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 updateLinks="always"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\\Arquivo\rede\1 - FINANCEIRO\FINANCEIRO\MOVIMENTO DO DIA\GESTÃO FINANCEIRA\2026\"/>
    </mc:Choice>
  </mc:AlternateContent>
  <xr:revisionPtr revIDLastSave="0" documentId="13_ncr:1_{A5F33FC1-F2CA-476D-856A-BAEE6E2A461D}" xr6:coauthVersionLast="47" xr6:coauthVersionMax="47" xr10:uidLastSave="{00000000-0000-0000-0000-000000000000}"/>
  <bookViews>
    <workbookView xWindow="-120" yWindow="-120" windowWidth="20730" windowHeight="11040" tabRatio="753" firstSheet="1" activeTab="2" xr2:uid="{00000000-000D-0000-FFFF-FFFF00000000}"/>
  </bookViews>
  <sheets>
    <sheet name="Config" sheetId="2" r:id="rId1"/>
    <sheet name="DRE" sheetId="7" r:id="rId2"/>
    <sheet name="Pagamentos" sheetId="6" r:id="rId3"/>
    <sheet name="Recebimentos" sheetId="12" r:id="rId4"/>
    <sheet name="FC 180" sheetId="20" r:id="rId5"/>
    <sheet name="Fluxo Semanal 42" sheetId="21" state="hidden" r:id="rId6"/>
    <sheet name="Fluxo Semanal 43" sheetId="22" state="hidden" r:id="rId7"/>
    <sheet name="Fluxo Semanal 44 " sheetId="23" state="hidden" r:id="rId8"/>
    <sheet name="Fluxo Semanal 45" sheetId="24" state="hidden" r:id="rId9"/>
    <sheet name="Fluxo Semanal 46" sheetId="25" state="hidden" r:id="rId10"/>
    <sheet name="Fluxo Semanal 49" sheetId="26" r:id="rId11"/>
    <sheet name="Fluxo Semanal 50" sheetId="27" state="hidden" r:id="rId12"/>
    <sheet name="Fluxo Semanal 51" sheetId="28" state="hidden" r:id="rId13"/>
    <sheet name="MTJ" sheetId="33" state="hidden" r:id="rId14"/>
    <sheet name="HL" sheetId="32" state="hidden" r:id="rId15"/>
    <sheet name="SEMANA 05" sheetId="37" state="hidden" r:id="rId16"/>
    <sheet name="SEMANA 04" sheetId="35" state="hidden" r:id="rId17"/>
    <sheet name="Planilha1" sheetId="39" r:id="rId18"/>
    <sheet name="C. a Pagar" sheetId="13" r:id="rId19"/>
    <sheet name="C. a Receber" sheetId="15" r:id="rId20"/>
  </sheets>
  <externalReferences>
    <externalReference r:id="rId21"/>
  </externalReferences>
  <definedNames>
    <definedName name="_xlnm._FilterDatabase" localSheetId="18" hidden="1">'C. a Pagar'!$A$7:$G$498</definedName>
    <definedName name="_xlnm._FilterDatabase" localSheetId="19" hidden="1">'C. a Receber'!$B$6:$G$12749</definedName>
    <definedName name="_xlnm._FilterDatabase" localSheetId="5" hidden="1">'Fluxo Semanal 42'!$A$12:$K$630</definedName>
    <definedName name="_xlnm._FilterDatabase" localSheetId="6" hidden="1">'Fluxo Semanal 43'!$A$12:$K$603</definedName>
    <definedName name="_xlnm._FilterDatabase" localSheetId="7" hidden="1">'Fluxo Semanal 44 '!$A$12:$K$613</definedName>
    <definedName name="_xlnm._FilterDatabase" localSheetId="8" hidden="1">'Fluxo Semanal 45'!$A$13:$K$624</definedName>
    <definedName name="_xlnm._FilterDatabase" localSheetId="9" hidden="1">'Fluxo Semanal 46'!$A$12:$K$636</definedName>
    <definedName name="_xlnm._FilterDatabase" localSheetId="10" hidden="1">'Fluxo Semanal 49'!$A$12:$K$613</definedName>
    <definedName name="_xlnm._FilterDatabase" localSheetId="11" hidden="1">'Fluxo Semanal 50'!$A$12:$K$187</definedName>
    <definedName name="_xlnm._FilterDatabase" localSheetId="12" hidden="1">'Fluxo Semanal 51'!$A$12:$K$626</definedName>
    <definedName name="_xlnm._FilterDatabase" localSheetId="2" hidden="1">Pagamentos!$A$5:$G$412</definedName>
    <definedName name="_xlnm._FilterDatabase" localSheetId="3" hidden="1">Recebimentos!$A$5:$G$115</definedName>
    <definedName name="_xlcn.WorksheetConnection_C.aPagarA7G161" hidden="1">'C. a Pagar'!$A$7:$G$11</definedName>
    <definedName name="BASE">[1]BASE!$D$3:$E$174</definedName>
    <definedName name="Print_Area" localSheetId="18">'C. a Pagar'!$B$4:$G$7</definedName>
    <definedName name="Print_Area" localSheetId="19">'C. a Receber'!$B$3:$G$5</definedName>
    <definedName name="Print_Area" localSheetId="2">Pagamentos!$A$2:$E$286</definedName>
    <definedName name="Print_Area" localSheetId="3">Recebimentos!$A$2:$E$5</definedName>
  </definedNames>
  <calcPr calcId="191029"/>
  <pivotCaches>
    <pivotCache cacheId="49" r:id="rId22"/>
    <pivotCache cacheId="50" r:id="rId23"/>
    <pivotCache cacheId="51" r:id="rId24"/>
  </pivotCaches>
  <extLst>
    <ext xmlns:x15="http://schemas.microsoft.com/office/spreadsheetml/2010/11/main" uri="{FCE2AD5D-F65C-4FA6-A056-5C36A1767C68}">
      <x15:dataModel>
        <x15:modelTables>
          <x15:modelTable id="Intervalo" name="Intervalo" connection="WorksheetConnection_C. a Pagar!$A$7:$G$16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3" i="12" l="1"/>
  <c r="B19" i="7"/>
  <c r="E85" i="12"/>
  <c r="G46" i="13" l="1"/>
  <c r="G17" i="13"/>
  <c r="H494" i="13"/>
  <c r="I494" i="13"/>
  <c r="H495" i="13"/>
  <c r="I495" i="13"/>
  <c r="H496" i="13"/>
  <c r="I496" i="13"/>
  <c r="H497" i="13"/>
  <c r="I497" i="13"/>
  <c r="H498" i="13"/>
  <c r="I498" i="13"/>
  <c r="H490" i="13"/>
  <c r="I490" i="13"/>
  <c r="H491" i="13"/>
  <c r="I491" i="13"/>
  <c r="H492" i="13"/>
  <c r="I492" i="13"/>
  <c r="H493" i="13"/>
  <c r="I493" i="13"/>
  <c r="H488" i="13"/>
  <c r="I488" i="13"/>
  <c r="H489" i="13"/>
  <c r="I489" i="13"/>
  <c r="H485" i="13"/>
  <c r="I485" i="13"/>
  <c r="H486" i="13"/>
  <c r="I486" i="13"/>
  <c r="H487" i="13"/>
  <c r="I487" i="13"/>
  <c r="H484" i="13"/>
  <c r="I484" i="13"/>
  <c r="I483" i="13"/>
  <c r="H483" i="13"/>
  <c r="H482" i="13"/>
  <c r="I482" i="13"/>
  <c r="E339" i="6"/>
  <c r="E338" i="6"/>
  <c r="H479" i="13"/>
  <c r="I479" i="13"/>
  <c r="H480" i="13"/>
  <c r="I480" i="13"/>
  <c r="H481" i="13"/>
  <c r="I481" i="13"/>
  <c r="H476" i="13"/>
  <c r="I476" i="13"/>
  <c r="H477" i="13"/>
  <c r="I477" i="13"/>
  <c r="H478" i="13"/>
  <c r="I478" i="13"/>
  <c r="H473" i="13"/>
  <c r="I473" i="13"/>
  <c r="H474" i="13"/>
  <c r="I474" i="13"/>
  <c r="H475" i="13"/>
  <c r="I475" i="13"/>
  <c r="H470" i="13"/>
  <c r="I470" i="13"/>
  <c r="H471" i="13"/>
  <c r="I471" i="13"/>
  <c r="H472" i="13"/>
  <c r="I472" i="13"/>
  <c r="E336" i="6"/>
  <c r="H469" i="13"/>
  <c r="I469" i="13"/>
  <c r="H468" i="13"/>
  <c r="I468" i="13"/>
  <c r="H467" i="13"/>
  <c r="I467" i="13"/>
  <c r="H466" i="13"/>
  <c r="I466" i="13"/>
  <c r="G97" i="13"/>
  <c r="E13" i="39"/>
  <c r="I10" i="39"/>
  <c r="H465" i="13" l="1"/>
  <c r="I465" i="13"/>
  <c r="H464" i="13"/>
  <c r="I464" i="13"/>
  <c r="H463" i="13"/>
  <c r="I463" i="13"/>
  <c r="H462" i="13"/>
  <c r="I462" i="13"/>
  <c r="H461" i="13"/>
  <c r="I461" i="13"/>
  <c r="H460" i="13"/>
  <c r="I460" i="13"/>
  <c r="G12" i="13"/>
  <c r="I458" i="13"/>
  <c r="I459" i="13"/>
  <c r="I457" i="13"/>
  <c r="H457" i="13"/>
  <c r="H458" i="13"/>
  <c r="H459" i="13"/>
  <c r="I456" i="13"/>
  <c r="H456" i="13"/>
  <c r="H455" i="13"/>
  <c r="I455" i="13"/>
  <c r="H454" i="13"/>
  <c r="I454" i="13"/>
  <c r="H453" i="13"/>
  <c r="I453" i="13"/>
  <c r="I132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74" i="13"/>
  <c r="I75" i="13"/>
  <c r="I76" i="13"/>
  <c r="I77" i="13"/>
  <c r="I78" i="13"/>
  <c r="I79" i="13"/>
  <c r="I80" i="13"/>
  <c r="I81" i="13"/>
  <c r="I82" i="13"/>
  <c r="I83" i="13"/>
  <c r="I84" i="13"/>
  <c r="I85" i="13"/>
  <c r="I86" i="13"/>
  <c r="I87" i="13"/>
  <c r="I88" i="13"/>
  <c r="I89" i="13"/>
  <c r="I90" i="13"/>
  <c r="I91" i="13"/>
  <c r="I92" i="13"/>
  <c r="I93" i="13"/>
  <c r="I94" i="13"/>
  <c r="I95" i="13"/>
  <c r="I96" i="13"/>
  <c r="I97" i="13"/>
  <c r="I98" i="13"/>
  <c r="I99" i="13"/>
  <c r="I100" i="13"/>
  <c r="I101" i="13"/>
  <c r="I102" i="13"/>
  <c r="I103" i="13"/>
  <c r="I104" i="13"/>
  <c r="I105" i="13"/>
  <c r="I106" i="13"/>
  <c r="I107" i="13"/>
  <c r="I108" i="13"/>
  <c r="I109" i="13"/>
  <c r="I110" i="13"/>
  <c r="I111" i="13"/>
  <c r="I112" i="13"/>
  <c r="I113" i="13"/>
  <c r="I114" i="13"/>
  <c r="I115" i="13"/>
  <c r="I116" i="13"/>
  <c r="I117" i="13"/>
  <c r="I118" i="13"/>
  <c r="I119" i="13"/>
  <c r="I120" i="13"/>
  <c r="I121" i="13"/>
  <c r="I122" i="13"/>
  <c r="I123" i="13"/>
  <c r="I124" i="13"/>
  <c r="I125" i="13"/>
  <c r="I126" i="13"/>
  <c r="I127" i="13"/>
  <c r="I128" i="13"/>
  <c r="I129" i="13"/>
  <c r="I130" i="13"/>
  <c r="I131" i="13"/>
  <c r="I133" i="13"/>
  <c r="I134" i="13"/>
  <c r="I135" i="13"/>
  <c r="I136" i="13"/>
  <c r="I137" i="13"/>
  <c r="I138" i="13"/>
  <c r="I139" i="13"/>
  <c r="I140" i="13"/>
  <c r="I141" i="13"/>
  <c r="I142" i="13"/>
  <c r="I143" i="13"/>
  <c r="I144" i="13"/>
  <c r="I145" i="13"/>
  <c r="I146" i="13"/>
  <c r="I147" i="13"/>
  <c r="I148" i="13"/>
  <c r="I149" i="13"/>
  <c r="I150" i="13"/>
  <c r="I151" i="13"/>
  <c r="I152" i="13"/>
  <c r="I153" i="13"/>
  <c r="I154" i="13"/>
  <c r="I155" i="13"/>
  <c r="I156" i="13"/>
  <c r="I157" i="13"/>
  <c r="I158" i="13"/>
  <c r="I159" i="13"/>
  <c r="I160" i="13"/>
  <c r="I161" i="13"/>
  <c r="I162" i="13"/>
  <c r="I163" i="13"/>
  <c r="I164" i="13"/>
  <c r="I165" i="13"/>
  <c r="I166" i="13"/>
  <c r="I167" i="13"/>
  <c r="I168" i="13"/>
  <c r="I169" i="13"/>
  <c r="I170" i="13"/>
  <c r="I171" i="13"/>
  <c r="I172" i="13"/>
  <c r="I173" i="13"/>
  <c r="I174" i="13"/>
  <c r="I175" i="13"/>
  <c r="I176" i="13"/>
  <c r="I177" i="13"/>
  <c r="I178" i="13"/>
  <c r="I179" i="13"/>
  <c r="I180" i="13"/>
  <c r="I181" i="13"/>
  <c r="I182" i="13"/>
  <c r="I183" i="13"/>
  <c r="I184" i="13"/>
  <c r="I185" i="13"/>
  <c r="I186" i="13"/>
  <c r="I187" i="13"/>
  <c r="I188" i="13"/>
  <c r="I189" i="13"/>
  <c r="I190" i="13"/>
  <c r="I191" i="13"/>
  <c r="I192" i="13"/>
  <c r="I193" i="13"/>
  <c r="I194" i="13"/>
  <c r="I195" i="13"/>
  <c r="I196" i="13"/>
  <c r="I197" i="13"/>
  <c r="I198" i="13"/>
  <c r="I199" i="13"/>
  <c r="I200" i="13"/>
  <c r="I201" i="13"/>
  <c r="I202" i="13"/>
  <c r="I203" i="13"/>
  <c r="I204" i="13"/>
  <c r="I205" i="13"/>
  <c r="I206" i="13"/>
  <c r="I207" i="13"/>
  <c r="I208" i="13"/>
  <c r="I209" i="13"/>
  <c r="I210" i="13"/>
  <c r="I211" i="13"/>
  <c r="I212" i="13"/>
  <c r="I213" i="13"/>
  <c r="I214" i="13"/>
  <c r="I215" i="13"/>
  <c r="I216" i="13"/>
  <c r="I217" i="13"/>
  <c r="I218" i="13"/>
  <c r="I219" i="13"/>
  <c r="I220" i="13"/>
  <c r="I221" i="13"/>
  <c r="I222" i="13"/>
  <c r="I223" i="13"/>
  <c r="I224" i="13"/>
  <c r="I225" i="13"/>
  <c r="I226" i="13"/>
  <c r="I227" i="13"/>
  <c r="I228" i="13"/>
  <c r="I229" i="13"/>
  <c r="I230" i="13"/>
  <c r="I231" i="13"/>
  <c r="I232" i="13"/>
  <c r="I233" i="13"/>
  <c r="I234" i="13"/>
  <c r="I235" i="13"/>
  <c r="I236" i="13"/>
  <c r="I237" i="13"/>
  <c r="I238" i="13"/>
  <c r="I239" i="13"/>
  <c r="I240" i="13"/>
  <c r="I241" i="13"/>
  <c r="I242" i="13"/>
  <c r="I243" i="13"/>
  <c r="I244" i="13"/>
  <c r="I245" i="13"/>
  <c r="I246" i="13"/>
  <c r="I247" i="13"/>
  <c r="I248" i="13"/>
  <c r="I249" i="13"/>
  <c r="I250" i="13"/>
  <c r="I251" i="13"/>
  <c r="I252" i="13"/>
  <c r="I253" i="13"/>
  <c r="I254" i="13"/>
  <c r="I255" i="13"/>
  <c r="I256" i="13"/>
  <c r="I257" i="13"/>
  <c r="I258" i="13"/>
  <c r="I259" i="13"/>
  <c r="I260" i="13"/>
  <c r="I261" i="13"/>
  <c r="I262" i="13"/>
  <c r="I263" i="13"/>
  <c r="I264" i="13"/>
  <c r="I265" i="13"/>
  <c r="I266" i="13"/>
  <c r="I267" i="13"/>
  <c r="I268" i="13"/>
  <c r="I269" i="13"/>
  <c r="I270" i="13"/>
  <c r="I271" i="13"/>
  <c r="I272" i="13"/>
  <c r="I273" i="13"/>
  <c r="I274" i="13"/>
  <c r="I275" i="13"/>
  <c r="I276" i="13"/>
  <c r="I277" i="13"/>
  <c r="I278" i="13"/>
  <c r="I279" i="13"/>
  <c r="I280" i="13"/>
  <c r="I281" i="13"/>
  <c r="I282" i="13"/>
  <c r="I283" i="13"/>
  <c r="I284" i="13"/>
  <c r="I285" i="13"/>
  <c r="I286" i="13"/>
  <c r="I287" i="13"/>
  <c r="I288" i="13"/>
  <c r="I289" i="13"/>
  <c r="I290" i="13"/>
  <c r="I291" i="13"/>
  <c r="I292" i="13"/>
  <c r="I293" i="13"/>
  <c r="I294" i="13"/>
  <c r="I295" i="13"/>
  <c r="I296" i="13"/>
  <c r="I297" i="13"/>
  <c r="I298" i="13"/>
  <c r="I299" i="13"/>
  <c r="I300" i="13"/>
  <c r="I301" i="13"/>
  <c r="I302" i="13"/>
  <c r="I303" i="13"/>
  <c r="I304" i="13"/>
  <c r="I305" i="13"/>
  <c r="I306" i="13"/>
  <c r="I307" i="13"/>
  <c r="I308" i="13"/>
  <c r="I309" i="13"/>
  <c r="I310" i="13"/>
  <c r="I311" i="13"/>
  <c r="I312" i="13"/>
  <c r="I313" i="13"/>
  <c r="I314" i="13"/>
  <c r="I315" i="13"/>
  <c r="I316" i="13"/>
  <c r="I317" i="13"/>
  <c r="I318" i="13"/>
  <c r="I319" i="13"/>
  <c r="I320" i="13"/>
  <c r="I321" i="13"/>
  <c r="I322" i="13"/>
  <c r="I323" i="13"/>
  <c r="I324" i="13"/>
  <c r="I325" i="13"/>
  <c r="I326" i="13"/>
  <c r="I327" i="13"/>
  <c r="I328" i="13"/>
  <c r="I329" i="13"/>
  <c r="I330" i="13"/>
  <c r="I331" i="13"/>
  <c r="I332" i="13"/>
  <c r="I333" i="13"/>
  <c r="I334" i="13"/>
  <c r="I335" i="13"/>
  <c r="I336" i="13"/>
  <c r="I337" i="13"/>
  <c r="I338" i="13"/>
  <c r="I339" i="13"/>
  <c r="I340" i="13"/>
  <c r="I341" i="13"/>
  <c r="I342" i="13"/>
  <c r="I343" i="13"/>
  <c r="I344" i="13"/>
  <c r="I345" i="13"/>
  <c r="I346" i="13"/>
  <c r="I347" i="13"/>
  <c r="I348" i="13"/>
  <c r="I349" i="13"/>
  <c r="I350" i="13"/>
  <c r="I351" i="13"/>
  <c r="I352" i="13"/>
  <c r="I353" i="13"/>
  <c r="I354" i="13"/>
  <c r="I355" i="13"/>
  <c r="I356" i="13"/>
  <c r="I357" i="13"/>
  <c r="I358" i="13"/>
  <c r="I359" i="13"/>
  <c r="I360" i="13"/>
  <c r="I361" i="13"/>
  <c r="I362" i="13"/>
  <c r="I363" i="13"/>
  <c r="I364" i="13"/>
  <c r="I365" i="13"/>
  <c r="I366" i="13"/>
  <c r="I367" i="13"/>
  <c r="I368" i="13"/>
  <c r="I369" i="13"/>
  <c r="I370" i="13"/>
  <c r="I371" i="13"/>
  <c r="I372" i="13"/>
  <c r="I373" i="13"/>
  <c r="I374" i="13"/>
  <c r="I375" i="13"/>
  <c r="I376" i="13"/>
  <c r="I377" i="13"/>
  <c r="I378" i="13"/>
  <c r="I379" i="13"/>
  <c r="I380" i="13"/>
  <c r="I381" i="13"/>
  <c r="I382" i="13"/>
  <c r="I383" i="13"/>
  <c r="I384" i="13"/>
  <c r="I385" i="13"/>
  <c r="I386" i="13"/>
  <c r="I387" i="13"/>
  <c r="I388" i="13"/>
  <c r="I389" i="13"/>
  <c r="I390" i="13"/>
  <c r="I391" i="13"/>
  <c r="I392" i="13"/>
  <c r="I393" i="13"/>
  <c r="I394" i="13"/>
  <c r="I395" i="13"/>
  <c r="I396" i="13"/>
  <c r="I397" i="13"/>
  <c r="I398" i="13"/>
  <c r="I399" i="13"/>
  <c r="I400" i="13"/>
  <c r="I401" i="13"/>
  <c r="I402" i="13"/>
  <c r="I403" i="13"/>
  <c r="I404" i="13"/>
  <c r="I405" i="13"/>
  <c r="I406" i="13"/>
  <c r="I407" i="13"/>
  <c r="I408" i="13"/>
  <c r="I409" i="13"/>
  <c r="I410" i="13"/>
  <c r="I411" i="13"/>
  <c r="I412" i="13"/>
  <c r="I413" i="13"/>
  <c r="I414" i="13"/>
  <c r="I415" i="13"/>
  <c r="I416" i="13"/>
  <c r="I417" i="13"/>
  <c r="I418" i="13"/>
  <c r="I419" i="13"/>
  <c r="I420" i="13"/>
  <c r="I421" i="13"/>
  <c r="I422" i="13"/>
  <c r="I423" i="13"/>
  <c r="I424" i="13"/>
  <c r="I425" i="13"/>
  <c r="I426" i="13"/>
  <c r="I427" i="13"/>
  <c r="I428" i="13"/>
  <c r="I429" i="13"/>
  <c r="I430" i="13"/>
  <c r="I431" i="13"/>
  <c r="I432" i="13"/>
  <c r="I433" i="13"/>
  <c r="I434" i="13"/>
  <c r="I435" i="13"/>
  <c r="I436" i="13"/>
  <c r="I437" i="13"/>
  <c r="I438" i="13"/>
  <c r="I439" i="13"/>
  <c r="I440" i="13"/>
  <c r="I441" i="13"/>
  <c r="I442" i="13"/>
  <c r="I443" i="13"/>
  <c r="I444" i="13"/>
  <c r="I445" i="13"/>
  <c r="I446" i="13"/>
  <c r="I447" i="13"/>
  <c r="I448" i="13"/>
  <c r="I449" i="13"/>
  <c r="I450" i="13"/>
  <c r="I451" i="13"/>
  <c r="I452" i="13"/>
  <c r="I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301" i="13"/>
  <c r="H302" i="13"/>
  <c r="H303" i="13"/>
  <c r="H304" i="13"/>
  <c r="H305" i="13"/>
  <c r="H306" i="13"/>
  <c r="H307" i="13"/>
  <c r="H308" i="13"/>
  <c r="H309" i="13"/>
  <c r="H310" i="13"/>
  <c r="H311" i="13"/>
  <c r="H312" i="13"/>
  <c r="H313" i="13"/>
  <c r="H314" i="13"/>
  <c r="H315" i="13"/>
  <c r="H316" i="13"/>
  <c r="H317" i="13"/>
  <c r="H318" i="13"/>
  <c r="H319" i="13"/>
  <c r="H320" i="13"/>
  <c r="H321" i="13"/>
  <c r="H322" i="13"/>
  <c r="H323" i="13"/>
  <c r="H324" i="13"/>
  <c r="H325" i="13"/>
  <c r="H326" i="13"/>
  <c r="H327" i="13"/>
  <c r="H328" i="13"/>
  <c r="H329" i="13"/>
  <c r="H330" i="13"/>
  <c r="H331" i="13"/>
  <c r="H332" i="13"/>
  <c r="H333" i="13"/>
  <c r="H334" i="13"/>
  <c r="H335" i="13"/>
  <c r="H336" i="13"/>
  <c r="H337" i="13"/>
  <c r="H338" i="13"/>
  <c r="H339" i="13"/>
  <c r="H340" i="13"/>
  <c r="H341" i="13"/>
  <c r="H342" i="13"/>
  <c r="H343" i="13"/>
  <c r="H344" i="13"/>
  <c r="H345" i="13"/>
  <c r="H346" i="13"/>
  <c r="H347" i="13"/>
  <c r="H348" i="13"/>
  <c r="H349" i="13"/>
  <c r="H350" i="13"/>
  <c r="H351" i="13"/>
  <c r="H352" i="13"/>
  <c r="H353" i="13"/>
  <c r="H354" i="13"/>
  <c r="H355" i="13"/>
  <c r="H356" i="13"/>
  <c r="H357" i="13"/>
  <c r="H358" i="13"/>
  <c r="H359" i="13"/>
  <c r="H360" i="13"/>
  <c r="H361" i="13"/>
  <c r="H362" i="13"/>
  <c r="H363" i="13"/>
  <c r="H364" i="13"/>
  <c r="H365" i="13"/>
  <c r="H366" i="13"/>
  <c r="H367" i="13"/>
  <c r="H368" i="13"/>
  <c r="H369" i="13"/>
  <c r="H370" i="13"/>
  <c r="H371" i="13"/>
  <c r="H372" i="13"/>
  <c r="H373" i="13"/>
  <c r="H374" i="13"/>
  <c r="H375" i="13"/>
  <c r="H376" i="13"/>
  <c r="H377" i="13"/>
  <c r="H378" i="13"/>
  <c r="H379" i="13"/>
  <c r="H380" i="13"/>
  <c r="H381" i="13"/>
  <c r="H382" i="13"/>
  <c r="H383" i="13"/>
  <c r="H384" i="13"/>
  <c r="H385" i="13"/>
  <c r="H386" i="13"/>
  <c r="H387" i="13"/>
  <c r="H388" i="13"/>
  <c r="H389" i="13"/>
  <c r="H390" i="13"/>
  <c r="H391" i="13"/>
  <c r="H392" i="13"/>
  <c r="H393" i="13"/>
  <c r="H394" i="13"/>
  <c r="H395" i="13"/>
  <c r="H396" i="13"/>
  <c r="H397" i="13"/>
  <c r="H398" i="13"/>
  <c r="H399" i="13"/>
  <c r="H400" i="13"/>
  <c r="H401" i="13"/>
  <c r="H402" i="13"/>
  <c r="H403" i="13"/>
  <c r="H404" i="13"/>
  <c r="H405" i="13"/>
  <c r="H406" i="13"/>
  <c r="H407" i="13"/>
  <c r="H408" i="13"/>
  <c r="H409" i="13"/>
  <c r="H410" i="13"/>
  <c r="H411" i="13"/>
  <c r="H412" i="13"/>
  <c r="H413" i="13"/>
  <c r="H414" i="13"/>
  <c r="H415" i="13"/>
  <c r="H416" i="13"/>
  <c r="H417" i="13"/>
  <c r="H418" i="13"/>
  <c r="H419" i="13"/>
  <c r="H420" i="13"/>
  <c r="H421" i="13"/>
  <c r="H422" i="13"/>
  <c r="H423" i="13"/>
  <c r="H424" i="13"/>
  <c r="H425" i="13"/>
  <c r="H426" i="13"/>
  <c r="H427" i="13"/>
  <c r="H428" i="13"/>
  <c r="H429" i="13"/>
  <c r="H430" i="13"/>
  <c r="H431" i="13"/>
  <c r="H432" i="13"/>
  <c r="H433" i="13"/>
  <c r="H434" i="13"/>
  <c r="H435" i="13"/>
  <c r="H436" i="13"/>
  <c r="H437" i="13"/>
  <c r="H438" i="13"/>
  <c r="H439" i="13"/>
  <c r="H440" i="13"/>
  <c r="H441" i="13"/>
  <c r="H442" i="13"/>
  <c r="H443" i="13"/>
  <c r="H444" i="13"/>
  <c r="H445" i="13"/>
  <c r="H446" i="13"/>
  <c r="H447" i="13"/>
  <c r="H448" i="13"/>
  <c r="H449" i="13"/>
  <c r="H450" i="13"/>
  <c r="H451" i="13"/>
  <c r="H452" i="13"/>
  <c r="H8" i="13"/>
  <c r="G9" i="13"/>
  <c r="G56" i="12"/>
  <c r="E57" i="12"/>
  <c r="AA149" i="7"/>
  <c r="G180" i="6"/>
  <c r="E179" i="6"/>
  <c r="G179" i="6" s="1"/>
  <c r="G23" i="13" l="1"/>
  <c r="G11" i="12"/>
  <c r="G12" i="12"/>
  <c r="E55" i="6" l="1"/>
  <c r="G54" i="6"/>
  <c r="G18" i="6" s="1"/>
  <c r="E17" i="6" l="1"/>
  <c r="G7" i="12" s="1"/>
  <c r="E15" i="6"/>
  <c r="G6" i="12" s="1"/>
  <c r="G93" i="13" l="1"/>
  <c r="G470" i="13" l="1"/>
  <c r="G439" i="13"/>
  <c r="G409" i="13"/>
  <c r="G378" i="13"/>
  <c r="G347" i="13"/>
  <c r="G315" i="13"/>
  <c r="G282" i="13"/>
  <c r="G249" i="13"/>
  <c r="G214" i="13"/>
  <c r="G172" i="13"/>
  <c r="G115" i="12"/>
  <c r="J16" i="37" l="1"/>
  <c r="J17" i="37" s="1"/>
  <c r="K17" i="37" s="1"/>
  <c r="C12" i="37"/>
  <c r="C26" i="37" s="1"/>
  <c r="C14" i="37"/>
  <c r="C16" i="37"/>
  <c r="C18" i="37"/>
  <c r="C20" i="37"/>
  <c r="C22" i="37"/>
  <c r="C24" i="37"/>
  <c r="C11" i="37"/>
  <c r="L10" i="37"/>
  <c r="N31" i="35" l="1"/>
  <c r="N29" i="35"/>
  <c r="N27" i="35"/>
  <c r="J22" i="35"/>
  <c r="L18" i="35"/>
  <c r="K11" i="35"/>
  <c r="M10" i="37"/>
  <c r="G453" i="13" l="1"/>
  <c r="N42" i="33" l="1"/>
  <c r="N41" i="33"/>
  <c r="G39" i="33"/>
  <c r="L39" i="33"/>
  <c r="M35" i="32"/>
  <c r="I12" i="27"/>
  <c r="L34" i="33"/>
  <c r="J34" i="33"/>
  <c r="H34" i="33"/>
  <c r="N37" i="33"/>
  <c r="H20" i="33"/>
  <c r="E20" i="33"/>
  <c r="R12" i="33"/>
  <c r="L11" i="33"/>
  <c r="J11" i="33"/>
  <c r="H11" i="33"/>
  <c r="E10" i="33"/>
  <c r="N10" i="33" s="1"/>
  <c r="O10" i="33" s="1"/>
  <c r="N9" i="33"/>
  <c r="N8" i="33"/>
  <c r="N34" i="33" l="1"/>
  <c r="N43" i="33" s="1"/>
  <c r="N11" i="33"/>
  <c r="G11" i="32" l="1"/>
  <c r="G20" i="32" l="1"/>
  <c r="E20" i="32"/>
  <c r="B52" i="7"/>
  <c r="J48" i="2"/>
  <c r="K11" i="32" l="1"/>
  <c r="I11" i="32"/>
  <c r="E10" i="32"/>
  <c r="M10" i="32" s="1"/>
  <c r="N10" i="32" s="1"/>
  <c r="M9" i="32"/>
  <c r="Q12" i="32" l="1"/>
  <c r="M8" i="32" l="1"/>
  <c r="M11" i="32" s="1"/>
  <c r="I7" i="26"/>
  <c r="H7" i="26"/>
  <c r="G7" i="26"/>
  <c r="C12" i="28"/>
  <c r="C12" i="27"/>
  <c r="I454" i="28"/>
  <c r="I453" i="28"/>
  <c r="I452" i="28"/>
  <c r="I451" i="28"/>
  <c r="I450" i="28"/>
  <c r="I449" i="28"/>
  <c r="H448" i="28"/>
  <c r="H447" i="28"/>
  <c r="H446" i="28"/>
  <c r="H445" i="28"/>
  <c r="H444" i="28"/>
  <c r="H443" i="28"/>
  <c r="H442" i="28"/>
  <c r="H441" i="28"/>
  <c r="H440" i="28"/>
  <c r="H439" i="28"/>
  <c r="H438" i="28"/>
  <c r="H437" i="28"/>
  <c r="H436" i="28"/>
  <c r="H435" i="28"/>
  <c r="H434" i="28"/>
  <c r="H433" i="28"/>
  <c r="G432" i="28"/>
  <c r="G431" i="28"/>
  <c r="G430" i="28"/>
  <c r="G429" i="28"/>
  <c r="G428" i="28"/>
  <c r="G427" i="28"/>
  <c r="G426" i="28"/>
  <c r="G425" i="28"/>
  <c r="G424" i="28"/>
  <c r="F423" i="28"/>
  <c r="F12" i="28" s="1"/>
  <c r="E422" i="28"/>
  <c r="E421" i="28"/>
  <c r="E420" i="28"/>
  <c r="I8" i="28"/>
  <c r="I9" i="28" s="1"/>
  <c r="H8" i="28"/>
  <c r="H9" i="28" s="1"/>
  <c r="G8" i="28"/>
  <c r="G9" i="28" s="1"/>
  <c r="F8" i="28"/>
  <c r="F9" i="28" s="1"/>
  <c r="E8" i="28"/>
  <c r="E9" i="28" s="1"/>
  <c r="K7" i="28"/>
  <c r="K6" i="28"/>
  <c r="I5" i="28"/>
  <c r="H5" i="28"/>
  <c r="G5" i="28"/>
  <c r="F5" i="28"/>
  <c r="E5" i="28"/>
  <c r="F3" i="28"/>
  <c r="F2" i="28" s="1"/>
  <c r="E2" i="28"/>
  <c r="E12" i="28" l="1"/>
  <c r="I12" i="28"/>
  <c r="E10" i="28"/>
  <c r="F10" i="28" s="1"/>
  <c r="G12" i="28"/>
  <c r="K9" i="28"/>
  <c r="H12" i="28"/>
  <c r="K5" i="28"/>
  <c r="G3" i="28"/>
  <c r="K8" i="28"/>
  <c r="E5" i="13"/>
  <c r="K12" i="28" l="1"/>
  <c r="K10" i="28" s="1"/>
  <c r="G10" i="28"/>
  <c r="H10" i="28" s="1"/>
  <c r="I10" i="28" s="1"/>
  <c r="G2" i="28"/>
  <c r="H3" i="28"/>
  <c r="E15" i="25"/>
  <c r="C15" i="25"/>
  <c r="K37" i="32" l="1"/>
  <c r="N14" i="28"/>
  <c r="H2" i="28"/>
  <c r="I3" i="28"/>
  <c r="I2" i="28" s="1"/>
  <c r="F12" i="27"/>
  <c r="I8" i="27"/>
  <c r="I9" i="27" s="1"/>
  <c r="H8" i="27"/>
  <c r="H9" i="27" s="1"/>
  <c r="G8" i="27"/>
  <c r="F8" i="27"/>
  <c r="F9" i="27" s="1"/>
  <c r="E8" i="27"/>
  <c r="E9" i="27" s="1"/>
  <c r="K7" i="27"/>
  <c r="K6" i="27"/>
  <c r="I5" i="27"/>
  <c r="H5" i="27"/>
  <c r="G5" i="27"/>
  <c r="F5" i="27"/>
  <c r="E5" i="27"/>
  <c r="F3" i="27"/>
  <c r="F2" i="27" s="1"/>
  <c r="E2" i="27"/>
  <c r="I440" i="26"/>
  <c r="I439" i="26"/>
  <c r="I438" i="26"/>
  <c r="I437" i="26"/>
  <c r="I436" i="26"/>
  <c r="I435" i="26"/>
  <c r="H434" i="26"/>
  <c r="H433" i="26"/>
  <c r="H432" i="26"/>
  <c r="H431" i="26"/>
  <c r="H430" i="26"/>
  <c r="H429" i="26"/>
  <c r="H428" i="26"/>
  <c r="H427" i="26"/>
  <c r="H426" i="26"/>
  <c r="H425" i="26"/>
  <c r="H424" i="26"/>
  <c r="H423" i="26"/>
  <c r="H422" i="26"/>
  <c r="H421" i="26"/>
  <c r="H420" i="26"/>
  <c r="H419" i="26"/>
  <c r="G418" i="26"/>
  <c r="G417" i="26"/>
  <c r="G416" i="26"/>
  <c r="G415" i="26"/>
  <c r="G414" i="26"/>
  <c r="G413" i="26"/>
  <c r="G412" i="26"/>
  <c r="G411" i="26"/>
  <c r="G410" i="26"/>
  <c r="F409" i="26"/>
  <c r="F12" i="26" s="1"/>
  <c r="E408" i="26"/>
  <c r="E407" i="26"/>
  <c r="E406" i="26"/>
  <c r="C12" i="26"/>
  <c r="I8" i="26"/>
  <c r="I9" i="26" s="1"/>
  <c r="H8" i="26"/>
  <c r="H9" i="26" s="1"/>
  <c r="G8" i="26"/>
  <c r="G9" i="26" s="1"/>
  <c r="F8" i="26"/>
  <c r="F9" i="26" s="1"/>
  <c r="E8" i="26"/>
  <c r="E9" i="26" s="1"/>
  <c r="K7" i="26"/>
  <c r="K6" i="26"/>
  <c r="I5" i="26"/>
  <c r="H5" i="26"/>
  <c r="G5" i="26"/>
  <c r="F5" i="26"/>
  <c r="E5" i="26"/>
  <c r="F3" i="26"/>
  <c r="F2" i="26" s="1"/>
  <c r="E2" i="26"/>
  <c r="I454" i="25"/>
  <c r="I453" i="25"/>
  <c r="I452" i="25"/>
  <c r="I451" i="25"/>
  <c r="I450" i="25"/>
  <c r="I449" i="25"/>
  <c r="H448" i="25"/>
  <c r="H447" i="25"/>
  <c r="H446" i="25"/>
  <c r="H445" i="25"/>
  <c r="H444" i="25"/>
  <c r="H443" i="25"/>
  <c r="H442" i="25"/>
  <c r="H441" i="25"/>
  <c r="H440" i="25"/>
  <c r="H439" i="25"/>
  <c r="H438" i="25"/>
  <c r="H437" i="25"/>
  <c r="H436" i="25"/>
  <c r="H435" i="25"/>
  <c r="H434" i="25"/>
  <c r="H433" i="25"/>
  <c r="G432" i="25"/>
  <c r="G431" i="25"/>
  <c r="G430" i="25"/>
  <c r="G429" i="25"/>
  <c r="G428" i="25"/>
  <c r="G427" i="25"/>
  <c r="G426" i="25"/>
  <c r="G425" i="25"/>
  <c r="G424" i="25"/>
  <c r="F423" i="25"/>
  <c r="F12" i="25" s="1"/>
  <c r="E422" i="25"/>
  <c r="E421" i="25"/>
  <c r="E420" i="25"/>
  <c r="C12" i="25"/>
  <c r="I8" i="25"/>
  <c r="I9" i="25" s="1"/>
  <c r="H8" i="25"/>
  <c r="H9" i="25" s="1"/>
  <c r="G8" i="25"/>
  <c r="G9" i="25" s="1"/>
  <c r="F8" i="25"/>
  <c r="F9" i="25" s="1"/>
  <c r="E8" i="25"/>
  <c r="E9" i="25" s="1"/>
  <c r="K7" i="25"/>
  <c r="K6" i="25"/>
  <c r="I5" i="25"/>
  <c r="H5" i="25"/>
  <c r="G5" i="25"/>
  <c r="F5" i="25"/>
  <c r="E5" i="25"/>
  <c r="F3" i="25"/>
  <c r="F2" i="25" s="1"/>
  <c r="E2" i="25"/>
  <c r="E12" i="26" l="1"/>
  <c r="E10" i="26" s="1"/>
  <c r="F10" i="26" s="1"/>
  <c r="E12" i="27"/>
  <c r="E10" i="27" s="1"/>
  <c r="F10" i="27" s="1"/>
  <c r="G3" i="27"/>
  <c r="G2" i="27" s="1"/>
  <c r="I12" i="25"/>
  <c r="E12" i="25"/>
  <c r="E10" i="25" s="1"/>
  <c r="F10" i="25" s="1"/>
  <c r="G12" i="27"/>
  <c r="K5" i="27"/>
  <c r="H12" i="27"/>
  <c r="G12" i="25"/>
  <c r="K8" i="27"/>
  <c r="G9" i="27"/>
  <c r="K9" i="27" s="1"/>
  <c r="K5" i="26"/>
  <c r="G12" i="26"/>
  <c r="H12" i="26"/>
  <c r="I12" i="26"/>
  <c r="K9" i="26"/>
  <c r="K8" i="26"/>
  <c r="G3" i="26"/>
  <c r="H12" i="25"/>
  <c r="K5" i="25"/>
  <c r="K9" i="25"/>
  <c r="G3" i="25"/>
  <c r="K8" i="25"/>
  <c r="H35" i="24"/>
  <c r="F9" i="24"/>
  <c r="H3" i="27" l="1"/>
  <c r="I3" i="27" s="1"/>
  <c r="I2" i="27" s="1"/>
  <c r="K12" i="27"/>
  <c r="K12" i="25"/>
  <c r="K10" i="25" s="1"/>
  <c r="G10" i="25"/>
  <c r="H10" i="25" s="1"/>
  <c r="I10" i="25" s="1"/>
  <c r="G10" i="27"/>
  <c r="H10" i="27" s="1"/>
  <c r="I10" i="27" s="1"/>
  <c r="G10" i="26"/>
  <c r="H10" i="26" s="1"/>
  <c r="I10" i="26" s="1"/>
  <c r="K12" i="26"/>
  <c r="G2" i="26"/>
  <c r="H3" i="26"/>
  <c r="G2" i="25"/>
  <c r="H3" i="25"/>
  <c r="I452" i="24"/>
  <c r="I451" i="24"/>
  <c r="I450" i="24"/>
  <c r="I449" i="24"/>
  <c r="I448" i="24"/>
  <c r="I447" i="24"/>
  <c r="H446" i="24"/>
  <c r="H445" i="24"/>
  <c r="H444" i="24"/>
  <c r="H443" i="24"/>
  <c r="H442" i="24"/>
  <c r="H441" i="24"/>
  <c r="H440" i="24"/>
  <c r="H439" i="24"/>
  <c r="H438" i="24"/>
  <c r="H437" i="24"/>
  <c r="H436" i="24"/>
  <c r="H435" i="24"/>
  <c r="H434" i="24"/>
  <c r="H433" i="24"/>
  <c r="H432" i="24"/>
  <c r="H431" i="24"/>
  <c r="G430" i="24"/>
  <c r="G429" i="24"/>
  <c r="G428" i="24"/>
  <c r="G427" i="24"/>
  <c r="G426" i="24"/>
  <c r="G425" i="24"/>
  <c r="G424" i="24"/>
  <c r="G423" i="24"/>
  <c r="G422" i="24"/>
  <c r="F421" i="24"/>
  <c r="F13" i="24" s="1"/>
  <c r="E420" i="24"/>
  <c r="E419" i="24"/>
  <c r="E418" i="24"/>
  <c r="C13" i="24"/>
  <c r="F10" i="24"/>
  <c r="I9" i="24"/>
  <c r="I10" i="24" s="1"/>
  <c r="H9" i="24"/>
  <c r="H10" i="24" s="1"/>
  <c r="G9" i="24"/>
  <c r="G10" i="24" s="1"/>
  <c r="E9" i="24"/>
  <c r="E10" i="24" s="1"/>
  <c r="K8" i="24"/>
  <c r="K7" i="24"/>
  <c r="I6" i="24"/>
  <c r="H6" i="24"/>
  <c r="G6" i="24"/>
  <c r="F6" i="24"/>
  <c r="E6" i="24"/>
  <c r="F4" i="24"/>
  <c r="G4" i="24" s="1"/>
  <c r="E3" i="24"/>
  <c r="E18" i="23"/>
  <c r="C18" i="23"/>
  <c r="H44" i="23"/>
  <c r="C44" i="23"/>
  <c r="I441" i="23"/>
  <c r="I440" i="23"/>
  <c r="I439" i="23"/>
  <c r="I438" i="23"/>
  <c r="I437" i="23"/>
  <c r="I436" i="23"/>
  <c r="H435" i="23"/>
  <c r="H434" i="23"/>
  <c r="H433" i="23"/>
  <c r="H432" i="23"/>
  <c r="H431" i="23"/>
  <c r="H430" i="23"/>
  <c r="H429" i="23"/>
  <c r="H428" i="23"/>
  <c r="H427" i="23"/>
  <c r="H426" i="23"/>
  <c r="H425" i="23"/>
  <c r="H424" i="23"/>
  <c r="H423" i="23"/>
  <c r="H422" i="23"/>
  <c r="H421" i="23"/>
  <c r="H420" i="23"/>
  <c r="G419" i="23"/>
  <c r="G418" i="23"/>
  <c r="G417" i="23"/>
  <c r="G416" i="23"/>
  <c r="G415" i="23"/>
  <c r="G414" i="23"/>
  <c r="G413" i="23"/>
  <c r="G412" i="23"/>
  <c r="G411" i="23"/>
  <c r="F410" i="23"/>
  <c r="F12" i="23" s="1"/>
  <c r="E409" i="23"/>
  <c r="E408" i="23"/>
  <c r="E407" i="23"/>
  <c r="I8" i="23"/>
  <c r="I9" i="23" s="1"/>
  <c r="H8" i="23"/>
  <c r="H9" i="23" s="1"/>
  <c r="G8" i="23"/>
  <c r="G9" i="23" s="1"/>
  <c r="F8" i="23"/>
  <c r="F9" i="23" s="1"/>
  <c r="E8" i="23"/>
  <c r="E9" i="23" s="1"/>
  <c r="K7" i="23"/>
  <c r="K6" i="23"/>
  <c r="I5" i="23"/>
  <c r="H5" i="23"/>
  <c r="G5" i="23"/>
  <c r="F5" i="23"/>
  <c r="E5" i="23"/>
  <c r="F3" i="23"/>
  <c r="G3" i="23" s="1"/>
  <c r="E2" i="23"/>
  <c r="C12" i="23" l="1"/>
  <c r="K10" i="27"/>
  <c r="J36" i="33"/>
  <c r="J39" i="33" s="1"/>
  <c r="K10" i="26"/>
  <c r="G34" i="32"/>
  <c r="M34" i="32" s="1"/>
  <c r="N34" i="32" s="1"/>
  <c r="H36" i="33"/>
  <c r="I37" i="32"/>
  <c r="H2" i="27"/>
  <c r="H2" i="26"/>
  <c r="I3" i="26"/>
  <c r="I2" i="26" s="1"/>
  <c r="I13" i="24"/>
  <c r="H2" i="25"/>
  <c r="I3" i="25"/>
  <c r="I2" i="25" s="1"/>
  <c r="E13" i="24"/>
  <c r="E11" i="24" s="1"/>
  <c r="F11" i="24" s="1"/>
  <c r="H13" i="24"/>
  <c r="G13" i="24"/>
  <c r="H4" i="24"/>
  <c r="I4" i="24" s="1"/>
  <c r="I3" i="24" s="1"/>
  <c r="G3" i="24"/>
  <c r="F3" i="24"/>
  <c r="K6" i="24"/>
  <c r="K10" i="24"/>
  <c r="K9" i="24"/>
  <c r="G12" i="23"/>
  <c r="E12" i="23"/>
  <c r="E10" i="23" s="1"/>
  <c r="F10" i="23" s="1"/>
  <c r="K5" i="23"/>
  <c r="I12" i="23"/>
  <c r="H12" i="23"/>
  <c r="H3" i="23"/>
  <c r="G2" i="23"/>
  <c r="K9" i="23"/>
  <c r="F2" i="23"/>
  <c r="K8" i="23"/>
  <c r="H39" i="33" l="1"/>
  <c r="N36" i="33"/>
  <c r="N39" i="33" s="1"/>
  <c r="N45" i="33" s="1"/>
  <c r="G37" i="32"/>
  <c r="M37" i="32" s="1"/>
  <c r="K13" i="24"/>
  <c r="K11" i="24" s="1"/>
  <c r="G11" i="24"/>
  <c r="H11" i="24" s="1"/>
  <c r="I11" i="24" s="1"/>
  <c r="H3" i="24"/>
  <c r="G10" i="23"/>
  <c r="H10" i="23" s="1"/>
  <c r="I10" i="23" s="1"/>
  <c r="K12" i="23"/>
  <c r="K10" i="23" s="1"/>
  <c r="I3" i="23"/>
  <c r="I2" i="23" s="1"/>
  <c r="H2" i="23"/>
  <c r="B171" i="7" l="1"/>
  <c r="B170" i="7"/>
  <c r="B168" i="7"/>
  <c r="B167" i="7"/>
  <c r="B166" i="7"/>
  <c r="B165" i="7"/>
  <c r="B164" i="7"/>
  <c r="B163" i="7"/>
  <c r="B162" i="7"/>
  <c r="B161" i="7"/>
  <c r="B160" i="7"/>
  <c r="B159" i="7"/>
  <c r="B158" i="7"/>
  <c r="B157" i="7"/>
  <c r="B156" i="7"/>
  <c r="B155" i="7"/>
  <c r="B154" i="7"/>
  <c r="B153" i="7"/>
  <c r="B150" i="7"/>
  <c r="B149" i="7"/>
  <c r="B148" i="7"/>
  <c r="B147" i="7"/>
  <c r="B146" i="7"/>
  <c r="B145" i="7"/>
  <c r="B144" i="7"/>
  <c r="B143" i="7"/>
  <c r="B142" i="7"/>
  <c r="B141" i="7"/>
  <c r="B137" i="7"/>
  <c r="B136" i="7"/>
  <c r="B135" i="7"/>
  <c r="B134" i="7"/>
  <c r="B133" i="7"/>
  <c r="B132" i="7"/>
  <c r="B130" i="7"/>
  <c r="B129" i="7"/>
  <c r="B128" i="7"/>
  <c r="B127" i="7"/>
  <c r="B126" i="7"/>
  <c r="B125" i="7"/>
  <c r="B124" i="7"/>
  <c r="B122" i="7"/>
  <c r="B121" i="7"/>
  <c r="B120" i="7"/>
  <c r="B119" i="7"/>
  <c r="B118" i="7"/>
  <c r="B117" i="7"/>
  <c r="B116" i="7"/>
  <c r="B115" i="7"/>
  <c r="B114" i="7"/>
  <c r="B113" i="7"/>
  <c r="B112" i="7"/>
  <c r="B111" i="7"/>
  <c r="B110" i="7"/>
  <c r="B109" i="7"/>
  <c r="B108" i="7"/>
  <c r="B107" i="7"/>
  <c r="B106" i="7"/>
  <c r="B105" i="7"/>
  <c r="B104" i="7"/>
  <c r="B103" i="7"/>
  <c r="B102" i="7"/>
  <c r="B101" i="7"/>
  <c r="B99" i="7"/>
  <c r="B98" i="7"/>
  <c r="B97" i="7"/>
  <c r="B96" i="7"/>
  <c r="B95" i="7"/>
  <c r="B94" i="7"/>
  <c r="B93" i="7"/>
  <c r="B92" i="7"/>
  <c r="B91" i="7"/>
  <c r="B90" i="7"/>
  <c r="B89" i="7"/>
  <c r="B88" i="7"/>
  <c r="B86" i="7"/>
  <c r="B85" i="7"/>
  <c r="B84" i="7"/>
  <c r="B83" i="7"/>
  <c r="B82" i="7"/>
  <c r="B80" i="7"/>
  <c r="B79" i="7"/>
  <c r="B78" i="7"/>
  <c r="B76" i="7"/>
  <c r="B75" i="7"/>
  <c r="B74" i="7"/>
  <c r="B73" i="7"/>
  <c r="B71" i="7"/>
  <c r="B70" i="7"/>
  <c r="B69" i="7"/>
  <c r="B66" i="7"/>
  <c r="B65" i="7"/>
  <c r="B64" i="7"/>
  <c r="B63" i="7"/>
  <c r="B62" i="7"/>
  <c r="B61" i="7"/>
  <c r="B60" i="7"/>
  <c r="B59" i="7"/>
  <c r="B58" i="7"/>
  <c r="B57" i="7"/>
  <c r="B56" i="7"/>
  <c r="B55" i="7"/>
  <c r="B54" i="7"/>
  <c r="B53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5" i="7"/>
  <c r="B34" i="7"/>
  <c r="B33" i="7"/>
  <c r="B32" i="7"/>
  <c r="B31" i="7"/>
  <c r="B30" i="7"/>
  <c r="B28" i="7"/>
  <c r="B27" i="7"/>
  <c r="B26" i="7"/>
  <c r="B25" i="7"/>
  <c r="B24" i="7"/>
  <c r="B23" i="7"/>
  <c r="B18" i="7"/>
  <c r="B17" i="7"/>
  <c r="B16" i="7"/>
  <c r="B15" i="7"/>
  <c r="B14" i="7"/>
  <c r="B13" i="7"/>
  <c r="B12" i="7"/>
  <c r="B11" i="7"/>
  <c r="B9" i="7"/>
  <c r="B8" i="7"/>
  <c r="B7" i="7"/>
  <c r="B6" i="7"/>
  <c r="B5" i="7"/>
  <c r="J35" i="2"/>
  <c r="J36" i="2"/>
  <c r="J37" i="2"/>
  <c r="J38" i="2"/>
  <c r="J39" i="2"/>
  <c r="J40" i="2"/>
  <c r="J149" i="2"/>
  <c r="J153" i="2"/>
  <c r="J152" i="2"/>
  <c r="J150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3" i="2"/>
  <c r="J132" i="2"/>
  <c r="J131" i="2"/>
  <c r="J130" i="2"/>
  <c r="J129" i="2"/>
  <c r="J128" i="2"/>
  <c r="J126" i="2"/>
  <c r="J125" i="2"/>
  <c r="J124" i="2"/>
  <c r="J123" i="2"/>
  <c r="J122" i="2"/>
  <c r="J121" i="2"/>
  <c r="J120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5" i="2"/>
  <c r="J94" i="2"/>
  <c r="J93" i="2"/>
  <c r="J92" i="2"/>
  <c r="J91" i="2"/>
  <c r="J90" i="2"/>
  <c r="J89" i="2"/>
  <c r="J88" i="2"/>
  <c r="J87" i="2"/>
  <c r="J86" i="2"/>
  <c r="J85" i="2"/>
  <c r="J84" i="2"/>
  <c r="J82" i="2"/>
  <c r="J81" i="2"/>
  <c r="J80" i="2"/>
  <c r="J79" i="2"/>
  <c r="J78" i="2"/>
  <c r="J76" i="2"/>
  <c r="J75" i="2"/>
  <c r="J74" i="2"/>
  <c r="J72" i="2"/>
  <c r="J71" i="2"/>
  <c r="J70" i="2"/>
  <c r="J69" i="2"/>
  <c r="J67" i="2"/>
  <c r="J66" i="2"/>
  <c r="J65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7" i="2"/>
  <c r="J46" i="2"/>
  <c r="J45" i="2"/>
  <c r="J44" i="2"/>
  <c r="J43" i="2"/>
  <c r="J42" i="2"/>
  <c r="J41" i="2"/>
  <c r="J33" i="2"/>
  <c r="J32" i="2"/>
  <c r="J31" i="2"/>
  <c r="J30" i="2"/>
  <c r="J29" i="2"/>
  <c r="J28" i="2"/>
  <c r="J26" i="2"/>
  <c r="J25" i="2"/>
  <c r="J24" i="2"/>
  <c r="J23" i="2"/>
  <c r="J22" i="2"/>
  <c r="J21" i="2"/>
  <c r="J20" i="2"/>
  <c r="F24" i="2"/>
  <c r="F23" i="2"/>
  <c r="F22" i="2"/>
  <c r="F21" i="2"/>
  <c r="F20" i="2"/>
  <c r="F19" i="2"/>
  <c r="F18" i="2"/>
  <c r="F17" i="2"/>
  <c r="F16" i="2"/>
  <c r="F14" i="2"/>
  <c r="F13" i="2"/>
  <c r="F12" i="2"/>
  <c r="F11" i="2"/>
  <c r="F10" i="2"/>
  <c r="F42" i="2"/>
  <c r="F43" i="2"/>
  <c r="F44" i="2"/>
  <c r="F45" i="2"/>
  <c r="F41" i="2"/>
  <c r="J11" i="2"/>
  <c r="J12" i="2"/>
  <c r="J13" i="2"/>
  <c r="J14" i="2"/>
  <c r="J15" i="2"/>
  <c r="J16" i="2"/>
  <c r="J17" i="2"/>
  <c r="J18" i="2"/>
  <c r="J10" i="2"/>
  <c r="M174" i="7"/>
  <c r="P177" i="7"/>
  <c r="F177" i="20" s="1"/>
  <c r="O177" i="7"/>
  <c r="E177" i="20" s="1"/>
  <c r="AS177" i="7"/>
  <c r="AI177" i="20" s="1"/>
  <c r="AR177" i="7"/>
  <c r="AH177" i="20" s="1"/>
  <c r="AQ177" i="7"/>
  <c r="AG177" i="20" s="1"/>
  <c r="AP177" i="7"/>
  <c r="AF177" i="20" s="1"/>
  <c r="AN177" i="7"/>
  <c r="AD177" i="20" s="1"/>
  <c r="AM177" i="7"/>
  <c r="AC177" i="20" s="1"/>
  <c r="AL177" i="7"/>
  <c r="AB177" i="20" s="1"/>
  <c r="AK177" i="7"/>
  <c r="AA177" i="20" s="1"/>
  <c r="AJ177" i="7"/>
  <c r="Z177" i="20" s="1"/>
  <c r="AI177" i="7"/>
  <c r="Y177" i="20" s="1"/>
  <c r="AH177" i="7"/>
  <c r="X177" i="20" s="1"/>
  <c r="AG177" i="7"/>
  <c r="W177" i="20" s="1"/>
  <c r="AF177" i="7"/>
  <c r="V177" i="20" s="1"/>
  <c r="AE177" i="7"/>
  <c r="U177" i="20" s="1"/>
  <c r="AD177" i="7"/>
  <c r="T177" i="20" s="1"/>
  <c r="AC177" i="7"/>
  <c r="S177" i="20" s="1"/>
  <c r="AB177" i="7"/>
  <c r="R177" i="20" s="1"/>
  <c r="AA177" i="7"/>
  <c r="Q177" i="20" s="1"/>
  <c r="Z177" i="7"/>
  <c r="P177" i="20" s="1"/>
  <c r="Y177" i="7"/>
  <c r="O177" i="20" s="1"/>
  <c r="X177" i="7"/>
  <c r="N177" i="20" s="1"/>
  <c r="W177" i="7"/>
  <c r="M177" i="20" s="1"/>
  <c r="V177" i="7"/>
  <c r="L177" i="20" s="1"/>
  <c r="U177" i="7"/>
  <c r="K177" i="20" s="1"/>
  <c r="T177" i="7"/>
  <c r="J177" i="20" s="1"/>
  <c r="S177" i="7"/>
  <c r="I177" i="20" s="1"/>
  <c r="R177" i="7"/>
  <c r="H177" i="20" s="1"/>
  <c r="Q177" i="7"/>
  <c r="G177" i="20" s="1"/>
  <c r="E15" i="22" l="1"/>
  <c r="C15" i="22"/>
  <c r="C13" i="22"/>
  <c r="E13" i="22"/>
  <c r="G5" i="22" l="1"/>
  <c r="I431" i="22"/>
  <c r="I430" i="22"/>
  <c r="I429" i="22"/>
  <c r="I428" i="22"/>
  <c r="I427" i="22"/>
  <c r="I426" i="22"/>
  <c r="I12" i="22" s="1"/>
  <c r="H425" i="22"/>
  <c r="H424" i="22"/>
  <c r="H423" i="22"/>
  <c r="H422" i="22"/>
  <c r="H421" i="22"/>
  <c r="H420" i="22"/>
  <c r="H419" i="22"/>
  <c r="H418" i="22"/>
  <c r="H417" i="22"/>
  <c r="H416" i="22"/>
  <c r="H415" i="22"/>
  <c r="H414" i="22"/>
  <c r="H413" i="22"/>
  <c r="H412" i="22"/>
  <c r="H411" i="22"/>
  <c r="H410" i="22"/>
  <c r="G409" i="22"/>
  <c r="G408" i="22"/>
  <c r="G407" i="22"/>
  <c r="G406" i="22"/>
  <c r="G405" i="22"/>
  <c r="G404" i="22"/>
  <c r="G403" i="22"/>
  <c r="G402" i="22"/>
  <c r="G401" i="22"/>
  <c r="F400" i="22"/>
  <c r="F12" i="22" s="1"/>
  <c r="E399" i="22"/>
  <c r="E398" i="22"/>
  <c r="E397" i="22"/>
  <c r="C12" i="22"/>
  <c r="I8" i="22"/>
  <c r="I9" i="22" s="1"/>
  <c r="H8" i="22"/>
  <c r="H9" i="22" s="1"/>
  <c r="G8" i="22"/>
  <c r="F8" i="22"/>
  <c r="F9" i="22" s="1"/>
  <c r="E8" i="22"/>
  <c r="E9" i="22" s="1"/>
  <c r="K7" i="22"/>
  <c r="K6" i="22"/>
  <c r="I5" i="22"/>
  <c r="H5" i="22"/>
  <c r="F5" i="22"/>
  <c r="E5" i="22"/>
  <c r="F3" i="22"/>
  <c r="F2" i="22" s="1"/>
  <c r="E2" i="22"/>
  <c r="C37" i="21"/>
  <c r="C36" i="21"/>
  <c r="E12" i="22" l="1"/>
  <c r="H12" i="22"/>
  <c r="G12" i="22"/>
  <c r="G3" i="22"/>
  <c r="H3" i="22" s="1"/>
  <c r="I3" i="22" s="1"/>
  <c r="I2" i="22" s="1"/>
  <c r="K8" i="22"/>
  <c r="K5" i="22"/>
  <c r="G9" i="22"/>
  <c r="K9" i="22" s="1"/>
  <c r="K12" i="22" l="1"/>
  <c r="E10" i="22"/>
  <c r="F10" i="22" s="1"/>
  <c r="G10" i="22" s="1"/>
  <c r="H10" i="22" s="1"/>
  <c r="I10" i="22" s="1"/>
  <c r="G2" i="22"/>
  <c r="H2" i="22"/>
  <c r="K10" i="22" l="1"/>
  <c r="AJ9" i="20"/>
  <c r="GJ8" i="20" l="1"/>
  <c r="BO8" i="20"/>
  <c r="CU8" i="20" s="1"/>
  <c r="EA8" i="20" s="1"/>
  <c r="FD8" i="20" s="1"/>
  <c r="AJ8" i="20"/>
  <c r="B8" i="20"/>
  <c r="G6" i="7"/>
  <c r="G149" i="7"/>
  <c r="GJ173" i="20" l="1"/>
  <c r="GJ172" i="20"/>
  <c r="GJ170" i="20"/>
  <c r="GJ169" i="20"/>
  <c r="GJ168" i="20"/>
  <c r="GJ167" i="20"/>
  <c r="GJ166" i="20"/>
  <c r="GJ165" i="20"/>
  <c r="GJ164" i="20"/>
  <c r="GJ163" i="20"/>
  <c r="GJ162" i="20"/>
  <c r="GJ161" i="20"/>
  <c r="GJ160" i="20"/>
  <c r="GJ159" i="20"/>
  <c r="GJ158" i="20"/>
  <c r="GJ157" i="20"/>
  <c r="GJ156" i="20"/>
  <c r="GJ155" i="20"/>
  <c r="GJ153" i="20"/>
  <c r="GJ152" i="20"/>
  <c r="GJ151" i="20"/>
  <c r="GJ150" i="20"/>
  <c r="GJ149" i="20"/>
  <c r="GJ148" i="20"/>
  <c r="GJ147" i="20"/>
  <c r="GJ146" i="20"/>
  <c r="GJ145" i="20"/>
  <c r="GJ144" i="20"/>
  <c r="GJ143" i="20"/>
  <c r="GJ139" i="20"/>
  <c r="GJ138" i="20"/>
  <c r="GJ137" i="20"/>
  <c r="GJ136" i="20"/>
  <c r="GJ135" i="20"/>
  <c r="GJ134" i="20"/>
  <c r="GJ132" i="20"/>
  <c r="GJ131" i="20"/>
  <c r="GJ130" i="20"/>
  <c r="GJ129" i="20"/>
  <c r="GJ128" i="20"/>
  <c r="GJ127" i="20"/>
  <c r="GJ126" i="20"/>
  <c r="GJ124" i="20"/>
  <c r="GJ123" i="20"/>
  <c r="GJ122" i="20"/>
  <c r="GJ121" i="20"/>
  <c r="GJ120" i="20"/>
  <c r="GJ119" i="20"/>
  <c r="GJ118" i="20"/>
  <c r="GJ117" i="20"/>
  <c r="GJ116" i="20"/>
  <c r="GJ115" i="20"/>
  <c r="GJ114" i="20"/>
  <c r="GJ113" i="20"/>
  <c r="GJ112" i="20"/>
  <c r="GJ111" i="20"/>
  <c r="GJ110" i="20"/>
  <c r="GJ109" i="20"/>
  <c r="GJ108" i="20"/>
  <c r="GJ107" i="20"/>
  <c r="GJ106" i="20"/>
  <c r="GJ105" i="20"/>
  <c r="GJ104" i="20"/>
  <c r="GJ103" i="20"/>
  <c r="GJ101" i="20"/>
  <c r="GJ100" i="20"/>
  <c r="GJ99" i="20"/>
  <c r="GJ98" i="20"/>
  <c r="GJ97" i="20"/>
  <c r="GJ96" i="20"/>
  <c r="GJ95" i="20"/>
  <c r="GJ94" i="20"/>
  <c r="GJ93" i="20"/>
  <c r="GJ92" i="20"/>
  <c r="GJ91" i="20"/>
  <c r="GJ90" i="20"/>
  <c r="GJ88" i="20"/>
  <c r="GJ87" i="20"/>
  <c r="GJ86" i="20"/>
  <c r="GJ85" i="20"/>
  <c r="GJ84" i="20"/>
  <c r="GJ82" i="20"/>
  <c r="GJ81" i="20"/>
  <c r="GJ80" i="20"/>
  <c r="GJ78" i="20"/>
  <c r="GJ77" i="20"/>
  <c r="GJ76" i="20"/>
  <c r="GJ75" i="20"/>
  <c r="GJ73" i="20"/>
  <c r="GJ72" i="20"/>
  <c r="GJ71" i="20"/>
  <c r="GJ69" i="20"/>
  <c r="GJ68" i="20"/>
  <c r="GJ67" i="20"/>
  <c r="GJ66" i="20"/>
  <c r="GJ65" i="20"/>
  <c r="GJ64" i="20"/>
  <c r="GJ63" i="20"/>
  <c r="GJ62" i="20"/>
  <c r="GJ61" i="20"/>
  <c r="GJ60" i="20"/>
  <c r="GJ59" i="20"/>
  <c r="GJ58" i="20"/>
  <c r="GJ57" i="20"/>
  <c r="GJ56" i="20"/>
  <c r="GJ55" i="20"/>
  <c r="GJ54" i="20"/>
  <c r="GJ53" i="20"/>
  <c r="GJ52" i="20"/>
  <c r="GJ51" i="20"/>
  <c r="GJ50" i="20"/>
  <c r="GJ49" i="20"/>
  <c r="GJ48" i="20"/>
  <c r="GJ47" i="20"/>
  <c r="GJ46" i="20"/>
  <c r="GJ45" i="20"/>
  <c r="GJ44" i="20"/>
  <c r="GJ43" i="20"/>
  <c r="GJ42" i="20"/>
  <c r="GJ41" i="20"/>
  <c r="GJ37" i="20"/>
  <c r="GJ36" i="20"/>
  <c r="GJ35" i="20"/>
  <c r="GJ34" i="20"/>
  <c r="GJ33" i="20"/>
  <c r="GJ32" i="20"/>
  <c r="GJ30" i="20"/>
  <c r="GJ29" i="20"/>
  <c r="GJ28" i="20"/>
  <c r="GJ27" i="20"/>
  <c r="GJ26" i="20"/>
  <c r="GJ25" i="20"/>
  <c r="GJ21" i="20"/>
  <c r="GJ20" i="20"/>
  <c r="GJ19" i="20"/>
  <c r="GJ18" i="20"/>
  <c r="GJ17" i="20"/>
  <c r="GJ16" i="20"/>
  <c r="GJ15" i="20"/>
  <c r="GJ14" i="20"/>
  <c r="GJ13" i="20"/>
  <c r="GJ11" i="20"/>
  <c r="GJ10" i="20"/>
  <c r="GJ9" i="20"/>
  <c r="GJ7" i="20"/>
  <c r="BO153" i="20"/>
  <c r="CU153" i="20" s="1"/>
  <c r="EA153" i="20" s="1"/>
  <c r="BO152" i="20"/>
  <c r="CU152" i="20" s="1"/>
  <c r="EA152" i="20" s="1"/>
  <c r="FD152" i="20" s="1"/>
  <c r="BO151" i="20"/>
  <c r="CU151" i="20" s="1"/>
  <c r="EA151" i="20" s="1"/>
  <c r="FD151" i="20" s="1"/>
  <c r="BO150" i="20"/>
  <c r="CU150" i="20" s="1"/>
  <c r="EA150" i="20" s="1"/>
  <c r="FD150" i="20" s="1"/>
  <c r="BO149" i="20"/>
  <c r="CU149" i="20" s="1"/>
  <c r="EA149" i="20" s="1"/>
  <c r="FD149" i="20" s="1"/>
  <c r="BO148" i="20"/>
  <c r="CU148" i="20" s="1"/>
  <c r="EA148" i="20" s="1"/>
  <c r="FD148" i="20" s="1"/>
  <c r="BO147" i="20"/>
  <c r="CU147" i="20" s="1"/>
  <c r="EA147" i="20" s="1"/>
  <c r="FD147" i="20" s="1"/>
  <c r="BO146" i="20"/>
  <c r="CU146" i="20" s="1"/>
  <c r="EA146" i="20" s="1"/>
  <c r="FD146" i="20" s="1"/>
  <c r="BO145" i="20"/>
  <c r="CU145" i="20" s="1"/>
  <c r="EA145" i="20" s="1"/>
  <c r="FD145" i="20" s="1"/>
  <c r="BO144" i="20"/>
  <c r="CU144" i="20" s="1"/>
  <c r="EA144" i="20" s="1"/>
  <c r="BO143" i="20"/>
  <c r="CU143" i="20" s="1"/>
  <c r="EA143" i="20" s="1"/>
  <c r="BO11" i="20"/>
  <c r="CU11" i="20" s="1"/>
  <c r="EA11" i="20" s="1"/>
  <c r="BO10" i="20"/>
  <c r="CU10" i="20" s="1"/>
  <c r="EA10" i="20" s="1"/>
  <c r="BO9" i="20"/>
  <c r="CU9" i="20" s="1"/>
  <c r="EA9" i="20" s="1"/>
  <c r="BO7" i="20"/>
  <c r="CU7" i="20" s="1"/>
  <c r="EA7" i="20" s="1"/>
  <c r="FD7" i="20" s="1"/>
  <c r="B164" i="20"/>
  <c r="B151" i="20"/>
  <c r="G3" i="15"/>
  <c r="E4" i="15"/>
  <c r="E3" i="15"/>
  <c r="E4" i="13"/>
  <c r="G4" i="15" l="1"/>
  <c r="E5" i="20" l="1"/>
  <c r="E151" i="20" l="1"/>
  <c r="E164" i="20"/>
  <c r="O3" i="7"/>
  <c r="B168" i="20"/>
  <c r="B167" i="20"/>
  <c r="B166" i="20"/>
  <c r="B163" i="20"/>
  <c r="O141" i="7" l="1"/>
  <c r="O149" i="7"/>
  <c r="O17" i="7"/>
  <c r="O18" i="7"/>
  <c r="O19" i="7"/>
  <c r="O13" i="7"/>
  <c r="O15" i="7"/>
  <c r="O12" i="7"/>
  <c r="O14" i="7"/>
  <c r="O16" i="7"/>
  <c r="O6" i="7"/>
  <c r="E166" i="20"/>
  <c r="E168" i="20"/>
  <c r="E163" i="20"/>
  <c r="E167" i="20"/>
  <c r="G16" i="7"/>
  <c r="G97" i="7" l="1"/>
  <c r="G65" i="7"/>
  <c r="G64" i="7"/>
  <c r="G26" i="7"/>
  <c r="B145" i="20" l="1"/>
  <c r="B146" i="20"/>
  <c r="B147" i="20"/>
  <c r="B173" i="20"/>
  <c r="B172" i="20"/>
  <c r="B170" i="20"/>
  <c r="B169" i="20"/>
  <c r="B165" i="20"/>
  <c r="B162" i="20"/>
  <c r="B161" i="20"/>
  <c r="B160" i="20"/>
  <c r="B159" i="20"/>
  <c r="B158" i="20"/>
  <c r="B157" i="20"/>
  <c r="B156" i="20"/>
  <c r="B155" i="20"/>
  <c r="B153" i="20"/>
  <c r="B152" i="20"/>
  <c r="B150" i="20"/>
  <c r="B149" i="20"/>
  <c r="B148" i="20"/>
  <c r="B144" i="20"/>
  <c r="B143" i="20"/>
  <c r="B139" i="20"/>
  <c r="B138" i="20"/>
  <c r="B137" i="20"/>
  <c r="B136" i="20"/>
  <c r="B135" i="20"/>
  <c r="B134" i="20"/>
  <c r="B132" i="20"/>
  <c r="B131" i="20"/>
  <c r="B130" i="20"/>
  <c r="B129" i="20"/>
  <c r="B128" i="20"/>
  <c r="B127" i="20"/>
  <c r="B126" i="20"/>
  <c r="B124" i="20"/>
  <c r="B123" i="20"/>
  <c r="B122" i="20"/>
  <c r="B121" i="20"/>
  <c r="B120" i="20"/>
  <c r="B119" i="20"/>
  <c r="B118" i="20"/>
  <c r="B117" i="20"/>
  <c r="B116" i="20"/>
  <c r="B115" i="20"/>
  <c r="B114" i="20"/>
  <c r="B113" i="20"/>
  <c r="B112" i="20"/>
  <c r="B111" i="20"/>
  <c r="B110" i="20"/>
  <c r="B109" i="20"/>
  <c r="B108" i="20"/>
  <c r="B107" i="20"/>
  <c r="B106" i="20"/>
  <c r="B105" i="20"/>
  <c r="B104" i="20"/>
  <c r="B103" i="20"/>
  <c r="B101" i="20"/>
  <c r="B100" i="20"/>
  <c r="B99" i="20"/>
  <c r="B98" i="20"/>
  <c r="B97" i="20"/>
  <c r="B96" i="20"/>
  <c r="B95" i="20"/>
  <c r="B94" i="20"/>
  <c r="B93" i="20"/>
  <c r="B92" i="20"/>
  <c r="B91" i="20"/>
  <c r="B90" i="20"/>
  <c r="B88" i="20"/>
  <c r="B87" i="20"/>
  <c r="B86" i="20"/>
  <c r="B85" i="20"/>
  <c r="B84" i="20"/>
  <c r="B82" i="20"/>
  <c r="B81" i="20"/>
  <c r="B80" i="20"/>
  <c r="B78" i="20"/>
  <c r="B77" i="20"/>
  <c r="B76" i="20"/>
  <c r="B75" i="20"/>
  <c r="B73" i="20"/>
  <c r="B72" i="20"/>
  <c r="B71" i="20"/>
  <c r="B69" i="20"/>
  <c r="B68" i="20"/>
  <c r="B67" i="20"/>
  <c r="B66" i="20"/>
  <c r="B65" i="20"/>
  <c r="B64" i="20"/>
  <c r="B63" i="20"/>
  <c r="B62" i="20"/>
  <c r="B61" i="20"/>
  <c r="B60" i="20"/>
  <c r="B59" i="20"/>
  <c r="B58" i="20"/>
  <c r="B57" i="20"/>
  <c r="B56" i="20"/>
  <c r="B55" i="20"/>
  <c r="B54" i="20"/>
  <c r="B53" i="20"/>
  <c r="B52" i="20"/>
  <c r="B51" i="20"/>
  <c r="B50" i="20"/>
  <c r="B49" i="20"/>
  <c r="B48" i="20"/>
  <c r="B47" i="20"/>
  <c r="B46" i="20"/>
  <c r="B45" i="20"/>
  <c r="B44" i="20"/>
  <c r="B43" i="20"/>
  <c r="B42" i="20"/>
  <c r="B41" i="20"/>
  <c r="B37" i="20"/>
  <c r="B36" i="20"/>
  <c r="B35" i="20"/>
  <c r="B34" i="20"/>
  <c r="B33" i="20"/>
  <c r="B32" i="20"/>
  <c r="B30" i="20"/>
  <c r="B29" i="20"/>
  <c r="B28" i="20"/>
  <c r="B27" i="20"/>
  <c r="B26" i="20"/>
  <c r="B25" i="20"/>
  <c r="B21" i="20"/>
  <c r="B20" i="20"/>
  <c r="B19" i="20"/>
  <c r="B18" i="20"/>
  <c r="B17" i="20"/>
  <c r="B16" i="20"/>
  <c r="B15" i="20"/>
  <c r="B14" i="20"/>
  <c r="B13" i="20"/>
  <c r="B11" i="20"/>
  <c r="B10" i="20"/>
  <c r="B9" i="20"/>
  <c r="B7" i="20"/>
  <c r="XFC19" i="2"/>
  <c r="XEZ19" i="2"/>
  <c r="XEW19" i="2"/>
  <c r="XET19" i="2"/>
  <c r="XEQ19" i="2"/>
  <c r="XEN19" i="2"/>
  <c r="XEK19" i="2"/>
  <c r="XEH19" i="2"/>
  <c r="XEE19" i="2"/>
  <c r="XEB19" i="2"/>
  <c r="XDY19" i="2"/>
  <c r="XDV19" i="2"/>
  <c r="XDS19" i="2"/>
  <c r="XDP19" i="2"/>
  <c r="XDM19" i="2"/>
  <c r="XDJ19" i="2"/>
  <c r="XDG19" i="2"/>
  <c r="XDD19" i="2"/>
  <c r="XDA19" i="2"/>
  <c r="XCX19" i="2"/>
  <c r="XCU19" i="2"/>
  <c r="XCR19" i="2"/>
  <c r="XCO19" i="2"/>
  <c r="XCL19" i="2"/>
  <c r="XCI19" i="2"/>
  <c r="XCF19" i="2"/>
  <c r="XCC19" i="2"/>
  <c r="XBZ19" i="2"/>
  <c r="XBW19" i="2"/>
  <c r="XBT19" i="2"/>
  <c r="XBQ19" i="2"/>
  <c r="XBN19" i="2"/>
  <c r="XBK19" i="2"/>
  <c r="XBH19" i="2"/>
  <c r="XBE19" i="2"/>
  <c r="XBB19" i="2"/>
  <c r="XAY19" i="2"/>
  <c r="XAV19" i="2"/>
  <c r="XAS19" i="2"/>
  <c r="XAP19" i="2"/>
  <c r="XAM19" i="2"/>
  <c r="XAJ19" i="2"/>
  <c r="XAG19" i="2"/>
  <c r="XAD19" i="2"/>
  <c r="XAA19" i="2"/>
  <c r="WZX19" i="2"/>
  <c r="WZU19" i="2"/>
  <c r="WZR19" i="2"/>
  <c r="WZO19" i="2"/>
  <c r="WZL19" i="2"/>
  <c r="WZI19" i="2"/>
  <c r="WZF19" i="2"/>
  <c r="WZC19" i="2"/>
  <c r="WYZ19" i="2"/>
  <c r="WYW19" i="2"/>
  <c r="WYT19" i="2"/>
  <c r="WYQ19" i="2"/>
  <c r="WYN19" i="2"/>
  <c r="WYK19" i="2"/>
  <c r="WYH19" i="2"/>
  <c r="WYE19" i="2"/>
  <c r="WYB19" i="2"/>
  <c r="WXY19" i="2"/>
  <c r="WXV19" i="2"/>
  <c r="WXS19" i="2"/>
  <c r="WXP19" i="2"/>
  <c r="WXM19" i="2"/>
  <c r="WXJ19" i="2"/>
  <c r="WXG19" i="2"/>
  <c r="WXD19" i="2"/>
  <c r="WXA19" i="2"/>
  <c r="WWX19" i="2"/>
  <c r="WWU19" i="2"/>
  <c r="WWR19" i="2"/>
  <c r="WWO19" i="2"/>
  <c r="WWL19" i="2"/>
  <c r="WWI19" i="2"/>
  <c r="WWF19" i="2"/>
  <c r="WWC19" i="2"/>
  <c r="WVZ19" i="2"/>
  <c r="WVW19" i="2"/>
  <c r="WVT19" i="2"/>
  <c r="WVQ19" i="2"/>
  <c r="WVN19" i="2"/>
  <c r="WVK19" i="2"/>
  <c r="WVH19" i="2"/>
  <c r="WVE19" i="2"/>
  <c r="WVB19" i="2"/>
  <c r="WUY19" i="2"/>
  <c r="WUV19" i="2"/>
  <c r="WUS19" i="2"/>
  <c r="WUP19" i="2"/>
  <c r="WUM19" i="2"/>
  <c r="WUJ19" i="2"/>
  <c r="WUG19" i="2"/>
  <c r="WUD19" i="2"/>
  <c r="WUA19" i="2"/>
  <c r="WTX19" i="2"/>
  <c r="WTU19" i="2"/>
  <c r="WTR19" i="2"/>
  <c r="WTO19" i="2"/>
  <c r="WTL19" i="2"/>
  <c r="WTI19" i="2"/>
  <c r="WTF19" i="2"/>
  <c r="WTC19" i="2"/>
  <c r="WSZ19" i="2"/>
  <c r="WSW19" i="2"/>
  <c r="WST19" i="2"/>
  <c r="WSQ19" i="2"/>
  <c r="WSN19" i="2"/>
  <c r="WSK19" i="2"/>
  <c r="WSH19" i="2"/>
  <c r="WSE19" i="2"/>
  <c r="WSB19" i="2"/>
  <c r="WRY19" i="2"/>
  <c r="WRV19" i="2"/>
  <c r="WRS19" i="2"/>
  <c r="WRP19" i="2"/>
  <c r="WRM19" i="2"/>
  <c r="WRJ19" i="2"/>
  <c r="WRG19" i="2"/>
  <c r="WRD19" i="2"/>
  <c r="WRA19" i="2"/>
  <c r="WQX19" i="2"/>
  <c r="WQU19" i="2"/>
  <c r="WQR19" i="2"/>
  <c r="WQO19" i="2"/>
  <c r="WQL19" i="2"/>
  <c r="WQI19" i="2"/>
  <c r="WQF19" i="2"/>
  <c r="WQC19" i="2"/>
  <c r="WPZ19" i="2"/>
  <c r="WPW19" i="2"/>
  <c r="WPT19" i="2"/>
  <c r="WPQ19" i="2"/>
  <c r="WPN19" i="2"/>
  <c r="WPK19" i="2"/>
  <c r="WPH19" i="2"/>
  <c r="WPE19" i="2"/>
  <c r="WPB19" i="2"/>
  <c r="WOY19" i="2"/>
  <c r="WOV19" i="2"/>
  <c r="WOS19" i="2"/>
  <c r="WOP19" i="2"/>
  <c r="WOM19" i="2"/>
  <c r="WOJ19" i="2"/>
  <c r="WOG19" i="2"/>
  <c r="WOD19" i="2"/>
  <c r="WOA19" i="2"/>
  <c r="WNX19" i="2"/>
  <c r="WNU19" i="2"/>
  <c r="WNR19" i="2"/>
  <c r="WNO19" i="2"/>
  <c r="WNL19" i="2"/>
  <c r="WNI19" i="2"/>
  <c r="WNF19" i="2"/>
  <c r="WNC19" i="2"/>
  <c r="WMZ19" i="2"/>
  <c r="WMW19" i="2"/>
  <c r="WMT19" i="2"/>
  <c r="WMQ19" i="2"/>
  <c r="WMN19" i="2"/>
  <c r="WMK19" i="2"/>
  <c r="WMH19" i="2"/>
  <c r="WME19" i="2"/>
  <c r="WMB19" i="2"/>
  <c r="WLY19" i="2"/>
  <c r="WLV19" i="2"/>
  <c r="WLS19" i="2"/>
  <c r="WLP19" i="2"/>
  <c r="WLM19" i="2"/>
  <c r="WLJ19" i="2"/>
  <c r="WLG19" i="2"/>
  <c r="WLD19" i="2"/>
  <c r="WLA19" i="2"/>
  <c r="WKX19" i="2"/>
  <c r="WKU19" i="2"/>
  <c r="WKR19" i="2"/>
  <c r="WKO19" i="2"/>
  <c r="WKL19" i="2"/>
  <c r="WKI19" i="2"/>
  <c r="WKF19" i="2"/>
  <c r="WKC19" i="2"/>
  <c r="WJZ19" i="2"/>
  <c r="WJW19" i="2"/>
  <c r="WJT19" i="2"/>
  <c r="WJQ19" i="2"/>
  <c r="WJN19" i="2"/>
  <c r="WJK19" i="2"/>
  <c r="WJH19" i="2"/>
  <c r="WJE19" i="2"/>
  <c r="WJB19" i="2"/>
  <c r="WIY19" i="2"/>
  <c r="WIV19" i="2"/>
  <c r="WIS19" i="2"/>
  <c r="WIP19" i="2"/>
  <c r="WIM19" i="2"/>
  <c r="WIJ19" i="2"/>
  <c r="WIG19" i="2"/>
  <c r="WID19" i="2"/>
  <c r="WIA19" i="2"/>
  <c r="WHX19" i="2"/>
  <c r="WHU19" i="2"/>
  <c r="WHR19" i="2"/>
  <c r="WHO19" i="2"/>
  <c r="WHL19" i="2"/>
  <c r="WHI19" i="2"/>
  <c r="WHF19" i="2"/>
  <c r="WHC19" i="2"/>
  <c r="WGZ19" i="2"/>
  <c r="WGW19" i="2"/>
  <c r="WGT19" i="2"/>
  <c r="WGQ19" i="2"/>
  <c r="WGN19" i="2"/>
  <c r="WGK19" i="2"/>
  <c r="WGH19" i="2"/>
  <c r="WGE19" i="2"/>
  <c r="WGB19" i="2"/>
  <c r="WFY19" i="2"/>
  <c r="WFV19" i="2"/>
  <c r="WFS19" i="2"/>
  <c r="WFP19" i="2"/>
  <c r="WFM19" i="2"/>
  <c r="WFJ19" i="2"/>
  <c r="WFG19" i="2"/>
  <c r="WFD19" i="2"/>
  <c r="WFA19" i="2"/>
  <c r="WEX19" i="2"/>
  <c r="WEU19" i="2"/>
  <c r="WER19" i="2"/>
  <c r="WEO19" i="2"/>
  <c r="WEL19" i="2"/>
  <c r="WEI19" i="2"/>
  <c r="WEF19" i="2"/>
  <c r="WEC19" i="2"/>
  <c r="WDZ19" i="2"/>
  <c r="WDW19" i="2"/>
  <c r="WDT19" i="2"/>
  <c r="WDQ19" i="2"/>
  <c r="WDN19" i="2"/>
  <c r="WDK19" i="2"/>
  <c r="WDH19" i="2"/>
  <c r="WDE19" i="2"/>
  <c r="WDB19" i="2"/>
  <c r="WCY19" i="2"/>
  <c r="WCV19" i="2"/>
  <c r="WCS19" i="2"/>
  <c r="WCP19" i="2"/>
  <c r="WCM19" i="2"/>
  <c r="WCJ19" i="2"/>
  <c r="WCG19" i="2"/>
  <c r="WCD19" i="2"/>
  <c r="WCA19" i="2"/>
  <c r="WBX19" i="2"/>
  <c r="WBU19" i="2"/>
  <c r="WBR19" i="2"/>
  <c r="WBO19" i="2"/>
  <c r="WBL19" i="2"/>
  <c r="WBI19" i="2"/>
  <c r="WBF19" i="2"/>
  <c r="WBC19" i="2"/>
  <c r="WAZ19" i="2"/>
  <c r="WAW19" i="2"/>
  <c r="WAT19" i="2"/>
  <c r="WAQ19" i="2"/>
  <c r="WAN19" i="2"/>
  <c r="WAK19" i="2"/>
  <c r="WAH19" i="2"/>
  <c r="WAE19" i="2"/>
  <c r="WAB19" i="2"/>
  <c r="VZY19" i="2"/>
  <c r="VZV19" i="2"/>
  <c r="VZS19" i="2"/>
  <c r="VZP19" i="2"/>
  <c r="VZM19" i="2"/>
  <c r="VZJ19" i="2"/>
  <c r="VZG19" i="2"/>
  <c r="VZD19" i="2"/>
  <c r="VZA19" i="2"/>
  <c r="VYX19" i="2"/>
  <c r="VYU19" i="2"/>
  <c r="VYR19" i="2"/>
  <c r="VYO19" i="2"/>
  <c r="VYL19" i="2"/>
  <c r="VYI19" i="2"/>
  <c r="VYF19" i="2"/>
  <c r="VYC19" i="2"/>
  <c r="VXZ19" i="2"/>
  <c r="VXW19" i="2"/>
  <c r="VXT19" i="2"/>
  <c r="VXQ19" i="2"/>
  <c r="VXN19" i="2"/>
  <c r="VXK19" i="2"/>
  <c r="VXH19" i="2"/>
  <c r="VXE19" i="2"/>
  <c r="VXB19" i="2"/>
  <c r="VWY19" i="2"/>
  <c r="VWV19" i="2"/>
  <c r="VWS19" i="2"/>
  <c r="VWP19" i="2"/>
  <c r="VWM19" i="2"/>
  <c r="VWJ19" i="2"/>
  <c r="VWG19" i="2"/>
  <c r="VWD19" i="2"/>
  <c r="VWA19" i="2"/>
  <c r="VVX19" i="2"/>
  <c r="VVU19" i="2"/>
  <c r="VVR19" i="2"/>
  <c r="VVO19" i="2"/>
  <c r="VVL19" i="2"/>
  <c r="VVI19" i="2"/>
  <c r="VVF19" i="2"/>
  <c r="VVC19" i="2"/>
  <c r="VUZ19" i="2"/>
  <c r="VUW19" i="2"/>
  <c r="VUT19" i="2"/>
  <c r="VUQ19" i="2"/>
  <c r="VUN19" i="2"/>
  <c r="VUK19" i="2"/>
  <c r="VUH19" i="2"/>
  <c r="VUE19" i="2"/>
  <c r="VUB19" i="2"/>
  <c r="VTY19" i="2"/>
  <c r="VTV19" i="2"/>
  <c r="VTS19" i="2"/>
  <c r="VTP19" i="2"/>
  <c r="VTM19" i="2"/>
  <c r="VTJ19" i="2"/>
  <c r="VTG19" i="2"/>
  <c r="VTD19" i="2"/>
  <c r="VTA19" i="2"/>
  <c r="VSX19" i="2"/>
  <c r="VSU19" i="2"/>
  <c r="VSR19" i="2"/>
  <c r="VSO19" i="2"/>
  <c r="VSL19" i="2"/>
  <c r="VSI19" i="2"/>
  <c r="VSF19" i="2"/>
  <c r="VSC19" i="2"/>
  <c r="VRZ19" i="2"/>
  <c r="VRW19" i="2"/>
  <c r="VRT19" i="2"/>
  <c r="VRQ19" i="2"/>
  <c r="VRN19" i="2"/>
  <c r="VRK19" i="2"/>
  <c r="VRH19" i="2"/>
  <c r="VRE19" i="2"/>
  <c r="VRB19" i="2"/>
  <c r="VQY19" i="2"/>
  <c r="VQV19" i="2"/>
  <c r="VQS19" i="2"/>
  <c r="VQP19" i="2"/>
  <c r="VQM19" i="2"/>
  <c r="VQJ19" i="2"/>
  <c r="VQG19" i="2"/>
  <c r="VQD19" i="2"/>
  <c r="VQA19" i="2"/>
  <c r="VPX19" i="2"/>
  <c r="VPU19" i="2"/>
  <c r="VPR19" i="2"/>
  <c r="VPO19" i="2"/>
  <c r="VPL19" i="2"/>
  <c r="VPI19" i="2"/>
  <c r="VPF19" i="2"/>
  <c r="VPC19" i="2"/>
  <c r="VOZ19" i="2"/>
  <c r="VOW19" i="2"/>
  <c r="VOT19" i="2"/>
  <c r="VOQ19" i="2"/>
  <c r="VON19" i="2"/>
  <c r="VOK19" i="2"/>
  <c r="VOH19" i="2"/>
  <c r="VOE19" i="2"/>
  <c r="VOB19" i="2"/>
  <c r="VNY19" i="2"/>
  <c r="VNV19" i="2"/>
  <c r="VNS19" i="2"/>
  <c r="VNP19" i="2"/>
  <c r="VNM19" i="2"/>
  <c r="VNJ19" i="2"/>
  <c r="VNG19" i="2"/>
  <c r="VND19" i="2"/>
  <c r="VNA19" i="2"/>
  <c r="VMX19" i="2"/>
  <c r="VMU19" i="2"/>
  <c r="VMR19" i="2"/>
  <c r="VMO19" i="2"/>
  <c r="VML19" i="2"/>
  <c r="VMI19" i="2"/>
  <c r="VMF19" i="2"/>
  <c r="VMC19" i="2"/>
  <c r="VLZ19" i="2"/>
  <c r="VLW19" i="2"/>
  <c r="VLT19" i="2"/>
  <c r="VLQ19" i="2"/>
  <c r="VLN19" i="2"/>
  <c r="VLK19" i="2"/>
  <c r="VLH19" i="2"/>
  <c r="VLE19" i="2"/>
  <c r="VLB19" i="2"/>
  <c r="VKY19" i="2"/>
  <c r="VKV19" i="2"/>
  <c r="VKS19" i="2"/>
  <c r="VKP19" i="2"/>
  <c r="VKM19" i="2"/>
  <c r="VKJ19" i="2"/>
  <c r="VKG19" i="2"/>
  <c r="VKD19" i="2"/>
  <c r="VKA19" i="2"/>
  <c r="VJX19" i="2"/>
  <c r="VJU19" i="2"/>
  <c r="VJR19" i="2"/>
  <c r="VJO19" i="2"/>
  <c r="VJL19" i="2"/>
  <c r="VJI19" i="2"/>
  <c r="VJF19" i="2"/>
  <c r="VJC19" i="2"/>
  <c r="VIZ19" i="2"/>
  <c r="VIW19" i="2"/>
  <c r="VIT19" i="2"/>
  <c r="VIQ19" i="2"/>
  <c r="VIN19" i="2"/>
  <c r="VIK19" i="2"/>
  <c r="VIH19" i="2"/>
  <c r="VIE19" i="2"/>
  <c r="VIB19" i="2"/>
  <c r="VHY19" i="2"/>
  <c r="VHV19" i="2"/>
  <c r="VHS19" i="2"/>
  <c r="VHP19" i="2"/>
  <c r="VHM19" i="2"/>
  <c r="VHJ19" i="2"/>
  <c r="VHG19" i="2"/>
  <c r="VHD19" i="2"/>
  <c r="VHA19" i="2"/>
  <c r="VGX19" i="2"/>
  <c r="VGU19" i="2"/>
  <c r="VGR19" i="2"/>
  <c r="VGO19" i="2"/>
  <c r="VGL19" i="2"/>
  <c r="VGI19" i="2"/>
  <c r="VGF19" i="2"/>
  <c r="VGC19" i="2"/>
  <c r="VFZ19" i="2"/>
  <c r="VFW19" i="2"/>
  <c r="VFT19" i="2"/>
  <c r="VFQ19" i="2"/>
  <c r="VFN19" i="2"/>
  <c r="VFK19" i="2"/>
  <c r="VFH19" i="2"/>
  <c r="VFE19" i="2"/>
  <c r="VFB19" i="2"/>
  <c r="VEY19" i="2"/>
  <c r="VEV19" i="2"/>
  <c r="VES19" i="2"/>
  <c r="VEP19" i="2"/>
  <c r="VEM19" i="2"/>
  <c r="VEJ19" i="2"/>
  <c r="VEG19" i="2"/>
  <c r="VED19" i="2"/>
  <c r="VEA19" i="2"/>
  <c r="VDX19" i="2"/>
  <c r="VDU19" i="2"/>
  <c r="VDR19" i="2"/>
  <c r="VDO19" i="2"/>
  <c r="VDL19" i="2"/>
  <c r="VDI19" i="2"/>
  <c r="VDF19" i="2"/>
  <c r="VDC19" i="2"/>
  <c r="VCZ19" i="2"/>
  <c r="VCW19" i="2"/>
  <c r="VCT19" i="2"/>
  <c r="VCQ19" i="2"/>
  <c r="VCN19" i="2"/>
  <c r="VCK19" i="2"/>
  <c r="VCH19" i="2"/>
  <c r="VCE19" i="2"/>
  <c r="VCB19" i="2"/>
  <c r="VBY19" i="2"/>
  <c r="VBV19" i="2"/>
  <c r="VBS19" i="2"/>
  <c r="VBP19" i="2"/>
  <c r="VBM19" i="2"/>
  <c r="VBJ19" i="2"/>
  <c r="VBG19" i="2"/>
  <c r="VBD19" i="2"/>
  <c r="VBA19" i="2"/>
  <c r="VAX19" i="2"/>
  <c r="VAU19" i="2"/>
  <c r="VAR19" i="2"/>
  <c r="VAO19" i="2"/>
  <c r="VAL19" i="2"/>
  <c r="VAI19" i="2"/>
  <c r="VAF19" i="2"/>
  <c r="VAC19" i="2"/>
  <c r="UZZ19" i="2"/>
  <c r="UZW19" i="2"/>
  <c r="UZT19" i="2"/>
  <c r="UZQ19" i="2"/>
  <c r="UZN19" i="2"/>
  <c r="UZK19" i="2"/>
  <c r="UZH19" i="2"/>
  <c r="UZE19" i="2"/>
  <c r="UZB19" i="2"/>
  <c r="UYY19" i="2"/>
  <c r="UYV19" i="2"/>
  <c r="UYS19" i="2"/>
  <c r="UYP19" i="2"/>
  <c r="UYM19" i="2"/>
  <c r="UYJ19" i="2"/>
  <c r="UYG19" i="2"/>
  <c r="UYD19" i="2"/>
  <c r="UYA19" i="2"/>
  <c r="UXX19" i="2"/>
  <c r="UXU19" i="2"/>
  <c r="UXR19" i="2"/>
  <c r="UXO19" i="2"/>
  <c r="UXL19" i="2"/>
  <c r="UXI19" i="2"/>
  <c r="UXF19" i="2"/>
  <c r="UXC19" i="2"/>
  <c r="UWZ19" i="2"/>
  <c r="UWW19" i="2"/>
  <c r="UWT19" i="2"/>
  <c r="UWQ19" i="2"/>
  <c r="UWN19" i="2"/>
  <c r="UWK19" i="2"/>
  <c r="UWH19" i="2"/>
  <c r="UWE19" i="2"/>
  <c r="UWB19" i="2"/>
  <c r="UVY19" i="2"/>
  <c r="UVV19" i="2"/>
  <c r="UVS19" i="2"/>
  <c r="UVP19" i="2"/>
  <c r="UVM19" i="2"/>
  <c r="UVJ19" i="2"/>
  <c r="UVG19" i="2"/>
  <c r="UVD19" i="2"/>
  <c r="UVA19" i="2"/>
  <c r="UUX19" i="2"/>
  <c r="UUU19" i="2"/>
  <c r="UUR19" i="2"/>
  <c r="UUO19" i="2"/>
  <c r="UUL19" i="2"/>
  <c r="UUI19" i="2"/>
  <c r="UUF19" i="2"/>
  <c r="UUC19" i="2"/>
  <c r="UTZ19" i="2"/>
  <c r="UTW19" i="2"/>
  <c r="UTT19" i="2"/>
  <c r="UTQ19" i="2"/>
  <c r="UTN19" i="2"/>
  <c r="UTK19" i="2"/>
  <c r="UTH19" i="2"/>
  <c r="UTE19" i="2"/>
  <c r="UTB19" i="2"/>
  <c r="USY19" i="2"/>
  <c r="USV19" i="2"/>
  <c r="USS19" i="2"/>
  <c r="USP19" i="2"/>
  <c r="USM19" i="2"/>
  <c r="USJ19" i="2"/>
  <c r="USG19" i="2"/>
  <c r="USD19" i="2"/>
  <c r="USA19" i="2"/>
  <c r="URX19" i="2"/>
  <c r="URU19" i="2"/>
  <c r="URR19" i="2"/>
  <c r="URO19" i="2"/>
  <c r="URL19" i="2"/>
  <c r="URI19" i="2"/>
  <c r="URF19" i="2"/>
  <c r="URC19" i="2"/>
  <c r="UQZ19" i="2"/>
  <c r="UQW19" i="2"/>
  <c r="UQT19" i="2"/>
  <c r="UQQ19" i="2"/>
  <c r="UQN19" i="2"/>
  <c r="UQK19" i="2"/>
  <c r="UQH19" i="2"/>
  <c r="UQE19" i="2"/>
  <c r="UQB19" i="2"/>
  <c r="UPY19" i="2"/>
  <c r="UPV19" i="2"/>
  <c r="UPS19" i="2"/>
  <c r="UPP19" i="2"/>
  <c r="UPM19" i="2"/>
  <c r="UPJ19" i="2"/>
  <c r="UPG19" i="2"/>
  <c r="UPD19" i="2"/>
  <c r="UPA19" i="2"/>
  <c r="UOX19" i="2"/>
  <c r="UOU19" i="2"/>
  <c r="UOR19" i="2"/>
  <c r="UOO19" i="2"/>
  <c r="UOL19" i="2"/>
  <c r="UOI19" i="2"/>
  <c r="UOF19" i="2"/>
  <c r="UOC19" i="2"/>
  <c r="UNZ19" i="2"/>
  <c r="UNW19" i="2"/>
  <c r="UNT19" i="2"/>
  <c r="UNQ19" i="2"/>
  <c r="UNN19" i="2"/>
  <c r="UNK19" i="2"/>
  <c r="UNH19" i="2"/>
  <c r="UNE19" i="2"/>
  <c r="UNB19" i="2"/>
  <c r="UMY19" i="2"/>
  <c r="UMV19" i="2"/>
  <c r="UMS19" i="2"/>
  <c r="UMP19" i="2"/>
  <c r="UMM19" i="2"/>
  <c r="UMJ19" i="2"/>
  <c r="UMG19" i="2"/>
  <c r="UMD19" i="2"/>
  <c r="UMA19" i="2"/>
  <c r="ULX19" i="2"/>
  <c r="ULU19" i="2"/>
  <c r="ULR19" i="2"/>
  <c r="ULO19" i="2"/>
  <c r="ULL19" i="2"/>
  <c r="ULI19" i="2"/>
  <c r="ULF19" i="2"/>
  <c r="ULC19" i="2"/>
  <c r="UKZ19" i="2"/>
  <c r="UKW19" i="2"/>
  <c r="UKT19" i="2"/>
  <c r="UKQ19" i="2"/>
  <c r="UKN19" i="2"/>
  <c r="UKK19" i="2"/>
  <c r="UKH19" i="2"/>
  <c r="UKE19" i="2"/>
  <c r="UKB19" i="2"/>
  <c r="UJY19" i="2"/>
  <c r="UJV19" i="2"/>
  <c r="UJS19" i="2"/>
  <c r="UJP19" i="2"/>
  <c r="UJM19" i="2"/>
  <c r="UJJ19" i="2"/>
  <c r="UJG19" i="2"/>
  <c r="UJD19" i="2"/>
  <c r="UJA19" i="2"/>
  <c r="UIX19" i="2"/>
  <c r="UIU19" i="2"/>
  <c r="UIR19" i="2"/>
  <c r="UIO19" i="2"/>
  <c r="UIL19" i="2"/>
  <c r="UII19" i="2"/>
  <c r="UIF19" i="2"/>
  <c r="UIC19" i="2"/>
  <c r="UHZ19" i="2"/>
  <c r="UHW19" i="2"/>
  <c r="UHT19" i="2"/>
  <c r="UHQ19" i="2"/>
  <c r="UHN19" i="2"/>
  <c r="UHK19" i="2"/>
  <c r="UHH19" i="2"/>
  <c r="UHE19" i="2"/>
  <c r="UHB19" i="2"/>
  <c r="UGY19" i="2"/>
  <c r="UGV19" i="2"/>
  <c r="UGS19" i="2"/>
  <c r="UGP19" i="2"/>
  <c r="UGM19" i="2"/>
  <c r="UGJ19" i="2"/>
  <c r="UGG19" i="2"/>
  <c r="UGD19" i="2"/>
  <c r="UGA19" i="2"/>
  <c r="UFX19" i="2"/>
  <c r="UFU19" i="2"/>
  <c r="UFR19" i="2"/>
  <c r="UFO19" i="2"/>
  <c r="UFL19" i="2"/>
  <c r="UFI19" i="2"/>
  <c r="UFF19" i="2"/>
  <c r="UFC19" i="2"/>
  <c r="UEZ19" i="2"/>
  <c r="UEW19" i="2"/>
  <c r="UET19" i="2"/>
  <c r="UEQ19" i="2"/>
  <c r="UEN19" i="2"/>
  <c r="UEK19" i="2"/>
  <c r="UEH19" i="2"/>
  <c r="UEE19" i="2"/>
  <c r="UEB19" i="2"/>
  <c r="UDY19" i="2"/>
  <c r="UDV19" i="2"/>
  <c r="UDS19" i="2"/>
  <c r="UDP19" i="2"/>
  <c r="UDM19" i="2"/>
  <c r="UDJ19" i="2"/>
  <c r="UDG19" i="2"/>
  <c r="UDD19" i="2"/>
  <c r="UDA19" i="2"/>
  <c r="UCX19" i="2"/>
  <c r="UCU19" i="2"/>
  <c r="UCR19" i="2"/>
  <c r="UCO19" i="2"/>
  <c r="UCL19" i="2"/>
  <c r="UCI19" i="2"/>
  <c r="UCF19" i="2"/>
  <c r="UCC19" i="2"/>
  <c r="UBZ19" i="2"/>
  <c r="UBW19" i="2"/>
  <c r="UBT19" i="2"/>
  <c r="UBQ19" i="2"/>
  <c r="UBN19" i="2"/>
  <c r="UBK19" i="2"/>
  <c r="UBH19" i="2"/>
  <c r="UBE19" i="2"/>
  <c r="UBB19" i="2"/>
  <c r="UAY19" i="2"/>
  <c r="UAV19" i="2"/>
  <c r="UAS19" i="2"/>
  <c r="UAP19" i="2"/>
  <c r="UAM19" i="2"/>
  <c r="UAJ19" i="2"/>
  <c r="UAG19" i="2"/>
  <c r="UAD19" i="2"/>
  <c r="UAA19" i="2"/>
  <c r="TZX19" i="2"/>
  <c r="TZU19" i="2"/>
  <c r="TZR19" i="2"/>
  <c r="TZO19" i="2"/>
  <c r="TZL19" i="2"/>
  <c r="TZI19" i="2"/>
  <c r="TZF19" i="2"/>
  <c r="TZC19" i="2"/>
  <c r="TYZ19" i="2"/>
  <c r="TYW19" i="2"/>
  <c r="TYT19" i="2"/>
  <c r="TYQ19" i="2"/>
  <c r="TYN19" i="2"/>
  <c r="TYK19" i="2"/>
  <c r="TYH19" i="2"/>
  <c r="TYE19" i="2"/>
  <c r="TYB19" i="2"/>
  <c r="TXY19" i="2"/>
  <c r="TXV19" i="2"/>
  <c r="TXS19" i="2"/>
  <c r="TXP19" i="2"/>
  <c r="TXM19" i="2"/>
  <c r="TXJ19" i="2"/>
  <c r="TXG19" i="2"/>
  <c r="TXD19" i="2"/>
  <c r="TXA19" i="2"/>
  <c r="TWX19" i="2"/>
  <c r="TWU19" i="2"/>
  <c r="TWR19" i="2"/>
  <c r="TWO19" i="2"/>
  <c r="TWL19" i="2"/>
  <c r="TWI19" i="2"/>
  <c r="TWF19" i="2"/>
  <c r="TWC19" i="2"/>
  <c r="TVZ19" i="2"/>
  <c r="TVW19" i="2"/>
  <c r="TVT19" i="2"/>
  <c r="TVQ19" i="2"/>
  <c r="TVN19" i="2"/>
  <c r="TVK19" i="2"/>
  <c r="TVH19" i="2"/>
  <c r="TVE19" i="2"/>
  <c r="TVB19" i="2"/>
  <c r="TUY19" i="2"/>
  <c r="TUV19" i="2"/>
  <c r="TUS19" i="2"/>
  <c r="TUP19" i="2"/>
  <c r="TUM19" i="2"/>
  <c r="TUJ19" i="2"/>
  <c r="TUG19" i="2"/>
  <c r="TUD19" i="2"/>
  <c r="TUA19" i="2"/>
  <c r="TTX19" i="2"/>
  <c r="TTU19" i="2"/>
  <c r="TTR19" i="2"/>
  <c r="TTO19" i="2"/>
  <c r="TTL19" i="2"/>
  <c r="TTI19" i="2"/>
  <c r="TTF19" i="2"/>
  <c r="TTC19" i="2"/>
  <c r="TSZ19" i="2"/>
  <c r="TSW19" i="2"/>
  <c r="TST19" i="2"/>
  <c r="TSQ19" i="2"/>
  <c r="TSN19" i="2"/>
  <c r="TSK19" i="2"/>
  <c r="TSH19" i="2"/>
  <c r="TSE19" i="2"/>
  <c r="TSB19" i="2"/>
  <c r="TRY19" i="2"/>
  <c r="TRV19" i="2"/>
  <c r="TRS19" i="2"/>
  <c r="TRP19" i="2"/>
  <c r="TRM19" i="2"/>
  <c r="TRJ19" i="2"/>
  <c r="TRG19" i="2"/>
  <c r="TRD19" i="2"/>
  <c r="TRA19" i="2"/>
  <c r="TQX19" i="2"/>
  <c r="TQU19" i="2"/>
  <c r="TQR19" i="2"/>
  <c r="TQO19" i="2"/>
  <c r="TQL19" i="2"/>
  <c r="TQI19" i="2"/>
  <c r="TQF19" i="2"/>
  <c r="TQC19" i="2"/>
  <c r="TPZ19" i="2"/>
  <c r="TPW19" i="2"/>
  <c r="TPT19" i="2"/>
  <c r="TPQ19" i="2"/>
  <c r="TPN19" i="2"/>
  <c r="TPK19" i="2"/>
  <c r="TPH19" i="2"/>
  <c r="TPE19" i="2"/>
  <c r="TPB19" i="2"/>
  <c r="TOY19" i="2"/>
  <c r="TOV19" i="2"/>
  <c r="TOS19" i="2"/>
  <c r="TOP19" i="2"/>
  <c r="TOM19" i="2"/>
  <c r="TOJ19" i="2"/>
  <c r="TOG19" i="2"/>
  <c r="TOD19" i="2"/>
  <c r="TOA19" i="2"/>
  <c r="TNX19" i="2"/>
  <c r="TNU19" i="2"/>
  <c r="TNR19" i="2"/>
  <c r="TNO19" i="2"/>
  <c r="TNL19" i="2"/>
  <c r="TNI19" i="2"/>
  <c r="TNF19" i="2"/>
  <c r="TNC19" i="2"/>
  <c r="TMZ19" i="2"/>
  <c r="TMW19" i="2"/>
  <c r="TMT19" i="2"/>
  <c r="TMQ19" i="2"/>
  <c r="TMN19" i="2"/>
  <c r="TMK19" i="2"/>
  <c r="TMH19" i="2"/>
  <c r="TME19" i="2"/>
  <c r="TMB19" i="2"/>
  <c r="TLY19" i="2"/>
  <c r="TLV19" i="2"/>
  <c r="TLS19" i="2"/>
  <c r="TLP19" i="2"/>
  <c r="TLM19" i="2"/>
  <c r="TLJ19" i="2"/>
  <c r="TLG19" i="2"/>
  <c r="TLD19" i="2"/>
  <c r="TLA19" i="2"/>
  <c r="TKX19" i="2"/>
  <c r="TKU19" i="2"/>
  <c r="TKR19" i="2"/>
  <c r="TKO19" i="2"/>
  <c r="TKL19" i="2"/>
  <c r="TKI19" i="2"/>
  <c r="TKF19" i="2"/>
  <c r="TKC19" i="2"/>
  <c r="TJZ19" i="2"/>
  <c r="TJW19" i="2"/>
  <c r="TJT19" i="2"/>
  <c r="TJQ19" i="2"/>
  <c r="TJN19" i="2"/>
  <c r="TJK19" i="2"/>
  <c r="TJH19" i="2"/>
  <c r="TJE19" i="2"/>
  <c r="TJB19" i="2"/>
  <c r="TIY19" i="2"/>
  <c r="TIV19" i="2"/>
  <c r="TIS19" i="2"/>
  <c r="TIP19" i="2"/>
  <c r="TIM19" i="2"/>
  <c r="TIJ19" i="2"/>
  <c r="TIG19" i="2"/>
  <c r="TID19" i="2"/>
  <c r="TIA19" i="2"/>
  <c r="THX19" i="2"/>
  <c r="THU19" i="2"/>
  <c r="THR19" i="2"/>
  <c r="THO19" i="2"/>
  <c r="THL19" i="2"/>
  <c r="THI19" i="2"/>
  <c r="THF19" i="2"/>
  <c r="THC19" i="2"/>
  <c r="TGZ19" i="2"/>
  <c r="TGW19" i="2"/>
  <c r="TGT19" i="2"/>
  <c r="TGQ19" i="2"/>
  <c r="TGN19" i="2"/>
  <c r="TGK19" i="2"/>
  <c r="TGH19" i="2"/>
  <c r="TGE19" i="2"/>
  <c r="TGB19" i="2"/>
  <c r="TFY19" i="2"/>
  <c r="TFV19" i="2"/>
  <c r="TFS19" i="2"/>
  <c r="TFP19" i="2"/>
  <c r="TFM19" i="2"/>
  <c r="TFJ19" i="2"/>
  <c r="TFG19" i="2"/>
  <c r="TFD19" i="2"/>
  <c r="TFA19" i="2"/>
  <c r="TEX19" i="2"/>
  <c r="TEU19" i="2"/>
  <c r="TER19" i="2"/>
  <c r="TEO19" i="2"/>
  <c r="TEL19" i="2"/>
  <c r="TEI19" i="2"/>
  <c r="TEF19" i="2"/>
  <c r="TEC19" i="2"/>
  <c r="TDZ19" i="2"/>
  <c r="TDW19" i="2"/>
  <c r="TDT19" i="2"/>
  <c r="TDQ19" i="2"/>
  <c r="TDN19" i="2"/>
  <c r="TDK19" i="2"/>
  <c r="TDH19" i="2"/>
  <c r="TDE19" i="2"/>
  <c r="TDB19" i="2"/>
  <c r="TCY19" i="2"/>
  <c r="TCV19" i="2"/>
  <c r="TCS19" i="2"/>
  <c r="TCP19" i="2"/>
  <c r="TCM19" i="2"/>
  <c r="TCJ19" i="2"/>
  <c r="TCG19" i="2"/>
  <c r="TCD19" i="2"/>
  <c r="TCA19" i="2"/>
  <c r="TBX19" i="2"/>
  <c r="TBU19" i="2"/>
  <c r="TBR19" i="2"/>
  <c r="TBO19" i="2"/>
  <c r="TBL19" i="2"/>
  <c r="TBI19" i="2"/>
  <c r="TBF19" i="2"/>
  <c r="TBC19" i="2"/>
  <c r="TAZ19" i="2"/>
  <c r="TAW19" i="2"/>
  <c r="TAT19" i="2"/>
  <c r="TAQ19" i="2"/>
  <c r="TAN19" i="2"/>
  <c r="TAK19" i="2"/>
  <c r="TAH19" i="2"/>
  <c r="TAE19" i="2"/>
  <c r="TAB19" i="2"/>
  <c r="SZY19" i="2"/>
  <c r="SZV19" i="2"/>
  <c r="SZS19" i="2"/>
  <c r="SZP19" i="2"/>
  <c r="SZM19" i="2"/>
  <c r="SZJ19" i="2"/>
  <c r="SZG19" i="2"/>
  <c r="SZD19" i="2"/>
  <c r="SZA19" i="2"/>
  <c r="SYX19" i="2"/>
  <c r="SYU19" i="2"/>
  <c r="SYR19" i="2"/>
  <c r="SYO19" i="2"/>
  <c r="SYL19" i="2"/>
  <c r="SYI19" i="2"/>
  <c r="SYF19" i="2"/>
  <c r="SYC19" i="2"/>
  <c r="SXZ19" i="2"/>
  <c r="SXW19" i="2"/>
  <c r="SXT19" i="2"/>
  <c r="SXQ19" i="2"/>
  <c r="SXN19" i="2"/>
  <c r="SXK19" i="2"/>
  <c r="SXH19" i="2"/>
  <c r="SXE19" i="2"/>
  <c r="SXB19" i="2"/>
  <c r="SWY19" i="2"/>
  <c r="SWV19" i="2"/>
  <c r="SWS19" i="2"/>
  <c r="SWP19" i="2"/>
  <c r="SWM19" i="2"/>
  <c r="SWJ19" i="2"/>
  <c r="SWG19" i="2"/>
  <c r="SWD19" i="2"/>
  <c r="SWA19" i="2"/>
  <c r="SVX19" i="2"/>
  <c r="SVU19" i="2"/>
  <c r="SVR19" i="2"/>
  <c r="SVO19" i="2"/>
  <c r="SVL19" i="2"/>
  <c r="SVI19" i="2"/>
  <c r="SVF19" i="2"/>
  <c r="SVC19" i="2"/>
  <c r="SUZ19" i="2"/>
  <c r="SUW19" i="2"/>
  <c r="SUT19" i="2"/>
  <c r="SUQ19" i="2"/>
  <c r="SUN19" i="2"/>
  <c r="SUK19" i="2"/>
  <c r="SUH19" i="2"/>
  <c r="SUE19" i="2"/>
  <c r="SUB19" i="2"/>
  <c r="STY19" i="2"/>
  <c r="STV19" i="2"/>
  <c r="STS19" i="2"/>
  <c r="STP19" i="2"/>
  <c r="STM19" i="2"/>
  <c r="STJ19" i="2"/>
  <c r="STG19" i="2"/>
  <c r="STD19" i="2"/>
  <c r="STA19" i="2"/>
  <c r="SSX19" i="2"/>
  <c r="SSU19" i="2"/>
  <c r="SSR19" i="2"/>
  <c r="SSO19" i="2"/>
  <c r="SSL19" i="2"/>
  <c r="SSI19" i="2"/>
  <c r="SSF19" i="2"/>
  <c r="SSC19" i="2"/>
  <c r="SRZ19" i="2"/>
  <c r="SRW19" i="2"/>
  <c r="SRT19" i="2"/>
  <c r="SRQ19" i="2"/>
  <c r="SRN19" i="2"/>
  <c r="SRK19" i="2"/>
  <c r="SRH19" i="2"/>
  <c r="SRE19" i="2"/>
  <c r="SRB19" i="2"/>
  <c r="SQY19" i="2"/>
  <c r="SQV19" i="2"/>
  <c r="SQS19" i="2"/>
  <c r="SQP19" i="2"/>
  <c r="SQM19" i="2"/>
  <c r="SQJ19" i="2"/>
  <c r="SQG19" i="2"/>
  <c r="SQD19" i="2"/>
  <c r="SQA19" i="2"/>
  <c r="SPX19" i="2"/>
  <c r="SPU19" i="2"/>
  <c r="SPR19" i="2"/>
  <c r="SPO19" i="2"/>
  <c r="SPL19" i="2"/>
  <c r="SPI19" i="2"/>
  <c r="SPF19" i="2"/>
  <c r="SPC19" i="2"/>
  <c r="SOZ19" i="2"/>
  <c r="SOW19" i="2"/>
  <c r="SOT19" i="2"/>
  <c r="SOQ19" i="2"/>
  <c r="SON19" i="2"/>
  <c r="SOK19" i="2"/>
  <c r="SOH19" i="2"/>
  <c r="SOE19" i="2"/>
  <c r="SOB19" i="2"/>
  <c r="SNY19" i="2"/>
  <c r="SNV19" i="2"/>
  <c r="SNS19" i="2"/>
  <c r="SNP19" i="2"/>
  <c r="SNM19" i="2"/>
  <c r="SNJ19" i="2"/>
  <c r="SNG19" i="2"/>
  <c r="SND19" i="2"/>
  <c r="SNA19" i="2"/>
  <c r="SMX19" i="2"/>
  <c r="SMU19" i="2"/>
  <c r="SMR19" i="2"/>
  <c r="SMO19" i="2"/>
  <c r="SML19" i="2"/>
  <c r="SMI19" i="2"/>
  <c r="SMF19" i="2"/>
  <c r="SMC19" i="2"/>
  <c r="SLZ19" i="2"/>
  <c r="SLW19" i="2"/>
  <c r="SLT19" i="2"/>
  <c r="SLQ19" i="2"/>
  <c r="SLN19" i="2"/>
  <c r="SLK19" i="2"/>
  <c r="SLH19" i="2"/>
  <c r="SLE19" i="2"/>
  <c r="SLB19" i="2"/>
  <c r="SKY19" i="2"/>
  <c r="SKV19" i="2"/>
  <c r="SKS19" i="2"/>
  <c r="SKP19" i="2"/>
  <c r="SKM19" i="2"/>
  <c r="SKJ19" i="2"/>
  <c r="SKG19" i="2"/>
  <c r="SKD19" i="2"/>
  <c r="SKA19" i="2"/>
  <c r="SJX19" i="2"/>
  <c r="SJU19" i="2"/>
  <c r="SJR19" i="2"/>
  <c r="SJO19" i="2"/>
  <c r="SJL19" i="2"/>
  <c r="SJI19" i="2"/>
  <c r="SJF19" i="2"/>
  <c r="SJC19" i="2"/>
  <c r="SIZ19" i="2"/>
  <c r="SIW19" i="2"/>
  <c r="SIT19" i="2"/>
  <c r="SIQ19" i="2"/>
  <c r="SIN19" i="2"/>
  <c r="SIK19" i="2"/>
  <c r="SIH19" i="2"/>
  <c r="SIE19" i="2"/>
  <c r="SIB19" i="2"/>
  <c r="SHY19" i="2"/>
  <c r="SHV19" i="2"/>
  <c r="SHS19" i="2"/>
  <c r="SHP19" i="2"/>
  <c r="SHM19" i="2"/>
  <c r="SHJ19" i="2"/>
  <c r="SHG19" i="2"/>
  <c r="SHD19" i="2"/>
  <c r="SHA19" i="2"/>
  <c r="SGX19" i="2"/>
  <c r="SGU19" i="2"/>
  <c r="SGR19" i="2"/>
  <c r="SGO19" i="2"/>
  <c r="SGL19" i="2"/>
  <c r="SGI19" i="2"/>
  <c r="SGF19" i="2"/>
  <c r="SGC19" i="2"/>
  <c r="SFZ19" i="2"/>
  <c r="SFW19" i="2"/>
  <c r="SFT19" i="2"/>
  <c r="SFQ19" i="2"/>
  <c r="SFN19" i="2"/>
  <c r="SFK19" i="2"/>
  <c r="SFH19" i="2"/>
  <c r="SFE19" i="2"/>
  <c r="SFB19" i="2"/>
  <c r="SEY19" i="2"/>
  <c r="SEV19" i="2"/>
  <c r="SES19" i="2"/>
  <c r="SEP19" i="2"/>
  <c r="SEM19" i="2"/>
  <c r="SEJ19" i="2"/>
  <c r="SEG19" i="2"/>
  <c r="SED19" i="2"/>
  <c r="SEA19" i="2"/>
  <c r="SDX19" i="2"/>
  <c r="SDU19" i="2"/>
  <c r="SDR19" i="2"/>
  <c r="SDO19" i="2"/>
  <c r="SDL19" i="2"/>
  <c r="SDI19" i="2"/>
  <c r="SDF19" i="2"/>
  <c r="SDC19" i="2"/>
  <c r="SCZ19" i="2"/>
  <c r="SCW19" i="2"/>
  <c r="SCT19" i="2"/>
  <c r="SCQ19" i="2"/>
  <c r="SCN19" i="2"/>
  <c r="SCK19" i="2"/>
  <c r="SCH19" i="2"/>
  <c r="SCE19" i="2"/>
  <c r="SCB19" i="2"/>
  <c r="SBY19" i="2"/>
  <c r="SBV19" i="2"/>
  <c r="SBS19" i="2"/>
  <c r="SBP19" i="2"/>
  <c r="SBM19" i="2"/>
  <c r="SBJ19" i="2"/>
  <c r="SBG19" i="2"/>
  <c r="SBD19" i="2"/>
  <c r="SBA19" i="2"/>
  <c r="SAX19" i="2"/>
  <c r="SAU19" i="2"/>
  <c r="SAR19" i="2"/>
  <c r="SAO19" i="2"/>
  <c r="SAL19" i="2"/>
  <c r="SAI19" i="2"/>
  <c r="SAF19" i="2"/>
  <c r="SAC19" i="2"/>
  <c r="RZZ19" i="2"/>
  <c r="RZW19" i="2"/>
  <c r="RZT19" i="2"/>
  <c r="RZQ19" i="2"/>
  <c r="RZN19" i="2"/>
  <c r="RZK19" i="2"/>
  <c r="RZH19" i="2"/>
  <c r="RZE19" i="2"/>
  <c r="RZB19" i="2"/>
  <c r="RYY19" i="2"/>
  <c r="RYV19" i="2"/>
  <c r="RYS19" i="2"/>
  <c r="RYP19" i="2"/>
  <c r="RYM19" i="2"/>
  <c r="RYJ19" i="2"/>
  <c r="RYG19" i="2"/>
  <c r="RYD19" i="2"/>
  <c r="RYA19" i="2"/>
  <c r="RXX19" i="2"/>
  <c r="RXU19" i="2"/>
  <c r="RXR19" i="2"/>
  <c r="RXO19" i="2"/>
  <c r="RXL19" i="2"/>
  <c r="RXI19" i="2"/>
  <c r="RXF19" i="2"/>
  <c r="RXC19" i="2"/>
  <c r="RWZ19" i="2"/>
  <c r="RWW19" i="2"/>
  <c r="RWT19" i="2"/>
  <c r="RWQ19" i="2"/>
  <c r="RWN19" i="2"/>
  <c r="RWK19" i="2"/>
  <c r="RWH19" i="2"/>
  <c r="RWE19" i="2"/>
  <c r="RWB19" i="2"/>
  <c r="RVY19" i="2"/>
  <c r="RVV19" i="2"/>
  <c r="RVS19" i="2"/>
  <c r="RVP19" i="2"/>
  <c r="RVM19" i="2"/>
  <c r="RVJ19" i="2"/>
  <c r="RVG19" i="2"/>
  <c r="RVD19" i="2"/>
  <c r="RVA19" i="2"/>
  <c r="RUX19" i="2"/>
  <c r="RUU19" i="2"/>
  <c r="RUR19" i="2"/>
  <c r="RUO19" i="2"/>
  <c r="RUL19" i="2"/>
  <c r="RUI19" i="2"/>
  <c r="RUF19" i="2"/>
  <c r="RUC19" i="2"/>
  <c r="RTZ19" i="2"/>
  <c r="RTW19" i="2"/>
  <c r="RTT19" i="2"/>
  <c r="RTQ19" i="2"/>
  <c r="RTN19" i="2"/>
  <c r="RTK19" i="2"/>
  <c r="RTH19" i="2"/>
  <c r="RTE19" i="2"/>
  <c r="RTB19" i="2"/>
  <c r="RSY19" i="2"/>
  <c r="RSV19" i="2"/>
  <c r="RSS19" i="2"/>
  <c r="RSP19" i="2"/>
  <c r="RSM19" i="2"/>
  <c r="RSJ19" i="2"/>
  <c r="RSG19" i="2"/>
  <c r="RSD19" i="2"/>
  <c r="RSA19" i="2"/>
  <c r="RRX19" i="2"/>
  <c r="RRU19" i="2"/>
  <c r="RRR19" i="2"/>
  <c r="RRO19" i="2"/>
  <c r="RRL19" i="2"/>
  <c r="RRI19" i="2"/>
  <c r="RRF19" i="2"/>
  <c r="RRC19" i="2"/>
  <c r="RQZ19" i="2"/>
  <c r="RQW19" i="2"/>
  <c r="RQT19" i="2"/>
  <c r="RQQ19" i="2"/>
  <c r="RQN19" i="2"/>
  <c r="RQK19" i="2"/>
  <c r="RQH19" i="2"/>
  <c r="RQE19" i="2"/>
  <c r="RQB19" i="2"/>
  <c r="RPY19" i="2"/>
  <c r="RPV19" i="2"/>
  <c r="RPS19" i="2"/>
  <c r="RPP19" i="2"/>
  <c r="RPM19" i="2"/>
  <c r="RPJ19" i="2"/>
  <c r="RPG19" i="2"/>
  <c r="RPD19" i="2"/>
  <c r="RPA19" i="2"/>
  <c r="ROX19" i="2"/>
  <c r="ROU19" i="2"/>
  <c r="ROR19" i="2"/>
  <c r="ROO19" i="2"/>
  <c r="ROL19" i="2"/>
  <c r="ROI19" i="2"/>
  <c r="ROF19" i="2"/>
  <c r="ROC19" i="2"/>
  <c r="RNZ19" i="2"/>
  <c r="RNW19" i="2"/>
  <c r="RNT19" i="2"/>
  <c r="RNQ19" i="2"/>
  <c r="RNN19" i="2"/>
  <c r="RNK19" i="2"/>
  <c r="RNH19" i="2"/>
  <c r="RNE19" i="2"/>
  <c r="RNB19" i="2"/>
  <c r="RMY19" i="2"/>
  <c r="RMV19" i="2"/>
  <c r="RMS19" i="2"/>
  <c r="RMP19" i="2"/>
  <c r="RMM19" i="2"/>
  <c r="RMJ19" i="2"/>
  <c r="RMG19" i="2"/>
  <c r="RMD19" i="2"/>
  <c r="RMA19" i="2"/>
  <c r="RLX19" i="2"/>
  <c r="RLU19" i="2"/>
  <c r="RLR19" i="2"/>
  <c r="RLO19" i="2"/>
  <c r="RLL19" i="2"/>
  <c r="RLI19" i="2"/>
  <c r="RLF19" i="2"/>
  <c r="RLC19" i="2"/>
  <c r="RKZ19" i="2"/>
  <c r="RKW19" i="2"/>
  <c r="RKT19" i="2"/>
  <c r="RKQ19" i="2"/>
  <c r="RKN19" i="2"/>
  <c r="RKK19" i="2"/>
  <c r="RKH19" i="2"/>
  <c r="RKE19" i="2"/>
  <c r="RKB19" i="2"/>
  <c r="RJY19" i="2"/>
  <c r="RJV19" i="2"/>
  <c r="RJS19" i="2"/>
  <c r="RJP19" i="2"/>
  <c r="RJM19" i="2"/>
  <c r="RJJ19" i="2"/>
  <c r="RJG19" i="2"/>
  <c r="RJD19" i="2"/>
  <c r="RJA19" i="2"/>
  <c r="RIX19" i="2"/>
  <c r="RIU19" i="2"/>
  <c r="RIR19" i="2"/>
  <c r="RIO19" i="2"/>
  <c r="RIL19" i="2"/>
  <c r="RII19" i="2"/>
  <c r="RIF19" i="2"/>
  <c r="RIC19" i="2"/>
  <c r="RHZ19" i="2"/>
  <c r="RHW19" i="2"/>
  <c r="RHT19" i="2"/>
  <c r="RHQ19" i="2"/>
  <c r="RHN19" i="2"/>
  <c r="RHK19" i="2"/>
  <c r="RHH19" i="2"/>
  <c r="RHE19" i="2"/>
  <c r="RHB19" i="2"/>
  <c r="RGY19" i="2"/>
  <c r="RGV19" i="2"/>
  <c r="RGS19" i="2"/>
  <c r="RGP19" i="2"/>
  <c r="RGM19" i="2"/>
  <c r="RGJ19" i="2"/>
  <c r="RGG19" i="2"/>
  <c r="RGD19" i="2"/>
  <c r="RGA19" i="2"/>
  <c r="RFX19" i="2"/>
  <c r="RFU19" i="2"/>
  <c r="RFR19" i="2"/>
  <c r="RFO19" i="2"/>
  <c r="RFL19" i="2"/>
  <c r="RFI19" i="2"/>
  <c r="RFF19" i="2"/>
  <c r="RFC19" i="2"/>
  <c r="REZ19" i="2"/>
  <c r="REW19" i="2"/>
  <c r="RET19" i="2"/>
  <c r="REQ19" i="2"/>
  <c r="REN19" i="2"/>
  <c r="REK19" i="2"/>
  <c r="REH19" i="2"/>
  <c r="REE19" i="2"/>
  <c r="REB19" i="2"/>
  <c r="RDY19" i="2"/>
  <c r="RDV19" i="2"/>
  <c r="RDS19" i="2"/>
  <c r="RDP19" i="2"/>
  <c r="RDM19" i="2"/>
  <c r="RDJ19" i="2"/>
  <c r="RDG19" i="2"/>
  <c r="RDD19" i="2"/>
  <c r="RDA19" i="2"/>
  <c r="RCX19" i="2"/>
  <c r="RCU19" i="2"/>
  <c r="RCR19" i="2"/>
  <c r="RCO19" i="2"/>
  <c r="RCL19" i="2"/>
  <c r="RCI19" i="2"/>
  <c r="RCF19" i="2"/>
  <c r="RCC19" i="2"/>
  <c r="RBZ19" i="2"/>
  <c r="RBW19" i="2"/>
  <c r="RBT19" i="2"/>
  <c r="RBQ19" i="2"/>
  <c r="RBN19" i="2"/>
  <c r="RBK19" i="2"/>
  <c r="RBH19" i="2"/>
  <c r="RBE19" i="2"/>
  <c r="RBB19" i="2"/>
  <c r="RAY19" i="2"/>
  <c r="RAV19" i="2"/>
  <c r="RAS19" i="2"/>
  <c r="RAP19" i="2"/>
  <c r="RAM19" i="2"/>
  <c r="RAJ19" i="2"/>
  <c r="RAG19" i="2"/>
  <c r="RAD19" i="2"/>
  <c r="RAA19" i="2"/>
  <c r="QZX19" i="2"/>
  <c r="QZU19" i="2"/>
  <c r="QZR19" i="2"/>
  <c r="QZO19" i="2"/>
  <c r="QZL19" i="2"/>
  <c r="QZI19" i="2"/>
  <c r="QZF19" i="2"/>
  <c r="QZC19" i="2"/>
  <c r="QYZ19" i="2"/>
  <c r="QYW19" i="2"/>
  <c r="QYT19" i="2"/>
  <c r="QYQ19" i="2"/>
  <c r="QYN19" i="2"/>
  <c r="QYK19" i="2"/>
  <c r="QYH19" i="2"/>
  <c r="QYE19" i="2"/>
  <c r="QYB19" i="2"/>
  <c r="QXY19" i="2"/>
  <c r="QXV19" i="2"/>
  <c r="QXS19" i="2"/>
  <c r="QXP19" i="2"/>
  <c r="QXM19" i="2"/>
  <c r="QXJ19" i="2"/>
  <c r="QXG19" i="2"/>
  <c r="QXD19" i="2"/>
  <c r="QXA19" i="2"/>
  <c r="QWX19" i="2"/>
  <c r="QWU19" i="2"/>
  <c r="QWR19" i="2"/>
  <c r="QWO19" i="2"/>
  <c r="QWL19" i="2"/>
  <c r="QWI19" i="2"/>
  <c r="QWF19" i="2"/>
  <c r="QWC19" i="2"/>
  <c r="QVZ19" i="2"/>
  <c r="QVW19" i="2"/>
  <c r="QVT19" i="2"/>
  <c r="QVQ19" i="2"/>
  <c r="QVN19" i="2"/>
  <c r="QVK19" i="2"/>
  <c r="QVH19" i="2"/>
  <c r="QVE19" i="2"/>
  <c r="QVB19" i="2"/>
  <c r="QUY19" i="2"/>
  <c r="QUV19" i="2"/>
  <c r="QUS19" i="2"/>
  <c r="QUP19" i="2"/>
  <c r="QUM19" i="2"/>
  <c r="QUJ19" i="2"/>
  <c r="QUG19" i="2"/>
  <c r="QUD19" i="2"/>
  <c r="QUA19" i="2"/>
  <c r="QTX19" i="2"/>
  <c r="QTU19" i="2"/>
  <c r="QTR19" i="2"/>
  <c r="QTO19" i="2"/>
  <c r="QTL19" i="2"/>
  <c r="QTI19" i="2"/>
  <c r="QTF19" i="2"/>
  <c r="QTC19" i="2"/>
  <c r="QSZ19" i="2"/>
  <c r="QSW19" i="2"/>
  <c r="QST19" i="2"/>
  <c r="QSQ19" i="2"/>
  <c r="QSN19" i="2"/>
  <c r="QSK19" i="2"/>
  <c r="QSH19" i="2"/>
  <c r="QSE19" i="2"/>
  <c r="QSB19" i="2"/>
  <c r="QRY19" i="2"/>
  <c r="QRV19" i="2"/>
  <c r="QRS19" i="2"/>
  <c r="QRP19" i="2"/>
  <c r="QRM19" i="2"/>
  <c r="QRJ19" i="2"/>
  <c r="QRG19" i="2"/>
  <c r="QRD19" i="2"/>
  <c r="QRA19" i="2"/>
  <c r="QQX19" i="2"/>
  <c r="QQU19" i="2"/>
  <c r="QQR19" i="2"/>
  <c r="QQO19" i="2"/>
  <c r="QQL19" i="2"/>
  <c r="QQI19" i="2"/>
  <c r="QQF19" i="2"/>
  <c r="QQC19" i="2"/>
  <c r="QPZ19" i="2"/>
  <c r="QPW19" i="2"/>
  <c r="QPT19" i="2"/>
  <c r="QPQ19" i="2"/>
  <c r="QPN19" i="2"/>
  <c r="QPK19" i="2"/>
  <c r="QPH19" i="2"/>
  <c r="QPE19" i="2"/>
  <c r="QPB19" i="2"/>
  <c r="QOY19" i="2"/>
  <c r="QOV19" i="2"/>
  <c r="QOS19" i="2"/>
  <c r="QOP19" i="2"/>
  <c r="QOM19" i="2"/>
  <c r="QOJ19" i="2"/>
  <c r="QOG19" i="2"/>
  <c r="QOD19" i="2"/>
  <c r="QOA19" i="2"/>
  <c r="QNX19" i="2"/>
  <c r="QNU19" i="2"/>
  <c r="QNR19" i="2"/>
  <c r="QNO19" i="2"/>
  <c r="QNL19" i="2"/>
  <c r="QNI19" i="2"/>
  <c r="QNF19" i="2"/>
  <c r="QNC19" i="2"/>
  <c r="QMZ19" i="2"/>
  <c r="QMW19" i="2"/>
  <c r="QMT19" i="2"/>
  <c r="QMQ19" i="2"/>
  <c r="QMN19" i="2"/>
  <c r="QMK19" i="2"/>
  <c r="QMH19" i="2"/>
  <c r="QME19" i="2"/>
  <c r="QMB19" i="2"/>
  <c r="QLY19" i="2"/>
  <c r="QLV19" i="2"/>
  <c r="QLS19" i="2"/>
  <c r="QLP19" i="2"/>
  <c r="QLM19" i="2"/>
  <c r="QLJ19" i="2"/>
  <c r="QLG19" i="2"/>
  <c r="QLD19" i="2"/>
  <c r="QLA19" i="2"/>
  <c r="QKX19" i="2"/>
  <c r="QKU19" i="2"/>
  <c r="QKR19" i="2"/>
  <c r="QKO19" i="2"/>
  <c r="QKL19" i="2"/>
  <c r="QKI19" i="2"/>
  <c r="QKF19" i="2"/>
  <c r="QKC19" i="2"/>
  <c r="QJZ19" i="2"/>
  <c r="QJW19" i="2"/>
  <c r="QJT19" i="2"/>
  <c r="QJQ19" i="2"/>
  <c r="QJN19" i="2"/>
  <c r="QJK19" i="2"/>
  <c r="QJH19" i="2"/>
  <c r="QJE19" i="2"/>
  <c r="QJB19" i="2"/>
  <c r="QIY19" i="2"/>
  <c r="QIV19" i="2"/>
  <c r="QIS19" i="2"/>
  <c r="QIP19" i="2"/>
  <c r="QIM19" i="2"/>
  <c r="QIJ19" i="2"/>
  <c r="QIG19" i="2"/>
  <c r="QID19" i="2"/>
  <c r="QIA19" i="2"/>
  <c r="QHX19" i="2"/>
  <c r="QHU19" i="2"/>
  <c r="QHR19" i="2"/>
  <c r="QHO19" i="2"/>
  <c r="QHL19" i="2"/>
  <c r="QHI19" i="2"/>
  <c r="QHF19" i="2"/>
  <c r="QHC19" i="2"/>
  <c r="QGZ19" i="2"/>
  <c r="QGW19" i="2"/>
  <c r="QGT19" i="2"/>
  <c r="QGQ19" i="2"/>
  <c r="QGN19" i="2"/>
  <c r="QGK19" i="2"/>
  <c r="QGH19" i="2"/>
  <c r="QGE19" i="2"/>
  <c r="QGB19" i="2"/>
  <c r="QFY19" i="2"/>
  <c r="QFV19" i="2"/>
  <c r="QFS19" i="2"/>
  <c r="QFP19" i="2"/>
  <c r="QFM19" i="2"/>
  <c r="QFJ19" i="2"/>
  <c r="QFG19" i="2"/>
  <c r="QFD19" i="2"/>
  <c r="QFA19" i="2"/>
  <c r="QEX19" i="2"/>
  <c r="QEU19" i="2"/>
  <c r="QER19" i="2"/>
  <c r="QEO19" i="2"/>
  <c r="QEL19" i="2"/>
  <c r="QEI19" i="2"/>
  <c r="QEF19" i="2"/>
  <c r="QEC19" i="2"/>
  <c r="QDZ19" i="2"/>
  <c r="QDW19" i="2"/>
  <c r="QDT19" i="2"/>
  <c r="QDQ19" i="2"/>
  <c r="QDN19" i="2"/>
  <c r="QDK19" i="2"/>
  <c r="QDH19" i="2"/>
  <c r="QDE19" i="2"/>
  <c r="QDB19" i="2"/>
  <c r="QCY19" i="2"/>
  <c r="QCV19" i="2"/>
  <c r="QCS19" i="2"/>
  <c r="QCP19" i="2"/>
  <c r="QCM19" i="2"/>
  <c r="QCJ19" i="2"/>
  <c r="QCG19" i="2"/>
  <c r="QCD19" i="2"/>
  <c r="QCA19" i="2"/>
  <c r="QBX19" i="2"/>
  <c r="QBU19" i="2"/>
  <c r="QBR19" i="2"/>
  <c r="QBO19" i="2"/>
  <c r="QBL19" i="2"/>
  <c r="QBI19" i="2"/>
  <c r="QBF19" i="2"/>
  <c r="QBC19" i="2"/>
  <c r="QAZ19" i="2"/>
  <c r="QAW19" i="2"/>
  <c r="QAT19" i="2"/>
  <c r="QAQ19" i="2"/>
  <c r="QAN19" i="2"/>
  <c r="QAK19" i="2"/>
  <c r="QAH19" i="2"/>
  <c r="QAE19" i="2"/>
  <c r="QAB19" i="2"/>
  <c r="PZY19" i="2"/>
  <c r="PZV19" i="2"/>
  <c r="PZS19" i="2"/>
  <c r="PZP19" i="2"/>
  <c r="PZM19" i="2"/>
  <c r="PZJ19" i="2"/>
  <c r="PZG19" i="2"/>
  <c r="PZD19" i="2"/>
  <c r="PZA19" i="2"/>
  <c r="PYX19" i="2"/>
  <c r="PYU19" i="2"/>
  <c r="PYR19" i="2"/>
  <c r="PYO19" i="2"/>
  <c r="PYL19" i="2"/>
  <c r="PYI19" i="2"/>
  <c r="PYF19" i="2"/>
  <c r="PYC19" i="2"/>
  <c r="PXZ19" i="2"/>
  <c r="PXW19" i="2"/>
  <c r="PXT19" i="2"/>
  <c r="PXQ19" i="2"/>
  <c r="PXN19" i="2"/>
  <c r="PXK19" i="2"/>
  <c r="PXH19" i="2"/>
  <c r="PXE19" i="2"/>
  <c r="PXB19" i="2"/>
  <c r="PWY19" i="2"/>
  <c r="PWV19" i="2"/>
  <c r="PWS19" i="2"/>
  <c r="PWP19" i="2"/>
  <c r="PWM19" i="2"/>
  <c r="PWJ19" i="2"/>
  <c r="PWG19" i="2"/>
  <c r="PWD19" i="2"/>
  <c r="PWA19" i="2"/>
  <c r="PVX19" i="2"/>
  <c r="PVU19" i="2"/>
  <c r="PVR19" i="2"/>
  <c r="PVO19" i="2"/>
  <c r="PVL19" i="2"/>
  <c r="PVI19" i="2"/>
  <c r="PVF19" i="2"/>
  <c r="PVC19" i="2"/>
  <c r="PUZ19" i="2"/>
  <c r="PUW19" i="2"/>
  <c r="PUT19" i="2"/>
  <c r="PUQ19" i="2"/>
  <c r="PUN19" i="2"/>
  <c r="PUK19" i="2"/>
  <c r="PUH19" i="2"/>
  <c r="PUE19" i="2"/>
  <c r="PUB19" i="2"/>
  <c r="PTY19" i="2"/>
  <c r="PTV19" i="2"/>
  <c r="PTS19" i="2"/>
  <c r="PTP19" i="2"/>
  <c r="PTM19" i="2"/>
  <c r="PTJ19" i="2"/>
  <c r="PTG19" i="2"/>
  <c r="PTD19" i="2"/>
  <c r="PTA19" i="2"/>
  <c r="PSX19" i="2"/>
  <c r="PSU19" i="2"/>
  <c r="PSR19" i="2"/>
  <c r="PSO19" i="2"/>
  <c r="PSL19" i="2"/>
  <c r="PSI19" i="2"/>
  <c r="PSF19" i="2"/>
  <c r="PSC19" i="2"/>
  <c r="PRZ19" i="2"/>
  <c r="PRW19" i="2"/>
  <c r="PRT19" i="2"/>
  <c r="PRQ19" i="2"/>
  <c r="PRN19" i="2"/>
  <c r="PRK19" i="2"/>
  <c r="PRH19" i="2"/>
  <c r="PRE19" i="2"/>
  <c r="PRB19" i="2"/>
  <c r="PQY19" i="2"/>
  <c r="PQV19" i="2"/>
  <c r="PQS19" i="2"/>
  <c r="PQP19" i="2"/>
  <c r="PQM19" i="2"/>
  <c r="PQJ19" i="2"/>
  <c r="PQG19" i="2"/>
  <c r="PQD19" i="2"/>
  <c r="PQA19" i="2"/>
  <c r="PPX19" i="2"/>
  <c r="PPU19" i="2"/>
  <c r="PPR19" i="2"/>
  <c r="PPO19" i="2"/>
  <c r="PPL19" i="2"/>
  <c r="PPI19" i="2"/>
  <c r="PPF19" i="2"/>
  <c r="PPC19" i="2"/>
  <c r="POZ19" i="2"/>
  <c r="POW19" i="2"/>
  <c r="POT19" i="2"/>
  <c r="POQ19" i="2"/>
  <c r="PON19" i="2"/>
  <c r="POK19" i="2"/>
  <c r="POH19" i="2"/>
  <c r="POE19" i="2"/>
  <c r="POB19" i="2"/>
  <c r="PNY19" i="2"/>
  <c r="PNV19" i="2"/>
  <c r="PNS19" i="2"/>
  <c r="PNP19" i="2"/>
  <c r="PNM19" i="2"/>
  <c r="PNJ19" i="2"/>
  <c r="PNG19" i="2"/>
  <c r="PND19" i="2"/>
  <c r="PNA19" i="2"/>
  <c r="PMX19" i="2"/>
  <c r="PMU19" i="2"/>
  <c r="PMR19" i="2"/>
  <c r="PMO19" i="2"/>
  <c r="PML19" i="2"/>
  <c r="PMI19" i="2"/>
  <c r="PMF19" i="2"/>
  <c r="PMC19" i="2"/>
  <c r="PLZ19" i="2"/>
  <c r="PLW19" i="2"/>
  <c r="PLT19" i="2"/>
  <c r="PLQ19" i="2"/>
  <c r="PLN19" i="2"/>
  <c r="PLK19" i="2"/>
  <c r="PLH19" i="2"/>
  <c r="PLE19" i="2"/>
  <c r="PLB19" i="2"/>
  <c r="PKY19" i="2"/>
  <c r="PKV19" i="2"/>
  <c r="PKS19" i="2"/>
  <c r="PKP19" i="2"/>
  <c r="PKM19" i="2"/>
  <c r="PKJ19" i="2"/>
  <c r="PKG19" i="2"/>
  <c r="PKD19" i="2"/>
  <c r="PKA19" i="2"/>
  <c r="PJX19" i="2"/>
  <c r="PJU19" i="2"/>
  <c r="PJR19" i="2"/>
  <c r="PJO19" i="2"/>
  <c r="PJL19" i="2"/>
  <c r="PJI19" i="2"/>
  <c r="PJF19" i="2"/>
  <c r="PJC19" i="2"/>
  <c r="PIZ19" i="2"/>
  <c r="PIW19" i="2"/>
  <c r="PIT19" i="2"/>
  <c r="PIQ19" i="2"/>
  <c r="PIN19" i="2"/>
  <c r="PIK19" i="2"/>
  <c r="PIH19" i="2"/>
  <c r="PIE19" i="2"/>
  <c r="PIB19" i="2"/>
  <c r="PHY19" i="2"/>
  <c r="PHV19" i="2"/>
  <c r="PHS19" i="2"/>
  <c r="PHP19" i="2"/>
  <c r="PHM19" i="2"/>
  <c r="PHJ19" i="2"/>
  <c r="PHG19" i="2"/>
  <c r="PHD19" i="2"/>
  <c r="PHA19" i="2"/>
  <c r="PGX19" i="2"/>
  <c r="PGU19" i="2"/>
  <c r="PGR19" i="2"/>
  <c r="PGO19" i="2"/>
  <c r="PGL19" i="2"/>
  <c r="PGI19" i="2"/>
  <c r="PGF19" i="2"/>
  <c r="PGC19" i="2"/>
  <c r="PFZ19" i="2"/>
  <c r="PFW19" i="2"/>
  <c r="PFT19" i="2"/>
  <c r="PFQ19" i="2"/>
  <c r="PFN19" i="2"/>
  <c r="PFK19" i="2"/>
  <c r="PFH19" i="2"/>
  <c r="PFE19" i="2"/>
  <c r="PFB19" i="2"/>
  <c r="PEY19" i="2"/>
  <c r="PEV19" i="2"/>
  <c r="PES19" i="2"/>
  <c r="PEP19" i="2"/>
  <c r="PEM19" i="2"/>
  <c r="PEJ19" i="2"/>
  <c r="PEG19" i="2"/>
  <c r="PED19" i="2"/>
  <c r="PEA19" i="2"/>
  <c r="PDX19" i="2"/>
  <c r="PDU19" i="2"/>
  <c r="PDR19" i="2"/>
  <c r="PDO19" i="2"/>
  <c r="PDL19" i="2"/>
  <c r="PDI19" i="2"/>
  <c r="PDF19" i="2"/>
  <c r="PDC19" i="2"/>
  <c r="PCZ19" i="2"/>
  <c r="PCW19" i="2"/>
  <c r="PCT19" i="2"/>
  <c r="PCQ19" i="2"/>
  <c r="PCN19" i="2"/>
  <c r="PCK19" i="2"/>
  <c r="PCH19" i="2"/>
  <c r="PCE19" i="2"/>
  <c r="PCB19" i="2"/>
  <c r="PBY19" i="2"/>
  <c r="PBV19" i="2"/>
  <c r="PBS19" i="2"/>
  <c r="PBP19" i="2"/>
  <c r="PBM19" i="2"/>
  <c r="PBJ19" i="2"/>
  <c r="PBG19" i="2"/>
  <c r="PBD19" i="2"/>
  <c r="PBA19" i="2"/>
  <c r="PAX19" i="2"/>
  <c r="PAU19" i="2"/>
  <c r="PAR19" i="2"/>
  <c r="PAO19" i="2"/>
  <c r="PAL19" i="2"/>
  <c r="PAI19" i="2"/>
  <c r="PAF19" i="2"/>
  <c r="PAC19" i="2"/>
  <c r="OZZ19" i="2"/>
  <c r="OZW19" i="2"/>
  <c r="OZT19" i="2"/>
  <c r="OZQ19" i="2"/>
  <c r="OZN19" i="2"/>
  <c r="OZK19" i="2"/>
  <c r="OZH19" i="2"/>
  <c r="OZE19" i="2"/>
  <c r="OZB19" i="2"/>
  <c r="OYY19" i="2"/>
  <c r="OYV19" i="2"/>
  <c r="OYS19" i="2"/>
  <c r="OYP19" i="2"/>
  <c r="OYM19" i="2"/>
  <c r="OYJ19" i="2"/>
  <c r="OYG19" i="2"/>
  <c r="OYD19" i="2"/>
  <c r="OYA19" i="2"/>
  <c r="OXX19" i="2"/>
  <c r="OXU19" i="2"/>
  <c r="OXR19" i="2"/>
  <c r="OXO19" i="2"/>
  <c r="OXL19" i="2"/>
  <c r="OXI19" i="2"/>
  <c r="OXF19" i="2"/>
  <c r="OXC19" i="2"/>
  <c r="OWZ19" i="2"/>
  <c r="OWW19" i="2"/>
  <c r="OWT19" i="2"/>
  <c r="OWQ19" i="2"/>
  <c r="OWN19" i="2"/>
  <c r="OWK19" i="2"/>
  <c r="OWH19" i="2"/>
  <c r="OWE19" i="2"/>
  <c r="OWB19" i="2"/>
  <c r="OVY19" i="2"/>
  <c r="OVV19" i="2"/>
  <c r="OVS19" i="2"/>
  <c r="OVP19" i="2"/>
  <c r="OVM19" i="2"/>
  <c r="OVJ19" i="2"/>
  <c r="OVG19" i="2"/>
  <c r="OVD19" i="2"/>
  <c r="OVA19" i="2"/>
  <c r="OUX19" i="2"/>
  <c r="OUU19" i="2"/>
  <c r="OUR19" i="2"/>
  <c r="OUO19" i="2"/>
  <c r="OUL19" i="2"/>
  <c r="OUI19" i="2"/>
  <c r="OUF19" i="2"/>
  <c r="OUC19" i="2"/>
  <c r="OTZ19" i="2"/>
  <c r="OTW19" i="2"/>
  <c r="OTT19" i="2"/>
  <c r="OTQ19" i="2"/>
  <c r="OTN19" i="2"/>
  <c r="OTK19" i="2"/>
  <c r="OTH19" i="2"/>
  <c r="OTE19" i="2"/>
  <c r="OTB19" i="2"/>
  <c r="OSY19" i="2"/>
  <c r="OSV19" i="2"/>
  <c r="OSS19" i="2"/>
  <c r="OSP19" i="2"/>
  <c r="OSM19" i="2"/>
  <c r="OSJ19" i="2"/>
  <c r="OSG19" i="2"/>
  <c r="OSD19" i="2"/>
  <c r="OSA19" i="2"/>
  <c r="ORX19" i="2"/>
  <c r="ORU19" i="2"/>
  <c r="ORR19" i="2"/>
  <c r="ORO19" i="2"/>
  <c r="ORL19" i="2"/>
  <c r="ORI19" i="2"/>
  <c r="ORF19" i="2"/>
  <c r="ORC19" i="2"/>
  <c r="OQZ19" i="2"/>
  <c r="OQW19" i="2"/>
  <c r="OQT19" i="2"/>
  <c r="OQQ19" i="2"/>
  <c r="OQN19" i="2"/>
  <c r="OQK19" i="2"/>
  <c r="OQH19" i="2"/>
  <c r="OQE19" i="2"/>
  <c r="OQB19" i="2"/>
  <c r="OPY19" i="2"/>
  <c r="OPV19" i="2"/>
  <c r="OPS19" i="2"/>
  <c r="OPP19" i="2"/>
  <c r="OPM19" i="2"/>
  <c r="OPJ19" i="2"/>
  <c r="OPG19" i="2"/>
  <c r="OPD19" i="2"/>
  <c r="OPA19" i="2"/>
  <c r="OOX19" i="2"/>
  <c r="OOU19" i="2"/>
  <c r="OOR19" i="2"/>
  <c r="OOO19" i="2"/>
  <c r="OOL19" i="2"/>
  <c r="OOI19" i="2"/>
  <c r="OOF19" i="2"/>
  <c r="OOC19" i="2"/>
  <c r="ONZ19" i="2"/>
  <c r="ONW19" i="2"/>
  <c r="ONT19" i="2"/>
  <c r="ONQ19" i="2"/>
  <c r="ONN19" i="2"/>
  <c r="ONK19" i="2"/>
  <c r="ONH19" i="2"/>
  <c r="ONE19" i="2"/>
  <c r="ONB19" i="2"/>
  <c r="OMY19" i="2"/>
  <c r="OMV19" i="2"/>
  <c r="OMS19" i="2"/>
  <c r="OMP19" i="2"/>
  <c r="OMM19" i="2"/>
  <c r="OMJ19" i="2"/>
  <c r="OMG19" i="2"/>
  <c r="OMD19" i="2"/>
  <c r="OMA19" i="2"/>
  <c r="OLX19" i="2"/>
  <c r="OLU19" i="2"/>
  <c r="OLR19" i="2"/>
  <c r="OLO19" i="2"/>
  <c r="OLL19" i="2"/>
  <c r="OLI19" i="2"/>
  <c r="OLF19" i="2"/>
  <c r="OLC19" i="2"/>
  <c r="OKZ19" i="2"/>
  <c r="OKW19" i="2"/>
  <c r="OKT19" i="2"/>
  <c r="OKQ19" i="2"/>
  <c r="OKN19" i="2"/>
  <c r="OKK19" i="2"/>
  <c r="OKH19" i="2"/>
  <c r="OKE19" i="2"/>
  <c r="OKB19" i="2"/>
  <c r="OJY19" i="2"/>
  <c r="OJV19" i="2"/>
  <c r="OJS19" i="2"/>
  <c r="OJP19" i="2"/>
  <c r="OJM19" i="2"/>
  <c r="OJJ19" i="2"/>
  <c r="OJG19" i="2"/>
  <c r="OJD19" i="2"/>
  <c r="OJA19" i="2"/>
  <c r="OIX19" i="2"/>
  <c r="OIU19" i="2"/>
  <c r="OIR19" i="2"/>
  <c r="OIO19" i="2"/>
  <c r="OIL19" i="2"/>
  <c r="OII19" i="2"/>
  <c r="OIF19" i="2"/>
  <c r="OIC19" i="2"/>
  <c r="OHZ19" i="2"/>
  <c r="OHW19" i="2"/>
  <c r="OHT19" i="2"/>
  <c r="OHQ19" i="2"/>
  <c r="OHN19" i="2"/>
  <c r="OHK19" i="2"/>
  <c r="OHH19" i="2"/>
  <c r="OHE19" i="2"/>
  <c r="OHB19" i="2"/>
  <c r="OGY19" i="2"/>
  <c r="OGV19" i="2"/>
  <c r="OGS19" i="2"/>
  <c r="OGP19" i="2"/>
  <c r="OGM19" i="2"/>
  <c r="OGJ19" i="2"/>
  <c r="OGG19" i="2"/>
  <c r="OGD19" i="2"/>
  <c r="OGA19" i="2"/>
  <c r="OFX19" i="2"/>
  <c r="OFU19" i="2"/>
  <c r="OFR19" i="2"/>
  <c r="OFO19" i="2"/>
  <c r="OFL19" i="2"/>
  <c r="OFI19" i="2"/>
  <c r="OFF19" i="2"/>
  <c r="OFC19" i="2"/>
  <c r="OEZ19" i="2"/>
  <c r="OEW19" i="2"/>
  <c r="OET19" i="2"/>
  <c r="OEQ19" i="2"/>
  <c r="OEN19" i="2"/>
  <c r="OEK19" i="2"/>
  <c r="OEH19" i="2"/>
  <c r="OEE19" i="2"/>
  <c r="OEB19" i="2"/>
  <c r="ODY19" i="2"/>
  <c r="ODV19" i="2"/>
  <c r="ODS19" i="2"/>
  <c r="ODP19" i="2"/>
  <c r="ODM19" i="2"/>
  <c r="ODJ19" i="2"/>
  <c r="ODG19" i="2"/>
  <c r="ODD19" i="2"/>
  <c r="ODA19" i="2"/>
  <c r="OCX19" i="2"/>
  <c r="OCU19" i="2"/>
  <c r="OCR19" i="2"/>
  <c r="OCO19" i="2"/>
  <c r="OCL19" i="2"/>
  <c r="OCI19" i="2"/>
  <c r="OCF19" i="2"/>
  <c r="OCC19" i="2"/>
  <c r="OBZ19" i="2"/>
  <c r="OBW19" i="2"/>
  <c r="OBT19" i="2"/>
  <c r="OBQ19" i="2"/>
  <c r="OBN19" i="2"/>
  <c r="OBK19" i="2"/>
  <c r="OBH19" i="2"/>
  <c r="OBE19" i="2"/>
  <c r="OBB19" i="2"/>
  <c r="OAY19" i="2"/>
  <c r="OAV19" i="2"/>
  <c r="OAS19" i="2"/>
  <c r="OAP19" i="2"/>
  <c r="OAM19" i="2"/>
  <c r="OAJ19" i="2"/>
  <c r="OAG19" i="2"/>
  <c r="OAD19" i="2"/>
  <c r="OAA19" i="2"/>
  <c r="NZX19" i="2"/>
  <c r="NZU19" i="2"/>
  <c r="NZR19" i="2"/>
  <c r="NZO19" i="2"/>
  <c r="NZL19" i="2"/>
  <c r="NZI19" i="2"/>
  <c r="NZF19" i="2"/>
  <c r="NZC19" i="2"/>
  <c r="NYZ19" i="2"/>
  <c r="NYW19" i="2"/>
  <c r="NYT19" i="2"/>
  <c r="NYQ19" i="2"/>
  <c r="NYN19" i="2"/>
  <c r="NYK19" i="2"/>
  <c r="NYH19" i="2"/>
  <c r="NYE19" i="2"/>
  <c r="NYB19" i="2"/>
  <c r="NXY19" i="2"/>
  <c r="NXV19" i="2"/>
  <c r="NXS19" i="2"/>
  <c r="NXP19" i="2"/>
  <c r="NXM19" i="2"/>
  <c r="NXJ19" i="2"/>
  <c r="NXG19" i="2"/>
  <c r="NXD19" i="2"/>
  <c r="NXA19" i="2"/>
  <c r="NWX19" i="2"/>
  <c r="NWU19" i="2"/>
  <c r="NWR19" i="2"/>
  <c r="NWO19" i="2"/>
  <c r="NWL19" i="2"/>
  <c r="NWI19" i="2"/>
  <c r="NWF19" i="2"/>
  <c r="NWC19" i="2"/>
  <c r="NVZ19" i="2"/>
  <c r="NVW19" i="2"/>
  <c r="NVT19" i="2"/>
  <c r="NVQ19" i="2"/>
  <c r="NVN19" i="2"/>
  <c r="NVK19" i="2"/>
  <c r="NVH19" i="2"/>
  <c r="NVE19" i="2"/>
  <c r="NVB19" i="2"/>
  <c r="NUY19" i="2"/>
  <c r="NUV19" i="2"/>
  <c r="NUS19" i="2"/>
  <c r="NUP19" i="2"/>
  <c r="NUM19" i="2"/>
  <c r="NUJ19" i="2"/>
  <c r="NUG19" i="2"/>
  <c r="NUD19" i="2"/>
  <c r="NUA19" i="2"/>
  <c r="NTX19" i="2"/>
  <c r="NTU19" i="2"/>
  <c r="NTR19" i="2"/>
  <c r="NTO19" i="2"/>
  <c r="NTL19" i="2"/>
  <c r="NTI19" i="2"/>
  <c r="NTF19" i="2"/>
  <c r="NTC19" i="2"/>
  <c r="NSZ19" i="2"/>
  <c r="NSW19" i="2"/>
  <c r="NST19" i="2"/>
  <c r="NSQ19" i="2"/>
  <c r="NSN19" i="2"/>
  <c r="NSK19" i="2"/>
  <c r="NSH19" i="2"/>
  <c r="NSE19" i="2"/>
  <c r="NSB19" i="2"/>
  <c r="NRY19" i="2"/>
  <c r="NRV19" i="2"/>
  <c r="NRS19" i="2"/>
  <c r="NRP19" i="2"/>
  <c r="NRM19" i="2"/>
  <c r="NRJ19" i="2"/>
  <c r="NRG19" i="2"/>
  <c r="NRD19" i="2"/>
  <c r="NRA19" i="2"/>
  <c r="NQX19" i="2"/>
  <c r="NQU19" i="2"/>
  <c r="NQR19" i="2"/>
  <c r="NQO19" i="2"/>
  <c r="NQL19" i="2"/>
  <c r="NQI19" i="2"/>
  <c r="NQF19" i="2"/>
  <c r="NQC19" i="2"/>
  <c r="NPZ19" i="2"/>
  <c r="NPW19" i="2"/>
  <c r="NPT19" i="2"/>
  <c r="NPQ19" i="2"/>
  <c r="NPN19" i="2"/>
  <c r="NPK19" i="2"/>
  <c r="NPH19" i="2"/>
  <c r="NPE19" i="2"/>
  <c r="NPB19" i="2"/>
  <c r="NOY19" i="2"/>
  <c r="NOV19" i="2"/>
  <c r="NOS19" i="2"/>
  <c r="NOP19" i="2"/>
  <c r="NOM19" i="2"/>
  <c r="NOJ19" i="2"/>
  <c r="NOG19" i="2"/>
  <c r="NOD19" i="2"/>
  <c r="NOA19" i="2"/>
  <c r="NNX19" i="2"/>
  <c r="NNU19" i="2"/>
  <c r="NNR19" i="2"/>
  <c r="NNO19" i="2"/>
  <c r="NNL19" i="2"/>
  <c r="NNI19" i="2"/>
  <c r="NNF19" i="2"/>
  <c r="NNC19" i="2"/>
  <c r="NMZ19" i="2"/>
  <c r="NMW19" i="2"/>
  <c r="NMT19" i="2"/>
  <c r="NMQ19" i="2"/>
  <c r="NMN19" i="2"/>
  <c r="NMK19" i="2"/>
  <c r="NMH19" i="2"/>
  <c r="NME19" i="2"/>
  <c r="NMB19" i="2"/>
  <c r="NLY19" i="2"/>
  <c r="NLV19" i="2"/>
  <c r="NLS19" i="2"/>
  <c r="NLP19" i="2"/>
  <c r="NLM19" i="2"/>
  <c r="NLJ19" i="2"/>
  <c r="NLG19" i="2"/>
  <c r="NLD19" i="2"/>
  <c r="NLA19" i="2"/>
  <c r="NKX19" i="2"/>
  <c r="NKU19" i="2"/>
  <c r="NKR19" i="2"/>
  <c r="NKO19" i="2"/>
  <c r="NKL19" i="2"/>
  <c r="NKI19" i="2"/>
  <c r="NKF19" i="2"/>
  <c r="NKC19" i="2"/>
  <c r="NJZ19" i="2"/>
  <c r="NJW19" i="2"/>
  <c r="NJT19" i="2"/>
  <c r="NJQ19" i="2"/>
  <c r="NJN19" i="2"/>
  <c r="NJK19" i="2"/>
  <c r="NJH19" i="2"/>
  <c r="NJE19" i="2"/>
  <c r="NJB19" i="2"/>
  <c r="NIY19" i="2"/>
  <c r="NIV19" i="2"/>
  <c r="NIS19" i="2"/>
  <c r="NIP19" i="2"/>
  <c r="NIM19" i="2"/>
  <c r="NIJ19" i="2"/>
  <c r="NIG19" i="2"/>
  <c r="NID19" i="2"/>
  <c r="NIA19" i="2"/>
  <c r="NHX19" i="2"/>
  <c r="NHU19" i="2"/>
  <c r="NHR19" i="2"/>
  <c r="NHO19" i="2"/>
  <c r="NHL19" i="2"/>
  <c r="NHI19" i="2"/>
  <c r="NHF19" i="2"/>
  <c r="NHC19" i="2"/>
  <c r="NGZ19" i="2"/>
  <c r="NGW19" i="2"/>
  <c r="NGT19" i="2"/>
  <c r="NGQ19" i="2"/>
  <c r="NGN19" i="2"/>
  <c r="NGK19" i="2"/>
  <c r="NGH19" i="2"/>
  <c r="NGE19" i="2"/>
  <c r="NGB19" i="2"/>
  <c r="NFY19" i="2"/>
  <c r="NFV19" i="2"/>
  <c r="NFS19" i="2"/>
  <c r="NFP19" i="2"/>
  <c r="NFM19" i="2"/>
  <c r="NFJ19" i="2"/>
  <c r="NFG19" i="2"/>
  <c r="NFD19" i="2"/>
  <c r="NFA19" i="2"/>
  <c r="NEX19" i="2"/>
  <c r="NEU19" i="2"/>
  <c r="NER19" i="2"/>
  <c r="NEO19" i="2"/>
  <c r="NEL19" i="2"/>
  <c r="NEI19" i="2"/>
  <c r="NEF19" i="2"/>
  <c r="NEC19" i="2"/>
  <c r="NDZ19" i="2"/>
  <c r="NDW19" i="2"/>
  <c r="NDT19" i="2"/>
  <c r="NDQ19" i="2"/>
  <c r="NDN19" i="2"/>
  <c r="NDK19" i="2"/>
  <c r="NDH19" i="2"/>
  <c r="NDE19" i="2"/>
  <c r="NDB19" i="2"/>
  <c r="NCY19" i="2"/>
  <c r="NCV19" i="2"/>
  <c r="NCS19" i="2"/>
  <c r="NCP19" i="2"/>
  <c r="NCM19" i="2"/>
  <c r="NCJ19" i="2"/>
  <c r="NCG19" i="2"/>
  <c r="NCD19" i="2"/>
  <c r="NCA19" i="2"/>
  <c r="NBX19" i="2"/>
  <c r="NBU19" i="2"/>
  <c r="NBR19" i="2"/>
  <c r="NBO19" i="2"/>
  <c r="NBL19" i="2"/>
  <c r="NBI19" i="2"/>
  <c r="NBF19" i="2"/>
  <c r="NBC19" i="2"/>
  <c r="NAZ19" i="2"/>
  <c r="NAW19" i="2"/>
  <c r="NAT19" i="2"/>
  <c r="NAQ19" i="2"/>
  <c r="NAN19" i="2"/>
  <c r="NAK19" i="2"/>
  <c r="NAH19" i="2"/>
  <c r="NAE19" i="2"/>
  <c r="NAB19" i="2"/>
  <c r="MZY19" i="2"/>
  <c r="MZV19" i="2"/>
  <c r="MZS19" i="2"/>
  <c r="MZP19" i="2"/>
  <c r="MZM19" i="2"/>
  <c r="MZJ19" i="2"/>
  <c r="MZG19" i="2"/>
  <c r="MZD19" i="2"/>
  <c r="MZA19" i="2"/>
  <c r="MYX19" i="2"/>
  <c r="MYU19" i="2"/>
  <c r="MYR19" i="2"/>
  <c r="MYO19" i="2"/>
  <c r="MYL19" i="2"/>
  <c r="MYI19" i="2"/>
  <c r="MYF19" i="2"/>
  <c r="MYC19" i="2"/>
  <c r="MXZ19" i="2"/>
  <c r="MXW19" i="2"/>
  <c r="MXT19" i="2"/>
  <c r="MXQ19" i="2"/>
  <c r="MXN19" i="2"/>
  <c r="MXK19" i="2"/>
  <c r="MXH19" i="2"/>
  <c r="MXE19" i="2"/>
  <c r="MXB19" i="2"/>
  <c r="MWY19" i="2"/>
  <c r="MWV19" i="2"/>
  <c r="MWS19" i="2"/>
  <c r="MWP19" i="2"/>
  <c r="MWM19" i="2"/>
  <c r="MWJ19" i="2"/>
  <c r="MWG19" i="2"/>
  <c r="MWD19" i="2"/>
  <c r="MWA19" i="2"/>
  <c r="MVX19" i="2"/>
  <c r="MVU19" i="2"/>
  <c r="MVR19" i="2"/>
  <c r="MVO19" i="2"/>
  <c r="MVL19" i="2"/>
  <c r="MVI19" i="2"/>
  <c r="MVF19" i="2"/>
  <c r="MVC19" i="2"/>
  <c r="MUZ19" i="2"/>
  <c r="MUW19" i="2"/>
  <c r="MUT19" i="2"/>
  <c r="MUQ19" i="2"/>
  <c r="MUN19" i="2"/>
  <c r="MUK19" i="2"/>
  <c r="MUH19" i="2"/>
  <c r="MUE19" i="2"/>
  <c r="MUB19" i="2"/>
  <c r="MTY19" i="2"/>
  <c r="MTV19" i="2"/>
  <c r="MTS19" i="2"/>
  <c r="MTP19" i="2"/>
  <c r="MTM19" i="2"/>
  <c r="MTJ19" i="2"/>
  <c r="MTG19" i="2"/>
  <c r="MTD19" i="2"/>
  <c r="MTA19" i="2"/>
  <c r="MSX19" i="2"/>
  <c r="MSU19" i="2"/>
  <c r="MSR19" i="2"/>
  <c r="MSO19" i="2"/>
  <c r="MSL19" i="2"/>
  <c r="MSI19" i="2"/>
  <c r="MSF19" i="2"/>
  <c r="MSC19" i="2"/>
  <c r="MRZ19" i="2"/>
  <c r="MRW19" i="2"/>
  <c r="MRT19" i="2"/>
  <c r="MRQ19" i="2"/>
  <c r="MRN19" i="2"/>
  <c r="MRK19" i="2"/>
  <c r="MRH19" i="2"/>
  <c r="MRE19" i="2"/>
  <c r="MRB19" i="2"/>
  <c r="MQY19" i="2"/>
  <c r="MQV19" i="2"/>
  <c r="MQS19" i="2"/>
  <c r="MQP19" i="2"/>
  <c r="MQM19" i="2"/>
  <c r="MQJ19" i="2"/>
  <c r="MQG19" i="2"/>
  <c r="MQD19" i="2"/>
  <c r="MQA19" i="2"/>
  <c r="MPX19" i="2"/>
  <c r="MPU19" i="2"/>
  <c r="MPR19" i="2"/>
  <c r="MPO19" i="2"/>
  <c r="MPL19" i="2"/>
  <c r="MPI19" i="2"/>
  <c r="MPF19" i="2"/>
  <c r="MPC19" i="2"/>
  <c r="MOZ19" i="2"/>
  <c r="MOW19" i="2"/>
  <c r="MOT19" i="2"/>
  <c r="MOQ19" i="2"/>
  <c r="MON19" i="2"/>
  <c r="MOK19" i="2"/>
  <c r="MOH19" i="2"/>
  <c r="MOE19" i="2"/>
  <c r="MOB19" i="2"/>
  <c r="MNY19" i="2"/>
  <c r="MNV19" i="2"/>
  <c r="MNS19" i="2"/>
  <c r="MNP19" i="2"/>
  <c r="MNM19" i="2"/>
  <c r="MNJ19" i="2"/>
  <c r="MNG19" i="2"/>
  <c r="MND19" i="2"/>
  <c r="MNA19" i="2"/>
  <c r="MMX19" i="2"/>
  <c r="MMU19" i="2"/>
  <c r="MMR19" i="2"/>
  <c r="MMO19" i="2"/>
  <c r="MML19" i="2"/>
  <c r="MMI19" i="2"/>
  <c r="MMF19" i="2"/>
  <c r="MMC19" i="2"/>
  <c r="MLZ19" i="2"/>
  <c r="MLW19" i="2"/>
  <c r="MLT19" i="2"/>
  <c r="MLQ19" i="2"/>
  <c r="MLN19" i="2"/>
  <c r="MLK19" i="2"/>
  <c r="MLH19" i="2"/>
  <c r="MLE19" i="2"/>
  <c r="MLB19" i="2"/>
  <c r="MKY19" i="2"/>
  <c r="MKV19" i="2"/>
  <c r="MKS19" i="2"/>
  <c r="MKP19" i="2"/>
  <c r="MKM19" i="2"/>
  <c r="MKJ19" i="2"/>
  <c r="MKG19" i="2"/>
  <c r="MKD19" i="2"/>
  <c r="MKA19" i="2"/>
  <c r="MJX19" i="2"/>
  <c r="MJU19" i="2"/>
  <c r="MJR19" i="2"/>
  <c r="MJO19" i="2"/>
  <c r="MJL19" i="2"/>
  <c r="MJI19" i="2"/>
  <c r="MJF19" i="2"/>
  <c r="MJC19" i="2"/>
  <c r="MIZ19" i="2"/>
  <c r="MIW19" i="2"/>
  <c r="MIT19" i="2"/>
  <c r="MIQ19" i="2"/>
  <c r="MIN19" i="2"/>
  <c r="MIK19" i="2"/>
  <c r="MIH19" i="2"/>
  <c r="MIE19" i="2"/>
  <c r="MIB19" i="2"/>
  <c r="MHY19" i="2"/>
  <c r="MHV19" i="2"/>
  <c r="MHS19" i="2"/>
  <c r="MHP19" i="2"/>
  <c r="MHM19" i="2"/>
  <c r="MHJ19" i="2"/>
  <c r="MHG19" i="2"/>
  <c r="MHD19" i="2"/>
  <c r="MHA19" i="2"/>
  <c r="MGX19" i="2"/>
  <c r="MGU19" i="2"/>
  <c r="MGR19" i="2"/>
  <c r="MGO19" i="2"/>
  <c r="MGL19" i="2"/>
  <c r="MGI19" i="2"/>
  <c r="MGF19" i="2"/>
  <c r="MGC19" i="2"/>
  <c r="MFZ19" i="2"/>
  <c r="MFW19" i="2"/>
  <c r="MFT19" i="2"/>
  <c r="MFQ19" i="2"/>
  <c r="MFN19" i="2"/>
  <c r="MFK19" i="2"/>
  <c r="MFH19" i="2"/>
  <c r="MFE19" i="2"/>
  <c r="MFB19" i="2"/>
  <c r="MEY19" i="2"/>
  <c r="MEV19" i="2"/>
  <c r="MES19" i="2"/>
  <c r="MEP19" i="2"/>
  <c r="MEM19" i="2"/>
  <c r="MEJ19" i="2"/>
  <c r="MEG19" i="2"/>
  <c r="MED19" i="2"/>
  <c r="MEA19" i="2"/>
  <c r="MDX19" i="2"/>
  <c r="MDU19" i="2"/>
  <c r="MDR19" i="2"/>
  <c r="MDO19" i="2"/>
  <c r="MDL19" i="2"/>
  <c r="MDI19" i="2"/>
  <c r="MDF19" i="2"/>
  <c r="MDC19" i="2"/>
  <c r="MCZ19" i="2"/>
  <c r="MCW19" i="2"/>
  <c r="MCT19" i="2"/>
  <c r="MCQ19" i="2"/>
  <c r="MCN19" i="2"/>
  <c r="MCK19" i="2"/>
  <c r="MCH19" i="2"/>
  <c r="MCE19" i="2"/>
  <c r="MCB19" i="2"/>
  <c r="MBY19" i="2"/>
  <c r="MBV19" i="2"/>
  <c r="MBS19" i="2"/>
  <c r="MBP19" i="2"/>
  <c r="MBM19" i="2"/>
  <c r="MBJ19" i="2"/>
  <c r="MBG19" i="2"/>
  <c r="MBD19" i="2"/>
  <c r="MBA19" i="2"/>
  <c r="MAX19" i="2"/>
  <c r="MAU19" i="2"/>
  <c r="MAR19" i="2"/>
  <c r="MAO19" i="2"/>
  <c r="MAL19" i="2"/>
  <c r="MAI19" i="2"/>
  <c r="MAF19" i="2"/>
  <c r="MAC19" i="2"/>
  <c r="LZZ19" i="2"/>
  <c r="LZW19" i="2"/>
  <c r="LZT19" i="2"/>
  <c r="LZQ19" i="2"/>
  <c r="LZN19" i="2"/>
  <c r="LZK19" i="2"/>
  <c r="LZH19" i="2"/>
  <c r="LZE19" i="2"/>
  <c r="LZB19" i="2"/>
  <c r="LYY19" i="2"/>
  <c r="LYV19" i="2"/>
  <c r="LYS19" i="2"/>
  <c r="LYP19" i="2"/>
  <c r="LYM19" i="2"/>
  <c r="LYJ19" i="2"/>
  <c r="LYG19" i="2"/>
  <c r="LYD19" i="2"/>
  <c r="LYA19" i="2"/>
  <c r="LXX19" i="2"/>
  <c r="LXU19" i="2"/>
  <c r="LXR19" i="2"/>
  <c r="LXO19" i="2"/>
  <c r="LXL19" i="2"/>
  <c r="LXI19" i="2"/>
  <c r="LXF19" i="2"/>
  <c r="LXC19" i="2"/>
  <c r="LWZ19" i="2"/>
  <c r="LWW19" i="2"/>
  <c r="LWT19" i="2"/>
  <c r="LWQ19" i="2"/>
  <c r="LWN19" i="2"/>
  <c r="LWK19" i="2"/>
  <c r="LWH19" i="2"/>
  <c r="LWE19" i="2"/>
  <c r="LWB19" i="2"/>
  <c r="LVY19" i="2"/>
  <c r="LVV19" i="2"/>
  <c r="LVS19" i="2"/>
  <c r="LVP19" i="2"/>
  <c r="LVM19" i="2"/>
  <c r="LVJ19" i="2"/>
  <c r="LVG19" i="2"/>
  <c r="LVD19" i="2"/>
  <c r="LVA19" i="2"/>
  <c r="LUX19" i="2"/>
  <c r="LUU19" i="2"/>
  <c r="LUR19" i="2"/>
  <c r="LUO19" i="2"/>
  <c r="LUL19" i="2"/>
  <c r="LUI19" i="2"/>
  <c r="LUF19" i="2"/>
  <c r="LUC19" i="2"/>
  <c r="LTZ19" i="2"/>
  <c r="LTW19" i="2"/>
  <c r="LTT19" i="2"/>
  <c r="LTQ19" i="2"/>
  <c r="LTN19" i="2"/>
  <c r="LTK19" i="2"/>
  <c r="LTH19" i="2"/>
  <c r="LTE19" i="2"/>
  <c r="LTB19" i="2"/>
  <c r="LSY19" i="2"/>
  <c r="LSV19" i="2"/>
  <c r="LSS19" i="2"/>
  <c r="LSP19" i="2"/>
  <c r="LSM19" i="2"/>
  <c r="LSJ19" i="2"/>
  <c r="LSG19" i="2"/>
  <c r="LSD19" i="2"/>
  <c r="LSA19" i="2"/>
  <c r="LRX19" i="2"/>
  <c r="LRU19" i="2"/>
  <c r="LRR19" i="2"/>
  <c r="LRO19" i="2"/>
  <c r="LRL19" i="2"/>
  <c r="LRI19" i="2"/>
  <c r="LRF19" i="2"/>
  <c r="LRC19" i="2"/>
  <c r="LQZ19" i="2"/>
  <c r="LQW19" i="2"/>
  <c r="LQT19" i="2"/>
  <c r="LQQ19" i="2"/>
  <c r="LQN19" i="2"/>
  <c r="LQK19" i="2"/>
  <c r="LQH19" i="2"/>
  <c r="LQE19" i="2"/>
  <c r="LQB19" i="2"/>
  <c r="LPY19" i="2"/>
  <c r="LPV19" i="2"/>
  <c r="LPS19" i="2"/>
  <c r="LPP19" i="2"/>
  <c r="LPM19" i="2"/>
  <c r="LPJ19" i="2"/>
  <c r="LPG19" i="2"/>
  <c r="LPD19" i="2"/>
  <c r="LPA19" i="2"/>
  <c r="LOX19" i="2"/>
  <c r="LOU19" i="2"/>
  <c r="LOR19" i="2"/>
  <c r="LOO19" i="2"/>
  <c r="LOL19" i="2"/>
  <c r="LOI19" i="2"/>
  <c r="LOF19" i="2"/>
  <c r="LOC19" i="2"/>
  <c r="LNZ19" i="2"/>
  <c r="LNW19" i="2"/>
  <c r="LNT19" i="2"/>
  <c r="LNQ19" i="2"/>
  <c r="LNN19" i="2"/>
  <c r="LNK19" i="2"/>
  <c r="LNH19" i="2"/>
  <c r="LNE19" i="2"/>
  <c r="LNB19" i="2"/>
  <c r="LMY19" i="2"/>
  <c r="LMV19" i="2"/>
  <c r="LMS19" i="2"/>
  <c r="LMP19" i="2"/>
  <c r="LMM19" i="2"/>
  <c r="LMJ19" i="2"/>
  <c r="LMG19" i="2"/>
  <c r="LMD19" i="2"/>
  <c r="LMA19" i="2"/>
  <c r="LLX19" i="2"/>
  <c r="LLU19" i="2"/>
  <c r="LLR19" i="2"/>
  <c r="LLO19" i="2"/>
  <c r="LLL19" i="2"/>
  <c r="LLI19" i="2"/>
  <c r="LLF19" i="2"/>
  <c r="LLC19" i="2"/>
  <c r="LKZ19" i="2"/>
  <c r="LKW19" i="2"/>
  <c r="LKT19" i="2"/>
  <c r="LKQ19" i="2"/>
  <c r="LKN19" i="2"/>
  <c r="LKK19" i="2"/>
  <c r="LKH19" i="2"/>
  <c r="LKE19" i="2"/>
  <c r="LKB19" i="2"/>
  <c r="LJY19" i="2"/>
  <c r="LJV19" i="2"/>
  <c r="LJS19" i="2"/>
  <c r="LJP19" i="2"/>
  <c r="LJM19" i="2"/>
  <c r="LJJ19" i="2"/>
  <c r="LJG19" i="2"/>
  <c r="LJD19" i="2"/>
  <c r="LJA19" i="2"/>
  <c r="LIX19" i="2"/>
  <c r="LIU19" i="2"/>
  <c r="LIR19" i="2"/>
  <c r="LIO19" i="2"/>
  <c r="LIL19" i="2"/>
  <c r="LII19" i="2"/>
  <c r="LIF19" i="2"/>
  <c r="LIC19" i="2"/>
  <c r="LHZ19" i="2"/>
  <c r="LHW19" i="2"/>
  <c r="LHT19" i="2"/>
  <c r="LHQ19" i="2"/>
  <c r="LHN19" i="2"/>
  <c r="LHK19" i="2"/>
  <c r="LHH19" i="2"/>
  <c r="LHE19" i="2"/>
  <c r="LHB19" i="2"/>
  <c r="LGY19" i="2"/>
  <c r="LGV19" i="2"/>
  <c r="LGS19" i="2"/>
  <c r="LGP19" i="2"/>
  <c r="LGM19" i="2"/>
  <c r="LGJ19" i="2"/>
  <c r="LGG19" i="2"/>
  <c r="LGD19" i="2"/>
  <c r="LGA19" i="2"/>
  <c r="LFX19" i="2"/>
  <c r="LFU19" i="2"/>
  <c r="LFR19" i="2"/>
  <c r="LFO19" i="2"/>
  <c r="LFL19" i="2"/>
  <c r="LFI19" i="2"/>
  <c r="LFF19" i="2"/>
  <c r="LFC19" i="2"/>
  <c r="LEZ19" i="2"/>
  <c r="LEW19" i="2"/>
  <c r="LET19" i="2"/>
  <c r="LEQ19" i="2"/>
  <c r="LEN19" i="2"/>
  <c r="LEK19" i="2"/>
  <c r="LEH19" i="2"/>
  <c r="LEE19" i="2"/>
  <c r="LEB19" i="2"/>
  <c r="LDY19" i="2"/>
  <c r="LDV19" i="2"/>
  <c r="LDS19" i="2"/>
  <c r="LDP19" i="2"/>
  <c r="LDM19" i="2"/>
  <c r="LDJ19" i="2"/>
  <c r="LDG19" i="2"/>
  <c r="LDD19" i="2"/>
  <c r="LDA19" i="2"/>
  <c r="LCX19" i="2"/>
  <c r="LCU19" i="2"/>
  <c r="LCR19" i="2"/>
  <c r="LCO19" i="2"/>
  <c r="LCL19" i="2"/>
  <c r="LCI19" i="2"/>
  <c r="LCF19" i="2"/>
  <c r="LCC19" i="2"/>
  <c r="LBZ19" i="2"/>
  <c r="LBW19" i="2"/>
  <c r="LBT19" i="2"/>
  <c r="LBQ19" i="2"/>
  <c r="LBN19" i="2"/>
  <c r="LBK19" i="2"/>
  <c r="LBH19" i="2"/>
  <c r="LBE19" i="2"/>
  <c r="LBB19" i="2"/>
  <c r="LAY19" i="2"/>
  <c r="LAV19" i="2"/>
  <c r="LAS19" i="2"/>
  <c r="LAP19" i="2"/>
  <c r="LAM19" i="2"/>
  <c r="LAJ19" i="2"/>
  <c r="LAG19" i="2"/>
  <c r="LAD19" i="2"/>
  <c r="LAA19" i="2"/>
  <c r="KZX19" i="2"/>
  <c r="KZU19" i="2"/>
  <c r="KZR19" i="2"/>
  <c r="KZO19" i="2"/>
  <c r="KZL19" i="2"/>
  <c r="KZI19" i="2"/>
  <c r="KZF19" i="2"/>
  <c r="KZC19" i="2"/>
  <c r="KYZ19" i="2"/>
  <c r="KYW19" i="2"/>
  <c r="KYT19" i="2"/>
  <c r="KYQ19" i="2"/>
  <c r="KYN19" i="2"/>
  <c r="KYK19" i="2"/>
  <c r="KYH19" i="2"/>
  <c r="KYE19" i="2"/>
  <c r="KYB19" i="2"/>
  <c r="KXY19" i="2"/>
  <c r="KXV19" i="2"/>
  <c r="KXS19" i="2"/>
  <c r="KXP19" i="2"/>
  <c r="KXM19" i="2"/>
  <c r="KXJ19" i="2"/>
  <c r="KXG19" i="2"/>
  <c r="KXD19" i="2"/>
  <c r="KXA19" i="2"/>
  <c r="KWX19" i="2"/>
  <c r="KWU19" i="2"/>
  <c r="KWR19" i="2"/>
  <c r="KWO19" i="2"/>
  <c r="KWL19" i="2"/>
  <c r="KWI19" i="2"/>
  <c r="KWF19" i="2"/>
  <c r="KWC19" i="2"/>
  <c r="KVZ19" i="2"/>
  <c r="KVW19" i="2"/>
  <c r="KVT19" i="2"/>
  <c r="KVQ19" i="2"/>
  <c r="KVN19" i="2"/>
  <c r="KVK19" i="2"/>
  <c r="KVH19" i="2"/>
  <c r="KVE19" i="2"/>
  <c r="KVB19" i="2"/>
  <c r="KUY19" i="2"/>
  <c r="KUV19" i="2"/>
  <c r="KUS19" i="2"/>
  <c r="KUP19" i="2"/>
  <c r="KUM19" i="2"/>
  <c r="KUJ19" i="2"/>
  <c r="KUG19" i="2"/>
  <c r="KUD19" i="2"/>
  <c r="KUA19" i="2"/>
  <c r="KTX19" i="2"/>
  <c r="KTU19" i="2"/>
  <c r="KTR19" i="2"/>
  <c r="KTO19" i="2"/>
  <c r="KTL19" i="2"/>
  <c r="KTI19" i="2"/>
  <c r="KTF19" i="2"/>
  <c r="KTC19" i="2"/>
  <c r="KSZ19" i="2"/>
  <c r="KSW19" i="2"/>
  <c r="KST19" i="2"/>
  <c r="KSQ19" i="2"/>
  <c r="KSN19" i="2"/>
  <c r="KSK19" i="2"/>
  <c r="KSH19" i="2"/>
  <c r="KSE19" i="2"/>
  <c r="KSB19" i="2"/>
  <c r="KRY19" i="2"/>
  <c r="KRV19" i="2"/>
  <c r="KRS19" i="2"/>
  <c r="KRP19" i="2"/>
  <c r="KRM19" i="2"/>
  <c r="KRJ19" i="2"/>
  <c r="KRG19" i="2"/>
  <c r="KRD19" i="2"/>
  <c r="KRA19" i="2"/>
  <c r="KQX19" i="2"/>
  <c r="KQU19" i="2"/>
  <c r="KQR19" i="2"/>
  <c r="KQO19" i="2"/>
  <c r="KQL19" i="2"/>
  <c r="KQI19" i="2"/>
  <c r="KQF19" i="2"/>
  <c r="KQC19" i="2"/>
  <c r="KPZ19" i="2"/>
  <c r="KPW19" i="2"/>
  <c r="KPT19" i="2"/>
  <c r="KPQ19" i="2"/>
  <c r="KPN19" i="2"/>
  <c r="KPK19" i="2"/>
  <c r="KPH19" i="2"/>
  <c r="KPE19" i="2"/>
  <c r="KPB19" i="2"/>
  <c r="KOY19" i="2"/>
  <c r="KOV19" i="2"/>
  <c r="KOS19" i="2"/>
  <c r="KOP19" i="2"/>
  <c r="KOM19" i="2"/>
  <c r="KOJ19" i="2"/>
  <c r="KOG19" i="2"/>
  <c r="KOD19" i="2"/>
  <c r="KOA19" i="2"/>
  <c r="KNX19" i="2"/>
  <c r="KNU19" i="2"/>
  <c r="KNR19" i="2"/>
  <c r="KNO19" i="2"/>
  <c r="KNL19" i="2"/>
  <c r="KNI19" i="2"/>
  <c r="KNF19" i="2"/>
  <c r="KNC19" i="2"/>
  <c r="KMZ19" i="2"/>
  <c r="KMW19" i="2"/>
  <c r="KMT19" i="2"/>
  <c r="KMQ19" i="2"/>
  <c r="KMN19" i="2"/>
  <c r="KMK19" i="2"/>
  <c r="KMH19" i="2"/>
  <c r="KME19" i="2"/>
  <c r="KMB19" i="2"/>
  <c r="KLY19" i="2"/>
  <c r="KLV19" i="2"/>
  <c r="KLS19" i="2"/>
  <c r="KLP19" i="2"/>
  <c r="KLM19" i="2"/>
  <c r="KLJ19" i="2"/>
  <c r="KLG19" i="2"/>
  <c r="KLD19" i="2"/>
  <c r="KLA19" i="2"/>
  <c r="KKX19" i="2"/>
  <c r="KKU19" i="2"/>
  <c r="KKR19" i="2"/>
  <c r="KKO19" i="2"/>
  <c r="KKL19" i="2"/>
  <c r="KKI19" i="2"/>
  <c r="KKF19" i="2"/>
  <c r="KKC19" i="2"/>
  <c r="KJZ19" i="2"/>
  <c r="KJW19" i="2"/>
  <c r="KJT19" i="2"/>
  <c r="KJQ19" i="2"/>
  <c r="KJN19" i="2"/>
  <c r="KJK19" i="2"/>
  <c r="KJH19" i="2"/>
  <c r="KJE19" i="2"/>
  <c r="KJB19" i="2"/>
  <c r="KIY19" i="2"/>
  <c r="KIV19" i="2"/>
  <c r="KIS19" i="2"/>
  <c r="KIP19" i="2"/>
  <c r="KIM19" i="2"/>
  <c r="KIJ19" i="2"/>
  <c r="KIG19" i="2"/>
  <c r="KID19" i="2"/>
  <c r="KIA19" i="2"/>
  <c r="KHX19" i="2"/>
  <c r="KHU19" i="2"/>
  <c r="KHR19" i="2"/>
  <c r="KHO19" i="2"/>
  <c r="KHL19" i="2"/>
  <c r="KHI19" i="2"/>
  <c r="KHF19" i="2"/>
  <c r="KHC19" i="2"/>
  <c r="KGZ19" i="2"/>
  <c r="KGW19" i="2"/>
  <c r="KGT19" i="2"/>
  <c r="KGQ19" i="2"/>
  <c r="KGN19" i="2"/>
  <c r="KGK19" i="2"/>
  <c r="KGH19" i="2"/>
  <c r="KGE19" i="2"/>
  <c r="KGB19" i="2"/>
  <c r="KFY19" i="2"/>
  <c r="KFV19" i="2"/>
  <c r="KFS19" i="2"/>
  <c r="KFP19" i="2"/>
  <c r="KFM19" i="2"/>
  <c r="KFJ19" i="2"/>
  <c r="KFG19" i="2"/>
  <c r="KFD19" i="2"/>
  <c r="KFA19" i="2"/>
  <c r="KEX19" i="2"/>
  <c r="KEU19" i="2"/>
  <c r="KER19" i="2"/>
  <c r="KEO19" i="2"/>
  <c r="KEL19" i="2"/>
  <c r="KEI19" i="2"/>
  <c r="KEF19" i="2"/>
  <c r="KEC19" i="2"/>
  <c r="KDZ19" i="2"/>
  <c r="KDW19" i="2"/>
  <c r="KDT19" i="2"/>
  <c r="KDQ19" i="2"/>
  <c r="KDN19" i="2"/>
  <c r="KDK19" i="2"/>
  <c r="KDH19" i="2"/>
  <c r="KDE19" i="2"/>
  <c r="KDB19" i="2"/>
  <c r="KCY19" i="2"/>
  <c r="KCV19" i="2"/>
  <c r="KCS19" i="2"/>
  <c r="KCP19" i="2"/>
  <c r="KCM19" i="2"/>
  <c r="KCJ19" i="2"/>
  <c r="KCG19" i="2"/>
  <c r="KCD19" i="2"/>
  <c r="KCA19" i="2"/>
  <c r="KBX19" i="2"/>
  <c r="KBU19" i="2"/>
  <c r="KBR19" i="2"/>
  <c r="KBO19" i="2"/>
  <c r="KBL19" i="2"/>
  <c r="KBI19" i="2"/>
  <c r="KBF19" i="2"/>
  <c r="KBC19" i="2"/>
  <c r="KAZ19" i="2"/>
  <c r="KAW19" i="2"/>
  <c r="KAT19" i="2"/>
  <c r="KAQ19" i="2"/>
  <c r="KAN19" i="2"/>
  <c r="KAK19" i="2"/>
  <c r="KAH19" i="2"/>
  <c r="KAE19" i="2"/>
  <c r="KAB19" i="2"/>
  <c r="JZY19" i="2"/>
  <c r="JZV19" i="2"/>
  <c r="JZS19" i="2"/>
  <c r="JZP19" i="2"/>
  <c r="JZM19" i="2"/>
  <c r="JZJ19" i="2"/>
  <c r="JZG19" i="2"/>
  <c r="JZD19" i="2"/>
  <c r="JZA19" i="2"/>
  <c r="JYX19" i="2"/>
  <c r="JYU19" i="2"/>
  <c r="JYR19" i="2"/>
  <c r="JYO19" i="2"/>
  <c r="JYL19" i="2"/>
  <c r="JYI19" i="2"/>
  <c r="JYF19" i="2"/>
  <c r="JYC19" i="2"/>
  <c r="JXZ19" i="2"/>
  <c r="JXW19" i="2"/>
  <c r="JXT19" i="2"/>
  <c r="JXQ19" i="2"/>
  <c r="JXN19" i="2"/>
  <c r="JXK19" i="2"/>
  <c r="JXH19" i="2"/>
  <c r="JXE19" i="2"/>
  <c r="JXB19" i="2"/>
  <c r="JWY19" i="2"/>
  <c r="JWV19" i="2"/>
  <c r="JWS19" i="2"/>
  <c r="JWP19" i="2"/>
  <c r="JWM19" i="2"/>
  <c r="JWJ19" i="2"/>
  <c r="JWG19" i="2"/>
  <c r="JWD19" i="2"/>
  <c r="JWA19" i="2"/>
  <c r="JVX19" i="2"/>
  <c r="JVU19" i="2"/>
  <c r="JVR19" i="2"/>
  <c r="JVO19" i="2"/>
  <c r="JVL19" i="2"/>
  <c r="JVI19" i="2"/>
  <c r="JVF19" i="2"/>
  <c r="JVC19" i="2"/>
  <c r="JUZ19" i="2"/>
  <c r="JUW19" i="2"/>
  <c r="JUT19" i="2"/>
  <c r="JUQ19" i="2"/>
  <c r="JUN19" i="2"/>
  <c r="JUK19" i="2"/>
  <c r="JUH19" i="2"/>
  <c r="JUE19" i="2"/>
  <c r="JUB19" i="2"/>
  <c r="JTY19" i="2"/>
  <c r="JTV19" i="2"/>
  <c r="JTS19" i="2"/>
  <c r="JTP19" i="2"/>
  <c r="JTM19" i="2"/>
  <c r="JTJ19" i="2"/>
  <c r="JTG19" i="2"/>
  <c r="JTD19" i="2"/>
  <c r="JTA19" i="2"/>
  <c r="JSX19" i="2"/>
  <c r="JSU19" i="2"/>
  <c r="JSR19" i="2"/>
  <c r="JSO19" i="2"/>
  <c r="JSL19" i="2"/>
  <c r="JSI19" i="2"/>
  <c r="JSF19" i="2"/>
  <c r="JSC19" i="2"/>
  <c r="JRZ19" i="2"/>
  <c r="JRW19" i="2"/>
  <c r="JRT19" i="2"/>
  <c r="JRQ19" i="2"/>
  <c r="JRN19" i="2"/>
  <c r="JRK19" i="2"/>
  <c r="JRH19" i="2"/>
  <c r="JRE19" i="2"/>
  <c r="JRB19" i="2"/>
  <c r="JQY19" i="2"/>
  <c r="JQV19" i="2"/>
  <c r="JQS19" i="2"/>
  <c r="JQP19" i="2"/>
  <c r="JQM19" i="2"/>
  <c r="JQJ19" i="2"/>
  <c r="JQG19" i="2"/>
  <c r="JQD19" i="2"/>
  <c r="JQA19" i="2"/>
  <c r="JPX19" i="2"/>
  <c r="JPU19" i="2"/>
  <c r="JPR19" i="2"/>
  <c r="JPO19" i="2"/>
  <c r="JPL19" i="2"/>
  <c r="JPI19" i="2"/>
  <c r="JPF19" i="2"/>
  <c r="JPC19" i="2"/>
  <c r="JOZ19" i="2"/>
  <c r="JOW19" i="2"/>
  <c r="JOT19" i="2"/>
  <c r="JOQ19" i="2"/>
  <c r="JON19" i="2"/>
  <c r="JOK19" i="2"/>
  <c r="JOH19" i="2"/>
  <c r="JOE19" i="2"/>
  <c r="JOB19" i="2"/>
  <c r="JNY19" i="2"/>
  <c r="JNV19" i="2"/>
  <c r="JNS19" i="2"/>
  <c r="JNP19" i="2"/>
  <c r="JNM19" i="2"/>
  <c r="JNJ19" i="2"/>
  <c r="JNG19" i="2"/>
  <c r="JND19" i="2"/>
  <c r="JNA19" i="2"/>
  <c r="JMX19" i="2"/>
  <c r="JMU19" i="2"/>
  <c r="JMR19" i="2"/>
  <c r="JMO19" i="2"/>
  <c r="JML19" i="2"/>
  <c r="JMI19" i="2"/>
  <c r="JMF19" i="2"/>
  <c r="JMC19" i="2"/>
  <c r="JLZ19" i="2"/>
  <c r="JLW19" i="2"/>
  <c r="JLT19" i="2"/>
  <c r="JLQ19" i="2"/>
  <c r="JLN19" i="2"/>
  <c r="JLK19" i="2"/>
  <c r="JLH19" i="2"/>
  <c r="JLE19" i="2"/>
  <c r="JLB19" i="2"/>
  <c r="JKY19" i="2"/>
  <c r="JKV19" i="2"/>
  <c r="JKS19" i="2"/>
  <c r="JKP19" i="2"/>
  <c r="JKM19" i="2"/>
  <c r="JKJ19" i="2"/>
  <c r="JKG19" i="2"/>
  <c r="JKD19" i="2"/>
  <c r="JKA19" i="2"/>
  <c r="JJX19" i="2"/>
  <c r="JJU19" i="2"/>
  <c r="JJR19" i="2"/>
  <c r="JJO19" i="2"/>
  <c r="JJL19" i="2"/>
  <c r="JJI19" i="2"/>
  <c r="JJF19" i="2"/>
  <c r="JJC19" i="2"/>
  <c r="JIZ19" i="2"/>
  <c r="JIW19" i="2"/>
  <c r="JIT19" i="2"/>
  <c r="JIQ19" i="2"/>
  <c r="JIN19" i="2"/>
  <c r="JIK19" i="2"/>
  <c r="JIH19" i="2"/>
  <c r="JIE19" i="2"/>
  <c r="JIB19" i="2"/>
  <c r="JHY19" i="2"/>
  <c r="JHV19" i="2"/>
  <c r="JHS19" i="2"/>
  <c r="JHP19" i="2"/>
  <c r="JHM19" i="2"/>
  <c r="JHJ19" i="2"/>
  <c r="JHG19" i="2"/>
  <c r="JHD19" i="2"/>
  <c r="JHA19" i="2"/>
  <c r="JGX19" i="2"/>
  <c r="JGU19" i="2"/>
  <c r="JGR19" i="2"/>
  <c r="JGO19" i="2"/>
  <c r="JGL19" i="2"/>
  <c r="JGI19" i="2"/>
  <c r="JGF19" i="2"/>
  <c r="JGC19" i="2"/>
  <c r="JFZ19" i="2"/>
  <c r="JFW19" i="2"/>
  <c r="JFT19" i="2"/>
  <c r="JFQ19" i="2"/>
  <c r="JFN19" i="2"/>
  <c r="JFK19" i="2"/>
  <c r="JFH19" i="2"/>
  <c r="JFE19" i="2"/>
  <c r="JFB19" i="2"/>
  <c r="JEY19" i="2"/>
  <c r="JEV19" i="2"/>
  <c r="JES19" i="2"/>
  <c r="JEP19" i="2"/>
  <c r="JEM19" i="2"/>
  <c r="JEJ19" i="2"/>
  <c r="JEG19" i="2"/>
  <c r="JED19" i="2"/>
  <c r="JEA19" i="2"/>
  <c r="JDX19" i="2"/>
  <c r="JDU19" i="2"/>
  <c r="JDR19" i="2"/>
  <c r="JDO19" i="2"/>
  <c r="JDL19" i="2"/>
  <c r="JDI19" i="2"/>
  <c r="JDF19" i="2"/>
  <c r="JDC19" i="2"/>
  <c r="JCZ19" i="2"/>
  <c r="JCW19" i="2"/>
  <c r="JCT19" i="2"/>
  <c r="JCQ19" i="2"/>
  <c r="JCN19" i="2"/>
  <c r="JCK19" i="2"/>
  <c r="JCH19" i="2"/>
  <c r="JCE19" i="2"/>
  <c r="JCB19" i="2"/>
  <c r="JBY19" i="2"/>
  <c r="JBV19" i="2"/>
  <c r="JBS19" i="2"/>
  <c r="JBP19" i="2"/>
  <c r="JBM19" i="2"/>
  <c r="JBJ19" i="2"/>
  <c r="JBG19" i="2"/>
  <c r="JBD19" i="2"/>
  <c r="JBA19" i="2"/>
  <c r="JAX19" i="2"/>
  <c r="JAU19" i="2"/>
  <c r="JAR19" i="2"/>
  <c r="JAO19" i="2"/>
  <c r="JAL19" i="2"/>
  <c r="JAI19" i="2"/>
  <c r="JAF19" i="2"/>
  <c r="JAC19" i="2"/>
  <c r="IZZ19" i="2"/>
  <c r="IZW19" i="2"/>
  <c r="IZT19" i="2"/>
  <c r="IZQ19" i="2"/>
  <c r="IZN19" i="2"/>
  <c r="IZK19" i="2"/>
  <c r="IZH19" i="2"/>
  <c r="IZE19" i="2"/>
  <c r="IZB19" i="2"/>
  <c r="IYY19" i="2"/>
  <c r="IYV19" i="2"/>
  <c r="IYS19" i="2"/>
  <c r="IYP19" i="2"/>
  <c r="IYM19" i="2"/>
  <c r="IYJ19" i="2"/>
  <c r="IYG19" i="2"/>
  <c r="IYD19" i="2"/>
  <c r="IYA19" i="2"/>
  <c r="IXX19" i="2"/>
  <c r="IXU19" i="2"/>
  <c r="IXR19" i="2"/>
  <c r="IXO19" i="2"/>
  <c r="IXL19" i="2"/>
  <c r="IXI19" i="2"/>
  <c r="IXF19" i="2"/>
  <c r="IXC19" i="2"/>
  <c r="IWZ19" i="2"/>
  <c r="IWW19" i="2"/>
  <c r="IWT19" i="2"/>
  <c r="IWQ19" i="2"/>
  <c r="IWN19" i="2"/>
  <c r="IWK19" i="2"/>
  <c r="IWH19" i="2"/>
  <c r="IWE19" i="2"/>
  <c r="IWB19" i="2"/>
  <c r="IVY19" i="2"/>
  <c r="IVV19" i="2"/>
  <c r="IVS19" i="2"/>
  <c r="IVP19" i="2"/>
  <c r="IVM19" i="2"/>
  <c r="IVJ19" i="2"/>
  <c r="IVG19" i="2"/>
  <c r="IVD19" i="2"/>
  <c r="IVA19" i="2"/>
  <c r="IUX19" i="2"/>
  <c r="IUU19" i="2"/>
  <c r="IUR19" i="2"/>
  <c r="IUO19" i="2"/>
  <c r="IUL19" i="2"/>
  <c r="IUI19" i="2"/>
  <c r="IUF19" i="2"/>
  <c r="IUC19" i="2"/>
  <c r="ITZ19" i="2"/>
  <c r="ITW19" i="2"/>
  <c r="ITT19" i="2"/>
  <c r="ITQ19" i="2"/>
  <c r="ITN19" i="2"/>
  <c r="ITK19" i="2"/>
  <c r="ITH19" i="2"/>
  <c r="ITE19" i="2"/>
  <c r="ITB19" i="2"/>
  <c r="ISY19" i="2"/>
  <c r="ISV19" i="2"/>
  <c r="ISS19" i="2"/>
  <c r="ISP19" i="2"/>
  <c r="ISM19" i="2"/>
  <c r="ISJ19" i="2"/>
  <c r="ISG19" i="2"/>
  <c r="ISD19" i="2"/>
  <c r="ISA19" i="2"/>
  <c r="IRX19" i="2"/>
  <c r="IRU19" i="2"/>
  <c r="IRR19" i="2"/>
  <c r="IRO19" i="2"/>
  <c r="IRL19" i="2"/>
  <c r="IRI19" i="2"/>
  <c r="IRF19" i="2"/>
  <c r="IRC19" i="2"/>
  <c r="IQZ19" i="2"/>
  <c r="IQW19" i="2"/>
  <c r="IQT19" i="2"/>
  <c r="IQQ19" i="2"/>
  <c r="IQN19" i="2"/>
  <c r="IQK19" i="2"/>
  <c r="IQH19" i="2"/>
  <c r="IQE19" i="2"/>
  <c r="IQB19" i="2"/>
  <c r="IPY19" i="2"/>
  <c r="IPV19" i="2"/>
  <c r="IPS19" i="2"/>
  <c r="IPP19" i="2"/>
  <c r="IPM19" i="2"/>
  <c r="IPJ19" i="2"/>
  <c r="IPG19" i="2"/>
  <c r="IPD19" i="2"/>
  <c r="IPA19" i="2"/>
  <c r="IOX19" i="2"/>
  <c r="IOU19" i="2"/>
  <c r="IOR19" i="2"/>
  <c r="IOO19" i="2"/>
  <c r="IOL19" i="2"/>
  <c r="IOI19" i="2"/>
  <c r="IOF19" i="2"/>
  <c r="IOC19" i="2"/>
  <c r="INZ19" i="2"/>
  <c r="INW19" i="2"/>
  <c r="INT19" i="2"/>
  <c r="INQ19" i="2"/>
  <c r="INN19" i="2"/>
  <c r="INK19" i="2"/>
  <c r="INH19" i="2"/>
  <c r="INE19" i="2"/>
  <c r="INB19" i="2"/>
  <c r="IMY19" i="2"/>
  <c r="IMV19" i="2"/>
  <c r="IMS19" i="2"/>
  <c r="IMP19" i="2"/>
  <c r="IMM19" i="2"/>
  <c r="IMJ19" i="2"/>
  <c r="IMG19" i="2"/>
  <c r="IMD19" i="2"/>
  <c r="IMA19" i="2"/>
  <c r="ILX19" i="2"/>
  <c r="ILU19" i="2"/>
  <c r="ILR19" i="2"/>
  <c r="ILO19" i="2"/>
  <c r="ILL19" i="2"/>
  <c r="ILI19" i="2"/>
  <c r="ILF19" i="2"/>
  <c r="ILC19" i="2"/>
  <c r="IKZ19" i="2"/>
  <c r="IKW19" i="2"/>
  <c r="IKT19" i="2"/>
  <c r="IKQ19" i="2"/>
  <c r="IKN19" i="2"/>
  <c r="IKK19" i="2"/>
  <c r="IKH19" i="2"/>
  <c r="IKE19" i="2"/>
  <c r="IKB19" i="2"/>
  <c r="IJY19" i="2"/>
  <c r="IJV19" i="2"/>
  <c r="IJS19" i="2"/>
  <c r="IJP19" i="2"/>
  <c r="IJM19" i="2"/>
  <c r="IJJ19" i="2"/>
  <c r="IJG19" i="2"/>
  <c r="IJD19" i="2"/>
  <c r="IJA19" i="2"/>
  <c r="IIX19" i="2"/>
  <c r="IIU19" i="2"/>
  <c r="IIR19" i="2"/>
  <c r="IIO19" i="2"/>
  <c r="IIL19" i="2"/>
  <c r="III19" i="2"/>
  <c r="IIF19" i="2"/>
  <c r="IIC19" i="2"/>
  <c r="IHZ19" i="2"/>
  <c r="IHW19" i="2"/>
  <c r="IHT19" i="2"/>
  <c r="IHQ19" i="2"/>
  <c r="IHN19" i="2"/>
  <c r="IHK19" i="2"/>
  <c r="IHH19" i="2"/>
  <c r="IHE19" i="2"/>
  <c r="IHB19" i="2"/>
  <c r="IGY19" i="2"/>
  <c r="IGV19" i="2"/>
  <c r="IGS19" i="2"/>
  <c r="IGP19" i="2"/>
  <c r="IGM19" i="2"/>
  <c r="IGJ19" i="2"/>
  <c r="IGG19" i="2"/>
  <c r="IGD19" i="2"/>
  <c r="IGA19" i="2"/>
  <c r="IFX19" i="2"/>
  <c r="IFU19" i="2"/>
  <c r="IFR19" i="2"/>
  <c r="IFO19" i="2"/>
  <c r="IFL19" i="2"/>
  <c r="IFI19" i="2"/>
  <c r="IFF19" i="2"/>
  <c r="IFC19" i="2"/>
  <c r="IEZ19" i="2"/>
  <c r="IEW19" i="2"/>
  <c r="IET19" i="2"/>
  <c r="IEQ19" i="2"/>
  <c r="IEN19" i="2"/>
  <c r="IEK19" i="2"/>
  <c r="IEH19" i="2"/>
  <c r="IEE19" i="2"/>
  <c r="IEB19" i="2"/>
  <c r="IDY19" i="2"/>
  <c r="IDV19" i="2"/>
  <c r="IDS19" i="2"/>
  <c r="IDP19" i="2"/>
  <c r="IDM19" i="2"/>
  <c r="IDJ19" i="2"/>
  <c r="IDG19" i="2"/>
  <c r="IDD19" i="2"/>
  <c r="IDA19" i="2"/>
  <c r="ICX19" i="2"/>
  <c r="ICU19" i="2"/>
  <c r="ICR19" i="2"/>
  <c r="ICO19" i="2"/>
  <c r="ICL19" i="2"/>
  <c r="ICI19" i="2"/>
  <c r="ICF19" i="2"/>
  <c r="ICC19" i="2"/>
  <c r="IBZ19" i="2"/>
  <c r="IBW19" i="2"/>
  <c r="IBT19" i="2"/>
  <c r="IBQ19" i="2"/>
  <c r="IBN19" i="2"/>
  <c r="IBK19" i="2"/>
  <c r="IBH19" i="2"/>
  <c r="IBE19" i="2"/>
  <c r="IBB19" i="2"/>
  <c r="IAY19" i="2"/>
  <c r="IAV19" i="2"/>
  <c r="IAS19" i="2"/>
  <c r="IAP19" i="2"/>
  <c r="IAM19" i="2"/>
  <c r="IAJ19" i="2"/>
  <c r="IAG19" i="2"/>
  <c r="IAD19" i="2"/>
  <c r="IAA19" i="2"/>
  <c r="HZX19" i="2"/>
  <c r="HZU19" i="2"/>
  <c r="HZR19" i="2"/>
  <c r="HZO19" i="2"/>
  <c r="HZL19" i="2"/>
  <c r="HZI19" i="2"/>
  <c r="HZF19" i="2"/>
  <c r="HZC19" i="2"/>
  <c r="HYZ19" i="2"/>
  <c r="HYW19" i="2"/>
  <c r="HYT19" i="2"/>
  <c r="HYQ19" i="2"/>
  <c r="HYN19" i="2"/>
  <c r="HYK19" i="2"/>
  <c r="HYH19" i="2"/>
  <c r="HYE19" i="2"/>
  <c r="HYB19" i="2"/>
  <c r="HXY19" i="2"/>
  <c r="HXV19" i="2"/>
  <c r="HXS19" i="2"/>
  <c r="HXP19" i="2"/>
  <c r="HXM19" i="2"/>
  <c r="HXJ19" i="2"/>
  <c r="HXG19" i="2"/>
  <c r="HXD19" i="2"/>
  <c r="HXA19" i="2"/>
  <c r="HWX19" i="2"/>
  <c r="HWU19" i="2"/>
  <c r="HWR19" i="2"/>
  <c r="HWO19" i="2"/>
  <c r="HWL19" i="2"/>
  <c r="HWI19" i="2"/>
  <c r="HWF19" i="2"/>
  <c r="HWC19" i="2"/>
  <c r="HVZ19" i="2"/>
  <c r="HVW19" i="2"/>
  <c r="HVT19" i="2"/>
  <c r="HVQ19" i="2"/>
  <c r="HVN19" i="2"/>
  <c r="HVK19" i="2"/>
  <c r="HVH19" i="2"/>
  <c r="HVE19" i="2"/>
  <c r="HVB19" i="2"/>
  <c r="HUY19" i="2"/>
  <c r="HUV19" i="2"/>
  <c r="HUS19" i="2"/>
  <c r="HUP19" i="2"/>
  <c r="HUM19" i="2"/>
  <c r="HUJ19" i="2"/>
  <c r="HUG19" i="2"/>
  <c r="HUD19" i="2"/>
  <c r="HUA19" i="2"/>
  <c r="HTX19" i="2"/>
  <c r="HTU19" i="2"/>
  <c r="HTR19" i="2"/>
  <c r="HTO19" i="2"/>
  <c r="HTL19" i="2"/>
  <c r="HTI19" i="2"/>
  <c r="HTF19" i="2"/>
  <c r="HTC19" i="2"/>
  <c r="HSZ19" i="2"/>
  <c r="HSW19" i="2"/>
  <c r="HST19" i="2"/>
  <c r="HSQ19" i="2"/>
  <c r="HSN19" i="2"/>
  <c r="HSK19" i="2"/>
  <c r="HSH19" i="2"/>
  <c r="HSE19" i="2"/>
  <c r="HSB19" i="2"/>
  <c r="HRY19" i="2"/>
  <c r="HRV19" i="2"/>
  <c r="HRS19" i="2"/>
  <c r="HRP19" i="2"/>
  <c r="HRM19" i="2"/>
  <c r="HRJ19" i="2"/>
  <c r="HRG19" i="2"/>
  <c r="HRD19" i="2"/>
  <c r="HRA19" i="2"/>
  <c r="HQX19" i="2"/>
  <c r="HQU19" i="2"/>
  <c r="HQR19" i="2"/>
  <c r="HQO19" i="2"/>
  <c r="HQL19" i="2"/>
  <c r="HQI19" i="2"/>
  <c r="HQF19" i="2"/>
  <c r="HQC19" i="2"/>
  <c r="HPZ19" i="2"/>
  <c r="HPW19" i="2"/>
  <c r="HPT19" i="2"/>
  <c r="HPQ19" i="2"/>
  <c r="HPN19" i="2"/>
  <c r="HPK19" i="2"/>
  <c r="HPH19" i="2"/>
  <c r="HPE19" i="2"/>
  <c r="HPB19" i="2"/>
  <c r="HOY19" i="2"/>
  <c r="HOV19" i="2"/>
  <c r="HOS19" i="2"/>
  <c r="HOP19" i="2"/>
  <c r="HOM19" i="2"/>
  <c r="HOJ19" i="2"/>
  <c r="HOG19" i="2"/>
  <c r="HOD19" i="2"/>
  <c r="HOA19" i="2"/>
  <c r="HNX19" i="2"/>
  <c r="HNU19" i="2"/>
  <c r="HNR19" i="2"/>
  <c r="HNO19" i="2"/>
  <c r="HNL19" i="2"/>
  <c r="HNI19" i="2"/>
  <c r="HNF19" i="2"/>
  <c r="HNC19" i="2"/>
  <c r="HMZ19" i="2"/>
  <c r="HMW19" i="2"/>
  <c r="HMT19" i="2"/>
  <c r="HMQ19" i="2"/>
  <c r="HMN19" i="2"/>
  <c r="HMK19" i="2"/>
  <c r="HMH19" i="2"/>
  <c r="HME19" i="2"/>
  <c r="HMB19" i="2"/>
  <c r="HLY19" i="2"/>
  <c r="HLV19" i="2"/>
  <c r="HLS19" i="2"/>
  <c r="HLP19" i="2"/>
  <c r="HLM19" i="2"/>
  <c r="HLJ19" i="2"/>
  <c r="HLG19" i="2"/>
  <c r="HLD19" i="2"/>
  <c r="HLA19" i="2"/>
  <c r="HKX19" i="2"/>
  <c r="HKU19" i="2"/>
  <c r="HKR19" i="2"/>
  <c r="HKO19" i="2"/>
  <c r="HKL19" i="2"/>
  <c r="HKI19" i="2"/>
  <c r="HKF19" i="2"/>
  <c r="HKC19" i="2"/>
  <c r="HJZ19" i="2"/>
  <c r="HJW19" i="2"/>
  <c r="HJT19" i="2"/>
  <c r="HJQ19" i="2"/>
  <c r="HJN19" i="2"/>
  <c r="HJK19" i="2"/>
  <c r="HJH19" i="2"/>
  <c r="HJE19" i="2"/>
  <c r="HJB19" i="2"/>
  <c r="HIY19" i="2"/>
  <c r="HIV19" i="2"/>
  <c r="HIS19" i="2"/>
  <c r="HIP19" i="2"/>
  <c r="HIM19" i="2"/>
  <c r="HIJ19" i="2"/>
  <c r="HIG19" i="2"/>
  <c r="HID19" i="2"/>
  <c r="HIA19" i="2"/>
  <c r="HHX19" i="2"/>
  <c r="HHU19" i="2"/>
  <c r="HHR19" i="2"/>
  <c r="HHO19" i="2"/>
  <c r="HHL19" i="2"/>
  <c r="HHI19" i="2"/>
  <c r="HHF19" i="2"/>
  <c r="HHC19" i="2"/>
  <c r="HGZ19" i="2"/>
  <c r="HGW19" i="2"/>
  <c r="HGT19" i="2"/>
  <c r="HGQ19" i="2"/>
  <c r="HGN19" i="2"/>
  <c r="HGK19" i="2"/>
  <c r="HGH19" i="2"/>
  <c r="HGE19" i="2"/>
  <c r="HGB19" i="2"/>
  <c r="HFY19" i="2"/>
  <c r="HFV19" i="2"/>
  <c r="HFS19" i="2"/>
  <c r="HFP19" i="2"/>
  <c r="HFM19" i="2"/>
  <c r="HFJ19" i="2"/>
  <c r="HFG19" i="2"/>
  <c r="HFD19" i="2"/>
  <c r="HFA19" i="2"/>
  <c r="HEX19" i="2"/>
  <c r="HEU19" i="2"/>
  <c r="HER19" i="2"/>
  <c r="HEO19" i="2"/>
  <c r="HEL19" i="2"/>
  <c r="HEI19" i="2"/>
  <c r="HEF19" i="2"/>
  <c r="HEC19" i="2"/>
  <c r="HDZ19" i="2"/>
  <c r="HDW19" i="2"/>
  <c r="HDT19" i="2"/>
  <c r="HDQ19" i="2"/>
  <c r="HDN19" i="2"/>
  <c r="HDK19" i="2"/>
  <c r="HDH19" i="2"/>
  <c r="HDE19" i="2"/>
  <c r="HDB19" i="2"/>
  <c r="HCY19" i="2"/>
  <c r="HCV19" i="2"/>
  <c r="HCS19" i="2"/>
  <c r="HCP19" i="2"/>
  <c r="HCM19" i="2"/>
  <c r="HCJ19" i="2"/>
  <c r="HCG19" i="2"/>
  <c r="HCD19" i="2"/>
  <c r="HCA19" i="2"/>
  <c r="HBX19" i="2"/>
  <c r="HBU19" i="2"/>
  <c r="HBR19" i="2"/>
  <c r="HBO19" i="2"/>
  <c r="HBL19" i="2"/>
  <c r="HBI19" i="2"/>
  <c r="HBF19" i="2"/>
  <c r="HBC19" i="2"/>
  <c r="HAZ19" i="2"/>
  <c r="HAW19" i="2"/>
  <c r="HAT19" i="2"/>
  <c r="HAQ19" i="2"/>
  <c r="HAN19" i="2"/>
  <c r="HAK19" i="2"/>
  <c r="HAH19" i="2"/>
  <c r="HAE19" i="2"/>
  <c r="HAB19" i="2"/>
  <c r="GZY19" i="2"/>
  <c r="GZV19" i="2"/>
  <c r="GZS19" i="2"/>
  <c r="GZP19" i="2"/>
  <c r="GZM19" i="2"/>
  <c r="GZJ19" i="2"/>
  <c r="GZG19" i="2"/>
  <c r="GZD19" i="2"/>
  <c r="GZA19" i="2"/>
  <c r="GYX19" i="2"/>
  <c r="GYU19" i="2"/>
  <c r="GYR19" i="2"/>
  <c r="GYO19" i="2"/>
  <c r="GYL19" i="2"/>
  <c r="GYI19" i="2"/>
  <c r="GYF19" i="2"/>
  <c r="GYC19" i="2"/>
  <c r="GXZ19" i="2"/>
  <c r="GXW19" i="2"/>
  <c r="GXT19" i="2"/>
  <c r="GXQ19" i="2"/>
  <c r="GXN19" i="2"/>
  <c r="GXK19" i="2"/>
  <c r="GXH19" i="2"/>
  <c r="GXE19" i="2"/>
  <c r="GXB19" i="2"/>
  <c r="GWY19" i="2"/>
  <c r="GWV19" i="2"/>
  <c r="GWS19" i="2"/>
  <c r="GWP19" i="2"/>
  <c r="GWM19" i="2"/>
  <c r="GWJ19" i="2"/>
  <c r="GWG19" i="2"/>
  <c r="GWD19" i="2"/>
  <c r="GWA19" i="2"/>
  <c r="GVX19" i="2"/>
  <c r="GVU19" i="2"/>
  <c r="GVR19" i="2"/>
  <c r="GVO19" i="2"/>
  <c r="GVL19" i="2"/>
  <c r="GVI19" i="2"/>
  <c r="GVF19" i="2"/>
  <c r="GVC19" i="2"/>
  <c r="GUZ19" i="2"/>
  <c r="GUW19" i="2"/>
  <c r="GUT19" i="2"/>
  <c r="GUQ19" i="2"/>
  <c r="GUN19" i="2"/>
  <c r="GUK19" i="2"/>
  <c r="GUH19" i="2"/>
  <c r="GUE19" i="2"/>
  <c r="GUB19" i="2"/>
  <c r="GTY19" i="2"/>
  <c r="GTV19" i="2"/>
  <c r="GTS19" i="2"/>
  <c r="GTP19" i="2"/>
  <c r="GTM19" i="2"/>
  <c r="GTJ19" i="2"/>
  <c r="GTG19" i="2"/>
  <c r="GTD19" i="2"/>
  <c r="GTA19" i="2"/>
  <c r="GSX19" i="2"/>
  <c r="GSU19" i="2"/>
  <c r="GSR19" i="2"/>
  <c r="GSO19" i="2"/>
  <c r="GSL19" i="2"/>
  <c r="GSI19" i="2"/>
  <c r="GSF19" i="2"/>
  <c r="GSC19" i="2"/>
  <c r="GRZ19" i="2"/>
  <c r="GRW19" i="2"/>
  <c r="GRT19" i="2"/>
  <c r="GRQ19" i="2"/>
  <c r="GRN19" i="2"/>
  <c r="GRK19" i="2"/>
  <c r="GRH19" i="2"/>
  <c r="GRE19" i="2"/>
  <c r="GRB19" i="2"/>
  <c r="GQY19" i="2"/>
  <c r="GQV19" i="2"/>
  <c r="GQS19" i="2"/>
  <c r="GQP19" i="2"/>
  <c r="GQM19" i="2"/>
  <c r="GQJ19" i="2"/>
  <c r="GQG19" i="2"/>
  <c r="GQD19" i="2"/>
  <c r="GQA19" i="2"/>
  <c r="GPX19" i="2"/>
  <c r="GPU19" i="2"/>
  <c r="GPR19" i="2"/>
  <c r="GPO19" i="2"/>
  <c r="GPL19" i="2"/>
  <c r="GPI19" i="2"/>
  <c r="GPF19" i="2"/>
  <c r="GPC19" i="2"/>
  <c r="GOZ19" i="2"/>
  <c r="GOW19" i="2"/>
  <c r="GOT19" i="2"/>
  <c r="GOQ19" i="2"/>
  <c r="GON19" i="2"/>
  <c r="GOK19" i="2"/>
  <c r="GOH19" i="2"/>
  <c r="GOE19" i="2"/>
  <c r="GOB19" i="2"/>
  <c r="GNY19" i="2"/>
  <c r="GNV19" i="2"/>
  <c r="GNS19" i="2"/>
  <c r="GNP19" i="2"/>
  <c r="GNM19" i="2"/>
  <c r="GNJ19" i="2"/>
  <c r="GNG19" i="2"/>
  <c r="GND19" i="2"/>
  <c r="GNA19" i="2"/>
  <c r="GMX19" i="2"/>
  <c r="GMU19" i="2"/>
  <c r="GMR19" i="2"/>
  <c r="GMO19" i="2"/>
  <c r="GML19" i="2"/>
  <c r="GMI19" i="2"/>
  <c r="GMF19" i="2"/>
  <c r="GMC19" i="2"/>
  <c r="GLZ19" i="2"/>
  <c r="GLW19" i="2"/>
  <c r="GLT19" i="2"/>
  <c r="GLQ19" i="2"/>
  <c r="GLN19" i="2"/>
  <c r="GLK19" i="2"/>
  <c r="GLH19" i="2"/>
  <c r="GLE19" i="2"/>
  <c r="GLB19" i="2"/>
  <c r="GKY19" i="2"/>
  <c r="GKV19" i="2"/>
  <c r="GKS19" i="2"/>
  <c r="GKP19" i="2"/>
  <c r="GKM19" i="2"/>
  <c r="GKJ19" i="2"/>
  <c r="GKG19" i="2"/>
  <c r="GKD19" i="2"/>
  <c r="GKA19" i="2"/>
  <c r="GJX19" i="2"/>
  <c r="GJU19" i="2"/>
  <c r="GJR19" i="2"/>
  <c r="GJO19" i="2"/>
  <c r="GJL19" i="2"/>
  <c r="GJI19" i="2"/>
  <c r="GJF19" i="2"/>
  <c r="GJC19" i="2"/>
  <c r="GIZ19" i="2"/>
  <c r="GIW19" i="2"/>
  <c r="GIT19" i="2"/>
  <c r="GIQ19" i="2"/>
  <c r="GIN19" i="2"/>
  <c r="GIK19" i="2"/>
  <c r="GIH19" i="2"/>
  <c r="GIE19" i="2"/>
  <c r="GIB19" i="2"/>
  <c r="GHY19" i="2"/>
  <c r="GHV19" i="2"/>
  <c r="GHS19" i="2"/>
  <c r="GHP19" i="2"/>
  <c r="GHM19" i="2"/>
  <c r="GHJ19" i="2"/>
  <c r="GHG19" i="2"/>
  <c r="GHD19" i="2"/>
  <c r="GHA19" i="2"/>
  <c r="GGX19" i="2"/>
  <c r="GGU19" i="2"/>
  <c r="GGR19" i="2"/>
  <c r="GGO19" i="2"/>
  <c r="GGL19" i="2"/>
  <c r="GGI19" i="2"/>
  <c r="GGF19" i="2"/>
  <c r="GGC19" i="2"/>
  <c r="GFZ19" i="2"/>
  <c r="GFW19" i="2"/>
  <c r="GFT19" i="2"/>
  <c r="GFQ19" i="2"/>
  <c r="GFN19" i="2"/>
  <c r="GFK19" i="2"/>
  <c r="GFH19" i="2"/>
  <c r="GFE19" i="2"/>
  <c r="GFB19" i="2"/>
  <c r="GEY19" i="2"/>
  <c r="GEV19" i="2"/>
  <c r="GES19" i="2"/>
  <c r="GEP19" i="2"/>
  <c r="GEM19" i="2"/>
  <c r="GEJ19" i="2"/>
  <c r="GEG19" i="2"/>
  <c r="GED19" i="2"/>
  <c r="GEA19" i="2"/>
  <c r="GDX19" i="2"/>
  <c r="GDU19" i="2"/>
  <c r="GDR19" i="2"/>
  <c r="GDO19" i="2"/>
  <c r="GDL19" i="2"/>
  <c r="GDI19" i="2"/>
  <c r="GDF19" i="2"/>
  <c r="GDC19" i="2"/>
  <c r="GCZ19" i="2"/>
  <c r="GCW19" i="2"/>
  <c r="GCT19" i="2"/>
  <c r="GCQ19" i="2"/>
  <c r="GCN19" i="2"/>
  <c r="GCK19" i="2"/>
  <c r="GCH19" i="2"/>
  <c r="GCE19" i="2"/>
  <c r="GCB19" i="2"/>
  <c r="GBY19" i="2"/>
  <c r="GBV19" i="2"/>
  <c r="GBS19" i="2"/>
  <c r="GBP19" i="2"/>
  <c r="GBM19" i="2"/>
  <c r="GBJ19" i="2"/>
  <c r="GBG19" i="2"/>
  <c r="GBD19" i="2"/>
  <c r="GBA19" i="2"/>
  <c r="GAX19" i="2"/>
  <c r="GAU19" i="2"/>
  <c r="GAR19" i="2"/>
  <c r="GAO19" i="2"/>
  <c r="GAL19" i="2"/>
  <c r="GAI19" i="2"/>
  <c r="GAF19" i="2"/>
  <c r="GAC19" i="2"/>
  <c r="FZZ19" i="2"/>
  <c r="FZW19" i="2"/>
  <c r="FZT19" i="2"/>
  <c r="FZQ19" i="2"/>
  <c r="FZN19" i="2"/>
  <c r="FZK19" i="2"/>
  <c r="FZH19" i="2"/>
  <c r="FZE19" i="2"/>
  <c r="FZB19" i="2"/>
  <c r="FYY19" i="2"/>
  <c r="FYV19" i="2"/>
  <c r="FYS19" i="2"/>
  <c r="FYP19" i="2"/>
  <c r="FYM19" i="2"/>
  <c r="FYJ19" i="2"/>
  <c r="FYG19" i="2"/>
  <c r="FYD19" i="2"/>
  <c r="FYA19" i="2"/>
  <c r="FXX19" i="2"/>
  <c r="FXU19" i="2"/>
  <c r="FXR19" i="2"/>
  <c r="FXO19" i="2"/>
  <c r="FXL19" i="2"/>
  <c r="FXI19" i="2"/>
  <c r="FXF19" i="2"/>
  <c r="FXC19" i="2"/>
  <c r="FWZ19" i="2"/>
  <c r="FWW19" i="2"/>
  <c r="FWT19" i="2"/>
  <c r="FWQ19" i="2"/>
  <c r="FWN19" i="2"/>
  <c r="FWK19" i="2"/>
  <c r="FWH19" i="2"/>
  <c r="FWE19" i="2"/>
  <c r="FWB19" i="2"/>
  <c r="FVY19" i="2"/>
  <c r="FVV19" i="2"/>
  <c r="FVS19" i="2"/>
  <c r="FVP19" i="2"/>
  <c r="FVM19" i="2"/>
  <c r="FVJ19" i="2"/>
  <c r="FVG19" i="2"/>
  <c r="FVD19" i="2"/>
  <c r="FVA19" i="2"/>
  <c r="FUX19" i="2"/>
  <c r="FUU19" i="2"/>
  <c r="FUR19" i="2"/>
  <c r="FUO19" i="2"/>
  <c r="FUL19" i="2"/>
  <c r="FUI19" i="2"/>
  <c r="FUF19" i="2"/>
  <c r="FUC19" i="2"/>
  <c r="FTZ19" i="2"/>
  <c r="FTW19" i="2"/>
  <c r="FTT19" i="2"/>
  <c r="FTQ19" i="2"/>
  <c r="FTN19" i="2"/>
  <c r="FTK19" i="2"/>
  <c r="FTH19" i="2"/>
  <c r="FTE19" i="2"/>
  <c r="FTB19" i="2"/>
  <c r="FSY19" i="2"/>
  <c r="FSV19" i="2"/>
  <c r="FSS19" i="2"/>
  <c r="FSP19" i="2"/>
  <c r="FSM19" i="2"/>
  <c r="FSJ19" i="2"/>
  <c r="FSG19" i="2"/>
  <c r="FSD19" i="2"/>
  <c r="FSA19" i="2"/>
  <c r="FRX19" i="2"/>
  <c r="FRU19" i="2"/>
  <c r="FRR19" i="2"/>
  <c r="FRO19" i="2"/>
  <c r="FRL19" i="2"/>
  <c r="FRI19" i="2"/>
  <c r="FRF19" i="2"/>
  <c r="FRC19" i="2"/>
  <c r="FQZ19" i="2"/>
  <c r="FQW19" i="2"/>
  <c r="FQT19" i="2"/>
  <c r="FQQ19" i="2"/>
  <c r="FQN19" i="2"/>
  <c r="FQK19" i="2"/>
  <c r="FQH19" i="2"/>
  <c r="FQE19" i="2"/>
  <c r="FQB19" i="2"/>
  <c r="FPY19" i="2"/>
  <c r="FPV19" i="2"/>
  <c r="FPS19" i="2"/>
  <c r="FPP19" i="2"/>
  <c r="FPM19" i="2"/>
  <c r="FPJ19" i="2"/>
  <c r="FPG19" i="2"/>
  <c r="FPD19" i="2"/>
  <c r="FPA19" i="2"/>
  <c r="FOX19" i="2"/>
  <c r="FOU19" i="2"/>
  <c r="FOR19" i="2"/>
  <c r="FOO19" i="2"/>
  <c r="FOL19" i="2"/>
  <c r="FOI19" i="2"/>
  <c r="FOF19" i="2"/>
  <c r="FOC19" i="2"/>
  <c r="FNZ19" i="2"/>
  <c r="FNW19" i="2"/>
  <c r="FNT19" i="2"/>
  <c r="FNQ19" i="2"/>
  <c r="FNN19" i="2"/>
  <c r="FNK19" i="2"/>
  <c r="FNH19" i="2"/>
  <c r="FNE19" i="2"/>
  <c r="FNB19" i="2"/>
  <c r="FMY19" i="2"/>
  <c r="FMV19" i="2"/>
  <c r="FMS19" i="2"/>
  <c r="FMP19" i="2"/>
  <c r="FMM19" i="2"/>
  <c r="FMJ19" i="2"/>
  <c r="FMG19" i="2"/>
  <c r="FMD19" i="2"/>
  <c r="FMA19" i="2"/>
  <c r="FLX19" i="2"/>
  <c r="FLU19" i="2"/>
  <c r="FLR19" i="2"/>
  <c r="FLO19" i="2"/>
  <c r="FLL19" i="2"/>
  <c r="FLI19" i="2"/>
  <c r="FLF19" i="2"/>
  <c r="FLC19" i="2"/>
  <c r="FKZ19" i="2"/>
  <c r="FKW19" i="2"/>
  <c r="FKT19" i="2"/>
  <c r="FKQ19" i="2"/>
  <c r="FKN19" i="2"/>
  <c r="FKK19" i="2"/>
  <c r="FKH19" i="2"/>
  <c r="FKE19" i="2"/>
  <c r="FKB19" i="2"/>
  <c r="FJY19" i="2"/>
  <c r="FJV19" i="2"/>
  <c r="FJS19" i="2"/>
  <c r="FJP19" i="2"/>
  <c r="FJM19" i="2"/>
  <c r="FJJ19" i="2"/>
  <c r="FJG19" i="2"/>
  <c r="FJD19" i="2"/>
  <c r="FJA19" i="2"/>
  <c r="FIX19" i="2"/>
  <c r="FIU19" i="2"/>
  <c r="FIR19" i="2"/>
  <c r="FIO19" i="2"/>
  <c r="FIL19" i="2"/>
  <c r="FII19" i="2"/>
  <c r="FIF19" i="2"/>
  <c r="FIC19" i="2"/>
  <c r="FHZ19" i="2"/>
  <c r="FHW19" i="2"/>
  <c r="FHT19" i="2"/>
  <c r="FHQ19" i="2"/>
  <c r="FHN19" i="2"/>
  <c r="FHK19" i="2"/>
  <c r="FHH19" i="2"/>
  <c r="FHE19" i="2"/>
  <c r="FHB19" i="2"/>
  <c r="FGY19" i="2"/>
  <c r="FGV19" i="2"/>
  <c r="FGS19" i="2"/>
  <c r="FGP19" i="2"/>
  <c r="FGM19" i="2"/>
  <c r="FGJ19" i="2"/>
  <c r="FGG19" i="2"/>
  <c r="FGD19" i="2"/>
  <c r="FGA19" i="2"/>
  <c r="FFX19" i="2"/>
  <c r="FFU19" i="2"/>
  <c r="FFR19" i="2"/>
  <c r="FFO19" i="2"/>
  <c r="FFL19" i="2"/>
  <c r="FFI19" i="2"/>
  <c r="FFF19" i="2"/>
  <c r="FFC19" i="2"/>
  <c r="FEZ19" i="2"/>
  <c r="FEW19" i="2"/>
  <c r="FET19" i="2"/>
  <c r="FEQ19" i="2"/>
  <c r="FEN19" i="2"/>
  <c r="FEK19" i="2"/>
  <c r="FEH19" i="2"/>
  <c r="FEE19" i="2"/>
  <c r="FEB19" i="2"/>
  <c r="FDY19" i="2"/>
  <c r="FDV19" i="2"/>
  <c r="FDS19" i="2"/>
  <c r="FDP19" i="2"/>
  <c r="FDM19" i="2"/>
  <c r="FDJ19" i="2"/>
  <c r="FDG19" i="2"/>
  <c r="FDD19" i="2"/>
  <c r="FDA19" i="2"/>
  <c r="FCX19" i="2"/>
  <c r="FCU19" i="2"/>
  <c r="FCR19" i="2"/>
  <c r="FCO19" i="2"/>
  <c r="FCL19" i="2"/>
  <c r="FCI19" i="2"/>
  <c r="FCF19" i="2"/>
  <c r="FCC19" i="2"/>
  <c r="FBZ19" i="2"/>
  <c r="FBW19" i="2"/>
  <c r="FBT19" i="2"/>
  <c r="FBQ19" i="2"/>
  <c r="FBN19" i="2"/>
  <c r="FBK19" i="2"/>
  <c r="FBH19" i="2"/>
  <c r="FBE19" i="2"/>
  <c r="FBB19" i="2"/>
  <c r="FAY19" i="2"/>
  <c r="FAV19" i="2"/>
  <c r="FAS19" i="2"/>
  <c r="FAP19" i="2"/>
  <c r="FAM19" i="2"/>
  <c r="FAJ19" i="2"/>
  <c r="FAG19" i="2"/>
  <c r="FAD19" i="2"/>
  <c r="FAA19" i="2"/>
  <c r="EZX19" i="2"/>
  <c r="EZU19" i="2"/>
  <c r="EZR19" i="2"/>
  <c r="EZO19" i="2"/>
  <c r="EZL19" i="2"/>
  <c r="EZI19" i="2"/>
  <c r="EZF19" i="2"/>
  <c r="EZC19" i="2"/>
  <c r="EYZ19" i="2"/>
  <c r="EYW19" i="2"/>
  <c r="EYT19" i="2"/>
  <c r="EYQ19" i="2"/>
  <c r="EYN19" i="2"/>
  <c r="EYK19" i="2"/>
  <c r="EYH19" i="2"/>
  <c r="EYE19" i="2"/>
  <c r="EYB19" i="2"/>
  <c r="EXY19" i="2"/>
  <c r="EXV19" i="2"/>
  <c r="EXS19" i="2"/>
  <c r="EXP19" i="2"/>
  <c r="EXM19" i="2"/>
  <c r="EXJ19" i="2"/>
  <c r="EXG19" i="2"/>
  <c r="EXD19" i="2"/>
  <c r="EXA19" i="2"/>
  <c r="EWX19" i="2"/>
  <c r="EWU19" i="2"/>
  <c r="EWR19" i="2"/>
  <c r="EWO19" i="2"/>
  <c r="EWL19" i="2"/>
  <c r="EWI19" i="2"/>
  <c r="EWF19" i="2"/>
  <c r="EWC19" i="2"/>
  <c r="EVZ19" i="2"/>
  <c r="EVW19" i="2"/>
  <c r="EVT19" i="2"/>
  <c r="EVQ19" i="2"/>
  <c r="EVN19" i="2"/>
  <c r="EVK19" i="2"/>
  <c r="EVH19" i="2"/>
  <c r="EVE19" i="2"/>
  <c r="EVB19" i="2"/>
  <c r="EUY19" i="2"/>
  <c r="EUV19" i="2"/>
  <c r="EUS19" i="2"/>
  <c r="EUP19" i="2"/>
  <c r="EUM19" i="2"/>
  <c r="EUJ19" i="2"/>
  <c r="EUG19" i="2"/>
  <c r="EUD19" i="2"/>
  <c r="EUA19" i="2"/>
  <c r="ETX19" i="2"/>
  <c r="ETU19" i="2"/>
  <c r="ETR19" i="2"/>
  <c r="ETO19" i="2"/>
  <c r="ETL19" i="2"/>
  <c r="ETI19" i="2"/>
  <c r="ETF19" i="2"/>
  <c r="ETC19" i="2"/>
  <c r="ESZ19" i="2"/>
  <c r="ESW19" i="2"/>
  <c r="EST19" i="2"/>
  <c r="ESQ19" i="2"/>
  <c r="ESN19" i="2"/>
  <c r="ESK19" i="2"/>
  <c r="ESH19" i="2"/>
  <c r="ESE19" i="2"/>
  <c r="ESB19" i="2"/>
  <c r="ERY19" i="2"/>
  <c r="ERV19" i="2"/>
  <c r="ERS19" i="2"/>
  <c r="ERP19" i="2"/>
  <c r="ERM19" i="2"/>
  <c r="ERJ19" i="2"/>
  <c r="ERG19" i="2"/>
  <c r="ERD19" i="2"/>
  <c r="ERA19" i="2"/>
  <c r="EQX19" i="2"/>
  <c r="EQU19" i="2"/>
  <c r="EQR19" i="2"/>
  <c r="EQO19" i="2"/>
  <c r="EQL19" i="2"/>
  <c r="EQI19" i="2"/>
  <c r="EQF19" i="2"/>
  <c r="EQC19" i="2"/>
  <c r="EPZ19" i="2"/>
  <c r="EPW19" i="2"/>
  <c r="EPT19" i="2"/>
  <c r="EPQ19" i="2"/>
  <c r="EPN19" i="2"/>
  <c r="EPK19" i="2"/>
  <c r="EPH19" i="2"/>
  <c r="EPE19" i="2"/>
  <c r="EPB19" i="2"/>
  <c r="EOY19" i="2"/>
  <c r="EOV19" i="2"/>
  <c r="EOS19" i="2"/>
  <c r="EOP19" i="2"/>
  <c r="EOM19" i="2"/>
  <c r="EOJ19" i="2"/>
  <c r="EOG19" i="2"/>
  <c r="EOD19" i="2"/>
  <c r="EOA19" i="2"/>
  <c r="ENX19" i="2"/>
  <c r="ENU19" i="2"/>
  <c r="ENR19" i="2"/>
  <c r="ENO19" i="2"/>
  <c r="ENL19" i="2"/>
  <c r="ENI19" i="2"/>
  <c r="ENF19" i="2"/>
  <c r="ENC19" i="2"/>
  <c r="EMZ19" i="2"/>
  <c r="EMW19" i="2"/>
  <c r="EMT19" i="2"/>
  <c r="EMQ19" i="2"/>
  <c r="EMN19" i="2"/>
  <c r="EMK19" i="2"/>
  <c r="EMH19" i="2"/>
  <c r="EME19" i="2"/>
  <c r="EMB19" i="2"/>
  <c r="ELY19" i="2"/>
  <c r="ELV19" i="2"/>
  <c r="ELS19" i="2"/>
  <c r="ELP19" i="2"/>
  <c r="ELM19" i="2"/>
  <c r="ELJ19" i="2"/>
  <c r="ELG19" i="2"/>
  <c r="ELD19" i="2"/>
  <c r="ELA19" i="2"/>
  <c r="EKX19" i="2"/>
  <c r="EKU19" i="2"/>
  <c r="EKR19" i="2"/>
  <c r="EKO19" i="2"/>
  <c r="EKL19" i="2"/>
  <c r="EKI19" i="2"/>
  <c r="EKF19" i="2"/>
  <c r="EKC19" i="2"/>
  <c r="EJZ19" i="2"/>
  <c r="EJW19" i="2"/>
  <c r="EJT19" i="2"/>
  <c r="EJQ19" i="2"/>
  <c r="EJN19" i="2"/>
  <c r="EJK19" i="2"/>
  <c r="EJH19" i="2"/>
  <c r="EJE19" i="2"/>
  <c r="EJB19" i="2"/>
  <c r="EIY19" i="2"/>
  <c r="EIV19" i="2"/>
  <c r="EIS19" i="2"/>
  <c r="EIP19" i="2"/>
  <c r="EIM19" i="2"/>
  <c r="EIJ19" i="2"/>
  <c r="EIG19" i="2"/>
  <c r="EID19" i="2"/>
  <c r="EIA19" i="2"/>
  <c r="EHX19" i="2"/>
  <c r="EHU19" i="2"/>
  <c r="EHR19" i="2"/>
  <c r="EHO19" i="2"/>
  <c r="EHL19" i="2"/>
  <c r="EHI19" i="2"/>
  <c r="EHF19" i="2"/>
  <c r="EHC19" i="2"/>
  <c r="EGZ19" i="2"/>
  <c r="EGW19" i="2"/>
  <c r="EGT19" i="2"/>
  <c r="EGQ19" i="2"/>
  <c r="EGN19" i="2"/>
  <c r="EGK19" i="2"/>
  <c r="EGH19" i="2"/>
  <c r="EGE19" i="2"/>
  <c r="EGB19" i="2"/>
  <c r="EFY19" i="2"/>
  <c r="EFV19" i="2"/>
  <c r="EFS19" i="2"/>
  <c r="EFP19" i="2"/>
  <c r="EFM19" i="2"/>
  <c r="EFJ19" i="2"/>
  <c r="EFG19" i="2"/>
  <c r="EFD19" i="2"/>
  <c r="EFA19" i="2"/>
  <c r="EEX19" i="2"/>
  <c r="EEU19" i="2"/>
  <c r="EER19" i="2"/>
  <c r="EEO19" i="2"/>
  <c r="EEL19" i="2"/>
  <c r="EEI19" i="2"/>
  <c r="EEF19" i="2"/>
  <c r="EEC19" i="2"/>
  <c r="EDZ19" i="2"/>
  <c r="EDW19" i="2"/>
  <c r="EDT19" i="2"/>
  <c r="EDQ19" i="2"/>
  <c r="EDN19" i="2"/>
  <c r="EDK19" i="2"/>
  <c r="EDH19" i="2"/>
  <c r="EDE19" i="2"/>
  <c r="EDB19" i="2"/>
  <c r="ECY19" i="2"/>
  <c r="ECV19" i="2"/>
  <c r="ECS19" i="2"/>
  <c r="ECP19" i="2"/>
  <c r="ECM19" i="2"/>
  <c r="ECJ19" i="2"/>
  <c r="ECG19" i="2"/>
  <c r="ECD19" i="2"/>
  <c r="ECA19" i="2"/>
  <c r="EBX19" i="2"/>
  <c r="EBU19" i="2"/>
  <c r="EBR19" i="2"/>
  <c r="EBO19" i="2"/>
  <c r="EBL19" i="2"/>
  <c r="EBI19" i="2"/>
  <c r="EBF19" i="2"/>
  <c r="EBC19" i="2"/>
  <c r="EAZ19" i="2"/>
  <c r="EAW19" i="2"/>
  <c r="EAT19" i="2"/>
  <c r="EAQ19" i="2"/>
  <c r="EAN19" i="2"/>
  <c r="EAK19" i="2"/>
  <c r="EAH19" i="2"/>
  <c r="EAE19" i="2"/>
  <c r="EAB19" i="2"/>
  <c r="DZY19" i="2"/>
  <c r="DZV19" i="2"/>
  <c r="DZS19" i="2"/>
  <c r="DZP19" i="2"/>
  <c r="DZM19" i="2"/>
  <c r="DZJ19" i="2"/>
  <c r="DZG19" i="2"/>
  <c r="DZD19" i="2"/>
  <c r="DZA19" i="2"/>
  <c r="DYX19" i="2"/>
  <c r="DYU19" i="2"/>
  <c r="DYR19" i="2"/>
  <c r="DYO19" i="2"/>
  <c r="DYL19" i="2"/>
  <c r="DYI19" i="2"/>
  <c r="DYF19" i="2"/>
  <c r="DYC19" i="2"/>
  <c r="DXZ19" i="2"/>
  <c r="DXW19" i="2"/>
  <c r="DXT19" i="2"/>
  <c r="DXQ19" i="2"/>
  <c r="DXN19" i="2"/>
  <c r="DXK19" i="2"/>
  <c r="DXH19" i="2"/>
  <c r="DXE19" i="2"/>
  <c r="DXB19" i="2"/>
  <c r="DWY19" i="2"/>
  <c r="DWV19" i="2"/>
  <c r="DWS19" i="2"/>
  <c r="DWP19" i="2"/>
  <c r="DWM19" i="2"/>
  <c r="DWJ19" i="2"/>
  <c r="DWG19" i="2"/>
  <c r="DWD19" i="2"/>
  <c r="DWA19" i="2"/>
  <c r="DVX19" i="2"/>
  <c r="DVU19" i="2"/>
  <c r="DVR19" i="2"/>
  <c r="DVO19" i="2"/>
  <c r="DVL19" i="2"/>
  <c r="DVI19" i="2"/>
  <c r="DVF19" i="2"/>
  <c r="DVC19" i="2"/>
  <c r="DUZ19" i="2"/>
  <c r="DUW19" i="2"/>
  <c r="DUT19" i="2"/>
  <c r="DUQ19" i="2"/>
  <c r="DUN19" i="2"/>
  <c r="DUK19" i="2"/>
  <c r="DUH19" i="2"/>
  <c r="DUE19" i="2"/>
  <c r="DUB19" i="2"/>
  <c r="DTY19" i="2"/>
  <c r="DTV19" i="2"/>
  <c r="DTS19" i="2"/>
  <c r="DTP19" i="2"/>
  <c r="DTM19" i="2"/>
  <c r="DTJ19" i="2"/>
  <c r="DTG19" i="2"/>
  <c r="DTD19" i="2"/>
  <c r="DTA19" i="2"/>
  <c r="DSX19" i="2"/>
  <c r="DSU19" i="2"/>
  <c r="DSR19" i="2"/>
  <c r="DSO19" i="2"/>
  <c r="DSL19" i="2"/>
  <c r="DSI19" i="2"/>
  <c r="DSF19" i="2"/>
  <c r="DSC19" i="2"/>
  <c r="DRZ19" i="2"/>
  <c r="DRW19" i="2"/>
  <c r="DRT19" i="2"/>
  <c r="DRQ19" i="2"/>
  <c r="DRN19" i="2"/>
  <c r="DRK19" i="2"/>
  <c r="DRH19" i="2"/>
  <c r="DRE19" i="2"/>
  <c r="DRB19" i="2"/>
  <c r="DQY19" i="2"/>
  <c r="DQV19" i="2"/>
  <c r="DQS19" i="2"/>
  <c r="DQP19" i="2"/>
  <c r="DQM19" i="2"/>
  <c r="DQJ19" i="2"/>
  <c r="DQG19" i="2"/>
  <c r="DQD19" i="2"/>
  <c r="DQA19" i="2"/>
  <c r="DPX19" i="2"/>
  <c r="DPU19" i="2"/>
  <c r="DPR19" i="2"/>
  <c r="DPO19" i="2"/>
  <c r="DPL19" i="2"/>
  <c r="DPI19" i="2"/>
  <c r="DPF19" i="2"/>
  <c r="DPC19" i="2"/>
  <c r="DOZ19" i="2"/>
  <c r="DOW19" i="2"/>
  <c r="DOT19" i="2"/>
  <c r="DOQ19" i="2"/>
  <c r="DON19" i="2"/>
  <c r="DOK19" i="2"/>
  <c r="DOH19" i="2"/>
  <c r="DOE19" i="2"/>
  <c r="DOB19" i="2"/>
  <c r="DNY19" i="2"/>
  <c r="DNV19" i="2"/>
  <c r="DNS19" i="2"/>
  <c r="DNP19" i="2"/>
  <c r="DNM19" i="2"/>
  <c r="DNJ19" i="2"/>
  <c r="DNG19" i="2"/>
  <c r="DND19" i="2"/>
  <c r="DNA19" i="2"/>
  <c r="DMX19" i="2"/>
  <c r="DMU19" i="2"/>
  <c r="DMR19" i="2"/>
  <c r="DMO19" i="2"/>
  <c r="DML19" i="2"/>
  <c r="DMI19" i="2"/>
  <c r="DMF19" i="2"/>
  <c r="DMC19" i="2"/>
  <c r="DLZ19" i="2"/>
  <c r="DLW19" i="2"/>
  <c r="DLT19" i="2"/>
  <c r="DLQ19" i="2"/>
  <c r="DLN19" i="2"/>
  <c r="DLK19" i="2"/>
  <c r="DLH19" i="2"/>
  <c r="DLE19" i="2"/>
  <c r="DLB19" i="2"/>
  <c r="DKY19" i="2"/>
  <c r="DKV19" i="2"/>
  <c r="DKS19" i="2"/>
  <c r="DKP19" i="2"/>
  <c r="DKM19" i="2"/>
  <c r="DKJ19" i="2"/>
  <c r="DKG19" i="2"/>
  <c r="DKD19" i="2"/>
  <c r="DKA19" i="2"/>
  <c r="DJX19" i="2"/>
  <c r="DJU19" i="2"/>
  <c r="DJR19" i="2"/>
  <c r="DJO19" i="2"/>
  <c r="DJL19" i="2"/>
  <c r="DJI19" i="2"/>
  <c r="DJF19" i="2"/>
  <c r="DJC19" i="2"/>
  <c r="DIZ19" i="2"/>
  <c r="DIW19" i="2"/>
  <c r="DIT19" i="2"/>
  <c r="DIQ19" i="2"/>
  <c r="DIN19" i="2"/>
  <c r="DIK19" i="2"/>
  <c r="DIH19" i="2"/>
  <c r="DIE19" i="2"/>
  <c r="DIB19" i="2"/>
  <c r="DHY19" i="2"/>
  <c r="DHV19" i="2"/>
  <c r="DHS19" i="2"/>
  <c r="DHP19" i="2"/>
  <c r="DHM19" i="2"/>
  <c r="DHJ19" i="2"/>
  <c r="DHG19" i="2"/>
  <c r="DHD19" i="2"/>
  <c r="DHA19" i="2"/>
  <c r="DGX19" i="2"/>
  <c r="DGU19" i="2"/>
  <c r="DGR19" i="2"/>
  <c r="DGO19" i="2"/>
  <c r="DGL19" i="2"/>
  <c r="DGI19" i="2"/>
  <c r="DGF19" i="2"/>
  <c r="DGC19" i="2"/>
  <c r="DFZ19" i="2"/>
  <c r="DFW19" i="2"/>
  <c r="DFT19" i="2"/>
  <c r="DFQ19" i="2"/>
  <c r="DFN19" i="2"/>
  <c r="DFK19" i="2"/>
  <c r="DFH19" i="2"/>
  <c r="DFE19" i="2"/>
  <c r="DFB19" i="2"/>
  <c r="DEY19" i="2"/>
  <c r="DEV19" i="2"/>
  <c r="DES19" i="2"/>
  <c r="DEP19" i="2"/>
  <c r="DEM19" i="2"/>
  <c r="DEJ19" i="2"/>
  <c r="DEG19" i="2"/>
  <c r="DED19" i="2"/>
  <c r="DEA19" i="2"/>
  <c r="DDX19" i="2"/>
  <c r="DDU19" i="2"/>
  <c r="DDR19" i="2"/>
  <c r="DDO19" i="2"/>
  <c r="DDL19" i="2"/>
  <c r="DDI19" i="2"/>
  <c r="DDF19" i="2"/>
  <c r="DDC19" i="2"/>
  <c r="DCZ19" i="2"/>
  <c r="DCW19" i="2"/>
  <c r="DCT19" i="2"/>
  <c r="DCQ19" i="2"/>
  <c r="DCN19" i="2"/>
  <c r="DCK19" i="2"/>
  <c r="DCH19" i="2"/>
  <c r="DCE19" i="2"/>
  <c r="DCB19" i="2"/>
  <c r="DBY19" i="2"/>
  <c r="DBV19" i="2"/>
  <c r="DBS19" i="2"/>
  <c r="DBP19" i="2"/>
  <c r="DBM19" i="2"/>
  <c r="DBJ19" i="2"/>
  <c r="DBG19" i="2"/>
  <c r="DBD19" i="2"/>
  <c r="DBA19" i="2"/>
  <c r="DAX19" i="2"/>
  <c r="DAU19" i="2"/>
  <c r="DAR19" i="2"/>
  <c r="DAO19" i="2"/>
  <c r="DAL19" i="2"/>
  <c r="DAI19" i="2"/>
  <c r="DAF19" i="2"/>
  <c r="DAC19" i="2"/>
  <c r="CZZ19" i="2"/>
  <c r="CZW19" i="2"/>
  <c r="CZT19" i="2"/>
  <c r="CZQ19" i="2"/>
  <c r="CZN19" i="2"/>
  <c r="CZK19" i="2"/>
  <c r="CZH19" i="2"/>
  <c r="CZE19" i="2"/>
  <c r="CZB19" i="2"/>
  <c r="CYY19" i="2"/>
  <c r="CYV19" i="2"/>
  <c r="CYS19" i="2"/>
  <c r="CYP19" i="2"/>
  <c r="CYM19" i="2"/>
  <c r="CYJ19" i="2"/>
  <c r="CYG19" i="2"/>
  <c r="CYD19" i="2"/>
  <c r="CYA19" i="2"/>
  <c r="CXX19" i="2"/>
  <c r="CXU19" i="2"/>
  <c r="CXR19" i="2"/>
  <c r="CXO19" i="2"/>
  <c r="CXL19" i="2"/>
  <c r="CXI19" i="2"/>
  <c r="CXF19" i="2"/>
  <c r="CXC19" i="2"/>
  <c r="CWZ19" i="2"/>
  <c r="CWW19" i="2"/>
  <c r="CWT19" i="2"/>
  <c r="CWQ19" i="2"/>
  <c r="CWN19" i="2"/>
  <c r="CWK19" i="2"/>
  <c r="CWH19" i="2"/>
  <c r="CWE19" i="2"/>
  <c r="CWB19" i="2"/>
  <c r="CVY19" i="2"/>
  <c r="CVV19" i="2"/>
  <c r="CVS19" i="2"/>
  <c r="CVP19" i="2"/>
  <c r="CVM19" i="2"/>
  <c r="CVJ19" i="2"/>
  <c r="CVG19" i="2"/>
  <c r="CVD19" i="2"/>
  <c r="CVA19" i="2"/>
  <c r="CUX19" i="2"/>
  <c r="CUU19" i="2"/>
  <c r="CUR19" i="2"/>
  <c r="CUO19" i="2"/>
  <c r="CUL19" i="2"/>
  <c r="CUI19" i="2"/>
  <c r="CUF19" i="2"/>
  <c r="CUC19" i="2"/>
  <c r="CTZ19" i="2"/>
  <c r="CTW19" i="2"/>
  <c r="CTT19" i="2"/>
  <c r="CTQ19" i="2"/>
  <c r="CTN19" i="2"/>
  <c r="CTK19" i="2"/>
  <c r="CTH19" i="2"/>
  <c r="CTE19" i="2"/>
  <c r="CTB19" i="2"/>
  <c r="CSY19" i="2"/>
  <c r="CSV19" i="2"/>
  <c r="CSS19" i="2"/>
  <c r="CSP19" i="2"/>
  <c r="CSM19" i="2"/>
  <c r="CSJ19" i="2"/>
  <c r="CSG19" i="2"/>
  <c r="CSD19" i="2"/>
  <c r="CSA19" i="2"/>
  <c r="CRX19" i="2"/>
  <c r="CRU19" i="2"/>
  <c r="CRR19" i="2"/>
  <c r="CRO19" i="2"/>
  <c r="CRL19" i="2"/>
  <c r="CRI19" i="2"/>
  <c r="CRF19" i="2"/>
  <c r="CRC19" i="2"/>
  <c r="CQZ19" i="2"/>
  <c r="CQW19" i="2"/>
  <c r="CQT19" i="2"/>
  <c r="CQQ19" i="2"/>
  <c r="CQN19" i="2"/>
  <c r="CQK19" i="2"/>
  <c r="CQH19" i="2"/>
  <c r="CQE19" i="2"/>
  <c r="CQB19" i="2"/>
  <c r="CPY19" i="2"/>
  <c r="CPV19" i="2"/>
  <c r="CPS19" i="2"/>
  <c r="CPP19" i="2"/>
  <c r="CPM19" i="2"/>
  <c r="CPJ19" i="2"/>
  <c r="CPG19" i="2"/>
  <c r="CPD19" i="2"/>
  <c r="CPA19" i="2"/>
  <c r="COX19" i="2"/>
  <c r="COU19" i="2"/>
  <c r="COR19" i="2"/>
  <c r="COO19" i="2"/>
  <c r="COL19" i="2"/>
  <c r="COI19" i="2"/>
  <c r="COF19" i="2"/>
  <c r="COC19" i="2"/>
  <c r="CNZ19" i="2"/>
  <c r="CNW19" i="2"/>
  <c r="CNT19" i="2"/>
  <c r="CNQ19" i="2"/>
  <c r="CNN19" i="2"/>
  <c r="CNK19" i="2"/>
  <c r="CNH19" i="2"/>
  <c r="CNE19" i="2"/>
  <c r="CNB19" i="2"/>
  <c r="CMY19" i="2"/>
  <c r="CMV19" i="2"/>
  <c r="CMS19" i="2"/>
  <c r="CMP19" i="2"/>
  <c r="CMM19" i="2"/>
  <c r="CMJ19" i="2"/>
  <c r="CMG19" i="2"/>
  <c r="CMD19" i="2"/>
  <c r="CMA19" i="2"/>
  <c r="CLX19" i="2"/>
  <c r="CLU19" i="2"/>
  <c r="CLR19" i="2"/>
  <c r="CLO19" i="2"/>
  <c r="CLL19" i="2"/>
  <c r="CLI19" i="2"/>
  <c r="CLF19" i="2"/>
  <c r="CLC19" i="2"/>
  <c r="CKZ19" i="2"/>
  <c r="CKW19" i="2"/>
  <c r="CKT19" i="2"/>
  <c r="CKQ19" i="2"/>
  <c r="CKN19" i="2"/>
  <c r="CKK19" i="2"/>
  <c r="CKH19" i="2"/>
  <c r="CKE19" i="2"/>
  <c r="CKB19" i="2"/>
  <c r="CJY19" i="2"/>
  <c r="CJV19" i="2"/>
  <c r="CJS19" i="2"/>
  <c r="CJP19" i="2"/>
  <c r="CJM19" i="2"/>
  <c r="CJJ19" i="2"/>
  <c r="CJG19" i="2"/>
  <c r="CJD19" i="2"/>
  <c r="CJA19" i="2"/>
  <c r="CIX19" i="2"/>
  <c r="CIU19" i="2"/>
  <c r="CIR19" i="2"/>
  <c r="CIO19" i="2"/>
  <c r="CIL19" i="2"/>
  <c r="CII19" i="2"/>
  <c r="CIF19" i="2"/>
  <c r="CIC19" i="2"/>
  <c r="CHZ19" i="2"/>
  <c r="CHW19" i="2"/>
  <c r="CHT19" i="2"/>
  <c r="CHQ19" i="2"/>
  <c r="CHN19" i="2"/>
  <c r="CHK19" i="2"/>
  <c r="CHH19" i="2"/>
  <c r="CHE19" i="2"/>
  <c r="CHB19" i="2"/>
  <c r="CGY19" i="2"/>
  <c r="CGV19" i="2"/>
  <c r="CGS19" i="2"/>
  <c r="CGP19" i="2"/>
  <c r="CGM19" i="2"/>
  <c r="CGJ19" i="2"/>
  <c r="CGG19" i="2"/>
  <c r="CGD19" i="2"/>
  <c r="CGA19" i="2"/>
  <c r="CFX19" i="2"/>
  <c r="CFU19" i="2"/>
  <c r="CFR19" i="2"/>
  <c r="CFO19" i="2"/>
  <c r="CFL19" i="2"/>
  <c r="CFI19" i="2"/>
  <c r="CFF19" i="2"/>
  <c r="CFC19" i="2"/>
  <c r="CEZ19" i="2"/>
  <c r="CEW19" i="2"/>
  <c r="CET19" i="2"/>
  <c r="CEQ19" i="2"/>
  <c r="CEN19" i="2"/>
  <c r="CEK19" i="2"/>
  <c r="CEH19" i="2"/>
  <c r="CEE19" i="2"/>
  <c r="CEB19" i="2"/>
  <c r="CDY19" i="2"/>
  <c r="CDV19" i="2"/>
  <c r="CDS19" i="2"/>
  <c r="CDP19" i="2"/>
  <c r="CDM19" i="2"/>
  <c r="CDJ19" i="2"/>
  <c r="CDG19" i="2"/>
  <c r="CDD19" i="2"/>
  <c r="CDA19" i="2"/>
  <c r="CCX19" i="2"/>
  <c r="CCU19" i="2"/>
  <c r="CCR19" i="2"/>
  <c r="CCO19" i="2"/>
  <c r="CCL19" i="2"/>
  <c r="CCI19" i="2"/>
  <c r="CCF19" i="2"/>
  <c r="CCC19" i="2"/>
  <c r="CBZ19" i="2"/>
  <c r="CBW19" i="2"/>
  <c r="CBT19" i="2"/>
  <c r="CBQ19" i="2"/>
  <c r="CBN19" i="2"/>
  <c r="CBK19" i="2"/>
  <c r="CBH19" i="2"/>
  <c r="CBE19" i="2"/>
  <c r="CBB19" i="2"/>
  <c r="CAY19" i="2"/>
  <c r="CAV19" i="2"/>
  <c r="CAS19" i="2"/>
  <c r="CAP19" i="2"/>
  <c r="CAM19" i="2"/>
  <c r="CAJ19" i="2"/>
  <c r="CAG19" i="2"/>
  <c r="CAD19" i="2"/>
  <c r="CAA19" i="2"/>
  <c r="BZX19" i="2"/>
  <c r="BZU19" i="2"/>
  <c r="BZR19" i="2"/>
  <c r="BZO19" i="2"/>
  <c r="BZL19" i="2"/>
  <c r="BZI19" i="2"/>
  <c r="BZF19" i="2"/>
  <c r="BZC19" i="2"/>
  <c r="BYZ19" i="2"/>
  <c r="BYW19" i="2"/>
  <c r="BYT19" i="2"/>
  <c r="BYQ19" i="2"/>
  <c r="BYN19" i="2"/>
  <c r="BYK19" i="2"/>
  <c r="BYH19" i="2"/>
  <c r="BYE19" i="2"/>
  <c r="BYB19" i="2"/>
  <c r="BXY19" i="2"/>
  <c r="BXV19" i="2"/>
  <c r="BXS19" i="2"/>
  <c r="BXP19" i="2"/>
  <c r="BXM19" i="2"/>
  <c r="BXJ19" i="2"/>
  <c r="BXG19" i="2"/>
  <c r="BXD19" i="2"/>
  <c r="BXA19" i="2"/>
  <c r="BWX19" i="2"/>
  <c r="BWU19" i="2"/>
  <c r="BWR19" i="2"/>
  <c r="BWO19" i="2"/>
  <c r="BWL19" i="2"/>
  <c r="BWI19" i="2"/>
  <c r="BWF19" i="2"/>
  <c r="BWC19" i="2"/>
  <c r="BVZ19" i="2"/>
  <c r="BVW19" i="2"/>
  <c r="BVT19" i="2"/>
  <c r="BVQ19" i="2"/>
  <c r="BVN19" i="2"/>
  <c r="BVK19" i="2"/>
  <c r="BVH19" i="2"/>
  <c r="BVE19" i="2"/>
  <c r="BVB19" i="2"/>
  <c r="BUY19" i="2"/>
  <c r="BUV19" i="2"/>
  <c r="BUS19" i="2"/>
  <c r="BUP19" i="2"/>
  <c r="BUM19" i="2"/>
  <c r="BUJ19" i="2"/>
  <c r="BUG19" i="2"/>
  <c r="BUD19" i="2"/>
  <c r="BUA19" i="2"/>
  <c r="BTX19" i="2"/>
  <c r="BTU19" i="2"/>
  <c r="BTR19" i="2"/>
  <c r="BTO19" i="2"/>
  <c r="BTL19" i="2"/>
  <c r="BTI19" i="2"/>
  <c r="BTF19" i="2"/>
  <c r="BTC19" i="2"/>
  <c r="BSZ19" i="2"/>
  <c r="BSW19" i="2"/>
  <c r="BST19" i="2"/>
  <c r="BSQ19" i="2"/>
  <c r="BSN19" i="2"/>
  <c r="BSK19" i="2"/>
  <c r="BSH19" i="2"/>
  <c r="BSE19" i="2"/>
  <c r="BSB19" i="2"/>
  <c r="BRY19" i="2"/>
  <c r="BRV19" i="2"/>
  <c r="BRS19" i="2"/>
  <c r="BRP19" i="2"/>
  <c r="BRM19" i="2"/>
  <c r="BRJ19" i="2"/>
  <c r="BRG19" i="2"/>
  <c r="BRD19" i="2"/>
  <c r="BRA19" i="2"/>
  <c r="BQX19" i="2"/>
  <c r="BQU19" i="2"/>
  <c r="BQR19" i="2"/>
  <c r="BQO19" i="2"/>
  <c r="BQL19" i="2"/>
  <c r="BQI19" i="2"/>
  <c r="BQF19" i="2"/>
  <c r="BQC19" i="2"/>
  <c r="BPZ19" i="2"/>
  <c r="BPW19" i="2"/>
  <c r="BPT19" i="2"/>
  <c r="BPQ19" i="2"/>
  <c r="BPN19" i="2"/>
  <c r="BPK19" i="2"/>
  <c r="BPH19" i="2"/>
  <c r="BPE19" i="2"/>
  <c r="BPB19" i="2"/>
  <c r="BOY19" i="2"/>
  <c r="BOV19" i="2"/>
  <c r="BOS19" i="2"/>
  <c r="BOP19" i="2"/>
  <c r="BOM19" i="2"/>
  <c r="BOJ19" i="2"/>
  <c r="BOG19" i="2"/>
  <c r="BOD19" i="2"/>
  <c r="BOA19" i="2"/>
  <c r="BNX19" i="2"/>
  <c r="BNU19" i="2"/>
  <c r="BNR19" i="2"/>
  <c r="BNO19" i="2"/>
  <c r="BNL19" i="2"/>
  <c r="BNI19" i="2"/>
  <c r="BNF19" i="2"/>
  <c r="BNC19" i="2"/>
  <c r="BMZ19" i="2"/>
  <c r="BMW19" i="2"/>
  <c r="BMT19" i="2"/>
  <c r="BMQ19" i="2"/>
  <c r="BMN19" i="2"/>
  <c r="BMK19" i="2"/>
  <c r="BMH19" i="2"/>
  <c r="BME19" i="2"/>
  <c r="BMB19" i="2"/>
  <c r="BLY19" i="2"/>
  <c r="BLV19" i="2"/>
  <c r="BLS19" i="2"/>
  <c r="BLP19" i="2"/>
  <c r="BLM19" i="2"/>
  <c r="BLJ19" i="2"/>
  <c r="BLG19" i="2"/>
  <c r="BLD19" i="2"/>
  <c r="BLA19" i="2"/>
  <c r="BKX19" i="2"/>
  <c r="BKU19" i="2"/>
  <c r="BKR19" i="2"/>
  <c r="BKO19" i="2"/>
  <c r="BKL19" i="2"/>
  <c r="BKI19" i="2"/>
  <c r="BKF19" i="2"/>
  <c r="BKC19" i="2"/>
  <c r="BJZ19" i="2"/>
  <c r="BJW19" i="2"/>
  <c r="BJT19" i="2"/>
  <c r="BJQ19" i="2"/>
  <c r="BJN19" i="2"/>
  <c r="BJK19" i="2"/>
  <c r="BJH19" i="2"/>
  <c r="BJE19" i="2"/>
  <c r="BJB19" i="2"/>
  <c r="BIY19" i="2"/>
  <c r="BIV19" i="2"/>
  <c r="BIS19" i="2"/>
  <c r="BIP19" i="2"/>
  <c r="BIM19" i="2"/>
  <c r="BIJ19" i="2"/>
  <c r="BIG19" i="2"/>
  <c r="BID19" i="2"/>
  <c r="BIA19" i="2"/>
  <c r="BHX19" i="2"/>
  <c r="BHU19" i="2"/>
  <c r="BHR19" i="2"/>
  <c r="BHO19" i="2"/>
  <c r="BHL19" i="2"/>
  <c r="BHI19" i="2"/>
  <c r="BHF19" i="2"/>
  <c r="BHC19" i="2"/>
  <c r="BGZ19" i="2"/>
  <c r="BGW19" i="2"/>
  <c r="BGT19" i="2"/>
  <c r="BGQ19" i="2"/>
  <c r="BGN19" i="2"/>
  <c r="BGK19" i="2"/>
  <c r="BGH19" i="2"/>
  <c r="BGE19" i="2"/>
  <c r="BGB19" i="2"/>
  <c r="BFY19" i="2"/>
  <c r="BFV19" i="2"/>
  <c r="BFS19" i="2"/>
  <c r="BFP19" i="2"/>
  <c r="BFM19" i="2"/>
  <c r="BFJ19" i="2"/>
  <c r="BFG19" i="2"/>
  <c r="BFD19" i="2"/>
  <c r="BFA19" i="2"/>
  <c r="BEX19" i="2"/>
  <c r="BEU19" i="2"/>
  <c r="BER19" i="2"/>
  <c r="BEO19" i="2"/>
  <c r="BEL19" i="2"/>
  <c r="BEI19" i="2"/>
  <c r="BEF19" i="2"/>
  <c r="BEC19" i="2"/>
  <c r="BDZ19" i="2"/>
  <c r="BDW19" i="2"/>
  <c r="BDT19" i="2"/>
  <c r="BDQ19" i="2"/>
  <c r="BDN19" i="2"/>
  <c r="BDK19" i="2"/>
  <c r="BDH19" i="2"/>
  <c r="BDE19" i="2"/>
  <c r="BDB19" i="2"/>
  <c r="BCY19" i="2"/>
  <c r="BCV19" i="2"/>
  <c r="BCS19" i="2"/>
  <c r="BCP19" i="2"/>
  <c r="BCM19" i="2"/>
  <c r="BCJ19" i="2"/>
  <c r="BCG19" i="2"/>
  <c r="BCD19" i="2"/>
  <c r="BCA19" i="2"/>
  <c r="BBX19" i="2"/>
  <c r="BBU19" i="2"/>
  <c r="BBR19" i="2"/>
  <c r="BBO19" i="2"/>
  <c r="BBL19" i="2"/>
  <c r="BBI19" i="2"/>
  <c r="BBF19" i="2"/>
  <c r="BBC19" i="2"/>
  <c r="BAZ19" i="2"/>
  <c r="BAW19" i="2"/>
  <c r="BAT19" i="2"/>
  <c r="BAQ19" i="2"/>
  <c r="BAN19" i="2"/>
  <c r="BAK19" i="2"/>
  <c r="BAH19" i="2"/>
  <c r="BAE19" i="2"/>
  <c r="BAB19" i="2"/>
  <c r="AZY19" i="2"/>
  <c r="AZV19" i="2"/>
  <c r="AZS19" i="2"/>
  <c r="AZP19" i="2"/>
  <c r="AZM19" i="2"/>
  <c r="AZJ19" i="2"/>
  <c r="AZG19" i="2"/>
  <c r="AZD19" i="2"/>
  <c r="AZA19" i="2"/>
  <c r="AYX19" i="2"/>
  <c r="AYU19" i="2"/>
  <c r="AYR19" i="2"/>
  <c r="AYO19" i="2"/>
  <c r="AYL19" i="2"/>
  <c r="AYI19" i="2"/>
  <c r="AYF19" i="2"/>
  <c r="AYC19" i="2"/>
  <c r="AXZ19" i="2"/>
  <c r="AXW19" i="2"/>
  <c r="AXT19" i="2"/>
  <c r="AXQ19" i="2"/>
  <c r="AXN19" i="2"/>
  <c r="AXK19" i="2"/>
  <c r="AXH19" i="2"/>
  <c r="AXE19" i="2"/>
  <c r="AXB19" i="2"/>
  <c r="AWY19" i="2"/>
  <c r="AWV19" i="2"/>
  <c r="AWS19" i="2"/>
  <c r="AWP19" i="2"/>
  <c r="AWM19" i="2"/>
  <c r="AWJ19" i="2"/>
  <c r="AWG19" i="2"/>
  <c r="AWD19" i="2"/>
  <c r="AWA19" i="2"/>
  <c r="AVX19" i="2"/>
  <c r="AVU19" i="2"/>
  <c r="AVR19" i="2"/>
  <c r="AVO19" i="2"/>
  <c r="AVL19" i="2"/>
  <c r="AVI19" i="2"/>
  <c r="AVF19" i="2"/>
  <c r="AVC19" i="2"/>
  <c r="AUZ19" i="2"/>
  <c r="AUW19" i="2"/>
  <c r="AUT19" i="2"/>
  <c r="AUQ19" i="2"/>
  <c r="AUN19" i="2"/>
  <c r="AUK19" i="2"/>
  <c r="AUH19" i="2"/>
  <c r="AUE19" i="2"/>
  <c r="AUB19" i="2"/>
  <c r="ATY19" i="2"/>
  <c r="ATV19" i="2"/>
  <c r="ATS19" i="2"/>
  <c r="ATP19" i="2"/>
  <c r="ATM19" i="2"/>
  <c r="ATJ19" i="2"/>
  <c r="ATG19" i="2"/>
  <c r="ATD19" i="2"/>
  <c r="ATA19" i="2"/>
  <c r="ASX19" i="2"/>
  <c r="ASU19" i="2"/>
  <c r="ASR19" i="2"/>
  <c r="ASO19" i="2"/>
  <c r="ASL19" i="2"/>
  <c r="ASI19" i="2"/>
  <c r="ASF19" i="2"/>
  <c r="ASC19" i="2"/>
  <c r="ARZ19" i="2"/>
  <c r="ARW19" i="2"/>
  <c r="ART19" i="2"/>
  <c r="ARQ19" i="2"/>
  <c r="ARN19" i="2"/>
  <c r="ARK19" i="2"/>
  <c r="ARH19" i="2"/>
  <c r="ARE19" i="2"/>
  <c r="ARB19" i="2"/>
  <c r="AQY19" i="2"/>
  <c r="AQV19" i="2"/>
  <c r="AQS19" i="2"/>
  <c r="AQP19" i="2"/>
  <c r="AQM19" i="2"/>
  <c r="AQJ19" i="2"/>
  <c r="AQG19" i="2"/>
  <c r="AQD19" i="2"/>
  <c r="AQA19" i="2"/>
  <c r="APX19" i="2"/>
  <c r="APU19" i="2"/>
  <c r="APR19" i="2"/>
  <c r="APO19" i="2"/>
  <c r="APL19" i="2"/>
  <c r="API19" i="2"/>
  <c r="APF19" i="2"/>
  <c r="APC19" i="2"/>
  <c r="AOZ19" i="2"/>
  <c r="AOW19" i="2"/>
  <c r="AOT19" i="2"/>
  <c r="AOQ19" i="2"/>
  <c r="AON19" i="2"/>
  <c r="AOK19" i="2"/>
  <c r="AOH19" i="2"/>
  <c r="AOE19" i="2"/>
  <c r="AOB19" i="2"/>
  <c r="ANY19" i="2"/>
  <c r="ANV19" i="2"/>
  <c r="ANS19" i="2"/>
  <c r="ANP19" i="2"/>
  <c r="ANM19" i="2"/>
  <c r="ANJ19" i="2"/>
  <c r="ANG19" i="2"/>
  <c r="AND19" i="2"/>
  <c r="ANA19" i="2"/>
  <c r="AMX19" i="2"/>
  <c r="AMU19" i="2"/>
  <c r="AMR19" i="2"/>
  <c r="AMO19" i="2"/>
  <c r="AML19" i="2"/>
  <c r="AMI19" i="2"/>
  <c r="AMF19" i="2"/>
  <c r="AMC19" i="2"/>
  <c r="ALZ19" i="2"/>
  <c r="ALW19" i="2"/>
  <c r="ALT19" i="2"/>
  <c r="ALQ19" i="2"/>
  <c r="ALN19" i="2"/>
  <c r="ALK19" i="2"/>
  <c r="ALH19" i="2"/>
  <c r="ALE19" i="2"/>
  <c r="ALB19" i="2"/>
  <c r="AKY19" i="2"/>
  <c r="AKV19" i="2"/>
  <c r="AKS19" i="2"/>
  <c r="AKP19" i="2"/>
  <c r="AKM19" i="2"/>
  <c r="AKJ19" i="2"/>
  <c r="AKG19" i="2"/>
  <c r="AKD19" i="2"/>
  <c r="AKA19" i="2"/>
  <c r="AJX19" i="2"/>
  <c r="AJU19" i="2"/>
  <c r="AJR19" i="2"/>
  <c r="AJO19" i="2"/>
  <c r="AJL19" i="2"/>
  <c r="AJI19" i="2"/>
  <c r="AJF19" i="2"/>
  <c r="AJC19" i="2"/>
  <c r="AIZ19" i="2"/>
  <c r="AIW19" i="2"/>
  <c r="AIT19" i="2"/>
  <c r="AIQ19" i="2"/>
  <c r="AIN19" i="2"/>
  <c r="AIK19" i="2"/>
  <c r="AIH19" i="2"/>
  <c r="AIE19" i="2"/>
  <c r="AIB19" i="2"/>
  <c r="AHY19" i="2"/>
  <c r="AHV19" i="2"/>
  <c r="AHS19" i="2"/>
  <c r="AHP19" i="2"/>
  <c r="AHM19" i="2"/>
  <c r="AHJ19" i="2"/>
  <c r="AHG19" i="2"/>
  <c r="AHD19" i="2"/>
  <c r="AHA19" i="2"/>
  <c r="AGX19" i="2"/>
  <c r="AGU19" i="2"/>
  <c r="AGR19" i="2"/>
  <c r="AGO19" i="2"/>
  <c r="AGL19" i="2"/>
  <c r="AGI19" i="2"/>
  <c r="AGF19" i="2"/>
  <c r="AGC19" i="2"/>
  <c r="AFZ19" i="2"/>
  <c r="AFW19" i="2"/>
  <c r="AFT19" i="2"/>
  <c r="AFQ19" i="2"/>
  <c r="AFN19" i="2"/>
  <c r="AFK19" i="2"/>
  <c r="AFH19" i="2"/>
  <c r="AFE19" i="2"/>
  <c r="AFB19" i="2"/>
  <c r="AEY19" i="2"/>
  <c r="AEV19" i="2"/>
  <c r="AES19" i="2"/>
  <c r="AEP19" i="2"/>
  <c r="AEM19" i="2"/>
  <c r="AEJ19" i="2"/>
  <c r="AEG19" i="2"/>
  <c r="AED19" i="2"/>
  <c r="AEA19" i="2"/>
  <c r="ADX19" i="2"/>
  <c r="ADU19" i="2"/>
  <c r="ADR19" i="2"/>
  <c r="ADO19" i="2"/>
  <c r="ADL19" i="2"/>
  <c r="ADI19" i="2"/>
  <c r="ADF19" i="2"/>
  <c r="ADC19" i="2"/>
  <c r="ACZ19" i="2"/>
  <c r="ACW19" i="2"/>
  <c r="ACT19" i="2"/>
  <c r="ACQ19" i="2"/>
  <c r="ACN19" i="2"/>
  <c r="ACK19" i="2"/>
  <c r="ACH19" i="2"/>
  <c r="ACE19" i="2"/>
  <c r="ACB19" i="2"/>
  <c r="ABY19" i="2"/>
  <c r="ABV19" i="2"/>
  <c r="ABS19" i="2"/>
  <c r="ABP19" i="2"/>
  <c r="ABM19" i="2"/>
  <c r="ABJ19" i="2"/>
  <c r="ABG19" i="2"/>
  <c r="ABD19" i="2"/>
  <c r="ABA19" i="2"/>
  <c r="AAX19" i="2"/>
  <c r="AAU19" i="2"/>
  <c r="AAR19" i="2"/>
  <c r="AAO19" i="2"/>
  <c r="AAL19" i="2"/>
  <c r="AAI19" i="2"/>
  <c r="AAF19" i="2"/>
  <c r="AAC19" i="2"/>
  <c r="ZZ19" i="2"/>
  <c r="ZW19" i="2"/>
  <c r="ZT19" i="2"/>
  <c r="ZQ19" i="2"/>
  <c r="ZN19" i="2"/>
  <c r="ZK19" i="2"/>
  <c r="ZH19" i="2"/>
  <c r="ZE19" i="2"/>
  <c r="ZB19" i="2"/>
  <c r="YY19" i="2"/>
  <c r="YV19" i="2"/>
  <c r="YS19" i="2"/>
  <c r="YP19" i="2"/>
  <c r="YM19" i="2"/>
  <c r="YJ19" i="2"/>
  <c r="YG19" i="2"/>
  <c r="YD19" i="2"/>
  <c r="YA19" i="2"/>
  <c r="XX19" i="2"/>
  <c r="XU19" i="2"/>
  <c r="XR19" i="2"/>
  <c r="XO19" i="2"/>
  <c r="XL19" i="2"/>
  <c r="XI19" i="2"/>
  <c r="XF19" i="2"/>
  <c r="XC19" i="2"/>
  <c r="WZ19" i="2"/>
  <c r="WW19" i="2"/>
  <c r="WT19" i="2"/>
  <c r="WQ19" i="2"/>
  <c r="WN19" i="2"/>
  <c r="WK19" i="2"/>
  <c r="WH19" i="2"/>
  <c r="WE19" i="2"/>
  <c r="WB19" i="2"/>
  <c r="VY19" i="2"/>
  <c r="VV19" i="2"/>
  <c r="VS19" i="2"/>
  <c r="VP19" i="2"/>
  <c r="VM19" i="2"/>
  <c r="VJ19" i="2"/>
  <c r="VG19" i="2"/>
  <c r="VD19" i="2"/>
  <c r="VA19" i="2"/>
  <c r="UX19" i="2"/>
  <c r="UU19" i="2"/>
  <c r="UR19" i="2"/>
  <c r="UO19" i="2"/>
  <c r="UL19" i="2"/>
  <c r="UI19" i="2"/>
  <c r="UF19" i="2"/>
  <c r="UC19" i="2"/>
  <c r="TZ19" i="2"/>
  <c r="TW19" i="2"/>
  <c r="TT19" i="2"/>
  <c r="TQ19" i="2"/>
  <c r="TN19" i="2"/>
  <c r="TK19" i="2"/>
  <c r="TH19" i="2"/>
  <c r="TE19" i="2"/>
  <c r="TB19" i="2"/>
  <c r="SY19" i="2"/>
  <c r="SV19" i="2"/>
  <c r="SS19" i="2"/>
  <c r="SP19" i="2"/>
  <c r="SM19" i="2"/>
  <c r="SJ19" i="2"/>
  <c r="SG19" i="2"/>
  <c r="SD19" i="2"/>
  <c r="SA19" i="2"/>
  <c r="RX19" i="2"/>
  <c r="RU19" i="2"/>
  <c r="RR19" i="2"/>
  <c r="RO19" i="2"/>
  <c r="RL19" i="2"/>
  <c r="RI19" i="2"/>
  <c r="RF19" i="2"/>
  <c r="RC19" i="2"/>
  <c r="QZ19" i="2"/>
  <c r="QW19" i="2"/>
  <c r="QT19" i="2"/>
  <c r="QQ19" i="2"/>
  <c r="QN19" i="2"/>
  <c r="QK19" i="2"/>
  <c r="QH19" i="2"/>
  <c r="QE19" i="2"/>
  <c r="QB19" i="2"/>
  <c r="PY19" i="2"/>
  <c r="PV19" i="2"/>
  <c r="PS19" i="2"/>
  <c r="PP19" i="2"/>
  <c r="PM19" i="2"/>
  <c r="PJ19" i="2"/>
  <c r="PG19" i="2"/>
  <c r="PD19" i="2"/>
  <c r="PA19" i="2"/>
  <c r="OX19" i="2"/>
  <c r="OU19" i="2"/>
  <c r="OR19" i="2"/>
  <c r="OO19" i="2"/>
  <c r="OL19" i="2"/>
  <c r="OI19" i="2"/>
  <c r="OF19" i="2"/>
  <c r="OC19" i="2"/>
  <c r="NZ19" i="2"/>
  <c r="NW19" i="2"/>
  <c r="NT19" i="2"/>
  <c r="NQ19" i="2"/>
  <c r="NN19" i="2"/>
  <c r="NK19" i="2"/>
  <c r="NH19" i="2"/>
  <c r="NE19" i="2"/>
  <c r="NB19" i="2"/>
  <c r="MY19" i="2"/>
  <c r="MV19" i="2"/>
  <c r="MS19" i="2"/>
  <c r="MP19" i="2"/>
  <c r="MM19" i="2"/>
  <c r="MJ19" i="2"/>
  <c r="MG19" i="2"/>
  <c r="MD19" i="2"/>
  <c r="MA19" i="2"/>
  <c r="LX19" i="2"/>
  <c r="LU19" i="2"/>
  <c r="LR19" i="2"/>
  <c r="LO19" i="2"/>
  <c r="LL19" i="2"/>
  <c r="LI19" i="2"/>
  <c r="LF19" i="2"/>
  <c r="LC19" i="2"/>
  <c r="KZ19" i="2"/>
  <c r="KW19" i="2"/>
  <c r="KT19" i="2"/>
  <c r="KQ19" i="2"/>
  <c r="KN19" i="2"/>
  <c r="KK19" i="2"/>
  <c r="KH19" i="2"/>
  <c r="KE19" i="2"/>
  <c r="KB19" i="2"/>
  <c r="JY19" i="2"/>
  <c r="JV19" i="2"/>
  <c r="JS19" i="2"/>
  <c r="JP19" i="2"/>
  <c r="JM19" i="2"/>
  <c r="JJ19" i="2"/>
  <c r="JG19" i="2"/>
  <c r="JD19" i="2"/>
  <c r="JA19" i="2"/>
  <c r="IX19" i="2"/>
  <c r="IU19" i="2"/>
  <c r="IR19" i="2"/>
  <c r="IO19" i="2"/>
  <c r="IL19" i="2"/>
  <c r="II19" i="2"/>
  <c r="IF19" i="2"/>
  <c r="IC19" i="2"/>
  <c r="HZ19" i="2"/>
  <c r="HW19" i="2"/>
  <c r="HT19" i="2"/>
  <c r="HQ19" i="2"/>
  <c r="HN19" i="2"/>
  <c r="HK19" i="2"/>
  <c r="HH19" i="2"/>
  <c r="HE19" i="2"/>
  <c r="HB19" i="2"/>
  <c r="GY19" i="2"/>
  <c r="GV19" i="2"/>
  <c r="GS19" i="2"/>
  <c r="GP19" i="2"/>
  <c r="GM19" i="2"/>
  <c r="GJ19" i="2"/>
  <c r="GG19" i="2"/>
  <c r="GD19" i="2"/>
  <c r="GA19" i="2"/>
  <c r="FX19" i="2"/>
  <c r="FU19" i="2"/>
  <c r="FR19" i="2"/>
  <c r="FO19" i="2"/>
  <c r="FL19" i="2"/>
  <c r="FI19" i="2"/>
  <c r="FF19" i="2"/>
  <c r="FC19" i="2"/>
  <c r="EZ19" i="2"/>
  <c r="EW19" i="2"/>
  <c r="ET19" i="2"/>
  <c r="EQ19" i="2"/>
  <c r="EN19" i="2"/>
  <c r="EK19" i="2"/>
  <c r="EH19" i="2"/>
  <c r="EE19" i="2"/>
  <c r="EB19" i="2"/>
  <c r="DY19" i="2"/>
  <c r="DV19" i="2"/>
  <c r="DS19" i="2"/>
  <c r="DP19" i="2"/>
  <c r="DM19" i="2"/>
  <c r="DJ19" i="2"/>
  <c r="DG19" i="2"/>
  <c r="DD19" i="2"/>
  <c r="DA19" i="2"/>
  <c r="CX19" i="2"/>
  <c r="CU19" i="2"/>
  <c r="CR19" i="2"/>
  <c r="CO19" i="2"/>
  <c r="CL19" i="2"/>
  <c r="CI19" i="2"/>
  <c r="CF19" i="2"/>
  <c r="CC19" i="2"/>
  <c r="BZ19" i="2"/>
  <c r="BW19" i="2"/>
  <c r="BT19" i="2"/>
  <c r="BQ19" i="2"/>
  <c r="BN19" i="2"/>
  <c r="BK19" i="2"/>
  <c r="BH19" i="2"/>
  <c r="BE19" i="2"/>
  <c r="BB19" i="2"/>
  <c r="AY19" i="2"/>
  <c r="AV19" i="2"/>
  <c r="AS19" i="2"/>
  <c r="AP19" i="2"/>
  <c r="AM19" i="2"/>
  <c r="AJ19" i="2"/>
  <c r="AG19" i="2"/>
  <c r="AD19" i="2"/>
  <c r="AA19" i="2"/>
  <c r="X19" i="2"/>
  <c r="U19" i="2"/>
  <c r="R19" i="2"/>
  <c r="O19" i="2"/>
  <c r="O18" i="2"/>
  <c r="R18" i="2"/>
  <c r="U18" i="2"/>
  <c r="X18" i="2"/>
  <c r="AA18" i="2"/>
  <c r="AD18" i="2"/>
  <c r="AG18" i="2"/>
  <c r="AJ18" i="2"/>
  <c r="AM18" i="2"/>
  <c r="AP18" i="2"/>
  <c r="AS18" i="2"/>
  <c r="AV18" i="2"/>
  <c r="AY18" i="2"/>
  <c r="BB18" i="2"/>
  <c r="BE18" i="2"/>
  <c r="BH18" i="2"/>
  <c r="BK18" i="2"/>
  <c r="BN18" i="2"/>
  <c r="BQ18" i="2"/>
  <c r="BT18" i="2"/>
  <c r="BW18" i="2"/>
  <c r="BZ18" i="2"/>
  <c r="CC18" i="2"/>
  <c r="CF18" i="2"/>
  <c r="CI18" i="2"/>
  <c r="CL18" i="2"/>
  <c r="CO18" i="2"/>
  <c r="CR18" i="2"/>
  <c r="CU18" i="2"/>
  <c r="CX18" i="2"/>
  <c r="DA18" i="2"/>
  <c r="DD18" i="2"/>
  <c r="DG18" i="2"/>
  <c r="DJ18" i="2"/>
  <c r="DM18" i="2"/>
  <c r="DP18" i="2"/>
  <c r="DS18" i="2"/>
  <c r="DV18" i="2"/>
  <c r="DY18" i="2"/>
  <c r="EB18" i="2"/>
  <c r="EE18" i="2"/>
  <c r="EH18" i="2"/>
  <c r="EK18" i="2"/>
  <c r="EN18" i="2"/>
  <c r="EQ18" i="2"/>
  <c r="ET18" i="2"/>
  <c r="EW18" i="2"/>
  <c r="EZ18" i="2"/>
  <c r="FC18" i="2"/>
  <c r="FF18" i="2"/>
  <c r="FI18" i="2"/>
  <c r="FL18" i="2"/>
  <c r="FO18" i="2"/>
  <c r="FR18" i="2"/>
  <c r="FU18" i="2"/>
  <c r="FX18" i="2"/>
  <c r="GA18" i="2"/>
  <c r="GD18" i="2"/>
  <c r="GG18" i="2"/>
  <c r="GJ18" i="2"/>
  <c r="GM18" i="2"/>
  <c r="GP18" i="2"/>
  <c r="GS18" i="2"/>
  <c r="GV18" i="2"/>
  <c r="GY18" i="2"/>
  <c r="HB18" i="2"/>
  <c r="HE18" i="2"/>
  <c r="HH18" i="2"/>
  <c r="HK18" i="2"/>
  <c r="HN18" i="2"/>
  <c r="HQ18" i="2"/>
  <c r="HT18" i="2"/>
  <c r="HW18" i="2"/>
  <c r="HZ18" i="2"/>
  <c r="IC18" i="2"/>
  <c r="IF18" i="2"/>
  <c r="II18" i="2"/>
  <c r="IL18" i="2"/>
  <c r="IO18" i="2"/>
  <c r="IR18" i="2"/>
  <c r="IU18" i="2"/>
  <c r="IX18" i="2"/>
  <c r="JA18" i="2"/>
  <c r="JD18" i="2"/>
  <c r="JG18" i="2"/>
  <c r="JJ18" i="2"/>
  <c r="JM18" i="2"/>
  <c r="JP18" i="2"/>
  <c r="JS18" i="2"/>
  <c r="JV18" i="2"/>
  <c r="JY18" i="2"/>
  <c r="KB18" i="2"/>
  <c r="KE18" i="2"/>
  <c r="KH18" i="2"/>
  <c r="KK18" i="2"/>
  <c r="KN18" i="2"/>
  <c r="KQ18" i="2"/>
  <c r="KT18" i="2"/>
  <c r="KW18" i="2"/>
  <c r="KZ18" i="2"/>
  <c r="LC18" i="2"/>
  <c r="LF18" i="2"/>
  <c r="LI18" i="2"/>
  <c r="LL18" i="2"/>
  <c r="LO18" i="2"/>
  <c r="LR18" i="2"/>
  <c r="LU18" i="2"/>
  <c r="LX18" i="2"/>
  <c r="MA18" i="2"/>
  <c r="MD18" i="2"/>
  <c r="MG18" i="2"/>
  <c r="MJ18" i="2"/>
  <c r="MM18" i="2"/>
  <c r="MP18" i="2"/>
  <c r="MS18" i="2"/>
  <c r="MV18" i="2"/>
  <c r="MY18" i="2"/>
  <c r="NB18" i="2"/>
  <c r="NE18" i="2"/>
  <c r="NH18" i="2"/>
  <c r="NK18" i="2"/>
  <c r="NN18" i="2"/>
  <c r="NQ18" i="2"/>
  <c r="NT18" i="2"/>
  <c r="NW18" i="2"/>
  <c r="NZ18" i="2"/>
  <c r="OC18" i="2"/>
  <c r="OF18" i="2"/>
  <c r="OI18" i="2"/>
  <c r="OL18" i="2"/>
  <c r="OO18" i="2"/>
  <c r="OR18" i="2"/>
  <c r="OU18" i="2"/>
  <c r="OX18" i="2"/>
  <c r="PA18" i="2"/>
  <c r="PD18" i="2"/>
  <c r="PG18" i="2"/>
  <c r="PJ18" i="2"/>
  <c r="PM18" i="2"/>
  <c r="PP18" i="2"/>
  <c r="PS18" i="2"/>
  <c r="PV18" i="2"/>
  <c r="PY18" i="2"/>
  <c r="QB18" i="2"/>
  <c r="QE18" i="2"/>
  <c r="QH18" i="2"/>
  <c r="QK18" i="2"/>
  <c r="QN18" i="2"/>
  <c r="QQ18" i="2"/>
  <c r="QT18" i="2"/>
  <c r="QW18" i="2"/>
  <c r="QZ18" i="2"/>
  <c r="RC18" i="2"/>
  <c r="RF18" i="2"/>
  <c r="RI18" i="2"/>
  <c r="RL18" i="2"/>
  <c r="RO18" i="2"/>
  <c r="RR18" i="2"/>
  <c r="RU18" i="2"/>
  <c r="RX18" i="2"/>
  <c r="SA18" i="2"/>
  <c r="SD18" i="2"/>
  <c r="SG18" i="2"/>
  <c r="SJ18" i="2"/>
  <c r="SM18" i="2"/>
  <c r="SP18" i="2"/>
  <c r="SS18" i="2"/>
  <c r="SV18" i="2"/>
  <c r="SY18" i="2"/>
  <c r="TB18" i="2"/>
  <c r="TE18" i="2"/>
  <c r="TH18" i="2"/>
  <c r="TK18" i="2"/>
  <c r="TN18" i="2"/>
  <c r="TQ18" i="2"/>
  <c r="TT18" i="2"/>
  <c r="TW18" i="2"/>
  <c r="TZ18" i="2"/>
  <c r="UC18" i="2"/>
  <c r="UF18" i="2"/>
  <c r="UI18" i="2"/>
  <c r="UL18" i="2"/>
  <c r="UO18" i="2"/>
  <c r="UR18" i="2"/>
  <c r="UU18" i="2"/>
  <c r="UX18" i="2"/>
  <c r="VA18" i="2"/>
  <c r="VD18" i="2"/>
  <c r="VG18" i="2"/>
  <c r="VJ18" i="2"/>
  <c r="VM18" i="2"/>
  <c r="VP18" i="2"/>
  <c r="VS18" i="2"/>
  <c r="VV18" i="2"/>
  <c r="VY18" i="2"/>
  <c r="WB18" i="2"/>
  <c r="WE18" i="2"/>
  <c r="WH18" i="2"/>
  <c r="WK18" i="2"/>
  <c r="WN18" i="2"/>
  <c r="WQ18" i="2"/>
  <c r="WT18" i="2"/>
  <c r="WW18" i="2"/>
  <c r="WZ18" i="2"/>
  <c r="XC18" i="2"/>
  <c r="XF18" i="2"/>
  <c r="XI18" i="2"/>
  <c r="XL18" i="2"/>
  <c r="XO18" i="2"/>
  <c r="XR18" i="2"/>
  <c r="XU18" i="2"/>
  <c r="XX18" i="2"/>
  <c r="YA18" i="2"/>
  <c r="YD18" i="2"/>
  <c r="YG18" i="2"/>
  <c r="YJ18" i="2"/>
  <c r="YM18" i="2"/>
  <c r="YP18" i="2"/>
  <c r="YS18" i="2"/>
  <c r="YV18" i="2"/>
  <c r="YY18" i="2"/>
  <c r="ZB18" i="2"/>
  <c r="ZE18" i="2"/>
  <c r="ZH18" i="2"/>
  <c r="ZK18" i="2"/>
  <c r="ZN18" i="2"/>
  <c r="ZQ18" i="2"/>
  <c r="ZT18" i="2"/>
  <c r="ZW18" i="2"/>
  <c r="ZZ18" i="2"/>
  <c r="AAC18" i="2"/>
  <c r="AAF18" i="2"/>
  <c r="AAI18" i="2"/>
  <c r="AAL18" i="2"/>
  <c r="AAO18" i="2"/>
  <c r="AAR18" i="2"/>
  <c r="AAU18" i="2"/>
  <c r="AAX18" i="2"/>
  <c r="ABA18" i="2"/>
  <c r="ABD18" i="2"/>
  <c r="ABG18" i="2"/>
  <c r="ABJ18" i="2"/>
  <c r="ABM18" i="2"/>
  <c r="ABP18" i="2"/>
  <c r="ABS18" i="2"/>
  <c r="ABV18" i="2"/>
  <c r="ABY18" i="2"/>
  <c r="ACB18" i="2"/>
  <c r="ACE18" i="2"/>
  <c r="ACH18" i="2"/>
  <c r="ACK18" i="2"/>
  <c r="ACN18" i="2"/>
  <c r="ACQ18" i="2"/>
  <c r="ACT18" i="2"/>
  <c r="ACW18" i="2"/>
  <c r="ACZ18" i="2"/>
  <c r="ADC18" i="2"/>
  <c r="ADF18" i="2"/>
  <c r="ADI18" i="2"/>
  <c r="ADL18" i="2"/>
  <c r="ADO18" i="2"/>
  <c r="ADR18" i="2"/>
  <c r="ADU18" i="2"/>
  <c r="ADX18" i="2"/>
  <c r="AEA18" i="2"/>
  <c r="AED18" i="2"/>
  <c r="AEG18" i="2"/>
  <c r="AEJ18" i="2"/>
  <c r="AEM18" i="2"/>
  <c r="AEP18" i="2"/>
  <c r="AES18" i="2"/>
  <c r="AEV18" i="2"/>
  <c r="AEY18" i="2"/>
  <c r="AFB18" i="2"/>
  <c r="AFE18" i="2"/>
  <c r="AFH18" i="2"/>
  <c r="AFK18" i="2"/>
  <c r="AFN18" i="2"/>
  <c r="AFQ18" i="2"/>
  <c r="AFT18" i="2"/>
  <c r="AFW18" i="2"/>
  <c r="AFZ18" i="2"/>
  <c r="AGC18" i="2"/>
  <c r="AGF18" i="2"/>
  <c r="AGI18" i="2"/>
  <c r="AGL18" i="2"/>
  <c r="AGO18" i="2"/>
  <c r="AGR18" i="2"/>
  <c r="AGU18" i="2"/>
  <c r="AGX18" i="2"/>
  <c r="AHA18" i="2"/>
  <c r="AHD18" i="2"/>
  <c r="AHG18" i="2"/>
  <c r="AHJ18" i="2"/>
  <c r="AHM18" i="2"/>
  <c r="AHP18" i="2"/>
  <c r="AHS18" i="2"/>
  <c r="AHV18" i="2"/>
  <c r="AHY18" i="2"/>
  <c r="AIB18" i="2"/>
  <c r="AIE18" i="2"/>
  <c r="AIH18" i="2"/>
  <c r="AIK18" i="2"/>
  <c r="AIN18" i="2"/>
  <c r="AIQ18" i="2"/>
  <c r="AIT18" i="2"/>
  <c r="AIW18" i="2"/>
  <c r="AIZ18" i="2"/>
  <c r="AJC18" i="2"/>
  <c r="AJF18" i="2"/>
  <c r="AJI18" i="2"/>
  <c r="AJL18" i="2"/>
  <c r="AJO18" i="2"/>
  <c r="AJR18" i="2"/>
  <c r="AJU18" i="2"/>
  <c r="AJX18" i="2"/>
  <c r="AKA18" i="2"/>
  <c r="AKD18" i="2"/>
  <c r="AKG18" i="2"/>
  <c r="AKJ18" i="2"/>
  <c r="AKM18" i="2"/>
  <c r="AKP18" i="2"/>
  <c r="AKS18" i="2"/>
  <c r="AKV18" i="2"/>
  <c r="AKY18" i="2"/>
  <c r="ALB18" i="2"/>
  <c r="ALE18" i="2"/>
  <c r="ALH18" i="2"/>
  <c r="ALK18" i="2"/>
  <c r="ALN18" i="2"/>
  <c r="ALQ18" i="2"/>
  <c r="ALT18" i="2"/>
  <c r="ALW18" i="2"/>
  <c r="ALZ18" i="2"/>
  <c r="AMC18" i="2"/>
  <c r="AMF18" i="2"/>
  <c r="AMI18" i="2"/>
  <c r="AML18" i="2"/>
  <c r="AMO18" i="2"/>
  <c r="AMR18" i="2"/>
  <c r="AMU18" i="2"/>
  <c r="AMX18" i="2"/>
  <c r="ANA18" i="2"/>
  <c r="AND18" i="2"/>
  <c r="ANG18" i="2"/>
  <c r="ANJ18" i="2"/>
  <c r="ANM18" i="2"/>
  <c r="ANP18" i="2"/>
  <c r="ANS18" i="2"/>
  <c r="ANV18" i="2"/>
  <c r="ANY18" i="2"/>
  <c r="AOB18" i="2"/>
  <c r="AOE18" i="2"/>
  <c r="AOH18" i="2"/>
  <c r="AOK18" i="2"/>
  <c r="AON18" i="2"/>
  <c r="AOQ18" i="2"/>
  <c r="AOT18" i="2"/>
  <c r="AOW18" i="2"/>
  <c r="AOZ18" i="2"/>
  <c r="APC18" i="2"/>
  <c r="APF18" i="2"/>
  <c r="API18" i="2"/>
  <c r="APL18" i="2"/>
  <c r="APO18" i="2"/>
  <c r="APR18" i="2"/>
  <c r="APU18" i="2"/>
  <c r="APX18" i="2"/>
  <c r="AQA18" i="2"/>
  <c r="AQD18" i="2"/>
  <c r="AQG18" i="2"/>
  <c r="AQJ18" i="2"/>
  <c r="AQM18" i="2"/>
  <c r="AQP18" i="2"/>
  <c r="AQS18" i="2"/>
  <c r="AQV18" i="2"/>
  <c r="AQY18" i="2"/>
  <c r="ARB18" i="2"/>
  <c r="ARE18" i="2"/>
  <c r="ARH18" i="2"/>
  <c r="ARK18" i="2"/>
  <c r="ARN18" i="2"/>
  <c r="ARQ18" i="2"/>
  <c r="ART18" i="2"/>
  <c r="ARW18" i="2"/>
  <c r="ARZ18" i="2"/>
  <c r="ASC18" i="2"/>
  <c r="ASF18" i="2"/>
  <c r="ASI18" i="2"/>
  <c r="ASL18" i="2"/>
  <c r="ASO18" i="2"/>
  <c r="ASR18" i="2"/>
  <c r="ASU18" i="2"/>
  <c r="ASX18" i="2"/>
  <c r="ATA18" i="2"/>
  <c r="ATD18" i="2"/>
  <c r="ATG18" i="2"/>
  <c r="ATJ18" i="2"/>
  <c r="ATM18" i="2"/>
  <c r="ATP18" i="2"/>
  <c r="ATS18" i="2"/>
  <c r="ATV18" i="2"/>
  <c r="ATY18" i="2"/>
  <c r="AUB18" i="2"/>
  <c r="AUE18" i="2"/>
  <c r="AUH18" i="2"/>
  <c r="AUK18" i="2"/>
  <c r="AUN18" i="2"/>
  <c r="AUQ18" i="2"/>
  <c r="AUT18" i="2"/>
  <c r="AUW18" i="2"/>
  <c r="AUZ18" i="2"/>
  <c r="AVC18" i="2"/>
  <c r="AVF18" i="2"/>
  <c r="AVI18" i="2"/>
  <c r="AVL18" i="2"/>
  <c r="AVO18" i="2"/>
  <c r="AVR18" i="2"/>
  <c r="AVU18" i="2"/>
  <c r="AVX18" i="2"/>
  <c r="AWA18" i="2"/>
  <c r="AWD18" i="2"/>
  <c r="AWG18" i="2"/>
  <c r="AWJ18" i="2"/>
  <c r="AWM18" i="2"/>
  <c r="AWP18" i="2"/>
  <c r="AWS18" i="2"/>
  <c r="AWV18" i="2"/>
  <c r="AWY18" i="2"/>
  <c r="AXB18" i="2"/>
  <c r="AXE18" i="2"/>
  <c r="AXH18" i="2"/>
  <c r="AXK18" i="2"/>
  <c r="AXN18" i="2"/>
  <c r="AXQ18" i="2"/>
  <c r="AXT18" i="2"/>
  <c r="AXW18" i="2"/>
  <c r="AXZ18" i="2"/>
  <c r="AYC18" i="2"/>
  <c r="AYF18" i="2"/>
  <c r="AYI18" i="2"/>
  <c r="AYL18" i="2"/>
  <c r="AYO18" i="2"/>
  <c r="AYR18" i="2"/>
  <c r="AYU18" i="2"/>
  <c r="AYX18" i="2"/>
  <c r="AZA18" i="2"/>
  <c r="AZD18" i="2"/>
  <c r="AZG18" i="2"/>
  <c r="AZJ18" i="2"/>
  <c r="AZM18" i="2"/>
  <c r="AZP18" i="2"/>
  <c r="AZS18" i="2"/>
  <c r="AZV18" i="2"/>
  <c r="AZY18" i="2"/>
  <c r="BAB18" i="2"/>
  <c r="BAE18" i="2"/>
  <c r="BAH18" i="2"/>
  <c r="BAK18" i="2"/>
  <c r="BAN18" i="2"/>
  <c r="BAQ18" i="2"/>
  <c r="BAT18" i="2"/>
  <c r="BAW18" i="2"/>
  <c r="BAZ18" i="2"/>
  <c r="BBC18" i="2"/>
  <c r="BBF18" i="2"/>
  <c r="BBI18" i="2"/>
  <c r="BBL18" i="2"/>
  <c r="BBO18" i="2"/>
  <c r="BBR18" i="2"/>
  <c r="BBU18" i="2"/>
  <c r="BBX18" i="2"/>
  <c r="BCA18" i="2"/>
  <c r="BCD18" i="2"/>
  <c r="BCG18" i="2"/>
  <c r="BCJ18" i="2"/>
  <c r="BCM18" i="2"/>
  <c r="BCP18" i="2"/>
  <c r="BCS18" i="2"/>
  <c r="BCV18" i="2"/>
  <c r="BCY18" i="2"/>
  <c r="BDB18" i="2"/>
  <c r="BDE18" i="2"/>
  <c r="BDH18" i="2"/>
  <c r="BDK18" i="2"/>
  <c r="BDN18" i="2"/>
  <c r="BDQ18" i="2"/>
  <c r="BDT18" i="2"/>
  <c r="BDW18" i="2"/>
  <c r="BDZ18" i="2"/>
  <c r="BEC18" i="2"/>
  <c r="BEF18" i="2"/>
  <c r="BEI18" i="2"/>
  <c r="BEL18" i="2"/>
  <c r="BEO18" i="2"/>
  <c r="BER18" i="2"/>
  <c r="BEU18" i="2"/>
  <c r="BEX18" i="2"/>
  <c r="BFA18" i="2"/>
  <c r="BFD18" i="2"/>
  <c r="BFG18" i="2"/>
  <c r="BFJ18" i="2"/>
  <c r="BFM18" i="2"/>
  <c r="BFP18" i="2"/>
  <c r="BFS18" i="2"/>
  <c r="BFV18" i="2"/>
  <c r="BFY18" i="2"/>
  <c r="BGB18" i="2"/>
  <c r="BGE18" i="2"/>
  <c r="BGH18" i="2"/>
  <c r="BGK18" i="2"/>
  <c r="BGN18" i="2"/>
  <c r="BGQ18" i="2"/>
  <c r="BGT18" i="2"/>
  <c r="BGW18" i="2"/>
  <c r="BGZ18" i="2"/>
  <c r="BHC18" i="2"/>
  <c r="BHF18" i="2"/>
  <c r="BHI18" i="2"/>
  <c r="BHL18" i="2"/>
  <c r="BHO18" i="2"/>
  <c r="BHR18" i="2"/>
  <c r="BHU18" i="2"/>
  <c r="BHX18" i="2"/>
  <c r="BIA18" i="2"/>
  <c r="BID18" i="2"/>
  <c r="BIG18" i="2"/>
  <c r="BIJ18" i="2"/>
  <c r="BIM18" i="2"/>
  <c r="BIP18" i="2"/>
  <c r="BIS18" i="2"/>
  <c r="BIV18" i="2"/>
  <c r="BIY18" i="2"/>
  <c r="BJB18" i="2"/>
  <c r="BJE18" i="2"/>
  <c r="BJH18" i="2"/>
  <c r="BJK18" i="2"/>
  <c r="BJN18" i="2"/>
  <c r="BJQ18" i="2"/>
  <c r="BJT18" i="2"/>
  <c r="BJW18" i="2"/>
  <c r="BJZ18" i="2"/>
  <c r="BKC18" i="2"/>
  <c r="BKF18" i="2"/>
  <c r="BKI18" i="2"/>
  <c r="BKL18" i="2"/>
  <c r="BKO18" i="2"/>
  <c r="BKR18" i="2"/>
  <c r="BKU18" i="2"/>
  <c r="BKX18" i="2"/>
  <c r="BLA18" i="2"/>
  <c r="BLD18" i="2"/>
  <c r="BLG18" i="2"/>
  <c r="BLJ18" i="2"/>
  <c r="BLM18" i="2"/>
  <c r="BLP18" i="2"/>
  <c r="BLS18" i="2"/>
  <c r="BLV18" i="2"/>
  <c r="BLY18" i="2"/>
  <c r="BMB18" i="2"/>
  <c r="BME18" i="2"/>
  <c r="BMH18" i="2"/>
  <c r="BMK18" i="2"/>
  <c r="BMN18" i="2"/>
  <c r="BMQ18" i="2"/>
  <c r="BMT18" i="2"/>
  <c r="BMW18" i="2"/>
  <c r="BMZ18" i="2"/>
  <c r="BNC18" i="2"/>
  <c r="BNF18" i="2"/>
  <c r="BNI18" i="2"/>
  <c r="BNL18" i="2"/>
  <c r="BNO18" i="2"/>
  <c r="BNR18" i="2"/>
  <c r="BNU18" i="2"/>
  <c r="BNX18" i="2"/>
  <c r="BOA18" i="2"/>
  <c r="BOD18" i="2"/>
  <c r="BOG18" i="2"/>
  <c r="BOJ18" i="2"/>
  <c r="BOM18" i="2"/>
  <c r="BOP18" i="2"/>
  <c r="BOS18" i="2"/>
  <c r="BOV18" i="2"/>
  <c r="BOY18" i="2"/>
  <c r="BPB18" i="2"/>
  <c r="BPE18" i="2"/>
  <c r="BPH18" i="2"/>
  <c r="BPK18" i="2"/>
  <c r="BPN18" i="2"/>
  <c r="BPQ18" i="2"/>
  <c r="BPT18" i="2"/>
  <c r="BPW18" i="2"/>
  <c r="BPZ18" i="2"/>
  <c r="BQC18" i="2"/>
  <c r="BQF18" i="2"/>
  <c r="BQI18" i="2"/>
  <c r="BQL18" i="2"/>
  <c r="BQO18" i="2"/>
  <c r="BQR18" i="2"/>
  <c r="BQU18" i="2"/>
  <c r="BQX18" i="2"/>
  <c r="BRA18" i="2"/>
  <c r="BRD18" i="2"/>
  <c r="BRG18" i="2"/>
  <c r="BRJ18" i="2"/>
  <c r="BRM18" i="2"/>
  <c r="BRP18" i="2"/>
  <c r="BRS18" i="2"/>
  <c r="BRV18" i="2"/>
  <c r="BRY18" i="2"/>
  <c r="BSB18" i="2"/>
  <c r="BSE18" i="2"/>
  <c r="BSH18" i="2"/>
  <c r="BSK18" i="2"/>
  <c r="BSN18" i="2"/>
  <c r="BSQ18" i="2"/>
  <c r="BST18" i="2"/>
  <c r="BSW18" i="2"/>
  <c r="BSZ18" i="2"/>
  <c r="BTC18" i="2"/>
  <c r="BTF18" i="2"/>
  <c r="BTI18" i="2"/>
  <c r="BTL18" i="2"/>
  <c r="BTO18" i="2"/>
  <c r="BTR18" i="2"/>
  <c r="BTU18" i="2"/>
  <c r="BTX18" i="2"/>
  <c r="BUA18" i="2"/>
  <c r="BUD18" i="2"/>
  <c r="BUG18" i="2"/>
  <c r="BUJ18" i="2"/>
  <c r="BUM18" i="2"/>
  <c r="BUP18" i="2"/>
  <c r="BUS18" i="2"/>
  <c r="BUV18" i="2"/>
  <c r="BUY18" i="2"/>
  <c r="BVB18" i="2"/>
  <c r="BVE18" i="2"/>
  <c r="BVH18" i="2"/>
  <c r="BVK18" i="2"/>
  <c r="BVN18" i="2"/>
  <c r="BVQ18" i="2"/>
  <c r="BVT18" i="2"/>
  <c r="BVW18" i="2"/>
  <c r="BVZ18" i="2"/>
  <c r="BWC18" i="2"/>
  <c r="BWF18" i="2"/>
  <c r="BWI18" i="2"/>
  <c r="BWL18" i="2"/>
  <c r="BWO18" i="2"/>
  <c r="BWR18" i="2"/>
  <c r="BWU18" i="2"/>
  <c r="BWX18" i="2"/>
  <c r="BXA18" i="2"/>
  <c r="BXD18" i="2"/>
  <c r="BXG18" i="2"/>
  <c r="BXJ18" i="2"/>
  <c r="BXM18" i="2"/>
  <c r="BXP18" i="2"/>
  <c r="BXS18" i="2"/>
  <c r="BXV18" i="2"/>
  <c r="BXY18" i="2"/>
  <c r="BYB18" i="2"/>
  <c r="BYE18" i="2"/>
  <c r="BYH18" i="2"/>
  <c r="BYK18" i="2"/>
  <c r="BYN18" i="2"/>
  <c r="BYQ18" i="2"/>
  <c r="BYT18" i="2"/>
  <c r="BYW18" i="2"/>
  <c r="BYZ18" i="2"/>
  <c r="BZC18" i="2"/>
  <c r="BZF18" i="2"/>
  <c r="BZI18" i="2"/>
  <c r="BZL18" i="2"/>
  <c r="BZO18" i="2"/>
  <c r="BZR18" i="2"/>
  <c r="BZU18" i="2"/>
  <c r="BZX18" i="2"/>
  <c r="CAA18" i="2"/>
  <c r="CAD18" i="2"/>
  <c r="CAG18" i="2"/>
  <c r="CAJ18" i="2"/>
  <c r="CAM18" i="2"/>
  <c r="CAP18" i="2"/>
  <c r="CAS18" i="2"/>
  <c r="CAV18" i="2"/>
  <c r="CAY18" i="2"/>
  <c r="CBB18" i="2"/>
  <c r="CBE18" i="2"/>
  <c r="CBH18" i="2"/>
  <c r="CBK18" i="2"/>
  <c r="CBN18" i="2"/>
  <c r="CBQ18" i="2"/>
  <c r="CBT18" i="2"/>
  <c r="CBW18" i="2"/>
  <c r="CBZ18" i="2"/>
  <c r="CCC18" i="2"/>
  <c r="CCF18" i="2"/>
  <c r="CCI18" i="2"/>
  <c r="CCL18" i="2"/>
  <c r="CCO18" i="2"/>
  <c r="CCR18" i="2"/>
  <c r="CCU18" i="2"/>
  <c r="CCX18" i="2"/>
  <c r="CDA18" i="2"/>
  <c r="CDD18" i="2"/>
  <c r="CDG18" i="2"/>
  <c r="CDJ18" i="2"/>
  <c r="CDM18" i="2"/>
  <c r="CDP18" i="2"/>
  <c r="CDS18" i="2"/>
  <c r="CDV18" i="2"/>
  <c r="CDY18" i="2"/>
  <c r="CEB18" i="2"/>
  <c r="CEE18" i="2"/>
  <c r="CEH18" i="2"/>
  <c r="CEK18" i="2"/>
  <c r="CEN18" i="2"/>
  <c r="CEQ18" i="2"/>
  <c r="CET18" i="2"/>
  <c r="CEW18" i="2"/>
  <c r="CEZ18" i="2"/>
  <c r="CFC18" i="2"/>
  <c r="CFF18" i="2"/>
  <c r="CFI18" i="2"/>
  <c r="CFL18" i="2"/>
  <c r="CFO18" i="2"/>
  <c r="CFR18" i="2"/>
  <c r="CFU18" i="2"/>
  <c r="CFX18" i="2"/>
  <c r="CGA18" i="2"/>
  <c r="CGD18" i="2"/>
  <c r="CGG18" i="2"/>
  <c r="CGJ18" i="2"/>
  <c r="CGM18" i="2"/>
  <c r="CGP18" i="2"/>
  <c r="CGS18" i="2"/>
  <c r="CGV18" i="2"/>
  <c r="CGY18" i="2"/>
  <c r="CHB18" i="2"/>
  <c r="CHE18" i="2"/>
  <c r="CHH18" i="2"/>
  <c r="CHK18" i="2"/>
  <c r="CHN18" i="2"/>
  <c r="CHQ18" i="2"/>
  <c r="CHT18" i="2"/>
  <c r="CHW18" i="2"/>
  <c r="CHZ18" i="2"/>
  <c r="CIC18" i="2"/>
  <c r="CIF18" i="2"/>
  <c r="CII18" i="2"/>
  <c r="CIL18" i="2"/>
  <c r="CIO18" i="2"/>
  <c r="CIR18" i="2"/>
  <c r="CIU18" i="2"/>
  <c r="CIX18" i="2"/>
  <c r="CJA18" i="2"/>
  <c r="CJD18" i="2"/>
  <c r="CJG18" i="2"/>
  <c r="CJJ18" i="2"/>
  <c r="CJM18" i="2"/>
  <c r="CJP18" i="2"/>
  <c r="CJS18" i="2"/>
  <c r="CJV18" i="2"/>
  <c r="CJY18" i="2"/>
  <c r="CKB18" i="2"/>
  <c r="CKE18" i="2"/>
  <c r="CKH18" i="2"/>
  <c r="CKK18" i="2"/>
  <c r="CKN18" i="2"/>
  <c r="CKQ18" i="2"/>
  <c r="CKT18" i="2"/>
  <c r="CKW18" i="2"/>
  <c r="CKZ18" i="2"/>
  <c r="CLC18" i="2"/>
  <c r="CLF18" i="2"/>
  <c r="CLI18" i="2"/>
  <c r="CLL18" i="2"/>
  <c r="CLO18" i="2"/>
  <c r="CLR18" i="2"/>
  <c r="CLU18" i="2"/>
  <c r="CLX18" i="2"/>
  <c r="CMA18" i="2"/>
  <c r="CMD18" i="2"/>
  <c r="CMG18" i="2"/>
  <c r="CMJ18" i="2"/>
  <c r="CMM18" i="2"/>
  <c r="CMP18" i="2"/>
  <c r="CMS18" i="2"/>
  <c r="CMV18" i="2"/>
  <c r="CMY18" i="2"/>
  <c r="CNB18" i="2"/>
  <c r="CNE18" i="2"/>
  <c r="CNH18" i="2"/>
  <c r="CNK18" i="2"/>
  <c r="CNN18" i="2"/>
  <c r="CNQ18" i="2"/>
  <c r="CNT18" i="2"/>
  <c r="CNW18" i="2"/>
  <c r="CNZ18" i="2"/>
  <c r="COC18" i="2"/>
  <c r="COF18" i="2"/>
  <c r="COI18" i="2"/>
  <c r="COL18" i="2"/>
  <c r="COO18" i="2"/>
  <c r="COR18" i="2"/>
  <c r="COU18" i="2"/>
  <c r="COX18" i="2"/>
  <c r="CPA18" i="2"/>
  <c r="CPD18" i="2"/>
  <c r="CPG18" i="2"/>
  <c r="CPJ18" i="2"/>
  <c r="CPM18" i="2"/>
  <c r="CPP18" i="2"/>
  <c r="CPS18" i="2"/>
  <c r="CPV18" i="2"/>
  <c r="CPY18" i="2"/>
  <c r="CQB18" i="2"/>
  <c r="CQE18" i="2"/>
  <c r="CQH18" i="2"/>
  <c r="CQK18" i="2"/>
  <c r="CQN18" i="2"/>
  <c r="CQQ18" i="2"/>
  <c r="CQT18" i="2"/>
  <c r="CQW18" i="2"/>
  <c r="CQZ18" i="2"/>
  <c r="CRC18" i="2"/>
  <c r="CRF18" i="2"/>
  <c r="CRI18" i="2"/>
  <c r="CRL18" i="2"/>
  <c r="CRO18" i="2"/>
  <c r="CRR18" i="2"/>
  <c r="CRU18" i="2"/>
  <c r="CRX18" i="2"/>
  <c r="CSA18" i="2"/>
  <c r="CSD18" i="2"/>
  <c r="CSG18" i="2"/>
  <c r="CSJ18" i="2"/>
  <c r="CSM18" i="2"/>
  <c r="CSP18" i="2"/>
  <c r="CSS18" i="2"/>
  <c r="CSV18" i="2"/>
  <c r="CSY18" i="2"/>
  <c r="CTB18" i="2"/>
  <c r="CTE18" i="2"/>
  <c r="CTH18" i="2"/>
  <c r="CTK18" i="2"/>
  <c r="CTN18" i="2"/>
  <c r="CTQ18" i="2"/>
  <c r="CTT18" i="2"/>
  <c r="CTW18" i="2"/>
  <c r="CTZ18" i="2"/>
  <c r="CUC18" i="2"/>
  <c r="CUF18" i="2"/>
  <c r="CUI18" i="2"/>
  <c r="CUL18" i="2"/>
  <c r="CUO18" i="2"/>
  <c r="CUR18" i="2"/>
  <c r="CUU18" i="2"/>
  <c r="CUX18" i="2"/>
  <c r="CVA18" i="2"/>
  <c r="CVD18" i="2"/>
  <c r="CVG18" i="2"/>
  <c r="CVJ18" i="2"/>
  <c r="CVM18" i="2"/>
  <c r="CVP18" i="2"/>
  <c r="CVS18" i="2"/>
  <c r="CVV18" i="2"/>
  <c r="CVY18" i="2"/>
  <c r="CWB18" i="2"/>
  <c r="CWE18" i="2"/>
  <c r="CWH18" i="2"/>
  <c r="CWK18" i="2"/>
  <c r="CWN18" i="2"/>
  <c r="CWQ18" i="2"/>
  <c r="CWT18" i="2"/>
  <c r="CWW18" i="2"/>
  <c r="CWZ18" i="2"/>
  <c r="CXC18" i="2"/>
  <c r="CXF18" i="2"/>
  <c r="CXI18" i="2"/>
  <c r="CXL18" i="2"/>
  <c r="CXO18" i="2"/>
  <c r="CXR18" i="2"/>
  <c r="CXU18" i="2"/>
  <c r="CXX18" i="2"/>
  <c r="CYA18" i="2"/>
  <c r="CYD18" i="2"/>
  <c r="CYG18" i="2"/>
  <c r="CYJ18" i="2"/>
  <c r="CYM18" i="2"/>
  <c r="CYP18" i="2"/>
  <c r="CYS18" i="2"/>
  <c r="CYV18" i="2"/>
  <c r="CYY18" i="2"/>
  <c r="CZB18" i="2"/>
  <c r="CZE18" i="2"/>
  <c r="CZH18" i="2"/>
  <c r="CZK18" i="2"/>
  <c r="CZN18" i="2"/>
  <c r="CZQ18" i="2"/>
  <c r="CZT18" i="2"/>
  <c r="CZW18" i="2"/>
  <c r="CZZ18" i="2"/>
  <c r="DAC18" i="2"/>
  <c r="DAF18" i="2"/>
  <c r="DAI18" i="2"/>
  <c r="DAL18" i="2"/>
  <c r="DAO18" i="2"/>
  <c r="DAR18" i="2"/>
  <c r="DAU18" i="2"/>
  <c r="DAX18" i="2"/>
  <c r="DBA18" i="2"/>
  <c r="DBD18" i="2"/>
  <c r="DBG18" i="2"/>
  <c r="DBJ18" i="2"/>
  <c r="DBM18" i="2"/>
  <c r="DBP18" i="2"/>
  <c r="DBS18" i="2"/>
  <c r="DBV18" i="2"/>
  <c r="DBY18" i="2"/>
  <c r="DCB18" i="2"/>
  <c r="DCE18" i="2"/>
  <c r="DCH18" i="2"/>
  <c r="DCK18" i="2"/>
  <c r="DCN18" i="2"/>
  <c r="DCQ18" i="2"/>
  <c r="DCT18" i="2"/>
  <c r="DCW18" i="2"/>
  <c r="DCZ18" i="2"/>
  <c r="DDC18" i="2"/>
  <c r="DDF18" i="2"/>
  <c r="DDI18" i="2"/>
  <c r="DDL18" i="2"/>
  <c r="DDO18" i="2"/>
  <c r="DDR18" i="2"/>
  <c r="DDU18" i="2"/>
  <c r="DDX18" i="2"/>
  <c r="DEA18" i="2"/>
  <c r="DED18" i="2"/>
  <c r="DEG18" i="2"/>
  <c r="DEJ18" i="2"/>
  <c r="DEM18" i="2"/>
  <c r="DEP18" i="2"/>
  <c r="DES18" i="2"/>
  <c r="DEV18" i="2"/>
  <c r="DEY18" i="2"/>
  <c r="DFB18" i="2"/>
  <c r="DFE18" i="2"/>
  <c r="DFH18" i="2"/>
  <c r="DFK18" i="2"/>
  <c r="DFN18" i="2"/>
  <c r="DFQ18" i="2"/>
  <c r="DFT18" i="2"/>
  <c r="DFW18" i="2"/>
  <c r="DFZ18" i="2"/>
  <c r="DGC18" i="2"/>
  <c r="DGF18" i="2"/>
  <c r="DGI18" i="2"/>
  <c r="DGL18" i="2"/>
  <c r="DGO18" i="2"/>
  <c r="DGR18" i="2"/>
  <c r="DGU18" i="2"/>
  <c r="DGX18" i="2"/>
  <c r="DHA18" i="2"/>
  <c r="DHD18" i="2"/>
  <c r="DHG18" i="2"/>
  <c r="DHJ18" i="2"/>
  <c r="DHM18" i="2"/>
  <c r="DHP18" i="2"/>
  <c r="DHS18" i="2"/>
  <c r="DHV18" i="2"/>
  <c r="DHY18" i="2"/>
  <c r="DIB18" i="2"/>
  <c r="DIE18" i="2"/>
  <c r="DIH18" i="2"/>
  <c r="DIK18" i="2"/>
  <c r="DIN18" i="2"/>
  <c r="DIQ18" i="2"/>
  <c r="DIT18" i="2"/>
  <c r="DIW18" i="2"/>
  <c r="DIZ18" i="2"/>
  <c r="DJC18" i="2"/>
  <c r="DJF18" i="2"/>
  <c r="DJI18" i="2"/>
  <c r="DJL18" i="2"/>
  <c r="DJO18" i="2"/>
  <c r="DJR18" i="2"/>
  <c r="DJU18" i="2"/>
  <c r="DJX18" i="2"/>
  <c r="DKA18" i="2"/>
  <c r="DKD18" i="2"/>
  <c r="DKG18" i="2"/>
  <c r="DKJ18" i="2"/>
  <c r="DKM18" i="2"/>
  <c r="DKP18" i="2"/>
  <c r="DKS18" i="2"/>
  <c r="DKV18" i="2"/>
  <c r="DKY18" i="2"/>
  <c r="DLB18" i="2"/>
  <c r="DLE18" i="2"/>
  <c r="DLH18" i="2"/>
  <c r="DLK18" i="2"/>
  <c r="DLN18" i="2"/>
  <c r="DLQ18" i="2"/>
  <c r="DLT18" i="2"/>
  <c r="DLW18" i="2"/>
  <c r="DLZ18" i="2"/>
  <c r="DMC18" i="2"/>
  <c r="DMF18" i="2"/>
  <c r="DMI18" i="2"/>
  <c r="DML18" i="2"/>
  <c r="DMO18" i="2"/>
  <c r="DMR18" i="2"/>
  <c r="DMU18" i="2"/>
  <c r="DMX18" i="2"/>
  <c r="DNA18" i="2"/>
  <c r="DND18" i="2"/>
  <c r="DNG18" i="2"/>
  <c r="DNJ18" i="2"/>
  <c r="DNM18" i="2"/>
  <c r="DNP18" i="2"/>
  <c r="DNS18" i="2"/>
  <c r="DNV18" i="2"/>
  <c r="DNY18" i="2"/>
  <c r="DOB18" i="2"/>
  <c r="DOE18" i="2"/>
  <c r="DOH18" i="2"/>
  <c r="DOK18" i="2"/>
  <c r="DON18" i="2"/>
  <c r="DOQ18" i="2"/>
  <c r="DOT18" i="2"/>
  <c r="DOW18" i="2"/>
  <c r="DOZ18" i="2"/>
  <c r="DPC18" i="2"/>
  <c r="DPF18" i="2"/>
  <c r="DPI18" i="2"/>
  <c r="DPL18" i="2"/>
  <c r="DPO18" i="2"/>
  <c r="DPR18" i="2"/>
  <c r="DPU18" i="2"/>
  <c r="DPX18" i="2"/>
  <c r="DQA18" i="2"/>
  <c r="DQD18" i="2"/>
  <c r="DQG18" i="2"/>
  <c r="DQJ18" i="2"/>
  <c r="DQM18" i="2"/>
  <c r="DQP18" i="2"/>
  <c r="DQS18" i="2"/>
  <c r="DQV18" i="2"/>
  <c r="DQY18" i="2"/>
  <c r="DRB18" i="2"/>
  <c r="DRE18" i="2"/>
  <c r="DRH18" i="2"/>
  <c r="DRK18" i="2"/>
  <c r="DRN18" i="2"/>
  <c r="DRQ18" i="2"/>
  <c r="DRT18" i="2"/>
  <c r="DRW18" i="2"/>
  <c r="DRZ18" i="2"/>
  <c r="DSC18" i="2"/>
  <c r="DSF18" i="2"/>
  <c r="DSI18" i="2"/>
  <c r="DSL18" i="2"/>
  <c r="DSO18" i="2"/>
  <c r="DSR18" i="2"/>
  <c r="DSU18" i="2"/>
  <c r="DSX18" i="2"/>
  <c r="DTA18" i="2"/>
  <c r="DTD18" i="2"/>
  <c r="DTG18" i="2"/>
  <c r="DTJ18" i="2"/>
  <c r="DTM18" i="2"/>
  <c r="DTP18" i="2"/>
  <c r="DTS18" i="2"/>
  <c r="DTV18" i="2"/>
  <c r="DTY18" i="2"/>
  <c r="DUB18" i="2"/>
  <c r="DUE18" i="2"/>
  <c r="DUH18" i="2"/>
  <c r="DUK18" i="2"/>
  <c r="DUN18" i="2"/>
  <c r="DUQ18" i="2"/>
  <c r="DUT18" i="2"/>
  <c r="DUW18" i="2"/>
  <c r="DUZ18" i="2"/>
  <c r="DVC18" i="2"/>
  <c r="DVF18" i="2"/>
  <c r="DVI18" i="2"/>
  <c r="DVL18" i="2"/>
  <c r="DVO18" i="2"/>
  <c r="DVR18" i="2"/>
  <c r="DVU18" i="2"/>
  <c r="DVX18" i="2"/>
  <c r="DWA18" i="2"/>
  <c r="DWD18" i="2"/>
  <c r="DWG18" i="2"/>
  <c r="DWJ18" i="2"/>
  <c r="DWM18" i="2"/>
  <c r="DWP18" i="2"/>
  <c r="DWS18" i="2"/>
  <c r="DWV18" i="2"/>
  <c r="DWY18" i="2"/>
  <c r="DXB18" i="2"/>
  <c r="DXE18" i="2"/>
  <c r="DXH18" i="2"/>
  <c r="DXK18" i="2"/>
  <c r="DXN18" i="2"/>
  <c r="DXQ18" i="2"/>
  <c r="DXT18" i="2"/>
  <c r="DXW18" i="2"/>
  <c r="DXZ18" i="2"/>
  <c r="DYC18" i="2"/>
  <c r="DYF18" i="2"/>
  <c r="DYI18" i="2"/>
  <c r="DYL18" i="2"/>
  <c r="DYO18" i="2"/>
  <c r="DYR18" i="2"/>
  <c r="DYU18" i="2"/>
  <c r="DYX18" i="2"/>
  <c r="DZA18" i="2"/>
  <c r="DZD18" i="2"/>
  <c r="DZG18" i="2"/>
  <c r="DZJ18" i="2"/>
  <c r="DZM18" i="2"/>
  <c r="DZP18" i="2"/>
  <c r="DZS18" i="2"/>
  <c r="DZV18" i="2"/>
  <c r="DZY18" i="2"/>
  <c r="EAB18" i="2"/>
  <c r="EAE18" i="2"/>
  <c r="EAH18" i="2"/>
  <c r="EAK18" i="2"/>
  <c r="EAN18" i="2"/>
  <c r="EAQ18" i="2"/>
  <c r="EAT18" i="2"/>
  <c r="EAW18" i="2"/>
  <c r="EAZ18" i="2"/>
  <c r="EBC18" i="2"/>
  <c r="EBF18" i="2"/>
  <c r="EBI18" i="2"/>
  <c r="EBL18" i="2"/>
  <c r="EBO18" i="2"/>
  <c r="EBR18" i="2"/>
  <c r="EBU18" i="2"/>
  <c r="EBX18" i="2"/>
  <c r="ECA18" i="2"/>
  <c r="ECD18" i="2"/>
  <c r="ECG18" i="2"/>
  <c r="ECJ18" i="2"/>
  <c r="ECM18" i="2"/>
  <c r="ECP18" i="2"/>
  <c r="ECS18" i="2"/>
  <c r="ECV18" i="2"/>
  <c r="ECY18" i="2"/>
  <c r="EDB18" i="2"/>
  <c r="EDE18" i="2"/>
  <c r="EDH18" i="2"/>
  <c r="EDK18" i="2"/>
  <c r="EDN18" i="2"/>
  <c r="EDQ18" i="2"/>
  <c r="EDT18" i="2"/>
  <c r="EDW18" i="2"/>
  <c r="EDZ18" i="2"/>
  <c r="EEC18" i="2"/>
  <c r="EEF18" i="2"/>
  <c r="EEI18" i="2"/>
  <c r="EEL18" i="2"/>
  <c r="EEO18" i="2"/>
  <c r="EER18" i="2"/>
  <c r="EEU18" i="2"/>
  <c r="EEX18" i="2"/>
  <c r="EFA18" i="2"/>
  <c r="EFD18" i="2"/>
  <c r="EFG18" i="2"/>
  <c r="EFJ18" i="2"/>
  <c r="EFM18" i="2"/>
  <c r="EFP18" i="2"/>
  <c r="EFS18" i="2"/>
  <c r="EFV18" i="2"/>
  <c r="EFY18" i="2"/>
  <c r="EGB18" i="2"/>
  <c r="EGE18" i="2"/>
  <c r="EGH18" i="2"/>
  <c r="EGK18" i="2"/>
  <c r="EGN18" i="2"/>
  <c r="EGQ18" i="2"/>
  <c r="EGT18" i="2"/>
  <c r="EGW18" i="2"/>
  <c r="EGZ18" i="2"/>
  <c r="EHC18" i="2"/>
  <c r="EHF18" i="2"/>
  <c r="EHI18" i="2"/>
  <c r="EHL18" i="2"/>
  <c r="EHO18" i="2"/>
  <c r="EHR18" i="2"/>
  <c r="EHU18" i="2"/>
  <c r="EHX18" i="2"/>
  <c r="EIA18" i="2"/>
  <c r="EID18" i="2"/>
  <c r="EIG18" i="2"/>
  <c r="EIJ18" i="2"/>
  <c r="EIM18" i="2"/>
  <c r="EIP18" i="2"/>
  <c r="EIS18" i="2"/>
  <c r="EIV18" i="2"/>
  <c r="EIY18" i="2"/>
  <c r="EJB18" i="2"/>
  <c r="EJE18" i="2"/>
  <c r="EJH18" i="2"/>
  <c r="EJK18" i="2"/>
  <c r="EJN18" i="2"/>
  <c r="EJQ18" i="2"/>
  <c r="EJT18" i="2"/>
  <c r="EJW18" i="2"/>
  <c r="EJZ18" i="2"/>
  <c r="EKC18" i="2"/>
  <c r="EKF18" i="2"/>
  <c r="EKI18" i="2"/>
  <c r="EKL18" i="2"/>
  <c r="EKO18" i="2"/>
  <c r="EKR18" i="2"/>
  <c r="EKU18" i="2"/>
  <c r="EKX18" i="2"/>
  <c r="ELA18" i="2"/>
  <c r="ELD18" i="2"/>
  <c r="ELG18" i="2"/>
  <c r="ELJ18" i="2"/>
  <c r="ELM18" i="2"/>
  <c r="ELP18" i="2"/>
  <c r="ELS18" i="2"/>
  <c r="ELV18" i="2"/>
  <c r="ELY18" i="2"/>
  <c r="EMB18" i="2"/>
  <c r="EME18" i="2"/>
  <c r="EMH18" i="2"/>
  <c r="EMK18" i="2"/>
  <c r="EMN18" i="2"/>
  <c r="EMQ18" i="2"/>
  <c r="EMT18" i="2"/>
  <c r="EMW18" i="2"/>
  <c r="EMZ18" i="2"/>
  <c r="ENC18" i="2"/>
  <c r="ENF18" i="2"/>
  <c r="ENI18" i="2"/>
  <c r="ENL18" i="2"/>
  <c r="ENO18" i="2"/>
  <c r="ENR18" i="2"/>
  <c r="ENU18" i="2"/>
  <c r="ENX18" i="2"/>
  <c r="EOA18" i="2"/>
  <c r="EOD18" i="2"/>
  <c r="EOG18" i="2"/>
  <c r="EOJ18" i="2"/>
  <c r="EOM18" i="2"/>
  <c r="EOP18" i="2"/>
  <c r="EOS18" i="2"/>
  <c r="EOV18" i="2"/>
  <c r="EOY18" i="2"/>
  <c r="EPB18" i="2"/>
  <c r="EPE18" i="2"/>
  <c r="EPH18" i="2"/>
  <c r="EPK18" i="2"/>
  <c r="EPN18" i="2"/>
  <c r="EPQ18" i="2"/>
  <c r="EPT18" i="2"/>
  <c r="EPW18" i="2"/>
  <c r="EPZ18" i="2"/>
  <c r="EQC18" i="2"/>
  <c r="EQF18" i="2"/>
  <c r="EQI18" i="2"/>
  <c r="EQL18" i="2"/>
  <c r="EQO18" i="2"/>
  <c r="EQR18" i="2"/>
  <c r="EQU18" i="2"/>
  <c r="EQX18" i="2"/>
  <c r="ERA18" i="2"/>
  <c r="ERD18" i="2"/>
  <c r="ERG18" i="2"/>
  <c r="ERJ18" i="2"/>
  <c r="ERM18" i="2"/>
  <c r="ERP18" i="2"/>
  <c r="ERS18" i="2"/>
  <c r="ERV18" i="2"/>
  <c r="ERY18" i="2"/>
  <c r="ESB18" i="2"/>
  <c r="ESE18" i="2"/>
  <c r="ESH18" i="2"/>
  <c r="ESK18" i="2"/>
  <c r="ESN18" i="2"/>
  <c r="ESQ18" i="2"/>
  <c r="EST18" i="2"/>
  <c r="ESW18" i="2"/>
  <c r="ESZ18" i="2"/>
  <c r="ETC18" i="2"/>
  <c r="ETF18" i="2"/>
  <c r="ETI18" i="2"/>
  <c r="ETL18" i="2"/>
  <c r="ETO18" i="2"/>
  <c r="ETR18" i="2"/>
  <c r="ETU18" i="2"/>
  <c r="ETX18" i="2"/>
  <c r="EUA18" i="2"/>
  <c r="EUD18" i="2"/>
  <c r="EUG18" i="2"/>
  <c r="EUJ18" i="2"/>
  <c r="EUM18" i="2"/>
  <c r="EUP18" i="2"/>
  <c r="EUS18" i="2"/>
  <c r="EUV18" i="2"/>
  <c r="EUY18" i="2"/>
  <c r="EVB18" i="2"/>
  <c r="EVE18" i="2"/>
  <c r="EVH18" i="2"/>
  <c r="EVK18" i="2"/>
  <c r="EVN18" i="2"/>
  <c r="EVQ18" i="2"/>
  <c r="EVT18" i="2"/>
  <c r="EVW18" i="2"/>
  <c r="EVZ18" i="2"/>
  <c r="EWC18" i="2"/>
  <c r="EWF18" i="2"/>
  <c r="EWI18" i="2"/>
  <c r="EWL18" i="2"/>
  <c r="EWO18" i="2"/>
  <c r="EWR18" i="2"/>
  <c r="EWU18" i="2"/>
  <c r="EWX18" i="2"/>
  <c r="EXA18" i="2"/>
  <c r="EXD18" i="2"/>
  <c r="EXG18" i="2"/>
  <c r="EXJ18" i="2"/>
  <c r="EXM18" i="2"/>
  <c r="EXP18" i="2"/>
  <c r="EXS18" i="2"/>
  <c r="EXV18" i="2"/>
  <c r="EXY18" i="2"/>
  <c r="EYB18" i="2"/>
  <c r="EYE18" i="2"/>
  <c r="EYH18" i="2"/>
  <c r="EYK18" i="2"/>
  <c r="EYN18" i="2"/>
  <c r="EYQ18" i="2"/>
  <c r="EYT18" i="2"/>
  <c r="EYW18" i="2"/>
  <c r="EYZ18" i="2"/>
  <c r="EZC18" i="2"/>
  <c r="EZF18" i="2"/>
  <c r="EZI18" i="2"/>
  <c r="EZL18" i="2"/>
  <c r="EZO18" i="2"/>
  <c r="EZR18" i="2"/>
  <c r="EZU18" i="2"/>
  <c r="EZX18" i="2"/>
  <c r="FAA18" i="2"/>
  <c r="FAD18" i="2"/>
  <c r="FAG18" i="2"/>
  <c r="FAJ18" i="2"/>
  <c r="FAM18" i="2"/>
  <c r="FAP18" i="2"/>
  <c r="FAS18" i="2"/>
  <c r="FAV18" i="2"/>
  <c r="FAY18" i="2"/>
  <c r="FBB18" i="2"/>
  <c r="FBE18" i="2"/>
  <c r="FBH18" i="2"/>
  <c r="FBK18" i="2"/>
  <c r="FBN18" i="2"/>
  <c r="FBQ18" i="2"/>
  <c r="FBT18" i="2"/>
  <c r="FBW18" i="2"/>
  <c r="FBZ18" i="2"/>
  <c r="FCC18" i="2"/>
  <c r="FCF18" i="2"/>
  <c r="FCI18" i="2"/>
  <c r="FCL18" i="2"/>
  <c r="FCO18" i="2"/>
  <c r="FCR18" i="2"/>
  <c r="FCU18" i="2"/>
  <c r="FCX18" i="2"/>
  <c r="FDA18" i="2"/>
  <c r="FDD18" i="2"/>
  <c r="FDG18" i="2"/>
  <c r="FDJ18" i="2"/>
  <c r="FDM18" i="2"/>
  <c r="FDP18" i="2"/>
  <c r="FDS18" i="2"/>
  <c r="FDV18" i="2"/>
  <c r="FDY18" i="2"/>
  <c r="FEB18" i="2"/>
  <c r="FEE18" i="2"/>
  <c r="FEH18" i="2"/>
  <c r="FEK18" i="2"/>
  <c r="FEN18" i="2"/>
  <c r="FEQ18" i="2"/>
  <c r="FET18" i="2"/>
  <c r="FEW18" i="2"/>
  <c r="FEZ18" i="2"/>
  <c r="FFC18" i="2"/>
  <c r="FFF18" i="2"/>
  <c r="FFI18" i="2"/>
  <c r="FFL18" i="2"/>
  <c r="FFO18" i="2"/>
  <c r="FFR18" i="2"/>
  <c r="FFU18" i="2"/>
  <c r="FFX18" i="2"/>
  <c r="FGA18" i="2"/>
  <c r="FGD18" i="2"/>
  <c r="FGG18" i="2"/>
  <c r="FGJ18" i="2"/>
  <c r="FGM18" i="2"/>
  <c r="FGP18" i="2"/>
  <c r="FGS18" i="2"/>
  <c r="FGV18" i="2"/>
  <c r="FGY18" i="2"/>
  <c r="FHB18" i="2"/>
  <c r="FHE18" i="2"/>
  <c r="FHH18" i="2"/>
  <c r="FHK18" i="2"/>
  <c r="FHN18" i="2"/>
  <c r="FHQ18" i="2"/>
  <c r="FHT18" i="2"/>
  <c r="FHW18" i="2"/>
  <c r="FHZ18" i="2"/>
  <c r="FIC18" i="2"/>
  <c r="FIF18" i="2"/>
  <c r="FII18" i="2"/>
  <c r="FIL18" i="2"/>
  <c r="FIO18" i="2"/>
  <c r="FIR18" i="2"/>
  <c r="FIU18" i="2"/>
  <c r="FIX18" i="2"/>
  <c r="FJA18" i="2"/>
  <c r="FJD18" i="2"/>
  <c r="FJG18" i="2"/>
  <c r="FJJ18" i="2"/>
  <c r="FJM18" i="2"/>
  <c r="FJP18" i="2"/>
  <c r="FJS18" i="2"/>
  <c r="FJV18" i="2"/>
  <c r="FJY18" i="2"/>
  <c r="FKB18" i="2"/>
  <c r="FKE18" i="2"/>
  <c r="FKH18" i="2"/>
  <c r="FKK18" i="2"/>
  <c r="FKN18" i="2"/>
  <c r="FKQ18" i="2"/>
  <c r="FKT18" i="2"/>
  <c r="FKW18" i="2"/>
  <c r="FKZ18" i="2"/>
  <c r="FLC18" i="2"/>
  <c r="FLF18" i="2"/>
  <c r="FLI18" i="2"/>
  <c r="FLL18" i="2"/>
  <c r="FLO18" i="2"/>
  <c r="FLR18" i="2"/>
  <c r="FLU18" i="2"/>
  <c r="FLX18" i="2"/>
  <c r="FMA18" i="2"/>
  <c r="FMD18" i="2"/>
  <c r="FMG18" i="2"/>
  <c r="FMJ18" i="2"/>
  <c r="FMM18" i="2"/>
  <c r="FMP18" i="2"/>
  <c r="FMS18" i="2"/>
  <c r="FMV18" i="2"/>
  <c r="FMY18" i="2"/>
  <c r="FNB18" i="2"/>
  <c r="FNE18" i="2"/>
  <c r="FNH18" i="2"/>
  <c r="FNK18" i="2"/>
  <c r="FNN18" i="2"/>
  <c r="FNQ18" i="2"/>
  <c r="FNT18" i="2"/>
  <c r="FNW18" i="2"/>
  <c r="FNZ18" i="2"/>
  <c r="FOC18" i="2"/>
  <c r="FOF18" i="2"/>
  <c r="FOI18" i="2"/>
  <c r="FOL18" i="2"/>
  <c r="FOO18" i="2"/>
  <c r="FOR18" i="2"/>
  <c r="FOU18" i="2"/>
  <c r="FOX18" i="2"/>
  <c r="FPA18" i="2"/>
  <c r="FPD18" i="2"/>
  <c r="FPG18" i="2"/>
  <c r="FPJ18" i="2"/>
  <c r="FPM18" i="2"/>
  <c r="FPP18" i="2"/>
  <c r="FPS18" i="2"/>
  <c r="FPV18" i="2"/>
  <c r="FPY18" i="2"/>
  <c r="FQB18" i="2"/>
  <c r="FQE18" i="2"/>
  <c r="FQH18" i="2"/>
  <c r="FQK18" i="2"/>
  <c r="FQN18" i="2"/>
  <c r="FQQ18" i="2"/>
  <c r="FQT18" i="2"/>
  <c r="FQW18" i="2"/>
  <c r="FQZ18" i="2"/>
  <c r="FRC18" i="2"/>
  <c r="FRF18" i="2"/>
  <c r="FRI18" i="2"/>
  <c r="FRL18" i="2"/>
  <c r="FRO18" i="2"/>
  <c r="FRR18" i="2"/>
  <c r="FRU18" i="2"/>
  <c r="FRX18" i="2"/>
  <c r="FSA18" i="2"/>
  <c r="FSD18" i="2"/>
  <c r="FSG18" i="2"/>
  <c r="FSJ18" i="2"/>
  <c r="FSM18" i="2"/>
  <c r="FSP18" i="2"/>
  <c r="FSS18" i="2"/>
  <c r="FSV18" i="2"/>
  <c r="FSY18" i="2"/>
  <c r="FTB18" i="2"/>
  <c r="FTE18" i="2"/>
  <c r="FTH18" i="2"/>
  <c r="FTK18" i="2"/>
  <c r="FTN18" i="2"/>
  <c r="FTQ18" i="2"/>
  <c r="FTT18" i="2"/>
  <c r="FTW18" i="2"/>
  <c r="FTZ18" i="2"/>
  <c r="FUC18" i="2"/>
  <c r="FUF18" i="2"/>
  <c r="FUI18" i="2"/>
  <c r="FUL18" i="2"/>
  <c r="FUO18" i="2"/>
  <c r="FUR18" i="2"/>
  <c r="FUU18" i="2"/>
  <c r="FUX18" i="2"/>
  <c r="FVA18" i="2"/>
  <c r="FVD18" i="2"/>
  <c r="FVG18" i="2"/>
  <c r="FVJ18" i="2"/>
  <c r="FVM18" i="2"/>
  <c r="FVP18" i="2"/>
  <c r="FVS18" i="2"/>
  <c r="FVV18" i="2"/>
  <c r="FVY18" i="2"/>
  <c r="FWB18" i="2"/>
  <c r="FWE18" i="2"/>
  <c r="FWH18" i="2"/>
  <c r="FWK18" i="2"/>
  <c r="FWN18" i="2"/>
  <c r="FWQ18" i="2"/>
  <c r="FWT18" i="2"/>
  <c r="FWW18" i="2"/>
  <c r="FWZ18" i="2"/>
  <c r="FXC18" i="2"/>
  <c r="FXF18" i="2"/>
  <c r="FXI18" i="2"/>
  <c r="FXL18" i="2"/>
  <c r="FXO18" i="2"/>
  <c r="FXR18" i="2"/>
  <c r="FXU18" i="2"/>
  <c r="FXX18" i="2"/>
  <c r="FYA18" i="2"/>
  <c r="FYD18" i="2"/>
  <c r="FYG18" i="2"/>
  <c r="FYJ18" i="2"/>
  <c r="FYM18" i="2"/>
  <c r="FYP18" i="2"/>
  <c r="FYS18" i="2"/>
  <c r="FYV18" i="2"/>
  <c r="FYY18" i="2"/>
  <c r="FZB18" i="2"/>
  <c r="FZE18" i="2"/>
  <c r="FZH18" i="2"/>
  <c r="FZK18" i="2"/>
  <c r="FZN18" i="2"/>
  <c r="FZQ18" i="2"/>
  <c r="FZT18" i="2"/>
  <c r="FZW18" i="2"/>
  <c r="FZZ18" i="2"/>
  <c r="GAC18" i="2"/>
  <c r="GAF18" i="2"/>
  <c r="GAI18" i="2"/>
  <c r="GAL18" i="2"/>
  <c r="GAO18" i="2"/>
  <c r="GAR18" i="2"/>
  <c r="GAU18" i="2"/>
  <c r="GAX18" i="2"/>
  <c r="GBA18" i="2"/>
  <c r="GBD18" i="2"/>
  <c r="GBG18" i="2"/>
  <c r="GBJ18" i="2"/>
  <c r="GBM18" i="2"/>
  <c r="GBP18" i="2"/>
  <c r="GBS18" i="2"/>
  <c r="GBV18" i="2"/>
  <c r="GBY18" i="2"/>
  <c r="GCB18" i="2"/>
  <c r="GCE18" i="2"/>
  <c r="GCH18" i="2"/>
  <c r="GCK18" i="2"/>
  <c r="GCN18" i="2"/>
  <c r="GCQ18" i="2"/>
  <c r="GCT18" i="2"/>
  <c r="GCW18" i="2"/>
  <c r="GCZ18" i="2"/>
  <c r="GDC18" i="2"/>
  <c r="GDF18" i="2"/>
  <c r="GDI18" i="2"/>
  <c r="GDL18" i="2"/>
  <c r="GDO18" i="2"/>
  <c r="GDR18" i="2"/>
  <c r="GDU18" i="2"/>
  <c r="GDX18" i="2"/>
  <c r="GEA18" i="2"/>
  <c r="GED18" i="2"/>
  <c r="GEG18" i="2"/>
  <c r="GEJ18" i="2"/>
  <c r="GEM18" i="2"/>
  <c r="GEP18" i="2"/>
  <c r="GES18" i="2"/>
  <c r="GEV18" i="2"/>
  <c r="GEY18" i="2"/>
  <c r="GFB18" i="2"/>
  <c r="GFE18" i="2"/>
  <c r="GFH18" i="2"/>
  <c r="GFK18" i="2"/>
  <c r="GFN18" i="2"/>
  <c r="GFQ18" i="2"/>
  <c r="GFT18" i="2"/>
  <c r="GFW18" i="2"/>
  <c r="GFZ18" i="2"/>
  <c r="GGC18" i="2"/>
  <c r="GGF18" i="2"/>
  <c r="GGI18" i="2"/>
  <c r="GGL18" i="2"/>
  <c r="GGO18" i="2"/>
  <c r="GGR18" i="2"/>
  <c r="GGU18" i="2"/>
  <c r="GGX18" i="2"/>
  <c r="GHA18" i="2"/>
  <c r="GHD18" i="2"/>
  <c r="GHG18" i="2"/>
  <c r="GHJ18" i="2"/>
  <c r="GHM18" i="2"/>
  <c r="GHP18" i="2"/>
  <c r="GHS18" i="2"/>
  <c r="GHV18" i="2"/>
  <c r="GHY18" i="2"/>
  <c r="GIB18" i="2"/>
  <c r="GIE18" i="2"/>
  <c r="GIH18" i="2"/>
  <c r="GIK18" i="2"/>
  <c r="GIN18" i="2"/>
  <c r="GIQ18" i="2"/>
  <c r="GIT18" i="2"/>
  <c r="GIW18" i="2"/>
  <c r="GIZ18" i="2"/>
  <c r="GJC18" i="2"/>
  <c r="GJF18" i="2"/>
  <c r="GJI18" i="2"/>
  <c r="GJL18" i="2"/>
  <c r="GJO18" i="2"/>
  <c r="GJR18" i="2"/>
  <c r="GJU18" i="2"/>
  <c r="GJX18" i="2"/>
  <c r="GKA18" i="2"/>
  <c r="GKD18" i="2"/>
  <c r="GKG18" i="2"/>
  <c r="GKJ18" i="2"/>
  <c r="GKM18" i="2"/>
  <c r="GKP18" i="2"/>
  <c r="GKS18" i="2"/>
  <c r="GKV18" i="2"/>
  <c r="GKY18" i="2"/>
  <c r="GLB18" i="2"/>
  <c r="GLE18" i="2"/>
  <c r="GLH18" i="2"/>
  <c r="GLK18" i="2"/>
  <c r="GLN18" i="2"/>
  <c r="GLQ18" i="2"/>
  <c r="GLT18" i="2"/>
  <c r="GLW18" i="2"/>
  <c r="GLZ18" i="2"/>
  <c r="GMC18" i="2"/>
  <c r="GMF18" i="2"/>
  <c r="GMI18" i="2"/>
  <c r="GML18" i="2"/>
  <c r="GMO18" i="2"/>
  <c r="GMR18" i="2"/>
  <c r="GMU18" i="2"/>
  <c r="GMX18" i="2"/>
  <c r="GNA18" i="2"/>
  <c r="GND18" i="2"/>
  <c r="GNG18" i="2"/>
  <c r="GNJ18" i="2"/>
  <c r="GNM18" i="2"/>
  <c r="GNP18" i="2"/>
  <c r="GNS18" i="2"/>
  <c r="GNV18" i="2"/>
  <c r="GNY18" i="2"/>
  <c r="GOB18" i="2"/>
  <c r="GOE18" i="2"/>
  <c r="GOH18" i="2"/>
  <c r="GOK18" i="2"/>
  <c r="GON18" i="2"/>
  <c r="GOQ18" i="2"/>
  <c r="GOT18" i="2"/>
  <c r="GOW18" i="2"/>
  <c r="GOZ18" i="2"/>
  <c r="GPC18" i="2"/>
  <c r="GPF18" i="2"/>
  <c r="GPI18" i="2"/>
  <c r="GPL18" i="2"/>
  <c r="GPO18" i="2"/>
  <c r="GPR18" i="2"/>
  <c r="GPU18" i="2"/>
  <c r="GPX18" i="2"/>
  <c r="GQA18" i="2"/>
  <c r="GQD18" i="2"/>
  <c r="GQG18" i="2"/>
  <c r="GQJ18" i="2"/>
  <c r="GQM18" i="2"/>
  <c r="GQP18" i="2"/>
  <c r="GQS18" i="2"/>
  <c r="GQV18" i="2"/>
  <c r="GQY18" i="2"/>
  <c r="GRB18" i="2"/>
  <c r="GRE18" i="2"/>
  <c r="GRH18" i="2"/>
  <c r="GRK18" i="2"/>
  <c r="GRN18" i="2"/>
  <c r="GRQ18" i="2"/>
  <c r="GRT18" i="2"/>
  <c r="GRW18" i="2"/>
  <c r="GRZ18" i="2"/>
  <c r="GSC18" i="2"/>
  <c r="GSF18" i="2"/>
  <c r="GSI18" i="2"/>
  <c r="GSL18" i="2"/>
  <c r="GSO18" i="2"/>
  <c r="GSR18" i="2"/>
  <c r="GSU18" i="2"/>
  <c r="GSX18" i="2"/>
  <c r="GTA18" i="2"/>
  <c r="GTD18" i="2"/>
  <c r="GTG18" i="2"/>
  <c r="GTJ18" i="2"/>
  <c r="GTM18" i="2"/>
  <c r="GTP18" i="2"/>
  <c r="GTS18" i="2"/>
  <c r="GTV18" i="2"/>
  <c r="GTY18" i="2"/>
  <c r="GUB18" i="2"/>
  <c r="GUE18" i="2"/>
  <c r="GUH18" i="2"/>
  <c r="GUK18" i="2"/>
  <c r="GUN18" i="2"/>
  <c r="GUQ18" i="2"/>
  <c r="GUT18" i="2"/>
  <c r="GUW18" i="2"/>
  <c r="GUZ18" i="2"/>
  <c r="GVC18" i="2"/>
  <c r="GVF18" i="2"/>
  <c r="GVI18" i="2"/>
  <c r="GVL18" i="2"/>
  <c r="GVO18" i="2"/>
  <c r="GVR18" i="2"/>
  <c r="GVU18" i="2"/>
  <c r="GVX18" i="2"/>
  <c r="GWA18" i="2"/>
  <c r="GWD18" i="2"/>
  <c r="GWG18" i="2"/>
  <c r="GWJ18" i="2"/>
  <c r="GWM18" i="2"/>
  <c r="GWP18" i="2"/>
  <c r="GWS18" i="2"/>
  <c r="GWV18" i="2"/>
  <c r="GWY18" i="2"/>
  <c r="GXB18" i="2"/>
  <c r="GXE18" i="2"/>
  <c r="GXH18" i="2"/>
  <c r="GXK18" i="2"/>
  <c r="GXN18" i="2"/>
  <c r="GXQ18" i="2"/>
  <c r="GXT18" i="2"/>
  <c r="GXW18" i="2"/>
  <c r="GXZ18" i="2"/>
  <c r="GYC18" i="2"/>
  <c r="GYF18" i="2"/>
  <c r="GYI18" i="2"/>
  <c r="GYL18" i="2"/>
  <c r="GYO18" i="2"/>
  <c r="GYR18" i="2"/>
  <c r="GYU18" i="2"/>
  <c r="GYX18" i="2"/>
  <c r="GZA18" i="2"/>
  <c r="GZD18" i="2"/>
  <c r="GZG18" i="2"/>
  <c r="GZJ18" i="2"/>
  <c r="GZM18" i="2"/>
  <c r="GZP18" i="2"/>
  <c r="GZS18" i="2"/>
  <c r="GZV18" i="2"/>
  <c r="GZY18" i="2"/>
  <c r="HAB18" i="2"/>
  <c r="HAE18" i="2"/>
  <c r="HAH18" i="2"/>
  <c r="HAK18" i="2"/>
  <c r="HAN18" i="2"/>
  <c r="HAQ18" i="2"/>
  <c r="HAT18" i="2"/>
  <c r="HAW18" i="2"/>
  <c r="HAZ18" i="2"/>
  <c r="HBC18" i="2"/>
  <c r="HBF18" i="2"/>
  <c r="HBI18" i="2"/>
  <c r="HBL18" i="2"/>
  <c r="HBO18" i="2"/>
  <c r="HBR18" i="2"/>
  <c r="HBU18" i="2"/>
  <c r="HBX18" i="2"/>
  <c r="HCA18" i="2"/>
  <c r="HCD18" i="2"/>
  <c r="HCG18" i="2"/>
  <c r="HCJ18" i="2"/>
  <c r="HCM18" i="2"/>
  <c r="HCP18" i="2"/>
  <c r="HCS18" i="2"/>
  <c r="HCV18" i="2"/>
  <c r="HCY18" i="2"/>
  <c r="HDB18" i="2"/>
  <c r="HDE18" i="2"/>
  <c r="HDH18" i="2"/>
  <c r="HDK18" i="2"/>
  <c r="HDN18" i="2"/>
  <c r="HDQ18" i="2"/>
  <c r="HDT18" i="2"/>
  <c r="HDW18" i="2"/>
  <c r="HDZ18" i="2"/>
  <c r="HEC18" i="2"/>
  <c r="HEF18" i="2"/>
  <c r="HEI18" i="2"/>
  <c r="HEL18" i="2"/>
  <c r="HEO18" i="2"/>
  <c r="HER18" i="2"/>
  <c r="HEU18" i="2"/>
  <c r="HEX18" i="2"/>
  <c r="HFA18" i="2"/>
  <c r="HFD18" i="2"/>
  <c r="HFG18" i="2"/>
  <c r="HFJ18" i="2"/>
  <c r="HFM18" i="2"/>
  <c r="HFP18" i="2"/>
  <c r="HFS18" i="2"/>
  <c r="HFV18" i="2"/>
  <c r="HFY18" i="2"/>
  <c r="HGB18" i="2"/>
  <c r="HGE18" i="2"/>
  <c r="HGH18" i="2"/>
  <c r="HGK18" i="2"/>
  <c r="HGN18" i="2"/>
  <c r="HGQ18" i="2"/>
  <c r="HGT18" i="2"/>
  <c r="HGW18" i="2"/>
  <c r="HGZ18" i="2"/>
  <c r="HHC18" i="2"/>
  <c r="HHF18" i="2"/>
  <c r="HHI18" i="2"/>
  <c r="HHL18" i="2"/>
  <c r="HHO18" i="2"/>
  <c r="HHR18" i="2"/>
  <c r="HHU18" i="2"/>
  <c r="HHX18" i="2"/>
  <c r="HIA18" i="2"/>
  <c r="HID18" i="2"/>
  <c r="HIG18" i="2"/>
  <c r="HIJ18" i="2"/>
  <c r="HIM18" i="2"/>
  <c r="HIP18" i="2"/>
  <c r="HIS18" i="2"/>
  <c r="HIV18" i="2"/>
  <c r="HIY18" i="2"/>
  <c r="HJB18" i="2"/>
  <c r="HJE18" i="2"/>
  <c r="HJH18" i="2"/>
  <c r="HJK18" i="2"/>
  <c r="HJN18" i="2"/>
  <c r="HJQ18" i="2"/>
  <c r="HJT18" i="2"/>
  <c r="HJW18" i="2"/>
  <c r="HJZ18" i="2"/>
  <c r="HKC18" i="2"/>
  <c r="HKF18" i="2"/>
  <c r="HKI18" i="2"/>
  <c r="HKL18" i="2"/>
  <c r="HKO18" i="2"/>
  <c r="HKR18" i="2"/>
  <c r="HKU18" i="2"/>
  <c r="HKX18" i="2"/>
  <c r="HLA18" i="2"/>
  <c r="HLD18" i="2"/>
  <c r="HLG18" i="2"/>
  <c r="HLJ18" i="2"/>
  <c r="HLM18" i="2"/>
  <c r="HLP18" i="2"/>
  <c r="HLS18" i="2"/>
  <c r="HLV18" i="2"/>
  <c r="HLY18" i="2"/>
  <c r="HMB18" i="2"/>
  <c r="HME18" i="2"/>
  <c r="HMH18" i="2"/>
  <c r="HMK18" i="2"/>
  <c r="HMN18" i="2"/>
  <c r="HMQ18" i="2"/>
  <c r="HMT18" i="2"/>
  <c r="HMW18" i="2"/>
  <c r="HMZ18" i="2"/>
  <c r="HNC18" i="2"/>
  <c r="HNF18" i="2"/>
  <c r="HNI18" i="2"/>
  <c r="HNL18" i="2"/>
  <c r="HNO18" i="2"/>
  <c r="HNR18" i="2"/>
  <c r="HNU18" i="2"/>
  <c r="HNX18" i="2"/>
  <c r="HOA18" i="2"/>
  <c r="HOD18" i="2"/>
  <c r="HOG18" i="2"/>
  <c r="HOJ18" i="2"/>
  <c r="HOM18" i="2"/>
  <c r="HOP18" i="2"/>
  <c r="HOS18" i="2"/>
  <c r="HOV18" i="2"/>
  <c r="HOY18" i="2"/>
  <c r="HPB18" i="2"/>
  <c r="HPE18" i="2"/>
  <c r="HPH18" i="2"/>
  <c r="HPK18" i="2"/>
  <c r="HPN18" i="2"/>
  <c r="HPQ18" i="2"/>
  <c r="HPT18" i="2"/>
  <c r="HPW18" i="2"/>
  <c r="HPZ18" i="2"/>
  <c r="HQC18" i="2"/>
  <c r="HQF18" i="2"/>
  <c r="HQI18" i="2"/>
  <c r="HQL18" i="2"/>
  <c r="HQO18" i="2"/>
  <c r="HQR18" i="2"/>
  <c r="HQU18" i="2"/>
  <c r="HQX18" i="2"/>
  <c r="HRA18" i="2"/>
  <c r="HRD18" i="2"/>
  <c r="HRG18" i="2"/>
  <c r="HRJ18" i="2"/>
  <c r="HRM18" i="2"/>
  <c r="HRP18" i="2"/>
  <c r="HRS18" i="2"/>
  <c r="HRV18" i="2"/>
  <c r="HRY18" i="2"/>
  <c r="HSB18" i="2"/>
  <c r="HSE18" i="2"/>
  <c r="HSH18" i="2"/>
  <c r="HSK18" i="2"/>
  <c r="HSN18" i="2"/>
  <c r="HSQ18" i="2"/>
  <c r="HST18" i="2"/>
  <c r="HSW18" i="2"/>
  <c r="HSZ18" i="2"/>
  <c r="HTC18" i="2"/>
  <c r="HTF18" i="2"/>
  <c r="HTI18" i="2"/>
  <c r="HTL18" i="2"/>
  <c r="HTO18" i="2"/>
  <c r="HTR18" i="2"/>
  <c r="HTU18" i="2"/>
  <c r="HTX18" i="2"/>
  <c r="HUA18" i="2"/>
  <c r="HUD18" i="2"/>
  <c r="HUG18" i="2"/>
  <c r="HUJ18" i="2"/>
  <c r="HUM18" i="2"/>
  <c r="HUP18" i="2"/>
  <c r="HUS18" i="2"/>
  <c r="HUV18" i="2"/>
  <c r="HUY18" i="2"/>
  <c r="HVB18" i="2"/>
  <c r="HVE18" i="2"/>
  <c r="HVH18" i="2"/>
  <c r="HVK18" i="2"/>
  <c r="HVN18" i="2"/>
  <c r="HVQ18" i="2"/>
  <c r="HVT18" i="2"/>
  <c r="HVW18" i="2"/>
  <c r="HVZ18" i="2"/>
  <c r="HWC18" i="2"/>
  <c r="HWF18" i="2"/>
  <c r="HWI18" i="2"/>
  <c r="HWL18" i="2"/>
  <c r="HWO18" i="2"/>
  <c r="HWR18" i="2"/>
  <c r="HWU18" i="2"/>
  <c r="HWX18" i="2"/>
  <c r="HXA18" i="2"/>
  <c r="HXD18" i="2"/>
  <c r="HXG18" i="2"/>
  <c r="HXJ18" i="2"/>
  <c r="HXM18" i="2"/>
  <c r="HXP18" i="2"/>
  <c r="HXS18" i="2"/>
  <c r="HXV18" i="2"/>
  <c r="HXY18" i="2"/>
  <c r="HYB18" i="2"/>
  <c r="HYE18" i="2"/>
  <c r="HYH18" i="2"/>
  <c r="HYK18" i="2"/>
  <c r="HYN18" i="2"/>
  <c r="HYQ18" i="2"/>
  <c r="HYT18" i="2"/>
  <c r="HYW18" i="2"/>
  <c r="HYZ18" i="2"/>
  <c r="HZC18" i="2"/>
  <c r="HZF18" i="2"/>
  <c r="HZI18" i="2"/>
  <c r="HZL18" i="2"/>
  <c r="HZO18" i="2"/>
  <c r="HZR18" i="2"/>
  <c r="HZU18" i="2"/>
  <c r="HZX18" i="2"/>
  <c r="IAA18" i="2"/>
  <c r="IAD18" i="2"/>
  <c r="IAG18" i="2"/>
  <c r="IAJ18" i="2"/>
  <c r="IAM18" i="2"/>
  <c r="IAP18" i="2"/>
  <c r="IAS18" i="2"/>
  <c r="IAV18" i="2"/>
  <c r="IAY18" i="2"/>
  <c r="IBB18" i="2"/>
  <c r="IBE18" i="2"/>
  <c r="IBH18" i="2"/>
  <c r="IBK18" i="2"/>
  <c r="IBN18" i="2"/>
  <c r="IBQ18" i="2"/>
  <c r="IBT18" i="2"/>
  <c r="IBW18" i="2"/>
  <c r="IBZ18" i="2"/>
  <c r="ICC18" i="2"/>
  <c r="ICF18" i="2"/>
  <c r="ICI18" i="2"/>
  <c r="ICL18" i="2"/>
  <c r="ICO18" i="2"/>
  <c r="ICR18" i="2"/>
  <c r="ICU18" i="2"/>
  <c r="ICX18" i="2"/>
  <c r="IDA18" i="2"/>
  <c r="IDD18" i="2"/>
  <c r="IDG18" i="2"/>
  <c r="IDJ18" i="2"/>
  <c r="IDM18" i="2"/>
  <c r="IDP18" i="2"/>
  <c r="IDS18" i="2"/>
  <c r="IDV18" i="2"/>
  <c r="IDY18" i="2"/>
  <c r="IEB18" i="2"/>
  <c r="IEE18" i="2"/>
  <c r="IEH18" i="2"/>
  <c r="IEK18" i="2"/>
  <c r="IEN18" i="2"/>
  <c r="IEQ18" i="2"/>
  <c r="IET18" i="2"/>
  <c r="IEW18" i="2"/>
  <c r="IEZ18" i="2"/>
  <c r="IFC18" i="2"/>
  <c r="IFF18" i="2"/>
  <c r="IFI18" i="2"/>
  <c r="IFL18" i="2"/>
  <c r="IFO18" i="2"/>
  <c r="IFR18" i="2"/>
  <c r="IFU18" i="2"/>
  <c r="IFX18" i="2"/>
  <c r="IGA18" i="2"/>
  <c r="IGD18" i="2"/>
  <c r="IGG18" i="2"/>
  <c r="IGJ18" i="2"/>
  <c r="IGM18" i="2"/>
  <c r="IGP18" i="2"/>
  <c r="IGS18" i="2"/>
  <c r="IGV18" i="2"/>
  <c r="IGY18" i="2"/>
  <c r="IHB18" i="2"/>
  <c r="IHE18" i="2"/>
  <c r="IHH18" i="2"/>
  <c r="IHK18" i="2"/>
  <c r="IHN18" i="2"/>
  <c r="IHQ18" i="2"/>
  <c r="IHT18" i="2"/>
  <c r="IHW18" i="2"/>
  <c r="IHZ18" i="2"/>
  <c r="IIC18" i="2"/>
  <c r="IIF18" i="2"/>
  <c r="III18" i="2"/>
  <c r="IIL18" i="2"/>
  <c r="IIO18" i="2"/>
  <c r="IIR18" i="2"/>
  <c r="IIU18" i="2"/>
  <c r="IIX18" i="2"/>
  <c r="IJA18" i="2"/>
  <c r="IJD18" i="2"/>
  <c r="IJG18" i="2"/>
  <c r="IJJ18" i="2"/>
  <c r="IJM18" i="2"/>
  <c r="IJP18" i="2"/>
  <c r="IJS18" i="2"/>
  <c r="IJV18" i="2"/>
  <c r="IJY18" i="2"/>
  <c r="IKB18" i="2"/>
  <c r="IKE18" i="2"/>
  <c r="IKH18" i="2"/>
  <c r="IKK18" i="2"/>
  <c r="IKN18" i="2"/>
  <c r="IKQ18" i="2"/>
  <c r="IKT18" i="2"/>
  <c r="IKW18" i="2"/>
  <c r="IKZ18" i="2"/>
  <c r="ILC18" i="2"/>
  <c r="ILF18" i="2"/>
  <c r="ILI18" i="2"/>
  <c r="ILL18" i="2"/>
  <c r="ILO18" i="2"/>
  <c r="ILR18" i="2"/>
  <c r="ILU18" i="2"/>
  <c r="ILX18" i="2"/>
  <c r="IMA18" i="2"/>
  <c r="IMD18" i="2"/>
  <c r="IMG18" i="2"/>
  <c r="IMJ18" i="2"/>
  <c r="IMM18" i="2"/>
  <c r="IMP18" i="2"/>
  <c r="IMS18" i="2"/>
  <c r="IMV18" i="2"/>
  <c r="IMY18" i="2"/>
  <c r="INB18" i="2"/>
  <c r="INE18" i="2"/>
  <c r="INH18" i="2"/>
  <c r="INK18" i="2"/>
  <c r="INN18" i="2"/>
  <c r="INQ18" i="2"/>
  <c r="INT18" i="2"/>
  <c r="INW18" i="2"/>
  <c r="INZ18" i="2"/>
  <c r="IOC18" i="2"/>
  <c r="IOF18" i="2"/>
  <c r="IOI18" i="2"/>
  <c r="IOL18" i="2"/>
  <c r="IOO18" i="2"/>
  <c r="IOR18" i="2"/>
  <c r="IOU18" i="2"/>
  <c r="IOX18" i="2"/>
  <c r="IPA18" i="2"/>
  <c r="IPD18" i="2"/>
  <c r="IPG18" i="2"/>
  <c r="IPJ18" i="2"/>
  <c r="IPM18" i="2"/>
  <c r="IPP18" i="2"/>
  <c r="IPS18" i="2"/>
  <c r="IPV18" i="2"/>
  <c r="IPY18" i="2"/>
  <c r="IQB18" i="2"/>
  <c r="IQE18" i="2"/>
  <c r="IQH18" i="2"/>
  <c r="IQK18" i="2"/>
  <c r="IQN18" i="2"/>
  <c r="IQQ18" i="2"/>
  <c r="IQT18" i="2"/>
  <c r="IQW18" i="2"/>
  <c r="IQZ18" i="2"/>
  <c r="IRC18" i="2"/>
  <c r="IRF18" i="2"/>
  <c r="IRI18" i="2"/>
  <c r="IRL18" i="2"/>
  <c r="IRO18" i="2"/>
  <c r="IRR18" i="2"/>
  <c r="IRU18" i="2"/>
  <c r="IRX18" i="2"/>
  <c r="ISA18" i="2"/>
  <c r="ISD18" i="2"/>
  <c r="ISG18" i="2"/>
  <c r="ISJ18" i="2"/>
  <c r="ISM18" i="2"/>
  <c r="ISP18" i="2"/>
  <c r="ISS18" i="2"/>
  <c r="ISV18" i="2"/>
  <c r="ISY18" i="2"/>
  <c r="ITB18" i="2"/>
  <c r="ITE18" i="2"/>
  <c r="ITH18" i="2"/>
  <c r="ITK18" i="2"/>
  <c r="ITN18" i="2"/>
  <c r="ITQ18" i="2"/>
  <c r="ITT18" i="2"/>
  <c r="ITW18" i="2"/>
  <c r="ITZ18" i="2"/>
  <c r="IUC18" i="2"/>
  <c r="IUF18" i="2"/>
  <c r="IUI18" i="2"/>
  <c r="IUL18" i="2"/>
  <c r="IUO18" i="2"/>
  <c r="IUR18" i="2"/>
  <c r="IUU18" i="2"/>
  <c r="IUX18" i="2"/>
  <c r="IVA18" i="2"/>
  <c r="IVD18" i="2"/>
  <c r="IVG18" i="2"/>
  <c r="IVJ18" i="2"/>
  <c r="IVM18" i="2"/>
  <c r="IVP18" i="2"/>
  <c r="IVS18" i="2"/>
  <c r="IVV18" i="2"/>
  <c r="IVY18" i="2"/>
  <c r="IWB18" i="2"/>
  <c r="IWE18" i="2"/>
  <c r="IWH18" i="2"/>
  <c r="IWK18" i="2"/>
  <c r="IWN18" i="2"/>
  <c r="IWQ18" i="2"/>
  <c r="IWT18" i="2"/>
  <c r="IWW18" i="2"/>
  <c r="IWZ18" i="2"/>
  <c r="IXC18" i="2"/>
  <c r="IXF18" i="2"/>
  <c r="IXI18" i="2"/>
  <c r="IXL18" i="2"/>
  <c r="IXO18" i="2"/>
  <c r="IXR18" i="2"/>
  <c r="IXU18" i="2"/>
  <c r="IXX18" i="2"/>
  <c r="IYA18" i="2"/>
  <c r="IYD18" i="2"/>
  <c r="IYG18" i="2"/>
  <c r="IYJ18" i="2"/>
  <c r="IYM18" i="2"/>
  <c r="IYP18" i="2"/>
  <c r="IYS18" i="2"/>
  <c r="IYV18" i="2"/>
  <c r="IYY18" i="2"/>
  <c r="IZB18" i="2"/>
  <c r="IZE18" i="2"/>
  <c r="IZH18" i="2"/>
  <c r="IZK18" i="2"/>
  <c r="IZN18" i="2"/>
  <c r="IZQ18" i="2"/>
  <c r="IZT18" i="2"/>
  <c r="IZW18" i="2"/>
  <c r="IZZ18" i="2"/>
  <c r="JAC18" i="2"/>
  <c r="JAF18" i="2"/>
  <c r="JAI18" i="2"/>
  <c r="JAL18" i="2"/>
  <c r="JAO18" i="2"/>
  <c r="JAR18" i="2"/>
  <c r="JAU18" i="2"/>
  <c r="JAX18" i="2"/>
  <c r="JBA18" i="2"/>
  <c r="JBD18" i="2"/>
  <c r="JBG18" i="2"/>
  <c r="JBJ18" i="2"/>
  <c r="JBM18" i="2"/>
  <c r="JBP18" i="2"/>
  <c r="JBS18" i="2"/>
  <c r="JBV18" i="2"/>
  <c r="JBY18" i="2"/>
  <c r="JCB18" i="2"/>
  <c r="JCE18" i="2"/>
  <c r="JCH18" i="2"/>
  <c r="JCK18" i="2"/>
  <c r="JCN18" i="2"/>
  <c r="JCQ18" i="2"/>
  <c r="JCT18" i="2"/>
  <c r="JCW18" i="2"/>
  <c r="JCZ18" i="2"/>
  <c r="JDC18" i="2"/>
  <c r="JDF18" i="2"/>
  <c r="JDI18" i="2"/>
  <c r="JDL18" i="2"/>
  <c r="JDO18" i="2"/>
  <c r="JDR18" i="2"/>
  <c r="JDU18" i="2"/>
  <c r="JDX18" i="2"/>
  <c r="JEA18" i="2"/>
  <c r="JED18" i="2"/>
  <c r="JEG18" i="2"/>
  <c r="JEJ18" i="2"/>
  <c r="JEM18" i="2"/>
  <c r="JEP18" i="2"/>
  <c r="JES18" i="2"/>
  <c r="JEV18" i="2"/>
  <c r="JEY18" i="2"/>
  <c r="JFB18" i="2"/>
  <c r="JFE18" i="2"/>
  <c r="JFH18" i="2"/>
  <c r="JFK18" i="2"/>
  <c r="JFN18" i="2"/>
  <c r="JFQ18" i="2"/>
  <c r="JFT18" i="2"/>
  <c r="JFW18" i="2"/>
  <c r="JFZ18" i="2"/>
  <c r="JGC18" i="2"/>
  <c r="JGF18" i="2"/>
  <c r="JGI18" i="2"/>
  <c r="JGL18" i="2"/>
  <c r="JGO18" i="2"/>
  <c r="JGR18" i="2"/>
  <c r="JGU18" i="2"/>
  <c r="JGX18" i="2"/>
  <c r="JHA18" i="2"/>
  <c r="JHD18" i="2"/>
  <c r="JHG18" i="2"/>
  <c r="JHJ18" i="2"/>
  <c r="JHM18" i="2"/>
  <c r="JHP18" i="2"/>
  <c r="JHS18" i="2"/>
  <c r="JHV18" i="2"/>
  <c r="JHY18" i="2"/>
  <c r="JIB18" i="2"/>
  <c r="JIE18" i="2"/>
  <c r="JIH18" i="2"/>
  <c r="JIK18" i="2"/>
  <c r="JIN18" i="2"/>
  <c r="JIQ18" i="2"/>
  <c r="JIT18" i="2"/>
  <c r="JIW18" i="2"/>
  <c r="JIZ18" i="2"/>
  <c r="JJC18" i="2"/>
  <c r="JJF18" i="2"/>
  <c r="JJI18" i="2"/>
  <c r="JJL18" i="2"/>
  <c r="JJO18" i="2"/>
  <c r="JJR18" i="2"/>
  <c r="JJU18" i="2"/>
  <c r="JJX18" i="2"/>
  <c r="JKA18" i="2"/>
  <c r="JKD18" i="2"/>
  <c r="JKG18" i="2"/>
  <c r="JKJ18" i="2"/>
  <c r="JKM18" i="2"/>
  <c r="JKP18" i="2"/>
  <c r="JKS18" i="2"/>
  <c r="JKV18" i="2"/>
  <c r="JKY18" i="2"/>
  <c r="JLB18" i="2"/>
  <c r="JLE18" i="2"/>
  <c r="JLH18" i="2"/>
  <c r="JLK18" i="2"/>
  <c r="JLN18" i="2"/>
  <c r="JLQ18" i="2"/>
  <c r="JLT18" i="2"/>
  <c r="JLW18" i="2"/>
  <c r="JLZ18" i="2"/>
  <c r="JMC18" i="2"/>
  <c r="JMF18" i="2"/>
  <c r="JMI18" i="2"/>
  <c r="JML18" i="2"/>
  <c r="JMO18" i="2"/>
  <c r="JMR18" i="2"/>
  <c r="JMU18" i="2"/>
  <c r="JMX18" i="2"/>
  <c r="JNA18" i="2"/>
  <c r="JND18" i="2"/>
  <c r="JNG18" i="2"/>
  <c r="JNJ18" i="2"/>
  <c r="JNM18" i="2"/>
  <c r="JNP18" i="2"/>
  <c r="JNS18" i="2"/>
  <c r="JNV18" i="2"/>
  <c r="JNY18" i="2"/>
  <c r="JOB18" i="2"/>
  <c r="JOE18" i="2"/>
  <c r="JOH18" i="2"/>
  <c r="JOK18" i="2"/>
  <c r="JON18" i="2"/>
  <c r="JOQ18" i="2"/>
  <c r="JOT18" i="2"/>
  <c r="JOW18" i="2"/>
  <c r="JOZ18" i="2"/>
  <c r="JPC18" i="2"/>
  <c r="JPF18" i="2"/>
  <c r="JPI18" i="2"/>
  <c r="JPL18" i="2"/>
  <c r="JPO18" i="2"/>
  <c r="JPR18" i="2"/>
  <c r="JPU18" i="2"/>
  <c r="JPX18" i="2"/>
  <c r="JQA18" i="2"/>
  <c r="JQD18" i="2"/>
  <c r="JQG18" i="2"/>
  <c r="JQJ18" i="2"/>
  <c r="JQM18" i="2"/>
  <c r="JQP18" i="2"/>
  <c r="JQS18" i="2"/>
  <c r="JQV18" i="2"/>
  <c r="JQY18" i="2"/>
  <c r="JRB18" i="2"/>
  <c r="JRE18" i="2"/>
  <c r="JRH18" i="2"/>
  <c r="JRK18" i="2"/>
  <c r="JRN18" i="2"/>
  <c r="JRQ18" i="2"/>
  <c r="JRT18" i="2"/>
  <c r="JRW18" i="2"/>
  <c r="JRZ18" i="2"/>
  <c r="JSC18" i="2"/>
  <c r="JSF18" i="2"/>
  <c r="JSI18" i="2"/>
  <c r="JSL18" i="2"/>
  <c r="JSO18" i="2"/>
  <c r="JSR18" i="2"/>
  <c r="JSU18" i="2"/>
  <c r="JSX18" i="2"/>
  <c r="JTA18" i="2"/>
  <c r="JTD18" i="2"/>
  <c r="JTG18" i="2"/>
  <c r="JTJ18" i="2"/>
  <c r="JTM18" i="2"/>
  <c r="JTP18" i="2"/>
  <c r="JTS18" i="2"/>
  <c r="JTV18" i="2"/>
  <c r="JTY18" i="2"/>
  <c r="JUB18" i="2"/>
  <c r="JUE18" i="2"/>
  <c r="JUH18" i="2"/>
  <c r="JUK18" i="2"/>
  <c r="JUN18" i="2"/>
  <c r="JUQ18" i="2"/>
  <c r="JUT18" i="2"/>
  <c r="JUW18" i="2"/>
  <c r="JUZ18" i="2"/>
  <c r="JVC18" i="2"/>
  <c r="JVF18" i="2"/>
  <c r="JVI18" i="2"/>
  <c r="JVL18" i="2"/>
  <c r="JVO18" i="2"/>
  <c r="JVR18" i="2"/>
  <c r="JVU18" i="2"/>
  <c r="JVX18" i="2"/>
  <c r="JWA18" i="2"/>
  <c r="JWD18" i="2"/>
  <c r="JWG18" i="2"/>
  <c r="JWJ18" i="2"/>
  <c r="JWM18" i="2"/>
  <c r="JWP18" i="2"/>
  <c r="JWS18" i="2"/>
  <c r="JWV18" i="2"/>
  <c r="JWY18" i="2"/>
  <c r="JXB18" i="2"/>
  <c r="JXE18" i="2"/>
  <c r="JXH18" i="2"/>
  <c r="JXK18" i="2"/>
  <c r="JXN18" i="2"/>
  <c r="JXQ18" i="2"/>
  <c r="JXT18" i="2"/>
  <c r="JXW18" i="2"/>
  <c r="JXZ18" i="2"/>
  <c r="JYC18" i="2"/>
  <c r="JYF18" i="2"/>
  <c r="JYI18" i="2"/>
  <c r="JYL18" i="2"/>
  <c r="JYO18" i="2"/>
  <c r="JYR18" i="2"/>
  <c r="JYU18" i="2"/>
  <c r="JYX18" i="2"/>
  <c r="JZA18" i="2"/>
  <c r="JZD18" i="2"/>
  <c r="JZG18" i="2"/>
  <c r="JZJ18" i="2"/>
  <c r="JZM18" i="2"/>
  <c r="JZP18" i="2"/>
  <c r="JZS18" i="2"/>
  <c r="JZV18" i="2"/>
  <c r="JZY18" i="2"/>
  <c r="KAB18" i="2"/>
  <c r="KAE18" i="2"/>
  <c r="KAH18" i="2"/>
  <c r="KAK18" i="2"/>
  <c r="KAN18" i="2"/>
  <c r="KAQ18" i="2"/>
  <c r="KAT18" i="2"/>
  <c r="KAW18" i="2"/>
  <c r="KAZ18" i="2"/>
  <c r="KBC18" i="2"/>
  <c r="KBF18" i="2"/>
  <c r="KBI18" i="2"/>
  <c r="KBL18" i="2"/>
  <c r="KBO18" i="2"/>
  <c r="KBR18" i="2"/>
  <c r="KBU18" i="2"/>
  <c r="KBX18" i="2"/>
  <c r="KCA18" i="2"/>
  <c r="KCD18" i="2"/>
  <c r="KCG18" i="2"/>
  <c r="KCJ18" i="2"/>
  <c r="KCM18" i="2"/>
  <c r="KCP18" i="2"/>
  <c r="KCS18" i="2"/>
  <c r="KCV18" i="2"/>
  <c r="KCY18" i="2"/>
  <c r="KDB18" i="2"/>
  <c r="KDE18" i="2"/>
  <c r="KDH18" i="2"/>
  <c r="KDK18" i="2"/>
  <c r="KDN18" i="2"/>
  <c r="KDQ18" i="2"/>
  <c r="KDT18" i="2"/>
  <c r="KDW18" i="2"/>
  <c r="KDZ18" i="2"/>
  <c r="KEC18" i="2"/>
  <c r="KEF18" i="2"/>
  <c r="KEI18" i="2"/>
  <c r="KEL18" i="2"/>
  <c r="KEO18" i="2"/>
  <c r="KER18" i="2"/>
  <c r="KEU18" i="2"/>
  <c r="KEX18" i="2"/>
  <c r="KFA18" i="2"/>
  <c r="KFD18" i="2"/>
  <c r="KFG18" i="2"/>
  <c r="KFJ18" i="2"/>
  <c r="KFM18" i="2"/>
  <c r="KFP18" i="2"/>
  <c r="KFS18" i="2"/>
  <c r="KFV18" i="2"/>
  <c r="KFY18" i="2"/>
  <c r="KGB18" i="2"/>
  <c r="KGE18" i="2"/>
  <c r="KGH18" i="2"/>
  <c r="KGK18" i="2"/>
  <c r="KGN18" i="2"/>
  <c r="KGQ18" i="2"/>
  <c r="KGT18" i="2"/>
  <c r="KGW18" i="2"/>
  <c r="KGZ18" i="2"/>
  <c r="KHC18" i="2"/>
  <c r="KHF18" i="2"/>
  <c r="KHI18" i="2"/>
  <c r="KHL18" i="2"/>
  <c r="KHO18" i="2"/>
  <c r="KHR18" i="2"/>
  <c r="KHU18" i="2"/>
  <c r="KHX18" i="2"/>
  <c r="KIA18" i="2"/>
  <c r="KID18" i="2"/>
  <c r="KIG18" i="2"/>
  <c r="KIJ18" i="2"/>
  <c r="KIM18" i="2"/>
  <c r="KIP18" i="2"/>
  <c r="KIS18" i="2"/>
  <c r="KIV18" i="2"/>
  <c r="KIY18" i="2"/>
  <c r="KJB18" i="2"/>
  <c r="KJE18" i="2"/>
  <c r="KJH18" i="2"/>
  <c r="KJK18" i="2"/>
  <c r="KJN18" i="2"/>
  <c r="KJQ18" i="2"/>
  <c r="KJT18" i="2"/>
  <c r="KJW18" i="2"/>
  <c r="KJZ18" i="2"/>
  <c r="KKC18" i="2"/>
  <c r="KKF18" i="2"/>
  <c r="KKI18" i="2"/>
  <c r="KKL18" i="2"/>
  <c r="KKO18" i="2"/>
  <c r="KKR18" i="2"/>
  <c r="KKU18" i="2"/>
  <c r="KKX18" i="2"/>
  <c r="KLA18" i="2"/>
  <c r="KLD18" i="2"/>
  <c r="KLG18" i="2"/>
  <c r="KLJ18" i="2"/>
  <c r="KLM18" i="2"/>
  <c r="KLP18" i="2"/>
  <c r="KLS18" i="2"/>
  <c r="KLV18" i="2"/>
  <c r="KLY18" i="2"/>
  <c r="KMB18" i="2"/>
  <c r="KME18" i="2"/>
  <c r="KMH18" i="2"/>
  <c r="KMK18" i="2"/>
  <c r="KMN18" i="2"/>
  <c r="KMQ18" i="2"/>
  <c r="KMT18" i="2"/>
  <c r="KMW18" i="2"/>
  <c r="KMZ18" i="2"/>
  <c r="KNC18" i="2"/>
  <c r="KNF18" i="2"/>
  <c r="KNI18" i="2"/>
  <c r="KNL18" i="2"/>
  <c r="KNO18" i="2"/>
  <c r="KNR18" i="2"/>
  <c r="KNU18" i="2"/>
  <c r="KNX18" i="2"/>
  <c r="KOA18" i="2"/>
  <c r="KOD18" i="2"/>
  <c r="KOG18" i="2"/>
  <c r="KOJ18" i="2"/>
  <c r="KOM18" i="2"/>
  <c r="KOP18" i="2"/>
  <c r="KOS18" i="2"/>
  <c r="KOV18" i="2"/>
  <c r="KOY18" i="2"/>
  <c r="KPB18" i="2"/>
  <c r="KPE18" i="2"/>
  <c r="KPH18" i="2"/>
  <c r="KPK18" i="2"/>
  <c r="KPN18" i="2"/>
  <c r="KPQ18" i="2"/>
  <c r="KPT18" i="2"/>
  <c r="KPW18" i="2"/>
  <c r="KPZ18" i="2"/>
  <c r="KQC18" i="2"/>
  <c r="KQF18" i="2"/>
  <c r="KQI18" i="2"/>
  <c r="KQL18" i="2"/>
  <c r="KQO18" i="2"/>
  <c r="KQR18" i="2"/>
  <c r="KQU18" i="2"/>
  <c r="KQX18" i="2"/>
  <c r="KRA18" i="2"/>
  <c r="KRD18" i="2"/>
  <c r="KRG18" i="2"/>
  <c r="KRJ18" i="2"/>
  <c r="KRM18" i="2"/>
  <c r="KRP18" i="2"/>
  <c r="KRS18" i="2"/>
  <c r="KRV18" i="2"/>
  <c r="KRY18" i="2"/>
  <c r="KSB18" i="2"/>
  <c r="KSE18" i="2"/>
  <c r="KSH18" i="2"/>
  <c r="KSK18" i="2"/>
  <c r="KSN18" i="2"/>
  <c r="KSQ18" i="2"/>
  <c r="KST18" i="2"/>
  <c r="KSW18" i="2"/>
  <c r="KSZ18" i="2"/>
  <c r="KTC18" i="2"/>
  <c r="KTF18" i="2"/>
  <c r="KTI18" i="2"/>
  <c r="KTL18" i="2"/>
  <c r="KTO18" i="2"/>
  <c r="KTR18" i="2"/>
  <c r="KTU18" i="2"/>
  <c r="KTX18" i="2"/>
  <c r="KUA18" i="2"/>
  <c r="KUD18" i="2"/>
  <c r="KUG18" i="2"/>
  <c r="KUJ18" i="2"/>
  <c r="KUM18" i="2"/>
  <c r="KUP18" i="2"/>
  <c r="KUS18" i="2"/>
  <c r="KUV18" i="2"/>
  <c r="KUY18" i="2"/>
  <c r="KVB18" i="2"/>
  <c r="KVE18" i="2"/>
  <c r="KVH18" i="2"/>
  <c r="KVK18" i="2"/>
  <c r="KVN18" i="2"/>
  <c r="KVQ18" i="2"/>
  <c r="KVT18" i="2"/>
  <c r="KVW18" i="2"/>
  <c r="KVZ18" i="2"/>
  <c r="KWC18" i="2"/>
  <c r="KWF18" i="2"/>
  <c r="KWI18" i="2"/>
  <c r="KWL18" i="2"/>
  <c r="KWO18" i="2"/>
  <c r="KWR18" i="2"/>
  <c r="KWU18" i="2"/>
  <c r="KWX18" i="2"/>
  <c r="KXA18" i="2"/>
  <c r="KXD18" i="2"/>
  <c r="KXG18" i="2"/>
  <c r="KXJ18" i="2"/>
  <c r="KXM18" i="2"/>
  <c r="KXP18" i="2"/>
  <c r="KXS18" i="2"/>
  <c r="KXV18" i="2"/>
  <c r="KXY18" i="2"/>
  <c r="KYB18" i="2"/>
  <c r="KYE18" i="2"/>
  <c r="KYH18" i="2"/>
  <c r="KYK18" i="2"/>
  <c r="KYN18" i="2"/>
  <c r="KYQ18" i="2"/>
  <c r="KYT18" i="2"/>
  <c r="KYW18" i="2"/>
  <c r="KYZ18" i="2"/>
  <c r="KZC18" i="2"/>
  <c r="KZF18" i="2"/>
  <c r="KZI18" i="2"/>
  <c r="KZL18" i="2"/>
  <c r="KZO18" i="2"/>
  <c r="KZR18" i="2"/>
  <c r="KZU18" i="2"/>
  <c r="KZX18" i="2"/>
  <c r="LAA18" i="2"/>
  <c r="LAD18" i="2"/>
  <c r="LAG18" i="2"/>
  <c r="LAJ18" i="2"/>
  <c r="LAM18" i="2"/>
  <c r="LAP18" i="2"/>
  <c r="LAS18" i="2"/>
  <c r="LAV18" i="2"/>
  <c r="LAY18" i="2"/>
  <c r="LBB18" i="2"/>
  <c r="LBE18" i="2"/>
  <c r="LBH18" i="2"/>
  <c r="LBK18" i="2"/>
  <c r="LBN18" i="2"/>
  <c r="LBQ18" i="2"/>
  <c r="LBT18" i="2"/>
  <c r="LBW18" i="2"/>
  <c r="LBZ18" i="2"/>
  <c r="LCC18" i="2"/>
  <c r="LCF18" i="2"/>
  <c r="LCI18" i="2"/>
  <c r="LCL18" i="2"/>
  <c r="LCO18" i="2"/>
  <c r="LCR18" i="2"/>
  <c r="LCU18" i="2"/>
  <c r="LCX18" i="2"/>
  <c r="LDA18" i="2"/>
  <c r="LDD18" i="2"/>
  <c r="LDG18" i="2"/>
  <c r="LDJ18" i="2"/>
  <c r="LDM18" i="2"/>
  <c r="LDP18" i="2"/>
  <c r="LDS18" i="2"/>
  <c r="LDV18" i="2"/>
  <c r="LDY18" i="2"/>
  <c r="LEB18" i="2"/>
  <c r="LEE18" i="2"/>
  <c r="LEH18" i="2"/>
  <c r="LEK18" i="2"/>
  <c r="LEN18" i="2"/>
  <c r="LEQ18" i="2"/>
  <c r="LET18" i="2"/>
  <c r="LEW18" i="2"/>
  <c r="LEZ18" i="2"/>
  <c r="LFC18" i="2"/>
  <c r="LFF18" i="2"/>
  <c r="LFI18" i="2"/>
  <c r="LFL18" i="2"/>
  <c r="LFO18" i="2"/>
  <c r="LFR18" i="2"/>
  <c r="LFU18" i="2"/>
  <c r="LFX18" i="2"/>
  <c r="LGA18" i="2"/>
  <c r="LGD18" i="2"/>
  <c r="LGG18" i="2"/>
  <c r="LGJ18" i="2"/>
  <c r="LGM18" i="2"/>
  <c r="LGP18" i="2"/>
  <c r="LGS18" i="2"/>
  <c r="LGV18" i="2"/>
  <c r="LGY18" i="2"/>
  <c r="LHB18" i="2"/>
  <c r="LHE18" i="2"/>
  <c r="LHH18" i="2"/>
  <c r="LHK18" i="2"/>
  <c r="LHN18" i="2"/>
  <c r="LHQ18" i="2"/>
  <c r="LHT18" i="2"/>
  <c r="LHW18" i="2"/>
  <c r="LHZ18" i="2"/>
  <c r="LIC18" i="2"/>
  <c r="LIF18" i="2"/>
  <c r="LII18" i="2"/>
  <c r="LIL18" i="2"/>
  <c r="LIO18" i="2"/>
  <c r="LIR18" i="2"/>
  <c r="LIU18" i="2"/>
  <c r="LIX18" i="2"/>
  <c r="LJA18" i="2"/>
  <c r="LJD18" i="2"/>
  <c r="LJG18" i="2"/>
  <c r="LJJ18" i="2"/>
  <c r="LJM18" i="2"/>
  <c r="LJP18" i="2"/>
  <c r="LJS18" i="2"/>
  <c r="LJV18" i="2"/>
  <c r="LJY18" i="2"/>
  <c r="LKB18" i="2"/>
  <c r="LKE18" i="2"/>
  <c r="LKH18" i="2"/>
  <c r="LKK18" i="2"/>
  <c r="LKN18" i="2"/>
  <c r="LKQ18" i="2"/>
  <c r="LKT18" i="2"/>
  <c r="LKW18" i="2"/>
  <c r="LKZ18" i="2"/>
  <c r="LLC18" i="2"/>
  <c r="LLF18" i="2"/>
  <c r="LLI18" i="2"/>
  <c r="LLL18" i="2"/>
  <c r="LLO18" i="2"/>
  <c r="LLR18" i="2"/>
  <c r="LLU18" i="2"/>
  <c r="LLX18" i="2"/>
  <c r="LMA18" i="2"/>
  <c r="LMD18" i="2"/>
  <c r="LMG18" i="2"/>
  <c r="LMJ18" i="2"/>
  <c r="LMM18" i="2"/>
  <c r="LMP18" i="2"/>
  <c r="LMS18" i="2"/>
  <c r="LMV18" i="2"/>
  <c r="LMY18" i="2"/>
  <c r="LNB18" i="2"/>
  <c r="LNE18" i="2"/>
  <c r="LNH18" i="2"/>
  <c r="LNK18" i="2"/>
  <c r="LNN18" i="2"/>
  <c r="LNQ18" i="2"/>
  <c r="LNT18" i="2"/>
  <c r="LNW18" i="2"/>
  <c r="LNZ18" i="2"/>
  <c r="LOC18" i="2"/>
  <c r="LOF18" i="2"/>
  <c r="LOI18" i="2"/>
  <c r="LOL18" i="2"/>
  <c r="LOO18" i="2"/>
  <c r="LOR18" i="2"/>
  <c r="LOU18" i="2"/>
  <c r="LOX18" i="2"/>
  <c r="LPA18" i="2"/>
  <c r="LPD18" i="2"/>
  <c r="LPG18" i="2"/>
  <c r="LPJ18" i="2"/>
  <c r="LPM18" i="2"/>
  <c r="LPP18" i="2"/>
  <c r="LPS18" i="2"/>
  <c r="LPV18" i="2"/>
  <c r="LPY18" i="2"/>
  <c r="LQB18" i="2"/>
  <c r="LQE18" i="2"/>
  <c r="LQH18" i="2"/>
  <c r="LQK18" i="2"/>
  <c r="LQN18" i="2"/>
  <c r="LQQ18" i="2"/>
  <c r="LQT18" i="2"/>
  <c r="LQW18" i="2"/>
  <c r="LQZ18" i="2"/>
  <c r="LRC18" i="2"/>
  <c r="LRF18" i="2"/>
  <c r="LRI18" i="2"/>
  <c r="LRL18" i="2"/>
  <c r="LRO18" i="2"/>
  <c r="LRR18" i="2"/>
  <c r="LRU18" i="2"/>
  <c r="LRX18" i="2"/>
  <c r="LSA18" i="2"/>
  <c r="LSD18" i="2"/>
  <c r="LSG18" i="2"/>
  <c r="LSJ18" i="2"/>
  <c r="LSM18" i="2"/>
  <c r="LSP18" i="2"/>
  <c r="LSS18" i="2"/>
  <c r="LSV18" i="2"/>
  <c r="LSY18" i="2"/>
  <c r="LTB18" i="2"/>
  <c r="LTE18" i="2"/>
  <c r="LTH18" i="2"/>
  <c r="LTK18" i="2"/>
  <c r="LTN18" i="2"/>
  <c r="LTQ18" i="2"/>
  <c r="LTT18" i="2"/>
  <c r="LTW18" i="2"/>
  <c r="LTZ18" i="2"/>
  <c r="LUC18" i="2"/>
  <c r="LUF18" i="2"/>
  <c r="LUI18" i="2"/>
  <c r="LUL18" i="2"/>
  <c r="LUO18" i="2"/>
  <c r="LUR18" i="2"/>
  <c r="LUU18" i="2"/>
  <c r="LUX18" i="2"/>
  <c r="LVA18" i="2"/>
  <c r="LVD18" i="2"/>
  <c r="LVG18" i="2"/>
  <c r="LVJ18" i="2"/>
  <c r="LVM18" i="2"/>
  <c r="LVP18" i="2"/>
  <c r="LVS18" i="2"/>
  <c r="LVV18" i="2"/>
  <c r="LVY18" i="2"/>
  <c r="LWB18" i="2"/>
  <c r="LWE18" i="2"/>
  <c r="LWH18" i="2"/>
  <c r="LWK18" i="2"/>
  <c r="LWN18" i="2"/>
  <c r="LWQ18" i="2"/>
  <c r="LWT18" i="2"/>
  <c r="LWW18" i="2"/>
  <c r="LWZ18" i="2"/>
  <c r="LXC18" i="2"/>
  <c r="LXF18" i="2"/>
  <c r="LXI18" i="2"/>
  <c r="LXL18" i="2"/>
  <c r="LXO18" i="2"/>
  <c r="LXR18" i="2"/>
  <c r="LXU18" i="2"/>
  <c r="LXX18" i="2"/>
  <c r="LYA18" i="2"/>
  <c r="LYD18" i="2"/>
  <c r="LYG18" i="2"/>
  <c r="LYJ18" i="2"/>
  <c r="LYM18" i="2"/>
  <c r="LYP18" i="2"/>
  <c r="LYS18" i="2"/>
  <c r="LYV18" i="2"/>
  <c r="LYY18" i="2"/>
  <c r="LZB18" i="2"/>
  <c r="LZE18" i="2"/>
  <c r="LZH18" i="2"/>
  <c r="LZK18" i="2"/>
  <c r="LZN18" i="2"/>
  <c r="LZQ18" i="2"/>
  <c r="LZT18" i="2"/>
  <c r="LZW18" i="2"/>
  <c r="LZZ18" i="2"/>
  <c r="MAC18" i="2"/>
  <c r="MAF18" i="2"/>
  <c r="MAI18" i="2"/>
  <c r="MAL18" i="2"/>
  <c r="MAO18" i="2"/>
  <c r="MAR18" i="2"/>
  <c r="MAU18" i="2"/>
  <c r="MAX18" i="2"/>
  <c r="MBA18" i="2"/>
  <c r="MBD18" i="2"/>
  <c r="MBG18" i="2"/>
  <c r="MBJ18" i="2"/>
  <c r="MBM18" i="2"/>
  <c r="MBP18" i="2"/>
  <c r="MBS18" i="2"/>
  <c r="MBV18" i="2"/>
  <c r="MBY18" i="2"/>
  <c r="MCB18" i="2"/>
  <c r="MCE18" i="2"/>
  <c r="MCH18" i="2"/>
  <c r="MCK18" i="2"/>
  <c r="MCN18" i="2"/>
  <c r="MCQ18" i="2"/>
  <c r="MCT18" i="2"/>
  <c r="MCW18" i="2"/>
  <c r="MCZ18" i="2"/>
  <c r="MDC18" i="2"/>
  <c r="MDF18" i="2"/>
  <c r="MDI18" i="2"/>
  <c r="MDL18" i="2"/>
  <c r="MDO18" i="2"/>
  <c r="MDR18" i="2"/>
  <c r="MDU18" i="2"/>
  <c r="MDX18" i="2"/>
  <c r="MEA18" i="2"/>
  <c r="MED18" i="2"/>
  <c r="MEG18" i="2"/>
  <c r="MEJ18" i="2"/>
  <c r="MEM18" i="2"/>
  <c r="MEP18" i="2"/>
  <c r="MES18" i="2"/>
  <c r="MEV18" i="2"/>
  <c r="MEY18" i="2"/>
  <c r="MFB18" i="2"/>
  <c r="MFE18" i="2"/>
  <c r="MFH18" i="2"/>
  <c r="MFK18" i="2"/>
  <c r="MFN18" i="2"/>
  <c r="MFQ18" i="2"/>
  <c r="MFT18" i="2"/>
  <c r="MFW18" i="2"/>
  <c r="MFZ18" i="2"/>
  <c r="MGC18" i="2"/>
  <c r="MGF18" i="2"/>
  <c r="MGI18" i="2"/>
  <c r="MGL18" i="2"/>
  <c r="MGO18" i="2"/>
  <c r="MGR18" i="2"/>
  <c r="MGU18" i="2"/>
  <c r="MGX18" i="2"/>
  <c r="MHA18" i="2"/>
  <c r="MHD18" i="2"/>
  <c r="MHG18" i="2"/>
  <c r="MHJ18" i="2"/>
  <c r="MHM18" i="2"/>
  <c r="MHP18" i="2"/>
  <c r="MHS18" i="2"/>
  <c r="MHV18" i="2"/>
  <c r="MHY18" i="2"/>
  <c r="MIB18" i="2"/>
  <c r="MIE18" i="2"/>
  <c r="MIH18" i="2"/>
  <c r="MIK18" i="2"/>
  <c r="MIN18" i="2"/>
  <c r="MIQ18" i="2"/>
  <c r="MIT18" i="2"/>
  <c r="MIW18" i="2"/>
  <c r="MIZ18" i="2"/>
  <c r="MJC18" i="2"/>
  <c r="MJF18" i="2"/>
  <c r="MJI18" i="2"/>
  <c r="MJL18" i="2"/>
  <c r="MJO18" i="2"/>
  <c r="MJR18" i="2"/>
  <c r="MJU18" i="2"/>
  <c r="MJX18" i="2"/>
  <c r="MKA18" i="2"/>
  <c r="MKD18" i="2"/>
  <c r="MKG18" i="2"/>
  <c r="MKJ18" i="2"/>
  <c r="MKM18" i="2"/>
  <c r="MKP18" i="2"/>
  <c r="MKS18" i="2"/>
  <c r="MKV18" i="2"/>
  <c r="MKY18" i="2"/>
  <c r="MLB18" i="2"/>
  <c r="MLE18" i="2"/>
  <c r="MLH18" i="2"/>
  <c r="MLK18" i="2"/>
  <c r="MLN18" i="2"/>
  <c r="MLQ18" i="2"/>
  <c r="MLT18" i="2"/>
  <c r="MLW18" i="2"/>
  <c r="MLZ18" i="2"/>
  <c r="MMC18" i="2"/>
  <c r="MMF18" i="2"/>
  <c r="MMI18" i="2"/>
  <c r="MML18" i="2"/>
  <c r="MMO18" i="2"/>
  <c r="MMR18" i="2"/>
  <c r="MMU18" i="2"/>
  <c r="MMX18" i="2"/>
  <c r="MNA18" i="2"/>
  <c r="MND18" i="2"/>
  <c r="MNG18" i="2"/>
  <c r="MNJ18" i="2"/>
  <c r="MNM18" i="2"/>
  <c r="MNP18" i="2"/>
  <c r="MNS18" i="2"/>
  <c r="MNV18" i="2"/>
  <c r="MNY18" i="2"/>
  <c r="MOB18" i="2"/>
  <c r="MOE18" i="2"/>
  <c r="MOH18" i="2"/>
  <c r="MOK18" i="2"/>
  <c r="MON18" i="2"/>
  <c r="MOQ18" i="2"/>
  <c r="MOT18" i="2"/>
  <c r="MOW18" i="2"/>
  <c r="MOZ18" i="2"/>
  <c r="MPC18" i="2"/>
  <c r="MPF18" i="2"/>
  <c r="MPI18" i="2"/>
  <c r="MPL18" i="2"/>
  <c r="MPO18" i="2"/>
  <c r="MPR18" i="2"/>
  <c r="MPU18" i="2"/>
  <c r="MPX18" i="2"/>
  <c r="MQA18" i="2"/>
  <c r="MQD18" i="2"/>
  <c r="MQG18" i="2"/>
  <c r="MQJ18" i="2"/>
  <c r="MQM18" i="2"/>
  <c r="MQP18" i="2"/>
  <c r="MQS18" i="2"/>
  <c r="MQV18" i="2"/>
  <c r="MQY18" i="2"/>
  <c r="MRB18" i="2"/>
  <c r="MRE18" i="2"/>
  <c r="MRH18" i="2"/>
  <c r="MRK18" i="2"/>
  <c r="MRN18" i="2"/>
  <c r="MRQ18" i="2"/>
  <c r="MRT18" i="2"/>
  <c r="MRW18" i="2"/>
  <c r="MRZ18" i="2"/>
  <c r="MSC18" i="2"/>
  <c r="MSF18" i="2"/>
  <c r="MSI18" i="2"/>
  <c r="MSL18" i="2"/>
  <c r="MSO18" i="2"/>
  <c r="MSR18" i="2"/>
  <c r="MSU18" i="2"/>
  <c r="MSX18" i="2"/>
  <c r="MTA18" i="2"/>
  <c r="MTD18" i="2"/>
  <c r="MTG18" i="2"/>
  <c r="MTJ18" i="2"/>
  <c r="MTM18" i="2"/>
  <c r="MTP18" i="2"/>
  <c r="MTS18" i="2"/>
  <c r="MTV18" i="2"/>
  <c r="MTY18" i="2"/>
  <c r="MUB18" i="2"/>
  <c r="MUE18" i="2"/>
  <c r="MUH18" i="2"/>
  <c r="MUK18" i="2"/>
  <c r="MUN18" i="2"/>
  <c r="MUQ18" i="2"/>
  <c r="MUT18" i="2"/>
  <c r="MUW18" i="2"/>
  <c r="MUZ18" i="2"/>
  <c r="MVC18" i="2"/>
  <c r="MVF18" i="2"/>
  <c r="MVI18" i="2"/>
  <c r="MVL18" i="2"/>
  <c r="MVO18" i="2"/>
  <c r="MVR18" i="2"/>
  <c r="MVU18" i="2"/>
  <c r="MVX18" i="2"/>
  <c r="MWA18" i="2"/>
  <c r="MWD18" i="2"/>
  <c r="MWG18" i="2"/>
  <c r="MWJ18" i="2"/>
  <c r="MWM18" i="2"/>
  <c r="MWP18" i="2"/>
  <c r="MWS18" i="2"/>
  <c r="MWV18" i="2"/>
  <c r="MWY18" i="2"/>
  <c r="MXB18" i="2"/>
  <c r="MXE18" i="2"/>
  <c r="MXH18" i="2"/>
  <c r="MXK18" i="2"/>
  <c r="MXN18" i="2"/>
  <c r="MXQ18" i="2"/>
  <c r="MXT18" i="2"/>
  <c r="MXW18" i="2"/>
  <c r="MXZ18" i="2"/>
  <c r="MYC18" i="2"/>
  <c r="MYF18" i="2"/>
  <c r="MYI18" i="2"/>
  <c r="MYL18" i="2"/>
  <c r="MYO18" i="2"/>
  <c r="MYR18" i="2"/>
  <c r="MYU18" i="2"/>
  <c r="MYX18" i="2"/>
  <c r="MZA18" i="2"/>
  <c r="MZD18" i="2"/>
  <c r="MZG18" i="2"/>
  <c r="MZJ18" i="2"/>
  <c r="MZM18" i="2"/>
  <c r="MZP18" i="2"/>
  <c r="MZS18" i="2"/>
  <c r="MZV18" i="2"/>
  <c r="MZY18" i="2"/>
  <c r="NAB18" i="2"/>
  <c r="NAE18" i="2"/>
  <c r="NAH18" i="2"/>
  <c r="NAK18" i="2"/>
  <c r="NAN18" i="2"/>
  <c r="NAQ18" i="2"/>
  <c r="NAT18" i="2"/>
  <c r="NAW18" i="2"/>
  <c r="NAZ18" i="2"/>
  <c r="NBC18" i="2"/>
  <c r="NBF18" i="2"/>
  <c r="NBI18" i="2"/>
  <c r="NBL18" i="2"/>
  <c r="NBO18" i="2"/>
  <c r="NBR18" i="2"/>
  <c r="NBU18" i="2"/>
  <c r="NBX18" i="2"/>
  <c r="NCA18" i="2"/>
  <c r="NCD18" i="2"/>
  <c r="NCG18" i="2"/>
  <c r="NCJ18" i="2"/>
  <c r="NCM18" i="2"/>
  <c r="NCP18" i="2"/>
  <c r="NCS18" i="2"/>
  <c r="NCV18" i="2"/>
  <c r="NCY18" i="2"/>
  <c r="NDB18" i="2"/>
  <c r="NDE18" i="2"/>
  <c r="NDH18" i="2"/>
  <c r="NDK18" i="2"/>
  <c r="NDN18" i="2"/>
  <c r="NDQ18" i="2"/>
  <c r="NDT18" i="2"/>
  <c r="NDW18" i="2"/>
  <c r="NDZ18" i="2"/>
  <c r="NEC18" i="2"/>
  <c r="NEF18" i="2"/>
  <c r="NEI18" i="2"/>
  <c r="NEL18" i="2"/>
  <c r="NEO18" i="2"/>
  <c r="NER18" i="2"/>
  <c r="NEU18" i="2"/>
  <c r="NEX18" i="2"/>
  <c r="NFA18" i="2"/>
  <c r="NFD18" i="2"/>
  <c r="NFG18" i="2"/>
  <c r="NFJ18" i="2"/>
  <c r="NFM18" i="2"/>
  <c r="NFP18" i="2"/>
  <c r="NFS18" i="2"/>
  <c r="NFV18" i="2"/>
  <c r="NFY18" i="2"/>
  <c r="NGB18" i="2"/>
  <c r="NGE18" i="2"/>
  <c r="NGH18" i="2"/>
  <c r="NGK18" i="2"/>
  <c r="NGN18" i="2"/>
  <c r="NGQ18" i="2"/>
  <c r="NGT18" i="2"/>
  <c r="NGW18" i="2"/>
  <c r="NGZ18" i="2"/>
  <c r="NHC18" i="2"/>
  <c r="NHF18" i="2"/>
  <c r="NHI18" i="2"/>
  <c r="NHL18" i="2"/>
  <c r="NHO18" i="2"/>
  <c r="NHR18" i="2"/>
  <c r="NHU18" i="2"/>
  <c r="NHX18" i="2"/>
  <c r="NIA18" i="2"/>
  <c r="NID18" i="2"/>
  <c r="NIG18" i="2"/>
  <c r="NIJ18" i="2"/>
  <c r="NIM18" i="2"/>
  <c r="NIP18" i="2"/>
  <c r="NIS18" i="2"/>
  <c r="NIV18" i="2"/>
  <c r="NIY18" i="2"/>
  <c r="NJB18" i="2"/>
  <c r="NJE18" i="2"/>
  <c r="NJH18" i="2"/>
  <c r="NJK18" i="2"/>
  <c r="NJN18" i="2"/>
  <c r="NJQ18" i="2"/>
  <c r="NJT18" i="2"/>
  <c r="NJW18" i="2"/>
  <c r="NJZ18" i="2"/>
  <c r="NKC18" i="2"/>
  <c r="NKF18" i="2"/>
  <c r="NKI18" i="2"/>
  <c r="NKL18" i="2"/>
  <c r="NKO18" i="2"/>
  <c r="NKR18" i="2"/>
  <c r="NKU18" i="2"/>
  <c r="NKX18" i="2"/>
  <c r="NLA18" i="2"/>
  <c r="NLD18" i="2"/>
  <c r="NLG18" i="2"/>
  <c r="NLJ18" i="2"/>
  <c r="NLM18" i="2"/>
  <c r="NLP18" i="2"/>
  <c r="NLS18" i="2"/>
  <c r="NLV18" i="2"/>
  <c r="NLY18" i="2"/>
  <c r="NMB18" i="2"/>
  <c r="NME18" i="2"/>
  <c r="NMH18" i="2"/>
  <c r="NMK18" i="2"/>
  <c r="NMN18" i="2"/>
  <c r="NMQ18" i="2"/>
  <c r="NMT18" i="2"/>
  <c r="NMW18" i="2"/>
  <c r="NMZ18" i="2"/>
  <c r="NNC18" i="2"/>
  <c r="NNF18" i="2"/>
  <c r="NNI18" i="2"/>
  <c r="NNL18" i="2"/>
  <c r="NNO18" i="2"/>
  <c r="NNR18" i="2"/>
  <c r="NNU18" i="2"/>
  <c r="NNX18" i="2"/>
  <c r="NOA18" i="2"/>
  <c r="NOD18" i="2"/>
  <c r="NOG18" i="2"/>
  <c r="NOJ18" i="2"/>
  <c r="NOM18" i="2"/>
  <c r="NOP18" i="2"/>
  <c r="NOS18" i="2"/>
  <c r="NOV18" i="2"/>
  <c r="NOY18" i="2"/>
  <c r="NPB18" i="2"/>
  <c r="NPE18" i="2"/>
  <c r="NPH18" i="2"/>
  <c r="NPK18" i="2"/>
  <c r="NPN18" i="2"/>
  <c r="NPQ18" i="2"/>
  <c r="NPT18" i="2"/>
  <c r="NPW18" i="2"/>
  <c r="NPZ18" i="2"/>
  <c r="NQC18" i="2"/>
  <c r="NQF18" i="2"/>
  <c r="NQI18" i="2"/>
  <c r="NQL18" i="2"/>
  <c r="NQO18" i="2"/>
  <c r="NQR18" i="2"/>
  <c r="NQU18" i="2"/>
  <c r="NQX18" i="2"/>
  <c r="NRA18" i="2"/>
  <c r="NRD18" i="2"/>
  <c r="NRG18" i="2"/>
  <c r="NRJ18" i="2"/>
  <c r="NRM18" i="2"/>
  <c r="NRP18" i="2"/>
  <c r="NRS18" i="2"/>
  <c r="NRV18" i="2"/>
  <c r="NRY18" i="2"/>
  <c r="NSB18" i="2"/>
  <c r="NSE18" i="2"/>
  <c r="NSH18" i="2"/>
  <c r="NSK18" i="2"/>
  <c r="NSN18" i="2"/>
  <c r="NSQ18" i="2"/>
  <c r="NST18" i="2"/>
  <c r="NSW18" i="2"/>
  <c r="NSZ18" i="2"/>
  <c r="NTC18" i="2"/>
  <c r="NTF18" i="2"/>
  <c r="NTI18" i="2"/>
  <c r="NTL18" i="2"/>
  <c r="NTO18" i="2"/>
  <c r="NTR18" i="2"/>
  <c r="NTU18" i="2"/>
  <c r="NTX18" i="2"/>
  <c r="NUA18" i="2"/>
  <c r="NUD18" i="2"/>
  <c r="NUG18" i="2"/>
  <c r="NUJ18" i="2"/>
  <c r="NUM18" i="2"/>
  <c r="NUP18" i="2"/>
  <c r="NUS18" i="2"/>
  <c r="NUV18" i="2"/>
  <c r="NUY18" i="2"/>
  <c r="NVB18" i="2"/>
  <c r="NVE18" i="2"/>
  <c r="NVH18" i="2"/>
  <c r="NVK18" i="2"/>
  <c r="NVN18" i="2"/>
  <c r="NVQ18" i="2"/>
  <c r="NVT18" i="2"/>
  <c r="NVW18" i="2"/>
  <c r="NVZ18" i="2"/>
  <c r="NWC18" i="2"/>
  <c r="NWF18" i="2"/>
  <c r="NWI18" i="2"/>
  <c r="NWL18" i="2"/>
  <c r="NWO18" i="2"/>
  <c r="NWR18" i="2"/>
  <c r="NWU18" i="2"/>
  <c r="NWX18" i="2"/>
  <c r="NXA18" i="2"/>
  <c r="NXD18" i="2"/>
  <c r="NXG18" i="2"/>
  <c r="NXJ18" i="2"/>
  <c r="NXM18" i="2"/>
  <c r="NXP18" i="2"/>
  <c r="NXS18" i="2"/>
  <c r="NXV18" i="2"/>
  <c r="NXY18" i="2"/>
  <c r="NYB18" i="2"/>
  <c r="NYE18" i="2"/>
  <c r="NYH18" i="2"/>
  <c r="NYK18" i="2"/>
  <c r="NYN18" i="2"/>
  <c r="NYQ18" i="2"/>
  <c r="NYT18" i="2"/>
  <c r="NYW18" i="2"/>
  <c r="NYZ18" i="2"/>
  <c r="NZC18" i="2"/>
  <c r="NZF18" i="2"/>
  <c r="NZI18" i="2"/>
  <c r="NZL18" i="2"/>
  <c r="NZO18" i="2"/>
  <c r="NZR18" i="2"/>
  <c r="NZU18" i="2"/>
  <c r="NZX18" i="2"/>
  <c r="OAA18" i="2"/>
  <c r="OAD18" i="2"/>
  <c r="OAG18" i="2"/>
  <c r="OAJ18" i="2"/>
  <c r="OAM18" i="2"/>
  <c r="OAP18" i="2"/>
  <c r="OAS18" i="2"/>
  <c r="OAV18" i="2"/>
  <c r="OAY18" i="2"/>
  <c r="OBB18" i="2"/>
  <c r="OBE18" i="2"/>
  <c r="OBH18" i="2"/>
  <c r="OBK18" i="2"/>
  <c r="OBN18" i="2"/>
  <c r="OBQ18" i="2"/>
  <c r="OBT18" i="2"/>
  <c r="OBW18" i="2"/>
  <c r="OBZ18" i="2"/>
  <c r="OCC18" i="2"/>
  <c r="OCF18" i="2"/>
  <c r="OCI18" i="2"/>
  <c r="OCL18" i="2"/>
  <c r="OCO18" i="2"/>
  <c r="OCR18" i="2"/>
  <c r="OCU18" i="2"/>
  <c r="OCX18" i="2"/>
  <c r="ODA18" i="2"/>
  <c r="ODD18" i="2"/>
  <c r="ODG18" i="2"/>
  <c r="ODJ18" i="2"/>
  <c r="ODM18" i="2"/>
  <c r="ODP18" i="2"/>
  <c r="ODS18" i="2"/>
  <c r="ODV18" i="2"/>
  <c r="ODY18" i="2"/>
  <c r="OEB18" i="2"/>
  <c r="OEE18" i="2"/>
  <c r="OEH18" i="2"/>
  <c r="OEK18" i="2"/>
  <c r="OEN18" i="2"/>
  <c r="OEQ18" i="2"/>
  <c r="OET18" i="2"/>
  <c r="OEW18" i="2"/>
  <c r="OEZ18" i="2"/>
  <c r="OFC18" i="2"/>
  <c r="OFF18" i="2"/>
  <c r="OFI18" i="2"/>
  <c r="OFL18" i="2"/>
  <c r="OFO18" i="2"/>
  <c r="OFR18" i="2"/>
  <c r="OFU18" i="2"/>
  <c r="OFX18" i="2"/>
  <c r="OGA18" i="2"/>
  <c r="OGD18" i="2"/>
  <c r="OGG18" i="2"/>
  <c r="OGJ18" i="2"/>
  <c r="OGM18" i="2"/>
  <c r="OGP18" i="2"/>
  <c r="OGS18" i="2"/>
  <c r="OGV18" i="2"/>
  <c r="OGY18" i="2"/>
  <c r="OHB18" i="2"/>
  <c r="OHE18" i="2"/>
  <c r="OHH18" i="2"/>
  <c r="OHK18" i="2"/>
  <c r="OHN18" i="2"/>
  <c r="OHQ18" i="2"/>
  <c r="OHT18" i="2"/>
  <c r="OHW18" i="2"/>
  <c r="OHZ18" i="2"/>
  <c r="OIC18" i="2"/>
  <c r="OIF18" i="2"/>
  <c r="OII18" i="2"/>
  <c r="OIL18" i="2"/>
  <c r="OIO18" i="2"/>
  <c r="OIR18" i="2"/>
  <c r="OIU18" i="2"/>
  <c r="OIX18" i="2"/>
  <c r="OJA18" i="2"/>
  <c r="OJD18" i="2"/>
  <c r="OJG18" i="2"/>
  <c r="OJJ18" i="2"/>
  <c r="OJM18" i="2"/>
  <c r="OJP18" i="2"/>
  <c r="OJS18" i="2"/>
  <c r="OJV18" i="2"/>
  <c r="OJY18" i="2"/>
  <c r="OKB18" i="2"/>
  <c r="OKE18" i="2"/>
  <c r="OKH18" i="2"/>
  <c r="OKK18" i="2"/>
  <c r="OKN18" i="2"/>
  <c r="OKQ18" i="2"/>
  <c r="OKT18" i="2"/>
  <c r="OKW18" i="2"/>
  <c r="OKZ18" i="2"/>
  <c r="OLC18" i="2"/>
  <c r="OLF18" i="2"/>
  <c r="OLI18" i="2"/>
  <c r="OLL18" i="2"/>
  <c r="OLO18" i="2"/>
  <c r="OLR18" i="2"/>
  <c r="OLU18" i="2"/>
  <c r="OLX18" i="2"/>
  <c r="OMA18" i="2"/>
  <c r="OMD18" i="2"/>
  <c r="OMG18" i="2"/>
  <c r="OMJ18" i="2"/>
  <c r="OMM18" i="2"/>
  <c r="OMP18" i="2"/>
  <c r="OMS18" i="2"/>
  <c r="OMV18" i="2"/>
  <c r="OMY18" i="2"/>
  <c r="ONB18" i="2"/>
  <c r="ONE18" i="2"/>
  <c r="ONH18" i="2"/>
  <c r="ONK18" i="2"/>
  <c r="ONN18" i="2"/>
  <c r="ONQ18" i="2"/>
  <c r="ONT18" i="2"/>
  <c r="ONW18" i="2"/>
  <c r="ONZ18" i="2"/>
  <c r="OOC18" i="2"/>
  <c r="OOF18" i="2"/>
  <c r="OOI18" i="2"/>
  <c r="OOL18" i="2"/>
  <c r="OOO18" i="2"/>
  <c r="OOR18" i="2"/>
  <c r="OOU18" i="2"/>
  <c r="OOX18" i="2"/>
  <c r="OPA18" i="2"/>
  <c r="OPD18" i="2"/>
  <c r="OPG18" i="2"/>
  <c r="OPJ18" i="2"/>
  <c r="OPM18" i="2"/>
  <c r="OPP18" i="2"/>
  <c r="OPS18" i="2"/>
  <c r="OPV18" i="2"/>
  <c r="OPY18" i="2"/>
  <c r="OQB18" i="2"/>
  <c r="OQE18" i="2"/>
  <c r="OQH18" i="2"/>
  <c r="OQK18" i="2"/>
  <c r="OQN18" i="2"/>
  <c r="OQQ18" i="2"/>
  <c r="OQT18" i="2"/>
  <c r="OQW18" i="2"/>
  <c r="OQZ18" i="2"/>
  <c r="ORC18" i="2"/>
  <c r="ORF18" i="2"/>
  <c r="ORI18" i="2"/>
  <c r="ORL18" i="2"/>
  <c r="ORO18" i="2"/>
  <c r="ORR18" i="2"/>
  <c r="ORU18" i="2"/>
  <c r="ORX18" i="2"/>
  <c r="OSA18" i="2"/>
  <c r="OSD18" i="2"/>
  <c r="OSG18" i="2"/>
  <c r="OSJ18" i="2"/>
  <c r="OSM18" i="2"/>
  <c r="OSP18" i="2"/>
  <c r="OSS18" i="2"/>
  <c r="OSV18" i="2"/>
  <c r="OSY18" i="2"/>
  <c r="OTB18" i="2"/>
  <c r="OTE18" i="2"/>
  <c r="OTH18" i="2"/>
  <c r="OTK18" i="2"/>
  <c r="OTN18" i="2"/>
  <c r="OTQ18" i="2"/>
  <c r="OTT18" i="2"/>
  <c r="OTW18" i="2"/>
  <c r="OTZ18" i="2"/>
  <c r="OUC18" i="2"/>
  <c r="OUF18" i="2"/>
  <c r="OUI18" i="2"/>
  <c r="OUL18" i="2"/>
  <c r="OUO18" i="2"/>
  <c r="OUR18" i="2"/>
  <c r="OUU18" i="2"/>
  <c r="OUX18" i="2"/>
  <c r="OVA18" i="2"/>
  <c r="OVD18" i="2"/>
  <c r="OVG18" i="2"/>
  <c r="OVJ18" i="2"/>
  <c r="OVM18" i="2"/>
  <c r="OVP18" i="2"/>
  <c r="OVS18" i="2"/>
  <c r="OVV18" i="2"/>
  <c r="OVY18" i="2"/>
  <c r="OWB18" i="2"/>
  <c r="OWE18" i="2"/>
  <c r="OWH18" i="2"/>
  <c r="OWK18" i="2"/>
  <c r="OWN18" i="2"/>
  <c r="OWQ18" i="2"/>
  <c r="OWT18" i="2"/>
  <c r="OWW18" i="2"/>
  <c r="OWZ18" i="2"/>
  <c r="OXC18" i="2"/>
  <c r="OXF18" i="2"/>
  <c r="OXI18" i="2"/>
  <c r="OXL18" i="2"/>
  <c r="OXO18" i="2"/>
  <c r="OXR18" i="2"/>
  <c r="OXU18" i="2"/>
  <c r="OXX18" i="2"/>
  <c r="OYA18" i="2"/>
  <c r="OYD18" i="2"/>
  <c r="OYG18" i="2"/>
  <c r="OYJ18" i="2"/>
  <c r="OYM18" i="2"/>
  <c r="OYP18" i="2"/>
  <c r="OYS18" i="2"/>
  <c r="OYV18" i="2"/>
  <c r="OYY18" i="2"/>
  <c r="OZB18" i="2"/>
  <c r="OZE18" i="2"/>
  <c r="OZH18" i="2"/>
  <c r="OZK18" i="2"/>
  <c r="OZN18" i="2"/>
  <c r="OZQ18" i="2"/>
  <c r="OZT18" i="2"/>
  <c r="OZW18" i="2"/>
  <c r="OZZ18" i="2"/>
  <c r="PAC18" i="2"/>
  <c r="PAF18" i="2"/>
  <c r="PAI18" i="2"/>
  <c r="PAL18" i="2"/>
  <c r="PAO18" i="2"/>
  <c r="PAR18" i="2"/>
  <c r="PAU18" i="2"/>
  <c r="PAX18" i="2"/>
  <c r="PBA18" i="2"/>
  <c r="PBD18" i="2"/>
  <c r="PBG18" i="2"/>
  <c r="PBJ18" i="2"/>
  <c r="PBM18" i="2"/>
  <c r="PBP18" i="2"/>
  <c r="PBS18" i="2"/>
  <c r="PBV18" i="2"/>
  <c r="PBY18" i="2"/>
  <c r="PCB18" i="2"/>
  <c r="PCE18" i="2"/>
  <c r="PCH18" i="2"/>
  <c r="PCK18" i="2"/>
  <c r="PCN18" i="2"/>
  <c r="PCQ18" i="2"/>
  <c r="PCT18" i="2"/>
  <c r="PCW18" i="2"/>
  <c r="PCZ18" i="2"/>
  <c r="PDC18" i="2"/>
  <c r="PDF18" i="2"/>
  <c r="PDI18" i="2"/>
  <c r="PDL18" i="2"/>
  <c r="PDO18" i="2"/>
  <c r="PDR18" i="2"/>
  <c r="PDU18" i="2"/>
  <c r="PDX18" i="2"/>
  <c r="PEA18" i="2"/>
  <c r="PED18" i="2"/>
  <c r="PEG18" i="2"/>
  <c r="PEJ18" i="2"/>
  <c r="PEM18" i="2"/>
  <c r="PEP18" i="2"/>
  <c r="PES18" i="2"/>
  <c r="PEV18" i="2"/>
  <c r="PEY18" i="2"/>
  <c r="PFB18" i="2"/>
  <c r="PFE18" i="2"/>
  <c r="PFH18" i="2"/>
  <c r="PFK18" i="2"/>
  <c r="PFN18" i="2"/>
  <c r="PFQ18" i="2"/>
  <c r="PFT18" i="2"/>
  <c r="PFW18" i="2"/>
  <c r="PFZ18" i="2"/>
  <c r="PGC18" i="2"/>
  <c r="PGF18" i="2"/>
  <c r="PGI18" i="2"/>
  <c r="PGL18" i="2"/>
  <c r="PGO18" i="2"/>
  <c r="PGR18" i="2"/>
  <c r="PGU18" i="2"/>
  <c r="PGX18" i="2"/>
  <c r="PHA18" i="2"/>
  <c r="PHD18" i="2"/>
  <c r="PHG18" i="2"/>
  <c r="PHJ18" i="2"/>
  <c r="PHM18" i="2"/>
  <c r="PHP18" i="2"/>
  <c r="PHS18" i="2"/>
  <c r="PHV18" i="2"/>
  <c r="PHY18" i="2"/>
  <c r="PIB18" i="2"/>
  <c r="PIE18" i="2"/>
  <c r="PIH18" i="2"/>
  <c r="PIK18" i="2"/>
  <c r="PIN18" i="2"/>
  <c r="PIQ18" i="2"/>
  <c r="PIT18" i="2"/>
  <c r="PIW18" i="2"/>
  <c r="PIZ18" i="2"/>
  <c r="PJC18" i="2"/>
  <c r="PJF18" i="2"/>
  <c r="PJI18" i="2"/>
  <c r="PJL18" i="2"/>
  <c r="PJO18" i="2"/>
  <c r="PJR18" i="2"/>
  <c r="PJU18" i="2"/>
  <c r="PJX18" i="2"/>
  <c r="PKA18" i="2"/>
  <c r="PKD18" i="2"/>
  <c r="PKG18" i="2"/>
  <c r="PKJ18" i="2"/>
  <c r="PKM18" i="2"/>
  <c r="PKP18" i="2"/>
  <c r="PKS18" i="2"/>
  <c r="PKV18" i="2"/>
  <c r="PKY18" i="2"/>
  <c r="PLB18" i="2"/>
  <c r="PLE18" i="2"/>
  <c r="PLH18" i="2"/>
  <c r="PLK18" i="2"/>
  <c r="PLN18" i="2"/>
  <c r="PLQ18" i="2"/>
  <c r="PLT18" i="2"/>
  <c r="PLW18" i="2"/>
  <c r="PLZ18" i="2"/>
  <c r="PMC18" i="2"/>
  <c r="PMF18" i="2"/>
  <c r="PMI18" i="2"/>
  <c r="PML18" i="2"/>
  <c r="PMO18" i="2"/>
  <c r="PMR18" i="2"/>
  <c r="PMU18" i="2"/>
  <c r="PMX18" i="2"/>
  <c r="PNA18" i="2"/>
  <c r="PND18" i="2"/>
  <c r="PNG18" i="2"/>
  <c r="PNJ18" i="2"/>
  <c r="PNM18" i="2"/>
  <c r="PNP18" i="2"/>
  <c r="PNS18" i="2"/>
  <c r="PNV18" i="2"/>
  <c r="PNY18" i="2"/>
  <c r="POB18" i="2"/>
  <c r="POE18" i="2"/>
  <c r="POH18" i="2"/>
  <c r="POK18" i="2"/>
  <c r="PON18" i="2"/>
  <c r="POQ18" i="2"/>
  <c r="POT18" i="2"/>
  <c r="POW18" i="2"/>
  <c r="POZ18" i="2"/>
  <c r="PPC18" i="2"/>
  <c r="PPF18" i="2"/>
  <c r="PPI18" i="2"/>
  <c r="PPL18" i="2"/>
  <c r="PPO18" i="2"/>
  <c r="PPR18" i="2"/>
  <c r="PPU18" i="2"/>
  <c r="PPX18" i="2"/>
  <c r="PQA18" i="2"/>
  <c r="PQD18" i="2"/>
  <c r="PQG18" i="2"/>
  <c r="PQJ18" i="2"/>
  <c r="PQM18" i="2"/>
  <c r="PQP18" i="2"/>
  <c r="PQS18" i="2"/>
  <c r="PQV18" i="2"/>
  <c r="PQY18" i="2"/>
  <c r="PRB18" i="2"/>
  <c r="PRE18" i="2"/>
  <c r="PRH18" i="2"/>
  <c r="PRK18" i="2"/>
  <c r="PRN18" i="2"/>
  <c r="PRQ18" i="2"/>
  <c r="PRT18" i="2"/>
  <c r="PRW18" i="2"/>
  <c r="PRZ18" i="2"/>
  <c r="PSC18" i="2"/>
  <c r="PSF18" i="2"/>
  <c r="PSI18" i="2"/>
  <c r="PSL18" i="2"/>
  <c r="PSO18" i="2"/>
  <c r="PSR18" i="2"/>
  <c r="PSU18" i="2"/>
  <c r="PSX18" i="2"/>
  <c r="PTA18" i="2"/>
  <c r="PTD18" i="2"/>
  <c r="PTG18" i="2"/>
  <c r="PTJ18" i="2"/>
  <c r="PTM18" i="2"/>
  <c r="PTP18" i="2"/>
  <c r="PTS18" i="2"/>
  <c r="PTV18" i="2"/>
  <c r="PTY18" i="2"/>
  <c r="PUB18" i="2"/>
  <c r="PUE18" i="2"/>
  <c r="PUH18" i="2"/>
  <c r="PUK18" i="2"/>
  <c r="PUN18" i="2"/>
  <c r="PUQ18" i="2"/>
  <c r="PUT18" i="2"/>
  <c r="PUW18" i="2"/>
  <c r="PUZ18" i="2"/>
  <c r="PVC18" i="2"/>
  <c r="PVF18" i="2"/>
  <c r="PVI18" i="2"/>
  <c r="PVL18" i="2"/>
  <c r="PVO18" i="2"/>
  <c r="PVR18" i="2"/>
  <c r="PVU18" i="2"/>
  <c r="PVX18" i="2"/>
  <c r="PWA18" i="2"/>
  <c r="PWD18" i="2"/>
  <c r="PWG18" i="2"/>
  <c r="PWJ18" i="2"/>
  <c r="PWM18" i="2"/>
  <c r="PWP18" i="2"/>
  <c r="PWS18" i="2"/>
  <c r="PWV18" i="2"/>
  <c r="PWY18" i="2"/>
  <c r="PXB18" i="2"/>
  <c r="PXE18" i="2"/>
  <c r="PXH18" i="2"/>
  <c r="PXK18" i="2"/>
  <c r="PXN18" i="2"/>
  <c r="PXQ18" i="2"/>
  <c r="PXT18" i="2"/>
  <c r="PXW18" i="2"/>
  <c r="PXZ18" i="2"/>
  <c r="PYC18" i="2"/>
  <c r="PYF18" i="2"/>
  <c r="PYI18" i="2"/>
  <c r="PYL18" i="2"/>
  <c r="PYO18" i="2"/>
  <c r="PYR18" i="2"/>
  <c r="PYU18" i="2"/>
  <c r="PYX18" i="2"/>
  <c r="PZA18" i="2"/>
  <c r="PZD18" i="2"/>
  <c r="PZG18" i="2"/>
  <c r="PZJ18" i="2"/>
  <c r="PZM18" i="2"/>
  <c r="PZP18" i="2"/>
  <c r="PZS18" i="2"/>
  <c r="PZV18" i="2"/>
  <c r="PZY18" i="2"/>
  <c r="QAB18" i="2"/>
  <c r="QAE18" i="2"/>
  <c r="QAH18" i="2"/>
  <c r="QAK18" i="2"/>
  <c r="QAN18" i="2"/>
  <c r="QAQ18" i="2"/>
  <c r="QAT18" i="2"/>
  <c r="QAW18" i="2"/>
  <c r="QAZ18" i="2"/>
  <c r="QBC18" i="2"/>
  <c r="QBF18" i="2"/>
  <c r="QBI18" i="2"/>
  <c r="QBL18" i="2"/>
  <c r="QBO18" i="2"/>
  <c r="QBR18" i="2"/>
  <c r="QBU18" i="2"/>
  <c r="QBX18" i="2"/>
  <c r="QCA18" i="2"/>
  <c r="QCD18" i="2"/>
  <c r="QCG18" i="2"/>
  <c r="QCJ18" i="2"/>
  <c r="QCM18" i="2"/>
  <c r="QCP18" i="2"/>
  <c r="QCS18" i="2"/>
  <c r="QCV18" i="2"/>
  <c r="QCY18" i="2"/>
  <c r="QDB18" i="2"/>
  <c r="QDE18" i="2"/>
  <c r="QDH18" i="2"/>
  <c r="QDK18" i="2"/>
  <c r="QDN18" i="2"/>
  <c r="QDQ18" i="2"/>
  <c r="QDT18" i="2"/>
  <c r="QDW18" i="2"/>
  <c r="QDZ18" i="2"/>
  <c r="QEC18" i="2"/>
  <c r="QEF18" i="2"/>
  <c r="QEI18" i="2"/>
  <c r="QEL18" i="2"/>
  <c r="QEO18" i="2"/>
  <c r="QER18" i="2"/>
  <c r="QEU18" i="2"/>
  <c r="QEX18" i="2"/>
  <c r="QFA18" i="2"/>
  <c r="QFD18" i="2"/>
  <c r="QFG18" i="2"/>
  <c r="QFJ18" i="2"/>
  <c r="QFM18" i="2"/>
  <c r="QFP18" i="2"/>
  <c r="QFS18" i="2"/>
  <c r="QFV18" i="2"/>
  <c r="QFY18" i="2"/>
  <c r="QGB18" i="2"/>
  <c r="QGE18" i="2"/>
  <c r="QGH18" i="2"/>
  <c r="QGK18" i="2"/>
  <c r="QGN18" i="2"/>
  <c r="QGQ18" i="2"/>
  <c r="QGT18" i="2"/>
  <c r="QGW18" i="2"/>
  <c r="QGZ18" i="2"/>
  <c r="QHC18" i="2"/>
  <c r="QHF18" i="2"/>
  <c r="QHI18" i="2"/>
  <c r="QHL18" i="2"/>
  <c r="QHO18" i="2"/>
  <c r="QHR18" i="2"/>
  <c r="QHU18" i="2"/>
  <c r="QHX18" i="2"/>
  <c r="QIA18" i="2"/>
  <c r="QID18" i="2"/>
  <c r="QIG18" i="2"/>
  <c r="QIJ18" i="2"/>
  <c r="QIM18" i="2"/>
  <c r="QIP18" i="2"/>
  <c r="QIS18" i="2"/>
  <c r="QIV18" i="2"/>
  <c r="QIY18" i="2"/>
  <c r="QJB18" i="2"/>
  <c r="QJE18" i="2"/>
  <c r="QJH18" i="2"/>
  <c r="QJK18" i="2"/>
  <c r="QJN18" i="2"/>
  <c r="QJQ18" i="2"/>
  <c r="QJT18" i="2"/>
  <c r="QJW18" i="2"/>
  <c r="QJZ18" i="2"/>
  <c r="QKC18" i="2"/>
  <c r="QKF18" i="2"/>
  <c r="QKI18" i="2"/>
  <c r="QKL18" i="2"/>
  <c r="QKO18" i="2"/>
  <c r="QKR18" i="2"/>
  <c r="QKU18" i="2"/>
  <c r="QKX18" i="2"/>
  <c r="QLA18" i="2"/>
  <c r="QLD18" i="2"/>
  <c r="QLG18" i="2"/>
  <c r="QLJ18" i="2"/>
  <c r="QLM18" i="2"/>
  <c r="QLP18" i="2"/>
  <c r="QLS18" i="2"/>
  <c r="QLV18" i="2"/>
  <c r="QLY18" i="2"/>
  <c r="QMB18" i="2"/>
  <c r="QME18" i="2"/>
  <c r="QMH18" i="2"/>
  <c r="QMK18" i="2"/>
  <c r="QMN18" i="2"/>
  <c r="QMQ18" i="2"/>
  <c r="QMT18" i="2"/>
  <c r="QMW18" i="2"/>
  <c r="QMZ18" i="2"/>
  <c r="QNC18" i="2"/>
  <c r="QNF18" i="2"/>
  <c r="QNI18" i="2"/>
  <c r="QNL18" i="2"/>
  <c r="QNO18" i="2"/>
  <c r="QNR18" i="2"/>
  <c r="QNU18" i="2"/>
  <c r="QNX18" i="2"/>
  <c r="QOA18" i="2"/>
  <c r="QOD18" i="2"/>
  <c r="QOG18" i="2"/>
  <c r="QOJ18" i="2"/>
  <c r="QOM18" i="2"/>
  <c r="QOP18" i="2"/>
  <c r="QOS18" i="2"/>
  <c r="QOV18" i="2"/>
  <c r="QOY18" i="2"/>
  <c r="QPB18" i="2"/>
  <c r="QPE18" i="2"/>
  <c r="QPH18" i="2"/>
  <c r="QPK18" i="2"/>
  <c r="QPN18" i="2"/>
  <c r="QPQ18" i="2"/>
  <c r="QPT18" i="2"/>
  <c r="QPW18" i="2"/>
  <c r="QPZ18" i="2"/>
  <c r="QQC18" i="2"/>
  <c r="QQF18" i="2"/>
  <c r="QQI18" i="2"/>
  <c r="QQL18" i="2"/>
  <c r="QQO18" i="2"/>
  <c r="QQR18" i="2"/>
  <c r="QQU18" i="2"/>
  <c r="QQX18" i="2"/>
  <c r="QRA18" i="2"/>
  <c r="QRD18" i="2"/>
  <c r="QRG18" i="2"/>
  <c r="QRJ18" i="2"/>
  <c r="QRM18" i="2"/>
  <c r="QRP18" i="2"/>
  <c r="QRS18" i="2"/>
  <c r="QRV18" i="2"/>
  <c r="QRY18" i="2"/>
  <c r="QSB18" i="2"/>
  <c r="QSE18" i="2"/>
  <c r="QSH18" i="2"/>
  <c r="QSK18" i="2"/>
  <c r="QSN18" i="2"/>
  <c r="QSQ18" i="2"/>
  <c r="QST18" i="2"/>
  <c r="QSW18" i="2"/>
  <c r="QSZ18" i="2"/>
  <c r="QTC18" i="2"/>
  <c r="QTF18" i="2"/>
  <c r="QTI18" i="2"/>
  <c r="QTL18" i="2"/>
  <c r="QTO18" i="2"/>
  <c r="QTR18" i="2"/>
  <c r="QTU18" i="2"/>
  <c r="QTX18" i="2"/>
  <c r="QUA18" i="2"/>
  <c r="QUD18" i="2"/>
  <c r="QUG18" i="2"/>
  <c r="QUJ18" i="2"/>
  <c r="QUM18" i="2"/>
  <c r="QUP18" i="2"/>
  <c r="QUS18" i="2"/>
  <c r="QUV18" i="2"/>
  <c r="QUY18" i="2"/>
  <c r="QVB18" i="2"/>
  <c r="QVE18" i="2"/>
  <c r="QVH18" i="2"/>
  <c r="QVK18" i="2"/>
  <c r="QVN18" i="2"/>
  <c r="QVQ18" i="2"/>
  <c r="QVT18" i="2"/>
  <c r="QVW18" i="2"/>
  <c r="QVZ18" i="2"/>
  <c r="QWC18" i="2"/>
  <c r="QWF18" i="2"/>
  <c r="QWI18" i="2"/>
  <c r="QWL18" i="2"/>
  <c r="QWO18" i="2"/>
  <c r="QWR18" i="2"/>
  <c r="QWU18" i="2"/>
  <c r="QWX18" i="2"/>
  <c r="QXA18" i="2"/>
  <c r="QXD18" i="2"/>
  <c r="QXG18" i="2"/>
  <c r="QXJ18" i="2"/>
  <c r="QXM18" i="2"/>
  <c r="QXP18" i="2"/>
  <c r="QXS18" i="2"/>
  <c r="QXV18" i="2"/>
  <c r="QXY18" i="2"/>
  <c r="QYB18" i="2"/>
  <c r="QYE18" i="2"/>
  <c r="QYH18" i="2"/>
  <c r="QYK18" i="2"/>
  <c r="QYN18" i="2"/>
  <c r="QYQ18" i="2"/>
  <c r="QYT18" i="2"/>
  <c r="QYW18" i="2"/>
  <c r="QYZ18" i="2"/>
  <c r="QZC18" i="2"/>
  <c r="QZF18" i="2"/>
  <c r="QZI18" i="2"/>
  <c r="QZL18" i="2"/>
  <c r="QZO18" i="2"/>
  <c r="QZR18" i="2"/>
  <c r="QZU18" i="2"/>
  <c r="QZX18" i="2"/>
  <c r="RAA18" i="2"/>
  <c r="RAD18" i="2"/>
  <c r="RAG18" i="2"/>
  <c r="RAJ18" i="2"/>
  <c r="RAM18" i="2"/>
  <c r="RAP18" i="2"/>
  <c r="RAS18" i="2"/>
  <c r="RAV18" i="2"/>
  <c r="RAY18" i="2"/>
  <c r="RBB18" i="2"/>
  <c r="RBE18" i="2"/>
  <c r="RBH18" i="2"/>
  <c r="RBK18" i="2"/>
  <c r="RBN18" i="2"/>
  <c r="RBQ18" i="2"/>
  <c r="RBT18" i="2"/>
  <c r="RBW18" i="2"/>
  <c r="RBZ18" i="2"/>
  <c r="RCC18" i="2"/>
  <c r="RCF18" i="2"/>
  <c r="RCI18" i="2"/>
  <c r="RCL18" i="2"/>
  <c r="RCO18" i="2"/>
  <c r="RCR18" i="2"/>
  <c r="RCU18" i="2"/>
  <c r="RCX18" i="2"/>
  <c r="RDA18" i="2"/>
  <c r="RDD18" i="2"/>
  <c r="RDG18" i="2"/>
  <c r="RDJ18" i="2"/>
  <c r="RDM18" i="2"/>
  <c r="RDP18" i="2"/>
  <c r="RDS18" i="2"/>
  <c r="RDV18" i="2"/>
  <c r="RDY18" i="2"/>
  <c r="REB18" i="2"/>
  <c r="REE18" i="2"/>
  <c r="REH18" i="2"/>
  <c r="REK18" i="2"/>
  <c r="REN18" i="2"/>
  <c r="REQ18" i="2"/>
  <c r="RET18" i="2"/>
  <c r="REW18" i="2"/>
  <c r="REZ18" i="2"/>
  <c r="RFC18" i="2"/>
  <c r="RFF18" i="2"/>
  <c r="RFI18" i="2"/>
  <c r="RFL18" i="2"/>
  <c r="RFO18" i="2"/>
  <c r="RFR18" i="2"/>
  <c r="RFU18" i="2"/>
  <c r="RFX18" i="2"/>
  <c r="RGA18" i="2"/>
  <c r="RGD18" i="2"/>
  <c r="RGG18" i="2"/>
  <c r="RGJ18" i="2"/>
  <c r="RGM18" i="2"/>
  <c r="RGP18" i="2"/>
  <c r="RGS18" i="2"/>
  <c r="RGV18" i="2"/>
  <c r="RGY18" i="2"/>
  <c r="RHB18" i="2"/>
  <c r="RHE18" i="2"/>
  <c r="RHH18" i="2"/>
  <c r="RHK18" i="2"/>
  <c r="RHN18" i="2"/>
  <c r="RHQ18" i="2"/>
  <c r="RHT18" i="2"/>
  <c r="RHW18" i="2"/>
  <c r="RHZ18" i="2"/>
  <c r="RIC18" i="2"/>
  <c r="RIF18" i="2"/>
  <c r="RII18" i="2"/>
  <c r="RIL18" i="2"/>
  <c r="RIO18" i="2"/>
  <c r="RIR18" i="2"/>
  <c r="RIU18" i="2"/>
  <c r="RIX18" i="2"/>
  <c r="RJA18" i="2"/>
  <c r="RJD18" i="2"/>
  <c r="RJG18" i="2"/>
  <c r="RJJ18" i="2"/>
  <c r="RJM18" i="2"/>
  <c r="RJP18" i="2"/>
  <c r="RJS18" i="2"/>
  <c r="RJV18" i="2"/>
  <c r="RJY18" i="2"/>
  <c r="RKB18" i="2"/>
  <c r="RKE18" i="2"/>
  <c r="RKH18" i="2"/>
  <c r="RKK18" i="2"/>
  <c r="RKN18" i="2"/>
  <c r="RKQ18" i="2"/>
  <c r="RKT18" i="2"/>
  <c r="RKW18" i="2"/>
  <c r="RKZ18" i="2"/>
  <c r="RLC18" i="2"/>
  <c r="RLF18" i="2"/>
  <c r="RLI18" i="2"/>
  <c r="RLL18" i="2"/>
  <c r="RLO18" i="2"/>
  <c r="RLR18" i="2"/>
  <c r="RLU18" i="2"/>
  <c r="RLX18" i="2"/>
  <c r="RMA18" i="2"/>
  <c r="RMD18" i="2"/>
  <c r="RMG18" i="2"/>
  <c r="RMJ18" i="2"/>
  <c r="RMM18" i="2"/>
  <c r="RMP18" i="2"/>
  <c r="RMS18" i="2"/>
  <c r="RMV18" i="2"/>
  <c r="RMY18" i="2"/>
  <c r="RNB18" i="2"/>
  <c r="RNE18" i="2"/>
  <c r="RNH18" i="2"/>
  <c r="RNK18" i="2"/>
  <c r="RNN18" i="2"/>
  <c r="RNQ18" i="2"/>
  <c r="RNT18" i="2"/>
  <c r="RNW18" i="2"/>
  <c r="RNZ18" i="2"/>
  <c r="ROC18" i="2"/>
  <c r="ROF18" i="2"/>
  <c r="ROI18" i="2"/>
  <c r="ROL18" i="2"/>
  <c r="ROO18" i="2"/>
  <c r="ROR18" i="2"/>
  <c r="ROU18" i="2"/>
  <c r="ROX18" i="2"/>
  <c r="RPA18" i="2"/>
  <c r="RPD18" i="2"/>
  <c r="RPG18" i="2"/>
  <c r="RPJ18" i="2"/>
  <c r="RPM18" i="2"/>
  <c r="RPP18" i="2"/>
  <c r="RPS18" i="2"/>
  <c r="RPV18" i="2"/>
  <c r="RPY18" i="2"/>
  <c r="RQB18" i="2"/>
  <c r="RQE18" i="2"/>
  <c r="RQH18" i="2"/>
  <c r="RQK18" i="2"/>
  <c r="RQN18" i="2"/>
  <c r="RQQ18" i="2"/>
  <c r="RQT18" i="2"/>
  <c r="RQW18" i="2"/>
  <c r="RQZ18" i="2"/>
  <c r="RRC18" i="2"/>
  <c r="RRF18" i="2"/>
  <c r="RRI18" i="2"/>
  <c r="RRL18" i="2"/>
  <c r="RRO18" i="2"/>
  <c r="RRR18" i="2"/>
  <c r="RRU18" i="2"/>
  <c r="RRX18" i="2"/>
  <c r="RSA18" i="2"/>
  <c r="RSD18" i="2"/>
  <c r="RSG18" i="2"/>
  <c r="RSJ18" i="2"/>
  <c r="RSM18" i="2"/>
  <c r="RSP18" i="2"/>
  <c r="RSS18" i="2"/>
  <c r="RSV18" i="2"/>
  <c r="RSY18" i="2"/>
  <c r="RTB18" i="2"/>
  <c r="RTE18" i="2"/>
  <c r="RTH18" i="2"/>
  <c r="RTK18" i="2"/>
  <c r="RTN18" i="2"/>
  <c r="RTQ18" i="2"/>
  <c r="RTT18" i="2"/>
  <c r="RTW18" i="2"/>
  <c r="RTZ18" i="2"/>
  <c r="RUC18" i="2"/>
  <c r="RUF18" i="2"/>
  <c r="RUI18" i="2"/>
  <c r="RUL18" i="2"/>
  <c r="RUO18" i="2"/>
  <c r="RUR18" i="2"/>
  <c r="RUU18" i="2"/>
  <c r="RUX18" i="2"/>
  <c r="RVA18" i="2"/>
  <c r="RVD18" i="2"/>
  <c r="RVG18" i="2"/>
  <c r="RVJ18" i="2"/>
  <c r="RVM18" i="2"/>
  <c r="RVP18" i="2"/>
  <c r="RVS18" i="2"/>
  <c r="RVV18" i="2"/>
  <c r="RVY18" i="2"/>
  <c r="RWB18" i="2"/>
  <c r="RWE18" i="2"/>
  <c r="RWH18" i="2"/>
  <c r="RWK18" i="2"/>
  <c r="RWN18" i="2"/>
  <c r="RWQ18" i="2"/>
  <c r="RWT18" i="2"/>
  <c r="RWW18" i="2"/>
  <c r="RWZ18" i="2"/>
  <c r="RXC18" i="2"/>
  <c r="RXF18" i="2"/>
  <c r="RXI18" i="2"/>
  <c r="RXL18" i="2"/>
  <c r="RXO18" i="2"/>
  <c r="RXR18" i="2"/>
  <c r="RXU18" i="2"/>
  <c r="RXX18" i="2"/>
  <c r="RYA18" i="2"/>
  <c r="RYD18" i="2"/>
  <c r="RYG18" i="2"/>
  <c r="RYJ18" i="2"/>
  <c r="RYM18" i="2"/>
  <c r="RYP18" i="2"/>
  <c r="RYS18" i="2"/>
  <c r="RYV18" i="2"/>
  <c r="RYY18" i="2"/>
  <c r="RZB18" i="2"/>
  <c r="RZE18" i="2"/>
  <c r="RZH18" i="2"/>
  <c r="RZK18" i="2"/>
  <c r="RZN18" i="2"/>
  <c r="RZQ18" i="2"/>
  <c r="RZT18" i="2"/>
  <c r="RZW18" i="2"/>
  <c r="RZZ18" i="2"/>
  <c r="SAC18" i="2"/>
  <c r="SAF18" i="2"/>
  <c r="SAI18" i="2"/>
  <c r="SAL18" i="2"/>
  <c r="SAO18" i="2"/>
  <c r="SAR18" i="2"/>
  <c r="SAU18" i="2"/>
  <c r="SAX18" i="2"/>
  <c r="SBA18" i="2"/>
  <c r="SBD18" i="2"/>
  <c r="SBG18" i="2"/>
  <c r="SBJ18" i="2"/>
  <c r="SBM18" i="2"/>
  <c r="SBP18" i="2"/>
  <c r="SBS18" i="2"/>
  <c r="SBV18" i="2"/>
  <c r="SBY18" i="2"/>
  <c r="SCB18" i="2"/>
  <c r="SCE18" i="2"/>
  <c r="SCH18" i="2"/>
  <c r="SCK18" i="2"/>
  <c r="SCN18" i="2"/>
  <c r="SCQ18" i="2"/>
  <c r="SCT18" i="2"/>
  <c r="SCW18" i="2"/>
  <c r="SCZ18" i="2"/>
  <c r="SDC18" i="2"/>
  <c r="SDF18" i="2"/>
  <c r="SDI18" i="2"/>
  <c r="SDL18" i="2"/>
  <c r="SDO18" i="2"/>
  <c r="SDR18" i="2"/>
  <c r="SDU18" i="2"/>
  <c r="SDX18" i="2"/>
  <c r="SEA18" i="2"/>
  <c r="SED18" i="2"/>
  <c r="SEG18" i="2"/>
  <c r="SEJ18" i="2"/>
  <c r="SEM18" i="2"/>
  <c r="SEP18" i="2"/>
  <c r="SES18" i="2"/>
  <c r="SEV18" i="2"/>
  <c r="SEY18" i="2"/>
  <c r="SFB18" i="2"/>
  <c r="SFE18" i="2"/>
  <c r="SFH18" i="2"/>
  <c r="SFK18" i="2"/>
  <c r="SFN18" i="2"/>
  <c r="SFQ18" i="2"/>
  <c r="SFT18" i="2"/>
  <c r="SFW18" i="2"/>
  <c r="SFZ18" i="2"/>
  <c r="SGC18" i="2"/>
  <c r="SGF18" i="2"/>
  <c r="SGI18" i="2"/>
  <c r="SGL18" i="2"/>
  <c r="SGO18" i="2"/>
  <c r="SGR18" i="2"/>
  <c r="SGU18" i="2"/>
  <c r="SGX18" i="2"/>
  <c r="SHA18" i="2"/>
  <c r="SHD18" i="2"/>
  <c r="SHG18" i="2"/>
  <c r="SHJ18" i="2"/>
  <c r="SHM18" i="2"/>
  <c r="SHP18" i="2"/>
  <c r="SHS18" i="2"/>
  <c r="SHV18" i="2"/>
  <c r="SHY18" i="2"/>
  <c r="SIB18" i="2"/>
  <c r="SIE18" i="2"/>
  <c r="SIH18" i="2"/>
  <c r="SIK18" i="2"/>
  <c r="SIN18" i="2"/>
  <c r="SIQ18" i="2"/>
  <c r="SIT18" i="2"/>
  <c r="SIW18" i="2"/>
  <c r="SIZ18" i="2"/>
  <c r="SJC18" i="2"/>
  <c r="SJF18" i="2"/>
  <c r="SJI18" i="2"/>
  <c r="SJL18" i="2"/>
  <c r="SJO18" i="2"/>
  <c r="SJR18" i="2"/>
  <c r="SJU18" i="2"/>
  <c r="SJX18" i="2"/>
  <c r="SKA18" i="2"/>
  <c r="SKD18" i="2"/>
  <c r="SKG18" i="2"/>
  <c r="SKJ18" i="2"/>
  <c r="SKM18" i="2"/>
  <c r="SKP18" i="2"/>
  <c r="SKS18" i="2"/>
  <c r="SKV18" i="2"/>
  <c r="SKY18" i="2"/>
  <c r="SLB18" i="2"/>
  <c r="SLE18" i="2"/>
  <c r="SLH18" i="2"/>
  <c r="SLK18" i="2"/>
  <c r="SLN18" i="2"/>
  <c r="SLQ18" i="2"/>
  <c r="SLT18" i="2"/>
  <c r="SLW18" i="2"/>
  <c r="SLZ18" i="2"/>
  <c r="SMC18" i="2"/>
  <c r="SMF18" i="2"/>
  <c r="SMI18" i="2"/>
  <c r="SML18" i="2"/>
  <c r="SMO18" i="2"/>
  <c r="SMR18" i="2"/>
  <c r="SMU18" i="2"/>
  <c r="SMX18" i="2"/>
  <c r="SNA18" i="2"/>
  <c r="SND18" i="2"/>
  <c r="SNG18" i="2"/>
  <c r="SNJ18" i="2"/>
  <c r="SNM18" i="2"/>
  <c r="SNP18" i="2"/>
  <c r="SNS18" i="2"/>
  <c r="SNV18" i="2"/>
  <c r="SNY18" i="2"/>
  <c r="SOB18" i="2"/>
  <c r="SOE18" i="2"/>
  <c r="SOH18" i="2"/>
  <c r="SOK18" i="2"/>
  <c r="SON18" i="2"/>
  <c r="SOQ18" i="2"/>
  <c r="SOT18" i="2"/>
  <c r="SOW18" i="2"/>
  <c r="SOZ18" i="2"/>
  <c r="SPC18" i="2"/>
  <c r="SPF18" i="2"/>
  <c r="SPI18" i="2"/>
  <c r="SPL18" i="2"/>
  <c r="SPO18" i="2"/>
  <c r="SPR18" i="2"/>
  <c r="SPU18" i="2"/>
  <c r="SPX18" i="2"/>
  <c r="SQA18" i="2"/>
  <c r="SQD18" i="2"/>
  <c r="SQG18" i="2"/>
  <c r="SQJ18" i="2"/>
  <c r="SQM18" i="2"/>
  <c r="SQP18" i="2"/>
  <c r="SQS18" i="2"/>
  <c r="SQV18" i="2"/>
  <c r="SQY18" i="2"/>
  <c r="SRB18" i="2"/>
  <c r="SRE18" i="2"/>
  <c r="SRH18" i="2"/>
  <c r="SRK18" i="2"/>
  <c r="SRN18" i="2"/>
  <c r="SRQ18" i="2"/>
  <c r="SRT18" i="2"/>
  <c r="SRW18" i="2"/>
  <c r="SRZ18" i="2"/>
  <c r="SSC18" i="2"/>
  <c r="SSF18" i="2"/>
  <c r="SSI18" i="2"/>
  <c r="SSL18" i="2"/>
  <c r="SSO18" i="2"/>
  <c r="SSR18" i="2"/>
  <c r="SSU18" i="2"/>
  <c r="SSX18" i="2"/>
  <c r="STA18" i="2"/>
  <c r="STD18" i="2"/>
  <c r="STG18" i="2"/>
  <c r="STJ18" i="2"/>
  <c r="STM18" i="2"/>
  <c r="STP18" i="2"/>
  <c r="STS18" i="2"/>
  <c r="STV18" i="2"/>
  <c r="STY18" i="2"/>
  <c r="SUB18" i="2"/>
  <c r="SUE18" i="2"/>
  <c r="SUH18" i="2"/>
  <c r="SUK18" i="2"/>
  <c r="SUN18" i="2"/>
  <c r="SUQ18" i="2"/>
  <c r="SUT18" i="2"/>
  <c r="SUW18" i="2"/>
  <c r="SUZ18" i="2"/>
  <c r="SVC18" i="2"/>
  <c r="SVF18" i="2"/>
  <c r="SVI18" i="2"/>
  <c r="SVL18" i="2"/>
  <c r="SVO18" i="2"/>
  <c r="SVR18" i="2"/>
  <c r="SVU18" i="2"/>
  <c r="SVX18" i="2"/>
  <c r="SWA18" i="2"/>
  <c r="SWD18" i="2"/>
  <c r="SWG18" i="2"/>
  <c r="SWJ18" i="2"/>
  <c r="SWM18" i="2"/>
  <c r="SWP18" i="2"/>
  <c r="SWS18" i="2"/>
  <c r="SWV18" i="2"/>
  <c r="SWY18" i="2"/>
  <c r="SXB18" i="2"/>
  <c r="SXE18" i="2"/>
  <c r="SXH18" i="2"/>
  <c r="SXK18" i="2"/>
  <c r="SXN18" i="2"/>
  <c r="SXQ18" i="2"/>
  <c r="SXT18" i="2"/>
  <c r="SXW18" i="2"/>
  <c r="SXZ18" i="2"/>
  <c r="SYC18" i="2"/>
  <c r="SYF18" i="2"/>
  <c r="SYI18" i="2"/>
  <c r="SYL18" i="2"/>
  <c r="SYO18" i="2"/>
  <c r="SYR18" i="2"/>
  <c r="SYU18" i="2"/>
  <c r="SYX18" i="2"/>
  <c r="SZA18" i="2"/>
  <c r="SZD18" i="2"/>
  <c r="SZG18" i="2"/>
  <c r="SZJ18" i="2"/>
  <c r="SZM18" i="2"/>
  <c r="SZP18" i="2"/>
  <c r="SZS18" i="2"/>
  <c r="SZV18" i="2"/>
  <c r="SZY18" i="2"/>
  <c r="TAB18" i="2"/>
  <c r="TAE18" i="2"/>
  <c r="TAH18" i="2"/>
  <c r="TAK18" i="2"/>
  <c r="TAN18" i="2"/>
  <c r="TAQ18" i="2"/>
  <c r="TAT18" i="2"/>
  <c r="TAW18" i="2"/>
  <c r="TAZ18" i="2"/>
  <c r="TBC18" i="2"/>
  <c r="TBF18" i="2"/>
  <c r="TBI18" i="2"/>
  <c r="TBL18" i="2"/>
  <c r="TBO18" i="2"/>
  <c r="TBR18" i="2"/>
  <c r="TBU18" i="2"/>
  <c r="TBX18" i="2"/>
  <c r="TCA18" i="2"/>
  <c r="TCD18" i="2"/>
  <c r="TCG18" i="2"/>
  <c r="TCJ18" i="2"/>
  <c r="TCM18" i="2"/>
  <c r="TCP18" i="2"/>
  <c r="TCS18" i="2"/>
  <c r="TCV18" i="2"/>
  <c r="TCY18" i="2"/>
  <c r="TDB18" i="2"/>
  <c r="TDE18" i="2"/>
  <c r="TDH18" i="2"/>
  <c r="TDK18" i="2"/>
  <c r="TDN18" i="2"/>
  <c r="TDQ18" i="2"/>
  <c r="TDT18" i="2"/>
  <c r="TDW18" i="2"/>
  <c r="TDZ18" i="2"/>
  <c r="TEC18" i="2"/>
  <c r="TEF18" i="2"/>
  <c r="TEI18" i="2"/>
  <c r="TEL18" i="2"/>
  <c r="TEO18" i="2"/>
  <c r="TER18" i="2"/>
  <c r="TEU18" i="2"/>
  <c r="TEX18" i="2"/>
  <c r="TFA18" i="2"/>
  <c r="TFD18" i="2"/>
  <c r="TFG18" i="2"/>
  <c r="TFJ18" i="2"/>
  <c r="TFM18" i="2"/>
  <c r="TFP18" i="2"/>
  <c r="TFS18" i="2"/>
  <c r="TFV18" i="2"/>
  <c r="TFY18" i="2"/>
  <c r="TGB18" i="2"/>
  <c r="TGE18" i="2"/>
  <c r="TGH18" i="2"/>
  <c r="TGK18" i="2"/>
  <c r="TGN18" i="2"/>
  <c r="TGQ18" i="2"/>
  <c r="TGT18" i="2"/>
  <c r="TGW18" i="2"/>
  <c r="TGZ18" i="2"/>
  <c r="THC18" i="2"/>
  <c r="THF18" i="2"/>
  <c r="THI18" i="2"/>
  <c r="THL18" i="2"/>
  <c r="THO18" i="2"/>
  <c r="THR18" i="2"/>
  <c r="THU18" i="2"/>
  <c r="THX18" i="2"/>
  <c r="TIA18" i="2"/>
  <c r="TID18" i="2"/>
  <c r="TIG18" i="2"/>
  <c r="TIJ18" i="2"/>
  <c r="TIM18" i="2"/>
  <c r="TIP18" i="2"/>
  <c r="TIS18" i="2"/>
  <c r="TIV18" i="2"/>
  <c r="TIY18" i="2"/>
  <c r="TJB18" i="2"/>
  <c r="TJE18" i="2"/>
  <c r="TJH18" i="2"/>
  <c r="TJK18" i="2"/>
  <c r="TJN18" i="2"/>
  <c r="TJQ18" i="2"/>
  <c r="TJT18" i="2"/>
  <c r="TJW18" i="2"/>
  <c r="TJZ18" i="2"/>
  <c r="TKC18" i="2"/>
  <c r="TKF18" i="2"/>
  <c r="TKI18" i="2"/>
  <c r="TKL18" i="2"/>
  <c r="TKO18" i="2"/>
  <c r="TKR18" i="2"/>
  <c r="TKU18" i="2"/>
  <c r="TKX18" i="2"/>
  <c r="TLA18" i="2"/>
  <c r="TLD18" i="2"/>
  <c r="TLG18" i="2"/>
  <c r="TLJ18" i="2"/>
  <c r="TLM18" i="2"/>
  <c r="TLP18" i="2"/>
  <c r="TLS18" i="2"/>
  <c r="TLV18" i="2"/>
  <c r="TLY18" i="2"/>
  <c r="TMB18" i="2"/>
  <c r="TME18" i="2"/>
  <c r="TMH18" i="2"/>
  <c r="TMK18" i="2"/>
  <c r="TMN18" i="2"/>
  <c r="TMQ18" i="2"/>
  <c r="TMT18" i="2"/>
  <c r="TMW18" i="2"/>
  <c r="TMZ18" i="2"/>
  <c r="TNC18" i="2"/>
  <c r="TNF18" i="2"/>
  <c r="TNI18" i="2"/>
  <c r="TNL18" i="2"/>
  <c r="TNO18" i="2"/>
  <c r="TNR18" i="2"/>
  <c r="TNU18" i="2"/>
  <c r="TNX18" i="2"/>
  <c r="TOA18" i="2"/>
  <c r="TOD18" i="2"/>
  <c r="TOG18" i="2"/>
  <c r="TOJ18" i="2"/>
  <c r="TOM18" i="2"/>
  <c r="TOP18" i="2"/>
  <c r="TOS18" i="2"/>
  <c r="TOV18" i="2"/>
  <c r="TOY18" i="2"/>
  <c r="TPB18" i="2"/>
  <c r="TPE18" i="2"/>
  <c r="TPH18" i="2"/>
  <c r="TPK18" i="2"/>
  <c r="TPN18" i="2"/>
  <c r="TPQ18" i="2"/>
  <c r="TPT18" i="2"/>
  <c r="TPW18" i="2"/>
  <c r="TPZ18" i="2"/>
  <c r="TQC18" i="2"/>
  <c r="TQF18" i="2"/>
  <c r="TQI18" i="2"/>
  <c r="TQL18" i="2"/>
  <c r="TQO18" i="2"/>
  <c r="TQR18" i="2"/>
  <c r="TQU18" i="2"/>
  <c r="TQX18" i="2"/>
  <c r="TRA18" i="2"/>
  <c r="TRD18" i="2"/>
  <c r="TRG18" i="2"/>
  <c r="TRJ18" i="2"/>
  <c r="TRM18" i="2"/>
  <c r="TRP18" i="2"/>
  <c r="TRS18" i="2"/>
  <c r="TRV18" i="2"/>
  <c r="TRY18" i="2"/>
  <c r="TSB18" i="2"/>
  <c r="TSE18" i="2"/>
  <c r="TSH18" i="2"/>
  <c r="TSK18" i="2"/>
  <c r="TSN18" i="2"/>
  <c r="TSQ18" i="2"/>
  <c r="TST18" i="2"/>
  <c r="TSW18" i="2"/>
  <c r="TSZ18" i="2"/>
  <c r="TTC18" i="2"/>
  <c r="TTF18" i="2"/>
  <c r="TTI18" i="2"/>
  <c r="TTL18" i="2"/>
  <c r="TTO18" i="2"/>
  <c r="TTR18" i="2"/>
  <c r="TTU18" i="2"/>
  <c r="TTX18" i="2"/>
  <c r="TUA18" i="2"/>
  <c r="TUD18" i="2"/>
  <c r="TUG18" i="2"/>
  <c r="TUJ18" i="2"/>
  <c r="TUM18" i="2"/>
  <c r="TUP18" i="2"/>
  <c r="TUS18" i="2"/>
  <c r="TUV18" i="2"/>
  <c r="TUY18" i="2"/>
  <c r="TVB18" i="2"/>
  <c r="TVE18" i="2"/>
  <c r="TVH18" i="2"/>
  <c r="TVK18" i="2"/>
  <c r="TVN18" i="2"/>
  <c r="TVQ18" i="2"/>
  <c r="TVT18" i="2"/>
  <c r="TVW18" i="2"/>
  <c r="TVZ18" i="2"/>
  <c r="TWC18" i="2"/>
  <c r="TWF18" i="2"/>
  <c r="TWI18" i="2"/>
  <c r="TWL18" i="2"/>
  <c r="TWO18" i="2"/>
  <c r="TWR18" i="2"/>
  <c r="TWU18" i="2"/>
  <c r="TWX18" i="2"/>
  <c r="TXA18" i="2"/>
  <c r="TXD18" i="2"/>
  <c r="TXG18" i="2"/>
  <c r="TXJ18" i="2"/>
  <c r="TXM18" i="2"/>
  <c r="TXP18" i="2"/>
  <c r="TXS18" i="2"/>
  <c r="TXV18" i="2"/>
  <c r="TXY18" i="2"/>
  <c r="TYB18" i="2"/>
  <c r="TYE18" i="2"/>
  <c r="TYH18" i="2"/>
  <c r="TYK18" i="2"/>
  <c r="TYN18" i="2"/>
  <c r="TYQ18" i="2"/>
  <c r="TYT18" i="2"/>
  <c r="TYW18" i="2"/>
  <c r="TYZ18" i="2"/>
  <c r="TZC18" i="2"/>
  <c r="TZF18" i="2"/>
  <c r="TZI18" i="2"/>
  <c r="TZL18" i="2"/>
  <c r="TZO18" i="2"/>
  <c r="TZR18" i="2"/>
  <c r="TZU18" i="2"/>
  <c r="TZX18" i="2"/>
  <c r="UAA18" i="2"/>
  <c r="UAD18" i="2"/>
  <c r="UAG18" i="2"/>
  <c r="UAJ18" i="2"/>
  <c r="UAM18" i="2"/>
  <c r="UAP18" i="2"/>
  <c r="UAS18" i="2"/>
  <c r="UAV18" i="2"/>
  <c r="UAY18" i="2"/>
  <c r="UBB18" i="2"/>
  <c r="UBE18" i="2"/>
  <c r="UBH18" i="2"/>
  <c r="UBK18" i="2"/>
  <c r="UBN18" i="2"/>
  <c r="UBQ18" i="2"/>
  <c r="UBT18" i="2"/>
  <c r="UBW18" i="2"/>
  <c r="UBZ18" i="2"/>
  <c r="UCC18" i="2"/>
  <c r="UCF18" i="2"/>
  <c r="UCI18" i="2"/>
  <c r="UCL18" i="2"/>
  <c r="UCO18" i="2"/>
  <c r="UCR18" i="2"/>
  <c r="UCU18" i="2"/>
  <c r="UCX18" i="2"/>
  <c r="UDA18" i="2"/>
  <c r="UDD18" i="2"/>
  <c r="UDG18" i="2"/>
  <c r="UDJ18" i="2"/>
  <c r="UDM18" i="2"/>
  <c r="UDP18" i="2"/>
  <c r="UDS18" i="2"/>
  <c r="UDV18" i="2"/>
  <c r="UDY18" i="2"/>
  <c r="UEB18" i="2"/>
  <c r="UEE18" i="2"/>
  <c r="UEH18" i="2"/>
  <c r="UEK18" i="2"/>
  <c r="UEN18" i="2"/>
  <c r="UEQ18" i="2"/>
  <c r="UET18" i="2"/>
  <c r="UEW18" i="2"/>
  <c r="UEZ18" i="2"/>
  <c r="UFC18" i="2"/>
  <c r="UFF18" i="2"/>
  <c r="UFI18" i="2"/>
  <c r="UFL18" i="2"/>
  <c r="UFO18" i="2"/>
  <c r="UFR18" i="2"/>
  <c r="UFU18" i="2"/>
  <c r="UFX18" i="2"/>
  <c r="UGA18" i="2"/>
  <c r="UGD18" i="2"/>
  <c r="UGG18" i="2"/>
  <c r="UGJ18" i="2"/>
  <c r="UGM18" i="2"/>
  <c r="UGP18" i="2"/>
  <c r="UGS18" i="2"/>
  <c r="UGV18" i="2"/>
  <c r="UGY18" i="2"/>
  <c r="UHB18" i="2"/>
  <c r="UHE18" i="2"/>
  <c r="UHH18" i="2"/>
  <c r="UHK18" i="2"/>
  <c r="UHN18" i="2"/>
  <c r="UHQ18" i="2"/>
  <c r="UHT18" i="2"/>
  <c r="UHW18" i="2"/>
  <c r="UHZ18" i="2"/>
  <c r="UIC18" i="2"/>
  <c r="UIF18" i="2"/>
  <c r="UII18" i="2"/>
  <c r="UIL18" i="2"/>
  <c r="UIO18" i="2"/>
  <c r="UIR18" i="2"/>
  <c r="UIU18" i="2"/>
  <c r="UIX18" i="2"/>
  <c r="UJA18" i="2"/>
  <c r="UJD18" i="2"/>
  <c r="UJG18" i="2"/>
  <c r="UJJ18" i="2"/>
  <c r="UJM18" i="2"/>
  <c r="UJP18" i="2"/>
  <c r="UJS18" i="2"/>
  <c r="UJV18" i="2"/>
  <c r="UJY18" i="2"/>
  <c r="UKB18" i="2"/>
  <c r="UKE18" i="2"/>
  <c r="UKH18" i="2"/>
  <c r="UKK18" i="2"/>
  <c r="UKN18" i="2"/>
  <c r="UKQ18" i="2"/>
  <c r="UKT18" i="2"/>
  <c r="UKW18" i="2"/>
  <c r="UKZ18" i="2"/>
  <c r="ULC18" i="2"/>
  <c r="ULF18" i="2"/>
  <c r="ULI18" i="2"/>
  <c r="ULL18" i="2"/>
  <c r="ULO18" i="2"/>
  <c r="ULR18" i="2"/>
  <c r="ULU18" i="2"/>
  <c r="ULX18" i="2"/>
  <c r="UMA18" i="2"/>
  <c r="UMD18" i="2"/>
  <c r="UMG18" i="2"/>
  <c r="UMJ18" i="2"/>
  <c r="UMM18" i="2"/>
  <c r="UMP18" i="2"/>
  <c r="UMS18" i="2"/>
  <c r="UMV18" i="2"/>
  <c r="UMY18" i="2"/>
  <c r="UNB18" i="2"/>
  <c r="UNE18" i="2"/>
  <c r="UNH18" i="2"/>
  <c r="UNK18" i="2"/>
  <c r="UNN18" i="2"/>
  <c r="UNQ18" i="2"/>
  <c r="UNT18" i="2"/>
  <c r="UNW18" i="2"/>
  <c r="UNZ18" i="2"/>
  <c r="UOC18" i="2"/>
  <c r="UOF18" i="2"/>
  <c r="UOI18" i="2"/>
  <c r="UOL18" i="2"/>
  <c r="UOO18" i="2"/>
  <c r="UOR18" i="2"/>
  <c r="UOU18" i="2"/>
  <c r="UOX18" i="2"/>
  <c r="UPA18" i="2"/>
  <c r="UPD18" i="2"/>
  <c r="UPG18" i="2"/>
  <c r="UPJ18" i="2"/>
  <c r="UPM18" i="2"/>
  <c r="UPP18" i="2"/>
  <c r="UPS18" i="2"/>
  <c r="UPV18" i="2"/>
  <c r="UPY18" i="2"/>
  <c r="UQB18" i="2"/>
  <c r="UQE18" i="2"/>
  <c r="UQH18" i="2"/>
  <c r="UQK18" i="2"/>
  <c r="UQN18" i="2"/>
  <c r="UQQ18" i="2"/>
  <c r="UQT18" i="2"/>
  <c r="UQW18" i="2"/>
  <c r="UQZ18" i="2"/>
  <c r="URC18" i="2"/>
  <c r="URF18" i="2"/>
  <c r="URI18" i="2"/>
  <c r="URL18" i="2"/>
  <c r="URO18" i="2"/>
  <c r="URR18" i="2"/>
  <c r="URU18" i="2"/>
  <c r="URX18" i="2"/>
  <c r="USA18" i="2"/>
  <c r="USD18" i="2"/>
  <c r="USG18" i="2"/>
  <c r="USJ18" i="2"/>
  <c r="USM18" i="2"/>
  <c r="USP18" i="2"/>
  <c r="USS18" i="2"/>
  <c r="USV18" i="2"/>
  <c r="USY18" i="2"/>
  <c r="UTB18" i="2"/>
  <c r="UTE18" i="2"/>
  <c r="UTH18" i="2"/>
  <c r="UTK18" i="2"/>
  <c r="UTN18" i="2"/>
  <c r="UTQ18" i="2"/>
  <c r="UTT18" i="2"/>
  <c r="UTW18" i="2"/>
  <c r="UTZ18" i="2"/>
  <c r="UUC18" i="2"/>
  <c r="UUF18" i="2"/>
  <c r="UUI18" i="2"/>
  <c r="UUL18" i="2"/>
  <c r="UUO18" i="2"/>
  <c r="UUR18" i="2"/>
  <c r="UUU18" i="2"/>
  <c r="UUX18" i="2"/>
  <c r="UVA18" i="2"/>
  <c r="UVD18" i="2"/>
  <c r="UVG18" i="2"/>
  <c r="UVJ18" i="2"/>
  <c r="UVM18" i="2"/>
  <c r="UVP18" i="2"/>
  <c r="UVS18" i="2"/>
  <c r="UVV18" i="2"/>
  <c r="UVY18" i="2"/>
  <c r="UWB18" i="2"/>
  <c r="UWE18" i="2"/>
  <c r="UWH18" i="2"/>
  <c r="UWK18" i="2"/>
  <c r="UWN18" i="2"/>
  <c r="UWQ18" i="2"/>
  <c r="UWT18" i="2"/>
  <c r="UWW18" i="2"/>
  <c r="UWZ18" i="2"/>
  <c r="UXC18" i="2"/>
  <c r="UXF18" i="2"/>
  <c r="UXI18" i="2"/>
  <c r="UXL18" i="2"/>
  <c r="UXO18" i="2"/>
  <c r="UXR18" i="2"/>
  <c r="UXU18" i="2"/>
  <c r="UXX18" i="2"/>
  <c r="UYA18" i="2"/>
  <c r="UYD18" i="2"/>
  <c r="UYG18" i="2"/>
  <c r="UYJ18" i="2"/>
  <c r="UYM18" i="2"/>
  <c r="UYP18" i="2"/>
  <c r="UYS18" i="2"/>
  <c r="UYV18" i="2"/>
  <c r="UYY18" i="2"/>
  <c r="UZB18" i="2"/>
  <c r="UZE18" i="2"/>
  <c r="UZH18" i="2"/>
  <c r="UZK18" i="2"/>
  <c r="UZN18" i="2"/>
  <c r="UZQ18" i="2"/>
  <c r="UZT18" i="2"/>
  <c r="UZW18" i="2"/>
  <c r="UZZ18" i="2"/>
  <c r="VAC18" i="2"/>
  <c r="VAF18" i="2"/>
  <c r="VAI18" i="2"/>
  <c r="VAL18" i="2"/>
  <c r="VAO18" i="2"/>
  <c r="VAR18" i="2"/>
  <c r="VAU18" i="2"/>
  <c r="VAX18" i="2"/>
  <c r="VBA18" i="2"/>
  <c r="VBD18" i="2"/>
  <c r="VBG18" i="2"/>
  <c r="VBJ18" i="2"/>
  <c r="VBM18" i="2"/>
  <c r="VBP18" i="2"/>
  <c r="VBS18" i="2"/>
  <c r="VBV18" i="2"/>
  <c r="VBY18" i="2"/>
  <c r="VCB18" i="2"/>
  <c r="VCE18" i="2"/>
  <c r="VCH18" i="2"/>
  <c r="VCK18" i="2"/>
  <c r="VCN18" i="2"/>
  <c r="VCQ18" i="2"/>
  <c r="VCT18" i="2"/>
  <c r="VCW18" i="2"/>
  <c r="VCZ18" i="2"/>
  <c r="VDC18" i="2"/>
  <c r="VDF18" i="2"/>
  <c r="VDI18" i="2"/>
  <c r="VDL18" i="2"/>
  <c r="VDO18" i="2"/>
  <c r="VDR18" i="2"/>
  <c r="VDU18" i="2"/>
  <c r="VDX18" i="2"/>
  <c r="VEA18" i="2"/>
  <c r="VED18" i="2"/>
  <c r="VEG18" i="2"/>
  <c r="VEJ18" i="2"/>
  <c r="VEM18" i="2"/>
  <c r="VEP18" i="2"/>
  <c r="VES18" i="2"/>
  <c r="VEV18" i="2"/>
  <c r="VEY18" i="2"/>
  <c r="VFB18" i="2"/>
  <c r="VFE18" i="2"/>
  <c r="VFH18" i="2"/>
  <c r="VFK18" i="2"/>
  <c r="VFN18" i="2"/>
  <c r="VFQ18" i="2"/>
  <c r="VFT18" i="2"/>
  <c r="VFW18" i="2"/>
  <c r="VFZ18" i="2"/>
  <c r="VGC18" i="2"/>
  <c r="VGF18" i="2"/>
  <c r="VGI18" i="2"/>
  <c r="VGL18" i="2"/>
  <c r="VGO18" i="2"/>
  <c r="VGR18" i="2"/>
  <c r="VGU18" i="2"/>
  <c r="VGX18" i="2"/>
  <c r="VHA18" i="2"/>
  <c r="VHD18" i="2"/>
  <c r="VHG18" i="2"/>
  <c r="VHJ18" i="2"/>
  <c r="VHM18" i="2"/>
  <c r="VHP18" i="2"/>
  <c r="VHS18" i="2"/>
  <c r="VHV18" i="2"/>
  <c r="VHY18" i="2"/>
  <c r="VIB18" i="2"/>
  <c r="VIE18" i="2"/>
  <c r="VIH18" i="2"/>
  <c r="VIK18" i="2"/>
  <c r="VIN18" i="2"/>
  <c r="VIQ18" i="2"/>
  <c r="VIT18" i="2"/>
  <c r="VIW18" i="2"/>
  <c r="VIZ18" i="2"/>
  <c r="VJC18" i="2"/>
  <c r="VJF18" i="2"/>
  <c r="VJI18" i="2"/>
  <c r="VJL18" i="2"/>
  <c r="VJO18" i="2"/>
  <c r="VJR18" i="2"/>
  <c r="VJU18" i="2"/>
  <c r="VJX18" i="2"/>
  <c r="VKA18" i="2"/>
  <c r="VKD18" i="2"/>
  <c r="VKG18" i="2"/>
  <c r="VKJ18" i="2"/>
  <c r="VKM18" i="2"/>
  <c r="VKP18" i="2"/>
  <c r="VKS18" i="2"/>
  <c r="VKV18" i="2"/>
  <c r="VKY18" i="2"/>
  <c r="VLB18" i="2"/>
  <c r="VLE18" i="2"/>
  <c r="VLH18" i="2"/>
  <c r="VLK18" i="2"/>
  <c r="VLN18" i="2"/>
  <c r="VLQ18" i="2"/>
  <c r="VLT18" i="2"/>
  <c r="VLW18" i="2"/>
  <c r="VLZ18" i="2"/>
  <c r="VMC18" i="2"/>
  <c r="VMF18" i="2"/>
  <c r="VMI18" i="2"/>
  <c r="VML18" i="2"/>
  <c r="VMO18" i="2"/>
  <c r="VMR18" i="2"/>
  <c r="VMU18" i="2"/>
  <c r="VMX18" i="2"/>
  <c r="VNA18" i="2"/>
  <c r="VND18" i="2"/>
  <c r="VNG18" i="2"/>
  <c r="VNJ18" i="2"/>
  <c r="VNM18" i="2"/>
  <c r="VNP18" i="2"/>
  <c r="VNS18" i="2"/>
  <c r="VNV18" i="2"/>
  <c r="VNY18" i="2"/>
  <c r="VOB18" i="2"/>
  <c r="VOE18" i="2"/>
  <c r="VOH18" i="2"/>
  <c r="VOK18" i="2"/>
  <c r="VON18" i="2"/>
  <c r="VOQ18" i="2"/>
  <c r="VOT18" i="2"/>
  <c r="VOW18" i="2"/>
  <c r="VOZ18" i="2"/>
  <c r="VPC18" i="2"/>
  <c r="VPF18" i="2"/>
  <c r="VPI18" i="2"/>
  <c r="VPL18" i="2"/>
  <c r="VPO18" i="2"/>
  <c r="VPR18" i="2"/>
  <c r="VPU18" i="2"/>
  <c r="VPX18" i="2"/>
  <c r="VQA18" i="2"/>
  <c r="VQD18" i="2"/>
  <c r="VQG18" i="2"/>
  <c r="VQJ18" i="2"/>
  <c r="VQM18" i="2"/>
  <c r="VQP18" i="2"/>
  <c r="VQS18" i="2"/>
  <c r="VQV18" i="2"/>
  <c r="VQY18" i="2"/>
  <c r="VRB18" i="2"/>
  <c r="VRE18" i="2"/>
  <c r="VRH18" i="2"/>
  <c r="VRK18" i="2"/>
  <c r="VRN18" i="2"/>
  <c r="VRQ18" i="2"/>
  <c r="VRT18" i="2"/>
  <c r="VRW18" i="2"/>
  <c r="VRZ18" i="2"/>
  <c r="VSC18" i="2"/>
  <c r="VSF18" i="2"/>
  <c r="VSI18" i="2"/>
  <c r="VSL18" i="2"/>
  <c r="VSO18" i="2"/>
  <c r="VSR18" i="2"/>
  <c r="VSU18" i="2"/>
  <c r="VSX18" i="2"/>
  <c r="VTA18" i="2"/>
  <c r="VTD18" i="2"/>
  <c r="VTG18" i="2"/>
  <c r="VTJ18" i="2"/>
  <c r="VTM18" i="2"/>
  <c r="VTP18" i="2"/>
  <c r="VTS18" i="2"/>
  <c r="VTV18" i="2"/>
  <c r="VTY18" i="2"/>
  <c r="VUB18" i="2"/>
  <c r="VUE18" i="2"/>
  <c r="VUH18" i="2"/>
  <c r="VUK18" i="2"/>
  <c r="VUN18" i="2"/>
  <c r="VUQ18" i="2"/>
  <c r="VUT18" i="2"/>
  <c r="VUW18" i="2"/>
  <c r="VUZ18" i="2"/>
  <c r="VVC18" i="2"/>
  <c r="VVF18" i="2"/>
  <c r="VVI18" i="2"/>
  <c r="VVL18" i="2"/>
  <c r="VVO18" i="2"/>
  <c r="VVR18" i="2"/>
  <c r="VVU18" i="2"/>
  <c r="VVX18" i="2"/>
  <c r="VWA18" i="2"/>
  <c r="VWD18" i="2"/>
  <c r="VWG18" i="2"/>
  <c r="VWJ18" i="2"/>
  <c r="VWM18" i="2"/>
  <c r="VWP18" i="2"/>
  <c r="VWS18" i="2"/>
  <c r="VWV18" i="2"/>
  <c r="VWY18" i="2"/>
  <c r="VXB18" i="2"/>
  <c r="VXE18" i="2"/>
  <c r="VXH18" i="2"/>
  <c r="VXK18" i="2"/>
  <c r="VXN18" i="2"/>
  <c r="VXQ18" i="2"/>
  <c r="VXT18" i="2"/>
  <c r="VXW18" i="2"/>
  <c r="VXZ18" i="2"/>
  <c r="VYC18" i="2"/>
  <c r="VYF18" i="2"/>
  <c r="VYI18" i="2"/>
  <c r="VYL18" i="2"/>
  <c r="VYO18" i="2"/>
  <c r="VYR18" i="2"/>
  <c r="VYU18" i="2"/>
  <c r="VYX18" i="2"/>
  <c r="VZA18" i="2"/>
  <c r="VZD18" i="2"/>
  <c r="VZG18" i="2"/>
  <c r="VZJ18" i="2"/>
  <c r="VZM18" i="2"/>
  <c r="VZP18" i="2"/>
  <c r="VZS18" i="2"/>
  <c r="VZV18" i="2"/>
  <c r="VZY18" i="2"/>
  <c r="WAB18" i="2"/>
  <c r="WAE18" i="2"/>
  <c r="WAH18" i="2"/>
  <c r="WAK18" i="2"/>
  <c r="WAN18" i="2"/>
  <c r="WAQ18" i="2"/>
  <c r="WAT18" i="2"/>
  <c r="WAW18" i="2"/>
  <c r="WAZ18" i="2"/>
  <c r="WBC18" i="2"/>
  <c r="WBF18" i="2"/>
  <c r="WBI18" i="2"/>
  <c r="WBL18" i="2"/>
  <c r="WBO18" i="2"/>
  <c r="WBR18" i="2"/>
  <c r="WBU18" i="2"/>
  <c r="WBX18" i="2"/>
  <c r="WCA18" i="2"/>
  <c r="WCD18" i="2"/>
  <c r="WCG18" i="2"/>
  <c r="WCJ18" i="2"/>
  <c r="WCM18" i="2"/>
  <c r="WCP18" i="2"/>
  <c r="WCS18" i="2"/>
  <c r="WCV18" i="2"/>
  <c r="WCY18" i="2"/>
  <c r="WDB18" i="2"/>
  <c r="WDE18" i="2"/>
  <c r="WDH18" i="2"/>
  <c r="WDK18" i="2"/>
  <c r="WDN18" i="2"/>
  <c r="WDQ18" i="2"/>
  <c r="WDT18" i="2"/>
  <c r="WDW18" i="2"/>
  <c r="WDZ18" i="2"/>
  <c r="WEC18" i="2"/>
  <c r="WEF18" i="2"/>
  <c r="WEI18" i="2"/>
  <c r="WEL18" i="2"/>
  <c r="WEO18" i="2"/>
  <c r="WER18" i="2"/>
  <c r="WEU18" i="2"/>
  <c r="WEX18" i="2"/>
  <c r="WFA18" i="2"/>
  <c r="WFD18" i="2"/>
  <c r="WFG18" i="2"/>
  <c r="WFJ18" i="2"/>
  <c r="WFM18" i="2"/>
  <c r="WFP18" i="2"/>
  <c r="WFS18" i="2"/>
  <c r="WFV18" i="2"/>
  <c r="WFY18" i="2"/>
  <c r="WGB18" i="2"/>
  <c r="WGE18" i="2"/>
  <c r="WGH18" i="2"/>
  <c r="WGK18" i="2"/>
  <c r="WGN18" i="2"/>
  <c r="WGQ18" i="2"/>
  <c r="WGT18" i="2"/>
  <c r="WGW18" i="2"/>
  <c r="WGZ18" i="2"/>
  <c r="WHC18" i="2"/>
  <c r="WHF18" i="2"/>
  <c r="WHI18" i="2"/>
  <c r="WHL18" i="2"/>
  <c r="WHO18" i="2"/>
  <c r="WHR18" i="2"/>
  <c r="WHU18" i="2"/>
  <c r="WHX18" i="2"/>
  <c r="WIA18" i="2"/>
  <c r="WID18" i="2"/>
  <c r="WIG18" i="2"/>
  <c r="WIJ18" i="2"/>
  <c r="WIM18" i="2"/>
  <c r="WIP18" i="2"/>
  <c r="WIS18" i="2"/>
  <c r="WIV18" i="2"/>
  <c r="WIY18" i="2"/>
  <c r="WJB18" i="2"/>
  <c r="WJE18" i="2"/>
  <c r="WJH18" i="2"/>
  <c r="WJK18" i="2"/>
  <c r="WJN18" i="2"/>
  <c r="WJQ18" i="2"/>
  <c r="WJT18" i="2"/>
  <c r="WJW18" i="2"/>
  <c r="WJZ18" i="2"/>
  <c r="WKC18" i="2"/>
  <c r="WKF18" i="2"/>
  <c r="WKI18" i="2"/>
  <c r="WKL18" i="2"/>
  <c r="WKO18" i="2"/>
  <c r="WKR18" i="2"/>
  <c r="WKU18" i="2"/>
  <c r="WKX18" i="2"/>
  <c r="WLA18" i="2"/>
  <c r="WLD18" i="2"/>
  <c r="WLG18" i="2"/>
  <c r="WLJ18" i="2"/>
  <c r="WLM18" i="2"/>
  <c r="WLP18" i="2"/>
  <c r="WLS18" i="2"/>
  <c r="WLV18" i="2"/>
  <c r="WLY18" i="2"/>
  <c r="WMB18" i="2"/>
  <c r="WME18" i="2"/>
  <c r="WMH18" i="2"/>
  <c r="WMK18" i="2"/>
  <c r="WMN18" i="2"/>
  <c r="WMQ18" i="2"/>
  <c r="WMT18" i="2"/>
  <c r="WMW18" i="2"/>
  <c r="WMZ18" i="2"/>
  <c r="WNC18" i="2"/>
  <c r="WNF18" i="2"/>
  <c r="WNI18" i="2"/>
  <c r="WNL18" i="2"/>
  <c r="WNO18" i="2"/>
  <c r="WNR18" i="2"/>
  <c r="WNU18" i="2"/>
  <c r="WNX18" i="2"/>
  <c r="WOA18" i="2"/>
  <c r="WOD18" i="2"/>
  <c r="WOG18" i="2"/>
  <c r="WOJ18" i="2"/>
  <c r="WOM18" i="2"/>
  <c r="WOP18" i="2"/>
  <c r="WOS18" i="2"/>
  <c r="WOV18" i="2"/>
  <c r="WOY18" i="2"/>
  <c r="WPB18" i="2"/>
  <c r="WPE18" i="2"/>
  <c r="WPH18" i="2"/>
  <c r="WPK18" i="2"/>
  <c r="WPN18" i="2"/>
  <c r="WPQ18" i="2"/>
  <c r="WPT18" i="2"/>
  <c r="WPW18" i="2"/>
  <c r="WPZ18" i="2"/>
  <c r="WQC18" i="2"/>
  <c r="WQF18" i="2"/>
  <c r="WQI18" i="2"/>
  <c r="WQL18" i="2"/>
  <c r="WQO18" i="2"/>
  <c r="WQR18" i="2"/>
  <c r="WQU18" i="2"/>
  <c r="WQX18" i="2"/>
  <c r="WRA18" i="2"/>
  <c r="WRD18" i="2"/>
  <c r="WRG18" i="2"/>
  <c r="WRJ18" i="2"/>
  <c r="WRM18" i="2"/>
  <c r="WRP18" i="2"/>
  <c r="WRS18" i="2"/>
  <c r="WRV18" i="2"/>
  <c r="WRY18" i="2"/>
  <c r="WSB18" i="2"/>
  <c r="WSE18" i="2"/>
  <c r="WSH18" i="2"/>
  <c r="WSK18" i="2"/>
  <c r="WSN18" i="2"/>
  <c r="WSQ18" i="2"/>
  <c r="WST18" i="2"/>
  <c r="WSW18" i="2"/>
  <c r="WSZ18" i="2"/>
  <c r="WTC18" i="2"/>
  <c r="WTF18" i="2"/>
  <c r="WTI18" i="2"/>
  <c r="WTL18" i="2"/>
  <c r="WTO18" i="2"/>
  <c r="WTR18" i="2"/>
  <c r="WTU18" i="2"/>
  <c r="WTX18" i="2"/>
  <c r="WUA18" i="2"/>
  <c r="WUD18" i="2"/>
  <c r="WUG18" i="2"/>
  <c r="WUJ18" i="2"/>
  <c r="WUM18" i="2"/>
  <c r="WUP18" i="2"/>
  <c r="WUS18" i="2"/>
  <c r="WUV18" i="2"/>
  <c r="WUY18" i="2"/>
  <c r="WVB18" i="2"/>
  <c r="WVE18" i="2"/>
  <c r="WVH18" i="2"/>
  <c r="WVK18" i="2"/>
  <c r="WVN18" i="2"/>
  <c r="WVQ18" i="2"/>
  <c r="WVT18" i="2"/>
  <c r="WVW18" i="2"/>
  <c r="WVZ18" i="2"/>
  <c r="WWC18" i="2"/>
  <c r="WWF18" i="2"/>
  <c r="WWI18" i="2"/>
  <c r="WWL18" i="2"/>
  <c r="WWO18" i="2"/>
  <c r="WWR18" i="2"/>
  <c r="WWU18" i="2"/>
  <c r="WWX18" i="2"/>
  <c r="WXA18" i="2"/>
  <c r="WXD18" i="2"/>
  <c r="WXG18" i="2"/>
  <c r="WXJ18" i="2"/>
  <c r="WXM18" i="2"/>
  <c r="WXP18" i="2"/>
  <c r="WXS18" i="2"/>
  <c r="WXV18" i="2"/>
  <c r="WXY18" i="2"/>
  <c r="WYB18" i="2"/>
  <c r="WYE18" i="2"/>
  <c r="WYH18" i="2"/>
  <c r="WYK18" i="2"/>
  <c r="WYN18" i="2"/>
  <c r="WYQ18" i="2"/>
  <c r="WYT18" i="2"/>
  <c r="WYW18" i="2"/>
  <c r="WYZ18" i="2"/>
  <c r="WZC18" i="2"/>
  <c r="WZF18" i="2"/>
  <c r="WZI18" i="2"/>
  <c r="WZL18" i="2"/>
  <c r="WZO18" i="2"/>
  <c r="WZR18" i="2"/>
  <c r="WZU18" i="2"/>
  <c r="WZX18" i="2"/>
  <c r="XAA18" i="2"/>
  <c r="XAD18" i="2"/>
  <c r="XAG18" i="2"/>
  <c r="XAJ18" i="2"/>
  <c r="XAM18" i="2"/>
  <c r="XAP18" i="2"/>
  <c r="XAS18" i="2"/>
  <c r="XAV18" i="2"/>
  <c r="XAY18" i="2"/>
  <c r="XBB18" i="2"/>
  <c r="XBE18" i="2"/>
  <c r="XBH18" i="2"/>
  <c r="XBK18" i="2"/>
  <c r="XBN18" i="2"/>
  <c r="XBQ18" i="2"/>
  <c r="XBT18" i="2"/>
  <c r="XBW18" i="2"/>
  <c r="XBZ18" i="2"/>
  <c r="XCC18" i="2"/>
  <c r="XCF18" i="2"/>
  <c r="XCI18" i="2"/>
  <c r="XCL18" i="2"/>
  <c r="XCO18" i="2"/>
  <c r="XCR18" i="2"/>
  <c r="XCU18" i="2"/>
  <c r="XCX18" i="2"/>
  <c r="XDA18" i="2"/>
  <c r="XDD18" i="2"/>
  <c r="XDG18" i="2"/>
  <c r="XDJ18" i="2"/>
  <c r="XDM18" i="2"/>
  <c r="XDP18" i="2"/>
  <c r="XDS18" i="2"/>
  <c r="XDV18" i="2"/>
  <c r="XDY18" i="2"/>
  <c r="XEB18" i="2"/>
  <c r="XEE18" i="2"/>
  <c r="XEH18" i="2"/>
  <c r="XEK18" i="2"/>
  <c r="XEN18" i="2"/>
  <c r="XEQ18" i="2"/>
  <c r="XET18" i="2"/>
  <c r="XEW18" i="2"/>
  <c r="XEZ18" i="2"/>
  <c r="XFC18" i="2"/>
  <c r="E139" i="20" l="1"/>
  <c r="E143" i="20"/>
  <c r="E144" i="20"/>
  <c r="E130" i="20"/>
  <c r="E64" i="20"/>
  <c r="E131" i="20"/>
  <c r="E43" i="20"/>
  <c r="E67" i="20"/>
  <c r="E96" i="20"/>
  <c r="E173" i="20"/>
  <c r="E44" i="20"/>
  <c r="E56" i="20"/>
  <c r="E68" i="20"/>
  <c r="E84" i="20"/>
  <c r="E97" i="20"/>
  <c r="E110" i="20"/>
  <c r="E122" i="20"/>
  <c r="E136" i="20"/>
  <c r="E156" i="20"/>
  <c r="E147" i="20"/>
  <c r="E148" i="20"/>
  <c r="E51" i="20"/>
  <c r="E63" i="20"/>
  <c r="E77" i="20"/>
  <c r="E92" i="20"/>
  <c r="E105" i="20"/>
  <c r="E117" i="20"/>
  <c r="E165" i="20"/>
  <c r="E52" i="20"/>
  <c r="E93" i="20"/>
  <c r="E106" i="20"/>
  <c r="E150" i="20"/>
  <c r="E41" i="20"/>
  <c r="E107" i="20"/>
  <c r="E132" i="20"/>
  <c r="E152" i="20"/>
  <c r="E54" i="20"/>
  <c r="E153" i="20"/>
  <c r="E155" i="20"/>
  <c r="E45" i="20"/>
  <c r="E57" i="20"/>
  <c r="E69" i="20"/>
  <c r="E85" i="20"/>
  <c r="E98" i="20"/>
  <c r="E111" i="20"/>
  <c r="E123" i="20"/>
  <c r="E137" i="20"/>
  <c r="E157" i="20"/>
  <c r="E146" i="20"/>
  <c r="E47" i="20"/>
  <c r="E59" i="20"/>
  <c r="E72" i="20"/>
  <c r="E87" i="20"/>
  <c r="E100" i="20"/>
  <c r="E113" i="20"/>
  <c r="E126" i="20"/>
  <c r="E159" i="20"/>
  <c r="E48" i="20"/>
  <c r="E60" i="20"/>
  <c r="E73" i="20"/>
  <c r="E88" i="20"/>
  <c r="E101" i="20"/>
  <c r="E114" i="20"/>
  <c r="E127" i="20"/>
  <c r="E160" i="20"/>
  <c r="E49" i="20"/>
  <c r="E61" i="20"/>
  <c r="E75" i="20"/>
  <c r="E90" i="20"/>
  <c r="E103" i="20"/>
  <c r="E115" i="20"/>
  <c r="E128" i="20"/>
  <c r="E161" i="20"/>
  <c r="E50" i="20"/>
  <c r="E62" i="20"/>
  <c r="E76" i="20"/>
  <c r="E91" i="20"/>
  <c r="E104" i="20"/>
  <c r="E116" i="20"/>
  <c r="E129" i="20"/>
  <c r="E162" i="20"/>
  <c r="E149" i="20"/>
  <c r="E78" i="20"/>
  <c r="E118" i="20"/>
  <c r="E169" i="20"/>
  <c r="E53" i="20"/>
  <c r="E65" i="20"/>
  <c r="E94" i="20"/>
  <c r="E119" i="20"/>
  <c r="E170" i="20"/>
  <c r="E42" i="20"/>
  <c r="E66" i="20"/>
  <c r="E95" i="20"/>
  <c r="E108" i="20"/>
  <c r="E120" i="20"/>
  <c r="E172" i="20"/>
  <c r="E55" i="20"/>
  <c r="E109" i="20"/>
  <c r="E121" i="20"/>
  <c r="E135" i="20"/>
  <c r="E46" i="20"/>
  <c r="E58" i="20"/>
  <c r="E86" i="20"/>
  <c r="E99" i="20"/>
  <c r="E112" i="20"/>
  <c r="E124" i="20"/>
  <c r="E138" i="20"/>
  <c r="E158" i="20"/>
  <c r="E145" i="20"/>
  <c r="E34" i="20"/>
  <c r="E35" i="20"/>
  <c r="E36" i="20"/>
  <c r="E32" i="20"/>
  <c r="E33" i="20"/>
  <c r="E37" i="20"/>
  <c r="E25" i="20"/>
  <c r="E80" i="20"/>
  <c r="E26" i="20"/>
  <c r="E81" i="20"/>
  <c r="E134" i="20"/>
  <c r="E27" i="20"/>
  <c r="E82" i="20"/>
  <c r="E28" i="20"/>
  <c r="E29" i="20"/>
  <c r="E30" i="20"/>
  <c r="E17" i="20"/>
  <c r="E18" i="20"/>
  <c r="E19" i="20"/>
  <c r="E20" i="20"/>
  <c r="E21" i="20"/>
  <c r="E13" i="20"/>
  <c r="E14" i="20"/>
  <c r="E15" i="20"/>
  <c r="E16" i="20"/>
  <c r="E71" i="20"/>
  <c r="F68" i="7"/>
  <c r="F38" i="7"/>
  <c r="E154" i="20" l="1"/>
  <c r="E3" i="6"/>
  <c r="E3" i="12"/>
  <c r="O163" i="7"/>
  <c r="F4" i="7"/>
  <c r="G7" i="7"/>
  <c r="G9" i="7"/>
  <c r="F10" i="7"/>
  <c r="G10" i="7" s="1"/>
  <c r="G11" i="7"/>
  <c r="G12" i="7"/>
  <c r="G13" i="7"/>
  <c r="G14" i="7"/>
  <c r="G15" i="7"/>
  <c r="G17" i="7"/>
  <c r="G18" i="7"/>
  <c r="G19" i="7"/>
  <c r="F22" i="7"/>
  <c r="G22" i="7" s="1"/>
  <c r="G23" i="7"/>
  <c r="G24" i="7"/>
  <c r="G25" i="7"/>
  <c r="G27" i="7"/>
  <c r="G28" i="7"/>
  <c r="F29" i="7"/>
  <c r="G29" i="7" s="1"/>
  <c r="G30" i="7"/>
  <c r="G31" i="7"/>
  <c r="G32" i="7"/>
  <c r="G33" i="7"/>
  <c r="G34" i="7"/>
  <c r="G35" i="7"/>
  <c r="G40" i="7"/>
  <c r="G41" i="7"/>
  <c r="G44" i="7"/>
  <c r="G45" i="7"/>
  <c r="G47" i="7"/>
  <c r="G49" i="7"/>
  <c r="G52" i="7"/>
  <c r="G54" i="7"/>
  <c r="G55" i="7"/>
  <c r="G56" i="7"/>
  <c r="G57" i="7"/>
  <c r="G59" i="7"/>
  <c r="G60" i="7"/>
  <c r="G63" i="7"/>
  <c r="G67" i="7"/>
  <c r="G71" i="7"/>
  <c r="F72" i="7"/>
  <c r="G74" i="7"/>
  <c r="G75" i="7"/>
  <c r="G76" i="7"/>
  <c r="F77" i="7"/>
  <c r="G78" i="7"/>
  <c r="G79" i="7"/>
  <c r="F81" i="7"/>
  <c r="G83" i="7"/>
  <c r="G84" i="7"/>
  <c r="G86" i="7"/>
  <c r="F87" i="7"/>
  <c r="G89" i="7"/>
  <c r="G90" i="7"/>
  <c r="G91" i="7"/>
  <c r="G93" i="7"/>
  <c r="G94" i="7"/>
  <c r="G95" i="7"/>
  <c r="G96" i="7"/>
  <c r="G98" i="7"/>
  <c r="G99" i="7"/>
  <c r="F100" i="7"/>
  <c r="G101" i="7"/>
  <c r="G102" i="7"/>
  <c r="G103" i="7"/>
  <c r="G104" i="7"/>
  <c r="G105" i="7"/>
  <c r="G106" i="7"/>
  <c r="G107" i="7"/>
  <c r="G108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F123" i="7"/>
  <c r="G124" i="7"/>
  <c r="G125" i="7"/>
  <c r="G127" i="7"/>
  <c r="G128" i="7"/>
  <c r="G129" i="7"/>
  <c r="G130" i="7"/>
  <c r="F131" i="7"/>
  <c r="G131" i="7" s="1"/>
  <c r="G132" i="7"/>
  <c r="G133" i="7"/>
  <c r="G134" i="7"/>
  <c r="G135" i="7"/>
  <c r="G136" i="7"/>
  <c r="G137" i="7"/>
  <c r="F140" i="7"/>
  <c r="G141" i="7"/>
  <c r="G143" i="7"/>
  <c r="G144" i="7"/>
  <c r="G145" i="7"/>
  <c r="G146" i="7"/>
  <c r="G147" i="7"/>
  <c r="G148" i="7"/>
  <c r="F152" i="7"/>
  <c r="G153" i="7"/>
  <c r="G154" i="7"/>
  <c r="G158" i="7"/>
  <c r="G160" i="7"/>
  <c r="G161" i="7"/>
  <c r="G164" i="7"/>
  <c r="G170" i="7"/>
  <c r="G171" i="7"/>
  <c r="E4" i="20"/>
  <c r="E6" i="20"/>
  <c r="F6" i="20"/>
  <c r="G6" i="20"/>
  <c r="H6" i="20"/>
  <c r="I6" i="20"/>
  <c r="J6" i="20"/>
  <c r="K6" i="20"/>
  <c r="L6" i="20"/>
  <c r="M6" i="20"/>
  <c r="N6" i="20"/>
  <c r="O6" i="20"/>
  <c r="P6" i="20"/>
  <c r="Q6" i="20"/>
  <c r="R6" i="20"/>
  <c r="S6" i="20"/>
  <c r="T6" i="20"/>
  <c r="U6" i="20"/>
  <c r="V6" i="20"/>
  <c r="W6" i="20"/>
  <c r="X6" i="20"/>
  <c r="Y6" i="20"/>
  <c r="Z6" i="20"/>
  <c r="AA6" i="20"/>
  <c r="AB6" i="20"/>
  <c r="AC6" i="20"/>
  <c r="AD6" i="20"/>
  <c r="AE6" i="20"/>
  <c r="AF6" i="20"/>
  <c r="AG6" i="20"/>
  <c r="AH6" i="20"/>
  <c r="AI6" i="20"/>
  <c r="AK6" i="20"/>
  <c r="AL6" i="20"/>
  <c r="AM6" i="20"/>
  <c r="AN6" i="20"/>
  <c r="AO6" i="20"/>
  <c r="AP6" i="20"/>
  <c r="AQ6" i="20"/>
  <c r="AR6" i="20"/>
  <c r="AS6" i="20"/>
  <c r="AT6" i="20"/>
  <c r="AU6" i="20"/>
  <c r="AV6" i="20"/>
  <c r="AW6" i="20"/>
  <c r="AX6" i="20"/>
  <c r="AY6" i="20"/>
  <c r="AZ6" i="20"/>
  <c r="BA6" i="20"/>
  <c r="BB6" i="20"/>
  <c r="BC6" i="20"/>
  <c r="BD6" i="20"/>
  <c r="BE6" i="20"/>
  <c r="BF6" i="20"/>
  <c r="BG6" i="20"/>
  <c r="BH6" i="20"/>
  <c r="BI6" i="20"/>
  <c r="BJ6" i="20"/>
  <c r="BK6" i="20"/>
  <c r="BL6" i="20"/>
  <c r="BM6" i="20"/>
  <c r="BN6" i="20"/>
  <c r="BP6" i="20"/>
  <c r="BQ6" i="20"/>
  <c r="BR6" i="20"/>
  <c r="BS6" i="20"/>
  <c r="BT6" i="20"/>
  <c r="BU6" i="20"/>
  <c r="BV6" i="20"/>
  <c r="BW6" i="20"/>
  <c r="BX6" i="20"/>
  <c r="BY6" i="20"/>
  <c r="BZ6" i="20"/>
  <c r="CA6" i="20"/>
  <c r="CB6" i="20"/>
  <c r="CC6" i="20"/>
  <c r="CD6" i="20"/>
  <c r="CE6" i="20"/>
  <c r="CF6" i="20"/>
  <c r="CG6" i="20"/>
  <c r="CH6" i="20"/>
  <c r="CI6" i="20"/>
  <c r="CJ6" i="20"/>
  <c r="CK6" i="20"/>
  <c r="CL6" i="20"/>
  <c r="CM6" i="20"/>
  <c r="CN6" i="20"/>
  <c r="CO6" i="20"/>
  <c r="CP6" i="20"/>
  <c r="CQ6" i="20"/>
  <c r="CR6" i="20"/>
  <c r="CS6" i="20"/>
  <c r="CT6" i="20"/>
  <c r="CV6" i="20"/>
  <c r="CW6" i="20"/>
  <c r="CX6" i="20"/>
  <c r="CY6" i="20"/>
  <c r="CZ6" i="20"/>
  <c r="DA6" i="20"/>
  <c r="DB6" i="20"/>
  <c r="DC6" i="20"/>
  <c r="DD6" i="20"/>
  <c r="DE6" i="20"/>
  <c r="DF6" i="20"/>
  <c r="DG6" i="20"/>
  <c r="DH6" i="20"/>
  <c r="DI6" i="20"/>
  <c r="DJ6" i="20"/>
  <c r="DK6" i="20"/>
  <c r="DL6" i="20"/>
  <c r="DM6" i="20"/>
  <c r="DN6" i="20"/>
  <c r="DO6" i="20"/>
  <c r="DP6" i="20"/>
  <c r="DQ6" i="20"/>
  <c r="DR6" i="20"/>
  <c r="DS6" i="20"/>
  <c r="DT6" i="20"/>
  <c r="DU6" i="20"/>
  <c r="DV6" i="20"/>
  <c r="DW6" i="20"/>
  <c r="DX6" i="20"/>
  <c r="DY6" i="20"/>
  <c r="DZ6" i="20"/>
  <c r="EB6" i="20"/>
  <c r="EC6" i="20"/>
  <c r="ED6" i="20"/>
  <c r="EE6" i="20"/>
  <c r="EF6" i="20"/>
  <c r="EG6" i="20"/>
  <c r="EH6" i="20"/>
  <c r="EI6" i="20"/>
  <c r="EJ6" i="20"/>
  <c r="EK6" i="20"/>
  <c r="EL6" i="20"/>
  <c r="EM6" i="20"/>
  <c r="EN6" i="20"/>
  <c r="EO6" i="20"/>
  <c r="EP6" i="20"/>
  <c r="EQ6" i="20"/>
  <c r="ER6" i="20"/>
  <c r="ES6" i="20"/>
  <c r="ET6" i="20"/>
  <c r="EU6" i="20"/>
  <c r="EV6" i="20"/>
  <c r="EW6" i="20"/>
  <c r="EX6" i="20"/>
  <c r="EY6" i="20"/>
  <c r="EZ6" i="20"/>
  <c r="FA6" i="20"/>
  <c r="FB6" i="20"/>
  <c r="FC6" i="20"/>
  <c r="FE6" i="20"/>
  <c r="FF6" i="20"/>
  <c r="FG6" i="20"/>
  <c r="FH6" i="20"/>
  <c r="FI6" i="20"/>
  <c r="FJ6" i="20"/>
  <c r="FK6" i="20"/>
  <c r="FL6" i="20"/>
  <c r="FM6" i="20"/>
  <c r="FN6" i="20"/>
  <c r="FO6" i="20"/>
  <c r="FP6" i="20"/>
  <c r="FQ6" i="20"/>
  <c r="FR6" i="20"/>
  <c r="FS6" i="20"/>
  <c r="FT6" i="20"/>
  <c r="FU6" i="20"/>
  <c r="FV6" i="20"/>
  <c r="FW6" i="20"/>
  <c r="FX6" i="20"/>
  <c r="FY6" i="20"/>
  <c r="FZ6" i="20"/>
  <c r="GA6" i="20"/>
  <c r="GB6" i="20"/>
  <c r="GC6" i="20"/>
  <c r="GD6" i="20"/>
  <c r="GE6" i="20"/>
  <c r="GF6" i="20"/>
  <c r="GG6" i="20"/>
  <c r="GH6" i="20"/>
  <c r="GI6" i="20"/>
  <c r="GK6" i="20"/>
  <c r="GL6" i="20"/>
  <c r="GM6" i="20"/>
  <c r="GN6" i="20"/>
  <c r="GO6" i="20"/>
  <c r="GP6" i="20"/>
  <c r="GQ6" i="20"/>
  <c r="GR6" i="20"/>
  <c r="GS6" i="20"/>
  <c r="GT6" i="20"/>
  <c r="GU6" i="20"/>
  <c r="GV6" i="20"/>
  <c r="GW6" i="20"/>
  <c r="GX6" i="20"/>
  <c r="GY6" i="20"/>
  <c r="GZ6" i="20"/>
  <c r="HA6" i="20"/>
  <c r="HB6" i="20"/>
  <c r="HC6" i="20"/>
  <c r="HD6" i="20"/>
  <c r="HE6" i="20"/>
  <c r="HF6" i="20"/>
  <c r="HG6" i="20"/>
  <c r="HH6" i="20"/>
  <c r="HI6" i="20"/>
  <c r="HJ6" i="20"/>
  <c r="HK6" i="20"/>
  <c r="HL6" i="20"/>
  <c r="HM6" i="20"/>
  <c r="HN6" i="20"/>
  <c r="AJ7" i="20"/>
  <c r="FD9" i="20"/>
  <c r="AJ10" i="20"/>
  <c r="FD10" i="20"/>
  <c r="AJ11" i="20"/>
  <c r="FD11" i="20"/>
  <c r="E12" i="20"/>
  <c r="BP12" i="20"/>
  <c r="BQ12" i="20"/>
  <c r="BR12" i="20"/>
  <c r="BS12" i="20"/>
  <c r="BT12" i="20"/>
  <c r="BU12" i="20"/>
  <c r="BV12" i="20"/>
  <c r="BW12" i="20"/>
  <c r="BX12" i="20"/>
  <c r="BY12" i="20"/>
  <c r="BZ12" i="20"/>
  <c r="CA12" i="20"/>
  <c r="CB12" i="20"/>
  <c r="CC12" i="20"/>
  <c r="CD12" i="20"/>
  <c r="CE12" i="20"/>
  <c r="CF12" i="20"/>
  <c r="CG12" i="20"/>
  <c r="CH12" i="20"/>
  <c r="CI12" i="20"/>
  <c r="CJ12" i="20"/>
  <c r="CK12" i="20"/>
  <c r="CL12" i="20"/>
  <c r="CM12" i="20"/>
  <c r="CN12" i="20"/>
  <c r="CO12" i="20"/>
  <c r="CP12" i="20"/>
  <c r="CQ12" i="20"/>
  <c r="CR12" i="20"/>
  <c r="CS12" i="20"/>
  <c r="CT12" i="20"/>
  <c r="CV12" i="20"/>
  <c r="CW12" i="20"/>
  <c r="CX12" i="20"/>
  <c r="CY12" i="20"/>
  <c r="CZ12" i="20"/>
  <c r="DA12" i="20"/>
  <c r="DB12" i="20"/>
  <c r="DC12" i="20"/>
  <c r="DD12" i="20"/>
  <c r="DE12" i="20"/>
  <c r="DF12" i="20"/>
  <c r="DG12" i="20"/>
  <c r="DH12" i="20"/>
  <c r="DI12" i="20"/>
  <c r="DJ12" i="20"/>
  <c r="DK12" i="20"/>
  <c r="DL12" i="20"/>
  <c r="DM12" i="20"/>
  <c r="DN12" i="20"/>
  <c r="DO12" i="20"/>
  <c r="DP12" i="20"/>
  <c r="DQ12" i="20"/>
  <c r="DR12" i="20"/>
  <c r="DS12" i="20"/>
  <c r="DT12" i="20"/>
  <c r="DU12" i="20"/>
  <c r="DV12" i="20"/>
  <c r="DW12" i="20"/>
  <c r="DX12" i="20"/>
  <c r="DY12" i="20"/>
  <c r="DZ12" i="20"/>
  <c r="EB12" i="20"/>
  <c r="EC12" i="20"/>
  <c r="ED12" i="20"/>
  <c r="EE12" i="20"/>
  <c r="EF12" i="20"/>
  <c r="EG12" i="20"/>
  <c r="EH12" i="20"/>
  <c r="EI12" i="20"/>
  <c r="EJ12" i="20"/>
  <c r="EK12" i="20"/>
  <c r="EL12" i="20"/>
  <c r="EM12" i="20"/>
  <c r="EN12" i="20"/>
  <c r="EO12" i="20"/>
  <c r="EP12" i="20"/>
  <c r="EQ12" i="20"/>
  <c r="ER12" i="20"/>
  <c r="ES12" i="20"/>
  <c r="ET12" i="20"/>
  <c r="EU12" i="20"/>
  <c r="EV12" i="20"/>
  <c r="EW12" i="20"/>
  <c r="EX12" i="20"/>
  <c r="EY12" i="20"/>
  <c r="EZ12" i="20"/>
  <c r="FA12" i="20"/>
  <c r="FB12" i="20"/>
  <c r="FC12" i="20"/>
  <c r="FE12" i="20"/>
  <c r="FF12" i="20"/>
  <c r="FG12" i="20"/>
  <c r="FH12" i="20"/>
  <c r="FI12" i="20"/>
  <c r="FJ12" i="20"/>
  <c r="FK12" i="20"/>
  <c r="FL12" i="20"/>
  <c r="FM12" i="20"/>
  <c r="FN12" i="20"/>
  <c r="FO12" i="20"/>
  <c r="FP12" i="20"/>
  <c r="FQ12" i="20"/>
  <c r="FR12" i="20"/>
  <c r="FS12" i="20"/>
  <c r="FT12" i="20"/>
  <c r="FU12" i="20"/>
  <c r="FV12" i="20"/>
  <c r="FW12" i="20"/>
  <c r="FX12" i="20"/>
  <c r="FY12" i="20"/>
  <c r="FZ12" i="20"/>
  <c r="GA12" i="20"/>
  <c r="GB12" i="20"/>
  <c r="GC12" i="20"/>
  <c r="GD12" i="20"/>
  <c r="GE12" i="20"/>
  <c r="GF12" i="20"/>
  <c r="GG12" i="20"/>
  <c r="GH12" i="20"/>
  <c r="GI12" i="20"/>
  <c r="GK12" i="20"/>
  <c r="GL12" i="20"/>
  <c r="GM12" i="20"/>
  <c r="GN12" i="20"/>
  <c r="GO12" i="20"/>
  <c r="GP12" i="20"/>
  <c r="GQ12" i="20"/>
  <c r="GR12" i="20"/>
  <c r="GS12" i="20"/>
  <c r="GT12" i="20"/>
  <c r="GU12" i="20"/>
  <c r="GV12" i="20"/>
  <c r="GW12" i="20"/>
  <c r="GX12" i="20"/>
  <c r="GY12" i="20"/>
  <c r="GZ12" i="20"/>
  <c r="HA12" i="20"/>
  <c r="HB12" i="20"/>
  <c r="HC12" i="20"/>
  <c r="HD12" i="20"/>
  <c r="HE12" i="20"/>
  <c r="HF12" i="20"/>
  <c r="HG12" i="20"/>
  <c r="HH12" i="20"/>
  <c r="HI12" i="20"/>
  <c r="HJ12" i="20"/>
  <c r="HK12" i="20"/>
  <c r="HL12" i="20"/>
  <c r="HM12" i="20"/>
  <c r="HN12" i="20"/>
  <c r="E24" i="20"/>
  <c r="BP24" i="20"/>
  <c r="BQ24" i="20"/>
  <c r="BR24" i="20"/>
  <c r="BS24" i="20"/>
  <c r="BT24" i="20"/>
  <c r="BU24" i="20"/>
  <c r="BV24" i="20"/>
  <c r="BW24" i="20"/>
  <c r="BX24" i="20"/>
  <c r="BY24" i="20"/>
  <c r="BZ24" i="20"/>
  <c r="CA24" i="20"/>
  <c r="CB24" i="20"/>
  <c r="CC24" i="20"/>
  <c r="CD24" i="20"/>
  <c r="CE24" i="20"/>
  <c r="CF24" i="20"/>
  <c r="CG24" i="20"/>
  <c r="CH24" i="20"/>
  <c r="CI24" i="20"/>
  <c r="CJ24" i="20"/>
  <c r="CK24" i="20"/>
  <c r="CL24" i="20"/>
  <c r="CM24" i="20"/>
  <c r="CN24" i="20"/>
  <c r="CO24" i="20"/>
  <c r="CP24" i="20"/>
  <c r="CQ24" i="20"/>
  <c r="CR24" i="20"/>
  <c r="CS24" i="20"/>
  <c r="CT24" i="20"/>
  <c r="CV24" i="20"/>
  <c r="CW24" i="20"/>
  <c r="CX24" i="20"/>
  <c r="CY24" i="20"/>
  <c r="CZ24" i="20"/>
  <c r="DA24" i="20"/>
  <c r="DB24" i="20"/>
  <c r="DC24" i="20"/>
  <c r="DD24" i="20"/>
  <c r="DE24" i="20"/>
  <c r="DF24" i="20"/>
  <c r="DG24" i="20"/>
  <c r="DH24" i="20"/>
  <c r="DI24" i="20"/>
  <c r="DJ24" i="20"/>
  <c r="DK24" i="20"/>
  <c r="DL24" i="20"/>
  <c r="DM24" i="20"/>
  <c r="DN24" i="20"/>
  <c r="DO24" i="20"/>
  <c r="DP24" i="20"/>
  <c r="DQ24" i="20"/>
  <c r="DR24" i="20"/>
  <c r="DS24" i="20"/>
  <c r="DT24" i="20"/>
  <c r="DU24" i="20"/>
  <c r="DV24" i="20"/>
  <c r="DW24" i="20"/>
  <c r="DX24" i="20"/>
  <c r="DY24" i="20"/>
  <c r="DZ24" i="20"/>
  <c r="EB24" i="20"/>
  <c r="EC24" i="20"/>
  <c r="ED24" i="20"/>
  <c r="EE24" i="20"/>
  <c r="EF24" i="20"/>
  <c r="EG24" i="20"/>
  <c r="EH24" i="20"/>
  <c r="EI24" i="20"/>
  <c r="EJ24" i="20"/>
  <c r="EK24" i="20"/>
  <c r="EL24" i="20"/>
  <c r="EM24" i="20"/>
  <c r="EN24" i="20"/>
  <c r="EO24" i="20"/>
  <c r="EP24" i="20"/>
  <c r="EQ24" i="20"/>
  <c r="ER24" i="20"/>
  <c r="ES24" i="20"/>
  <c r="ET24" i="20"/>
  <c r="EU24" i="20"/>
  <c r="EV24" i="20"/>
  <c r="EW24" i="20"/>
  <c r="EX24" i="20"/>
  <c r="EY24" i="20"/>
  <c r="EZ24" i="20"/>
  <c r="FA24" i="20"/>
  <c r="FB24" i="20"/>
  <c r="FC24" i="20"/>
  <c r="FE24" i="20"/>
  <c r="FF24" i="20"/>
  <c r="FG24" i="20"/>
  <c r="FH24" i="20"/>
  <c r="FI24" i="20"/>
  <c r="FJ24" i="20"/>
  <c r="FK24" i="20"/>
  <c r="FL24" i="20"/>
  <c r="FM24" i="20"/>
  <c r="FN24" i="20"/>
  <c r="FO24" i="20"/>
  <c r="FP24" i="20"/>
  <c r="FQ24" i="20"/>
  <c r="FR24" i="20"/>
  <c r="FS24" i="20"/>
  <c r="FT24" i="20"/>
  <c r="FU24" i="20"/>
  <c r="FV24" i="20"/>
  <c r="FW24" i="20"/>
  <c r="FX24" i="20"/>
  <c r="FY24" i="20"/>
  <c r="FZ24" i="20"/>
  <c r="GA24" i="20"/>
  <c r="GB24" i="20"/>
  <c r="GC24" i="20"/>
  <c r="GD24" i="20"/>
  <c r="GE24" i="20"/>
  <c r="GF24" i="20"/>
  <c r="GG24" i="20"/>
  <c r="GH24" i="20"/>
  <c r="GI24" i="20"/>
  <c r="GK24" i="20"/>
  <c r="GL24" i="20"/>
  <c r="GM24" i="20"/>
  <c r="GN24" i="20"/>
  <c r="GO24" i="20"/>
  <c r="GP24" i="20"/>
  <c r="GQ24" i="20"/>
  <c r="GR24" i="20"/>
  <c r="GS24" i="20"/>
  <c r="GT24" i="20"/>
  <c r="GU24" i="20"/>
  <c r="GV24" i="20"/>
  <c r="GW24" i="20"/>
  <c r="GX24" i="20"/>
  <c r="GY24" i="20"/>
  <c r="GZ24" i="20"/>
  <c r="HA24" i="20"/>
  <c r="HB24" i="20"/>
  <c r="HC24" i="20"/>
  <c r="HD24" i="20"/>
  <c r="HE24" i="20"/>
  <c r="HF24" i="20"/>
  <c r="HG24" i="20"/>
  <c r="HH24" i="20"/>
  <c r="HI24" i="20"/>
  <c r="HJ24" i="20"/>
  <c r="HK24" i="20"/>
  <c r="HL24" i="20"/>
  <c r="HM24" i="20"/>
  <c r="HN24" i="20"/>
  <c r="E31" i="20"/>
  <c r="BP31" i="20"/>
  <c r="BQ31" i="20"/>
  <c r="BR31" i="20"/>
  <c r="BS31" i="20"/>
  <c r="BT31" i="20"/>
  <c r="BU31" i="20"/>
  <c r="BV31" i="20"/>
  <c r="BW31" i="20"/>
  <c r="BX31" i="20"/>
  <c r="BY31" i="20"/>
  <c r="BZ31" i="20"/>
  <c r="CA31" i="20"/>
  <c r="CB31" i="20"/>
  <c r="CC31" i="20"/>
  <c r="CD31" i="20"/>
  <c r="CE31" i="20"/>
  <c r="CF31" i="20"/>
  <c r="CG31" i="20"/>
  <c r="CH31" i="20"/>
  <c r="CI31" i="20"/>
  <c r="CJ31" i="20"/>
  <c r="CK31" i="20"/>
  <c r="CL31" i="20"/>
  <c r="CM31" i="20"/>
  <c r="CN31" i="20"/>
  <c r="CO31" i="20"/>
  <c r="CP31" i="20"/>
  <c r="CQ31" i="20"/>
  <c r="CR31" i="20"/>
  <c r="CS31" i="20"/>
  <c r="CT31" i="20"/>
  <c r="CV31" i="20"/>
  <c r="CW31" i="20"/>
  <c r="CX31" i="20"/>
  <c r="CY31" i="20"/>
  <c r="CZ31" i="20"/>
  <c r="DA31" i="20"/>
  <c r="DB31" i="20"/>
  <c r="DC31" i="20"/>
  <c r="DD31" i="20"/>
  <c r="DE31" i="20"/>
  <c r="DF31" i="20"/>
  <c r="DG31" i="20"/>
  <c r="DH31" i="20"/>
  <c r="DI31" i="20"/>
  <c r="DJ31" i="20"/>
  <c r="DK31" i="20"/>
  <c r="DL31" i="20"/>
  <c r="DM31" i="20"/>
  <c r="DN31" i="20"/>
  <c r="DO31" i="20"/>
  <c r="DP31" i="20"/>
  <c r="DQ31" i="20"/>
  <c r="DR31" i="20"/>
  <c r="DS31" i="20"/>
  <c r="DT31" i="20"/>
  <c r="DU31" i="20"/>
  <c r="DV31" i="20"/>
  <c r="DW31" i="20"/>
  <c r="DX31" i="20"/>
  <c r="DY31" i="20"/>
  <c r="DZ31" i="20"/>
  <c r="EB31" i="20"/>
  <c r="EC31" i="20"/>
  <c r="ED31" i="20"/>
  <c r="EE31" i="20"/>
  <c r="EF31" i="20"/>
  <c r="EG31" i="20"/>
  <c r="EH31" i="20"/>
  <c r="EI31" i="20"/>
  <c r="EJ31" i="20"/>
  <c r="EK31" i="20"/>
  <c r="EL31" i="20"/>
  <c r="EM31" i="20"/>
  <c r="EN31" i="20"/>
  <c r="EO31" i="20"/>
  <c r="EP31" i="20"/>
  <c r="EQ31" i="20"/>
  <c r="ER31" i="20"/>
  <c r="ES31" i="20"/>
  <c r="ET31" i="20"/>
  <c r="EU31" i="20"/>
  <c r="EV31" i="20"/>
  <c r="EW31" i="20"/>
  <c r="EX31" i="20"/>
  <c r="EY31" i="20"/>
  <c r="EZ31" i="20"/>
  <c r="FA31" i="20"/>
  <c r="FB31" i="20"/>
  <c r="FC31" i="20"/>
  <c r="FE31" i="20"/>
  <c r="FF31" i="20"/>
  <c r="FG31" i="20"/>
  <c r="FH31" i="20"/>
  <c r="FI31" i="20"/>
  <c r="FJ31" i="20"/>
  <c r="FK31" i="20"/>
  <c r="FL31" i="20"/>
  <c r="FM31" i="20"/>
  <c r="FN31" i="20"/>
  <c r="FO31" i="20"/>
  <c r="FP31" i="20"/>
  <c r="FQ31" i="20"/>
  <c r="FR31" i="20"/>
  <c r="FS31" i="20"/>
  <c r="FT31" i="20"/>
  <c r="FU31" i="20"/>
  <c r="FV31" i="20"/>
  <c r="FW31" i="20"/>
  <c r="FX31" i="20"/>
  <c r="FY31" i="20"/>
  <c r="FZ31" i="20"/>
  <c r="GA31" i="20"/>
  <c r="GB31" i="20"/>
  <c r="GC31" i="20"/>
  <c r="GD31" i="20"/>
  <c r="GE31" i="20"/>
  <c r="GF31" i="20"/>
  <c r="GG31" i="20"/>
  <c r="GH31" i="20"/>
  <c r="GI31" i="20"/>
  <c r="GK31" i="20"/>
  <c r="GL31" i="20"/>
  <c r="GM31" i="20"/>
  <c r="GN31" i="20"/>
  <c r="GO31" i="20"/>
  <c r="GP31" i="20"/>
  <c r="GQ31" i="20"/>
  <c r="GR31" i="20"/>
  <c r="GS31" i="20"/>
  <c r="GT31" i="20"/>
  <c r="GU31" i="20"/>
  <c r="GV31" i="20"/>
  <c r="GW31" i="20"/>
  <c r="GX31" i="20"/>
  <c r="GY31" i="20"/>
  <c r="GZ31" i="20"/>
  <c r="HA31" i="20"/>
  <c r="HB31" i="20"/>
  <c r="HC31" i="20"/>
  <c r="HD31" i="20"/>
  <c r="HE31" i="20"/>
  <c r="HF31" i="20"/>
  <c r="HG31" i="20"/>
  <c r="HH31" i="20"/>
  <c r="HI31" i="20"/>
  <c r="HJ31" i="20"/>
  <c r="HK31" i="20"/>
  <c r="HL31" i="20"/>
  <c r="HM31" i="20"/>
  <c r="HN31" i="20"/>
  <c r="E40" i="20"/>
  <c r="BP40" i="20"/>
  <c r="BQ40" i="20"/>
  <c r="BR40" i="20"/>
  <c r="BS40" i="20"/>
  <c r="BT40" i="20"/>
  <c r="BU40" i="20"/>
  <c r="BV40" i="20"/>
  <c r="BW40" i="20"/>
  <c r="BX40" i="20"/>
  <c r="BY40" i="20"/>
  <c r="BZ40" i="20"/>
  <c r="CA40" i="20"/>
  <c r="CB40" i="20"/>
  <c r="CC40" i="20"/>
  <c r="CD40" i="20"/>
  <c r="CE40" i="20"/>
  <c r="CF40" i="20"/>
  <c r="CG40" i="20"/>
  <c r="CH40" i="20"/>
  <c r="CI40" i="20"/>
  <c r="CJ40" i="20"/>
  <c r="CK40" i="20"/>
  <c r="CL40" i="20"/>
  <c r="CM40" i="20"/>
  <c r="CN40" i="20"/>
  <c r="CO40" i="20"/>
  <c r="CP40" i="20"/>
  <c r="CQ40" i="20"/>
  <c r="CR40" i="20"/>
  <c r="CS40" i="20"/>
  <c r="CT40" i="20"/>
  <c r="CV40" i="20"/>
  <c r="CW40" i="20"/>
  <c r="CX40" i="20"/>
  <c r="CY40" i="20"/>
  <c r="CZ40" i="20"/>
  <c r="DA40" i="20"/>
  <c r="DB40" i="20"/>
  <c r="DC40" i="20"/>
  <c r="DD40" i="20"/>
  <c r="DE40" i="20"/>
  <c r="DF40" i="20"/>
  <c r="DG40" i="20"/>
  <c r="DH40" i="20"/>
  <c r="DI40" i="20"/>
  <c r="DJ40" i="20"/>
  <c r="DK40" i="20"/>
  <c r="DL40" i="20"/>
  <c r="DM40" i="20"/>
  <c r="DN40" i="20"/>
  <c r="DO40" i="20"/>
  <c r="DP40" i="20"/>
  <c r="DQ40" i="20"/>
  <c r="DR40" i="20"/>
  <c r="DS40" i="20"/>
  <c r="DT40" i="20"/>
  <c r="DU40" i="20"/>
  <c r="DV40" i="20"/>
  <c r="DW40" i="20"/>
  <c r="DX40" i="20"/>
  <c r="DY40" i="20"/>
  <c r="DZ40" i="20"/>
  <c r="EB40" i="20"/>
  <c r="EC40" i="20"/>
  <c r="ED40" i="20"/>
  <c r="EE40" i="20"/>
  <c r="EF40" i="20"/>
  <c r="EG40" i="20"/>
  <c r="EH40" i="20"/>
  <c r="EI40" i="20"/>
  <c r="EJ40" i="20"/>
  <c r="EK40" i="20"/>
  <c r="EL40" i="20"/>
  <c r="EM40" i="20"/>
  <c r="EN40" i="20"/>
  <c r="EO40" i="20"/>
  <c r="EP40" i="20"/>
  <c r="EQ40" i="20"/>
  <c r="ER40" i="20"/>
  <c r="ES40" i="20"/>
  <c r="ET40" i="20"/>
  <c r="EU40" i="20"/>
  <c r="EV40" i="20"/>
  <c r="EW40" i="20"/>
  <c r="EX40" i="20"/>
  <c r="EY40" i="20"/>
  <c r="EZ40" i="20"/>
  <c r="FA40" i="20"/>
  <c r="FB40" i="20"/>
  <c r="FC40" i="20"/>
  <c r="FE40" i="20"/>
  <c r="FF40" i="20"/>
  <c r="FG40" i="20"/>
  <c r="FH40" i="20"/>
  <c r="FI40" i="20"/>
  <c r="FJ40" i="20"/>
  <c r="FK40" i="20"/>
  <c r="FL40" i="20"/>
  <c r="FM40" i="20"/>
  <c r="FN40" i="20"/>
  <c r="FO40" i="20"/>
  <c r="FP40" i="20"/>
  <c r="FQ40" i="20"/>
  <c r="FR40" i="20"/>
  <c r="FS40" i="20"/>
  <c r="FT40" i="20"/>
  <c r="FU40" i="20"/>
  <c r="FV40" i="20"/>
  <c r="FW40" i="20"/>
  <c r="FX40" i="20"/>
  <c r="FY40" i="20"/>
  <c r="FZ40" i="20"/>
  <c r="GA40" i="20"/>
  <c r="GB40" i="20"/>
  <c r="GC40" i="20"/>
  <c r="GD40" i="20"/>
  <c r="GE40" i="20"/>
  <c r="GF40" i="20"/>
  <c r="GG40" i="20"/>
  <c r="GH40" i="20"/>
  <c r="GI40" i="20"/>
  <c r="GK40" i="20"/>
  <c r="GL40" i="20"/>
  <c r="GM40" i="20"/>
  <c r="GN40" i="20"/>
  <c r="GO40" i="20"/>
  <c r="GP40" i="20"/>
  <c r="GQ40" i="20"/>
  <c r="GR40" i="20"/>
  <c r="GS40" i="20"/>
  <c r="GT40" i="20"/>
  <c r="GU40" i="20"/>
  <c r="GV40" i="20"/>
  <c r="GW40" i="20"/>
  <c r="GX40" i="20"/>
  <c r="GY40" i="20"/>
  <c r="GZ40" i="20"/>
  <c r="HA40" i="20"/>
  <c r="HB40" i="20"/>
  <c r="HC40" i="20"/>
  <c r="HD40" i="20"/>
  <c r="HE40" i="20"/>
  <c r="HF40" i="20"/>
  <c r="HG40" i="20"/>
  <c r="HH40" i="20"/>
  <c r="HI40" i="20"/>
  <c r="HJ40" i="20"/>
  <c r="HK40" i="20"/>
  <c r="HL40" i="20"/>
  <c r="HM40" i="20"/>
  <c r="HN40" i="20"/>
  <c r="E70" i="20"/>
  <c r="BP70" i="20"/>
  <c r="BQ70" i="20"/>
  <c r="BR70" i="20"/>
  <c r="BS70" i="20"/>
  <c r="BT70" i="20"/>
  <c r="BU70" i="20"/>
  <c r="BV70" i="20"/>
  <c r="BW70" i="20"/>
  <c r="BX70" i="20"/>
  <c r="BY70" i="20"/>
  <c r="BZ70" i="20"/>
  <c r="CA70" i="20"/>
  <c r="CB70" i="20"/>
  <c r="CC70" i="20"/>
  <c r="CD70" i="20"/>
  <c r="CE70" i="20"/>
  <c r="CF70" i="20"/>
  <c r="CG70" i="20"/>
  <c r="CH70" i="20"/>
  <c r="CI70" i="20"/>
  <c r="CJ70" i="20"/>
  <c r="CK70" i="20"/>
  <c r="CL70" i="20"/>
  <c r="CM70" i="20"/>
  <c r="CN70" i="20"/>
  <c r="CO70" i="20"/>
  <c r="CP70" i="20"/>
  <c r="CQ70" i="20"/>
  <c r="CR70" i="20"/>
  <c r="CS70" i="20"/>
  <c r="CT70" i="20"/>
  <c r="CV70" i="20"/>
  <c r="CW70" i="20"/>
  <c r="CX70" i="20"/>
  <c r="CY70" i="20"/>
  <c r="CZ70" i="20"/>
  <c r="DA70" i="20"/>
  <c r="DB70" i="20"/>
  <c r="DC70" i="20"/>
  <c r="DD70" i="20"/>
  <c r="DE70" i="20"/>
  <c r="DF70" i="20"/>
  <c r="DG70" i="20"/>
  <c r="DH70" i="20"/>
  <c r="DI70" i="20"/>
  <c r="DJ70" i="20"/>
  <c r="DK70" i="20"/>
  <c r="DL70" i="20"/>
  <c r="DM70" i="20"/>
  <c r="DN70" i="20"/>
  <c r="DO70" i="20"/>
  <c r="DP70" i="20"/>
  <c r="DQ70" i="20"/>
  <c r="DR70" i="20"/>
  <c r="DS70" i="20"/>
  <c r="DT70" i="20"/>
  <c r="DU70" i="20"/>
  <c r="DV70" i="20"/>
  <c r="DW70" i="20"/>
  <c r="DX70" i="20"/>
  <c r="DY70" i="20"/>
  <c r="DZ70" i="20"/>
  <c r="EB70" i="20"/>
  <c r="EC70" i="20"/>
  <c r="ED70" i="20"/>
  <c r="EE70" i="20"/>
  <c r="EF70" i="20"/>
  <c r="EG70" i="20"/>
  <c r="EH70" i="20"/>
  <c r="EI70" i="20"/>
  <c r="EJ70" i="20"/>
  <c r="EK70" i="20"/>
  <c r="EL70" i="20"/>
  <c r="EM70" i="20"/>
  <c r="EN70" i="20"/>
  <c r="EO70" i="20"/>
  <c r="EP70" i="20"/>
  <c r="EQ70" i="20"/>
  <c r="ER70" i="20"/>
  <c r="ES70" i="20"/>
  <c r="ET70" i="20"/>
  <c r="EU70" i="20"/>
  <c r="EV70" i="20"/>
  <c r="EW70" i="20"/>
  <c r="EX70" i="20"/>
  <c r="EY70" i="20"/>
  <c r="EZ70" i="20"/>
  <c r="FA70" i="20"/>
  <c r="FB70" i="20"/>
  <c r="FC70" i="20"/>
  <c r="FE70" i="20"/>
  <c r="FF70" i="20"/>
  <c r="FG70" i="20"/>
  <c r="FH70" i="20"/>
  <c r="FI70" i="20"/>
  <c r="FJ70" i="20"/>
  <c r="FK70" i="20"/>
  <c r="FL70" i="20"/>
  <c r="FM70" i="20"/>
  <c r="FN70" i="20"/>
  <c r="FO70" i="20"/>
  <c r="FP70" i="20"/>
  <c r="FQ70" i="20"/>
  <c r="FR70" i="20"/>
  <c r="FS70" i="20"/>
  <c r="FT70" i="20"/>
  <c r="FU70" i="20"/>
  <c r="FV70" i="20"/>
  <c r="FW70" i="20"/>
  <c r="FX70" i="20"/>
  <c r="FY70" i="20"/>
  <c r="FZ70" i="20"/>
  <c r="GA70" i="20"/>
  <c r="GB70" i="20"/>
  <c r="GC70" i="20"/>
  <c r="GD70" i="20"/>
  <c r="GE70" i="20"/>
  <c r="GF70" i="20"/>
  <c r="GG70" i="20"/>
  <c r="GH70" i="20"/>
  <c r="GI70" i="20"/>
  <c r="GK70" i="20"/>
  <c r="GL70" i="20"/>
  <c r="GM70" i="20"/>
  <c r="GN70" i="20"/>
  <c r="GO70" i="20"/>
  <c r="GP70" i="20"/>
  <c r="GQ70" i="20"/>
  <c r="GR70" i="20"/>
  <c r="GS70" i="20"/>
  <c r="GT70" i="20"/>
  <c r="GU70" i="20"/>
  <c r="GV70" i="20"/>
  <c r="GW70" i="20"/>
  <c r="GX70" i="20"/>
  <c r="GY70" i="20"/>
  <c r="GZ70" i="20"/>
  <c r="HA70" i="20"/>
  <c r="HB70" i="20"/>
  <c r="HC70" i="20"/>
  <c r="HD70" i="20"/>
  <c r="HE70" i="20"/>
  <c r="HF70" i="20"/>
  <c r="HG70" i="20"/>
  <c r="HH70" i="20"/>
  <c r="HI70" i="20"/>
  <c r="HJ70" i="20"/>
  <c r="HK70" i="20"/>
  <c r="HL70" i="20"/>
  <c r="HM70" i="20"/>
  <c r="HN70" i="20"/>
  <c r="E74" i="20"/>
  <c r="BP74" i="20"/>
  <c r="BQ74" i="20"/>
  <c r="BR74" i="20"/>
  <c r="BS74" i="20"/>
  <c r="BT74" i="20"/>
  <c r="BU74" i="20"/>
  <c r="BV74" i="20"/>
  <c r="BW74" i="20"/>
  <c r="BX74" i="20"/>
  <c r="BY74" i="20"/>
  <c r="BZ74" i="20"/>
  <c r="CA74" i="20"/>
  <c r="CB74" i="20"/>
  <c r="CC74" i="20"/>
  <c r="CD74" i="20"/>
  <c r="CE74" i="20"/>
  <c r="CF74" i="20"/>
  <c r="CG74" i="20"/>
  <c r="CH74" i="20"/>
  <c r="CI74" i="20"/>
  <c r="CJ74" i="20"/>
  <c r="CK74" i="20"/>
  <c r="CL74" i="20"/>
  <c r="CM74" i="20"/>
  <c r="CN74" i="20"/>
  <c r="CO74" i="20"/>
  <c r="CP74" i="20"/>
  <c r="CQ74" i="20"/>
  <c r="CR74" i="20"/>
  <c r="CS74" i="20"/>
  <c r="CT74" i="20"/>
  <c r="CV74" i="20"/>
  <c r="CW74" i="20"/>
  <c r="CX74" i="20"/>
  <c r="CY74" i="20"/>
  <c r="CZ74" i="20"/>
  <c r="DA74" i="20"/>
  <c r="DB74" i="20"/>
  <c r="DC74" i="20"/>
  <c r="DD74" i="20"/>
  <c r="DE74" i="20"/>
  <c r="DF74" i="20"/>
  <c r="DG74" i="20"/>
  <c r="DH74" i="20"/>
  <c r="DI74" i="20"/>
  <c r="DJ74" i="20"/>
  <c r="DK74" i="20"/>
  <c r="DL74" i="20"/>
  <c r="DM74" i="20"/>
  <c r="DN74" i="20"/>
  <c r="DO74" i="20"/>
  <c r="DP74" i="20"/>
  <c r="DQ74" i="20"/>
  <c r="DR74" i="20"/>
  <c r="DS74" i="20"/>
  <c r="DT74" i="20"/>
  <c r="DU74" i="20"/>
  <c r="DV74" i="20"/>
  <c r="DW74" i="20"/>
  <c r="DX74" i="20"/>
  <c r="DY74" i="20"/>
  <c r="DZ74" i="20"/>
  <c r="EB74" i="20"/>
  <c r="EC74" i="20"/>
  <c r="ED74" i="20"/>
  <c r="EE74" i="20"/>
  <c r="EF74" i="20"/>
  <c r="EG74" i="20"/>
  <c r="EH74" i="20"/>
  <c r="EI74" i="20"/>
  <c r="EJ74" i="20"/>
  <c r="EK74" i="20"/>
  <c r="EL74" i="20"/>
  <c r="EM74" i="20"/>
  <c r="EN74" i="20"/>
  <c r="EO74" i="20"/>
  <c r="EP74" i="20"/>
  <c r="EQ74" i="20"/>
  <c r="ER74" i="20"/>
  <c r="ES74" i="20"/>
  <c r="ET74" i="20"/>
  <c r="EU74" i="20"/>
  <c r="EV74" i="20"/>
  <c r="EW74" i="20"/>
  <c r="EX74" i="20"/>
  <c r="EY74" i="20"/>
  <c r="EZ74" i="20"/>
  <c r="FA74" i="20"/>
  <c r="FB74" i="20"/>
  <c r="FC74" i="20"/>
  <c r="FE74" i="20"/>
  <c r="FF74" i="20"/>
  <c r="FG74" i="20"/>
  <c r="FH74" i="20"/>
  <c r="FI74" i="20"/>
  <c r="FJ74" i="20"/>
  <c r="FK74" i="20"/>
  <c r="FL74" i="20"/>
  <c r="FM74" i="20"/>
  <c r="FN74" i="20"/>
  <c r="FO74" i="20"/>
  <c r="FP74" i="20"/>
  <c r="FQ74" i="20"/>
  <c r="FR74" i="20"/>
  <c r="FS74" i="20"/>
  <c r="FT74" i="20"/>
  <c r="FU74" i="20"/>
  <c r="FV74" i="20"/>
  <c r="FW74" i="20"/>
  <c r="FX74" i="20"/>
  <c r="FY74" i="20"/>
  <c r="FZ74" i="20"/>
  <c r="GA74" i="20"/>
  <c r="GB74" i="20"/>
  <c r="GC74" i="20"/>
  <c r="GD74" i="20"/>
  <c r="GE74" i="20"/>
  <c r="GF74" i="20"/>
  <c r="GG74" i="20"/>
  <c r="GH74" i="20"/>
  <c r="GI74" i="20"/>
  <c r="GK74" i="20"/>
  <c r="GL74" i="20"/>
  <c r="GM74" i="20"/>
  <c r="GN74" i="20"/>
  <c r="GO74" i="20"/>
  <c r="GP74" i="20"/>
  <c r="GQ74" i="20"/>
  <c r="GR74" i="20"/>
  <c r="GS74" i="20"/>
  <c r="GT74" i="20"/>
  <c r="GU74" i="20"/>
  <c r="GV74" i="20"/>
  <c r="GW74" i="20"/>
  <c r="GX74" i="20"/>
  <c r="GY74" i="20"/>
  <c r="GZ74" i="20"/>
  <c r="HA74" i="20"/>
  <c r="HB74" i="20"/>
  <c r="HC74" i="20"/>
  <c r="HD74" i="20"/>
  <c r="HE74" i="20"/>
  <c r="HF74" i="20"/>
  <c r="HG74" i="20"/>
  <c r="HH74" i="20"/>
  <c r="HI74" i="20"/>
  <c r="HJ74" i="20"/>
  <c r="HK74" i="20"/>
  <c r="HL74" i="20"/>
  <c r="HM74" i="20"/>
  <c r="HN74" i="20"/>
  <c r="E79" i="20"/>
  <c r="BP79" i="20"/>
  <c r="BQ79" i="20"/>
  <c r="BR79" i="20"/>
  <c r="BS79" i="20"/>
  <c r="BT79" i="20"/>
  <c r="BU79" i="20"/>
  <c r="BV79" i="20"/>
  <c r="BW79" i="20"/>
  <c r="BX79" i="20"/>
  <c r="BY79" i="20"/>
  <c r="BZ79" i="20"/>
  <c r="CA79" i="20"/>
  <c r="CB79" i="20"/>
  <c r="CC79" i="20"/>
  <c r="CD79" i="20"/>
  <c r="CE79" i="20"/>
  <c r="CF79" i="20"/>
  <c r="CG79" i="20"/>
  <c r="CH79" i="20"/>
  <c r="CI79" i="20"/>
  <c r="CJ79" i="20"/>
  <c r="CK79" i="20"/>
  <c r="CL79" i="20"/>
  <c r="CM79" i="20"/>
  <c r="CN79" i="20"/>
  <c r="CO79" i="20"/>
  <c r="CP79" i="20"/>
  <c r="CQ79" i="20"/>
  <c r="CR79" i="20"/>
  <c r="CS79" i="20"/>
  <c r="CT79" i="20"/>
  <c r="CV79" i="20"/>
  <c r="CW79" i="20"/>
  <c r="CX79" i="20"/>
  <c r="CY79" i="20"/>
  <c r="CZ79" i="20"/>
  <c r="DA79" i="20"/>
  <c r="DB79" i="20"/>
  <c r="DC79" i="20"/>
  <c r="DD79" i="20"/>
  <c r="DE79" i="20"/>
  <c r="DF79" i="20"/>
  <c r="DG79" i="20"/>
  <c r="DH79" i="20"/>
  <c r="DI79" i="20"/>
  <c r="DJ79" i="20"/>
  <c r="DK79" i="20"/>
  <c r="DL79" i="20"/>
  <c r="DM79" i="20"/>
  <c r="DN79" i="20"/>
  <c r="DO79" i="20"/>
  <c r="DP79" i="20"/>
  <c r="DQ79" i="20"/>
  <c r="DR79" i="20"/>
  <c r="DS79" i="20"/>
  <c r="DT79" i="20"/>
  <c r="DU79" i="20"/>
  <c r="DV79" i="20"/>
  <c r="DW79" i="20"/>
  <c r="DX79" i="20"/>
  <c r="DY79" i="20"/>
  <c r="DZ79" i="20"/>
  <c r="EB79" i="20"/>
  <c r="EC79" i="20"/>
  <c r="ED79" i="20"/>
  <c r="EE79" i="20"/>
  <c r="EF79" i="20"/>
  <c r="EG79" i="20"/>
  <c r="EH79" i="20"/>
  <c r="EI79" i="20"/>
  <c r="EJ79" i="20"/>
  <c r="EK79" i="20"/>
  <c r="EL79" i="20"/>
  <c r="EM79" i="20"/>
  <c r="EN79" i="20"/>
  <c r="EO79" i="20"/>
  <c r="EP79" i="20"/>
  <c r="EQ79" i="20"/>
  <c r="ER79" i="20"/>
  <c r="ES79" i="20"/>
  <c r="ET79" i="20"/>
  <c r="EU79" i="20"/>
  <c r="EV79" i="20"/>
  <c r="EW79" i="20"/>
  <c r="EX79" i="20"/>
  <c r="EY79" i="20"/>
  <c r="EZ79" i="20"/>
  <c r="FA79" i="20"/>
  <c r="FB79" i="20"/>
  <c r="FC79" i="20"/>
  <c r="FE79" i="20"/>
  <c r="FF79" i="20"/>
  <c r="FG79" i="20"/>
  <c r="FH79" i="20"/>
  <c r="FI79" i="20"/>
  <c r="FJ79" i="20"/>
  <c r="FK79" i="20"/>
  <c r="FL79" i="20"/>
  <c r="FM79" i="20"/>
  <c r="FN79" i="20"/>
  <c r="FO79" i="20"/>
  <c r="FP79" i="20"/>
  <c r="FQ79" i="20"/>
  <c r="FR79" i="20"/>
  <c r="FS79" i="20"/>
  <c r="FT79" i="20"/>
  <c r="FU79" i="20"/>
  <c r="FV79" i="20"/>
  <c r="FW79" i="20"/>
  <c r="FX79" i="20"/>
  <c r="FY79" i="20"/>
  <c r="FZ79" i="20"/>
  <c r="GA79" i="20"/>
  <c r="GB79" i="20"/>
  <c r="GC79" i="20"/>
  <c r="GD79" i="20"/>
  <c r="GE79" i="20"/>
  <c r="GF79" i="20"/>
  <c r="GG79" i="20"/>
  <c r="GH79" i="20"/>
  <c r="GI79" i="20"/>
  <c r="GK79" i="20"/>
  <c r="GL79" i="20"/>
  <c r="GM79" i="20"/>
  <c r="GN79" i="20"/>
  <c r="GO79" i="20"/>
  <c r="GP79" i="20"/>
  <c r="GQ79" i="20"/>
  <c r="GR79" i="20"/>
  <c r="GS79" i="20"/>
  <c r="GT79" i="20"/>
  <c r="GU79" i="20"/>
  <c r="GV79" i="20"/>
  <c r="GW79" i="20"/>
  <c r="GX79" i="20"/>
  <c r="GY79" i="20"/>
  <c r="GZ79" i="20"/>
  <c r="HA79" i="20"/>
  <c r="HB79" i="20"/>
  <c r="HC79" i="20"/>
  <c r="HD79" i="20"/>
  <c r="HE79" i="20"/>
  <c r="HF79" i="20"/>
  <c r="HG79" i="20"/>
  <c r="HH79" i="20"/>
  <c r="HI79" i="20"/>
  <c r="HJ79" i="20"/>
  <c r="HK79" i="20"/>
  <c r="HL79" i="20"/>
  <c r="HM79" i="20"/>
  <c r="HN79" i="20"/>
  <c r="E83" i="20"/>
  <c r="BP83" i="20"/>
  <c r="BQ83" i="20"/>
  <c r="BR83" i="20"/>
  <c r="BS83" i="20"/>
  <c r="BT83" i="20"/>
  <c r="BU83" i="20"/>
  <c r="BV83" i="20"/>
  <c r="BW83" i="20"/>
  <c r="BX83" i="20"/>
  <c r="BY83" i="20"/>
  <c r="BZ83" i="20"/>
  <c r="CA83" i="20"/>
  <c r="CB83" i="20"/>
  <c r="CC83" i="20"/>
  <c r="CD83" i="20"/>
  <c r="CE83" i="20"/>
  <c r="CF83" i="20"/>
  <c r="CG83" i="20"/>
  <c r="CH83" i="20"/>
  <c r="CI83" i="20"/>
  <c r="CJ83" i="20"/>
  <c r="CK83" i="20"/>
  <c r="CL83" i="20"/>
  <c r="CM83" i="20"/>
  <c r="CN83" i="20"/>
  <c r="CO83" i="20"/>
  <c r="CP83" i="20"/>
  <c r="CQ83" i="20"/>
  <c r="CR83" i="20"/>
  <c r="CS83" i="20"/>
  <c r="CT83" i="20"/>
  <c r="CV83" i="20"/>
  <c r="CW83" i="20"/>
  <c r="CX83" i="20"/>
  <c r="CY83" i="20"/>
  <c r="CZ83" i="20"/>
  <c r="DA83" i="20"/>
  <c r="DB83" i="20"/>
  <c r="DC83" i="20"/>
  <c r="DD83" i="20"/>
  <c r="DE83" i="20"/>
  <c r="DF83" i="20"/>
  <c r="DG83" i="20"/>
  <c r="DH83" i="20"/>
  <c r="DI83" i="20"/>
  <c r="DJ83" i="20"/>
  <c r="DK83" i="20"/>
  <c r="DL83" i="20"/>
  <c r="DM83" i="20"/>
  <c r="DN83" i="20"/>
  <c r="DO83" i="20"/>
  <c r="DP83" i="20"/>
  <c r="DQ83" i="20"/>
  <c r="DR83" i="20"/>
  <c r="DS83" i="20"/>
  <c r="DT83" i="20"/>
  <c r="DU83" i="20"/>
  <c r="DV83" i="20"/>
  <c r="DW83" i="20"/>
  <c r="DX83" i="20"/>
  <c r="DY83" i="20"/>
  <c r="DZ83" i="20"/>
  <c r="EB83" i="20"/>
  <c r="EC83" i="20"/>
  <c r="ED83" i="20"/>
  <c r="EE83" i="20"/>
  <c r="EF83" i="20"/>
  <c r="EG83" i="20"/>
  <c r="EH83" i="20"/>
  <c r="EI83" i="20"/>
  <c r="EJ83" i="20"/>
  <c r="EK83" i="20"/>
  <c r="EL83" i="20"/>
  <c r="EM83" i="20"/>
  <c r="EN83" i="20"/>
  <c r="EO83" i="20"/>
  <c r="EP83" i="20"/>
  <c r="EQ83" i="20"/>
  <c r="ER83" i="20"/>
  <c r="ES83" i="20"/>
  <c r="ET83" i="20"/>
  <c r="EU83" i="20"/>
  <c r="EV83" i="20"/>
  <c r="EW83" i="20"/>
  <c r="EX83" i="20"/>
  <c r="EY83" i="20"/>
  <c r="EZ83" i="20"/>
  <c r="FA83" i="20"/>
  <c r="FB83" i="20"/>
  <c r="FC83" i="20"/>
  <c r="FE83" i="20"/>
  <c r="FF83" i="20"/>
  <c r="FG83" i="20"/>
  <c r="FH83" i="20"/>
  <c r="FI83" i="20"/>
  <c r="FJ83" i="20"/>
  <c r="FK83" i="20"/>
  <c r="FL83" i="20"/>
  <c r="FM83" i="20"/>
  <c r="FN83" i="20"/>
  <c r="FO83" i="20"/>
  <c r="FP83" i="20"/>
  <c r="FQ83" i="20"/>
  <c r="FR83" i="20"/>
  <c r="FS83" i="20"/>
  <c r="FT83" i="20"/>
  <c r="FU83" i="20"/>
  <c r="FV83" i="20"/>
  <c r="FW83" i="20"/>
  <c r="FX83" i="20"/>
  <c r="FY83" i="20"/>
  <c r="FZ83" i="20"/>
  <c r="GA83" i="20"/>
  <c r="GB83" i="20"/>
  <c r="GC83" i="20"/>
  <c r="GD83" i="20"/>
  <c r="GE83" i="20"/>
  <c r="GF83" i="20"/>
  <c r="GG83" i="20"/>
  <c r="GH83" i="20"/>
  <c r="GI83" i="20"/>
  <c r="GK83" i="20"/>
  <c r="GL83" i="20"/>
  <c r="GM83" i="20"/>
  <c r="GN83" i="20"/>
  <c r="GO83" i="20"/>
  <c r="GP83" i="20"/>
  <c r="GQ83" i="20"/>
  <c r="GR83" i="20"/>
  <c r="GS83" i="20"/>
  <c r="GT83" i="20"/>
  <c r="GU83" i="20"/>
  <c r="GV83" i="20"/>
  <c r="GW83" i="20"/>
  <c r="GX83" i="20"/>
  <c r="GY83" i="20"/>
  <c r="GZ83" i="20"/>
  <c r="HA83" i="20"/>
  <c r="HB83" i="20"/>
  <c r="HC83" i="20"/>
  <c r="HD83" i="20"/>
  <c r="HE83" i="20"/>
  <c r="HF83" i="20"/>
  <c r="HG83" i="20"/>
  <c r="HH83" i="20"/>
  <c r="HI83" i="20"/>
  <c r="HJ83" i="20"/>
  <c r="HK83" i="20"/>
  <c r="HL83" i="20"/>
  <c r="HM83" i="20"/>
  <c r="HN83" i="20"/>
  <c r="E89" i="20"/>
  <c r="BP89" i="20"/>
  <c r="BQ89" i="20"/>
  <c r="BR89" i="20"/>
  <c r="BS89" i="20"/>
  <c r="BT89" i="20"/>
  <c r="BU89" i="20"/>
  <c r="BV89" i="20"/>
  <c r="BW89" i="20"/>
  <c r="BX89" i="20"/>
  <c r="BY89" i="20"/>
  <c r="BZ89" i="20"/>
  <c r="CA89" i="20"/>
  <c r="CB89" i="20"/>
  <c r="CC89" i="20"/>
  <c r="CD89" i="20"/>
  <c r="CE89" i="20"/>
  <c r="CF89" i="20"/>
  <c r="CG89" i="20"/>
  <c r="CH89" i="20"/>
  <c r="CI89" i="20"/>
  <c r="CJ89" i="20"/>
  <c r="CK89" i="20"/>
  <c r="CL89" i="20"/>
  <c r="CM89" i="20"/>
  <c r="CN89" i="20"/>
  <c r="CO89" i="20"/>
  <c r="CP89" i="20"/>
  <c r="CQ89" i="20"/>
  <c r="CR89" i="20"/>
  <c r="CS89" i="20"/>
  <c r="CT89" i="20"/>
  <c r="CV89" i="20"/>
  <c r="CW89" i="20"/>
  <c r="CX89" i="20"/>
  <c r="CY89" i="20"/>
  <c r="CZ89" i="20"/>
  <c r="DA89" i="20"/>
  <c r="DB89" i="20"/>
  <c r="DC89" i="20"/>
  <c r="DD89" i="20"/>
  <c r="DE89" i="20"/>
  <c r="DF89" i="20"/>
  <c r="DG89" i="20"/>
  <c r="DH89" i="20"/>
  <c r="DI89" i="20"/>
  <c r="DJ89" i="20"/>
  <c r="DK89" i="20"/>
  <c r="DL89" i="20"/>
  <c r="DM89" i="20"/>
  <c r="DN89" i="20"/>
  <c r="DO89" i="20"/>
  <c r="DP89" i="20"/>
  <c r="DQ89" i="20"/>
  <c r="DR89" i="20"/>
  <c r="DS89" i="20"/>
  <c r="DT89" i="20"/>
  <c r="DU89" i="20"/>
  <c r="DV89" i="20"/>
  <c r="DW89" i="20"/>
  <c r="DX89" i="20"/>
  <c r="DY89" i="20"/>
  <c r="DZ89" i="20"/>
  <c r="EB89" i="20"/>
  <c r="EC89" i="20"/>
  <c r="ED89" i="20"/>
  <c r="EE89" i="20"/>
  <c r="EF89" i="20"/>
  <c r="EG89" i="20"/>
  <c r="EH89" i="20"/>
  <c r="EI89" i="20"/>
  <c r="EJ89" i="20"/>
  <c r="EK89" i="20"/>
  <c r="EL89" i="20"/>
  <c r="EM89" i="20"/>
  <c r="EN89" i="20"/>
  <c r="EO89" i="20"/>
  <c r="EP89" i="20"/>
  <c r="EQ89" i="20"/>
  <c r="ER89" i="20"/>
  <c r="ES89" i="20"/>
  <c r="ET89" i="20"/>
  <c r="EU89" i="20"/>
  <c r="EV89" i="20"/>
  <c r="EW89" i="20"/>
  <c r="EX89" i="20"/>
  <c r="EY89" i="20"/>
  <c r="EZ89" i="20"/>
  <c r="FA89" i="20"/>
  <c r="FB89" i="20"/>
  <c r="FC89" i="20"/>
  <c r="FE89" i="20"/>
  <c r="FF89" i="20"/>
  <c r="FG89" i="20"/>
  <c r="FH89" i="20"/>
  <c r="FI89" i="20"/>
  <c r="FJ89" i="20"/>
  <c r="FK89" i="20"/>
  <c r="FL89" i="20"/>
  <c r="FM89" i="20"/>
  <c r="FN89" i="20"/>
  <c r="FO89" i="20"/>
  <c r="FP89" i="20"/>
  <c r="FQ89" i="20"/>
  <c r="FR89" i="20"/>
  <c r="FS89" i="20"/>
  <c r="FT89" i="20"/>
  <c r="FU89" i="20"/>
  <c r="FV89" i="20"/>
  <c r="FW89" i="20"/>
  <c r="FX89" i="20"/>
  <c r="FY89" i="20"/>
  <c r="FZ89" i="20"/>
  <c r="GA89" i="20"/>
  <c r="GB89" i="20"/>
  <c r="GC89" i="20"/>
  <c r="GD89" i="20"/>
  <c r="GE89" i="20"/>
  <c r="GF89" i="20"/>
  <c r="GG89" i="20"/>
  <c r="GH89" i="20"/>
  <c r="GI89" i="20"/>
  <c r="GK89" i="20"/>
  <c r="GL89" i="20"/>
  <c r="GM89" i="20"/>
  <c r="GN89" i="20"/>
  <c r="GO89" i="20"/>
  <c r="GP89" i="20"/>
  <c r="GQ89" i="20"/>
  <c r="GR89" i="20"/>
  <c r="GS89" i="20"/>
  <c r="GT89" i="20"/>
  <c r="GU89" i="20"/>
  <c r="GV89" i="20"/>
  <c r="GW89" i="20"/>
  <c r="GX89" i="20"/>
  <c r="GY89" i="20"/>
  <c r="GZ89" i="20"/>
  <c r="HA89" i="20"/>
  <c r="HB89" i="20"/>
  <c r="HC89" i="20"/>
  <c r="HD89" i="20"/>
  <c r="HE89" i="20"/>
  <c r="HF89" i="20"/>
  <c r="HG89" i="20"/>
  <c r="HH89" i="20"/>
  <c r="HI89" i="20"/>
  <c r="HJ89" i="20"/>
  <c r="HK89" i="20"/>
  <c r="HL89" i="20"/>
  <c r="HM89" i="20"/>
  <c r="HN89" i="20"/>
  <c r="E102" i="20"/>
  <c r="BP102" i="20"/>
  <c r="BQ102" i="20"/>
  <c r="BR102" i="20"/>
  <c r="BS102" i="20"/>
  <c r="BT102" i="20"/>
  <c r="BU102" i="20"/>
  <c r="BV102" i="20"/>
  <c r="BW102" i="20"/>
  <c r="BX102" i="20"/>
  <c r="BY102" i="20"/>
  <c r="BZ102" i="20"/>
  <c r="CA102" i="20"/>
  <c r="CB102" i="20"/>
  <c r="CC102" i="20"/>
  <c r="CD102" i="20"/>
  <c r="CE102" i="20"/>
  <c r="CF102" i="20"/>
  <c r="CG102" i="20"/>
  <c r="CH102" i="20"/>
  <c r="CI102" i="20"/>
  <c r="CJ102" i="20"/>
  <c r="CK102" i="20"/>
  <c r="CL102" i="20"/>
  <c r="CM102" i="20"/>
  <c r="CN102" i="20"/>
  <c r="CO102" i="20"/>
  <c r="CP102" i="20"/>
  <c r="CQ102" i="20"/>
  <c r="CR102" i="20"/>
  <c r="CS102" i="20"/>
  <c r="CT102" i="20"/>
  <c r="CV102" i="20"/>
  <c r="CW102" i="20"/>
  <c r="CX102" i="20"/>
  <c r="CY102" i="20"/>
  <c r="CZ102" i="20"/>
  <c r="DA102" i="20"/>
  <c r="DB102" i="20"/>
  <c r="DC102" i="20"/>
  <c r="DD102" i="20"/>
  <c r="DE102" i="20"/>
  <c r="DF102" i="20"/>
  <c r="DG102" i="20"/>
  <c r="DH102" i="20"/>
  <c r="DI102" i="20"/>
  <c r="DJ102" i="20"/>
  <c r="DK102" i="20"/>
  <c r="DL102" i="20"/>
  <c r="DM102" i="20"/>
  <c r="DN102" i="20"/>
  <c r="DO102" i="20"/>
  <c r="DP102" i="20"/>
  <c r="DQ102" i="20"/>
  <c r="DR102" i="20"/>
  <c r="DS102" i="20"/>
  <c r="DT102" i="20"/>
  <c r="DU102" i="20"/>
  <c r="DV102" i="20"/>
  <c r="DW102" i="20"/>
  <c r="DX102" i="20"/>
  <c r="DY102" i="20"/>
  <c r="DZ102" i="20"/>
  <c r="EB102" i="20"/>
  <c r="EC102" i="20"/>
  <c r="ED102" i="20"/>
  <c r="EE102" i="20"/>
  <c r="EF102" i="20"/>
  <c r="EG102" i="20"/>
  <c r="EH102" i="20"/>
  <c r="EI102" i="20"/>
  <c r="EJ102" i="20"/>
  <c r="EK102" i="20"/>
  <c r="EL102" i="20"/>
  <c r="EM102" i="20"/>
  <c r="EN102" i="20"/>
  <c r="EO102" i="20"/>
  <c r="EP102" i="20"/>
  <c r="EQ102" i="20"/>
  <c r="ER102" i="20"/>
  <c r="ES102" i="20"/>
  <c r="ET102" i="20"/>
  <c r="EU102" i="20"/>
  <c r="EV102" i="20"/>
  <c r="EW102" i="20"/>
  <c r="EX102" i="20"/>
  <c r="EY102" i="20"/>
  <c r="EZ102" i="20"/>
  <c r="FA102" i="20"/>
  <c r="FB102" i="20"/>
  <c r="FC102" i="20"/>
  <c r="FE102" i="20"/>
  <c r="FF102" i="20"/>
  <c r="FG102" i="20"/>
  <c r="FH102" i="20"/>
  <c r="FI102" i="20"/>
  <c r="FJ102" i="20"/>
  <c r="FK102" i="20"/>
  <c r="FL102" i="20"/>
  <c r="FM102" i="20"/>
  <c r="FN102" i="20"/>
  <c r="FO102" i="20"/>
  <c r="FP102" i="20"/>
  <c r="FQ102" i="20"/>
  <c r="FR102" i="20"/>
  <c r="FS102" i="20"/>
  <c r="FT102" i="20"/>
  <c r="FU102" i="20"/>
  <c r="FV102" i="20"/>
  <c r="FW102" i="20"/>
  <c r="FX102" i="20"/>
  <c r="FY102" i="20"/>
  <c r="FZ102" i="20"/>
  <c r="GA102" i="20"/>
  <c r="GB102" i="20"/>
  <c r="GC102" i="20"/>
  <c r="GD102" i="20"/>
  <c r="GE102" i="20"/>
  <c r="GF102" i="20"/>
  <c r="GG102" i="20"/>
  <c r="GH102" i="20"/>
  <c r="GI102" i="20"/>
  <c r="GK102" i="20"/>
  <c r="GL102" i="20"/>
  <c r="GM102" i="20"/>
  <c r="GN102" i="20"/>
  <c r="GO102" i="20"/>
  <c r="GP102" i="20"/>
  <c r="GQ102" i="20"/>
  <c r="GR102" i="20"/>
  <c r="GS102" i="20"/>
  <c r="GT102" i="20"/>
  <c r="GU102" i="20"/>
  <c r="GV102" i="20"/>
  <c r="GW102" i="20"/>
  <c r="GX102" i="20"/>
  <c r="GY102" i="20"/>
  <c r="GZ102" i="20"/>
  <c r="HA102" i="20"/>
  <c r="HB102" i="20"/>
  <c r="HC102" i="20"/>
  <c r="HD102" i="20"/>
  <c r="HE102" i="20"/>
  <c r="HF102" i="20"/>
  <c r="HG102" i="20"/>
  <c r="HH102" i="20"/>
  <c r="HI102" i="20"/>
  <c r="HJ102" i="20"/>
  <c r="HK102" i="20"/>
  <c r="HL102" i="20"/>
  <c r="HM102" i="20"/>
  <c r="HN102" i="20"/>
  <c r="E125" i="20"/>
  <c r="BP125" i="20"/>
  <c r="BQ125" i="20"/>
  <c r="BR125" i="20"/>
  <c r="BS125" i="20"/>
  <c r="BT125" i="20"/>
  <c r="BU125" i="20"/>
  <c r="BV125" i="20"/>
  <c r="BW125" i="20"/>
  <c r="BX125" i="20"/>
  <c r="BY125" i="20"/>
  <c r="BZ125" i="20"/>
  <c r="CA125" i="20"/>
  <c r="CB125" i="20"/>
  <c r="CC125" i="20"/>
  <c r="CD125" i="20"/>
  <c r="CE125" i="20"/>
  <c r="CF125" i="20"/>
  <c r="CG125" i="20"/>
  <c r="CH125" i="20"/>
  <c r="CI125" i="20"/>
  <c r="CJ125" i="20"/>
  <c r="CK125" i="20"/>
  <c r="CL125" i="20"/>
  <c r="CM125" i="20"/>
  <c r="CN125" i="20"/>
  <c r="CO125" i="20"/>
  <c r="CP125" i="20"/>
  <c r="CQ125" i="20"/>
  <c r="CR125" i="20"/>
  <c r="CS125" i="20"/>
  <c r="CT125" i="20"/>
  <c r="CV125" i="20"/>
  <c r="CW125" i="20"/>
  <c r="CX125" i="20"/>
  <c r="CY125" i="20"/>
  <c r="CZ125" i="20"/>
  <c r="DA125" i="20"/>
  <c r="DB125" i="20"/>
  <c r="DC125" i="20"/>
  <c r="DD125" i="20"/>
  <c r="DE125" i="20"/>
  <c r="DF125" i="20"/>
  <c r="DG125" i="20"/>
  <c r="DH125" i="20"/>
  <c r="DI125" i="20"/>
  <c r="DJ125" i="20"/>
  <c r="DK125" i="20"/>
  <c r="DL125" i="20"/>
  <c r="DM125" i="20"/>
  <c r="DN125" i="20"/>
  <c r="DO125" i="20"/>
  <c r="DP125" i="20"/>
  <c r="DQ125" i="20"/>
  <c r="DR125" i="20"/>
  <c r="DS125" i="20"/>
  <c r="DT125" i="20"/>
  <c r="DU125" i="20"/>
  <c r="DV125" i="20"/>
  <c r="DW125" i="20"/>
  <c r="DX125" i="20"/>
  <c r="DY125" i="20"/>
  <c r="DZ125" i="20"/>
  <c r="EB125" i="20"/>
  <c r="EC125" i="20"/>
  <c r="ED125" i="20"/>
  <c r="EE125" i="20"/>
  <c r="EF125" i="20"/>
  <c r="EG125" i="20"/>
  <c r="EH125" i="20"/>
  <c r="EI125" i="20"/>
  <c r="EJ125" i="20"/>
  <c r="EK125" i="20"/>
  <c r="EL125" i="20"/>
  <c r="EM125" i="20"/>
  <c r="EN125" i="20"/>
  <c r="EO125" i="20"/>
  <c r="EP125" i="20"/>
  <c r="EQ125" i="20"/>
  <c r="ER125" i="20"/>
  <c r="ES125" i="20"/>
  <c r="ET125" i="20"/>
  <c r="EU125" i="20"/>
  <c r="EV125" i="20"/>
  <c r="EW125" i="20"/>
  <c r="EX125" i="20"/>
  <c r="EY125" i="20"/>
  <c r="EZ125" i="20"/>
  <c r="FA125" i="20"/>
  <c r="FB125" i="20"/>
  <c r="FC125" i="20"/>
  <c r="FE125" i="20"/>
  <c r="FF125" i="20"/>
  <c r="FG125" i="20"/>
  <c r="FH125" i="20"/>
  <c r="FI125" i="20"/>
  <c r="FJ125" i="20"/>
  <c r="FK125" i="20"/>
  <c r="FL125" i="20"/>
  <c r="FM125" i="20"/>
  <c r="FN125" i="20"/>
  <c r="FO125" i="20"/>
  <c r="FP125" i="20"/>
  <c r="FQ125" i="20"/>
  <c r="FR125" i="20"/>
  <c r="FS125" i="20"/>
  <c r="FT125" i="20"/>
  <c r="FU125" i="20"/>
  <c r="FV125" i="20"/>
  <c r="FW125" i="20"/>
  <c r="FX125" i="20"/>
  <c r="FY125" i="20"/>
  <c r="FZ125" i="20"/>
  <c r="GA125" i="20"/>
  <c r="GB125" i="20"/>
  <c r="GC125" i="20"/>
  <c r="GD125" i="20"/>
  <c r="GE125" i="20"/>
  <c r="GF125" i="20"/>
  <c r="GG125" i="20"/>
  <c r="GH125" i="20"/>
  <c r="GI125" i="20"/>
  <c r="GK125" i="20"/>
  <c r="GL125" i="20"/>
  <c r="GM125" i="20"/>
  <c r="GN125" i="20"/>
  <c r="GO125" i="20"/>
  <c r="GP125" i="20"/>
  <c r="GQ125" i="20"/>
  <c r="GR125" i="20"/>
  <c r="GS125" i="20"/>
  <c r="GT125" i="20"/>
  <c r="GU125" i="20"/>
  <c r="GV125" i="20"/>
  <c r="GW125" i="20"/>
  <c r="GX125" i="20"/>
  <c r="GY125" i="20"/>
  <c r="GZ125" i="20"/>
  <c r="HA125" i="20"/>
  <c r="HB125" i="20"/>
  <c r="HC125" i="20"/>
  <c r="HD125" i="20"/>
  <c r="HE125" i="20"/>
  <c r="HF125" i="20"/>
  <c r="HG125" i="20"/>
  <c r="HH125" i="20"/>
  <c r="HI125" i="20"/>
  <c r="HJ125" i="20"/>
  <c r="HK125" i="20"/>
  <c r="HL125" i="20"/>
  <c r="HM125" i="20"/>
  <c r="HN125" i="20"/>
  <c r="E133" i="20"/>
  <c r="BP133" i="20"/>
  <c r="BQ133" i="20"/>
  <c r="BR133" i="20"/>
  <c r="BS133" i="20"/>
  <c r="BT133" i="20"/>
  <c r="BU133" i="20"/>
  <c r="BV133" i="20"/>
  <c r="BW133" i="20"/>
  <c r="BX133" i="20"/>
  <c r="BY133" i="20"/>
  <c r="BZ133" i="20"/>
  <c r="CA133" i="20"/>
  <c r="CB133" i="20"/>
  <c r="CC133" i="20"/>
  <c r="CD133" i="20"/>
  <c r="CE133" i="20"/>
  <c r="CF133" i="20"/>
  <c r="CG133" i="20"/>
  <c r="CH133" i="20"/>
  <c r="CI133" i="20"/>
  <c r="CJ133" i="20"/>
  <c r="CK133" i="20"/>
  <c r="CL133" i="20"/>
  <c r="CM133" i="20"/>
  <c r="CN133" i="20"/>
  <c r="CO133" i="20"/>
  <c r="CP133" i="20"/>
  <c r="CQ133" i="20"/>
  <c r="CR133" i="20"/>
  <c r="CS133" i="20"/>
  <c r="CT133" i="20"/>
  <c r="CV133" i="20"/>
  <c r="CW133" i="20"/>
  <c r="CX133" i="20"/>
  <c r="CY133" i="20"/>
  <c r="CZ133" i="20"/>
  <c r="DA133" i="20"/>
  <c r="DB133" i="20"/>
  <c r="DC133" i="20"/>
  <c r="DD133" i="20"/>
  <c r="DE133" i="20"/>
  <c r="DF133" i="20"/>
  <c r="DG133" i="20"/>
  <c r="DH133" i="20"/>
  <c r="DI133" i="20"/>
  <c r="DJ133" i="20"/>
  <c r="DK133" i="20"/>
  <c r="DL133" i="20"/>
  <c r="DM133" i="20"/>
  <c r="DN133" i="20"/>
  <c r="DO133" i="20"/>
  <c r="DP133" i="20"/>
  <c r="DQ133" i="20"/>
  <c r="DR133" i="20"/>
  <c r="DS133" i="20"/>
  <c r="DT133" i="20"/>
  <c r="DU133" i="20"/>
  <c r="DV133" i="20"/>
  <c r="DW133" i="20"/>
  <c r="DX133" i="20"/>
  <c r="DY133" i="20"/>
  <c r="DZ133" i="20"/>
  <c r="EB133" i="20"/>
  <c r="EC133" i="20"/>
  <c r="ED133" i="20"/>
  <c r="EE133" i="20"/>
  <c r="EF133" i="20"/>
  <c r="EG133" i="20"/>
  <c r="EH133" i="20"/>
  <c r="EI133" i="20"/>
  <c r="EJ133" i="20"/>
  <c r="EK133" i="20"/>
  <c r="EL133" i="20"/>
  <c r="EM133" i="20"/>
  <c r="EN133" i="20"/>
  <c r="EO133" i="20"/>
  <c r="EP133" i="20"/>
  <c r="EQ133" i="20"/>
  <c r="ER133" i="20"/>
  <c r="ES133" i="20"/>
  <c r="ET133" i="20"/>
  <c r="EU133" i="20"/>
  <c r="EV133" i="20"/>
  <c r="EW133" i="20"/>
  <c r="EX133" i="20"/>
  <c r="EY133" i="20"/>
  <c r="EZ133" i="20"/>
  <c r="FA133" i="20"/>
  <c r="FB133" i="20"/>
  <c r="FC133" i="20"/>
  <c r="FE133" i="20"/>
  <c r="FF133" i="20"/>
  <c r="FG133" i="20"/>
  <c r="FH133" i="20"/>
  <c r="FI133" i="20"/>
  <c r="FJ133" i="20"/>
  <c r="FK133" i="20"/>
  <c r="FL133" i="20"/>
  <c r="FM133" i="20"/>
  <c r="FN133" i="20"/>
  <c r="FO133" i="20"/>
  <c r="FP133" i="20"/>
  <c r="FQ133" i="20"/>
  <c r="FR133" i="20"/>
  <c r="FS133" i="20"/>
  <c r="FT133" i="20"/>
  <c r="FU133" i="20"/>
  <c r="FV133" i="20"/>
  <c r="FW133" i="20"/>
  <c r="FX133" i="20"/>
  <c r="FY133" i="20"/>
  <c r="FZ133" i="20"/>
  <c r="GA133" i="20"/>
  <c r="GB133" i="20"/>
  <c r="GC133" i="20"/>
  <c r="GD133" i="20"/>
  <c r="GE133" i="20"/>
  <c r="GF133" i="20"/>
  <c r="GG133" i="20"/>
  <c r="GH133" i="20"/>
  <c r="GI133" i="20"/>
  <c r="GK133" i="20"/>
  <c r="GL133" i="20"/>
  <c r="GM133" i="20"/>
  <c r="GN133" i="20"/>
  <c r="GO133" i="20"/>
  <c r="GP133" i="20"/>
  <c r="GQ133" i="20"/>
  <c r="GR133" i="20"/>
  <c r="GS133" i="20"/>
  <c r="GT133" i="20"/>
  <c r="GU133" i="20"/>
  <c r="GV133" i="20"/>
  <c r="GW133" i="20"/>
  <c r="GX133" i="20"/>
  <c r="GY133" i="20"/>
  <c r="GZ133" i="20"/>
  <c r="HA133" i="20"/>
  <c r="HB133" i="20"/>
  <c r="HC133" i="20"/>
  <c r="HD133" i="20"/>
  <c r="HE133" i="20"/>
  <c r="HF133" i="20"/>
  <c r="HG133" i="20"/>
  <c r="HH133" i="20"/>
  <c r="HI133" i="20"/>
  <c r="HJ133" i="20"/>
  <c r="HK133" i="20"/>
  <c r="HL133" i="20"/>
  <c r="HM133" i="20"/>
  <c r="HN133" i="20"/>
  <c r="GJ140" i="20"/>
  <c r="E142" i="20"/>
  <c r="AK142" i="20"/>
  <c r="AL142" i="20"/>
  <c r="AM142" i="20"/>
  <c r="AN142" i="20"/>
  <c r="AO142" i="20"/>
  <c r="AP142" i="20"/>
  <c r="AQ142" i="20"/>
  <c r="AR142" i="20"/>
  <c r="AS142" i="20"/>
  <c r="AT142" i="20"/>
  <c r="AU142" i="20"/>
  <c r="AV142" i="20"/>
  <c r="AW142" i="20"/>
  <c r="AX142" i="20"/>
  <c r="AY142" i="20"/>
  <c r="AZ142" i="20"/>
  <c r="BA142" i="20"/>
  <c r="BB142" i="20"/>
  <c r="BC142" i="20"/>
  <c r="BD142" i="20"/>
  <c r="BE142" i="20"/>
  <c r="BF142" i="20"/>
  <c r="BG142" i="20"/>
  <c r="BH142" i="20"/>
  <c r="BI142" i="20"/>
  <c r="BJ142" i="20"/>
  <c r="BK142" i="20"/>
  <c r="BL142" i="20"/>
  <c r="BM142" i="20"/>
  <c r="BN142" i="20"/>
  <c r="BP142" i="20"/>
  <c r="BQ142" i="20"/>
  <c r="BR142" i="20"/>
  <c r="BS142" i="20"/>
  <c r="BT142" i="20"/>
  <c r="BU142" i="20"/>
  <c r="BV142" i="20"/>
  <c r="BW142" i="20"/>
  <c r="BX142" i="20"/>
  <c r="BY142" i="20"/>
  <c r="BZ142" i="20"/>
  <c r="CA142" i="20"/>
  <c r="CB142" i="20"/>
  <c r="CC142" i="20"/>
  <c r="CD142" i="20"/>
  <c r="CE142" i="20"/>
  <c r="CF142" i="20"/>
  <c r="CG142" i="20"/>
  <c r="CH142" i="20"/>
  <c r="CI142" i="20"/>
  <c r="CJ142" i="20"/>
  <c r="CK142" i="20"/>
  <c r="CL142" i="20"/>
  <c r="CM142" i="20"/>
  <c r="CN142" i="20"/>
  <c r="CO142" i="20"/>
  <c r="CP142" i="20"/>
  <c r="CQ142" i="20"/>
  <c r="CR142" i="20"/>
  <c r="CS142" i="20"/>
  <c r="CT142" i="20"/>
  <c r="CV142" i="20"/>
  <c r="CW142" i="20"/>
  <c r="CX142" i="20"/>
  <c r="CY142" i="20"/>
  <c r="CZ142" i="20"/>
  <c r="DA142" i="20"/>
  <c r="DB142" i="20"/>
  <c r="DC142" i="20"/>
  <c r="DD142" i="20"/>
  <c r="DE142" i="20"/>
  <c r="DF142" i="20"/>
  <c r="DG142" i="20"/>
  <c r="DH142" i="20"/>
  <c r="DI142" i="20"/>
  <c r="DJ142" i="20"/>
  <c r="DK142" i="20"/>
  <c r="DL142" i="20"/>
  <c r="DM142" i="20"/>
  <c r="DN142" i="20"/>
  <c r="DO142" i="20"/>
  <c r="DP142" i="20"/>
  <c r="DQ142" i="20"/>
  <c r="DR142" i="20"/>
  <c r="DS142" i="20"/>
  <c r="DT142" i="20"/>
  <c r="DU142" i="20"/>
  <c r="DV142" i="20"/>
  <c r="DW142" i="20"/>
  <c r="DX142" i="20"/>
  <c r="DY142" i="20"/>
  <c r="DZ142" i="20"/>
  <c r="EB142" i="20"/>
  <c r="EC142" i="20"/>
  <c r="ED142" i="20"/>
  <c r="EE142" i="20"/>
  <c r="EF142" i="20"/>
  <c r="EG142" i="20"/>
  <c r="EH142" i="20"/>
  <c r="EI142" i="20"/>
  <c r="EJ142" i="20"/>
  <c r="EK142" i="20"/>
  <c r="EL142" i="20"/>
  <c r="EM142" i="20"/>
  <c r="EN142" i="20"/>
  <c r="EO142" i="20"/>
  <c r="EP142" i="20"/>
  <c r="EQ142" i="20"/>
  <c r="ER142" i="20"/>
  <c r="ES142" i="20"/>
  <c r="ET142" i="20"/>
  <c r="EU142" i="20"/>
  <c r="EV142" i="20"/>
  <c r="EW142" i="20"/>
  <c r="EX142" i="20"/>
  <c r="EY142" i="20"/>
  <c r="EZ142" i="20"/>
  <c r="FA142" i="20"/>
  <c r="FB142" i="20"/>
  <c r="FC142" i="20"/>
  <c r="FE142" i="20"/>
  <c r="FF142" i="20"/>
  <c r="FG142" i="20"/>
  <c r="FH142" i="20"/>
  <c r="FI142" i="20"/>
  <c r="FJ142" i="20"/>
  <c r="FK142" i="20"/>
  <c r="FL142" i="20"/>
  <c r="FM142" i="20"/>
  <c r="FN142" i="20"/>
  <c r="FO142" i="20"/>
  <c r="FP142" i="20"/>
  <c r="FQ142" i="20"/>
  <c r="FR142" i="20"/>
  <c r="FS142" i="20"/>
  <c r="FT142" i="20"/>
  <c r="FU142" i="20"/>
  <c r="FV142" i="20"/>
  <c r="FW142" i="20"/>
  <c r="FX142" i="20"/>
  <c r="FY142" i="20"/>
  <c r="FZ142" i="20"/>
  <c r="GA142" i="20"/>
  <c r="GB142" i="20"/>
  <c r="GC142" i="20"/>
  <c r="GD142" i="20"/>
  <c r="GE142" i="20"/>
  <c r="GF142" i="20"/>
  <c r="GG142" i="20"/>
  <c r="GH142" i="20"/>
  <c r="GI142" i="20"/>
  <c r="GK142" i="20"/>
  <c r="GL142" i="20"/>
  <c r="GM142" i="20"/>
  <c r="GN142" i="20"/>
  <c r="GO142" i="20"/>
  <c r="GP142" i="20"/>
  <c r="GQ142" i="20"/>
  <c r="GR142" i="20"/>
  <c r="GS142" i="20"/>
  <c r="GT142" i="20"/>
  <c r="GU142" i="20"/>
  <c r="GV142" i="20"/>
  <c r="GW142" i="20"/>
  <c r="GX142" i="20"/>
  <c r="GY142" i="20"/>
  <c r="GZ142" i="20"/>
  <c r="HA142" i="20"/>
  <c r="HB142" i="20"/>
  <c r="HC142" i="20"/>
  <c r="HD142" i="20"/>
  <c r="HE142" i="20"/>
  <c r="HF142" i="20"/>
  <c r="HG142" i="20"/>
  <c r="HH142" i="20"/>
  <c r="HI142" i="20"/>
  <c r="HJ142" i="20"/>
  <c r="HK142" i="20"/>
  <c r="HL142" i="20"/>
  <c r="HM142" i="20"/>
  <c r="HN142" i="20"/>
  <c r="FD143" i="20"/>
  <c r="FD144" i="20"/>
  <c r="FD153" i="20"/>
  <c r="BP154" i="20"/>
  <c r="BQ154" i="20"/>
  <c r="BR154" i="20"/>
  <c r="BS154" i="20"/>
  <c r="BT154" i="20"/>
  <c r="BU154" i="20"/>
  <c r="BV154" i="20"/>
  <c r="BW154" i="20"/>
  <c r="BX154" i="20"/>
  <c r="BY154" i="20"/>
  <c r="BZ154" i="20"/>
  <c r="CA154" i="20"/>
  <c r="CB154" i="20"/>
  <c r="CC154" i="20"/>
  <c r="CD154" i="20"/>
  <c r="CE154" i="20"/>
  <c r="CF154" i="20"/>
  <c r="CG154" i="20"/>
  <c r="CH154" i="20"/>
  <c r="CI154" i="20"/>
  <c r="CJ154" i="20"/>
  <c r="CK154" i="20"/>
  <c r="CL154" i="20"/>
  <c r="CM154" i="20"/>
  <c r="CN154" i="20"/>
  <c r="CO154" i="20"/>
  <c r="CP154" i="20"/>
  <c r="CQ154" i="20"/>
  <c r="CR154" i="20"/>
  <c r="CS154" i="20"/>
  <c r="CT154" i="20"/>
  <c r="CV154" i="20"/>
  <c r="CW154" i="20"/>
  <c r="CX154" i="20"/>
  <c r="CY154" i="20"/>
  <c r="CZ154" i="20"/>
  <c r="DA154" i="20"/>
  <c r="DB154" i="20"/>
  <c r="DC154" i="20"/>
  <c r="DD154" i="20"/>
  <c r="DE154" i="20"/>
  <c r="DF154" i="20"/>
  <c r="DG154" i="20"/>
  <c r="DH154" i="20"/>
  <c r="DI154" i="20"/>
  <c r="DJ154" i="20"/>
  <c r="DK154" i="20"/>
  <c r="DL154" i="20"/>
  <c r="DM154" i="20"/>
  <c r="DN154" i="20"/>
  <c r="DO154" i="20"/>
  <c r="DP154" i="20"/>
  <c r="DQ154" i="20"/>
  <c r="DR154" i="20"/>
  <c r="DS154" i="20"/>
  <c r="DT154" i="20"/>
  <c r="DU154" i="20"/>
  <c r="DV154" i="20"/>
  <c r="DW154" i="20"/>
  <c r="DX154" i="20"/>
  <c r="DY154" i="20"/>
  <c r="DZ154" i="20"/>
  <c r="EB154" i="20"/>
  <c r="EC154" i="20"/>
  <c r="ED154" i="20"/>
  <c r="EE154" i="20"/>
  <c r="EF154" i="20"/>
  <c r="EG154" i="20"/>
  <c r="EH154" i="20"/>
  <c r="EI154" i="20"/>
  <c r="EJ154" i="20"/>
  <c r="EK154" i="20"/>
  <c r="EL154" i="20"/>
  <c r="EM154" i="20"/>
  <c r="EN154" i="20"/>
  <c r="EO154" i="20"/>
  <c r="EP154" i="20"/>
  <c r="EQ154" i="20"/>
  <c r="ER154" i="20"/>
  <c r="ES154" i="20"/>
  <c r="ET154" i="20"/>
  <c r="EU154" i="20"/>
  <c r="EV154" i="20"/>
  <c r="EW154" i="20"/>
  <c r="EX154" i="20"/>
  <c r="EY154" i="20"/>
  <c r="EZ154" i="20"/>
  <c r="FA154" i="20"/>
  <c r="FB154" i="20"/>
  <c r="FC154" i="20"/>
  <c r="FE154" i="20"/>
  <c r="FF154" i="20"/>
  <c r="FG154" i="20"/>
  <c r="FH154" i="20"/>
  <c r="FI154" i="20"/>
  <c r="FJ154" i="20"/>
  <c r="FK154" i="20"/>
  <c r="FL154" i="20"/>
  <c r="FM154" i="20"/>
  <c r="FN154" i="20"/>
  <c r="FO154" i="20"/>
  <c r="FP154" i="20"/>
  <c r="FQ154" i="20"/>
  <c r="FR154" i="20"/>
  <c r="FS154" i="20"/>
  <c r="FT154" i="20"/>
  <c r="FU154" i="20"/>
  <c r="FV154" i="20"/>
  <c r="FW154" i="20"/>
  <c r="FX154" i="20"/>
  <c r="FY154" i="20"/>
  <c r="FZ154" i="20"/>
  <c r="GA154" i="20"/>
  <c r="GB154" i="20"/>
  <c r="GC154" i="20"/>
  <c r="GD154" i="20"/>
  <c r="GE154" i="20"/>
  <c r="GF154" i="20"/>
  <c r="GG154" i="20"/>
  <c r="GH154" i="20"/>
  <c r="GI154" i="20"/>
  <c r="GK154" i="20"/>
  <c r="GL154" i="20"/>
  <c r="GM154" i="20"/>
  <c r="GN154" i="20"/>
  <c r="GO154" i="20"/>
  <c r="GP154" i="20"/>
  <c r="GQ154" i="20"/>
  <c r="GR154" i="20"/>
  <c r="GS154" i="20"/>
  <c r="GT154" i="20"/>
  <c r="GU154" i="20"/>
  <c r="GV154" i="20"/>
  <c r="GW154" i="20"/>
  <c r="GX154" i="20"/>
  <c r="GY154" i="20"/>
  <c r="GZ154" i="20"/>
  <c r="HA154" i="20"/>
  <c r="HB154" i="20"/>
  <c r="HC154" i="20"/>
  <c r="HD154" i="20"/>
  <c r="HE154" i="20"/>
  <c r="HF154" i="20"/>
  <c r="HG154" i="20"/>
  <c r="HH154" i="20"/>
  <c r="HI154" i="20"/>
  <c r="HJ154" i="20"/>
  <c r="HK154" i="20"/>
  <c r="HL154" i="20"/>
  <c r="HM154" i="20"/>
  <c r="HN154" i="20"/>
  <c r="E2" i="21"/>
  <c r="F3" i="21"/>
  <c r="F2" i="21" s="1"/>
  <c r="E5" i="21"/>
  <c r="F5" i="21"/>
  <c r="G5" i="21"/>
  <c r="H5" i="21"/>
  <c r="I5" i="21"/>
  <c r="K6" i="21"/>
  <c r="K7" i="21"/>
  <c r="E8" i="21"/>
  <c r="E9" i="21" s="1"/>
  <c r="F8" i="21"/>
  <c r="F9" i="21" s="1"/>
  <c r="G8" i="21"/>
  <c r="G9" i="21" s="1"/>
  <c r="H8" i="21"/>
  <c r="H9" i="21" s="1"/>
  <c r="I8" i="21"/>
  <c r="I9" i="21" s="1"/>
  <c r="C12" i="21"/>
  <c r="E424" i="21"/>
  <c r="E425" i="21"/>
  <c r="E426" i="21"/>
  <c r="F427" i="21"/>
  <c r="F12" i="21" s="1"/>
  <c r="G428" i="21"/>
  <c r="G429" i="21"/>
  <c r="G430" i="21"/>
  <c r="G431" i="21"/>
  <c r="G432" i="21"/>
  <c r="G433" i="21"/>
  <c r="G434" i="21"/>
  <c r="G435" i="21"/>
  <c r="G436" i="21"/>
  <c r="H437" i="21"/>
  <c r="H438" i="21"/>
  <c r="H439" i="21"/>
  <c r="H440" i="21"/>
  <c r="H441" i="21"/>
  <c r="H442" i="21"/>
  <c r="H443" i="21"/>
  <c r="H444" i="21"/>
  <c r="H445" i="21"/>
  <c r="H446" i="21"/>
  <c r="H447" i="21"/>
  <c r="H448" i="21"/>
  <c r="H449" i="21"/>
  <c r="H450" i="21"/>
  <c r="H451" i="21"/>
  <c r="H452" i="21"/>
  <c r="I453" i="21"/>
  <c r="I454" i="21"/>
  <c r="I455" i="21"/>
  <c r="I456" i="21"/>
  <c r="I457" i="21"/>
  <c r="I458" i="21"/>
  <c r="B5" i="13"/>
  <c r="J496" i="13" l="1"/>
  <c r="J494" i="13"/>
  <c r="J497" i="13"/>
  <c r="J495" i="13"/>
  <c r="J498" i="13"/>
  <c r="J490" i="13"/>
  <c r="J493" i="13"/>
  <c r="J491" i="13"/>
  <c r="J492" i="13"/>
  <c r="J488" i="13"/>
  <c r="J489" i="13"/>
  <c r="J484" i="13"/>
  <c r="J487" i="13"/>
  <c r="J485" i="13"/>
  <c r="J486" i="13"/>
  <c r="J482" i="13"/>
  <c r="J483" i="13"/>
  <c r="J479" i="13"/>
  <c r="J480" i="13"/>
  <c r="J481" i="13"/>
  <c r="J476" i="13"/>
  <c r="J478" i="13"/>
  <c r="J477" i="13"/>
  <c r="J473" i="13"/>
  <c r="J474" i="13"/>
  <c r="J475" i="13"/>
  <c r="J472" i="13"/>
  <c r="J470" i="13"/>
  <c r="J471" i="13"/>
  <c r="J468" i="13"/>
  <c r="J469" i="13"/>
  <c r="J466" i="13"/>
  <c r="J467" i="13"/>
  <c r="J464" i="13"/>
  <c r="J465" i="13"/>
  <c r="J462" i="13"/>
  <c r="J463" i="13"/>
  <c r="J460" i="13"/>
  <c r="J461" i="13"/>
  <c r="J457" i="13"/>
  <c r="J458" i="13"/>
  <c r="J459" i="13"/>
  <c r="J455" i="13"/>
  <c r="J456" i="13"/>
  <c r="J453" i="13"/>
  <c r="J454" i="13"/>
  <c r="J8" i="13"/>
  <c r="J24" i="13"/>
  <c r="J38" i="13"/>
  <c r="J44" i="13"/>
  <c r="J51" i="13"/>
  <c r="J58" i="13"/>
  <c r="J71" i="13"/>
  <c r="J79" i="13"/>
  <c r="J87" i="13"/>
  <c r="J95" i="13"/>
  <c r="J103" i="13"/>
  <c r="J111" i="13"/>
  <c r="J119" i="13"/>
  <c r="J127" i="13"/>
  <c r="J135" i="13"/>
  <c r="J142" i="13"/>
  <c r="J150" i="13"/>
  <c r="J158" i="13"/>
  <c r="J166" i="13"/>
  <c r="J174" i="13"/>
  <c r="J182" i="13"/>
  <c r="J190" i="13"/>
  <c r="J198" i="13"/>
  <c r="J205" i="13"/>
  <c r="J213" i="13"/>
  <c r="J221" i="13"/>
  <c r="J229" i="13"/>
  <c r="J236" i="13"/>
  <c r="J244" i="13"/>
  <c r="J252" i="13"/>
  <c r="J260" i="13"/>
  <c r="J267" i="13"/>
  <c r="J275" i="13"/>
  <c r="J283" i="13"/>
  <c r="J291" i="13"/>
  <c r="J298" i="13"/>
  <c r="J306" i="13"/>
  <c r="J314" i="13"/>
  <c r="J322" i="13"/>
  <c r="J329" i="13"/>
  <c r="J337" i="13"/>
  <c r="J345" i="13"/>
  <c r="J353" i="13"/>
  <c r="J360" i="13"/>
  <c r="J368" i="13"/>
  <c r="J376" i="13"/>
  <c r="J384" i="13"/>
  <c r="J391" i="13"/>
  <c r="J399" i="13"/>
  <c r="J407" i="13"/>
  <c r="J415" i="13"/>
  <c r="J422" i="13"/>
  <c r="J430" i="13"/>
  <c r="J438" i="13"/>
  <c r="J445" i="13"/>
  <c r="J18" i="13"/>
  <c r="J26" i="13"/>
  <c r="J32" i="13"/>
  <c r="J46" i="13"/>
  <c r="J60" i="13"/>
  <c r="J73" i="13"/>
  <c r="J89" i="13"/>
  <c r="J105" i="13"/>
  <c r="J129" i="13"/>
  <c r="J152" i="13"/>
  <c r="J168" i="13"/>
  <c r="J184" i="13"/>
  <c r="J215" i="13"/>
  <c r="J238" i="13"/>
  <c r="J262" i="13"/>
  <c r="J277" i="13"/>
  <c r="J11" i="13"/>
  <c r="J17" i="13"/>
  <c r="J25" i="13"/>
  <c r="J39" i="13"/>
  <c r="J45" i="13"/>
  <c r="J59" i="13"/>
  <c r="J72" i="13"/>
  <c r="J80" i="13"/>
  <c r="J88" i="13"/>
  <c r="J96" i="13"/>
  <c r="J104" i="13"/>
  <c r="J112" i="13"/>
  <c r="J120" i="13"/>
  <c r="J128" i="13"/>
  <c r="J143" i="13"/>
  <c r="J151" i="13"/>
  <c r="J159" i="13"/>
  <c r="J167" i="13"/>
  <c r="J175" i="13"/>
  <c r="J183" i="13"/>
  <c r="J191" i="13"/>
  <c r="J199" i="13"/>
  <c r="J206" i="13"/>
  <c r="J214" i="13"/>
  <c r="J222" i="13"/>
  <c r="J230" i="13"/>
  <c r="J237" i="13"/>
  <c r="J245" i="13"/>
  <c r="J253" i="13"/>
  <c r="J261" i="13"/>
  <c r="J268" i="13"/>
  <c r="J276" i="13"/>
  <c r="J284" i="13"/>
  <c r="J292" i="13"/>
  <c r="J299" i="13"/>
  <c r="J307" i="13"/>
  <c r="J315" i="13"/>
  <c r="J323" i="13"/>
  <c r="J330" i="13"/>
  <c r="J338" i="13"/>
  <c r="J346" i="13"/>
  <c r="J354" i="13"/>
  <c r="J361" i="13"/>
  <c r="J369" i="13"/>
  <c r="J377" i="13"/>
  <c r="J385" i="13"/>
  <c r="J392" i="13"/>
  <c r="J400" i="13"/>
  <c r="J408" i="13"/>
  <c r="J423" i="13"/>
  <c r="J431" i="13"/>
  <c r="J439" i="13"/>
  <c r="J446" i="13"/>
  <c r="J12" i="13"/>
  <c r="J40" i="13"/>
  <c r="J52" i="13"/>
  <c r="J66" i="13"/>
  <c r="J81" i="13"/>
  <c r="J97" i="13"/>
  <c r="J113" i="13"/>
  <c r="J121" i="13"/>
  <c r="J136" i="13"/>
  <c r="J144" i="13"/>
  <c r="J160" i="13"/>
  <c r="J176" i="13"/>
  <c r="J192" i="13"/>
  <c r="J207" i="13"/>
  <c r="J223" i="13"/>
  <c r="J231" i="13"/>
  <c r="J246" i="13"/>
  <c r="J254" i="13"/>
  <c r="J269" i="13"/>
  <c r="J285" i="13"/>
  <c r="J13" i="13"/>
  <c r="J14" i="13"/>
  <c r="J20" i="13"/>
  <c r="J28" i="13"/>
  <c r="J34" i="13"/>
  <c r="J48" i="13"/>
  <c r="J54" i="13"/>
  <c r="J62" i="13"/>
  <c r="J75" i="13"/>
  <c r="J83" i="13"/>
  <c r="J91" i="13"/>
  <c r="J99" i="13"/>
  <c r="J107" i="13"/>
  <c r="J115" i="13"/>
  <c r="J123" i="13"/>
  <c r="J131" i="13"/>
  <c r="J138" i="13"/>
  <c r="J146" i="13"/>
  <c r="J154" i="13"/>
  <c r="J162" i="13"/>
  <c r="J170" i="13"/>
  <c r="J178" i="13"/>
  <c r="J186" i="13"/>
  <c r="J194" i="13"/>
  <c r="J201" i="13"/>
  <c r="J209" i="13"/>
  <c r="J217" i="13"/>
  <c r="J225" i="13"/>
  <c r="J232" i="13"/>
  <c r="J240" i="13"/>
  <c r="J248" i="13"/>
  <c r="J256" i="13"/>
  <c r="J271" i="13"/>
  <c r="J279" i="13"/>
  <c r="J287" i="13"/>
  <c r="J302" i="13"/>
  <c r="J310" i="13"/>
  <c r="J318" i="13"/>
  <c r="J333" i="13"/>
  <c r="J341" i="13"/>
  <c r="J349" i="13"/>
  <c r="J356" i="13"/>
  <c r="J364" i="13"/>
  <c r="J372" i="13"/>
  <c r="J380" i="13"/>
  <c r="J387" i="13"/>
  <c r="J395" i="13"/>
  <c r="J403" i="13"/>
  <c r="J411" i="13"/>
  <c r="J418" i="13"/>
  <c r="J426" i="13"/>
  <c r="J434" i="13"/>
  <c r="J442" i="13"/>
  <c r="J449" i="13"/>
  <c r="J15" i="13"/>
  <c r="J21" i="13"/>
  <c r="J29" i="13"/>
  <c r="J35" i="13"/>
  <c r="J41" i="13"/>
  <c r="J49" i="13"/>
  <c r="J55" i="13"/>
  <c r="J63" i="13"/>
  <c r="J68" i="13"/>
  <c r="J76" i="13"/>
  <c r="J84" i="13"/>
  <c r="J92" i="13"/>
  <c r="J100" i="13"/>
  <c r="J108" i="13"/>
  <c r="J116" i="13"/>
  <c r="J124" i="13"/>
  <c r="J132" i="13"/>
  <c r="J139" i="13"/>
  <c r="J147" i="13"/>
  <c r="J155" i="13"/>
  <c r="J163" i="13"/>
  <c r="J171" i="13"/>
  <c r="J179" i="13"/>
  <c r="J187" i="13"/>
  <c r="J195" i="13"/>
  <c r="J202" i="13"/>
  <c r="J210" i="13"/>
  <c r="J16" i="13"/>
  <c r="J36" i="13"/>
  <c r="J53" i="13"/>
  <c r="J70" i="13"/>
  <c r="J93" i="13"/>
  <c r="J114" i="13"/>
  <c r="J134" i="13"/>
  <c r="J156" i="13"/>
  <c r="J177" i="13"/>
  <c r="J197" i="13"/>
  <c r="J218" i="13"/>
  <c r="J233" i="13"/>
  <c r="J249" i="13"/>
  <c r="J264" i="13"/>
  <c r="J280" i="13"/>
  <c r="J294" i="13"/>
  <c r="J305" i="13"/>
  <c r="J319" i="13"/>
  <c r="J331" i="13"/>
  <c r="J343" i="13"/>
  <c r="J367" i="13"/>
  <c r="J381" i="13"/>
  <c r="J393" i="13"/>
  <c r="J405" i="13"/>
  <c r="J417" i="13"/>
  <c r="J429" i="13"/>
  <c r="J443" i="13"/>
  <c r="J37" i="13"/>
  <c r="J56" i="13"/>
  <c r="J74" i="13"/>
  <c r="J117" i="13"/>
  <c r="J137" i="13"/>
  <c r="J157" i="13"/>
  <c r="J180" i="13"/>
  <c r="J219" i="13"/>
  <c r="J234" i="13"/>
  <c r="J250" i="13"/>
  <c r="J265" i="13"/>
  <c r="J295" i="13"/>
  <c r="J308" i="13"/>
  <c r="J320" i="13"/>
  <c r="J344" i="13"/>
  <c r="J357" i="13"/>
  <c r="J370" i="13"/>
  <c r="J394" i="13"/>
  <c r="J406" i="13"/>
  <c r="J419" i="13"/>
  <c r="J22" i="13"/>
  <c r="J57" i="13"/>
  <c r="J77" i="13"/>
  <c r="J98" i="13"/>
  <c r="J118" i="13"/>
  <c r="J140" i="13"/>
  <c r="J161" i="13"/>
  <c r="J181" i="13"/>
  <c r="J220" i="13"/>
  <c r="J235" i="13"/>
  <c r="J251" i="13"/>
  <c r="J266" i="13"/>
  <c r="J296" i="13"/>
  <c r="J309" i="13"/>
  <c r="J321" i="13"/>
  <c r="J334" i="13"/>
  <c r="J358" i="13"/>
  <c r="J371" i="13"/>
  <c r="J383" i="13"/>
  <c r="J409" i="13"/>
  <c r="J420" i="13"/>
  <c r="J444" i="13"/>
  <c r="J9" i="13"/>
  <c r="J65" i="13"/>
  <c r="J126" i="13"/>
  <c r="J189" i="13"/>
  <c r="J227" i="13"/>
  <c r="J258" i="13"/>
  <c r="J301" i="13"/>
  <c r="J326" i="13"/>
  <c r="J363" i="13"/>
  <c r="J401" i="13"/>
  <c r="J437" i="13"/>
  <c r="J31" i="13"/>
  <c r="J67" i="13"/>
  <c r="J109" i="13"/>
  <c r="J19" i="13"/>
  <c r="J94" i="13"/>
  <c r="J200" i="13"/>
  <c r="J281" i="13"/>
  <c r="J332" i="13"/>
  <c r="J382" i="13"/>
  <c r="J432" i="13"/>
  <c r="J203" i="13"/>
  <c r="J282" i="13"/>
  <c r="J347" i="13"/>
  <c r="J396" i="13"/>
  <c r="J433" i="13"/>
  <c r="J30" i="13"/>
  <c r="J85" i="13"/>
  <c r="J148" i="13"/>
  <c r="J211" i="13"/>
  <c r="J273" i="13"/>
  <c r="J339" i="13"/>
  <c r="J388" i="13"/>
  <c r="J450" i="13"/>
  <c r="J193" i="13"/>
  <c r="J23" i="13"/>
  <c r="J42" i="13"/>
  <c r="J61" i="13"/>
  <c r="J78" i="13"/>
  <c r="J101" i="13"/>
  <c r="J122" i="13"/>
  <c r="J141" i="13"/>
  <c r="J164" i="13"/>
  <c r="J185" i="13"/>
  <c r="J204" i="13"/>
  <c r="J224" i="13"/>
  <c r="J239" i="13"/>
  <c r="J255" i="13"/>
  <c r="J270" i="13"/>
  <c r="J286" i="13"/>
  <c r="J297" i="13"/>
  <c r="J311" i="13"/>
  <c r="J324" i="13"/>
  <c r="J335" i="13"/>
  <c r="J348" i="13"/>
  <c r="J359" i="13"/>
  <c r="J373" i="13"/>
  <c r="J397" i="13"/>
  <c r="J410" i="13"/>
  <c r="J421" i="13"/>
  <c r="J435" i="13"/>
  <c r="J447" i="13"/>
  <c r="J27" i="13"/>
  <c r="J43" i="13"/>
  <c r="J64" i="13"/>
  <c r="J82" i="13"/>
  <c r="J102" i="13"/>
  <c r="J125" i="13"/>
  <c r="J145" i="13"/>
  <c r="J165" i="13"/>
  <c r="J188" i="13"/>
  <c r="J208" i="13"/>
  <c r="J226" i="13"/>
  <c r="J241" i="13"/>
  <c r="J257" i="13"/>
  <c r="J272" i="13"/>
  <c r="J288" i="13"/>
  <c r="J300" i="13"/>
  <c r="J312" i="13"/>
  <c r="J325" i="13"/>
  <c r="J336" i="13"/>
  <c r="J350" i="13"/>
  <c r="J362" i="13"/>
  <c r="J374" i="13"/>
  <c r="J386" i="13"/>
  <c r="J398" i="13"/>
  <c r="J412" i="13"/>
  <c r="J424" i="13"/>
  <c r="J436" i="13"/>
  <c r="J448" i="13"/>
  <c r="J47" i="13"/>
  <c r="J106" i="13"/>
  <c r="J169" i="13"/>
  <c r="J242" i="13"/>
  <c r="J289" i="13"/>
  <c r="J313" i="13"/>
  <c r="J351" i="13"/>
  <c r="J375" i="13"/>
  <c r="J413" i="13"/>
  <c r="J425" i="13"/>
  <c r="J10" i="13"/>
  <c r="J86" i="13"/>
  <c r="J130" i="13"/>
  <c r="J172" i="13"/>
  <c r="J69" i="13"/>
  <c r="J212" i="13"/>
  <c r="J274" i="13"/>
  <c r="J327" i="13"/>
  <c r="J378" i="13"/>
  <c r="J427" i="13"/>
  <c r="J216" i="13"/>
  <c r="J328" i="13"/>
  <c r="J379" i="13"/>
  <c r="J428" i="13"/>
  <c r="J110" i="13"/>
  <c r="J290" i="13"/>
  <c r="J340" i="13"/>
  <c r="J389" i="13"/>
  <c r="J440" i="13"/>
  <c r="J33" i="13"/>
  <c r="J365" i="13"/>
  <c r="J196" i="13"/>
  <c r="J366" i="13"/>
  <c r="J90" i="13"/>
  <c r="J278" i="13"/>
  <c r="J228" i="13"/>
  <c r="J259" i="13"/>
  <c r="J263" i="13"/>
  <c r="J133" i="13"/>
  <c r="J293" i="13"/>
  <c r="J342" i="13"/>
  <c r="J390" i="13"/>
  <c r="J441" i="13"/>
  <c r="J149" i="13"/>
  <c r="J243" i="13"/>
  <c r="J303" i="13"/>
  <c r="J352" i="13"/>
  <c r="J402" i="13"/>
  <c r="J451" i="13"/>
  <c r="J153" i="13"/>
  <c r="J247" i="13"/>
  <c r="J304" i="13"/>
  <c r="J355" i="13"/>
  <c r="J404" i="13"/>
  <c r="J452" i="13"/>
  <c r="J173" i="13"/>
  <c r="J316" i="13"/>
  <c r="J414" i="13"/>
  <c r="J50" i="13"/>
  <c r="J317" i="13"/>
  <c r="J416" i="13"/>
  <c r="AJ6" i="20"/>
  <c r="G4" i="13"/>
  <c r="G5" i="13" s="1"/>
  <c r="GF23" i="20"/>
  <c r="EU23" i="20"/>
  <c r="FT23" i="20"/>
  <c r="EI23" i="20"/>
  <c r="DJ23" i="20"/>
  <c r="GA22" i="20"/>
  <c r="FB22" i="20"/>
  <c r="FQ22" i="20"/>
  <c r="GE22" i="20"/>
  <c r="FH22" i="20"/>
  <c r="FY23" i="20"/>
  <c r="FM23" i="20"/>
  <c r="EV23" i="20"/>
  <c r="EJ23" i="20"/>
  <c r="FA22" i="20"/>
  <c r="BX23" i="20"/>
  <c r="FZ22" i="20"/>
  <c r="GX22" i="20"/>
  <c r="DD22" i="20"/>
  <c r="HD22" i="20"/>
  <c r="GR22" i="20"/>
  <c r="CA23" i="20"/>
  <c r="DU22" i="20"/>
  <c r="DI22" i="20"/>
  <c r="CW22" i="20"/>
  <c r="O97" i="7"/>
  <c r="O26" i="7"/>
  <c r="O64" i="7"/>
  <c r="O65" i="7"/>
  <c r="CN23" i="20"/>
  <c r="GD22" i="20"/>
  <c r="ED23" i="20"/>
  <c r="O150" i="7"/>
  <c r="O151" i="7"/>
  <c r="O168" i="7"/>
  <c r="CO22" i="20"/>
  <c r="GV23" i="20"/>
  <c r="EL23" i="20"/>
  <c r="CB23" i="20"/>
  <c r="BP23" i="20"/>
  <c r="GI23" i="20"/>
  <c r="FK23" i="20"/>
  <c r="CV23" i="20"/>
  <c r="HN23" i="20"/>
  <c r="BW23" i="20"/>
  <c r="DH23" i="20"/>
  <c r="CI23" i="20"/>
  <c r="BP141" i="20"/>
  <c r="CT39" i="20"/>
  <c r="FE23" i="20"/>
  <c r="EF23" i="20"/>
  <c r="CD22" i="20"/>
  <c r="ER23" i="20"/>
  <c r="DB141" i="20"/>
  <c r="CC141" i="20"/>
  <c r="HG22" i="20"/>
  <c r="GU22" i="20"/>
  <c r="EL22" i="20"/>
  <c r="BP22" i="20"/>
  <c r="DY141" i="20"/>
  <c r="CN141" i="20"/>
  <c r="FS141" i="20"/>
  <c r="GJ40" i="20"/>
  <c r="GQ141" i="20"/>
  <c r="HE23" i="20"/>
  <c r="CX23" i="20"/>
  <c r="CK23" i="20"/>
  <c r="GJ70" i="20"/>
  <c r="DC22" i="20"/>
  <c r="HF22" i="20"/>
  <c r="CC22" i="20"/>
  <c r="DB39" i="20"/>
  <c r="CY22" i="20"/>
  <c r="GN39" i="20"/>
  <c r="EP39" i="20"/>
  <c r="CR39" i="20"/>
  <c r="BT39" i="20"/>
  <c r="GJ125" i="20"/>
  <c r="GJ79" i="20"/>
  <c r="HH39" i="20"/>
  <c r="EL39" i="20"/>
  <c r="DY39" i="20"/>
  <c r="CN39" i="20"/>
  <c r="CB39" i="20"/>
  <c r="DA39" i="20"/>
  <c r="GG23" i="20"/>
  <c r="CY23" i="20"/>
  <c r="GY23" i="20"/>
  <c r="FZ23" i="20"/>
  <c r="FN23" i="20"/>
  <c r="EO23" i="20"/>
  <c r="DP23" i="20"/>
  <c r="CE23" i="20"/>
  <c r="CM23" i="20"/>
  <c r="HG23" i="20"/>
  <c r="FV23" i="20"/>
  <c r="FJ23" i="20"/>
  <c r="DX23" i="20"/>
  <c r="DL23" i="20"/>
  <c r="CZ23" i="20"/>
  <c r="GU141" i="20"/>
  <c r="FV141" i="20"/>
  <c r="EW141" i="20"/>
  <c r="CZ141" i="20"/>
  <c r="CA141" i="20"/>
  <c r="GB23" i="20"/>
  <c r="FP23" i="20"/>
  <c r="FC23" i="20"/>
  <c r="EQ23" i="20"/>
  <c r="DR23" i="20"/>
  <c r="DF23" i="20"/>
  <c r="CS23" i="20"/>
  <c r="CK141" i="20"/>
  <c r="HL39" i="20"/>
  <c r="HL23" i="20"/>
  <c r="GZ23" i="20"/>
  <c r="GN23" i="20"/>
  <c r="GA23" i="20"/>
  <c r="FO23" i="20"/>
  <c r="DE23" i="20"/>
  <c r="BT23" i="20"/>
  <c r="FM22" i="20"/>
  <c r="GA39" i="20"/>
  <c r="FS39" i="20"/>
  <c r="DI141" i="20"/>
  <c r="BS23" i="20"/>
  <c r="FX22" i="20"/>
  <c r="CP22" i="20"/>
  <c r="BR22" i="20"/>
  <c r="GE39" i="20"/>
  <c r="BX141" i="20"/>
  <c r="GD141" i="20"/>
  <c r="EG141" i="20"/>
  <c r="DH141" i="20"/>
  <c r="CI141" i="20"/>
  <c r="FW22" i="20"/>
  <c r="FK22" i="20"/>
  <c r="EY22" i="20"/>
  <c r="DZ22" i="20"/>
  <c r="BQ22" i="20"/>
  <c r="HH23" i="20"/>
  <c r="DQ141" i="20"/>
  <c r="HK141" i="20"/>
  <c r="FN141" i="20"/>
  <c r="EO141" i="20"/>
  <c r="BS141" i="20"/>
  <c r="HJ39" i="20"/>
  <c r="DO39" i="20"/>
  <c r="CP39" i="20"/>
  <c r="FI39" i="20"/>
  <c r="EO39" i="20"/>
  <c r="FK141" i="20"/>
  <c r="EQ39" i="20"/>
  <c r="DZ39" i="20"/>
  <c r="DN39" i="20"/>
  <c r="BQ39" i="20"/>
  <c r="EI39" i="20"/>
  <c r="CX39" i="20"/>
  <c r="GW23" i="20"/>
  <c r="EY23" i="20"/>
  <c r="DN23" i="20"/>
  <c r="CO23" i="20"/>
  <c r="CC23" i="20"/>
  <c r="BQ23" i="20"/>
  <c r="DI39" i="20"/>
  <c r="HL22" i="20"/>
  <c r="CS22" i="20"/>
  <c r="CY39" i="20"/>
  <c r="BZ39" i="20"/>
  <c r="EE39" i="20"/>
  <c r="DR39" i="20"/>
  <c r="GF39" i="20"/>
  <c r="EJ39" i="20"/>
  <c r="GB39" i="20"/>
  <c r="FC39" i="20"/>
  <c r="GS39" i="20"/>
  <c r="EU39" i="20"/>
  <c r="DH22" i="20"/>
  <c r="BW22" i="20"/>
  <c r="DQ39" i="20"/>
  <c r="ET39" i="20"/>
  <c r="HM22" i="20"/>
  <c r="ER22" i="20"/>
  <c r="CH22" i="20"/>
  <c r="DD23" i="20"/>
  <c r="GZ22" i="20"/>
  <c r="EM141" i="20"/>
  <c r="DK141" i="20"/>
  <c r="CQ23" i="20"/>
  <c r="EE22" i="20"/>
  <c r="HM141" i="20"/>
  <c r="FC141" i="20"/>
  <c r="CS141" i="20"/>
  <c r="EJ22" i="20"/>
  <c r="DW22" i="20"/>
  <c r="GX141" i="20"/>
  <c r="ED39" i="20"/>
  <c r="DU39" i="20"/>
  <c r="FP22" i="20"/>
  <c r="HL141" i="20"/>
  <c r="FO141" i="20"/>
  <c r="ED141" i="20"/>
  <c r="FB39" i="20"/>
  <c r="FG39" i="20"/>
  <c r="GJ31" i="20"/>
  <c r="GN22" i="20"/>
  <c r="CR23" i="20"/>
  <c r="CF23" i="20"/>
  <c r="HD23" i="20"/>
  <c r="GR23" i="20"/>
  <c r="FS23" i="20"/>
  <c r="CW23" i="20"/>
  <c r="DN141" i="20"/>
  <c r="GE141" i="20"/>
  <c r="FG141" i="20"/>
  <c r="CS39" i="20"/>
  <c r="EZ23" i="20"/>
  <c r="EN23" i="20"/>
  <c r="DC23" i="20"/>
  <c r="BR23" i="20"/>
  <c r="GV39" i="20"/>
  <c r="BX39" i="20"/>
  <c r="FX23" i="20"/>
  <c r="FL23" i="20"/>
  <c r="DZ23" i="20"/>
  <c r="FY22" i="20"/>
  <c r="FY38" i="20" s="1"/>
  <c r="EZ22" i="20"/>
  <c r="CT22" i="20"/>
  <c r="EJ141" i="20"/>
  <c r="DH39" i="20"/>
  <c r="DV141" i="20"/>
  <c r="GY22" i="20"/>
  <c r="ED22" i="20"/>
  <c r="EQ141" i="20"/>
  <c r="BU141" i="20"/>
  <c r="HC23" i="20"/>
  <c r="GQ23" i="20"/>
  <c r="GD23" i="20"/>
  <c r="FF23" i="20"/>
  <c r="CJ23" i="20"/>
  <c r="DY23" i="20"/>
  <c r="HC22" i="20"/>
  <c r="GQ22" i="20"/>
  <c r="FG22" i="20"/>
  <c r="GV22" i="20"/>
  <c r="GI22" i="20"/>
  <c r="GZ39" i="20"/>
  <c r="FR22" i="20"/>
  <c r="FF22" i="20"/>
  <c r="ET22" i="20"/>
  <c r="EI22" i="20"/>
  <c r="EX22" i="20"/>
  <c r="CG39" i="20"/>
  <c r="EK22" i="20"/>
  <c r="HD39" i="20"/>
  <c r="GF141" i="20"/>
  <c r="EI141" i="20"/>
  <c r="GC39" i="20"/>
  <c r="HE39" i="20"/>
  <c r="CK39" i="20"/>
  <c r="FX141" i="20"/>
  <c r="EY141" i="20"/>
  <c r="CE141" i="20"/>
  <c r="EH39" i="20"/>
  <c r="DE39" i="20"/>
  <c r="EX39" i="20"/>
  <c r="FB23" i="20"/>
  <c r="CG23" i="20"/>
  <c r="FH23" i="20"/>
  <c r="DV23" i="20"/>
  <c r="DT22" i="20"/>
  <c r="EV22" i="20"/>
  <c r="DK22" i="20"/>
  <c r="G168" i="7"/>
  <c r="G152" i="7"/>
  <c r="G166" i="7"/>
  <c r="G85" i="7"/>
  <c r="O98" i="7"/>
  <c r="G50" i="7"/>
  <c r="O9" i="7"/>
  <c r="O126" i="7"/>
  <c r="O159" i="7"/>
  <c r="O130" i="7"/>
  <c r="G100" i="7"/>
  <c r="G82" i="7"/>
  <c r="G46" i="7"/>
  <c r="G58" i="7"/>
  <c r="G62" i="7"/>
  <c r="G123" i="7"/>
  <c r="G48" i="7"/>
  <c r="G66" i="7"/>
  <c r="G126" i="7"/>
  <c r="G38" i="7"/>
  <c r="G61" i="7"/>
  <c r="G53" i="7"/>
  <c r="G159" i="7"/>
  <c r="G167" i="7"/>
  <c r="G109" i="7"/>
  <c r="G69" i="7"/>
  <c r="G42" i="7"/>
  <c r="G5" i="7"/>
  <c r="G73" i="7"/>
  <c r="G51" i="7"/>
  <c r="G43" i="7"/>
  <c r="G39" i="7"/>
  <c r="G8" i="7"/>
  <c r="G81" i="7"/>
  <c r="G68" i="7"/>
  <c r="G92" i="7"/>
  <c r="G88" i="7"/>
  <c r="G87" i="7"/>
  <c r="G70" i="7"/>
  <c r="G165" i="7"/>
  <c r="G77" i="7"/>
  <c r="F37" i="7"/>
  <c r="G37" i="7" s="1"/>
  <c r="O128" i="7"/>
  <c r="O124" i="7"/>
  <c r="O91" i="7"/>
  <c r="O79" i="7"/>
  <c r="O30" i="7"/>
  <c r="O93" i="7"/>
  <c r="O89" i="7"/>
  <c r="O32" i="7"/>
  <c r="O7" i="7"/>
  <c r="DZ141" i="20"/>
  <c r="DL141" i="20"/>
  <c r="DD141" i="20"/>
  <c r="CV141" i="20"/>
  <c r="CM141" i="20"/>
  <c r="GZ141" i="20"/>
  <c r="DM141" i="20"/>
  <c r="GL23" i="20"/>
  <c r="BO142" i="20"/>
  <c r="DG23" i="20"/>
  <c r="DC141" i="20"/>
  <c r="CD141" i="20"/>
  <c r="BV22" i="20"/>
  <c r="HI141" i="20"/>
  <c r="FT141" i="20"/>
  <c r="EU141" i="20"/>
  <c r="EC39" i="20"/>
  <c r="DD39" i="20"/>
  <c r="CV39" i="20"/>
  <c r="CM39" i="20"/>
  <c r="CE39" i="20"/>
  <c r="BW39" i="20"/>
  <c r="HC39" i="20"/>
  <c r="GD39" i="20"/>
  <c r="DX22" i="20"/>
  <c r="DP22" i="20"/>
  <c r="CJ141" i="20"/>
  <c r="CA39" i="20"/>
  <c r="HG141" i="20"/>
  <c r="GY141" i="20"/>
  <c r="GX23" i="20"/>
  <c r="GP23" i="20"/>
  <c r="CI22" i="20"/>
  <c r="FZ141" i="20"/>
  <c r="BZ22" i="20"/>
  <c r="BS22" i="20"/>
  <c r="DJ22" i="20"/>
  <c r="BU22" i="20"/>
  <c r="FL141" i="20"/>
  <c r="HE141" i="20"/>
  <c r="GW141" i="20"/>
  <c r="EC141" i="20"/>
  <c r="CX141" i="20"/>
  <c r="CO141" i="20"/>
  <c r="GT141" i="20"/>
  <c r="GL141" i="20"/>
  <c r="FE141" i="20"/>
  <c r="EF141" i="20"/>
  <c r="DW141" i="20"/>
  <c r="DG141" i="20"/>
  <c r="CH141" i="20"/>
  <c r="CF39" i="20"/>
  <c r="GE23" i="20"/>
  <c r="FI23" i="20"/>
  <c r="ES23" i="20"/>
  <c r="EC23" i="20"/>
  <c r="HA22" i="20"/>
  <c r="EO22" i="20"/>
  <c r="EH22" i="20"/>
  <c r="DY22" i="20"/>
  <c r="DQ22" i="20"/>
  <c r="K8" i="21"/>
  <c r="E12" i="21"/>
  <c r="E10" i="21" s="1"/>
  <c r="F10" i="21" s="1"/>
  <c r="G3" i="21"/>
  <c r="H3" i="21" s="1"/>
  <c r="I3" i="21" s="1"/>
  <c r="I2" i="21" s="1"/>
  <c r="K9" i="21"/>
  <c r="I12" i="21"/>
  <c r="K5" i="21"/>
  <c r="GJ142" i="20"/>
  <c r="DS141" i="20"/>
  <c r="DO141" i="20"/>
  <c r="HN39" i="20"/>
  <c r="HF39" i="20"/>
  <c r="HB39" i="20"/>
  <c r="GX39" i="20"/>
  <c r="GT39" i="20"/>
  <c r="GP39" i="20"/>
  <c r="GL39" i="20"/>
  <c r="GG39" i="20"/>
  <c r="FY39" i="20"/>
  <c r="FU39" i="20"/>
  <c r="FQ39" i="20"/>
  <c r="FM39" i="20"/>
  <c r="FE39" i="20"/>
  <c r="EZ39" i="20"/>
  <c r="EV39" i="20"/>
  <c r="ER39" i="20"/>
  <c r="EN39" i="20"/>
  <c r="EF39" i="20"/>
  <c r="EB39" i="20"/>
  <c r="DG39" i="20"/>
  <c r="DC39" i="20"/>
  <c r="CL39" i="20"/>
  <c r="CH39" i="20"/>
  <c r="CD39" i="20"/>
  <c r="BV39" i="20"/>
  <c r="BR39" i="20"/>
  <c r="HK39" i="20"/>
  <c r="GU39" i="20"/>
  <c r="FJ39" i="20"/>
  <c r="EW39" i="20"/>
  <c r="GM39" i="20"/>
  <c r="FR39" i="20"/>
  <c r="CF141" i="20"/>
  <c r="FA39" i="20"/>
  <c r="EG39" i="20"/>
  <c r="DL39" i="20"/>
  <c r="CQ39" i="20"/>
  <c r="BS39" i="20"/>
  <c r="E39" i="20"/>
  <c r="DT39" i="20"/>
  <c r="EW23" i="20"/>
  <c r="CP23" i="20"/>
  <c r="FT22" i="20"/>
  <c r="FL22" i="20"/>
  <c r="HN22" i="20"/>
  <c r="HJ22" i="20"/>
  <c r="GT22" i="20"/>
  <c r="GP22" i="20"/>
  <c r="E22" i="20"/>
  <c r="HF141" i="20"/>
  <c r="CT141" i="20"/>
  <c r="CJ22" i="20"/>
  <c r="GC141" i="20"/>
  <c r="FY141" i="20"/>
  <c r="FQ141" i="20"/>
  <c r="EZ141" i="20"/>
  <c r="EL141" i="20"/>
  <c r="BT141" i="20"/>
  <c r="GJ89" i="20"/>
  <c r="GW39" i="20"/>
  <c r="FH39" i="20"/>
  <c r="EE23" i="20"/>
  <c r="HJ141" i="20"/>
  <c r="CL141" i="20"/>
  <c r="CN22" i="20"/>
  <c r="F5" i="20"/>
  <c r="GJ12" i="20"/>
  <c r="GJ6" i="20" s="1"/>
  <c r="GN141" i="20"/>
  <c r="DE141" i="20"/>
  <c r="DA141" i="20"/>
  <c r="CW141" i="20"/>
  <c r="CR141" i="20"/>
  <c r="HC141" i="20"/>
  <c r="CQ141" i="20"/>
  <c r="BW141" i="20"/>
  <c r="GJ74" i="20"/>
  <c r="GR39" i="20"/>
  <c r="DM39" i="20"/>
  <c r="CW39" i="20"/>
  <c r="CJ39" i="20"/>
  <c r="FW23" i="20"/>
  <c r="FG23" i="20"/>
  <c r="GJ154" i="20"/>
  <c r="HD141" i="20"/>
  <c r="GM141" i="20"/>
  <c r="GA141" i="20"/>
  <c r="FW141" i="20"/>
  <c r="FB141" i="20"/>
  <c r="ET141" i="20"/>
  <c r="DT141" i="20"/>
  <c r="BR141" i="20"/>
  <c r="HJ23" i="20"/>
  <c r="HB23" i="20"/>
  <c r="FQ23" i="20"/>
  <c r="EB23" i="20"/>
  <c r="DW23" i="20"/>
  <c r="DT23" i="20"/>
  <c r="CD23" i="20"/>
  <c r="BV23" i="20"/>
  <c r="HA23" i="20"/>
  <c r="GC23" i="20"/>
  <c r="GF22" i="20"/>
  <c r="GM22" i="20"/>
  <c r="CB22" i="20"/>
  <c r="HG39" i="20"/>
  <c r="GY39" i="20"/>
  <c r="GQ39" i="20"/>
  <c r="GH39" i="20"/>
  <c r="FZ39" i="20"/>
  <c r="FV39" i="20"/>
  <c r="FN39" i="20"/>
  <c r="FF39" i="20"/>
  <c r="ES39" i="20"/>
  <c r="EK39" i="20"/>
  <c r="DX39" i="20"/>
  <c r="DP39" i="20"/>
  <c r="CZ39" i="20"/>
  <c r="GK22" i="20"/>
  <c r="HN141" i="20"/>
  <c r="DR141" i="20"/>
  <c r="DJ141" i="20"/>
  <c r="DF141" i="20"/>
  <c r="GJ83" i="20"/>
  <c r="FV22" i="20"/>
  <c r="FO22" i="20"/>
  <c r="CZ22" i="20"/>
  <c r="HB141" i="20"/>
  <c r="FJ141" i="20"/>
  <c r="DU141" i="20"/>
  <c r="BV141" i="20"/>
  <c r="HM23" i="20"/>
  <c r="DO23" i="20"/>
  <c r="CH23" i="20"/>
  <c r="DG22" i="20"/>
  <c r="GI141" i="20"/>
  <c r="BZ141" i="20"/>
  <c r="FD142" i="20"/>
  <c r="HA141" i="20"/>
  <c r="FM141" i="20"/>
  <c r="FI141" i="20"/>
  <c r="DX141" i="20"/>
  <c r="BY141" i="20"/>
  <c r="FO39" i="20"/>
  <c r="CR22" i="20"/>
  <c r="HH141" i="20"/>
  <c r="GP141" i="20"/>
  <c r="GH141" i="20"/>
  <c r="FP141" i="20"/>
  <c r="FF141" i="20"/>
  <c r="EX141" i="20"/>
  <c r="EP141" i="20"/>
  <c r="EE141" i="20"/>
  <c r="CY141" i="20"/>
  <c r="GI39" i="20"/>
  <c r="GT23" i="20"/>
  <c r="HK23" i="20"/>
  <c r="GS23" i="20"/>
  <c r="GO23" i="20"/>
  <c r="GK23" i="20"/>
  <c r="FA23" i="20"/>
  <c r="ET23" i="20"/>
  <c r="DU23" i="20"/>
  <c r="DQ23" i="20"/>
  <c r="GB22" i="20"/>
  <c r="GW22" i="20"/>
  <c r="GS22" i="20"/>
  <c r="GO22" i="20"/>
  <c r="FU22" i="20"/>
  <c r="FN22" i="20"/>
  <c r="FC22" i="20"/>
  <c r="EN22" i="20"/>
  <c r="EG22" i="20"/>
  <c r="EC22" i="20"/>
  <c r="DF22" i="20"/>
  <c r="CV22" i="20"/>
  <c r="CQ22" i="20"/>
  <c r="CM22" i="20"/>
  <c r="CE22" i="20"/>
  <c r="CA22" i="20"/>
  <c r="BX22" i="20"/>
  <c r="GS141" i="20"/>
  <c r="GO141" i="20"/>
  <c r="ES141" i="20"/>
  <c r="DP141" i="20"/>
  <c r="CB141" i="20"/>
  <c r="FT39" i="20"/>
  <c r="FP39" i="20"/>
  <c r="FL39" i="20"/>
  <c r="DV39" i="20"/>
  <c r="DJ39" i="20"/>
  <c r="DF39" i="20"/>
  <c r="CC39" i="20"/>
  <c r="BU39" i="20"/>
  <c r="DS39" i="20"/>
  <c r="DK39" i="20"/>
  <c r="FK39" i="20"/>
  <c r="CT23" i="20"/>
  <c r="CL23" i="20"/>
  <c r="HF23" i="20"/>
  <c r="FR23" i="20"/>
  <c r="DI23" i="20"/>
  <c r="BY23" i="20"/>
  <c r="E23" i="20"/>
  <c r="FE22" i="20"/>
  <c r="ES22" i="20"/>
  <c r="DM22" i="20"/>
  <c r="HK22" i="20"/>
  <c r="HH22" i="20"/>
  <c r="EQ22" i="20"/>
  <c r="EF22" i="20"/>
  <c r="DS22" i="20"/>
  <c r="DO22" i="20"/>
  <c r="DE22" i="20"/>
  <c r="DA22" i="20"/>
  <c r="CX22" i="20"/>
  <c r="BT22" i="20"/>
  <c r="GV141" i="20"/>
  <c r="GB141" i="20"/>
  <c r="FR141" i="20"/>
  <c r="FH141" i="20"/>
  <c r="EV141" i="20"/>
  <c r="GJ102" i="20"/>
  <c r="BP39" i="20"/>
  <c r="GJ24" i="20"/>
  <c r="GU23" i="20"/>
  <c r="GH23" i="20"/>
  <c r="FU23" i="20"/>
  <c r="EK23" i="20"/>
  <c r="EG23" i="20"/>
  <c r="CF22" i="20"/>
  <c r="GC22" i="20"/>
  <c r="EW22" i="20"/>
  <c r="DV22" i="20"/>
  <c r="DR22" i="20"/>
  <c r="DN22" i="20"/>
  <c r="CK22" i="20"/>
  <c r="CG22" i="20"/>
  <c r="O35" i="7"/>
  <c r="O59" i="7"/>
  <c r="F20" i="7"/>
  <c r="G20" i="7" s="1"/>
  <c r="O161" i="7"/>
  <c r="O96" i="7"/>
  <c r="O164" i="7"/>
  <c r="O73" i="7"/>
  <c r="O46" i="7"/>
  <c r="O167" i="7"/>
  <c r="O62" i="7"/>
  <c r="O66" i="7"/>
  <c r="O63" i="7"/>
  <c r="O155" i="7"/>
  <c r="O41" i="7"/>
  <c r="O166" i="7"/>
  <c r="O11" i="7"/>
  <c r="O171" i="7"/>
  <c r="O136" i="7"/>
  <c r="O121" i="7"/>
  <c r="O119" i="7"/>
  <c r="O117" i="7"/>
  <c r="O115" i="7"/>
  <c r="O113" i="7"/>
  <c r="O111" i="7"/>
  <c r="O109" i="7"/>
  <c r="O105" i="7"/>
  <c r="O103" i="7"/>
  <c r="O101" i="7"/>
  <c r="O86" i="7"/>
  <c r="O84" i="7"/>
  <c r="O76" i="7"/>
  <c r="O60" i="7"/>
  <c r="O56" i="7"/>
  <c r="O52" i="7"/>
  <c r="O50" i="7"/>
  <c r="O48" i="7"/>
  <c r="O44" i="7"/>
  <c r="O28" i="7"/>
  <c r="O49" i="7"/>
  <c r="O31" i="7"/>
  <c r="O33" i="7"/>
  <c r="O147" i="7"/>
  <c r="O45" i="7"/>
  <c r="O144" i="7"/>
  <c r="P3" i="7"/>
  <c r="O129" i="7"/>
  <c r="O127" i="7"/>
  <c r="O99" i="7"/>
  <c r="O94" i="7"/>
  <c r="O92" i="7"/>
  <c r="O90" i="7"/>
  <c r="O88" i="7"/>
  <c r="O82" i="7"/>
  <c r="O71" i="7"/>
  <c r="O69" i="7"/>
  <c r="O8" i="7"/>
  <c r="O5" i="7"/>
  <c r="O153" i="7"/>
  <c r="O55" i="7"/>
  <c r="O27" i="7"/>
  <c r="O160" i="7"/>
  <c r="O2" i="7"/>
  <c r="O137" i="7"/>
  <c r="O135" i="7"/>
  <c r="O133" i="7"/>
  <c r="O122" i="7"/>
  <c r="O116" i="7"/>
  <c r="O110" i="7"/>
  <c r="O108" i="7"/>
  <c r="O106" i="7"/>
  <c r="O104" i="7"/>
  <c r="O102" i="7"/>
  <c r="O85" i="7"/>
  <c r="O83" i="7"/>
  <c r="O75" i="7"/>
  <c r="O67" i="7"/>
  <c r="O61" i="7"/>
  <c r="O57" i="7"/>
  <c r="O53" i="7"/>
  <c r="O51" i="7"/>
  <c r="O47" i="7"/>
  <c r="O43" i="7"/>
  <c r="O39" i="7"/>
  <c r="O142" i="7"/>
  <c r="O154" i="7"/>
  <c r="O162" i="7"/>
  <c r="O170" i="7"/>
  <c r="O24" i="7"/>
  <c r="O23" i="7"/>
  <c r="O145" i="7"/>
  <c r="O70" i="7"/>
  <c r="F21" i="7"/>
  <c r="G21" i="7" s="1"/>
  <c r="O146" i="7"/>
  <c r="O134" i="7"/>
  <c r="O132" i="7"/>
  <c r="O74" i="7"/>
  <c r="O143" i="7"/>
  <c r="O158" i="7"/>
  <c r="O112" i="7"/>
  <c r="O95" i="7"/>
  <c r="O34" i="7"/>
  <c r="O54" i="7"/>
  <c r="O42" i="7"/>
  <c r="O40" i="7"/>
  <c r="O80" i="7"/>
  <c r="CL22" i="20"/>
  <c r="GG141" i="20"/>
  <c r="HM39" i="20"/>
  <c r="HI39" i="20"/>
  <c r="HA39" i="20"/>
  <c r="GO39" i="20"/>
  <c r="GK39" i="20"/>
  <c r="FX39" i="20"/>
  <c r="G12" i="21"/>
  <c r="CU142" i="20"/>
  <c r="GR141" i="20"/>
  <c r="GK141" i="20"/>
  <c r="FA141" i="20"/>
  <c r="EH141" i="20"/>
  <c r="CG141" i="20"/>
  <c r="ER141" i="20"/>
  <c r="EK141" i="20"/>
  <c r="GH22" i="20"/>
  <c r="BY22" i="20"/>
  <c r="H12" i="21"/>
  <c r="EA142" i="20"/>
  <c r="FU141" i="20"/>
  <c r="EN141" i="20"/>
  <c r="EB141" i="20"/>
  <c r="CP141" i="20"/>
  <c r="BQ141" i="20"/>
  <c r="EY39" i="20"/>
  <c r="CO39" i="20"/>
  <c r="BY39" i="20"/>
  <c r="CI39" i="20"/>
  <c r="BZ23" i="20"/>
  <c r="GL22" i="20"/>
  <c r="EM23" i="20"/>
  <c r="DB23" i="20"/>
  <c r="GG22" i="20"/>
  <c r="FW39" i="20"/>
  <c r="DW39" i="20"/>
  <c r="HI23" i="20"/>
  <c r="GM23" i="20"/>
  <c r="EH23" i="20"/>
  <c r="DS23" i="20"/>
  <c r="DA23" i="20"/>
  <c r="BU23" i="20"/>
  <c r="HB22" i="20"/>
  <c r="FS22" i="20"/>
  <c r="EP22" i="20"/>
  <c r="EM22" i="20"/>
  <c r="EB22" i="20"/>
  <c r="E141" i="20"/>
  <c r="EM39" i="20"/>
  <c r="EX23" i="20"/>
  <c r="DK23" i="20"/>
  <c r="HI22" i="20"/>
  <c r="HE22" i="20"/>
  <c r="FI22" i="20"/>
  <c r="DL22" i="20"/>
  <c r="DB22" i="20"/>
  <c r="EP23" i="20"/>
  <c r="DM23" i="20"/>
  <c r="FJ22" i="20"/>
  <c r="EU22" i="20"/>
  <c r="O157" i="7"/>
  <c r="O118" i="7"/>
  <c r="G140" i="7"/>
  <c r="F139" i="7"/>
  <c r="G139" i="7" s="1"/>
  <c r="O148" i="7"/>
  <c r="O156" i="7"/>
  <c r="G72" i="7"/>
  <c r="O114" i="7"/>
  <c r="O78" i="7"/>
  <c r="O25" i="7"/>
  <c r="O125" i="7"/>
  <c r="O120" i="7"/>
  <c r="O107" i="7"/>
  <c r="O58" i="7"/>
  <c r="O165" i="7"/>
  <c r="P52" i="7" l="1"/>
  <c r="P51" i="7"/>
  <c r="P158" i="7"/>
  <c r="P6" i="7"/>
  <c r="P13" i="7"/>
  <c r="P16" i="7"/>
  <c r="P19" i="7"/>
  <c r="P12" i="7"/>
  <c r="P11" i="7"/>
  <c r="P15" i="7"/>
  <c r="P14" i="7"/>
  <c r="P17" i="7"/>
  <c r="P18" i="7"/>
  <c r="O140" i="7"/>
  <c r="P163" i="7"/>
  <c r="P149" i="7"/>
  <c r="O152" i="7"/>
  <c r="GF38" i="20"/>
  <c r="GF140" i="20" s="1"/>
  <c r="GF171" i="20" s="1"/>
  <c r="GF174" i="20" s="1"/>
  <c r="F151" i="20"/>
  <c r="F164" i="20"/>
  <c r="F163" i="20"/>
  <c r="F167" i="20"/>
  <c r="F166" i="20"/>
  <c r="F168" i="20"/>
  <c r="F150" i="20"/>
  <c r="F152" i="20"/>
  <c r="F59" i="20"/>
  <c r="F113" i="20"/>
  <c r="F101" i="20"/>
  <c r="F127" i="20"/>
  <c r="F128" i="20"/>
  <c r="F46" i="20"/>
  <c r="F86" i="20"/>
  <c r="F131" i="20"/>
  <c r="F44" i="20"/>
  <c r="F68" i="20"/>
  <c r="F97" i="20"/>
  <c r="F63" i="20"/>
  <c r="F77" i="20"/>
  <c r="F153" i="20"/>
  <c r="F85" i="20"/>
  <c r="F157" i="20"/>
  <c r="F104" i="20"/>
  <c r="F53" i="20"/>
  <c r="F108" i="20"/>
  <c r="F58" i="20"/>
  <c r="F139" i="20"/>
  <c r="F130" i="20"/>
  <c r="F64" i="20"/>
  <c r="F43" i="20"/>
  <c r="F136" i="20"/>
  <c r="F106" i="20"/>
  <c r="F88" i="20"/>
  <c r="F65" i="20"/>
  <c r="F42" i="20"/>
  <c r="F99" i="20"/>
  <c r="F110" i="20"/>
  <c r="F165" i="20"/>
  <c r="F107" i="20"/>
  <c r="F146" i="20"/>
  <c r="F75" i="20"/>
  <c r="F103" i="20"/>
  <c r="F161" i="20"/>
  <c r="F62" i="20"/>
  <c r="F173" i="20"/>
  <c r="F92" i="20"/>
  <c r="F114" i="20"/>
  <c r="F49" i="20"/>
  <c r="F90" i="20"/>
  <c r="F115" i="20"/>
  <c r="F116" i="20"/>
  <c r="F162" i="20"/>
  <c r="F54" i="20"/>
  <c r="F45" i="20"/>
  <c r="F72" i="20"/>
  <c r="F50" i="20"/>
  <c r="F169" i="20"/>
  <c r="F55" i="20"/>
  <c r="F121" i="20"/>
  <c r="F66" i="20"/>
  <c r="F48" i="20"/>
  <c r="F109" i="20"/>
  <c r="F145" i="20"/>
  <c r="F143" i="20"/>
  <c r="F93" i="20"/>
  <c r="F155" i="20"/>
  <c r="F159" i="20"/>
  <c r="F160" i="20"/>
  <c r="F91" i="20"/>
  <c r="F95" i="20"/>
  <c r="F51" i="20"/>
  <c r="F132" i="20"/>
  <c r="F87" i="20"/>
  <c r="F124" i="20"/>
  <c r="F138" i="20"/>
  <c r="F47" i="20"/>
  <c r="F118" i="20"/>
  <c r="F84" i="20"/>
  <c r="F122" i="20"/>
  <c r="F96" i="20"/>
  <c r="F156" i="20"/>
  <c r="F129" i="20"/>
  <c r="F135" i="20"/>
  <c r="F158" i="20"/>
  <c r="F52" i="20"/>
  <c r="F123" i="20"/>
  <c r="F105" i="20"/>
  <c r="F111" i="20"/>
  <c r="F60" i="20"/>
  <c r="F73" i="20"/>
  <c r="F94" i="20"/>
  <c r="F170" i="20"/>
  <c r="F117" i="20"/>
  <c r="F78" i="20"/>
  <c r="F100" i="20"/>
  <c r="F67" i="20"/>
  <c r="F57" i="20"/>
  <c r="F98" i="20"/>
  <c r="F61" i="20"/>
  <c r="F144" i="20"/>
  <c r="F148" i="20"/>
  <c r="F149" i="20"/>
  <c r="F119" i="20"/>
  <c r="F120" i="20"/>
  <c r="F137" i="20"/>
  <c r="F147" i="20"/>
  <c r="F76" i="20"/>
  <c r="F56" i="20"/>
  <c r="F69" i="20"/>
  <c r="F112" i="20"/>
  <c r="F41" i="20"/>
  <c r="F126" i="20"/>
  <c r="F172" i="20"/>
  <c r="FT38" i="20"/>
  <c r="FT140" i="20" s="1"/>
  <c r="FT171" i="20" s="1"/>
  <c r="FT174" i="20" s="1"/>
  <c r="DJ38" i="20"/>
  <c r="DJ140" i="20" s="1"/>
  <c r="DJ171" i="20" s="1"/>
  <c r="DJ174" i="20" s="1"/>
  <c r="F32" i="20"/>
  <c r="F36" i="20"/>
  <c r="F37" i="20"/>
  <c r="F34" i="20"/>
  <c r="F33" i="20"/>
  <c r="F35" i="20"/>
  <c r="EU38" i="20"/>
  <c r="EU140" i="20" s="1"/>
  <c r="EU171" i="20" s="1"/>
  <c r="EU174" i="20" s="1"/>
  <c r="FB38" i="20"/>
  <c r="FB140" i="20" s="1"/>
  <c r="FB171" i="20" s="1"/>
  <c r="FB174" i="20" s="1"/>
  <c r="EI38" i="20"/>
  <c r="EI140" i="20" s="1"/>
  <c r="EI171" i="20" s="1"/>
  <c r="EI174" i="20" s="1"/>
  <c r="FQ38" i="20"/>
  <c r="FQ140" i="20" s="1"/>
  <c r="FQ171" i="20" s="1"/>
  <c r="FQ174" i="20" s="1"/>
  <c r="DU38" i="20"/>
  <c r="DU140" i="20" s="1"/>
  <c r="DU171" i="20" s="1"/>
  <c r="DU174" i="20" s="1"/>
  <c r="GE38" i="20"/>
  <c r="GE140" i="20" s="1"/>
  <c r="GE171" i="20" s="1"/>
  <c r="GE174" i="20" s="1"/>
  <c r="FH38" i="20"/>
  <c r="FH140" i="20" s="1"/>
  <c r="FH171" i="20" s="1"/>
  <c r="FH174" i="20" s="1"/>
  <c r="CW38" i="20"/>
  <c r="CW140" i="20" s="1"/>
  <c r="CW171" i="20" s="1"/>
  <c r="CW174" i="20" s="1"/>
  <c r="GA38" i="20"/>
  <c r="GA140" i="20" s="1"/>
  <c r="GA171" i="20" s="1"/>
  <c r="GA174" i="20" s="1"/>
  <c r="GX38" i="20"/>
  <c r="GX140" i="20" s="1"/>
  <c r="GX171" i="20" s="1"/>
  <c r="GX174" i="20" s="1"/>
  <c r="EV38" i="20"/>
  <c r="EV140" i="20" s="1"/>
  <c r="EV171" i="20" s="1"/>
  <c r="EV174" i="20" s="1"/>
  <c r="FM38" i="20"/>
  <c r="FM140" i="20" s="1"/>
  <c r="FM171" i="20" s="1"/>
  <c r="FM174" i="20" s="1"/>
  <c r="FA38" i="20"/>
  <c r="FA140" i="20" s="1"/>
  <c r="FA171" i="20" s="1"/>
  <c r="FA174" i="20" s="1"/>
  <c r="EJ38" i="20"/>
  <c r="EJ140" i="20" s="1"/>
  <c r="EJ171" i="20" s="1"/>
  <c r="EJ174" i="20" s="1"/>
  <c r="CA38" i="20"/>
  <c r="CA140" i="20" s="1"/>
  <c r="CA171" i="20" s="1"/>
  <c r="CA174" i="20" s="1"/>
  <c r="F26" i="20"/>
  <c r="F80" i="20"/>
  <c r="F81" i="20"/>
  <c r="F25" i="20"/>
  <c r="F134" i="20"/>
  <c r="F29" i="20"/>
  <c r="F28" i="20"/>
  <c r="F27" i="20"/>
  <c r="F30" i="20"/>
  <c r="F82" i="20"/>
  <c r="DI38" i="20"/>
  <c r="DI140" i="20" s="1"/>
  <c r="DI171" i="20" s="1"/>
  <c r="DI174" i="20" s="1"/>
  <c r="BR38" i="20"/>
  <c r="BR140" i="20" s="1"/>
  <c r="BR171" i="20" s="1"/>
  <c r="BR174" i="20" s="1"/>
  <c r="FZ38" i="20"/>
  <c r="FZ140" i="20" s="1"/>
  <c r="FZ171" i="20" s="1"/>
  <c r="FZ174" i="20" s="1"/>
  <c r="F4" i="20"/>
  <c r="F17" i="20"/>
  <c r="F19" i="20"/>
  <c r="F18" i="20"/>
  <c r="F21" i="20"/>
  <c r="F13" i="20"/>
  <c r="F15" i="20"/>
  <c r="F14" i="20"/>
  <c r="F71" i="20"/>
  <c r="F20" i="20"/>
  <c r="F16" i="20"/>
  <c r="BX38" i="20"/>
  <c r="BX140" i="20" s="1"/>
  <c r="BX171" i="20" s="1"/>
  <c r="BX174" i="20" s="1"/>
  <c r="DD38" i="20"/>
  <c r="DD140" i="20" s="1"/>
  <c r="DD171" i="20" s="1"/>
  <c r="DD174" i="20" s="1"/>
  <c r="GR38" i="20"/>
  <c r="GR140" i="20" s="1"/>
  <c r="GR171" i="20" s="1"/>
  <c r="GR174" i="20" s="1"/>
  <c r="HD38" i="20"/>
  <c r="HD140" i="20" s="1"/>
  <c r="HD171" i="20" s="1"/>
  <c r="HD174" i="20" s="1"/>
  <c r="CN38" i="20"/>
  <c r="CN140" i="20" s="1"/>
  <c r="CN171" i="20" s="1"/>
  <c r="CN174" i="20" s="1"/>
  <c r="GD38" i="20"/>
  <c r="GD140" i="20" s="1"/>
  <c r="GD171" i="20" s="1"/>
  <c r="GD174" i="20" s="1"/>
  <c r="P97" i="7"/>
  <c r="P26" i="7"/>
  <c r="P65" i="7"/>
  <c r="P64" i="7"/>
  <c r="ER38" i="20"/>
  <c r="ER140" i="20" s="1"/>
  <c r="ER171" i="20" s="1"/>
  <c r="ER174" i="20" s="1"/>
  <c r="FP38" i="20"/>
  <c r="FP140" i="20" s="1"/>
  <c r="FP171" i="20" s="1"/>
  <c r="FP174" i="20" s="1"/>
  <c r="DH38" i="20"/>
  <c r="DH140" i="20" s="1"/>
  <c r="DH171" i="20" s="1"/>
  <c r="DH174" i="20" s="1"/>
  <c r="GW38" i="20"/>
  <c r="GW140" i="20" s="1"/>
  <c r="GW171" i="20" s="1"/>
  <c r="GW174" i="20" s="1"/>
  <c r="FS38" i="20"/>
  <c r="FS140" i="20" s="1"/>
  <c r="FS171" i="20" s="1"/>
  <c r="FS174" i="20" s="1"/>
  <c r="HN38" i="20"/>
  <c r="HN140" i="20" s="1"/>
  <c r="HN171" i="20" s="1"/>
  <c r="HN174" i="20" s="1"/>
  <c r="CV38" i="20"/>
  <c r="CV140" i="20" s="1"/>
  <c r="CV171" i="20" s="1"/>
  <c r="CV174" i="20" s="1"/>
  <c r="BP38" i="20"/>
  <c r="BP140" i="20" s="1"/>
  <c r="BP171" i="20" s="1"/>
  <c r="BP174" i="20" s="1"/>
  <c r="EL38" i="20"/>
  <c r="EL140" i="20" s="1"/>
  <c r="EL171" i="20" s="1"/>
  <c r="EL174" i="20" s="1"/>
  <c r="BQ38" i="20"/>
  <c r="BQ140" i="20" s="1"/>
  <c r="BQ171" i="20" s="1"/>
  <c r="BQ174" i="20" s="1"/>
  <c r="CO38" i="20"/>
  <c r="CO140" i="20" s="1"/>
  <c r="CO171" i="20" s="1"/>
  <c r="CO174" i="20" s="1"/>
  <c r="CI38" i="20"/>
  <c r="CI140" i="20" s="1"/>
  <c r="CI171" i="20" s="1"/>
  <c r="CI174" i="20" s="1"/>
  <c r="ED38" i="20"/>
  <c r="ED140" i="20" s="1"/>
  <c r="ED171" i="20" s="1"/>
  <c r="ED174" i="20" s="1"/>
  <c r="P150" i="7"/>
  <c r="P168" i="7"/>
  <c r="P151" i="7"/>
  <c r="FK38" i="20"/>
  <c r="FK140" i="20" s="1"/>
  <c r="FK171" i="20" s="1"/>
  <c r="FK174" i="20" s="1"/>
  <c r="CB38" i="20"/>
  <c r="CB140" i="20" s="1"/>
  <c r="CB171" i="20" s="1"/>
  <c r="CB174" i="20" s="1"/>
  <c r="CK38" i="20"/>
  <c r="CK140" i="20" s="1"/>
  <c r="CK171" i="20" s="1"/>
  <c r="CK174" i="20" s="1"/>
  <c r="DN38" i="20"/>
  <c r="DN140" i="20" s="1"/>
  <c r="DN171" i="20" s="1"/>
  <c r="DN174" i="20" s="1"/>
  <c r="BW38" i="20"/>
  <c r="BW140" i="20" s="1"/>
  <c r="BW171" i="20" s="1"/>
  <c r="BW174" i="20" s="1"/>
  <c r="GI38" i="20"/>
  <c r="GI140" i="20" s="1"/>
  <c r="GI171" i="20" s="1"/>
  <c r="GI174" i="20" s="1"/>
  <c r="GV38" i="20"/>
  <c r="GV140" i="20" s="1"/>
  <c r="GV171" i="20" s="1"/>
  <c r="GV174" i="20" s="1"/>
  <c r="FJ38" i="20"/>
  <c r="FJ140" i="20" s="1"/>
  <c r="FJ171" i="20" s="1"/>
  <c r="FJ174" i="20" s="1"/>
  <c r="CD38" i="20"/>
  <c r="CD140" i="20" s="1"/>
  <c r="CD171" i="20" s="1"/>
  <c r="CD174" i="20" s="1"/>
  <c r="DS38" i="20"/>
  <c r="DS140" i="20" s="1"/>
  <c r="DS171" i="20" s="1"/>
  <c r="DS174" i="20" s="1"/>
  <c r="DX38" i="20"/>
  <c r="DX140" i="20" s="1"/>
  <c r="DX171" i="20" s="1"/>
  <c r="DX174" i="20" s="1"/>
  <c r="FE38" i="20"/>
  <c r="FE140" i="20" s="1"/>
  <c r="FE171" i="20" s="1"/>
  <c r="FE174" i="20" s="1"/>
  <c r="EF38" i="20"/>
  <c r="EF140" i="20" s="1"/>
  <c r="EF171" i="20" s="1"/>
  <c r="EF174" i="20" s="1"/>
  <c r="CQ38" i="20"/>
  <c r="CQ140" i="20" s="1"/>
  <c r="CQ171" i="20" s="1"/>
  <c r="CQ174" i="20" s="1"/>
  <c r="GU38" i="20"/>
  <c r="GU140" i="20" s="1"/>
  <c r="GU171" i="20" s="1"/>
  <c r="GU174" i="20" s="1"/>
  <c r="EE38" i="20"/>
  <c r="EE140" i="20" s="1"/>
  <c r="EE171" i="20" s="1"/>
  <c r="EE174" i="20" s="1"/>
  <c r="HE38" i="20"/>
  <c r="HE140" i="20" s="1"/>
  <c r="HE171" i="20" s="1"/>
  <c r="HE174" i="20" s="1"/>
  <c r="BT38" i="20"/>
  <c r="BT140" i="20" s="1"/>
  <c r="BT171" i="20" s="1"/>
  <c r="BT174" i="20" s="1"/>
  <c r="CX38" i="20"/>
  <c r="CX140" i="20" s="1"/>
  <c r="CX171" i="20" s="1"/>
  <c r="CX174" i="20" s="1"/>
  <c r="CH38" i="20"/>
  <c r="CH140" i="20" s="1"/>
  <c r="CH171" i="20" s="1"/>
  <c r="CH174" i="20" s="1"/>
  <c r="BS38" i="20"/>
  <c r="BS140" i="20" s="1"/>
  <c r="BS171" i="20" s="1"/>
  <c r="BS174" i="20" s="1"/>
  <c r="FV38" i="20"/>
  <c r="FV140" i="20" s="1"/>
  <c r="FV171" i="20" s="1"/>
  <c r="FV174" i="20" s="1"/>
  <c r="DE38" i="20"/>
  <c r="DE140" i="20" s="1"/>
  <c r="DE171" i="20" s="1"/>
  <c r="DE174" i="20" s="1"/>
  <c r="CY38" i="20"/>
  <c r="CY140" i="20" s="1"/>
  <c r="CY171" i="20" s="1"/>
  <c r="CY174" i="20" s="1"/>
  <c r="GB38" i="20"/>
  <c r="GB140" i="20" s="1"/>
  <c r="GB171" i="20" s="1"/>
  <c r="GB174" i="20" s="1"/>
  <c r="DG38" i="20"/>
  <c r="DG140" i="20" s="1"/>
  <c r="DG171" i="20" s="1"/>
  <c r="DG174" i="20" s="1"/>
  <c r="CE38" i="20"/>
  <c r="CE140" i="20" s="1"/>
  <c r="CE171" i="20" s="1"/>
  <c r="CE174" i="20" s="1"/>
  <c r="CP38" i="20"/>
  <c r="CP140" i="20" s="1"/>
  <c r="CP171" i="20" s="1"/>
  <c r="CP174" i="20" s="1"/>
  <c r="EO38" i="20"/>
  <c r="EO140" i="20" s="1"/>
  <c r="EO171" i="20" s="1"/>
  <c r="EO174" i="20" s="1"/>
  <c r="FW38" i="20"/>
  <c r="FW140" i="20" s="1"/>
  <c r="FW171" i="20" s="1"/>
  <c r="FW174" i="20" s="1"/>
  <c r="EY38" i="20"/>
  <c r="EY140" i="20" s="1"/>
  <c r="EY171" i="20" s="1"/>
  <c r="EY174" i="20" s="1"/>
  <c r="HG38" i="20"/>
  <c r="HG140" i="20" s="1"/>
  <c r="HG171" i="20" s="1"/>
  <c r="HG174" i="20" s="1"/>
  <c r="GY38" i="20"/>
  <c r="GY140" i="20" s="1"/>
  <c r="GY171" i="20" s="1"/>
  <c r="GY174" i="20" s="1"/>
  <c r="FX38" i="20"/>
  <c r="FX140" i="20" s="1"/>
  <c r="FX171" i="20" s="1"/>
  <c r="FX174" i="20" s="1"/>
  <c r="CC38" i="20"/>
  <c r="CC140" i="20" s="1"/>
  <c r="CC171" i="20" s="1"/>
  <c r="CC174" i="20" s="1"/>
  <c r="FI38" i="20"/>
  <c r="FI140" i="20" s="1"/>
  <c r="FI171" i="20" s="1"/>
  <c r="FI174" i="20" s="1"/>
  <c r="HL38" i="20"/>
  <c r="HL140" i="20" s="1"/>
  <c r="HL171" i="20" s="1"/>
  <c r="HL174" i="20" s="1"/>
  <c r="DL38" i="20"/>
  <c r="DL140" i="20" s="1"/>
  <c r="DL171" i="20" s="1"/>
  <c r="DL174" i="20" s="1"/>
  <c r="FN38" i="20"/>
  <c r="FN140" i="20" s="1"/>
  <c r="FN171" i="20" s="1"/>
  <c r="FN174" i="20" s="1"/>
  <c r="GN38" i="20"/>
  <c r="GN140" i="20" s="1"/>
  <c r="GN171" i="20" s="1"/>
  <c r="GN174" i="20" s="1"/>
  <c r="DW38" i="20"/>
  <c r="DW140" i="20" s="1"/>
  <c r="DW171" i="20" s="1"/>
  <c r="DW174" i="20" s="1"/>
  <c r="DP38" i="20"/>
  <c r="DP140" i="20" s="1"/>
  <c r="DP171" i="20" s="1"/>
  <c r="DP174" i="20" s="1"/>
  <c r="DC38" i="20"/>
  <c r="DC140" i="20" s="1"/>
  <c r="DC171" i="20" s="1"/>
  <c r="DC174" i="20" s="1"/>
  <c r="DR38" i="20"/>
  <c r="DR140" i="20" s="1"/>
  <c r="DR171" i="20" s="1"/>
  <c r="DR174" i="20" s="1"/>
  <c r="CM38" i="20"/>
  <c r="CM140" i="20" s="1"/>
  <c r="CM171" i="20" s="1"/>
  <c r="CM174" i="20" s="1"/>
  <c r="BU38" i="20"/>
  <c r="BU140" i="20" s="1"/>
  <c r="BU171" i="20" s="1"/>
  <c r="BU174" i="20" s="1"/>
  <c r="GC38" i="20"/>
  <c r="GC140" i="20" s="1"/>
  <c r="GC171" i="20" s="1"/>
  <c r="GC174" i="20" s="1"/>
  <c r="HH38" i="20"/>
  <c r="HH140" i="20" s="1"/>
  <c r="HH171" i="20" s="1"/>
  <c r="HH174" i="20" s="1"/>
  <c r="EQ38" i="20"/>
  <c r="EQ140" i="20" s="1"/>
  <c r="EQ171" i="20" s="1"/>
  <c r="EQ174" i="20" s="1"/>
  <c r="HF38" i="20"/>
  <c r="HF140" i="20" s="1"/>
  <c r="HF171" i="20" s="1"/>
  <c r="HF174" i="20" s="1"/>
  <c r="GG38" i="20"/>
  <c r="GG140" i="20" s="1"/>
  <c r="GG171" i="20" s="1"/>
  <c r="GG174" i="20" s="1"/>
  <c r="EH38" i="20"/>
  <c r="EH140" i="20" s="1"/>
  <c r="EH171" i="20" s="1"/>
  <c r="EH174" i="20" s="1"/>
  <c r="FR38" i="20"/>
  <c r="FR140" i="20" s="1"/>
  <c r="FR171" i="20" s="1"/>
  <c r="FR174" i="20" s="1"/>
  <c r="FC38" i="20"/>
  <c r="FC140" i="20" s="1"/>
  <c r="FC171" i="20" s="1"/>
  <c r="FC174" i="20" s="1"/>
  <c r="CZ38" i="20"/>
  <c r="CZ140" i="20" s="1"/>
  <c r="CZ171" i="20" s="1"/>
  <c r="CZ174" i="20" s="1"/>
  <c r="DZ38" i="20"/>
  <c r="DZ140" i="20" s="1"/>
  <c r="DZ171" i="20" s="1"/>
  <c r="DZ174" i="20" s="1"/>
  <c r="GZ38" i="20"/>
  <c r="GZ140" i="20" s="1"/>
  <c r="GZ171" i="20" s="1"/>
  <c r="GZ174" i="20" s="1"/>
  <c r="FO38" i="20"/>
  <c r="FO140" i="20" s="1"/>
  <c r="FO171" i="20" s="1"/>
  <c r="FO174" i="20" s="1"/>
  <c r="EM38" i="20"/>
  <c r="EM140" i="20" s="1"/>
  <c r="EM171" i="20" s="1"/>
  <c r="EM174" i="20" s="1"/>
  <c r="HM38" i="20"/>
  <c r="HM140" i="20" s="1"/>
  <c r="HM171" i="20" s="1"/>
  <c r="HM174" i="20" s="1"/>
  <c r="FF38" i="20"/>
  <c r="FF140" i="20" s="1"/>
  <c r="FF171" i="20" s="1"/>
  <c r="FF174" i="20" s="1"/>
  <c r="DF38" i="20"/>
  <c r="DF140" i="20" s="1"/>
  <c r="DF171" i="20" s="1"/>
  <c r="DF174" i="20" s="1"/>
  <c r="CF38" i="20"/>
  <c r="CF140" i="20" s="1"/>
  <c r="CF171" i="20" s="1"/>
  <c r="CF174" i="20" s="1"/>
  <c r="ES38" i="20"/>
  <c r="ES140" i="20" s="1"/>
  <c r="ES171" i="20" s="1"/>
  <c r="ES174" i="20" s="1"/>
  <c r="HA38" i="20"/>
  <c r="HA140" i="20" s="1"/>
  <c r="HA171" i="20" s="1"/>
  <c r="HA174" i="20" s="1"/>
  <c r="CS38" i="20"/>
  <c r="CS140" i="20" s="1"/>
  <c r="CS171" i="20" s="1"/>
  <c r="CS174" i="20" s="1"/>
  <c r="EX38" i="20"/>
  <c r="EX140" i="20" s="1"/>
  <c r="EX171" i="20" s="1"/>
  <c r="EX174" i="20" s="1"/>
  <c r="DO38" i="20"/>
  <c r="DO140" i="20" s="1"/>
  <c r="DO171" i="20" s="1"/>
  <c r="DO174" i="20" s="1"/>
  <c r="CL38" i="20"/>
  <c r="CL140" i="20" s="1"/>
  <c r="CL171" i="20" s="1"/>
  <c r="CL174" i="20" s="1"/>
  <c r="DV38" i="20"/>
  <c r="DV140" i="20" s="1"/>
  <c r="DV171" i="20" s="1"/>
  <c r="DV174" i="20" s="1"/>
  <c r="EW38" i="20"/>
  <c r="EW140" i="20" s="1"/>
  <c r="EW171" i="20" s="1"/>
  <c r="EW174" i="20" s="1"/>
  <c r="GH38" i="20"/>
  <c r="GH140" i="20" s="1"/>
  <c r="GH171" i="20" s="1"/>
  <c r="GH174" i="20" s="1"/>
  <c r="EC38" i="20"/>
  <c r="EC140" i="20" s="1"/>
  <c r="EC171" i="20" s="1"/>
  <c r="EC174" i="20" s="1"/>
  <c r="HC38" i="20"/>
  <c r="HC140" i="20" s="1"/>
  <c r="HC171" i="20" s="1"/>
  <c r="HC174" i="20" s="1"/>
  <c r="CR38" i="20"/>
  <c r="CR140" i="20" s="1"/>
  <c r="CR171" i="20" s="1"/>
  <c r="CR174" i="20" s="1"/>
  <c r="DY38" i="20"/>
  <c r="DY140" i="20" s="1"/>
  <c r="DY171" i="20" s="1"/>
  <c r="DY174" i="20" s="1"/>
  <c r="BV38" i="20"/>
  <c r="BV140" i="20" s="1"/>
  <c r="BV171" i="20" s="1"/>
  <c r="BV174" i="20" s="1"/>
  <c r="GL38" i="20"/>
  <c r="GL140" i="20" s="1"/>
  <c r="GL171" i="20" s="1"/>
  <c r="GL174" i="20" s="1"/>
  <c r="EN38" i="20"/>
  <c r="EN140" i="20" s="1"/>
  <c r="EN171" i="20" s="1"/>
  <c r="EN174" i="20" s="1"/>
  <c r="DT38" i="20"/>
  <c r="DT140" i="20" s="1"/>
  <c r="DT171" i="20" s="1"/>
  <c r="DT174" i="20" s="1"/>
  <c r="CJ38" i="20"/>
  <c r="CJ140" i="20" s="1"/>
  <c r="CJ171" i="20" s="1"/>
  <c r="CJ174" i="20" s="1"/>
  <c r="EZ38" i="20"/>
  <c r="EZ140" i="20" s="1"/>
  <c r="EZ171" i="20" s="1"/>
  <c r="EZ174" i="20" s="1"/>
  <c r="BZ38" i="20"/>
  <c r="BZ140" i="20" s="1"/>
  <c r="BZ171" i="20" s="1"/>
  <c r="BZ174" i="20" s="1"/>
  <c r="DK38" i="20"/>
  <c r="DK140" i="20" s="1"/>
  <c r="DK171" i="20" s="1"/>
  <c r="DK174" i="20" s="1"/>
  <c r="CG38" i="20"/>
  <c r="CG140" i="20" s="1"/>
  <c r="CG171" i="20" s="1"/>
  <c r="CG174" i="20" s="1"/>
  <c r="EK38" i="20"/>
  <c r="EK140" i="20" s="1"/>
  <c r="EK171" i="20" s="1"/>
  <c r="EK174" i="20" s="1"/>
  <c r="FL38" i="20"/>
  <c r="FL140" i="20" s="1"/>
  <c r="FL171" i="20" s="1"/>
  <c r="FL174" i="20" s="1"/>
  <c r="FY140" i="20"/>
  <c r="FY171" i="20" s="1"/>
  <c r="FY174" i="20" s="1"/>
  <c r="GQ38" i="20"/>
  <c r="GQ140" i="20" s="1"/>
  <c r="GQ171" i="20" s="1"/>
  <c r="GQ174" i="20" s="1"/>
  <c r="FG38" i="20"/>
  <c r="FG140" i="20" s="1"/>
  <c r="FG171" i="20" s="1"/>
  <c r="FG174" i="20" s="1"/>
  <c r="HB38" i="20"/>
  <c r="HB140" i="20" s="1"/>
  <c r="HB171" i="20" s="1"/>
  <c r="HB174" i="20" s="1"/>
  <c r="ET38" i="20"/>
  <c r="ET140" i="20" s="1"/>
  <c r="ET171" i="20" s="1"/>
  <c r="ET174" i="20" s="1"/>
  <c r="GP38" i="20"/>
  <c r="GP140" i="20" s="1"/>
  <c r="GP171" i="20" s="1"/>
  <c r="GP174" i="20" s="1"/>
  <c r="GM38" i="20"/>
  <c r="GM140" i="20" s="1"/>
  <c r="GM171" i="20" s="1"/>
  <c r="GM174" i="20" s="1"/>
  <c r="CT38" i="20"/>
  <c r="CT140" i="20" s="1"/>
  <c r="CT171" i="20" s="1"/>
  <c r="CT174" i="20" s="1"/>
  <c r="GT38" i="20"/>
  <c r="GT140" i="20" s="1"/>
  <c r="GT171" i="20" s="1"/>
  <c r="GT174" i="20" s="1"/>
  <c r="P166" i="7"/>
  <c r="P162" i="7"/>
  <c r="P67" i="7"/>
  <c r="P153" i="7"/>
  <c r="O68" i="7"/>
  <c r="P83" i="7"/>
  <c r="O123" i="7"/>
  <c r="P125" i="7"/>
  <c r="P128" i="7"/>
  <c r="P85" i="7"/>
  <c r="P135" i="7"/>
  <c r="P170" i="7"/>
  <c r="P107" i="7"/>
  <c r="P57" i="7"/>
  <c r="P55" i="7"/>
  <c r="O81" i="7"/>
  <c r="O87" i="7"/>
  <c r="P58" i="7"/>
  <c r="P78" i="7"/>
  <c r="P121" i="7"/>
  <c r="P118" i="7"/>
  <c r="P105" i="7"/>
  <c r="O72" i="7"/>
  <c r="P117" i="7"/>
  <c r="P56" i="7"/>
  <c r="P96" i="7"/>
  <c r="P103" i="7"/>
  <c r="P112" i="7"/>
  <c r="P161" i="7"/>
  <c r="P165" i="7"/>
  <c r="Q3" i="7"/>
  <c r="P73" i="7"/>
  <c r="O22" i="7"/>
  <c r="P34" i="7"/>
  <c r="P41" i="7"/>
  <c r="P124" i="7"/>
  <c r="P42" i="7"/>
  <c r="G4" i="7"/>
  <c r="O29" i="7"/>
  <c r="E38" i="20"/>
  <c r="E140" i="20" s="1"/>
  <c r="E171" i="20" s="1"/>
  <c r="H2" i="21"/>
  <c r="FU38" i="20"/>
  <c r="FU140" i="20" s="1"/>
  <c r="FU171" i="20" s="1"/>
  <c r="FU174" i="20" s="1"/>
  <c r="G10" i="21"/>
  <c r="H10" i="21" s="1"/>
  <c r="I10" i="21" s="1"/>
  <c r="GS38" i="20"/>
  <c r="GS140" i="20" s="1"/>
  <c r="GS171" i="20" s="1"/>
  <c r="GS174" i="20" s="1"/>
  <c r="DQ38" i="20"/>
  <c r="DQ140" i="20" s="1"/>
  <c r="DQ171" i="20" s="1"/>
  <c r="DQ174" i="20" s="1"/>
  <c r="P79" i="7"/>
  <c r="P39" i="7"/>
  <c r="P84" i="7"/>
  <c r="P115" i="7"/>
  <c r="P33" i="7"/>
  <c r="P143" i="7"/>
  <c r="P94" i="7"/>
  <c r="P61" i="7"/>
  <c r="G5" i="20"/>
  <c r="P28" i="7"/>
  <c r="P70" i="7"/>
  <c r="P132" i="7"/>
  <c r="P82" i="7"/>
  <c r="P2" i="7"/>
  <c r="P116" i="7"/>
  <c r="G2" i="21"/>
  <c r="K12" i="21"/>
  <c r="K10" i="21" s="1"/>
  <c r="GJ141" i="20"/>
  <c r="GJ171" i="20" s="1"/>
  <c r="GJ174" i="20" s="1"/>
  <c r="BY38" i="20"/>
  <c r="BY140" i="20" s="1"/>
  <c r="BY171" i="20" s="1"/>
  <c r="BY174" i="20" s="1"/>
  <c r="EG38" i="20"/>
  <c r="EG140" i="20" s="1"/>
  <c r="EG171" i="20" s="1"/>
  <c r="EG174" i="20" s="1"/>
  <c r="EB38" i="20"/>
  <c r="EB140" i="20" s="1"/>
  <c r="EB171" i="20" s="1"/>
  <c r="EB174" i="20" s="1"/>
  <c r="HK38" i="20"/>
  <c r="HK140" i="20" s="1"/>
  <c r="HK171" i="20" s="1"/>
  <c r="HK174" i="20" s="1"/>
  <c r="HJ38" i="20"/>
  <c r="HJ140" i="20" s="1"/>
  <c r="HJ171" i="20" s="1"/>
  <c r="HJ174" i="20" s="1"/>
  <c r="DA38" i="20"/>
  <c r="DA140" i="20" s="1"/>
  <c r="DA171" i="20" s="1"/>
  <c r="DA174" i="20" s="1"/>
  <c r="GO38" i="20"/>
  <c r="GO140" i="20" s="1"/>
  <c r="GO171" i="20" s="1"/>
  <c r="GO174" i="20" s="1"/>
  <c r="DM38" i="20"/>
  <c r="DM140" i="20" s="1"/>
  <c r="DM171" i="20" s="1"/>
  <c r="DM174" i="20" s="1"/>
  <c r="GK38" i="20"/>
  <c r="GK140" i="20" s="1"/>
  <c r="GK171" i="20" s="1"/>
  <c r="GK174" i="20" s="1"/>
  <c r="P86" i="7"/>
  <c r="P101" i="7"/>
  <c r="P48" i="7"/>
  <c r="P46" i="7"/>
  <c r="P89" i="7"/>
  <c r="P111" i="7"/>
  <c r="P44" i="7"/>
  <c r="P155" i="7"/>
  <c r="P122" i="7"/>
  <c r="P40" i="7"/>
  <c r="P54" i="7"/>
  <c r="P154" i="7"/>
  <c r="P95" i="7"/>
  <c r="O10" i="7"/>
  <c r="P146" i="7"/>
  <c r="P88" i="7"/>
  <c r="P91" i="7"/>
  <c r="P156" i="7"/>
  <c r="P47" i="7"/>
  <c r="P129" i="7"/>
  <c r="P104" i="7"/>
  <c r="P63" i="7"/>
  <c r="P27" i="7"/>
  <c r="P98" i="7"/>
  <c r="P25" i="7"/>
  <c r="P167" i="7"/>
  <c r="P92" i="7"/>
  <c r="P74" i="7"/>
  <c r="P134" i="7"/>
  <c r="P90" i="7"/>
  <c r="P99" i="7"/>
  <c r="P49" i="7"/>
  <c r="P119" i="7"/>
  <c r="P164" i="7"/>
  <c r="P5" i="7"/>
  <c r="P32" i="7"/>
  <c r="P136" i="7"/>
  <c r="P145" i="7"/>
  <c r="P43" i="7"/>
  <c r="P23" i="7"/>
  <c r="P137" i="7"/>
  <c r="P102" i="7"/>
  <c r="P75" i="7"/>
  <c r="O131" i="7"/>
  <c r="P7" i="7"/>
  <c r="P147" i="7"/>
  <c r="P62" i="7"/>
  <c r="P171" i="7"/>
  <c r="P50" i="7"/>
  <c r="P127" i="7"/>
  <c r="P35" i="7"/>
  <c r="P126" i="7"/>
  <c r="P31" i="7"/>
  <c r="P71" i="7"/>
  <c r="P30" i="7"/>
  <c r="P113" i="7"/>
  <c r="P108" i="7"/>
  <c r="P80" i="7"/>
  <c r="P141" i="7"/>
  <c r="P45" i="7"/>
  <c r="P160" i="7"/>
  <c r="P59" i="7"/>
  <c r="P76" i="7"/>
  <c r="P133" i="7"/>
  <c r="P109" i="7"/>
  <c r="P69" i="7"/>
  <c r="P157" i="7"/>
  <c r="P93" i="7"/>
  <c r="P142" i="7"/>
  <c r="P106" i="7"/>
  <c r="P9" i="7"/>
  <c r="P144" i="7"/>
  <c r="P24" i="7"/>
  <c r="P130" i="7"/>
  <c r="P148" i="7"/>
  <c r="P8" i="7"/>
  <c r="P60" i="7"/>
  <c r="P114" i="7"/>
  <c r="P120" i="7"/>
  <c r="O4" i="7"/>
  <c r="P159" i="7"/>
  <c r="P53" i="7"/>
  <c r="P66" i="7"/>
  <c r="P110" i="7"/>
  <c r="O77" i="7"/>
  <c r="F36" i="7"/>
  <c r="G36" i="7" s="1"/>
  <c r="DB38" i="20"/>
  <c r="DB140" i="20" s="1"/>
  <c r="DB171" i="20" s="1"/>
  <c r="DB174" i="20" s="1"/>
  <c r="EP38" i="20"/>
  <c r="EP140" i="20" s="1"/>
  <c r="EP171" i="20" s="1"/>
  <c r="EP174" i="20" s="1"/>
  <c r="HI38" i="20"/>
  <c r="HI140" i="20" s="1"/>
  <c r="HI171" i="20" s="1"/>
  <c r="HI174" i="20" s="1"/>
  <c r="O100" i="7"/>
  <c r="O38" i="7"/>
  <c r="P140" i="7" l="1"/>
  <c r="P100" i="7"/>
  <c r="P123" i="7"/>
  <c r="P152" i="7"/>
  <c r="P10" i="7"/>
  <c r="Q6" i="7"/>
  <c r="Q17" i="7"/>
  <c r="Q11" i="7"/>
  <c r="Q12" i="7"/>
  <c r="Q15" i="7"/>
  <c r="Q13" i="7"/>
  <c r="Q18" i="7"/>
  <c r="Q19" i="7"/>
  <c r="Q14" i="7"/>
  <c r="Q16" i="7"/>
  <c r="Q163" i="7"/>
  <c r="Q149" i="7"/>
  <c r="G151" i="20"/>
  <c r="G164" i="20"/>
  <c r="G166" i="20"/>
  <c r="G168" i="20"/>
  <c r="G167" i="20"/>
  <c r="G163" i="20"/>
  <c r="G43" i="20"/>
  <c r="G63" i="20"/>
  <c r="G52" i="20"/>
  <c r="G106" i="20"/>
  <c r="G45" i="20"/>
  <c r="G85" i="20"/>
  <c r="G128" i="20"/>
  <c r="G161" i="20"/>
  <c r="G78" i="20"/>
  <c r="G53" i="20"/>
  <c r="G46" i="20"/>
  <c r="G64" i="20"/>
  <c r="G84" i="20"/>
  <c r="G117" i="20"/>
  <c r="G165" i="20"/>
  <c r="G93" i="20"/>
  <c r="G155" i="20"/>
  <c r="G49" i="20"/>
  <c r="G129" i="20"/>
  <c r="G112" i="20"/>
  <c r="G138" i="20"/>
  <c r="G130" i="20"/>
  <c r="G122" i="20"/>
  <c r="G150" i="20"/>
  <c r="G100" i="20"/>
  <c r="G62" i="20"/>
  <c r="G144" i="20"/>
  <c r="G44" i="20"/>
  <c r="G56" i="20"/>
  <c r="G173" i="20"/>
  <c r="G110" i="20"/>
  <c r="G146" i="20"/>
  <c r="G67" i="20"/>
  <c r="G156" i="20"/>
  <c r="G105" i="20"/>
  <c r="G126" i="20"/>
  <c r="G60" i="20"/>
  <c r="G116" i="20"/>
  <c r="G149" i="20"/>
  <c r="G143" i="20"/>
  <c r="G92" i="20"/>
  <c r="G160" i="20"/>
  <c r="G94" i="20"/>
  <c r="G76" i="20"/>
  <c r="G65" i="20"/>
  <c r="G172" i="20"/>
  <c r="G135" i="20"/>
  <c r="G87" i="20"/>
  <c r="G113" i="20"/>
  <c r="G48" i="20"/>
  <c r="G101" i="20"/>
  <c r="G61" i="20"/>
  <c r="G119" i="20"/>
  <c r="G120" i="20"/>
  <c r="G51" i="20"/>
  <c r="G98" i="20"/>
  <c r="G72" i="20"/>
  <c r="G127" i="20"/>
  <c r="G77" i="20"/>
  <c r="G107" i="20"/>
  <c r="G90" i="20"/>
  <c r="G108" i="20"/>
  <c r="G139" i="20"/>
  <c r="G153" i="20"/>
  <c r="G137" i="20"/>
  <c r="G114" i="20"/>
  <c r="G103" i="20"/>
  <c r="G148" i="20"/>
  <c r="G157" i="20"/>
  <c r="G68" i="20"/>
  <c r="G111" i="20"/>
  <c r="G95" i="20"/>
  <c r="G131" i="20"/>
  <c r="G47" i="20"/>
  <c r="G170" i="20"/>
  <c r="G109" i="20"/>
  <c r="G97" i="20"/>
  <c r="G152" i="20"/>
  <c r="G69" i="20"/>
  <c r="G115" i="20"/>
  <c r="G104" i="20"/>
  <c r="G66" i="20"/>
  <c r="G121" i="20"/>
  <c r="G86" i="20"/>
  <c r="G162" i="20"/>
  <c r="G99" i="20"/>
  <c r="G145" i="20"/>
  <c r="G132" i="20"/>
  <c r="G54" i="20"/>
  <c r="G169" i="20"/>
  <c r="G136" i="20"/>
  <c r="G75" i="20"/>
  <c r="G73" i="20"/>
  <c r="G50" i="20"/>
  <c r="G118" i="20"/>
  <c r="G96" i="20"/>
  <c r="G147" i="20"/>
  <c r="G58" i="20"/>
  <c r="G57" i="20"/>
  <c r="G41" i="20"/>
  <c r="G123" i="20"/>
  <c r="G124" i="20"/>
  <c r="G91" i="20"/>
  <c r="G42" i="20"/>
  <c r="G55" i="20"/>
  <c r="G59" i="20"/>
  <c r="G88" i="20"/>
  <c r="G158" i="20"/>
  <c r="G159" i="20"/>
  <c r="G36" i="20"/>
  <c r="G34" i="20"/>
  <c r="G37" i="20"/>
  <c r="G35" i="20"/>
  <c r="G32" i="20"/>
  <c r="G33" i="20"/>
  <c r="F154" i="20"/>
  <c r="F142" i="20"/>
  <c r="G25" i="20"/>
  <c r="G80" i="20"/>
  <c r="G26" i="20"/>
  <c r="G82" i="20"/>
  <c r="G81" i="20"/>
  <c r="G134" i="20"/>
  <c r="G27" i="20"/>
  <c r="G29" i="20"/>
  <c r="G28" i="20"/>
  <c r="G30" i="20"/>
  <c r="F133" i="20"/>
  <c r="F125" i="20"/>
  <c r="F31" i="20"/>
  <c r="H5" i="20"/>
  <c r="G19" i="20"/>
  <c r="G18" i="20"/>
  <c r="G20" i="20"/>
  <c r="G17" i="20"/>
  <c r="G21" i="20"/>
  <c r="G13" i="20"/>
  <c r="G16" i="20"/>
  <c r="G15" i="20"/>
  <c r="G14" i="20"/>
  <c r="G71" i="20"/>
  <c r="F12" i="20"/>
  <c r="F24" i="20"/>
  <c r="F83" i="20"/>
  <c r="F79" i="20"/>
  <c r="F89" i="20"/>
  <c r="F102" i="20"/>
  <c r="F70" i="20"/>
  <c r="F40" i="20"/>
  <c r="F74" i="20"/>
  <c r="E174" i="20"/>
  <c r="Q97" i="7"/>
  <c r="O139" i="7"/>
  <c r="Q26" i="7"/>
  <c r="Q64" i="7"/>
  <c r="Q65" i="7"/>
  <c r="Q25" i="7"/>
  <c r="Q150" i="7"/>
  <c r="Q168" i="7"/>
  <c r="Q92" i="7"/>
  <c r="Q52" i="7"/>
  <c r="Q89" i="7"/>
  <c r="Q120" i="7"/>
  <c r="Q48" i="7"/>
  <c r="Q126" i="7"/>
  <c r="Q44" i="7"/>
  <c r="Q88" i="7"/>
  <c r="Q49" i="7"/>
  <c r="Q82" i="7"/>
  <c r="Q24" i="7"/>
  <c r="Q114" i="7"/>
  <c r="Q137" i="7"/>
  <c r="Q62" i="7"/>
  <c r="Q59" i="7"/>
  <c r="Q5" i="7"/>
  <c r="Q116" i="7"/>
  <c r="Q135" i="7"/>
  <c r="Q107" i="7"/>
  <c r="Q67" i="7"/>
  <c r="Q119" i="7"/>
  <c r="Q144" i="7"/>
  <c r="Q57" i="7"/>
  <c r="Q53" i="7"/>
  <c r="Q70" i="7"/>
  <c r="Q34" i="7"/>
  <c r="Q43" i="7"/>
  <c r="Q134" i="7"/>
  <c r="Q105" i="7"/>
  <c r="Q63" i="7"/>
  <c r="Q170" i="7"/>
  <c r="Q141" i="7"/>
  <c r="Q35" i="7"/>
  <c r="Q103" i="7"/>
  <c r="Q160" i="7"/>
  <c r="Q122" i="7"/>
  <c r="Q50" i="7"/>
  <c r="Q104" i="7"/>
  <c r="Q84" i="7"/>
  <c r="Q2" i="7"/>
  <c r="Q129" i="7"/>
  <c r="Q27" i="7"/>
  <c r="Q154" i="7"/>
  <c r="Q80" i="7"/>
  <c r="Q60" i="7"/>
  <c r="Q66" i="7"/>
  <c r="Q155" i="7"/>
  <c r="Q94" i="7"/>
  <c r="Q147" i="7"/>
  <c r="Q99" i="7"/>
  <c r="Q108" i="7"/>
  <c r="Q130" i="7"/>
  <c r="Q171" i="7"/>
  <c r="Q40" i="7"/>
  <c r="Q127" i="7"/>
  <c r="O21" i="7"/>
  <c r="Q148" i="7"/>
  <c r="Q90" i="7"/>
  <c r="Q166" i="7"/>
  <c r="Q133" i="7"/>
  <c r="Q113" i="7"/>
  <c r="Q96" i="7"/>
  <c r="Q110" i="7"/>
  <c r="Q142" i="7"/>
  <c r="Q45" i="7"/>
  <c r="Q83" i="7"/>
  <c r="Q118" i="7"/>
  <c r="Q30" i="7"/>
  <c r="Q86" i="7"/>
  <c r="Q164" i="7"/>
  <c r="Q69" i="7"/>
  <c r="Q117" i="7"/>
  <c r="Q121" i="7"/>
  <c r="Q71" i="7"/>
  <c r="Q146" i="7"/>
  <c r="Q161" i="7"/>
  <c r="Q42" i="7"/>
  <c r="Q143" i="7"/>
  <c r="Q101" i="7"/>
  <c r="Q91" i="7"/>
  <c r="Q61" i="7"/>
  <c r="O20" i="7"/>
  <c r="Q132" i="7"/>
  <c r="Q136" i="7"/>
  <c r="Q51" i="7"/>
  <c r="Q8" i="7"/>
  <c r="Q79" i="7"/>
  <c r="Q111" i="7"/>
  <c r="Q55" i="7"/>
  <c r="Q165" i="7"/>
  <c r="Q156" i="7"/>
  <c r="Q93" i="7"/>
  <c r="Q47" i="7"/>
  <c r="Q157" i="7"/>
  <c r="Q124" i="7"/>
  <c r="Q162" i="7"/>
  <c r="Q75" i="7"/>
  <c r="Q106" i="7"/>
  <c r="Q112" i="7"/>
  <c r="Q54" i="7"/>
  <c r="G4" i="20"/>
  <c r="R3" i="7"/>
  <c r="Q145" i="7"/>
  <c r="Q41" i="7"/>
  <c r="Q115" i="7"/>
  <c r="Q7" i="7"/>
  <c r="Q102" i="7"/>
  <c r="Q109" i="7"/>
  <c r="Q28" i="7"/>
  <c r="Q153" i="7"/>
  <c r="Q56" i="7"/>
  <c r="Q9" i="7"/>
  <c r="Q31" i="7"/>
  <c r="Q78" i="7"/>
  <c r="Q73" i="7"/>
  <c r="Q125" i="7"/>
  <c r="Q167" i="7"/>
  <c r="Q95" i="7"/>
  <c r="Q33" i="7"/>
  <c r="Q46" i="7"/>
  <c r="Q158" i="7"/>
  <c r="Q98" i="7"/>
  <c r="Q85" i="7"/>
  <c r="Q159" i="7"/>
  <c r="Q128" i="7"/>
  <c r="Q58" i="7"/>
  <c r="Q32" i="7"/>
  <c r="Q74" i="7"/>
  <c r="Q23" i="7"/>
  <c r="Q39" i="7"/>
  <c r="Q76" i="7"/>
  <c r="P77" i="7"/>
  <c r="P87" i="7"/>
  <c r="P68" i="7"/>
  <c r="P72" i="7"/>
  <c r="P81" i="7"/>
  <c r="F138" i="7"/>
  <c r="F169" i="7" s="1"/>
  <c r="P131" i="7"/>
  <c r="P29" i="7"/>
  <c r="P22" i="7"/>
  <c r="P4" i="7"/>
  <c r="P38" i="7"/>
  <c r="O37" i="7"/>
  <c r="Q4" i="7" l="1"/>
  <c r="Q123" i="7"/>
  <c r="R6" i="7"/>
  <c r="R11" i="7"/>
  <c r="R13" i="7"/>
  <c r="R14" i="7"/>
  <c r="R19" i="7"/>
  <c r="R16" i="7"/>
  <c r="R15" i="7"/>
  <c r="R17" i="7"/>
  <c r="R12" i="7"/>
  <c r="R18" i="7"/>
  <c r="R163" i="7"/>
  <c r="R149" i="7"/>
  <c r="Q140" i="7"/>
  <c r="H164" i="20"/>
  <c r="H151" i="20"/>
  <c r="H166" i="20"/>
  <c r="H168" i="20"/>
  <c r="H167" i="20"/>
  <c r="H163" i="20"/>
  <c r="H147" i="20"/>
  <c r="H105" i="20"/>
  <c r="H41" i="20"/>
  <c r="H47" i="20"/>
  <c r="H87" i="20"/>
  <c r="H62" i="20"/>
  <c r="H91" i="20"/>
  <c r="H129" i="20"/>
  <c r="H109" i="20"/>
  <c r="H121" i="20"/>
  <c r="H64" i="20"/>
  <c r="H156" i="20"/>
  <c r="H106" i="20"/>
  <c r="H132" i="20"/>
  <c r="H100" i="20"/>
  <c r="H75" i="20"/>
  <c r="H50" i="20"/>
  <c r="H76" i="20"/>
  <c r="H162" i="20"/>
  <c r="H118" i="20"/>
  <c r="H65" i="20"/>
  <c r="H119" i="20"/>
  <c r="H143" i="20"/>
  <c r="H130" i="20"/>
  <c r="H173" i="20"/>
  <c r="H68" i="20"/>
  <c r="H136" i="20"/>
  <c r="H146" i="20"/>
  <c r="H127" i="20"/>
  <c r="H116" i="20"/>
  <c r="H112" i="20"/>
  <c r="H117" i="20"/>
  <c r="H155" i="20"/>
  <c r="H49" i="20"/>
  <c r="H128" i="20"/>
  <c r="H52" i="20"/>
  <c r="H69" i="20"/>
  <c r="H73" i="20"/>
  <c r="H63" i="20"/>
  <c r="H93" i="20"/>
  <c r="H150" i="20"/>
  <c r="H98" i="20"/>
  <c r="H113" i="20"/>
  <c r="H48" i="20"/>
  <c r="H114" i="20"/>
  <c r="H61" i="20"/>
  <c r="H115" i="20"/>
  <c r="H170" i="20"/>
  <c r="H42" i="20"/>
  <c r="H58" i="20"/>
  <c r="H96" i="20"/>
  <c r="H126" i="20"/>
  <c r="H172" i="20"/>
  <c r="H139" i="20"/>
  <c r="H153" i="20"/>
  <c r="H78" i="20"/>
  <c r="H124" i="20"/>
  <c r="H110" i="20"/>
  <c r="H148" i="20"/>
  <c r="H92" i="20"/>
  <c r="H165" i="20"/>
  <c r="H85" i="20"/>
  <c r="H137" i="20"/>
  <c r="H157" i="20"/>
  <c r="H103" i="20"/>
  <c r="H152" i="20"/>
  <c r="H54" i="20"/>
  <c r="H57" i="20"/>
  <c r="H59" i="20"/>
  <c r="H101" i="20"/>
  <c r="H111" i="20"/>
  <c r="H131" i="20"/>
  <c r="H67" i="20"/>
  <c r="H97" i="20"/>
  <c r="H107" i="20"/>
  <c r="H53" i="20"/>
  <c r="H86" i="20"/>
  <c r="H99" i="20"/>
  <c r="H144" i="20"/>
  <c r="H56" i="20"/>
  <c r="H104" i="20"/>
  <c r="H94" i="20"/>
  <c r="H108" i="20"/>
  <c r="H145" i="20"/>
  <c r="H160" i="20"/>
  <c r="H43" i="20"/>
  <c r="H45" i="20"/>
  <c r="H44" i="20"/>
  <c r="H77" i="20"/>
  <c r="H72" i="20"/>
  <c r="H90" i="20"/>
  <c r="H161" i="20"/>
  <c r="H149" i="20"/>
  <c r="H46" i="20"/>
  <c r="H84" i="20"/>
  <c r="H60" i="20"/>
  <c r="H122" i="20"/>
  <c r="H88" i="20"/>
  <c r="H169" i="20"/>
  <c r="H55" i="20"/>
  <c r="H135" i="20"/>
  <c r="H123" i="20"/>
  <c r="H158" i="20"/>
  <c r="H51" i="20"/>
  <c r="H95" i="20"/>
  <c r="H66" i="20"/>
  <c r="H138" i="20"/>
  <c r="H120" i="20"/>
  <c r="H159" i="20"/>
  <c r="I5" i="20"/>
  <c r="I25" i="20" s="1"/>
  <c r="H35" i="20"/>
  <c r="H34" i="20"/>
  <c r="H32" i="20"/>
  <c r="H36" i="20"/>
  <c r="H33" i="20"/>
  <c r="H37" i="20"/>
  <c r="F23" i="20"/>
  <c r="G70" i="20"/>
  <c r="H4" i="20"/>
  <c r="G125" i="20"/>
  <c r="H80" i="20"/>
  <c r="H81" i="20"/>
  <c r="H134" i="20"/>
  <c r="H25" i="20"/>
  <c r="H27" i="20"/>
  <c r="H26" i="20"/>
  <c r="H29" i="20"/>
  <c r="H28" i="20"/>
  <c r="H82" i="20"/>
  <c r="H30" i="20"/>
  <c r="F141" i="20"/>
  <c r="G142" i="20"/>
  <c r="G133" i="20"/>
  <c r="G154" i="20"/>
  <c r="G74" i="20"/>
  <c r="G83" i="20"/>
  <c r="F39" i="20"/>
  <c r="G40" i="20"/>
  <c r="G24" i="20"/>
  <c r="H18" i="20"/>
  <c r="H19" i="20"/>
  <c r="H13" i="20"/>
  <c r="H17" i="20"/>
  <c r="H15" i="20"/>
  <c r="H14" i="20"/>
  <c r="H20" i="20"/>
  <c r="H21" i="20"/>
  <c r="H16" i="20"/>
  <c r="H71" i="20"/>
  <c r="G89" i="20"/>
  <c r="G31" i="20"/>
  <c r="G12" i="20"/>
  <c r="G22" i="20" s="1"/>
  <c r="F22" i="20"/>
  <c r="G79" i="20"/>
  <c r="G102" i="20"/>
  <c r="R97" i="7"/>
  <c r="R26" i="7"/>
  <c r="R64" i="7"/>
  <c r="R65" i="7"/>
  <c r="Q152" i="7"/>
  <c r="R150" i="7"/>
  <c r="R168" i="7"/>
  <c r="Q68" i="7"/>
  <c r="Q131" i="7"/>
  <c r="R165" i="7"/>
  <c r="R126" i="7"/>
  <c r="R127" i="7"/>
  <c r="R103" i="7"/>
  <c r="R132" i="7"/>
  <c r="O36" i="7"/>
  <c r="O138" i="7" s="1"/>
  <c r="R35" i="7"/>
  <c r="Q77" i="7"/>
  <c r="Q29" i="7"/>
  <c r="R135" i="7"/>
  <c r="R90" i="7"/>
  <c r="Q81" i="7"/>
  <c r="Q87" i="7"/>
  <c r="R144" i="7"/>
  <c r="Q10" i="7"/>
  <c r="Q100" i="7"/>
  <c r="R53" i="7"/>
  <c r="R118" i="7"/>
  <c r="R146" i="7"/>
  <c r="R5" i="7"/>
  <c r="R63" i="7"/>
  <c r="R50" i="7"/>
  <c r="R112" i="7"/>
  <c r="R94" i="7"/>
  <c r="R46" i="7"/>
  <c r="R96" i="7"/>
  <c r="R55" i="7"/>
  <c r="R32" i="7"/>
  <c r="R62" i="7"/>
  <c r="R147" i="7"/>
  <c r="R120" i="7"/>
  <c r="R58" i="7"/>
  <c r="R160" i="7"/>
  <c r="R105" i="7"/>
  <c r="R9" i="7"/>
  <c r="R156" i="7"/>
  <c r="R39" i="7"/>
  <c r="R92" i="7"/>
  <c r="R23" i="7"/>
  <c r="R27" i="7"/>
  <c r="R60" i="7"/>
  <c r="R155" i="7"/>
  <c r="R114" i="7"/>
  <c r="R41" i="7"/>
  <c r="Q38" i="7"/>
  <c r="R113" i="7"/>
  <c r="R89" i="7"/>
  <c r="R137" i="7"/>
  <c r="R28" i="7"/>
  <c r="R57" i="7"/>
  <c r="Q22" i="7"/>
  <c r="R34" i="7"/>
  <c r="R125" i="7"/>
  <c r="R86" i="7"/>
  <c r="R162" i="7"/>
  <c r="R8" i="7"/>
  <c r="R52" i="7"/>
  <c r="R130" i="7"/>
  <c r="R115" i="7"/>
  <c r="R33" i="7"/>
  <c r="R142" i="7"/>
  <c r="R31" i="7"/>
  <c r="R106" i="7"/>
  <c r="R153" i="7"/>
  <c r="R143" i="7"/>
  <c r="Q72" i="7"/>
  <c r="R66" i="7"/>
  <c r="R45" i="7"/>
  <c r="R93" i="7"/>
  <c r="R148" i="7"/>
  <c r="R24" i="7"/>
  <c r="R40" i="7"/>
  <c r="R25" i="7"/>
  <c r="R117" i="7"/>
  <c r="R133" i="7"/>
  <c r="R108" i="7"/>
  <c r="R166" i="7"/>
  <c r="R71" i="7"/>
  <c r="R159" i="7"/>
  <c r="R80" i="7"/>
  <c r="R154" i="7"/>
  <c r="R121" i="7"/>
  <c r="R99" i="7"/>
  <c r="S3" i="7"/>
  <c r="R88" i="7"/>
  <c r="R111" i="7"/>
  <c r="R85" i="7"/>
  <c r="R59" i="7"/>
  <c r="R91" i="7"/>
  <c r="R134" i="7"/>
  <c r="R42" i="7"/>
  <c r="R7" i="7"/>
  <c r="R70" i="7"/>
  <c r="R119" i="7"/>
  <c r="R30" i="7"/>
  <c r="R44" i="7"/>
  <c r="R161" i="7"/>
  <c r="R136" i="7"/>
  <c r="R84" i="7"/>
  <c r="R61" i="7"/>
  <c r="R76" i="7"/>
  <c r="R124" i="7"/>
  <c r="R109" i="7"/>
  <c r="R170" i="7"/>
  <c r="R83" i="7"/>
  <c r="R69" i="7"/>
  <c r="R54" i="7"/>
  <c r="R129" i="7"/>
  <c r="R122" i="7"/>
  <c r="R49" i="7"/>
  <c r="R104" i="7"/>
  <c r="R95" i="7"/>
  <c r="R48" i="7"/>
  <c r="R158" i="7"/>
  <c r="R73" i="7"/>
  <c r="R102" i="7"/>
  <c r="R101" i="7"/>
  <c r="R78" i="7"/>
  <c r="R47" i="7"/>
  <c r="R98" i="7"/>
  <c r="R67" i="7"/>
  <c r="R79" i="7"/>
  <c r="R82" i="7"/>
  <c r="R107" i="7"/>
  <c r="R110" i="7"/>
  <c r="R51" i="7"/>
  <c r="R56" i="7"/>
  <c r="R141" i="7"/>
  <c r="R2" i="7"/>
  <c r="R74" i="7"/>
  <c r="R171" i="7"/>
  <c r="R167" i="7"/>
  <c r="R164" i="7"/>
  <c r="R145" i="7"/>
  <c r="R157" i="7"/>
  <c r="R116" i="7"/>
  <c r="R128" i="7"/>
  <c r="R43" i="7"/>
  <c r="R75" i="7"/>
  <c r="P20" i="7"/>
  <c r="G138" i="7"/>
  <c r="P37" i="7"/>
  <c r="P139" i="7"/>
  <c r="P21" i="7"/>
  <c r="F172" i="7"/>
  <c r="G172" i="7" s="1"/>
  <c r="G169" i="7"/>
  <c r="R152" i="7" l="1"/>
  <c r="R4" i="7"/>
  <c r="R87" i="7"/>
  <c r="R10" i="7"/>
  <c r="S6" i="7"/>
  <c r="S15" i="7"/>
  <c r="S18" i="7"/>
  <c r="S11" i="7"/>
  <c r="S17" i="7"/>
  <c r="S12" i="7"/>
  <c r="S13" i="7"/>
  <c r="S14" i="7"/>
  <c r="S19" i="7"/>
  <c r="S16" i="7"/>
  <c r="Q139" i="7"/>
  <c r="I80" i="20"/>
  <c r="I15" i="20"/>
  <c r="I71" i="20"/>
  <c r="I14" i="20"/>
  <c r="I26" i="20"/>
  <c r="I21" i="20"/>
  <c r="I81" i="20"/>
  <c r="S163" i="7"/>
  <c r="S149" i="7"/>
  <c r="R140" i="7"/>
  <c r="I151" i="20"/>
  <c r="I164" i="20"/>
  <c r="I167" i="20"/>
  <c r="I163" i="20"/>
  <c r="I166" i="20"/>
  <c r="I168" i="20"/>
  <c r="I132" i="20"/>
  <c r="I57" i="20"/>
  <c r="I69" i="20"/>
  <c r="I146" i="20"/>
  <c r="I100" i="20"/>
  <c r="I160" i="20"/>
  <c r="I115" i="20"/>
  <c r="I121" i="20"/>
  <c r="I112" i="20"/>
  <c r="I110" i="20"/>
  <c r="I54" i="20"/>
  <c r="I48" i="20"/>
  <c r="I88" i="20"/>
  <c r="I49" i="20"/>
  <c r="I103" i="20"/>
  <c r="I65" i="20"/>
  <c r="I131" i="20"/>
  <c r="I148" i="20"/>
  <c r="I105" i="20"/>
  <c r="I173" i="20"/>
  <c r="I77" i="20"/>
  <c r="I107" i="20"/>
  <c r="I155" i="20"/>
  <c r="I87" i="20"/>
  <c r="I73" i="20"/>
  <c r="I50" i="20"/>
  <c r="I149" i="20"/>
  <c r="I94" i="20"/>
  <c r="I66" i="20"/>
  <c r="I58" i="20"/>
  <c r="I96" i="20"/>
  <c r="I68" i="20"/>
  <c r="I156" i="20"/>
  <c r="I63" i="20"/>
  <c r="I60" i="20"/>
  <c r="I56" i="20"/>
  <c r="I122" i="20"/>
  <c r="I52" i="20"/>
  <c r="I150" i="20"/>
  <c r="I47" i="20"/>
  <c r="I101" i="20"/>
  <c r="I61" i="20"/>
  <c r="I128" i="20"/>
  <c r="I91" i="20"/>
  <c r="I116" i="20"/>
  <c r="I139" i="20"/>
  <c r="I165" i="20"/>
  <c r="I153" i="20"/>
  <c r="I137" i="20"/>
  <c r="I127" i="20"/>
  <c r="I124" i="20"/>
  <c r="I169" i="20"/>
  <c r="I109" i="20"/>
  <c r="I106" i="20"/>
  <c r="I75" i="20"/>
  <c r="I118" i="20"/>
  <c r="I43" i="20"/>
  <c r="I117" i="20"/>
  <c r="I152" i="20"/>
  <c r="I85" i="20"/>
  <c r="I90" i="20"/>
  <c r="I104" i="20"/>
  <c r="I53" i="20"/>
  <c r="I170" i="20"/>
  <c r="I135" i="20"/>
  <c r="I158" i="20"/>
  <c r="I41" i="20"/>
  <c r="I114" i="20"/>
  <c r="I161" i="20"/>
  <c r="I62" i="20"/>
  <c r="I92" i="20"/>
  <c r="I59" i="20"/>
  <c r="I159" i="20"/>
  <c r="I78" i="20"/>
  <c r="I84" i="20"/>
  <c r="I157" i="20"/>
  <c r="I113" i="20"/>
  <c r="I162" i="20"/>
  <c r="I44" i="20"/>
  <c r="I136" i="20"/>
  <c r="I123" i="20"/>
  <c r="I72" i="20"/>
  <c r="I46" i="20"/>
  <c r="I55" i="20"/>
  <c r="I76" i="20"/>
  <c r="I42" i="20"/>
  <c r="I97" i="20"/>
  <c r="I45" i="20"/>
  <c r="I147" i="20"/>
  <c r="I51" i="20"/>
  <c r="I119" i="20"/>
  <c r="I130" i="20"/>
  <c r="I93" i="20"/>
  <c r="I126" i="20"/>
  <c r="I98" i="20"/>
  <c r="I86" i="20"/>
  <c r="I138" i="20"/>
  <c r="I64" i="20"/>
  <c r="I129" i="20"/>
  <c r="I143" i="20"/>
  <c r="I120" i="20"/>
  <c r="I145" i="20"/>
  <c r="I67" i="20"/>
  <c r="I95" i="20"/>
  <c r="I172" i="20"/>
  <c r="I108" i="20"/>
  <c r="I99" i="20"/>
  <c r="I144" i="20"/>
  <c r="I111" i="20"/>
  <c r="I4" i="20"/>
  <c r="I16" i="20"/>
  <c r="J5" i="20"/>
  <c r="J34" i="20" s="1"/>
  <c r="I20" i="20"/>
  <c r="I30" i="20"/>
  <c r="I13" i="20"/>
  <c r="I18" i="20"/>
  <c r="I28" i="20"/>
  <c r="I29" i="20"/>
  <c r="I134" i="20"/>
  <c r="I17" i="20"/>
  <c r="I19" i="20"/>
  <c r="I82" i="20"/>
  <c r="I27" i="20"/>
  <c r="I32" i="20"/>
  <c r="I33" i="20"/>
  <c r="I35" i="20"/>
  <c r="I37" i="20"/>
  <c r="I34" i="20"/>
  <c r="I36" i="20"/>
  <c r="F38" i="20"/>
  <c r="F140" i="20" s="1"/>
  <c r="F171" i="20" s="1"/>
  <c r="F174" i="20" s="1"/>
  <c r="H24" i="20"/>
  <c r="G141" i="20"/>
  <c r="H154" i="20"/>
  <c r="H142" i="20"/>
  <c r="H12" i="20"/>
  <c r="H22" i="20" s="1"/>
  <c r="H125" i="20"/>
  <c r="H133" i="20"/>
  <c r="H70" i="20"/>
  <c r="G23" i="20"/>
  <c r="G38" i="20" s="1"/>
  <c r="G39" i="20"/>
  <c r="H31" i="20"/>
  <c r="H89" i="20"/>
  <c r="H74" i="20"/>
  <c r="H40" i="20"/>
  <c r="H102" i="20"/>
  <c r="H79" i="20"/>
  <c r="H83" i="20"/>
  <c r="S97" i="7"/>
  <c r="S126" i="7"/>
  <c r="S65" i="7"/>
  <c r="S64" i="7"/>
  <c r="S9" i="7"/>
  <c r="S26" i="7"/>
  <c r="O169" i="7"/>
  <c r="O172" i="7" s="1"/>
  <c r="O174" i="7" s="1"/>
  <c r="O176" i="7" s="1"/>
  <c r="S151" i="7"/>
  <c r="S150" i="7"/>
  <c r="S168" i="7"/>
  <c r="S42" i="7"/>
  <c r="R68" i="7"/>
  <c r="S44" i="7"/>
  <c r="S136" i="7"/>
  <c r="S101" i="7"/>
  <c r="S2" i="7"/>
  <c r="S33" i="7"/>
  <c r="S34" i="7"/>
  <c r="S148" i="7"/>
  <c r="S90" i="7"/>
  <c r="S60" i="7"/>
  <c r="S74" i="7"/>
  <c r="S156" i="7"/>
  <c r="S45" i="7"/>
  <c r="S84" i="7"/>
  <c r="S147" i="7"/>
  <c r="S53" i="7"/>
  <c r="Q20" i="7"/>
  <c r="S146" i="7"/>
  <c r="S124" i="7"/>
  <c r="S88" i="7"/>
  <c r="S155" i="7"/>
  <c r="S158" i="7"/>
  <c r="S91" i="7"/>
  <c r="S135" i="7"/>
  <c r="S162" i="7"/>
  <c r="S104" i="7"/>
  <c r="S167" i="7"/>
  <c r="S94" i="7"/>
  <c r="S95" i="7"/>
  <c r="S103" i="7"/>
  <c r="S82" i="7"/>
  <c r="S153" i="7"/>
  <c r="S109" i="7"/>
  <c r="S166" i="7"/>
  <c r="S114" i="7"/>
  <c r="S134" i="7"/>
  <c r="S105" i="7"/>
  <c r="S116" i="7"/>
  <c r="S40" i="7"/>
  <c r="S71" i="7"/>
  <c r="S119" i="7"/>
  <c r="S83" i="7"/>
  <c r="Q21" i="7"/>
  <c r="S133" i="7"/>
  <c r="S170" i="7"/>
  <c r="S92" i="7"/>
  <c r="S125" i="7"/>
  <c r="S66" i="7"/>
  <c r="S58" i="7"/>
  <c r="S157" i="7"/>
  <c r="S5" i="7"/>
  <c r="S171" i="7"/>
  <c r="S161" i="7"/>
  <c r="S107" i="7"/>
  <c r="S122" i="7"/>
  <c r="S85" i="7"/>
  <c r="S69" i="7"/>
  <c r="S30" i="7"/>
  <c r="S76" i="7"/>
  <c r="S27" i="7"/>
  <c r="S7" i="7"/>
  <c r="S111" i="7"/>
  <c r="S144" i="7"/>
  <c r="S41" i="7"/>
  <c r="S96" i="7"/>
  <c r="S25" i="7"/>
  <c r="S39" i="7"/>
  <c r="S108" i="7"/>
  <c r="S48" i="7"/>
  <c r="S159" i="7"/>
  <c r="S8" i="7"/>
  <c r="S110" i="7"/>
  <c r="S142" i="7"/>
  <c r="S51" i="7"/>
  <c r="S79" i="7"/>
  <c r="S106" i="7"/>
  <c r="S59" i="7"/>
  <c r="S80" i="7"/>
  <c r="S57" i="7"/>
  <c r="T3" i="7"/>
  <c r="S154" i="7"/>
  <c r="S112" i="7"/>
  <c r="S78" i="7"/>
  <c r="S23" i="7"/>
  <c r="S73" i="7"/>
  <c r="S99" i="7"/>
  <c r="S143" i="7"/>
  <c r="S46" i="7"/>
  <c r="S129" i="7"/>
  <c r="S35" i="7"/>
  <c r="S32" i="7"/>
  <c r="S86" i="7"/>
  <c r="S102" i="7"/>
  <c r="S75" i="7"/>
  <c r="S127" i="7"/>
  <c r="S31" i="7"/>
  <c r="S164" i="7"/>
  <c r="S160" i="7"/>
  <c r="S165" i="7"/>
  <c r="S93" i="7"/>
  <c r="S120" i="7"/>
  <c r="S49" i="7"/>
  <c r="S55" i="7"/>
  <c r="S118" i="7"/>
  <c r="R77" i="7"/>
  <c r="Q37" i="7"/>
  <c r="R29" i="7"/>
  <c r="S115" i="7"/>
  <c r="S98" i="7"/>
  <c r="S89" i="7"/>
  <c r="S47" i="7"/>
  <c r="S141" i="7"/>
  <c r="S145" i="7"/>
  <c r="S130" i="7"/>
  <c r="S132" i="7"/>
  <c r="S117" i="7"/>
  <c r="S70" i="7"/>
  <c r="R72" i="7"/>
  <c r="R22" i="7"/>
  <c r="R38" i="7"/>
  <c r="R81" i="7"/>
  <c r="R100" i="7"/>
  <c r="R123" i="7"/>
  <c r="R131" i="7"/>
  <c r="S62" i="7"/>
  <c r="S61" i="7"/>
  <c r="P36" i="7"/>
  <c r="P138" i="7" s="1"/>
  <c r="P169" i="7" s="1"/>
  <c r="P172" i="7" s="1"/>
  <c r="S50" i="7"/>
  <c r="S28" i="7"/>
  <c r="S137" i="7"/>
  <c r="S54" i="7"/>
  <c r="S52" i="7"/>
  <c r="S24" i="7"/>
  <c r="S113" i="7"/>
  <c r="S56" i="7"/>
  <c r="S63" i="7"/>
  <c r="S43" i="7"/>
  <c r="S128" i="7"/>
  <c r="S121" i="7"/>
  <c r="S152" i="7" l="1"/>
  <c r="S140" i="7"/>
  <c r="S38" i="7"/>
  <c r="S22" i="7"/>
  <c r="T6" i="7"/>
  <c r="T19" i="7"/>
  <c r="T13" i="7"/>
  <c r="T11" i="7"/>
  <c r="T18" i="7"/>
  <c r="T12" i="7"/>
  <c r="T14" i="7"/>
  <c r="T16" i="7"/>
  <c r="T15" i="7"/>
  <c r="T17" i="7"/>
  <c r="P174" i="7"/>
  <c r="O175" i="7"/>
  <c r="J30" i="20"/>
  <c r="J28" i="20"/>
  <c r="I79" i="20"/>
  <c r="J33" i="20"/>
  <c r="J36" i="20"/>
  <c r="T163" i="7"/>
  <c r="T149" i="7"/>
  <c r="I70" i="20"/>
  <c r="I83" i="20"/>
  <c r="I154" i="20"/>
  <c r="I142" i="20"/>
  <c r="I125" i="20"/>
  <c r="I40" i="20"/>
  <c r="I74" i="20"/>
  <c r="I89" i="20"/>
  <c r="I102" i="20"/>
  <c r="I12" i="20"/>
  <c r="I22" i="20" s="1"/>
  <c r="J16" i="20"/>
  <c r="I133" i="20"/>
  <c r="I24" i="20"/>
  <c r="J71" i="20"/>
  <c r="J13" i="20"/>
  <c r="J4" i="20"/>
  <c r="J19" i="20"/>
  <c r="J27" i="20"/>
  <c r="J29" i="20"/>
  <c r="J164" i="20"/>
  <c r="J151" i="20"/>
  <c r="J163" i="20"/>
  <c r="J167" i="20"/>
  <c r="J166" i="20"/>
  <c r="J168" i="20"/>
  <c r="J63" i="20"/>
  <c r="J150" i="20"/>
  <c r="J152" i="20"/>
  <c r="J90" i="20"/>
  <c r="J130" i="20"/>
  <c r="J77" i="20"/>
  <c r="J153" i="20"/>
  <c r="J72" i="20"/>
  <c r="J126" i="20"/>
  <c r="J61" i="20"/>
  <c r="J109" i="20"/>
  <c r="J139" i="20"/>
  <c r="J67" i="20"/>
  <c r="J96" i="20"/>
  <c r="J131" i="20"/>
  <c r="J44" i="20"/>
  <c r="J68" i="20"/>
  <c r="J156" i="20"/>
  <c r="J51" i="20"/>
  <c r="J59" i="20"/>
  <c r="J73" i="20"/>
  <c r="J116" i="20"/>
  <c r="J149" i="20"/>
  <c r="J108" i="20"/>
  <c r="J148" i="20"/>
  <c r="J52" i="20"/>
  <c r="J132" i="20"/>
  <c r="J57" i="20"/>
  <c r="J98" i="20"/>
  <c r="J48" i="20"/>
  <c r="J144" i="20"/>
  <c r="J106" i="20"/>
  <c r="J173" i="20"/>
  <c r="J56" i="20"/>
  <c r="J162" i="20"/>
  <c r="J170" i="20"/>
  <c r="J95" i="20"/>
  <c r="J158" i="20"/>
  <c r="J78" i="20"/>
  <c r="J118" i="20"/>
  <c r="J119" i="20"/>
  <c r="J86" i="20"/>
  <c r="J85" i="20"/>
  <c r="J161" i="20"/>
  <c r="J169" i="20"/>
  <c r="J135" i="20"/>
  <c r="J41" i="20"/>
  <c r="J159" i="20"/>
  <c r="J114" i="20"/>
  <c r="J136" i="20"/>
  <c r="J92" i="20"/>
  <c r="J60" i="20"/>
  <c r="J88" i="20"/>
  <c r="J115" i="20"/>
  <c r="J50" i="20"/>
  <c r="J129" i="20"/>
  <c r="J99" i="20"/>
  <c r="J145" i="20"/>
  <c r="J43" i="20"/>
  <c r="J147" i="20"/>
  <c r="J45" i="20"/>
  <c r="J113" i="20"/>
  <c r="J104" i="20"/>
  <c r="J124" i="20"/>
  <c r="J64" i="20"/>
  <c r="J117" i="20"/>
  <c r="J123" i="20"/>
  <c r="J110" i="20"/>
  <c r="J54" i="20"/>
  <c r="J100" i="20"/>
  <c r="J94" i="20"/>
  <c r="J93" i="20"/>
  <c r="J101" i="20"/>
  <c r="J49" i="20"/>
  <c r="J84" i="20"/>
  <c r="J122" i="20"/>
  <c r="J75" i="20"/>
  <c r="J55" i="20"/>
  <c r="J58" i="20"/>
  <c r="J121" i="20"/>
  <c r="J165" i="20"/>
  <c r="J62" i="20"/>
  <c r="J155" i="20"/>
  <c r="J42" i="20"/>
  <c r="J120" i="20"/>
  <c r="J112" i="20"/>
  <c r="J138" i="20"/>
  <c r="J53" i="20"/>
  <c r="J172" i="20"/>
  <c r="J137" i="20"/>
  <c r="J143" i="20"/>
  <c r="J111" i="20"/>
  <c r="J146" i="20"/>
  <c r="J91" i="20"/>
  <c r="J128" i="20"/>
  <c r="J107" i="20"/>
  <c r="J103" i="20"/>
  <c r="J127" i="20"/>
  <c r="J157" i="20"/>
  <c r="J87" i="20"/>
  <c r="J47" i="20"/>
  <c r="J69" i="20"/>
  <c r="J160" i="20"/>
  <c r="J66" i="20"/>
  <c r="J46" i="20"/>
  <c r="J65" i="20"/>
  <c r="J97" i="20"/>
  <c r="J76" i="20"/>
  <c r="J105" i="20"/>
  <c r="J20" i="20"/>
  <c r="J82" i="20"/>
  <c r="J21" i="20"/>
  <c r="J80" i="20"/>
  <c r="K5" i="20"/>
  <c r="K15" i="20" s="1"/>
  <c r="J18" i="20"/>
  <c r="J134" i="20"/>
  <c r="J17" i="20"/>
  <c r="J26" i="20"/>
  <c r="J25" i="20"/>
  <c r="J81" i="20"/>
  <c r="J37" i="20"/>
  <c r="J15" i="20"/>
  <c r="J32" i="20"/>
  <c r="J14" i="20"/>
  <c r="J35" i="20"/>
  <c r="I31" i="20"/>
  <c r="H23" i="20"/>
  <c r="H38" i="20" s="1"/>
  <c r="H141" i="20"/>
  <c r="G140" i="20"/>
  <c r="G171" i="20" s="1"/>
  <c r="G174" i="20" s="1"/>
  <c r="H39" i="20"/>
  <c r="T97" i="7"/>
  <c r="T26" i="7"/>
  <c r="T64" i="7"/>
  <c r="T65" i="7"/>
  <c r="T150" i="7"/>
  <c r="T151" i="7"/>
  <c r="T168" i="7"/>
  <c r="Q36" i="7"/>
  <c r="Q138" i="7" s="1"/>
  <c r="Q169" i="7" s="1"/>
  <c r="Q172" i="7" s="1"/>
  <c r="R20" i="7"/>
  <c r="T103" i="7"/>
  <c r="T99" i="7"/>
  <c r="T98" i="7"/>
  <c r="T44" i="7"/>
  <c r="S68" i="7"/>
  <c r="S123" i="7"/>
  <c r="S81" i="7"/>
  <c r="S10" i="7"/>
  <c r="T86" i="7"/>
  <c r="T75" i="7"/>
  <c r="T142" i="7"/>
  <c r="T117" i="7"/>
  <c r="T162" i="7"/>
  <c r="T130" i="7"/>
  <c r="T53" i="7"/>
  <c r="T79" i="7"/>
  <c r="T102" i="7"/>
  <c r="T47" i="7"/>
  <c r="T80" i="7"/>
  <c r="T34" i="7"/>
  <c r="T28" i="7"/>
  <c r="T135" i="7"/>
  <c r="T167" i="7"/>
  <c r="T49" i="7"/>
  <c r="T145" i="7"/>
  <c r="T118" i="7"/>
  <c r="T33" i="7"/>
  <c r="T93" i="7"/>
  <c r="T55" i="7"/>
  <c r="T30" i="7"/>
  <c r="T73" i="7"/>
  <c r="T51" i="7"/>
  <c r="T42" i="7"/>
  <c r="T108" i="7"/>
  <c r="S29" i="7"/>
  <c r="T133" i="7"/>
  <c r="T7" i="7"/>
  <c r="T105" i="7"/>
  <c r="T25" i="7"/>
  <c r="T92" i="7"/>
  <c r="T35" i="7"/>
  <c r="T112" i="7"/>
  <c r="T27" i="7"/>
  <c r="T2" i="7"/>
  <c r="T74" i="7"/>
  <c r="T144" i="7"/>
  <c r="T159" i="7"/>
  <c r="T115" i="7"/>
  <c r="T141" i="7"/>
  <c r="T63" i="7"/>
  <c r="T90" i="7"/>
  <c r="T8" i="7"/>
  <c r="T124" i="7"/>
  <c r="T39" i="7"/>
  <c r="T59" i="7"/>
  <c r="T104" i="7"/>
  <c r="T110" i="7"/>
  <c r="T126" i="7"/>
  <c r="T132" i="7"/>
  <c r="T107" i="7"/>
  <c r="T136" i="7"/>
  <c r="U3" i="7"/>
  <c r="T66" i="7"/>
  <c r="T89" i="7"/>
  <c r="T58" i="7"/>
  <c r="T95" i="7"/>
  <c r="T116" i="7"/>
  <c r="T155" i="7"/>
  <c r="T119" i="7"/>
  <c r="T127" i="7"/>
  <c r="T61" i="7"/>
  <c r="T91" i="7"/>
  <c r="T40" i="7"/>
  <c r="T69" i="7"/>
  <c r="T43" i="7"/>
  <c r="T50" i="7"/>
  <c r="T125" i="7"/>
  <c r="T171" i="7"/>
  <c r="T54" i="7"/>
  <c r="T129" i="7"/>
  <c r="T156" i="7"/>
  <c r="T32" i="7"/>
  <c r="T56" i="7"/>
  <c r="T88" i="7"/>
  <c r="T48" i="7"/>
  <c r="T84" i="7"/>
  <c r="T83" i="7"/>
  <c r="T120" i="7"/>
  <c r="T161" i="7"/>
  <c r="R139" i="7"/>
  <c r="T128" i="7"/>
  <c r="T9" i="7"/>
  <c r="T114" i="7"/>
  <c r="T76" i="7"/>
  <c r="T45" i="7"/>
  <c r="T106" i="7"/>
  <c r="T158" i="7"/>
  <c r="T165" i="7"/>
  <c r="T134" i="7"/>
  <c r="T170" i="7"/>
  <c r="T71" i="7"/>
  <c r="T111" i="7"/>
  <c r="T143" i="7"/>
  <c r="T157" i="7"/>
  <c r="T121" i="7"/>
  <c r="T160" i="7"/>
  <c r="T57" i="7"/>
  <c r="T164" i="7"/>
  <c r="S72" i="7"/>
  <c r="T96" i="7"/>
  <c r="T148" i="7"/>
  <c r="T101" i="7"/>
  <c r="T113" i="7"/>
  <c r="T60" i="7"/>
  <c r="T70" i="7"/>
  <c r="T109" i="7"/>
  <c r="T147" i="7"/>
  <c r="T85" i="7"/>
  <c r="T24" i="7"/>
  <c r="T31" i="7"/>
  <c r="T41" i="7"/>
  <c r="T94" i="7"/>
  <c r="S4" i="7"/>
  <c r="S77" i="7"/>
  <c r="T122" i="7"/>
  <c r="T78" i="7"/>
  <c r="T5" i="7"/>
  <c r="T137" i="7"/>
  <c r="T166" i="7"/>
  <c r="T82" i="7"/>
  <c r="T23" i="7"/>
  <c r="T46" i="7"/>
  <c r="T62" i="7"/>
  <c r="T146" i="7"/>
  <c r="T153" i="7"/>
  <c r="T52" i="7"/>
  <c r="T154" i="7"/>
  <c r="R37" i="7"/>
  <c r="S87" i="7"/>
  <c r="R21" i="7"/>
  <c r="S100" i="7"/>
  <c r="S131" i="7"/>
  <c r="T140" i="7" l="1"/>
  <c r="T152" i="7"/>
  <c r="U6" i="7"/>
  <c r="U14" i="7"/>
  <c r="U17" i="7"/>
  <c r="U12" i="7"/>
  <c r="U13" i="7"/>
  <c r="U15" i="7"/>
  <c r="U11" i="7"/>
  <c r="U18" i="7"/>
  <c r="U16" i="7"/>
  <c r="U19" i="7"/>
  <c r="P175" i="7"/>
  <c r="P176" i="7"/>
  <c r="Q174" i="7"/>
  <c r="Q176" i="7" s="1"/>
  <c r="U163" i="7"/>
  <c r="U149" i="7"/>
  <c r="I141" i="20"/>
  <c r="J24" i="20"/>
  <c r="I23" i="20"/>
  <c r="I38" i="20" s="1"/>
  <c r="K4" i="20"/>
  <c r="K33" i="20"/>
  <c r="K36" i="20"/>
  <c r="J83" i="20"/>
  <c r="K134" i="20"/>
  <c r="J70" i="20"/>
  <c r="K18" i="20"/>
  <c r="K21" i="20"/>
  <c r="K34" i="20"/>
  <c r="K17" i="20"/>
  <c r="K37" i="20"/>
  <c r="K20" i="20"/>
  <c r="K32" i="20"/>
  <c r="J102" i="20"/>
  <c r="L5" i="20"/>
  <c r="L151" i="20" s="1"/>
  <c r="K82" i="20"/>
  <c r="K26" i="20"/>
  <c r="K80" i="20"/>
  <c r="J31" i="20"/>
  <c r="J74" i="20"/>
  <c r="I39" i="20"/>
  <c r="K27" i="20"/>
  <c r="K16" i="20"/>
  <c r="J154" i="20"/>
  <c r="J89" i="20"/>
  <c r="J142" i="20"/>
  <c r="J125" i="20"/>
  <c r="J133" i="20"/>
  <c r="J40" i="20"/>
  <c r="J79" i="20"/>
  <c r="J12" i="20"/>
  <c r="J22" i="20" s="1"/>
  <c r="K25" i="20"/>
  <c r="K35" i="20"/>
  <c r="K151" i="20"/>
  <c r="K164" i="20"/>
  <c r="K166" i="20"/>
  <c r="K167" i="20"/>
  <c r="K168" i="20"/>
  <c r="K163" i="20"/>
  <c r="K41" i="20"/>
  <c r="K61" i="20"/>
  <c r="K161" i="20"/>
  <c r="K169" i="20"/>
  <c r="K95" i="20"/>
  <c r="K86" i="20"/>
  <c r="K131" i="20"/>
  <c r="K122" i="20"/>
  <c r="K165" i="20"/>
  <c r="K87" i="20"/>
  <c r="K60" i="20"/>
  <c r="K75" i="20"/>
  <c r="K119" i="20"/>
  <c r="K42" i="20"/>
  <c r="K135" i="20"/>
  <c r="K138" i="20"/>
  <c r="K144" i="20"/>
  <c r="K92" i="20"/>
  <c r="K130" i="20"/>
  <c r="K64" i="20"/>
  <c r="K67" i="20"/>
  <c r="K84" i="20"/>
  <c r="K117" i="20"/>
  <c r="K106" i="20"/>
  <c r="K45" i="20"/>
  <c r="K114" i="20"/>
  <c r="K90" i="20"/>
  <c r="K103" i="20"/>
  <c r="K115" i="20"/>
  <c r="K62" i="20"/>
  <c r="K129" i="20"/>
  <c r="K145" i="20"/>
  <c r="K97" i="20"/>
  <c r="K85" i="20"/>
  <c r="K123" i="20"/>
  <c r="K47" i="20"/>
  <c r="K72" i="20"/>
  <c r="K73" i="20"/>
  <c r="K173" i="20"/>
  <c r="K152" i="20"/>
  <c r="K98" i="20"/>
  <c r="K49" i="20"/>
  <c r="K148" i="20"/>
  <c r="K51" i="20"/>
  <c r="K159" i="20"/>
  <c r="K101" i="20"/>
  <c r="K46" i="20"/>
  <c r="K139" i="20"/>
  <c r="K68" i="20"/>
  <c r="K110" i="20"/>
  <c r="K136" i="20"/>
  <c r="K52" i="20"/>
  <c r="K107" i="20"/>
  <c r="K155" i="20"/>
  <c r="K69" i="20"/>
  <c r="K59" i="20"/>
  <c r="K100" i="20"/>
  <c r="K78" i="20"/>
  <c r="K66" i="20"/>
  <c r="K112" i="20"/>
  <c r="K156" i="20"/>
  <c r="K147" i="20"/>
  <c r="K57" i="20"/>
  <c r="K88" i="20"/>
  <c r="K104" i="20"/>
  <c r="K58" i="20"/>
  <c r="K99" i="20"/>
  <c r="K56" i="20"/>
  <c r="K111" i="20"/>
  <c r="K157" i="20"/>
  <c r="K127" i="20"/>
  <c r="K160" i="20"/>
  <c r="K50" i="20"/>
  <c r="K44" i="20"/>
  <c r="K43" i="20"/>
  <c r="K128" i="20"/>
  <c r="K118" i="20"/>
  <c r="K121" i="20"/>
  <c r="K77" i="20"/>
  <c r="K76" i="20"/>
  <c r="K149" i="20"/>
  <c r="K54" i="20"/>
  <c r="K162" i="20"/>
  <c r="K91" i="20"/>
  <c r="K137" i="20"/>
  <c r="K48" i="20"/>
  <c r="K113" i="20"/>
  <c r="K93" i="20"/>
  <c r="K53" i="20"/>
  <c r="K108" i="20"/>
  <c r="K172" i="20"/>
  <c r="K158" i="20"/>
  <c r="K143" i="20"/>
  <c r="K63" i="20"/>
  <c r="K105" i="20"/>
  <c r="K132" i="20"/>
  <c r="K120" i="20"/>
  <c r="K55" i="20"/>
  <c r="K109" i="20"/>
  <c r="K124" i="20"/>
  <c r="K150" i="20"/>
  <c r="K146" i="20"/>
  <c r="K65" i="20"/>
  <c r="K96" i="20"/>
  <c r="K126" i="20"/>
  <c r="K170" i="20"/>
  <c r="K116" i="20"/>
  <c r="K94" i="20"/>
  <c r="K153" i="20"/>
  <c r="K14" i="20"/>
  <c r="K81" i="20"/>
  <c r="K71" i="20"/>
  <c r="K30" i="20"/>
  <c r="K13" i="20"/>
  <c r="K28" i="20"/>
  <c r="K19" i="20"/>
  <c r="K29" i="20"/>
  <c r="H140" i="20"/>
  <c r="H171" i="20" s="1"/>
  <c r="H174" i="20" s="1"/>
  <c r="U97" i="7"/>
  <c r="U26" i="7"/>
  <c r="U64" i="7"/>
  <c r="U65" i="7"/>
  <c r="U150" i="7"/>
  <c r="U151" i="7"/>
  <c r="U168" i="7"/>
  <c r="R36" i="7"/>
  <c r="R138" i="7" s="1"/>
  <c r="S20" i="7"/>
  <c r="U80" i="7"/>
  <c r="U66" i="7"/>
  <c r="T72" i="7"/>
  <c r="S21" i="7"/>
  <c r="S139" i="7"/>
  <c r="T131" i="7"/>
  <c r="U31" i="7"/>
  <c r="U50" i="7"/>
  <c r="T77" i="7"/>
  <c r="T68" i="7"/>
  <c r="U109" i="7"/>
  <c r="U134" i="7"/>
  <c r="U110" i="7"/>
  <c r="U92" i="7"/>
  <c r="U59" i="7"/>
  <c r="U127" i="7"/>
  <c r="U142" i="7"/>
  <c r="T81" i="7"/>
  <c r="U54" i="7"/>
  <c r="T100" i="7"/>
  <c r="T29" i="7"/>
  <c r="T87" i="7"/>
  <c r="T10" i="7"/>
  <c r="S37" i="7"/>
  <c r="T22" i="7"/>
  <c r="T123" i="7"/>
  <c r="U62" i="7"/>
  <c r="U30" i="7"/>
  <c r="U67" i="7"/>
  <c r="U141" i="7"/>
  <c r="U58" i="7"/>
  <c r="U88" i="7"/>
  <c r="U69" i="7"/>
  <c r="U122" i="7"/>
  <c r="U9" i="7"/>
  <c r="V3" i="7"/>
  <c r="V149" i="7" s="1"/>
  <c r="U116" i="7"/>
  <c r="U143" i="7"/>
  <c r="U107" i="7"/>
  <c r="U40" i="7"/>
  <c r="U51" i="7"/>
  <c r="U124" i="7"/>
  <c r="U25" i="7"/>
  <c r="U135" i="7"/>
  <c r="U115" i="7"/>
  <c r="U82" i="7"/>
  <c r="U84" i="7"/>
  <c r="U42" i="7"/>
  <c r="U159" i="7"/>
  <c r="U108" i="7"/>
  <c r="U23" i="7"/>
  <c r="U128" i="7"/>
  <c r="U79" i="7"/>
  <c r="U147" i="7"/>
  <c r="U46" i="7"/>
  <c r="U156" i="7"/>
  <c r="U39" i="7"/>
  <c r="U121" i="7"/>
  <c r="U171" i="7"/>
  <c r="U53" i="7"/>
  <c r="U120" i="7"/>
  <c r="U71" i="7"/>
  <c r="U162" i="7"/>
  <c r="U61" i="7"/>
  <c r="U32" i="7"/>
  <c r="U146" i="7"/>
  <c r="U90" i="7"/>
  <c r="U165" i="7"/>
  <c r="U145" i="7"/>
  <c r="U89" i="7"/>
  <c r="U102" i="7"/>
  <c r="U137" i="7"/>
  <c r="U130" i="7"/>
  <c r="U129" i="7"/>
  <c r="U49" i="7"/>
  <c r="U160" i="7"/>
  <c r="U47" i="7"/>
  <c r="U161" i="7"/>
  <c r="U27" i="7"/>
  <c r="U118" i="7"/>
  <c r="U133" i="7"/>
  <c r="U136" i="7"/>
  <c r="U153" i="7"/>
  <c r="U114" i="7"/>
  <c r="U105" i="7"/>
  <c r="U125" i="7"/>
  <c r="U113" i="7"/>
  <c r="U44" i="7"/>
  <c r="U93" i="7"/>
  <c r="U34" i="7"/>
  <c r="T4" i="7"/>
  <c r="U166" i="7"/>
  <c r="U33" i="7"/>
  <c r="U2" i="7"/>
  <c r="U45" i="7"/>
  <c r="U164" i="7"/>
  <c r="U94" i="7"/>
  <c r="U103" i="7"/>
  <c r="U167" i="7"/>
  <c r="U24" i="7"/>
  <c r="U157" i="7"/>
  <c r="U148" i="7"/>
  <c r="U55" i="7"/>
  <c r="U158" i="7"/>
  <c r="U7" i="7"/>
  <c r="U73" i="7"/>
  <c r="U60" i="7"/>
  <c r="U83" i="7"/>
  <c r="U95" i="7"/>
  <c r="U76" i="7"/>
  <c r="U35" i="7"/>
  <c r="U43" i="7"/>
  <c r="U48" i="7"/>
  <c r="U52" i="7"/>
  <c r="U101" i="7"/>
  <c r="U112" i="7"/>
  <c r="U28" i="7"/>
  <c r="U5" i="7"/>
  <c r="U154" i="7"/>
  <c r="U8" i="7"/>
  <c r="U91" i="7"/>
  <c r="U56" i="7"/>
  <c r="U63" i="7"/>
  <c r="U98" i="7"/>
  <c r="U119" i="7"/>
  <c r="U41" i="7"/>
  <c r="U155" i="7"/>
  <c r="U144" i="7"/>
  <c r="U117" i="7"/>
  <c r="U86" i="7"/>
  <c r="U57" i="7"/>
  <c r="U85" i="7"/>
  <c r="U78" i="7"/>
  <c r="U132" i="7"/>
  <c r="U111" i="7"/>
  <c r="U70" i="7"/>
  <c r="U74" i="7"/>
  <c r="U126" i="7"/>
  <c r="U106" i="7"/>
  <c r="U75" i="7"/>
  <c r="U170" i="7"/>
  <c r="U104" i="7"/>
  <c r="U99" i="7"/>
  <c r="U96" i="7"/>
  <c r="T38" i="7"/>
  <c r="U140" i="7" l="1"/>
  <c r="V6" i="7"/>
  <c r="V14" i="7"/>
  <c r="V18" i="7"/>
  <c r="V19" i="7"/>
  <c r="V16" i="7"/>
  <c r="V17" i="7"/>
  <c r="V11" i="7"/>
  <c r="V15" i="7"/>
  <c r="V12" i="7"/>
  <c r="V13" i="7"/>
  <c r="Q175" i="7"/>
  <c r="L121" i="20"/>
  <c r="L161" i="20"/>
  <c r="L21" i="20"/>
  <c r="L165" i="20"/>
  <c r="L17" i="20"/>
  <c r="L86" i="20"/>
  <c r="L13" i="20"/>
  <c r="L67" i="20"/>
  <c r="L103" i="20"/>
  <c r="L101" i="20"/>
  <c r="L152" i="20"/>
  <c r="L93" i="20"/>
  <c r="L18" i="20"/>
  <c r="L107" i="20"/>
  <c r="L138" i="20"/>
  <c r="L122" i="20"/>
  <c r="L131" i="20"/>
  <c r="L134" i="20"/>
  <c r="L59" i="20"/>
  <c r="M5" i="20"/>
  <c r="M151" i="20" s="1"/>
  <c r="L158" i="20"/>
  <c r="L119" i="20"/>
  <c r="L173" i="20"/>
  <c r="L53" i="20"/>
  <c r="L81" i="20"/>
  <c r="L99" i="20"/>
  <c r="L96" i="20"/>
  <c r="L153" i="20"/>
  <c r="L57" i="20"/>
  <c r="L143" i="20"/>
  <c r="L82" i="20"/>
  <c r="L42" i="20"/>
  <c r="L112" i="20"/>
  <c r="L4" i="20"/>
  <c r="L146" i="20"/>
  <c r="L116" i="20"/>
  <c r="L135" i="20"/>
  <c r="L52" i="20"/>
  <c r="L66" i="20"/>
  <c r="L162" i="20"/>
  <c r="L149" i="20"/>
  <c r="L123" i="20"/>
  <c r="V163" i="7"/>
  <c r="K79" i="20"/>
  <c r="I140" i="20"/>
  <c r="I171" i="20" s="1"/>
  <c r="I174" i="20" s="1"/>
  <c r="J23" i="20"/>
  <c r="J38" i="20" s="1"/>
  <c r="L26" i="20"/>
  <c r="L87" i="20"/>
  <c r="L111" i="20"/>
  <c r="L136" i="20"/>
  <c r="L25" i="20"/>
  <c r="L128" i="20"/>
  <c r="L45" i="20"/>
  <c r="L150" i="20"/>
  <c r="L49" i="20"/>
  <c r="L69" i="20"/>
  <c r="L65" i="20"/>
  <c r="L73" i="20"/>
  <c r="L163" i="20"/>
  <c r="L16" i="20"/>
  <c r="L80" i="20"/>
  <c r="L34" i="20"/>
  <c r="L78" i="20"/>
  <c r="L169" i="20"/>
  <c r="L109" i="20"/>
  <c r="L94" i="20"/>
  <c r="L60" i="20"/>
  <c r="L54" i="20"/>
  <c r="L106" i="20"/>
  <c r="L91" i="20"/>
  <c r="L156" i="20"/>
  <c r="L167" i="20"/>
  <c r="L19" i="20"/>
  <c r="L145" i="20"/>
  <c r="L120" i="20"/>
  <c r="L68" i="20"/>
  <c r="L46" i="20"/>
  <c r="L104" i="20"/>
  <c r="L127" i="20"/>
  <c r="L144" i="20"/>
  <c r="L76" i="20"/>
  <c r="L132" i="20"/>
  <c r="L37" i="20"/>
  <c r="L118" i="20"/>
  <c r="L108" i="20"/>
  <c r="L113" i="20"/>
  <c r="L62" i="20"/>
  <c r="L51" i="20"/>
  <c r="L71" i="20"/>
  <c r="L36" i="20"/>
  <c r="L160" i="20"/>
  <c r="L124" i="20"/>
  <c r="L97" i="20"/>
  <c r="L88" i="20"/>
  <c r="L84" i="20"/>
  <c r="L155" i="20"/>
  <c r="L129" i="20"/>
  <c r="L98" i="20"/>
  <c r="L168" i="20"/>
  <c r="K31" i="20"/>
  <c r="L61" i="20"/>
  <c r="L170" i="20"/>
  <c r="L64" i="20"/>
  <c r="L50" i="20"/>
  <c r="L95" i="20"/>
  <c r="L35" i="20"/>
  <c r="L90" i="20"/>
  <c r="L41" i="20"/>
  <c r="L30" i="20"/>
  <c r="L110" i="20"/>
  <c r="L15" i="20"/>
  <c r="L28" i="20"/>
  <c r="L33" i="20"/>
  <c r="L115" i="20"/>
  <c r="L43" i="20"/>
  <c r="L126" i="20"/>
  <c r="L72" i="20"/>
  <c r="L48" i="20"/>
  <c r="L172" i="20"/>
  <c r="L77" i="20"/>
  <c r="L137" i="20"/>
  <c r="L56" i="20"/>
  <c r="L166" i="20"/>
  <c r="L20" i="20"/>
  <c r="L29" i="20"/>
  <c r="L32" i="20"/>
  <c r="L75" i="20"/>
  <c r="L159" i="20"/>
  <c r="L148" i="20"/>
  <c r="L117" i="20"/>
  <c r="L100" i="20"/>
  <c r="L114" i="20"/>
  <c r="L63" i="20"/>
  <c r="L147" i="20"/>
  <c r="L44" i="20"/>
  <c r="L164" i="20"/>
  <c r="L14" i="20"/>
  <c r="L27" i="20"/>
  <c r="L55" i="20"/>
  <c r="L47" i="20"/>
  <c r="L58" i="20"/>
  <c r="L105" i="20"/>
  <c r="L157" i="20"/>
  <c r="L85" i="20"/>
  <c r="L139" i="20"/>
  <c r="L92" i="20"/>
  <c r="L130" i="20"/>
  <c r="J141" i="20"/>
  <c r="J39" i="20"/>
  <c r="K24" i="20"/>
  <c r="K70" i="20"/>
  <c r="K125" i="20"/>
  <c r="K83" i="20"/>
  <c r="K142" i="20"/>
  <c r="K102" i="20"/>
  <c r="K154" i="20"/>
  <c r="K89" i="20"/>
  <c r="K133" i="20"/>
  <c r="K40" i="20"/>
  <c r="K12" i="20"/>
  <c r="K22" i="20" s="1"/>
  <c r="K74" i="20"/>
  <c r="V97" i="7"/>
  <c r="V26" i="7"/>
  <c r="V65" i="7"/>
  <c r="V64" i="7"/>
  <c r="U152" i="7"/>
  <c r="V151" i="7"/>
  <c r="V168" i="7"/>
  <c r="V150" i="7"/>
  <c r="S36" i="7"/>
  <c r="S138" i="7" s="1"/>
  <c r="S169" i="7" s="1"/>
  <c r="S172" i="7" s="1"/>
  <c r="R169" i="7"/>
  <c r="R172" i="7" s="1"/>
  <c r="R174" i="7" s="1"/>
  <c r="R176" i="7" s="1"/>
  <c r="V60" i="7"/>
  <c r="T139" i="7"/>
  <c r="V75" i="7"/>
  <c r="U72" i="7"/>
  <c r="T20" i="7"/>
  <c r="U68" i="7"/>
  <c r="U123" i="7"/>
  <c r="U77" i="7"/>
  <c r="U10" i="7"/>
  <c r="U38" i="7"/>
  <c r="T21" i="7"/>
  <c r="V115" i="7"/>
  <c r="U4" i="7"/>
  <c r="U81" i="7"/>
  <c r="V122" i="7"/>
  <c r="V147" i="7"/>
  <c r="V56" i="7"/>
  <c r="V62" i="7"/>
  <c r="V136" i="7"/>
  <c r="V41" i="7"/>
  <c r="V134" i="7"/>
  <c r="V117" i="7"/>
  <c r="T37" i="7"/>
  <c r="U100" i="7"/>
  <c r="U29" i="7"/>
  <c r="V133" i="7"/>
  <c r="V49" i="7"/>
  <c r="V82" i="7"/>
  <c r="V71" i="7"/>
  <c r="U131" i="7"/>
  <c r="U22" i="7"/>
  <c r="V144" i="7"/>
  <c r="V128" i="7"/>
  <c r="V63" i="7"/>
  <c r="V76" i="7"/>
  <c r="V114" i="7"/>
  <c r="V132" i="7"/>
  <c r="V158" i="7"/>
  <c r="V89" i="7"/>
  <c r="V66" i="7"/>
  <c r="U87" i="7"/>
  <c r="V161" i="7"/>
  <c r="V79" i="7"/>
  <c r="V40" i="7"/>
  <c r="V2" i="7"/>
  <c r="V167" i="7"/>
  <c r="V51" i="7"/>
  <c r="V96" i="7"/>
  <c r="V33" i="7"/>
  <c r="V5" i="7"/>
  <c r="V129" i="7"/>
  <c r="V93" i="7"/>
  <c r="V110" i="7"/>
  <c r="V119" i="7"/>
  <c r="V170" i="7"/>
  <c r="V165" i="7"/>
  <c r="V35" i="7"/>
  <c r="V85" i="7"/>
  <c r="V124" i="7"/>
  <c r="V52" i="7"/>
  <c r="V116" i="7"/>
  <c r="V69" i="7"/>
  <c r="V83" i="7"/>
  <c r="V91" i="7"/>
  <c r="V171" i="7"/>
  <c r="V24" i="7"/>
  <c r="V7" i="7"/>
  <c r="V50" i="7"/>
  <c r="V70" i="7"/>
  <c r="V162" i="7"/>
  <c r="V47" i="7"/>
  <c r="V94" i="7"/>
  <c r="V88" i="7"/>
  <c r="V8" i="7"/>
  <c r="V98" i="7"/>
  <c r="V160" i="7"/>
  <c r="V166" i="7"/>
  <c r="V9" i="7"/>
  <c r="V102" i="7"/>
  <c r="V45" i="7"/>
  <c r="V159" i="7"/>
  <c r="V39" i="7"/>
  <c r="V155" i="7"/>
  <c r="W3" i="7"/>
  <c r="V61" i="7"/>
  <c r="V46" i="7"/>
  <c r="V59" i="7"/>
  <c r="V154" i="7"/>
  <c r="V105" i="7"/>
  <c r="V42" i="7"/>
  <c r="V34" i="7"/>
  <c r="V130" i="7"/>
  <c r="V135" i="7"/>
  <c r="V164" i="7"/>
  <c r="V58" i="7"/>
  <c r="V111" i="7"/>
  <c r="V125" i="7"/>
  <c r="V120" i="7"/>
  <c r="V121" i="7"/>
  <c r="V106" i="7"/>
  <c r="V74" i="7"/>
  <c r="V148" i="7"/>
  <c r="V54" i="7"/>
  <c r="V112" i="7"/>
  <c r="V118" i="7"/>
  <c r="V78" i="7"/>
  <c r="V48" i="7"/>
  <c r="V90" i="7"/>
  <c r="V57" i="7"/>
  <c r="V27" i="7"/>
  <c r="V25" i="7"/>
  <c r="V28" i="7"/>
  <c r="V86" i="7"/>
  <c r="V32" i="7"/>
  <c r="V31" i="7"/>
  <c r="V137" i="7"/>
  <c r="V157" i="7"/>
  <c r="V43" i="7"/>
  <c r="V80" i="7"/>
  <c r="V146" i="7"/>
  <c r="V30" i="7"/>
  <c r="V127" i="7"/>
  <c r="V73" i="7"/>
  <c r="V145" i="7"/>
  <c r="V104" i="7"/>
  <c r="V95" i="7"/>
  <c r="V101" i="7"/>
  <c r="V92" i="7"/>
  <c r="V107" i="7"/>
  <c r="V113" i="7"/>
  <c r="V99" i="7"/>
  <c r="V44" i="7"/>
  <c r="V103" i="7"/>
  <c r="V153" i="7"/>
  <c r="V84" i="7"/>
  <c r="V53" i="7"/>
  <c r="V143" i="7"/>
  <c r="V109" i="7"/>
  <c r="V55" i="7"/>
  <c r="V156" i="7"/>
  <c r="V23" i="7"/>
  <c r="V126" i="7"/>
  <c r="V108" i="7"/>
  <c r="V67" i="7"/>
  <c r="V142" i="7"/>
  <c r="V141" i="7"/>
  <c r="M164" i="20" l="1"/>
  <c r="V140" i="7"/>
  <c r="W6" i="7"/>
  <c r="W12" i="7"/>
  <c r="W11" i="7"/>
  <c r="W17" i="7"/>
  <c r="W19" i="7"/>
  <c r="W18" i="7"/>
  <c r="W13" i="7"/>
  <c r="W14" i="7"/>
  <c r="W16" i="7"/>
  <c r="W15" i="7"/>
  <c r="M168" i="20"/>
  <c r="M167" i="20"/>
  <c r="M47" i="20"/>
  <c r="M166" i="20"/>
  <c r="M163" i="20"/>
  <c r="S174" i="7"/>
  <c r="R175" i="7"/>
  <c r="M80" i="20"/>
  <c r="M25" i="20"/>
  <c r="M32" i="20"/>
  <c r="M78" i="20"/>
  <c r="M161" i="20"/>
  <c r="M127" i="20"/>
  <c r="M44" i="20"/>
  <c r="M94" i="20"/>
  <c r="M49" i="20"/>
  <c r="M126" i="20"/>
  <c r="M85" i="20"/>
  <c r="M160" i="20"/>
  <c r="M121" i="20"/>
  <c r="M48" i="20"/>
  <c r="M120" i="20"/>
  <c r="M52" i="20"/>
  <c r="M4" i="20"/>
  <c r="M98" i="20"/>
  <c r="M108" i="20"/>
  <c r="M60" i="20"/>
  <c r="M53" i="20"/>
  <c r="M155" i="20"/>
  <c r="M149" i="20"/>
  <c r="M26" i="20"/>
  <c r="M65" i="20"/>
  <c r="M69" i="20"/>
  <c r="M13" i="20"/>
  <c r="M114" i="20"/>
  <c r="M158" i="20"/>
  <c r="M41" i="20"/>
  <c r="M129" i="20"/>
  <c r="M14" i="20"/>
  <c r="M162" i="20"/>
  <c r="M123" i="20"/>
  <c r="M93" i="20"/>
  <c r="M50" i="20"/>
  <c r="M21" i="20"/>
  <c r="M68" i="20"/>
  <c r="M54" i="20"/>
  <c r="M77" i="20"/>
  <c r="M116" i="20"/>
  <c r="M20" i="20"/>
  <c r="M128" i="20"/>
  <c r="M63" i="20"/>
  <c r="M156" i="20"/>
  <c r="M61" i="20"/>
  <c r="M17" i="20"/>
  <c r="M95" i="20"/>
  <c r="M147" i="20"/>
  <c r="M109" i="20"/>
  <c r="M157" i="20"/>
  <c r="M81" i="20"/>
  <c r="M159" i="20"/>
  <c r="M122" i="20"/>
  <c r="M42" i="20"/>
  <c r="M111" i="20"/>
  <c r="N5" i="20"/>
  <c r="N151" i="20" s="1"/>
  <c r="M36" i="20"/>
  <c r="M59" i="20"/>
  <c r="M75" i="20"/>
  <c r="M137" i="20"/>
  <c r="M165" i="20"/>
  <c r="M146" i="20"/>
  <c r="M132" i="20"/>
  <c r="M169" i="20"/>
  <c r="M97" i="20"/>
  <c r="M30" i="20"/>
  <c r="M33" i="20"/>
  <c r="M100" i="20"/>
  <c r="M148" i="20"/>
  <c r="M72" i="20"/>
  <c r="M153" i="20"/>
  <c r="M117" i="20"/>
  <c r="M43" i="20"/>
  <c r="M139" i="20"/>
  <c r="M136" i="20"/>
  <c r="M71" i="20"/>
  <c r="M28" i="20"/>
  <c r="M37" i="20"/>
  <c r="M90" i="20"/>
  <c r="M87" i="20"/>
  <c r="M84" i="20"/>
  <c r="M152" i="20"/>
  <c r="M138" i="20"/>
  <c r="M115" i="20"/>
  <c r="M131" i="20"/>
  <c r="M124" i="20"/>
  <c r="M96" i="20"/>
  <c r="M18" i="20"/>
  <c r="M119" i="20"/>
  <c r="M62" i="20"/>
  <c r="M64" i="20"/>
  <c r="M82" i="20"/>
  <c r="M34" i="20"/>
  <c r="M103" i="20"/>
  <c r="M51" i="20"/>
  <c r="M101" i="20"/>
  <c r="M57" i="20"/>
  <c r="M76" i="20"/>
  <c r="M92" i="20"/>
  <c r="M107" i="20"/>
  <c r="M15" i="20"/>
  <c r="M29" i="20"/>
  <c r="M35" i="20"/>
  <c r="M118" i="20"/>
  <c r="M56" i="20"/>
  <c r="M73" i="20"/>
  <c r="M150" i="20"/>
  <c r="M46" i="20"/>
  <c r="M113" i="20"/>
  <c r="M145" i="20"/>
  <c r="M112" i="20"/>
  <c r="M130" i="20"/>
  <c r="L79" i="20"/>
  <c r="M16" i="20"/>
  <c r="M27" i="20"/>
  <c r="M58" i="20"/>
  <c r="M110" i="20"/>
  <c r="M66" i="20"/>
  <c r="M105" i="20"/>
  <c r="M86" i="20"/>
  <c r="M104" i="20"/>
  <c r="M45" i="20"/>
  <c r="M135" i="20"/>
  <c r="M99" i="20"/>
  <c r="M143" i="20"/>
  <c r="M19" i="20"/>
  <c r="M134" i="20"/>
  <c r="M173" i="20"/>
  <c r="M91" i="20"/>
  <c r="M106" i="20"/>
  <c r="M67" i="20"/>
  <c r="M172" i="20"/>
  <c r="M88" i="20"/>
  <c r="M144" i="20"/>
  <c r="M55" i="20"/>
  <c r="M170" i="20"/>
  <c r="W163" i="7"/>
  <c r="W149" i="7"/>
  <c r="J140" i="20"/>
  <c r="J171" i="20" s="1"/>
  <c r="J174" i="20" s="1"/>
  <c r="K23" i="20"/>
  <c r="K38" i="20" s="1"/>
  <c r="L70" i="20"/>
  <c r="L89" i="20"/>
  <c r="L142" i="20"/>
  <c r="L31" i="20"/>
  <c r="L102" i="20"/>
  <c r="L74" i="20"/>
  <c r="K141" i="20"/>
  <c r="L133" i="20"/>
  <c r="L24" i="20"/>
  <c r="L125" i="20"/>
  <c r="L40" i="20"/>
  <c r="L154" i="20"/>
  <c r="L12" i="20"/>
  <c r="L22" i="20" s="1"/>
  <c r="L83" i="20"/>
  <c r="K39" i="20"/>
  <c r="W97" i="7"/>
  <c r="W26" i="7"/>
  <c r="W64" i="7"/>
  <c r="W65" i="7"/>
  <c r="V152" i="7"/>
  <c r="W150" i="7"/>
  <c r="W168" i="7"/>
  <c r="W151" i="7"/>
  <c r="T36" i="7"/>
  <c r="T138" i="7" s="1"/>
  <c r="T169" i="7" s="1"/>
  <c r="T172" i="7" s="1"/>
  <c r="U139" i="7"/>
  <c r="W146" i="7"/>
  <c r="W56" i="7"/>
  <c r="W144" i="7"/>
  <c r="W31" i="7"/>
  <c r="W9" i="7"/>
  <c r="W34" i="7"/>
  <c r="W108" i="7"/>
  <c r="W157" i="7"/>
  <c r="W118" i="7"/>
  <c r="W126" i="7"/>
  <c r="W141" i="7"/>
  <c r="W53" i="7"/>
  <c r="W113" i="7"/>
  <c r="W145" i="7"/>
  <c r="W63" i="7"/>
  <c r="W120" i="7"/>
  <c r="W62" i="7"/>
  <c r="W5" i="7"/>
  <c r="W2" i="7"/>
  <c r="W86" i="7"/>
  <c r="W39" i="7"/>
  <c r="W71" i="7"/>
  <c r="W98" i="7"/>
  <c r="W116" i="7"/>
  <c r="W55" i="7"/>
  <c r="W171" i="7"/>
  <c r="W156" i="7"/>
  <c r="W74" i="7"/>
  <c r="W79" i="7"/>
  <c r="W154" i="7"/>
  <c r="W70" i="7"/>
  <c r="W78" i="7"/>
  <c r="W132" i="7"/>
  <c r="W90" i="7"/>
  <c r="W121" i="7"/>
  <c r="W166" i="7"/>
  <c r="W143" i="7"/>
  <c r="W83" i="7"/>
  <c r="W92" i="7"/>
  <c r="V29" i="7"/>
  <c r="U37" i="7"/>
  <c r="W44" i="7"/>
  <c r="W129" i="7"/>
  <c r="W117" i="7"/>
  <c r="W95" i="7"/>
  <c r="W28" i="7"/>
  <c r="W93" i="7"/>
  <c r="W104" i="7"/>
  <c r="W167" i="7"/>
  <c r="W76" i="7"/>
  <c r="W112" i="7"/>
  <c r="W84" i="7"/>
  <c r="W119" i="7"/>
  <c r="W101" i="7"/>
  <c r="W103" i="7"/>
  <c r="W24" i="7"/>
  <c r="W40" i="7"/>
  <c r="W54" i="7"/>
  <c r="W60" i="7"/>
  <c r="W170" i="7"/>
  <c r="W57" i="7"/>
  <c r="W125" i="7"/>
  <c r="W160" i="7"/>
  <c r="W162" i="7"/>
  <c r="W91" i="7"/>
  <c r="W148" i="7"/>
  <c r="W106" i="7"/>
  <c r="X3" i="7"/>
  <c r="W89" i="7"/>
  <c r="W25" i="7"/>
  <c r="W107" i="7"/>
  <c r="W110" i="7"/>
  <c r="W105" i="7"/>
  <c r="W85" i="7"/>
  <c r="W88" i="7"/>
  <c r="U21" i="7"/>
  <c r="U20" i="7"/>
  <c r="W158" i="7"/>
  <c r="W82" i="7"/>
  <c r="W96" i="7"/>
  <c r="W75" i="7"/>
  <c r="W58" i="7"/>
  <c r="W33" i="7"/>
  <c r="W42" i="7"/>
  <c r="W164" i="7"/>
  <c r="W46" i="7"/>
  <c r="W35" i="7"/>
  <c r="W80" i="7"/>
  <c r="W23" i="7"/>
  <c r="V72" i="7"/>
  <c r="V4" i="7"/>
  <c r="V131" i="7"/>
  <c r="V87" i="7"/>
  <c r="W99" i="7"/>
  <c r="W73" i="7"/>
  <c r="W111" i="7"/>
  <c r="W134" i="7"/>
  <c r="W48" i="7"/>
  <c r="W122" i="7"/>
  <c r="V123" i="7"/>
  <c r="W7" i="7"/>
  <c r="W27" i="7"/>
  <c r="W155" i="7"/>
  <c r="W51" i="7"/>
  <c r="W32" i="7"/>
  <c r="W147" i="7"/>
  <c r="W124" i="7"/>
  <c r="V22" i="7"/>
  <c r="V81" i="7"/>
  <c r="V38" i="7"/>
  <c r="W165" i="7"/>
  <c r="W130" i="7"/>
  <c r="W114" i="7"/>
  <c r="W136" i="7"/>
  <c r="W66" i="7"/>
  <c r="W94" i="7"/>
  <c r="W61" i="7"/>
  <c r="W59" i="7"/>
  <c r="W52" i="7"/>
  <c r="W133" i="7"/>
  <c r="V77" i="7"/>
  <c r="V10" i="7"/>
  <c r="V100" i="7"/>
  <c r="V68" i="7"/>
  <c r="W128" i="7"/>
  <c r="W153" i="7"/>
  <c r="W8" i="7"/>
  <c r="W109" i="7"/>
  <c r="W115" i="7"/>
  <c r="W49" i="7"/>
  <c r="W47" i="7"/>
  <c r="W161" i="7"/>
  <c r="W50" i="7"/>
  <c r="W43" i="7"/>
  <c r="W102" i="7"/>
  <c r="W45" i="7"/>
  <c r="W69" i="7"/>
  <c r="W137" i="7"/>
  <c r="W127" i="7"/>
  <c r="W159" i="7"/>
  <c r="W30" i="7"/>
  <c r="W41" i="7"/>
  <c r="W142" i="7"/>
  <c r="W135" i="7"/>
  <c r="W140" i="7" l="1"/>
  <c r="W4" i="7"/>
  <c r="W29" i="7"/>
  <c r="W87" i="7"/>
  <c r="W10" i="7"/>
  <c r="W100" i="7"/>
  <c r="V139" i="7"/>
  <c r="X19" i="7"/>
  <c r="X18" i="7"/>
  <c r="X13" i="7"/>
  <c r="X16" i="7"/>
  <c r="X14" i="7"/>
  <c r="X15" i="7"/>
  <c r="X11" i="7"/>
  <c r="X12" i="7"/>
  <c r="X17" i="7"/>
  <c r="T174" i="7"/>
  <c r="T175" i="7" s="1"/>
  <c r="S175" i="7"/>
  <c r="S176" i="7"/>
  <c r="M79" i="20"/>
  <c r="N14" i="20"/>
  <c r="N34" i="20"/>
  <c r="N68" i="20"/>
  <c r="N135" i="20"/>
  <c r="N71" i="20"/>
  <c r="N120" i="20"/>
  <c r="N114" i="20"/>
  <c r="N149" i="20"/>
  <c r="N116" i="20"/>
  <c r="N115" i="20"/>
  <c r="N61" i="20"/>
  <c r="N90" i="20"/>
  <c r="N104" i="20"/>
  <c r="N92" i="20"/>
  <c r="N152" i="20"/>
  <c r="N131" i="20"/>
  <c r="N67" i="20"/>
  <c r="N29" i="20"/>
  <c r="N60" i="20"/>
  <c r="N130" i="20"/>
  <c r="N147" i="20"/>
  <c r="N143" i="20"/>
  <c r="N88" i="20"/>
  <c r="N30" i="20"/>
  <c r="N77" i="20"/>
  <c r="N52" i="20"/>
  <c r="N84" i="20"/>
  <c r="N86" i="20"/>
  <c r="N111" i="20"/>
  <c r="N82" i="20"/>
  <c r="N113" i="20"/>
  <c r="N100" i="20"/>
  <c r="N124" i="20"/>
  <c r="N128" i="20"/>
  <c r="N106" i="20"/>
  <c r="N27" i="20"/>
  <c r="N110" i="20"/>
  <c r="N159" i="20"/>
  <c r="N172" i="20"/>
  <c r="N126" i="20"/>
  <c r="N56" i="20"/>
  <c r="N28" i="20"/>
  <c r="N76" i="20"/>
  <c r="N41" i="20"/>
  <c r="N65" i="20"/>
  <c r="N146" i="20"/>
  <c r="N43" i="20"/>
  <c r="N32" i="20"/>
  <c r="N156" i="20"/>
  <c r="N46" i="20"/>
  <c r="N57" i="20"/>
  <c r="N105" i="20"/>
  <c r="N33" i="20"/>
  <c r="N162" i="20"/>
  <c r="N48" i="20"/>
  <c r="N59" i="20"/>
  <c r="N58" i="20"/>
  <c r="N16" i="20"/>
  <c r="N35" i="20"/>
  <c r="N62" i="20"/>
  <c r="N64" i="20"/>
  <c r="N47" i="20"/>
  <c r="N109" i="20"/>
  <c r="N15" i="20"/>
  <c r="N36" i="20"/>
  <c r="N158" i="20"/>
  <c r="N44" i="20"/>
  <c r="N51" i="20"/>
  <c r="N78" i="20"/>
  <c r="N13" i="20"/>
  <c r="N26" i="20"/>
  <c r="N119" i="20"/>
  <c r="N161" i="20"/>
  <c r="N66" i="20"/>
  <c r="N122" i="20"/>
  <c r="N144" i="20"/>
  <c r="N150" i="20"/>
  <c r="N49" i="20"/>
  <c r="N123" i="20"/>
  <c r="N72" i="20"/>
  <c r="N168" i="20"/>
  <c r="M40" i="20"/>
  <c r="N21" i="20"/>
  <c r="N81" i="20"/>
  <c r="N53" i="20"/>
  <c r="N87" i="20"/>
  <c r="N139" i="20"/>
  <c r="N95" i="20"/>
  <c r="N69" i="20"/>
  <c r="N117" i="20"/>
  <c r="N127" i="20"/>
  <c r="N153" i="20"/>
  <c r="N45" i="20"/>
  <c r="N167" i="20"/>
  <c r="M142" i="20"/>
  <c r="N20" i="20"/>
  <c r="N25" i="20"/>
  <c r="N121" i="20"/>
  <c r="N118" i="20"/>
  <c r="N138" i="20"/>
  <c r="N137" i="20"/>
  <c r="N54" i="20"/>
  <c r="N55" i="20"/>
  <c r="N73" i="20"/>
  <c r="N132" i="20"/>
  <c r="N155" i="20"/>
  <c r="N166" i="20"/>
  <c r="M125" i="20"/>
  <c r="M70" i="20"/>
  <c r="N17" i="20"/>
  <c r="N134" i="20"/>
  <c r="N103" i="20"/>
  <c r="N101" i="20"/>
  <c r="N108" i="20"/>
  <c r="N42" i="20"/>
  <c r="N63" i="20"/>
  <c r="N170" i="20"/>
  <c r="N157" i="20"/>
  <c r="N107" i="20"/>
  <c r="N165" i="20"/>
  <c r="N163" i="20"/>
  <c r="M133" i="20"/>
  <c r="N4" i="20"/>
  <c r="N19" i="20"/>
  <c r="N80" i="20"/>
  <c r="N98" i="20"/>
  <c r="N129" i="20"/>
  <c r="N91" i="20"/>
  <c r="N169" i="20"/>
  <c r="N99" i="20"/>
  <c r="N94" i="20"/>
  <c r="N93" i="20"/>
  <c r="N136" i="20"/>
  <c r="N148" i="20"/>
  <c r="N164" i="20"/>
  <c r="O5" i="20"/>
  <c r="O167" i="20" s="1"/>
  <c r="N18" i="20"/>
  <c r="N37" i="20"/>
  <c r="N145" i="20"/>
  <c r="N160" i="20"/>
  <c r="N50" i="20"/>
  <c r="N75" i="20"/>
  <c r="N85" i="20"/>
  <c r="N112" i="20"/>
  <c r="N96" i="20"/>
  <c r="N173" i="20"/>
  <c r="N97" i="20"/>
  <c r="M83" i="20"/>
  <c r="X149" i="7"/>
  <c r="X6" i="7"/>
  <c r="M31" i="20"/>
  <c r="M89" i="20"/>
  <c r="M154" i="20"/>
  <c r="M74" i="20"/>
  <c r="M24" i="20"/>
  <c r="M102" i="20"/>
  <c r="M12" i="20"/>
  <c r="M22" i="20" s="1"/>
  <c r="L23" i="20"/>
  <c r="L38" i="20" s="1"/>
  <c r="K140" i="20"/>
  <c r="K171" i="20" s="1"/>
  <c r="K174" i="20" s="1"/>
  <c r="L141" i="20"/>
  <c r="L39" i="20"/>
  <c r="X163" i="7"/>
  <c r="X86" i="7"/>
  <c r="X85" i="7"/>
  <c r="X84" i="7"/>
  <c r="X83" i="7"/>
  <c r="X82" i="7"/>
  <c r="X26" i="7"/>
  <c r="X65" i="7"/>
  <c r="X64" i="7"/>
  <c r="X97" i="7"/>
  <c r="X124" i="7"/>
  <c r="X53" i="7"/>
  <c r="X110" i="7"/>
  <c r="X58" i="7"/>
  <c r="X42" i="7"/>
  <c r="X114" i="7"/>
  <c r="X31" i="7"/>
  <c r="X74" i="7"/>
  <c r="X61" i="7"/>
  <c r="X105" i="7"/>
  <c r="X45" i="7"/>
  <c r="X96" i="7"/>
  <c r="X51" i="7"/>
  <c r="X94" i="7"/>
  <c r="X62" i="7"/>
  <c r="X46" i="7"/>
  <c r="X104" i="7"/>
  <c r="X59" i="7"/>
  <c r="X76" i="7"/>
  <c r="X41" i="7"/>
  <c r="X113" i="7"/>
  <c r="X39" i="7"/>
  <c r="X130" i="7"/>
  <c r="X44" i="7"/>
  <c r="X57" i="7"/>
  <c r="X126" i="7"/>
  <c r="X63" i="7"/>
  <c r="X34" i="7"/>
  <c r="X28" i="7"/>
  <c r="X121" i="7"/>
  <c r="X32" i="7"/>
  <c r="X107" i="7"/>
  <c r="X40" i="7"/>
  <c r="X118" i="7"/>
  <c r="X101" i="7"/>
  <c r="X25" i="7"/>
  <c r="X98" i="7"/>
  <c r="X75" i="7"/>
  <c r="X125" i="7"/>
  <c r="X99" i="7"/>
  <c r="X129" i="7"/>
  <c r="X88" i="7"/>
  <c r="X127" i="7"/>
  <c r="X106" i="7"/>
  <c r="X80" i="7"/>
  <c r="X60" i="7"/>
  <c r="X69" i="7"/>
  <c r="X50" i="7"/>
  <c r="X120" i="7"/>
  <c r="X92" i="7"/>
  <c r="X111" i="7"/>
  <c r="X112" i="7"/>
  <c r="X103" i="7"/>
  <c r="X56" i="7"/>
  <c r="X116" i="7"/>
  <c r="X73" i="7"/>
  <c r="X91" i="7"/>
  <c r="X78" i="7"/>
  <c r="X43" i="7"/>
  <c r="X108" i="7"/>
  <c r="X66" i="7"/>
  <c r="X122" i="7"/>
  <c r="X55" i="7"/>
  <c r="X24" i="7"/>
  <c r="X54" i="7"/>
  <c r="X23" i="7"/>
  <c r="X70" i="7"/>
  <c r="X33" i="7"/>
  <c r="X102" i="7"/>
  <c r="X49" i="7"/>
  <c r="X119" i="7"/>
  <c r="X47" i="7"/>
  <c r="X35" i="7"/>
  <c r="X128" i="7"/>
  <c r="X115" i="7"/>
  <c r="X79" i="7"/>
  <c r="X48" i="7"/>
  <c r="X90" i="7"/>
  <c r="X52" i="7"/>
  <c r="X67" i="7"/>
  <c r="X27" i="7"/>
  <c r="X93" i="7"/>
  <c r="X30" i="7"/>
  <c r="X71" i="7"/>
  <c r="X117" i="7"/>
  <c r="X109" i="7"/>
  <c r="X95" i="7"/>
  <c r="X89" i="7"/>
  <c r="W152" i="7"/>
  <c r="X150" i="7"/>
  <c r="X151" i="7"/>
  <c r="X168" i="7"/>
  <c r="X133" i="7"/>
  <c r="X157" i="7"/>
  <c r="X165" i="7"/>
  <c r="X141" i="7"/>
  <c r="X164" i="7"/>
  <c r="X171" i="7"/>
  <c r="X145" i="7"/>
  <c r="X143" i="7"/>
  <c r="X136" i="7"/>
  <c r="X144" i="7"/>
  <c r="X167" i="7"/>
  <c r="Y3" i="7"/>
  <c r="X5" i="7"/>
  <c r="X159" i="7"/>
  <c r="X148" i="7"/>
  <c r="X142" i="7"/>
  <c r="X155" i="7"/>
  <c r="X161" i="7"/>
  <c r="X160" i="7"/>
  <c r="X170" i="7"/>
  <c r="U36" i="7"/>
  <c r="U138" i="7" s="1"/>
  <c r="X9" i="7"/>
  <c r="X147" i="7"/>
  <c r="X156" i="7"/>
  <c r="X7" i="7"/>
  <c r="X154" i="7"/>
  <c r="X153" i="7"/>
  <c r="X132" i="7"/>
  <c r="X134" i="7"/>
  <c r="X162" i="7"/>
  <c r="X135" i="7"/>
  <c r="X137" i="7"/>
  <c r="X8" i="7"/>
  <c r="X166" i="7"/>
  <c r="W72" i="7"/>
  <c r="X158" i="7"/>
  <c r="X146" i="7"/>
  <c r="X2" i="7"/>
  <c r="V20" i="7"/>
  <c r="W81" i="7"/>
  <c r="W68" i="7"/>
  <c r="V21" i="7"/>
  <c r="W22" i="7"/>
  <c r="W77" i="7"/>
  <c r="W131" i="7"/>
  <c r="V37" i="7"/>
  <c r="W123" i="7"/>
  <c r="W38" i="7"/>
  <c r="X140" i="7" l="1"/>
  <c r="W37" i="7"/>
  <c r="W21" i="7"/>
  <c r="Y6" i="7"/>
  <c r="Y12" i="7"/>
  <c r="Y11" i="7"/>
  <c r="Y15" i="7"/>
  <c r="Y13" i="7"/>
  <c r="Y16" i="7"/>
  <c r="Y18" i="7"/>
  <c r="Y14" i="7"/>
  <c r="Y17" i="7"/>
  <c r="Y19" i="7"/>
  <c r="T176" i="7"/>
  <c r="O149" i="20"/>
  <c r="O164" i="20"/>
  <c r="O159" i="20"/>
  <c r="M141" i="20"/>
  <c r="O110" i="20"/>
  <c r="O66" i="20"/>
  <c r="O128" i="20"/>
  <c r="O82" i="20"/>
  <c r="O27" i="20"/>
  <c r="O35" i="20"/>
  <c r="O150" i="20"/>
  <c r="O119" i="20"/>
  <c r="O53" i="20"/>
  <c r="O157" i="20"/>
  <c r="O55" i="20"/>
  <c r="N133" i="20"/>
  <c r="N74" i="20"/>
  <c r="N12" i="20"/>
  <c r="N22" i="20" s="1"/>
  <c r="O126" i="20"/>
  <c r="O121" i="20"/>
  <c r="O33" i="20"/>
  <c r="O85" i="20"/>
  <c r="O77" i="20"/>
  <c r="O75" i="20"/>
  <c r="O15" i="20"/>
  <c r="O32" i="20"/>
  <c r="O92" i="20"/>
  <c r="O84" i="20"/>
  <c r="O152" i="20"/>
  <c r="O14" i="20"/>
  <c r="O37" i="20"/>
  <c r="O138" i="20"/>
  <c r="O120" i="20"/>
  <c r="O93" i="20"/>
  <c r="O19" i="20"/>
  <c r="O173" i="20"/>
  <c r="O155" i="20"/>
  <c r="O108" i="20"/>
  <c r="O76" i="20"/>
  <c r="N79" i="20"/>
  <c r="O20" i="20"/>
  <c r="O145" i="20"/>
  <c r="O136" i="20"/>
  <c r="O169" i="20"/>
  <c r="O100" i="20"/>
  <c r="N24" i="20"/>
  <c r="O13" i="20"/>
  <c r="O118" i="20"/>
  <c r="O56" i="20"/>
  <c r="O124" i="20"/>
  <c r="O137" i="20"/>
  <c r="O21" i="20"/>
  <c r="O54" i="20"/>
  <c r="O143" i="20"/>
  <c r="O64" i="20"/>
  <c r="O166" i="20"/>
  <c r="O30" i="20"/>
  <c r="O158" i="20"/>
  <c r="O48" i="20"/>
  <c r="O60" i="20"/>
  <c r="O151" i="20"/>
  <c r="N154" i="20"/>
  <c r="N89" i="20"/>
  <c r="N70" i="20"/>
  <c r="N40" i="20"/>
  <c r="N125" i="20"/>
  <c r="N31" i="20"/>
  <c r="M39" i="20"/>
  <c r="N102" i="20"/>
  <c r="N142" i="20"/>
  <c r="O80" i="20"/>
  <c r="O114" i="20"/>
  <c r="O172" i="20"/>
  <c r="O52" i="20"/>
  <c r="O132" i="20"/>
  <c r="O135" i="20"/>
  <c r="O25" i="20"/>
  <c r="O86" i="20"/>
  <c r="O129" i="20"/>
  <c r="O123" i="20"/>
  <c r="O43" i="20"/>
  <c r="O42" i="20"/>
  <c r="N83" i="20"/>
  <c r="O28" i="20"/>
  <c r="O68" i="20"/>
  <c r="O116" i="20"/>
  <c r="O105" i="20"/>
  <c r="O131" i="20"/>
  <c r="O78" i="20"/>
  <c r="O17" i="20"/>
  <c r="O134" i="20"/>
  <c r="O34" i="20"/>
  <c r="O161" i="20"/>
  <c r="O112" i="20"/>
  <c r="O50" i="20"/>
  <c r="O162" i="20"/>
  <c r="O47" i="20"/>
  <c r="O99" i="20"/>
  <c r="O59" i="20"/>
  <c r="O63" i="20"/>
  <c r="O69" i="20"/>
  <c r="O18" i="20"/>
  <c r="O26" i="20"/>
  <c r="O36" i="20"/>
  <c r="O61" i="20"/>
  <c r="O46" i="20"/>
  <c r="O98" i="20"/>
  <c r="O91" i="20"/>
  <c r="O144" i="20"/>
  <c r="O65" i="20"/>
  <c r="O45" i="20"/>
  <c r="O67" i="20"/>
  <c r="O57" i="20"/>
  <c r="O81" i="20"/>
  <c r="O115" i="20"/>
  <c r="O94" i="20"/>
  <c r="O101" i="20"/>
  <c r="O96" i="20"/>
  <c r="O62" i="20"/>
  <c r="O170" i="20"/>
  <c r="O103" i="20"/>
  <c r="O156" i="20"/>
  <c r="O72" i="20"/>
  <c r="O97" i="20"/>
  <c r="O148" i="20"/>
  <c r="O160" i="20"/>
  <c r="O87" i="20"/>
  <c r="O109" i="20"/>
  <c r="O88" i="20"/>
  <c r="O104" i="20"/>
  <c r="O106" i="20"/>
  <c r="O44" i="20"/>
  <c r="O153" i="20"/>
  <c r="O163" i="20"/>
  <c r="O4" i="20"/>
  <c r="O16" i="20"/>
  <c r="O73" i="20"/>
  <c r="O107" i="20"/>
  <c r="O58" i="20"/>
  <c r="O90" i="20"/>
  <c r="O146" i="20"/>
  <c r="O127" i="20"/>
  <c r="O165" i="20"/>
  <c r="O139" i="20"/>
  <c r="O117" i="20"/>
  <c r="O168" i="20"/>
  <c r="M23" i="20"/>
  <c r="M38" i="20" s="1"/>
  <c r="P5" i="20"/>
  <c r="P53" i="20" s="1"/>
  <c r="O71" i="20"/>
  <c r="O29" i="20"/>
  <c r="O51" i="20"/>
  <c r="O113" i="20"/>
  <c r="O95" i="20"/>
  <c r="O49" i="20"/>
  <c r="O41" i="20"/>
  <c r="O111" i="20"/>
  <c r="O130" i="20"/>
  <c r="O122" i="20"/>
  <c r="O147" i="20"/>
  <c r="Y163" i="7"/>
  <c r="Y149" i="7"/>
  <c r="L140" i="20"/>
  <c r="L171" i="20" s="1"/>
  <c r="L174" i="20" s="1"/>
  <c r="X22" i="7"/>
  <c r="Y97" i="7"/>
  <c r="X38" i="7"/>
  <c r="X29" i="7"/>
  <c r="X10" i="7"/>
  <c r="X152" i="7"/>
  <c r="X4" i="7"/>
  <c r="Y26" i="7"/>
  <c r="Y65" i="7"/>
  <c r="Y64" i="7"/>
  <c r="Y168" i="7"/>
  <c r="Y150" i="7"/>
  <c r="Y92" i="7"/>
  <c r="Y5" i="7"/>
  <c r="Y148" i="7"/>
  <c r="Y56" i="7"/>
  <c r="X68" i="7"/>
  <c r="Y46" i="7"/>
  <c r="Z3" i="7"/>
  <c r="Z148" i="7" s="1"/>
  <c r="Y49" i="7"/>
  <c r="Y122" i="7"/>
  <c r="Y95" i="7"/>
  <c r="Y83" i="7"/>
  <c r="Y31" i="7"/>
  <c r="Y33" i="7"/>
  <c r="Y50" i="7"/>
  <c r="U169" i="7"/>
  <c r="U172" i="7" s="1"/>
  <c r="U174" i="7" s="1"/>
  <c r="Y96" i="7"/>
  <c r="X72" i="7"/>
  <c r="Y62" i="7"/>
  <c r="Y7" i="7"/>
  <c r="Y86" i="7"/>
  <c r="Y162" i="7"/>
  <c r="Y146" i="7"/>
  <c r="Y71" i="7"/>
  <c r="Y105" i="7"/>
  <c r="Y35" i="7"/>
  <c r="X81" i="7"/>
  <c r="Y98" i="7"/>
  <c r="Y28" i="7"/>
  <c r="Y110" i="7"/>
  <c r="Y75" i="7"/>
  <c r="W139" i="7"/>
  <c r="Y80" i="7"/>
  <c r="Y59" i="7"/>
  <c r="Y99" i="7"/>
  <c r="Y51" i="7"/>
  <c r="Y136" i="7"/>
  <c r="Y157" i="7"/>
  <c r="Y44" i="7"/>
  <c r="Y121" i="7"/>
  <c r="Y48" i="7"/>
  <c r="Y171" i="7"/>
  <c r="Y76" i="7"/>
  <c r="Y134" i="7"/>
  <c r="Y115" i="7"/>
  <c r="Y32" i="7"/>
  <c r="X77" i="7"/>
  <c r="Y63" i="7"/>
  <c r="Y89" i="7"/>
  <c r="Y57" i="7"/>
  <c r="Y24" i="7"/>
  <c r="Y114" i="7"/>
  <c r="Y147" i="7"/>
  <c r="Y155" i="7"/>
  <c r="Y43" i="7"/>
  <c r="Y167" i="7"/>
  <c r="Y126" i="7"/>
  <c r="Y161" i="7"/>
  <c r="Y8" i="7"/>
  <c r="Y73" i="7"/>
  <c r="Y2" i="7"/>
  <c r="Y53" i="7"/>
  <c r="Y40" i="7"/>
  <c r="Y9" i="7"/>
  <c r="Y117" i="7"/>
  <c r="Y30" i="7"/>
  <c r="Y101" i="7"/>
  <c r="Y145" i="7"/>
  <c r="Y84" i="7"/>
  <c r="Y60" i="7"/>
  <c r="Y156" i="7"/>
  <c r="Y154" i="7"/>
  <c r="Y52" i="7"/>
  <c r="Y120" i="7"/>
  <c r="Y127" i="7"/>
  <c r="Y142" i="7"/>
  <c r="Y144" i="7"/>
  <c r="Y113" i="7"/>
  <c r="Y42" i="7"/>
  <c r="Y93" i="7"/>
  <c r="Y116" i="7"/>
  <c r="Y55" i="7"/>
  <c r="Y54" i="7"/>
  <c r="Y58" i="7"/>
  <c r="Y82" i="7"/>
  <c r="Y112" i="7"/>
  <c r="Y141" i="7"/>
  <c r="Y133" i="7"/>
  <c r="Y23" i="7"/>
  <c r="Y124" i="7"/>
  <c r="Y74" i="7"/>
  <c r="Y170" i="7"/>
  <c r="Y45" i="7"/>
  <c r="Y132" i="7"/>
  <c r="Y61" i="7"/>
  <c r="Y111" i="7"/>
  <c r="Y158" i="7"/>
  <c r="Y108" i="7"/>
  <c r="Y41" i="7"/>
  <c r="Y104" i="7"/>
  <c r="Y153" i="7"/>
  <c r="Y27" i="7"/>
  <c r="Y66" i="7"/>
  <c r="Y166" i="7"/>
  <c r="Y102" i="7"/>
  <c r="Y91" i="7"/>
  <c r="Y160" i="7"/>
  <c r="Y25" i="7"/>
  <c r="Y159" i="7"/>
  <c r="Y78" i="7"/>
  <c r="Y118" i="7"/>
  <c r="Y165" i="7"/>
  <c r="Y70" i="7"/>
  <c r="Y109" i="7"/>
  <c r="Y103" i="7"/>
  <c r="Y135" i="7"/>
  <c r="Y130" i="7"/>
  <c r="Y47" i="7"/>
  <c r="Y143" i="7"/>
  <c r="Y94" i="7"/>
  <c r="Y128" i="7"/>
  <c r="Y107" i="7"/>
  <c r="Y106" i="7"/>
  <c r="Y90" i="7"/>
  <c r="Y164" i="7"/>
  <c r="Y67" i="7"/>
  <c r="Y88" i="7"/>
  <c r="Y137" i="7"/>
  <c r="Y125" i="7"/>
  <c r="Y34" i="7"/>
  <c r="Y119" i="7"/>
  <c r="Y79" i="7"/>
  <c r="Y69" i="7"/>
  <c r="Y129" i="7"/>
  <c r="Y39" i="7"/>
  <c r="Y85" i="7"/>
  <c r="X131" i="7"/>
  <c r="X123" i="7"/>
  <c r="X87" i="7"/>
  <c r="X100" i="7"/>
  <c r="W20" i="7"/>
  <c r="V36" i="7"/>
  <c r="V138" i="7" s="1"/>
  <c r="Y10" i="7" l="1"/>
  <c r="Y29" i="7"/>
  <c r="Y38" i="7"/>
  <c r="Y4" i="7"/>
  <c r="Y140" i="7"/>
  <c r="W36" i="7"/>
  <c r="W138" i="7" s="1"/>
  <c r="W169" i="7" s="1"/>
  <c r="W172" i="7" s="1"/>
  <c r="Z6" i="7"/>
  <c r="Z14" i="7"/>
  <c r="Z19" i="7"/>
  <c r="Z16" i="7"/>
  <c r="Z15" i="7"/>
  <c r="Z17" i="7"/>
  <c r="Z13" i="7"/>
  <c r="Z11" i="7"/>
  <c r="Z12" i="7"/>
  <c r="Z18" i="7"/>
  <c r="U175" i="7"/>
  <c r="U176" i="7"/>
  <c r="O24" i="20"/>
  <c r="O74" i="20"/>
  <c r="O79" i="20"/>
  <c r="P82" i="20"/>
  <c r="O31" i="20"/>
  <c r="N23" i="20"/>
  <c r="N38" i="20" s="1"/>
  <c r="O70" i="20"/>
  <c r="O133" i="20"/>
  <c r="O83" i="20"/>
  <c r="P27" i="20"/>
  <c r="P136" i="20"/>
  <c r="P116" i="20"/>
  <c r="O125" i="20"/>
  <c r="P47" i="20"/>
  <c r="P62" i="20"/>
  <c r="N39" i="20"/>
  <c r="P105" i="20"/>
  <c r="N141" i="20"/>
  <c r="P14" i="20"/>
  <c r="P84" i="20"/>
  <c r="M140" i="20"/>
  <c r="M171" i="20" s="1"/>
  <c r="M174" i="20" s="1"/>
  <c r="O12" i="20"/>
  <c r="O22" i="20" s="1"/>
  <c r="P20" i="20"/>
  <c r="P57" i="20"/>
  <c r="O142" i="20"/>
  <c r="P93" i="20"/>
  <c r="P161" i="20"/>
  <c r="P69" i="20"/>
  <c r="P144" i="20"/>
  <c r="P146" i="20"/>
  <c r="P159" i="20"/>
  <c r="P86" i="20"/>
  <c r="P107" i="20"/>
  <c r="P108" i="20"/>
  <c r="P32" i="20"/>
  <c r="P81" i="20"/>
  <c r="P15" i="20"/>
  <c r="P91" i="20"/>
  <c r="P169" i="20"/>
  <c r="P87" i="20"/>
  <c r="P97" i="20"/>
  <c r="P128" i="20"/>
  <c r="P44" i="20"/>
  <c r="P132" i="20"/>
  <c r="P152" i="20"/>
  <c r="P64" i="20"/>
  <c r="P33" i="20"/>
  <c r="P29" i="20"/>
  <c r="P16" i="20"/>
  <c r="P162" i="20"/>
  <c r="P170" i="20"/>
  <c r="P106" i="20"/>
  <c r="P111" i="20"/>
  <c r="P129" i="20"/>
  <c r="P56" i="20"/>
  <c r="P114" i="20"/>
  <c r="P157" i="20"/>
  <c r="P119" i="20"/>
  <c r="P35" i="20"/>
  <c r="P80" i="20"/>
  <c r="P151" i="20"/>
  <c r="P120" i="20"/>
  <c r="P95" i="20"/>
  <c r="P150" i="20"/>
  <c r="P65" i="20"/>
  <c r="P63" i="20"/>
  <c r="P137" i="20"/>
  <c r="P61" i="20"/>
  <c r="P68" i="20"/>
  <c r="P124" i="20"/>
  <c r="P37" i="20"/>
  <c r="P28" i="20"/>
  <c r="P164" i="20"/>
  <c r="P172" i="20"/>
  <c r="P99" i="20"/>
  <c r="P98" i="20"/>
  <c r="P135" i="20"/>
  <c r="P52" i="20"/>
  <c r="P72" i="20"/>
  <c r="P66" i="20"/>
  <c r="P104" i="20"/>
  <c r="P138" i="20"/>
  <c r="P30" i="20"/>
  <c r="P17" i="20"/>
  <c r="P168" i="20"/>
  <c r="P55" i="20"/>
  <c r="P92" i="20"/>
  <c r="P123" i="20"/>
  <c r="P158" i="20"/>
  <c r="P41" i="20"/>
  <c r="P50" i="20"/>
  <c r="P76" i="20"/>
  <c r="P51" i="20"/>
  <c r="P148" i="20"/>
  <c r="P26" i="20"/>
  <c r="P21" i="20"/>
  <c r="P166" i="20"/>
  <c r="P143" i="20"/>
  <c r="P155" i="20"/>
  <c r="P126" i="20"/>
  <c r="P147" i="20"/>
  <c r="P49" i="20"/>
  <c r="P100" i="20"/>
  <c r="P54" i="20"/>
  <c r="P18" i="20"/>
  <c r="P134" i="20"/>
  <c r="P117" i="20"/>
  <c r="P90" i="20"/>
  <c r="P115" i="20"/>
  <c r="P173" i="20"/>
  <c r="P4" i="20"/>
  <c r="P165" i="20"/>
  <c r="P113" i="20"/>
  <c r="P75" i="20"/>
  <c r="P67" i="20"/>
  <c r="O154" i="20"/>
  <c r="Q5" i="20"/>
  <c r="Q144" i="20" s="1"/>
  <c r="P77" i="20"/>
  <c r="P59" i="20"/>
  <c r="P160" i="20"/>
  <c r="P156" i="20"/>
  <c r="O102" i="20"/>
  <c r="P36" i="20"/>
  <c r="P145" i="20"/>
  <c r="P130" i="20"/>
  <c r="P88" i="20"/>
  <c r="P96" i="20"/>
  <c r="P34" i="20"/>
  <c r="P118" i="20"/>
  <c r="P73" i="20"/>
  <c r="P43" i="20"/>
  <c r="P131" i="20"/>
  <c r="O40" i="20"/>
  <c r="P127" i="20"/>
  <c r="P122" i="20"/>
  <c r="P48" i="20"/>
  <c r="P139" i="20"/>
  <c r="P163" i="20"/>
  <c r="P110" i="20"/>
  <c r="P112" i="20"/>
  <c r="P45" i="20"/>
  <c r="P46" i="20"/>
  <c r="P167" i="20"/>
  <c r="P71" i="20"/>
  <c r="P58" i="20"/>
  <c r="P109" i="20"/>
  <c r="P153" i="20"/>
  <c r="P149" i="20"/>
  <c r="O89" i="20"/>
  <c r="P13" i="20"/>
  <c r="P42" i="20"/>
  <c r="P121" i="20"/>
  <c r="P78" i="20"/>
  <c r="P85" i="20"/>
  <c r="P19" i="20"/>
  <c r="P25" i="20"/>
  <c r="P60" i="20"/>
  <c r="P94" i="20"/>
  <c r="P103" i="20"/>
  <c r="P101" i="20"/>
  <c r="Z163" i="7"/>
  <c r="Z149" i="7"/>
  <c r="Z97" i="7"/>
  <c r="Z26" i="7"/>
  <c r="Z65" i="7"/>
  <c r="Z64" i="7"/>
  <c r="Y152" i="7"/>
  <c r="Z168" i="7"/>
  <c r="Z150" i="7"/>
  <c r="Z156" i="7"/>
  <c r="Z165" i="7"/>
  <c r="Z106" i="7"/>
  <c r="Z54" i="7"/>
  <c r="Z52" i="7"/>
  <c r="Z108" i="7"/>
  <c r="Z27" i="7"/>
  <c r="Z85" i="7"/>
  <c r="Z153" i="7"/>
  <c r="Z120" i="7"/>
  <c r="Z39" i="7"/>
  <c r="Z110" i="7"/>
  <c r="Z25" i="7"/>
  <c r="Z45" i="7"/>
  <c r="Z82" i="7"/>
  <c r="Z143" i="7"/>
  <c r="Z70" i="7"/>
  <c r="Z105" i="7"/>
  <c r="Z129" i="7"/>
  <c r="Z71" i="7"/>
  <c r="Z90" i="7"/>
  <c r="Z75" i="7"/>
  <c r="Z59" i="7"/>
  <c r="Z125" i="7"/>
  <c r="Z117" i="7"/>
  <c r="Z132" i="7"/>
  <c r="Z99" i="7"/>
  <c r="Z116" i="7"/>
  <c r="Z104" i="7"/>
  <c r="Z23" i="7"/>
  <c r="Z53" i="7"/>
  <c r="Z80" i="7"/>
  <c r="Z103" i="7"/>
  <c r="Z147" i="7"/>
  <c r="Z89" i="7"/>
  <c r="Z158" i="7"/>
  <c r="Z122" i="7"/>
  <c r="Z111" i="7"/>
  <c r="Z102" i="7"/>
  <c r="Z157" i="7"/>
  <c r="Z146" i="7"/>
  <c r="Z30" i="7"/>
  <c r="Z61" i="7"/>
  <c r="Z126" i="7"/>
  <c r="Z88" i="7"/>
  <c r="Z9" i="7"/>
  <c r="Z124" i="7"/>
  <c r="Z164" i="7"/>
  <c r="AA3" i="7"/>
  <c r="Z24" i="7"/>
  <c r="Z63" i="7"/>
  <c r="Z159" i="7"/>
  <c r="Z95" i="7"/>
  <c r="Z121" i="7"/>
  <c r="Z96" i="7"/>
  <c r="Z55" i="7"/>
  <c r="Z47" i="7"/>
  <c r="Z118" i="7"/>
  <c r="Z161" i="7"/>
  <c r="Z74" i="7"/>
  <c r="Z79" i="7"/>
  <c r="Z130" i="7"/>
  <c r="Z33" i="7"/>
  <c r="Z28" i="7"/>
  <c r="Z94" i="7"/>
  <c r="Z92" i="7"/>
  <c r="Z62" i="7"/>
  <c r="Z69" i="7"/>
  <c r="Z60" i="7"/>
  <c r="Z58" i="7"/>
  <c r="Z48" i="7"/>
  <c r="Z167" i="7"/>
  <c r="Z145" i="7"/>
  <c r="Z42" i="7"/>
  <c r="Z35" i="7"/>
  <c r="Z155" i="7"/>
  <c r="Z84" i="7"/>
  <c r="Z142" i="7"/>
  <c r="Z31" i="7"/>
  <c r="Z78" i="7"/>
  <c r="Z40" i="7"/>
  <c r="Z93" i="7"/>
  <c r="Z127" i="7"/>
  <c r="Z136" i="7"/>
  <c r="Z160" i="7"/>
  <c r="Z144" i="7"/>
  <c r="Z51" i="7"/>
  <c r="Z73" i="7"/>
  <c r="Z133" i="7"/>
  <c r="Z46" i="7"/>
  <c r="Z67" i="7"/>
  <c r="Z166" i="7"/>
  <c r="Z8" i="7"/>
  <c r="Z34" i="7"/>
  <c r="Z114" i="7"/>
  <c r="Z7" i="7"/>
  <c r="Z115" i="7"/>
  <c r="Z112" i="7"/>
  <c r="Z50" i="7"/>
  <c r="Z43" i="7"/>
  <c r="Z113" i="7"/>
  <c r="Z137" i="7"/>
  <c r="Z32" i="7"/>
  <c r="Z128" i="7"/>
  <c r="Z66" i="7"/>
  <c r="Z91" i="7"/>
  <c r="Z101" i="7"/>
  <c r="Z109" i="7"/>
  <c r="Z154" i="7"/>
  <c r="Z141" i="7"/>
  <c r="Z98" i="7"/>
  <c r="Z83" i="7"/>
  <c r="Z162" i="7"/>
  <c r="Z171" i="7"/>
  <c r="Z5" i="7"/>
  <c r="Z76" i="7"/>
  <c r="Z49" i="7"/>
  <c r="Z44" i="7"/>
  <c r="Z107" i="7"/>
  <c r="Z2" i="7"/>
  <c r="Z119" i="7"/>
  <c r="Z41" i="7"/>
  <c r="Z86" i="7"/>
  <c r="Z170" i="7"/>
  <c r="Z57" i="7"/>
  <c r="Z135" i="7"/>
  <c r="Z134" i="7"/>
  <c r="Z56" i="7"/>
  <c r="Y68" i="7"/>
  <c r="Y77" i="7"/>
  <c r="Y100" i="7"/>
  <c r="X21" i="7"/>
  <c r="Y87" i="7"/>
  <c r="Y131" i="7"/>
  <c r="X139" i="7"/>
  <c r="Y22" i="7"/>
  <c r="Y72" i="7"/>
  <c r="Y81" i="7"/>
  <c r="Y123" i="7"/>
  <c r="X37" i="7"/>
  <c r="X20" i="7"/>
  <c r="V169" i="7"/>
  <c r="V172" i="7" s="1"/>
  <c r="V174" i="7" s="1"/>
  <c r="V176" i="7" s="1"/>
  <c r="Z4" i="7" l="1"/>
  <c r="Z140" i="7"/>
  <c r="AA6" i="7"/>
  <c r="AA17" i="7"/>
  <c r="AA15" i="7"/>
  <c r="AA19" i="7"/>
  <c r="AA13" i="7"/>
  <c r="AA11" i="7"/>
  <c r="AA12" i="7"/>
  <c r="AA16" i="7"/>
  <c r="AA14" i="7"/>
  <c r="AA18" i="7"/>
  <c r="W174" i="7"/>
  <c r="V175" i="7"/>
  <c r="P24" i="20"/>
  <c r="Q59" i="20"/>
  <c r="Q42" i="20"/>
  <c r="Q48" i="20"/>
  <c r="P79" i="20"/>
  <c r="Q159" i="20"/>
  <c r="Q168" i="20"/>
  <c r="Q65" i="20"/>
  <c r="Q137" i="20"/>
  <c r="Q172" i="20"/>
  <c r="N140" i="20"/>
  <c r="O23" i="20"/>
  <c r="O38" i="20" s="1"/>
  <c r="Q139" i="20"/>
  <c r="Q163" i="20"/>
  <c r="Q143" i="20"/>
  <c r="Q73" i="20"/>
  <c r="Q132" i="20"/>
  <c r="Q62" i="20"/>
  <c r="Q30" i="20"/>
  <c r="Q72" i="20"/>
  <c r="Q28" i="20"/>
  <c r="Q136" i="20"/>
  <c r="Q95" i="20"/>
  <c r="Q21" i="20"/>
  <c r="Q20" i="20"/>
  <c r="Q123" i="20"/>
  <c r="Q156" i="20"/>
  <c r="Q91" i="20"/>
  <c r="Q53" i="20"/>
  <c r="Q167" i="20"/>
  <c r="Q103" i="20"/>
  <c r="Q117" i="20"/>
  <c r="Q17" i="20"/>
  <c r="Q153" i="20"/>
  <c r="Q88" i="20"/>
  <c r="Q18" i="20"/>
  <c r="Q126" i="20"/>
  <c r="Q100" i="20"/>
  <c r="Q128" i="20"/>
  <c r="Q29" i="20"/>
  <c r="Q63" i="20"/>
  <c r="Q90" i="20"/>
  <c r="Q78" i="20"/>
  <c r="Q82" i="20"/>
  <c r="Q112" i="20"/>
  <c r="Q119" i="20"/>
  <c r="Q166" i="20"/>
  <c r="Q26" i="20"/>
  <c r="Q120" i="20"/>
  <c r="Q114" i="20"/>
  <c r="Q113" i="20"/>
  <c r="Q4" i="20"/>
  <c r="Q149" i="20"/>
  <c r="Q45" i="20"/>
  <c r="Q47" i="20"/>
  <c r="Q54" i="20"/>
  <c r="Q77" i="20"/>
  <c r="Q130" i="20"/>
  <c r="Q148" i="20"/>
  <c r="Q19" i="20"/>
  <c r="Q109" i="20"/>
  <c r="Q98" i="20"/>
  <c r="Q162" i="20"/>
  <c r="Q61" i="20"/>
  <c r="Q151" i="20"/>
  <c r="P31" i="20"/>
  <c r="O141" i="20"/>
  <c r="P74" i="20"/>
  <c r="P142" i="20"/>
  <c r="P125" i="20"/>
  <c r="O39" i="20"/>
  <c r="P70" i="20"/>
  <c r="P89" i="20"/>
  <c r="P40" i="20"/>
  <c r="P83" i="20"/>
  <c r="P133" i="20"/>
  <c r="P154" i="20"/>
  <c r="P12" i="20"/>
  <c r="P22" i="20" s="1"/>
  <c r="P102" i="20"/>
  <c r="Q25" i="20"/>
  <c r="Q36" i="20"/>
  <c r="Q161" i="20"/>
  <c r="Q66" i="20"/>
  <c r="Q49" i="20"/>
  <c r="Q97" i="20"/>
  <c r="Q69" i="20"/>
  <c r="Q121" i="20"/>
  <c r="Q41" i="20"/>
  <c r="Q131" i="20"/>
  <c r="Q107" i="20"/>
  <c r="Q164" i="20"/>
  <c r="Q81" i="20"/>
  <c r="Q33" i="20"/>
  <c r="Q75" i="20"/>
  <c r="Q170" i="20"/>
  <c r="Q68" i="20"/>
  <c r="Q64" i="20"/>
  <c r="Q106" i="20"/>
  <c r="Q116" i="20"/>
  <c r="Q150" i="20"/>
  <c r="Q86" i="20"/>
  <c r="Q105" i="20"/>
  <c r="Q71" i="20"/>
  <c r="Q27" i="20"/>
  <c r="Q32" i="20"/>
  <c r="Q46" i="20"/>
  <c r="Q104" i="20"/>
  <c r="Q76" i="20"/>
  <c r="Q111" i="20"/>
  <c r="Q56" i="20"/>
  <c r="Q158" i="20"/>
  <c r="Q51" i="20"/>
  <c r="Q58" i="20"/>
  <c r="Q92" i="20"/>
  <c r="Q16" i="20"/>
  <c r="Q134" i="20"/>
  <c r="Q34" i="20"/>
  <c r="Q173" i="20"/>
  <c r="Q165" i="20"/>
  <c r="Q115" i="20"/>
  <c r="Q155" i="20"/>
  <c r="Q99" i="20"/>
  <c r="Q124" i="20"/>
  <c r="Q122" i="20"/>
  <c r="Q94" i="20"/>
  <c r="Q84" i="20"/>
  <c r="Q15" i="20"/>
  <c r="Q80" i="20"/>
  <c r="Q37" i="20"/>
  <c r="Q147" i="20"/>
  <c r="Q101" i="20"/>
  <c r="Q87" i="20"/>
  <c r="Q93" i="20"/>
  <c r="Q135" i="20"/>
  <c r="Q129" i="20"/>
  <c r="Q96" i="20"/>
  <c r="Q127" i="20"/>
  <c r="Q44" i="20"/>
  <c r="Q14" i="20"/>
  <c r="Q35" i="20"/>
  <c r="Q110" i="20"/>
  <c r="Q157" i="20"/>
  <c r="Q146" i="20"/>
  <c r="Q145" i="20"/>
  <c r="Q55" i="20"/>
  <c r="Q85" i="20"/>
  <c r="Q43" i="20"/>
  <c r="Q60" i="20"/>
  <c r="Q67" i="20"/>
  <c r="R5" i="20"/>
  <c r="R151" i="20" s="1"/>
  <c r="Q13" i="20"/>
  <c r="Q50" i="20"/>
  <c r="Q108" i="20"/>
  <c r="Q152" i="20"/>
  <c r="Q118" i="20"/>
  <c r="Q160" i="20"/>
  <c r="Q169" i="20"/>
  <c r="Q57" i="20"/>
  <c r="Q138" i="20"/>
  <c r="Q52" i="20"/>
  <c r="AA163" i="7"/>
  <c r="AA97" i="7"/>
  <c r="AA26" i="7"/>
  <c r="AA65" i="7"/>
  <c r="AA64" i="7"/>
  <c r="Z152" i="7"/>
  <c r="AA150" i="7"/>
  <c r="AA168" i="7"/>
  <c r="AA99" i="7"/>
  <c r="Z68" i="7"/>
  <c r="AA46" i="7"/>
  <c r="AA108" i="7"/>
  <c r="AA41" i="7"/>
  <c r="AA165" i="7"/>
  <c r="AA135" i="7"/>
  <c r="AA128" i="7"/>
  <c r="AA91" i="7"/>
  <c r="AA52" i="7"/>
  <c r="AA60" i="7"/>
  <c r="AA110" i="7"/>
  <c r="AA42" i="7"/>
  <c r="AA88" i="7"/>
  <c r="AA155" i="7"/>
  <c r="AA47" i="7"/>
  <c r="AA58" i="7"/>
  <c r="AA34" i="7"/>
  <c r="AA102" i="7"/>
  <c r="AA129" i="7"/>
  <c r="AA27" i="7"/>
  <c r="AA5" i="7"/>
  <c r="AA115" i="7"/>
  <c r="AA83" i="7"/>
  <c r="AA28" i="7"/>
  <c r="AA156" i="7"/>
  <c r="AA80" i="7"/>
  <c r="AA116" i="7"/>
  <c r="AA142" i="7"/>
  <c r="AA86" i="7"/>
  <c r="AA69" i="7"/>
  <c r="AA56" i="7"/>
  <c r="AA51" i="7"/>
  <c r="AA31" i="7"/>
  <c r="AA125" i="7"/>
  <c r="AA167" i="7"/>
  <c r="AB3" i="7"/>
  <c r="AA55" i="7"/>
  <c r="AA111" i="7"/>
  <c r="AA95" i="7"/>
  <c r="AA145" i="7"/>
  <c r="AA8" i="7"/>
  <c r="AA141" i="7"/>
  <c r="AA40" i="7"/>
  <c r="AA124" i="7"/>
  <c r="AA23" i="7"/>
  <c r="AA73" i="7"/>
  <c r="AA132" i="7"/>
  <c r="AA93" i="7"/>
  <c r="AA71" i="7"/>
  <c r="AA98" i="7"/>
  <c r="AA153" i="7"/>
  <c r="AA161" i="7"/>
  <c r="AA157" i="7"/>
  <c r="AA59" i="7"/>
  <c r="AA63" i="7"/>
  <c r="AA143" i="7"/>
  <c r="AA146" i="7"/>
  <c r="AA45" i="7"/>
  <c r="AA166" i="7"/>
  <c r="AA66" i="7"/>
  <c r="AA85" i="7"/>
  <c r="AA107" i="7"/>
  <c r="AA154" i="7"/>
  <c r="AA164" i="7"/>
  <c r="AA43" i="7"/>
  <c r="AA2" i="7"/>
  <c r="AA159" i="7"/>
  <c r="AA104" i="7"/>
  <c r="AA170" i="7"/>
  <c r="AA127" i="7"/>
  <c r="AA137" i="7"/>
  <c r="AA136" i="7"/>
  <c r="AA134" i="7"/>
  <c r="AA119" i="7"/>
  <c r="AA24" i="7"/>
  <c r="AA76" i="7"/>
  <c r="AA105" i="7"/>
  <c r="AA54" i="7"/>
  <c r="AA74" i="7"/>
  <c r="AA94" i="7"/>
  <c r="AA78" i="7"/>
  <c r="AA109" i="7"/>
  <c r="AA50" i="7"/>
  <c r="AA84" i="7"/>
  <c r="AA101" i="7"/>
  <c r="AA118" i="7"/>
  <c r="AA67" i="7"/>
  <c r="AA30" i="7"/>
  <c r="AA33" i="7"/>
  <c r="AA89" i="7"/>
  <c r="AA117" i="7"/>
  <c r="AA120" i="7"/>
  <c r="AA158" i="7"/>
  <c r="AA79" i="7"/>
  <c r="AA9" i="7"/>
  <c r="AA25" i="7"/>
  <c r="AA75" i="7"/>
  <c r="AA121" i="7"/>
  <c r="AA53" i="7"/>
  <c r="AA162" i="7"/>
  <c r="AA32" i="7"/>
  <c r="AA126" i="7"/>
  <c r="AA92" i="7"/>
  <c r="AA147" i="7"/>
  <c r="AA7" i="7"/>
  <c r="AA82" i="7"/>
  <c r="AA90" i="7"/>
  <c r="AA112" i="7"/>
  <c r="AA103" i="7"/>
  <c r="AA62" i="7"/>
  <c r="AA106" i="7"/>
  <c r="AA49" i="7"/>
  <c r="AA113" i="7"/>
  <c r="AA114" i="7"/>
  <c r="AA160" i="7"/>
  <c r="AA148" i="7"/>
  <c r="AA61" i="7"/>
  <c r="AA171" i="7"/>
  <c r="AA48" i="7"/>
  <c r="AA130" i="7"/>
  <c r="AA122" i="7"/>
  <c r="AA144" i="7"/>
  <c r="AA133" i="7"/>
  <c r="AA96" i="7"/>
  <c r="AA44" i="7"/>
  <c r="AA35" i="7"/>
  <c r="AA39" i="7"/>
  <c r="AA70" i="7"/>
  <c r="AA57" i="7"/>
  <c r="Z77" i="7"/>
  <c r="Z123" i="7"/>
  <c r="Z29" i="7"/>
  <c r="Z87" i="7"/>
  <c r="Z22" i="7"/>
  <c r="Z72" i="7"/>
  <c r="Z100" i="7"/>
  <c r="Z81" i="7"/>
  <c r="Z131" i="7"/>
  <c r="Z38" i="7"/>
  <c r="Z10" i="7"/>
  <c r="Y20" i="7"/>
  <c r="X36" i="7"/>
  <c r="X138" i="7" s="1"/>
  <c r="Y139" i="7"/>
  <c r="Y21" i="7"/>
  <c r="Y37" i="7"/>
  <c r="AA140" i="7" l="1"/>
  <c r="AA152" i="7"/>
  <c r="AA4" i="7"/>
  <c r="AB6" i="7"/>
  <c r="AB18" i="7"/>
  <c r="AB12" i="7"/>
  <c r="AB16" i="7"/>
  <c r="AB13" i="7"/>
  <c r="AB19" i="7"/>
  <c r="AB14" i="7"/>
  <c r="AB15" i="7"/>
  <c r="AB17" i="7"/>
  <c r="AB11" i="7"/>
  <c r="N171" i="20"/>
  <c r="N174" i="20" s="1"/>
  <c r="W175" i="7"/>
  <c r="W176" i="7"/>
  <c r="Q79" i="20"/>
  <c r="P23" i="20"/>
  <c r="P38" i="20" s="1"/>
  <c r="R93" i="20"/>
  <c r="R59" i="20"/>
  <c r="Q133" i="20"/>
  <c r="Q70" i="20"/>
  <c r="P141" i="20"/>
  <c r="O140" i="20"/>
  <c r="O171" i="20" s="1"/>
  <c r="O174" i="20" s="1"/>
  <c r="R150" i="20"/>
  <c r="Q74" i="20"/>
  <c r="Q31" i="20"/>
  <c r="Q12" i="20"/>
  <c r="Q22" i="20" s="1"/>
  <c r="Q83" i="20"/>
  <c r="Q89" i="20"/>
  <c r="Q125" i="20"/>
  <c r="Q24" i="20"/>
  <c r="Q142" i="20"/>
  <c r="Q40" i="20"/>
  <c r="P39" i="20"/>
  <c r="R105" i="20"/>
  <c r="R128" i="20"/>
  <c r="R115" i="20"/>
  <c r="R144" i="20"/>
  <c r="R172" i="20"/>
  <c r="R147" i="20"/>
  <c r="Q102" i="20"/>
  <c r="R15" i="20"/>
  <c r="R121" i="20"/>
  <c r="R14" i="20"/>
  <c r="R91" i="20"/>
  <c r="R37" i="20"/>
  <c r="Q154" i="20"/>
  <c r="R32" i="20"/>
  <c r="R41" i="20"/>
  <c r="R65" i="20"/>
  <c r="R149" i="20"/>
  <c r="R81" i="20"/>
  <c r="R47" i="20"/>
  <c r="R76" i="20"/>
  <c r="R82" i="20"/>
  <c r="R52" i="20"/>
  <c r="R73" i="20"/>
  <c r="R4" i="20"/>
  <c r="R13" i="20"/>
  <c r="R26" i="20"/>
  <c r="R35" i="20"/>
  <c r="R56" i="20"/>
  <c r="R107" i="20"/>
  <c r="R116" i="20"/>
  <c r="R122" i="20"/>
  <c r="R49" i="20"/>
  <c r="R131" i="20"/>
  <c r="R138" i="20"/>
  <c r="R127" i="20"/>
  <c r="R157" i="20"/>
  <c r="S5" i="20"/>
  <c r="S73" i="20" s="1"/>
  <c r="R21" i="20"/>
  <c r="R25" i="20"/>
  <c r="R33" i="20"/>
  <c r="R46" i="20"/>
  <c r="R95" i="20"/>
  <c r="R75" i="20"/>
  <c r="R97" i="20"/>
  <c r="R160" i="20"/>
  <c r="R61" i="20"/>
  <c r="R92" i="20"/>
  <c r="R113" i="20"/>
  <c r="R85" i="20"/>
  <c r="R20" i="20"/>
  <c r="R36" i="20"/>
  <c r="R135" i="20"/>
  <c r="R60" i="20"/>
  <c r="R126" i="20"/>
  <c r="R64" i="20"/>
  <c r="R159" i="20"/>
  <c r="R87" i="20"/>
  <c r="R84" i="20"/>
  <c r="R146" i="20"/>
  <c r="R45" i="20"/>
  <c r="R18" i="20"/>
  <c r="R129" i="20"/>
  <c r="R162" i="20"/>
  <c r="R69" i="20"/>
  <c r="R114" i="20"/>
  <c r="R130" i="20"/>
  <c r="R106" i="20"/>
  <c r="R155" i="20"/>
  <c r="R96" i="20"/>
  <c r="R54" i="20"/>
  <c r="R153" i="20"/>
  <c r="R17" i="20"/>
  <c r="R30" i="20"/>
  <c r="R88" i="20"/>
  <c r="R44" i="20"/>
  <c r="R103" i="20"/>
  <c r="R137" i="20"/>
  <c r="R100" i="20"/>
  <c r="R143" i="20"/>
  <c r="R152" i="20"/>
  <c r="R67" i="20"/>
  <c r="R139" i="20"/>
  <c r="R167" i="20"/>
  <c r="R19" i="20"/>
  <c r="R29" i="20"/>
  <c r="R112" i="20"/>
  <c r="R119" i="20"/>
  <c r="R111" i="20"/>
  <c r="R98" i="20"/>
  <c r="R124" i="20"/>
  <c r="R66" i="20"/>
  <c r="R68" i="20"/>
  <c r="R43" i="20"/>
  <c r="R58" i="20"/>
  <c r="R168" i="20"/>
  <c r="R27" i="20"/>
  <c r="R169" i="20"/>
  <c r="R62" i="20"/>
  <c r="R148" i="20"/>
  <c r="R165" i="20"/>
  <c r="R53" i="20"/>
  <c r="R120" i="20"/>
  <c r="R132" i="20"/>
  <c r="R136" i="20"/>
  <c r="R109" i="20"/>
  <c r="R166" i="20"/>
  <c r="R134" i="20"/>
  <c r="R99" i="20"/>
  <c r="R161" i="20"/>
  <c r="R42" i="20"/>
  <c r="R110" i="20"/>
  <c r="R123" i="20"/>
  <c r="R108" i="20"/>
  <c r="R117" i="20"/>
  <c r="R158" i="20"/>
  <c r="R104" i="20"/>
  <c r="R163" i="20"/>
  <c r="R16" i="20"/>
  <c r="R28" i="20"/>
  <c r="R156" i="20"/>
  <c r="R48" i="20"/>
  <c r="R78" i="20"/>
  <c r="R173" i="20"/>
  <c r="R63" i="20"/>
  <c r="R145" i="20"/>
  <c r="R77" i="20"/>
  <c r="R94" i="20"/>
  <c r="R50" i="20"/>
  <c r="R164" i="20"/>
  <c r="R71" i="20"/>
  <c r="R80" i="20"/>
  <c r="R34" i="20"/>
  <c r="R72" i="20"/>
  <c r="R170" i="20"/>
  <c r="R57" i="20"/>
  <c r="R90" i="20"/>
  <c r="R86" i="20"/>
  <c r="R55" i="20"/>
  <c r="R51" i="20"/>
  <c r="R118" i="20"/>
  <c r="R101" i="20"/>
  <c r="AB163" i="7"/>
  <c r="AB149" i="7"/>
  <c r="S151" i="20"/>
  <c r="AB97" i="7"/>
  <c r="AB26" i="7"/>
  <c r="AB65" i="7"/>
  <c r="AB64" i="7"/>
  <c r="AB150" i="7"/>
  <c r="AB168" i="7"/>
  <c r="AB151" i="7"/>
  <c r="AB54" i="7"/>
  <c r="AB164" i="7"/>
  <c r="AB165" i="7"/>
  <c r="AB156" i="7"/>
  <c r="AB102" i="7"/>
  <c r="AB60" i="7"/>
  <c r="AB67" i="7"/>
  <c r="AB53" i="7"/>
  <c r="AB134" i="7"/>
  <c r="AB7" i="7"/>
  <c r="AB24" i="7"/>
  <c r="AB120" i="7"/>
  <c r="AB83" i="7"/>
  <c r="AB84" i="7"/>
  <c r="AB170" i="7"/>
  <c r="AB94" i="7"/>
  <c r="AB127" i="7"/>
  <c r="AB114" i="7"/>
  <c r="AB46" i="7"/>
  <c r="AB88" i="7"/>
  <c r="AB124" i="7"/>
  <c r="AB166" i="7"/>
  <c r="AB42" i="7"/>
  <c r="AB125" i="7"/>
  <c r="AB167" i="7"/>
  <c r="AB27" i="7"/>
  <c r="AB111" i="7"/>
  <c r="AB51" i="7"/>
  <c r="AB141" i="7"/>
  <c r="AB104" i="7"/>
  <c r="AB47" i="7"/>
  <c r="AB34" i="7"/>
  <c r="AB128" i="7"/>
  <c r="AB28" i="7"/>
  <c r="AB126" i="7"/>
  <c r="AB48" i="7"/>
  <c r="AB158" i="7"/>
  <c r="AB43" i="7"/>
  <c r="AB71" i="7"/>
  <c r="AB101" i="7"/>
  <c r="AB91" i="7"/>
  <c r="AB50" i="7"/>
  <c r="AB136" i="7"/>
  <c r="AB118" i="7"/>
  <c r="AB99" i="7"/>
  <c r="AB79" i="7"/>
  <c r="AB25" i="7"/>
  <c r="AB161" i="7"/>
  <c r="AB92" i="7"/>
  <c r="AB82" i="7"/>
  <c r="AB39" i="7"/>
  <c r="AB89" i="7"/>
  <c r="AB70" i="7"/>
  <c r="AB147" i="7"/>
  <c r="AB122" i="7"/>
  <c r="AB40" i="7"/>
  <c r="AB49" i="7"/>
  <c r="AB135" i="7"/>
  <c r="AB58" i="7"/>
  <c r="AB117" i="7"/>
  <c r="AB95" i="7"/>
  <c r="AB78" i="7"/>
  <c r="AB112" i="7"/>
  <c r="AB108" i="7"/>
  <c r="AB33" i="7"/>
  <c r="AB103" i="7"/>
  <c r="AB162" i="7"/>
  <c r="AB160" i="7"/>
  <c r="AB146" i="7"/>
  <c r="AB56" i="7"/>
  <c r="AB32" i="7"/>
  <c r="AB107" i="7"/>
  <c r="AB69" i="7"/>
  <c r="AB143" i="7"/>
  <c r="AB41" i="7"/>
  <c r="AB115" i="7"/>
  <c r="AB55" i="7"/>
  <c r="AB85" i="7"/>
  <c r="AB63" i="7"/>
  <c r="AB23" i="7"/>
  <c r="AC3" i="7"/>
  <c r="AB106" i="7"/>
  <c r="AB109" i="7"/>
  <c r="AB154" i="7"/>
  <c r="AB142" i="7"/>
  <c r="AB171" i="7"/>
  <c r="AB44" i="7"/>
  <c r="AB159" i="7"/>
  <c r="AB105" i="7"/>
  <c r="AB5" i="7"/>
  <c r="AB93" i="7"/>
  <c r="AB137" i="7"/>
  <c r="AB153" i="7"/>
  <c r="AB86" i="7"/>
  <c r="AB80" i="7"/>
  <c r="AB144" i="7"/>
  <c r="AB75" i="7"/>
  <c r="AB130" i="7"/>
  <c r="AB148" i="7"/>
  <c r="AB98" i="7"/>
  <c r="AA81" i="7"/>
  <c r="AB2" i="7"/>
  <c r="AB9" i="7"/>
  <c r="AB73" i="7"/>
  <c r="AB74" i="7"/>
  <c r="AB57" i="7"/>
  <c r="AB52" i="7"/>
  <c r="AB110" i="7"/>
  <c r="AB8" i="7"/>
  <c r="AB35" i="7"/>
  <c r="AB61" i="7"/>
  <c r="AB31" i="7"/>
  <c r="AB113" i="7"/>
  <c r="AB116" i="7"/>
  <c r="AB121" i="7"/>
  <c r="AB76" i="7"/>
  <c r="AB119" i="7"/>
  <c r="AB155" i="7"/>
  <c r="AB59" i="7"/>
  <c r="AB132" i="7"/>
  <c r="AB157" i="7"/>
  <c r="AB129" i="7"/>
  <c r="AB145" i="7"/>
  <c r="AB96" i="7"/>
  <c r="AB30" i="7"/>
  <c r="AB66" i="7"/>
  <c r="AB90" i="7"/>
  <c r="AB45" i="7"/>
  <c r="AB133" i="7"/>
  <c r="AB62" i="7"/>
  <c r="AA68" i="7"/>
  <c r="AA131" i="7"/>
  <c r="AA72" i="7"/>
  <c r="AA22" i="7"/>
  <c r="AA87" i="7"/>
  <c r="AA77" i="7"/>
  <c r="AA29" i="7"/>
  <c r="AA10" i="7"/>
  <c r="AA123" i="7"/>
  <c r="AA100" i="7"/>
  <c r="AA38" i="7"/>
  <c r="Z37" i="7"/>
  <c r="Z20" i="7"/>
  <c r="Z139" i="7"/>
  <c r="Y36" i="7"/>
  <c r="Y138" i="7" s="1"/>
  <c r="Z21" i="7"/>
  <c r="X169" i="7"/>
  <c r="X172" i="7" s="1"/>
  <c r="X174" i="7" s="1"/>
  <c r="AC6" i="7" l="1"/>
  <c r="AC17" i="7"/>
  <c r="AC11" i="7"/>
  <c r="AC13" i="7"/>
  <c r="AC12" i="7"/>
  <c r="AC14" i="7"/>
  <c r="AC18" i="7"/>
  <c r="AC16" i="7"/>
  <c r="AC15" i="7"/>
  <c r="AC19" i="7"/>
  <c r="S166" i="20"/>
  <c r="S164" i="20"/>
  <c r="S49" i="20"/>
  <c r="S163" i="20"/>
  <c r="S167" i="20"/>
  <c r="S168" i="20"/>
  <c r="X175" i="7"/>
  <c r="X176" i="7"/>
  <c r="Q23" i="20"/>
  <c r="Q38" i="20" s="1"/>
  <c r="S130" i="20"/>
  <c r="S115" i="20"/>
  <c r="S87" i="20"/>
  <c r="S66" i="20"/>
  <c r="S109" i="20"/>
  <c r="S53" i="20"/>
  <c r="S128" i="20"/>
  <c r="S13" i="20"/>
  <c r="S123" i="20"/>
  <c r="S72" i="20"/>
  <c r="S20" i="20"/>
  <c r="S93" i="20"/>
  <c r="S42" i="20"/>
  <c r="S105" i="20"/>
  <c r="S131" i="20"/>
  <c r="S84" i="20"/>
  <c r="S19" i="20"/>
  <c r="S67" i="20"/>
  <c r="S36" i="20"/>
  <c r="S143" i="20"/>
  <c r="S45" i="20"/>
  <c r="S52" i="20"/>
  <c r="S124" i="20"/>
  <c r="S103" i="20"/>
  <c r="S94" i="20"/>
  <c r="S170" i="20"/>
  <c r="S55" i="20"/>
  <c r="S122" i="20"/>
  <c r="S169" i="20"/>
  <c r="S120" i="20"/>
  <c r="S56" i="20"/>
  <c r="S99" i="20"/>
  <c r="S132" i="20"/>
  <c r="S32" i="20"/>
  <c r="S157" i="20"/>
  <c r="S58" i="20"/>
  <c r="S30" i="20"/>
  <c r="S145" i="20"/>
  <c r="S43" i="20"/>
  <c r="S108" i="20"/>
  <c r="S111" i="20"/>
  <c r="S29" i="20"/>
  <c r="S61" i="20"/>
  <c r="S78" i="20"/>
  <c r="S51" i="20"/>
  <c r="S25" i="20"/>
  <c r="S146" i="20"/>
  <c r="S76" i="20"/>
  <c r="S112" i="20"/>
  <c r="S4" i="20"/>
  <c r="S129" i="20"/>
  <c r="S62" i="20"/>
  <c r="T5" i="20"/>
  <c r="T97" i="20" s="1"/>
  <c r="S37" i="20"/>
  <c r="S91" i="20"/>
  <c r="S153" i="20"/>
  <c r="S60" i="20"/>
  <c r="S118" i="20"/>
  <c r="Q141" i="20"/>
  <c r="Q39" i="20"/>
  <c r="R31" i="20"/>
  <c r="S71" i="20"/>
  <c r="S28" i="20"/>
  <c r="S35" i="20"/>
  <c r="S57" i="20"/>
  <c r="S107" i="20"/>
  <c r="S173" i="20"/>
  <c r="S50" i="20"/>
  <c r="S54" i="20"/>
  <c r="S90" i="20"/>
  <c r="S144" i="20"/>
  <c r="S88" i="20"/>
  <c r="S15" i="20"/>
  <c r="S27" i="20"/>
  <c r="S33" i="20"/>
  <c r="S46" i="20"/>
  <c r="S106" i="20"/>
  <c r="S139" i="20"/>
  <c r="S101" i="20"/>
  <c r="S41" i="20"/>
  <c r="S148" i="20"/>
  <c r="S147" i="20"/>
  <c r="S47" i="20"/>
  <c r="R79" i="20"/>
  <c r="R133" i="20"/>
  <c r="R125" i="20"/>
  <c r="S21" i="20"/>
  <c r="S134" i="20"/>
  <c r="S92" i="20"/>
  <c r="S149" i="20"/>
  <c r="S44" i="20"/>
  <c r="S48" i="20"/>
  <c r="S113" i="20"/>
  <c r="S121" i="20"/>
  <c r="S75" i="20"/>
  <c r="S97" i="20"/>
  <c r="S98" i="20"/>
  <c r="R70" i="20"/>
  <c r="R83" i="20"/>
  <c r="S16" i="20"/>
  <c r="S80" i="20"/>
  <c r="S117" i="20"/>
  <c r="S104" i="20"/>
  <c r="S96" i="20"/>
  <c r="S100" i="20"/>
  <c r="S59" i="20"/>
  <c r="S95" i="20"/>
  <c r="S114" i="20"/>
  <c r="S64" i="20"/>
  <c r="S155" i="20"/>
  <c r="S14" i="20"/>
  <c r="S81" i="20"/>
  <c r="S135" i="20"/>
  <c r="S160" i="20"/>
  <c r="S161" i="20"/>
  <c r="S85" i="20"/>
  <c r="S150" i="20"/>
  <c r="S116" i="20"/>
  <c r="S126" i="20"/>
  <c r="S159" i="20"/>
  <c r="S165" i="20"/>
  <c r="R102" i="20"/>
  <c r="P140" i="20"/>
  <c r="P171" i="20" s="1"/>
  <c r="P174" i="20" s="1"/>
  <c r="S17" i="20"/>
  <c r="S26" i="20"/>
  <c r="S158" i="20"/>
  <c r="S69" i="20"/>
  <c r="S86" i="20"/>
  <c r="S77" i="20"/>
  <c r="S138" i="20"/>
  <c r="S172" i="20"/>
  <c r="S152" i="20"/>
  <c r="S137" i="20"/>
  <c r="S136" i="20"/>
  <c r="R24" i="20"/>
  <c r="R12" i="20"/>
  <c r="R22" i="20" s="1"/>
  <c r="R40" i="20"/>
  <c r="R74" i="20"/>
  <c r="R89" i="20"/>
  <c r="R142" i="20"/>
  <c r="R154" i="20"/>
  <c r="S18" i="20"/>
  <c r="S82" i="20"/>
  <c r="S34" i="20"/>
  <c r="S156" i="20"/>
  <c r="S162" i="20"/>
  <c r="S65" i="20"/>
  <c r="S68" i="20"/>
  <c r="S63" i="20"/>
  <c r="S119" i="20"/>
  <c r="S127" i="20"/>
  <c r="S110" i="20"/>
  <c r="AC163" i="7"/>
  <c r="AC149" i="7"/>
  <c r="AB140" i="7"/>
  <c r="AC97" i="7"/>
  <c r="AC26" i="7"/>
  <c r="AC65" i="7"/>
  <c r="AC64" i="7"/>
  <c r="AB152" i="7"/>
  <c r="AC151" i="7"/>
  <c r="AC150" i="7"/>
  <c r="AC168" i="7"/>
  <c r="AC83" i="7"/>
  <c r="AA20" i="7"/>
  <c r="AC106" i="7"/>
  <c r="AC63" i="7"/>
  <c r="AC116" i="7"/>
  <c r="AC53" i="7"/>
  <c r="AC51" i="7"/>
  <c r="AC43" i="7"/>
  <c r="AC2" i="7"/>
  <c r="AC54" i="7"/>
  <c r="AC62" i="7"/>
  <c r="AC9" i="7"/>
  <c r="AC143" i="7"/>
  <c r="AC136" i="7"/>
  <c r="AB22" i="7"/>
  <c r="AB77" i="7"/>
  <c r="AC145" i="7"/>
  <c r="AC128" i="7"/>
  <c r="AC122" i="7"/>
  <c r="AC94" i="7"/>
  <c r="AC99" i="7"/>
  <c r="AC31" i="7"/>
  <c r="AC127" i="7"/>
  <c r="AC45" i="7"/>
  <c r="AC24" i="7"/>
  <c r="AC104" i="7"/>
  <c r="AC82" i="7"/>
  <c r="AC69" i="7"/>
  <c r="AC27" i="7"/>
  <c r="AC121" i="7"/>
  <c r="AC98" i="7"/>
  <c r="AC114" i="7"/>
  <c r="AC119" i="7"/>
  <c r="AC79" i="7"/>
  <c r="AC35" i="7"/>
  <c r="AC55" i="7"/>
  <c r="AC160" i="7"/>
  <c r="AC132" i="7"/>
  <c r="AC137" i="7"/>
  <c r="AC162" i="7"/>
  <c r="AC49" i="7"/>
  <c r="AC88" i="7"/>
  <c r="AC47" i="7"/>
  <c r="AC102" i="7"/>
  <c r="AC41" i="7"/>
  <c r="AC103" i="7"/>
  <c r="AC161" i="7"/>
  <c r="AC126" i="7"/>
  <c r="AC105" i="7"/>
  <c r="AC56" i="7"/>
  <c r="AC147" i="7"/>
  <c r="AC33" i="7"/>
  <c r="AC7" i="7"/>
  <c r="AC80" i="7"/>
  <c r="AC142" i="7"/>
  <c r="AC59" i="7"/>
  <c r="AC109" i="7"/>
  <c r="AC8" i="7"/>
  <c r="AC84" i="7"/>
  <c r="AC25" i="7"/>
  <c r="AB68" i="7"/>
  <c r="AB81" i="7"/>
  <c r="AB123" i="7"/>
  <c r="AC46" i="7"/>
  <c r="AC92" i="7"/>
  <c r="AC120" i="7"/>
  <c r="AC93" i="7"/>
  <c r="AC71" i="7"/>
  <c r="AC133" i="7"/>
  <c r="AC134" i="7"/>
  <c r="AC165" i="7"/>
  <c r="AC76" i="7"/>
  <c r="AC5" i="7"/>
  <c r="AC23" i="7"/>
  <c r="AC141" i="7"/>
  <c r="AC129" i="7"/>
  <c r="AC107" i="7"/>
  <c r="AC30" i="7"/>
  <c r="AC44" i="7"/>
  <c r="AC60" i="7"/>
  <c r="AC118" i="7"/>
  <c r="AC91" i="7"/>
  <c r="AC96" i="7"/>
  <c r="AB131" i="7"/>
  <c r="AB4" i="7"/>
  <c r="AC40" i="7"/>
  <c r="AC90" i="7"/>
  <c r="AC125" i="7"/>
  <c r="AC112" i="7"/>
  <c r="AC50" i="7"/>
  <c r="AC157" i="7"/>
  <c r="AC124" i="7"/>
  <c r="AC78" i="7"/>
  <c r="AC164" i="7"/>
  <c r="AC39" i="7"/>
  <c r="AC70" i="7"/>
  <c r="AC170" i="7"/>
  <c r="AC166" i="7"/>
  <c r="AC144" i="7"/>
  <c r="AC110" i="7"/>
  <c r="AC156" i="7"/>
  <c r="AC42" i="7"/>
  <c r="AC146" i="7"/>
  <c r="AC85" i="7"/>
  <c r="AC86" i="7"/>
  <c r="AB38" i="7"/>
  <c r="AC52" i="7"/>
  <c r="AC135" i="7"/>
  <c r="AC108" i="7"/>
  <c r="AC115" i="7"/>
  <c r="AC28" i="7"/>
  <c r="AC148" i="7"/>
  <c r="AC155" i="7"/>
  <c r="AC32" i="7"/>
  <c r="AC67" i="7"/>
  <c r="AC58" i="7"/>
  <c r="AC117" i="7"/>
  <c r="AC130" i="7"/>
  <c r="AC89" i="7"/>
  <c r="AC154" i="7"/>
  <c r="AD3" i="7"/>
  <c r="AC95" i="7"/>
  <c r="AC171" i="7"/>
  <c r="AC113" i="7"/>
  <c r="AC61" i="7"/>
  <c r="AB72" i="7"/>
  <c r="AC48" i="7"/>
  <c r="AC158" i="7"/>
  <c r="AC153" i="7"/>
  <c r="AC57" i="7"/>
  <c r="AC34" i="7"/>
  <c r="AC111" i="7"/>
  <c r="AC167" i="7"/>
  <c r="AC101" i="7"/>
  <c r="AC75" i="7"/>
  <c r="AC66" i="7"/>
  <c r="AC159" i="7"/>
  <c r="AC74" i="7"/>
  <c r="AC73" i="7"/>
  <c r="AB100" i="7"/>
  <c r="AB10" i="7"/>
  <c r="AB29" i="7"/>
  <c r="AA21" i="7"/>
  <c r="AB87" i="7"/>
  <c r="AA139" i="7"/>
  <c r="AA37" i="7"/>
  <c r="Z36" i="7"/>
  <c r="Z138" i="7" s="1"/>
  <c r="Y169" i="7"/>
  <c r="Y172" i="7" s="1"/>
  <c r="Y174" i="7" s="1"/>
  <c r="AC4" i="7" l="1"/>
  <c r="AC140" i="7"/>
  <c r="AD6" i="7"/>
  <c r="AD18" i="7"/>
  <c r="AD19" i="7"/>
  <c r="AD16" i="7"/>
  <c r="AD14" i="7"/>
  <c r="AD11" i="7"/>
  <c r="AD17" i="7"/>
  <c r="AD15" i="7"/>
  <c r="AD12" i="7"/>
  <c r="AD13" i="7"/>
  <c r="T68" i="20"/>
  <c r="Y175" i="7"/>
  <c r="Y176" i="7"/>
  <c r="Q140" i="20"/>
  <c r="Q171" i="20" s="1"/>
  <c r="Q174" i="20" s="1"/>
  <c r="T127" i="20"/>
  <c r="T57" i="20"/>
  <c r="S70" i="20"/>
  <c r="T152" i="20"/>
  <c r="T13" i="20"/>
  <c r="T16" i="20"/>
  <c r="T27" i="20"/>
  <c r="T144" i="20"/>
  <c r="T158" i="20"/>
  <c r="T28" i="20"/>
  <c r="T122" i="20"/>
  <c r="T173" i="20"/>
  <c r="T35" i="20"/>
  <c r="T109" i="20"/>
  <c r="T130" i="20"/>
  <c r="T108" i="20"/>
  <c r="T56" i="20"/>
  <c r="T124" i="20"/>
  <c r="T135" i="20"/>
  <c r="T86" i="20"/>
  <c r="T69" i="20"/>
  <c r="T103" i="20"/>
  <c r="T104" i="20"/>
  <c r="T101" i="20"/>
  <c r="T100" i="20"/>
  <c r="T106" i="20"/>
  <c r="T64" i="20"/>
  <c r="T105" i="20"/>
  <c r="T112" i="20"/>
  <c r="T166" i="20"/>
  <c r="T71" i="20"/>
  <c r="T161" i="20"/>
  <c r="T159" i="20"/>
  <c r="T29" i="20"/>
  <c r="T149" i="20"/>
  <c r="T52" i="20"/>
  <c r="T15" i="20"/>
  <c r="T150" i="20"/>
  <c r="T53" i="20"/>
  <c r="T119" i="20"/>
  <c r="T63" i="20"/>
  <c r="T20" i="20"/>
  <c r="T25" i="20"/>
  <c r="T50" i="20"/>
  <c r="T128" i="20"/>
  <c r="T160" i="20"/>
  <c r="T77" i="20"/>
  <c r="T76" i="20"/>
  <c r="T153" i="20"/>
  <c r="T44" i="20"/>
  <c r="T55" i="20"/>
  <c r="T94" i="20"/>
  <c r="T167" i="20"/>
  <c r="T19" i="20"/>
  <c r="T58" i="20"/>
  <c r="T42" i="20"/>
  <c r="T111" i="20"/>
  <c r="T75" i="20"/>
  <c r="T139" i="20"/>
  <c r="T48" i="20"/>
  <c r="T170" i="20"/>
  <c r="T162" i="20"/>
  <c r="T168" i="20"/>
  <c r="S24" i="20"/>
  <c r="T21" i="20"/>
  <c r="T138" i="20"/>
  <c r="T114" i="20"/>
  <c r="T67" i="20"/>
  <c r="T61" i="20"/>
  <c r="T107" i="20"/>
  <c r="T169" i="20"/>
  <c r="T126" i="20"/>
  <c r="T164" i="20"/>
  <c r="U5" i="20"/>
  <c r="U54" i="20" s="1"/>
  <c r="T37" i="20"/>
  <c r="T65" i="20"/>
  <c r="T123" i="20"/>
  <c r="T91" i="20"/>
  <c r="T131" i="20"/>
  <c r="T146" i="20"/>
  <c r="T95" i="20"/>
  <c r="T92" i="20"/>
  <c r="T88" i="20"/>
  <c r="T98" i="20"/>
  <c r="T151" i="20"/>
  <c r="T26" i="20"/>
  <c r="T36" i="20"/>
  <c r="T62" i="20"/>
  <c r="T155" i="20"/>
  <c r="T47" i="20"/>
  <c r="T73" i="20"/>
  <c r="T137" i="20"/>
  <c r="T118" i="20"/>
  <c r="T172" i="20"/>
  <c r="T54" i="20"/>
  <c r="T41" i="20"/>
  <c r="T78" i="20"/>
  <c r="T121" i="20"/>
  <c r="T80" i="20"/>
  <c r="T99" i="20"/>
  <c r="T129" i="20"/>
  <c r="T113" i="20"/>
  <c r="T51" i="20"/>
  <c r="T143" i="20"/>
  <c r="T163" i="20"/>
  <c r="T134" i="20"/>
  <c r="T84" i="20"/>
  <c r="T81" i="20"/>
  <c r="T145" i="20"/>
  <c r="T132" i="20"/>
  <c r="T18" i="20"/>
  <c r="T4" i="20"/>
  <c r="T17" i="20"/>
  <c r="T33" i="20"/>
  <c r="T90" i="20"/>
  <c r="T120" i="20"/>
  <c r="T87" i="20"/>
  <c r="T116" i="20"/>
  <c r="T157" i="20"/>
  <c r="T66" i="20"/>
  <c r="T148" i="20"/>
  <c r="T60" i="20"/>
  <c r="T85" i="20"/>
  <c r="S79" i="20"/>
  <c r="S74" i="20"/>
  <c r="T30" i="20"/>
  <c r="T34" i="20"/>
  <c r="T147" i="20"/>
  <c r="T96" i="20"/>
  <c r="T72" i="20"/>
  <c r="T165" i="20"/>
  <c r="T115" i="20"/>
  <c r="T136" i="20"/>
  <c r="T156" i="20"/>
  <c r="T14" i="20"/>
  <c r="T82" i="20"/>
  <c r="T32" i="20"/>
  <c r="T43" i="20"/>
  <c r="T46" i="20"/>
  <c r="T45" i="20"/>
  <c r="T93" i="20"/>
  <c r="T117" i="20"/>
  <c r="T49" i="20"/>
  <c r="T59" i="20"/>
  <c r="T110" i="20"/>
  <c r="S142" i="20"/>
  <c r="S12" i="20"/>
  <c r="S22" i="20" s="1"/>
  <c r="R23" i="20"/>
  <c r="R38" i="20" s="1"/>
  <c r="S83" i="20"/>
  <c r="S89" i="20"/>
  <c r="S40" i="20"/>
  <c r="S133" i="20"/>
  <c r="S31" i="20"/>
  <c r="R39" i="20"/>
  <c r="S102" i="20"/>
  <c r="R141" i="20"/>
  <c r="S125" i="20"/>
  <c r="S154" i="20"/>
  <c r="AD163" i="7"/>
  <c r="AD149" i="7"/>
  <c r="AD97" i="7"/>
  <c r="AD26" i="7"/>
  <c r="AD65" i="7"/>
  <c r="AD64" i="7"/>
  <c r="AC152" i="7"/>
  <c r="AA36" i="7"/>
  <c r="AA138" i="7" s="1"/>
  <c r="AA169" i="7" s="1"/>
  <c r="AA172" i="7" s="1"/>
  <c r="AD151" i="7"/>
  <c r="AD150" i="7"/>
  <c r="AD168" i="7"/>
  <c r="AD42" i="7"/>
  <c r="AD63" i="7"/>
  <c r="AD134" i="7"/>
  <c r="AC81" i="7"/>
  <c r="AD136" i="7"/>
  <c r="AD46" i="7"/>
  <c r="AD145" i="7"/>
  <c r="AD103" i="7"/>
  <c r="AB21" i="7"/>
  <c r="AD162" i="7"/>
  <c r="AB20" i="7"/>
  <c r="AD58" i="7"/>
  <c r="AC77" i="7"/>
  <c r="AC87" i="7"/>
  <c r="AC123" i="7"/>
  <c r="AD41" i="7"/>
  <c r="AD102" i="7"/>
  <c r="AD75" i="7"/>
  <c r="AC10" i="7"/>
  <c r="AD71" i="7"/>
  <c r="AC38" i="7"/>
  <c r="AD83" i="7"/>
  <c r="AD91" i="7"/>
  <c r="AC131" i="7"/>
  <c r="AC29" i="7"/>
  <c r="AD165" i="7"/>
  <c r="AD88" i="7"/>
  <c r="AD108" i="7"/>
  <c r="AD120" i="7"/>
  <c r="AD84" i="7"/>
  <c r="AD92" i="7"/>
  <c r="AD39" i="7"/>
  <c r="AD30" i="7"/>
  <c r="AD48" i="7"/>
  <c r="AD66" i="7"/>
  <c r="AD110" i="7"/>
  <c r="AD60" i="7"/>
  <c r="AD86" i="7"/>
  <c r="AD128" i="7"/>
  <c r="AD113" i="7"/>
  <c r="AD122" i="7"/>
  <c r="AD7" i="7"/>
  <c r="AD114" i="7"/>
  <c r="AD2" i="7"/>
  <c r="AD144" i="7"/>
  <c r="AD171" i="7"/>
  <c r="AD156" i="7"/>
  <c r="AB37" i="7"/>
  <c r="AD107" i="7"/>
  <c r="AD95" i="7"/>
  <c r="AD55" i="7"/>
  <c r="AD135" i="7"/>
  <c r="AD76" i="7"/>
  <c r="AD24" i="7"/>
  <c r="AD124" i="7"/>
  <c r="AD127" i="7"/>
  <c r="AD143" i="7"/>
  <c r="AD40" i="7"/>
  <c r="AD104" i="7"/>
  <c r="AD25" i="7"/>
  <c r="AD8" i="7"/>
  <c r="AD82" i="7"/>
  <c r="AD54" i="7"/>
  <c r="AC68" i="7"/>
  <c r="AC22" i="7"/>
  <c r="AD33" i="7"/>
  <c r="AD94" i="7"/>
  <c r="AD137" i="7"/>
  <c r="AD157" i="7"/>
  <c r="AD132" i="7"/>
  <c r="AD53" i="7"/>
  <c r="AD117" i="7"/>
  <c r="AD125" i="7"/>
  <c r="AD98" i="7"/>
  <c r="AD44" i="7"/>
  <c r="AD148" i="7"/>
  <c r="AD106" i="7"/>
  <c r="AD166" i="7"/>
  <c r="AD133" i="7"/>
  <c r="AD158" i="7"/>
  <c r="AD23" i="7"/>
  <c r="AD153" i="7"/>
  <c r="AD67" i="7"/>
  <c r="AC100" i="7"/>
  <c r="AD96" i="7"/>
  <c r="AD28" i="7"/>
  <c r="AC72" i="7"/>
  <c r="AD51" i="7"/>
  <c r="AD32" i="7"/>
  <c r="AD159" i="7"/>
  <c r="AD112" i="7"/>
  <c r="AD59" i="7"/>
  <c r="AD47" i="7"/>
  <c r="AD126" i="7"/>
  <c r="AD73" i="7"/>
  <c r="AD74" i="7"/>
  <c r="AD161" i="7"/>
  <c r="AD70" i="7"/>
  <c r="AD101" i="7"/>
  <c r="AB139" i="7"/>
  <c r="AD45" i="7"/>
  <c r="AD52" i="7"/>
  <c r="AD115" i="7"/>
  <c r="AD61" i="7"/>
  <c r="AD85" i="7"/>
  <c r="AD80" i="7"/>
  <c r="AD129" i="7"/>
  <c r="AD164" i="7"/>
  <c r="AD142" i="7"/>
  <c r="AD119" i="7"/>
  <c r="AD118" i="7"/>
  <c r="AD5" i="7"/>
  <c r="AD154" i="7"/>
  <c r="AE3" i="7"/>
  <c r="AD27" i="7"/>
  <c r="AD50" i="7"/>
  <c r="AD35" i="7"/>
  <c r="AD90" i="7"/>
  <c r="AD147" i="7"/>
  <c r="AD170" i="7"/>
  <c r="AD130" i="7"/>
  <c r="AD146" i="7"/>
  <c r="AD79" i="7"/>
  <c r="AD141" i="7"/>
  <c r="AD121" i="7"/>
  <c r="Z169" i="7"/>
  <c r="Z172" i="7" s="1"/>
  <c r="Z174" i="7" s="1"/>
  <c r="Z176" i="7" s="1"/>
  <c r="AD78" i="7"/>
  <c r="AD9" i="7"/>
  <c r="AD99" i="7"/>
  <c r="AD155" i="7"/>
  <c r="AD116" i="7"/>
  <c r="AD89" i="7"/>
  <c r="AD57" i="7"/>
  <c r="AD160" i="7"/>
  <c r="AD31" i="7"/>
  <c r="AD93" i="7"/>
  <c r="AD105" i="7"/>
  <c r="AD56" i="7"/>
  <c r="AD49" i="7"/>
  <c r="AD167" i="7"/>
  <c r="AD43" i="7"/>
  <c r="AD62" i="7"/>
  <c r="AD69" i="7"/>
  <c r="AD34" i="7"/>
  <c r="AD109" i="7"/>
  <c r="AD111" i="7"/>
  <c r="AE6" i="7" l="1"/>
  <c r="AE17" i="7"/>
  <c r="AE11" i="7"/>
  <c r="AE12" i="7"/>
  <c r="AE14" i="7"/>
  <c r="AE18" i="7"/>
  <c r="AE13" i="7"/>
  <c r="AE19" i="7"/>
  <c r="AE16" i="7"/>
  <c r="AE15" i="7"/>
  <c r="U146" i="20"/>
  <c r="U55" i="20"/>
  <c r="U76" i="20"/>
  <c r="U14" i="20"/>
  <c r="U19" i="20"/>
  <c r="U135" i="20"/>
  <c r="U123" i="20"/>
  <c r="U103" i="20"/>
  <c r="AA174" i="7"/>
  <c r="AA176" i="7" s="1"/>
  <c r="Z175" i="7"/>
  <c r="U72" i="20"/>
  <c r="S141" i="20"/>
  <c r="U21" i="20"/>
  <c r="U170" i="20"/>
  <c r="U86" i="20"/>
  <c r="U162" i="20"/>
  <c r="U131" i="20"/>
  <c r="U73" i="20"/>
  <c r="U114" i="20"/>
  <c r="U93" i="20"/>
  <c r="U120" i="20"/>
  <c r="U37" i="20"/>
  <c r="U44" i="20"/>
  <c r="U66" i="20"/>
  <c r="U45" i="20"/>
  <c r="U167" i="20"/>
  <c r="U82" i="20"/>
  <c r="U150" i="20"/>
  <c r="U52" i="20"/>
  <c r="U115" i="20"/>
  <c r="U112" i="20"/>
  <c r="U81" i="20"/>
  <c r="U147" i="20"/>
  <c r="U160" i="20"/>
  <c r="U138" i="20"/>
  <c r="U156" i="20"/>
  <c r="U137" i="20"/>
  <c r="U148" i="20"/>
  <c r="V5" i="20"/>
  <c r="V110" i="20" s="1"/>
  <c r="U32" i="20"/>
  <c r="U85" i="20"/>
  <c r="U126" i="20"/>
  <c r="U149" i="20"/>
  <c r="U105" i="20"/>
  <c r="U164" i="20"/>
  <c r="T24" i="20"/>
  <c r="U34" i="20"/>
  <c r="U172" i="20"/>
  <c r="U161" i="20"/>
  <c r="U97" i="20"/>
  <c r="U151" i="20"/>
  <c r="U30" i="20"/>
  <c r="U51" i="20"/>
  <c r="U118" i="20"/>
  <c r="U87" i="20"/>
  <c r="U27" i="20"/>
  <c r="U165" i="20"/>
  <c r="U163" i="20"/>
  <c r="U36" i="20"/>
  <c r="U18" i="20"/>
  <c r="U35" i="20"/>
  <c r="U107" i="20"/>
  <c r="U108" i="20"/>
  <c r="U158" i="20"/>
  <c r="T154" i="20"/>
  <c r="S23" i="20"/>
  <c r="S38" i="20" s="1"/>
  <c r="T12" i="20"/>
  <c r="T22" i="20" s="1"/>
  <c r="U13" i="20"/>
  <c r="U143" i="20"/>
  <c r="U152" i="20"/>
  <c r="U71" i="20"/>
  <c r="U157" i="20"/>
  <c r="U43" i="20"/>
  <c r="U16" i="20"/>
  <c r="U80" i="20"/>
  <c r="U144" i="20"/>
  <c r="U62" i="20"/>
  <c r="U59" i="20"/>
  <c r="U121" i="20"/>
  <c r="U63" i="20"/>
  <c r="U127" i="20"/>
  <c r="T89" i="20"/>
  <c r="U134" i="20"/>
  <c r="U58" i="20"/>
  <c r="U48" i="20"/>
  <c r="U64" i="20"/>
  <c r="U104" i="20"/>
  <c r="U26" i="20"/>
  <c r="U57" i="20"/>
  <c r="U41" i="20"/>
  <c r="U130" i="20"/>
  <c r="U75" i="20"/>
  <c r="U20" i="20"/>
  <c r="U25" i="20"/>
  <c r="U145" i="20"/>
  <c r="U128" i="20"/>
  <c r="U109" i="20"/>
  <c r="U42" i="20"/>
  <c r="U139" i="20"/>
  <c r="U60" i="20"/>
  <c r="T79" i="20"/>
  <c r="U4" i="20"/>
  <c r="U47" i="20"/>
  <c r="U119" i="20"/>
  <c r="U136" i="20"/>
  <c r="U95" i="20"/>
  <c r="U90" i="20"/>
  <c r="U113" i="20"/>
  <c r="U106" i="20"/>
  <c r="U129" i="20"/>
  <c r="U153" i="20"/>
  <c r="U122" i="20"/>
  <c r="U169" i="20"/>
  <c r="U77" i="20"/>
  <c r="U110" i="20"/>
  <c r="T40" i="20"/>
  <c r="T125" i="20"/>
  <c r="U28" i="20"/>
  <c r="U124" i="20"/>
  <c r="U155" i="20"/>
  <c r="U94" i="20"/>
  <c r="U49" i="20"/>
  <c r="U84" i="20"/>
  <c r="U99" i="20"/>
  <c r="U100" i="20"/>
  <c r="U96" i="20"/>
  <c r="U168" i="20"/>
  <c r="T83" i="20"/>
  <c r="T142" i="20"/>
  <c r="T31" i="20"/>
  <c r="U17" i="20"/>
  <c r="U78" i="20"/>
  <c r="U132" i="20"/>
  <c r="U98" i="20"/>
  <c r="U56" i="20"/>
  <c r="U159" i="20"/>
  <c r="U29" i="20"/>
  <c r="U33" i="20"/>
  <c r="U46" i="20"/>
  <c r="U91" i="20"/>
  <c r="U69" i="20"/>
  <c r="U101" i="20"/>
  <c r="U173" i="20"/>
  <c r="U53" i="20"/>
  <c r="U67" i="20"/>
  <c r="U50" i="20"/>
  <c r="U166" i="20"/>
  <c r="T70" i="20"/>
  <c r="T133" i="20"/>
  <c r="T102" i="20"/>
  <c r="T74" i="20"/>
  <c r="U15" i="20"/>
  <c r="U61" i="20"/>
  <c r="U117" i="20"/>
  <c r="U88" i="20"/>
  <c r="U92" i="20"/>
  <c r="U65" i="20"/>
  <c r="U116" i="20"/>
  <c r="U111" i="20"/>
  <c r="U68" i="20"/>
  <c r="R140" i="20"/>
  <c r="R171" i="20" s="1"/>
  <c r="R174" i="20" s="1"/>
  <c r="S39" i="20"/>
  <c r="AE163" i="7"/>
  <c r="AE149" i="7"/>
  <c r="AD140" i="7"/>
  <c r="AE97" i="7"/>
  <c r="AE26" i="7"/>
  <c r="AE64" i="7"/>
  <c r="AE65" i="7"/>
  <c r="AD152" i="7"/>
  <c r="AE151" i="7"/>
  <c r="AE150" i="7"/>
  <c r="AE168" i="7"/>
  <c r="AE114" i="7"/>
  <c r="AE98" i="7"/>
  <c r="AE124" i="7"/>
  <c r="AB36" i="7"/>
  <c r="AB138" i="7" s="1"/>
  <c r="AB169" i="7" s="1"/>
  <c r="AB172" i="7" s="1"/>
  <c r="AE82" i="7"/>
  <c r="AE160" i="7"/>
  <c r="AE171" i="7"/>
  <c r="AE103" i="7"/>
  <c r="AE159" i="7"/>
  <c r="AE147" i="7"/>
  <c r="AE136" i="7"/>
  <c r="AE8" i="7"/>
  <c r="AE67" i="7"/>
  <c r="AE46" i="7"/>
  <c r="AE137" i="7"/>
  <c r="AE66" i="7"/>
  <c r="AE142" i="7"/>
  <c r="AE148" i="7"/>
  <c r="AE83" i="7"/>
  <c r="AE166" i="7"/>
  <c r="AE106" i="7"/>
  <c r="AE130" i="7"/>
  <c r="AE33" i="7"/>
  <c r="AE92" i="7"/>
  <c r="AE86" i="7"/>
  <c r="AE161" i="7"/>
  <c r="AE104" i="7"/>
  <c r="AE75" i="7"/>
  <c r="AE132" i="7"/>
  <c r="AE2" i="7"/>
  <c r="AE112" i="7"/>
  <c r="AE94" i="7"/>
  <c r="AE69" i="7"/>
  <c r="AE28" i="7"/>
  <c r="AE7" i="7"/>
  <c r="AE155" i="7"/>
  <c r="AE125" i="7"/>
  <c r="AE49" i="7"/>
  <c r="AC20" i="7"/>
  <c r="AE73" i="7"/>
  <c r="AE55" i="7"/>
  <c r="AE51" i="7"/>
  <c r="AE54" i="7"/>
  <c r="AE34" i="7"/>
  <c r="AC139" i="7"/>
  <c r="AE127" i="7"/>
  <c r="AE23" i="7"/>
  <c r="AE109" i="7"/>
  <c r="AE53" i="7"/>
  <c r="AE113" i="7"/>
  <c r="AE70" i="7"/>
  <c r="AE120" i="7"/>
  <c r="AE116" i="7"/>
  <c r="AE78" i="7"/>
  <c r="AE101" i="7"/>
  <c r="AE156" i="7"/>
  <c r="AE58" i="7"/>
  <c r="AF3" i="7"/>
  <c r="AE134" i="7"/>
  <c r="AE111" i="7"/>
  <c r="AE30" i="7"/>
  <c r="AE85" i="7"/>
  <c r="AE45" i="7"/>
  <c r="AD81" i="7"/>
  <c r="AE56" i="7"/>
  <c r="AE60" i="7"/>
  <c r="AE41" i="7"/>
  <c r="AE121" i="7"/>
  <c r="AE39" i="7"/>
  <c r="AD72" i="7"/>
  <c r="AD29" i="7"/>
  <c r="AE153" i="7"/>
  <c r="AE32" i="7"/>
  <c r="AE25" i="7"/>
  <c r="AE52" i="7"/>
  <c r="AE90" i="7"/>
  <c r="AC37" i="7"/>
  <c r="AD123" i="7"/>
  <c r="AE154" i="7"/>
  <c r="AE102" i="7"/>
  <c r="AE63" i="7"/>
  <c r="AE31" i="7"/>
  <c r="AE50" i="7"/>
  <c r="AE143" i="7"/>
  <c r="AE47" i="7"/>
  <c r="AE145" i="7"/>
  <c r="AE135" i="7"/>
  <c r="AE91" i="7"/>
  <c r="AE9" i="7"/>
  <c r="AE162" i="7"/>
  <c r="AE146" i="7"/>
  <c r="AE76" i="7"/>
  <c r="AE5" i="7"/>
  <c r="AE42" i="7"/>
  <c r="AE107" i="7"/>
  <c r="AE126" i="7"/>
  <c r="AE164" i="7"/>
  <c r="AE144" i="7"/>
  <c r="AE141" i="7"/>
  <c r="AE80" i="7"/>
  <c r="AE27" i="7"/>
  <c r="AE93" i="7"/>
  <c r="AE108" i="7"/>
  <c r="AE167" i="7"/>
  <c r="AE105" i="7"/>
  <c r="AE158" i="7"/>
  <c r="AE110" i="7"/>
  <c r="AE74" i="7"/>
  <c r="AE118" i="7"/>
  <c r="AE128" i="7"/>
  <c r="AE88" i="7"/>
  <c r="AD4" i="7"/>
  <c r="AD68" i="7"/>
  <c r="AD131" i="7"/>
  <c r="AD77" i="7"/>
  <c r="AC21" i="7"/>
  <c r="AE57" i="7"/>
  <c r="AE40" i="7"/>
  <c r="AE115" i="7"/>
  <c r="AE71" i="7"/>
  <c r="AE84" i="7"/>
  <c r="AE95" i="7"/>
  <c r="AE133" i="7"/>
  <c r="AE62" i="7"/>
  <c r="AE96" i="7"/>
  <c r="AE89" i="7"/>
  <c r="AE48" i="7"/>
  <c r="AE165" i="7"/>
  <c r="AD10" i="7"/>
  <c r="AE170" i="7"/>
  <c r="AE117" i="7"/>
  <c r="AE44" i="7"/>
  <c r="AE79" i="7"/>
  <c r="AD22" i="7"/>
  <c r="AE119" i="7"/>
  <c r="AE24" i="7"/>
  <c r="AE35" i="7"/>
  <c r="AE122" i="7"/>
  <c r="AE43" i="7"/>
  <c r="AE129" i="7"/>
  <c r="AE99" i="7"/>
  <c r="AE59" i="7"/>
  <c r="AE157" i="7"/>
  <c r="AE61" i="7"/>
  <c r="AD38" i="7"/>
  <c r="AD100" i="7"/>
  <c r="AD87" i="7"/>
  <c r="AF6" i="7" l="1"/>
  <c r="AF11" i="7"/>
  <c r="AF14" i="7"/>
  <c r="AF12" i="7"/>
  <c r="AF17" i="7"/>
  <c r="AF13" i="7"/>
  <c r="AF16" i="7"/>
  <c r="AF19" i="7"/>
  <c r="AF18" i="7"/>
  <c r="AF15" i="7"/>
  <c r="AB174" i="7"/>
  <c r="AB175" i="7" s="1"/>
  <c r="AA175" i="7"/>
  <c r="S140" i="20"/>
  <c r="S171" i="20" s="1"/>
  <c r="S174" i="20" s="1"/>
  <c r="U70" i="20"/>
  <c r="U125" i="20"/>
  <c r="U74" i="20"/>
  <c r="T23" i="20"/>
  <c r="T38" i="20" s="1"/>
  <c r="U133" i="20"/>
  <c r="U79" i="20"/>
  <c r="V80" i="20"/>
  <c r="V156" i="20"/>
  <c r="U31" i="20"/>
  <c r="V124" i="20"/>
  <c r="V59" i="20"/>
  <c r="V148" i="20"/>
  <c r="V77" i="20"/>
  <c r="V114" i="20"/>
  <c r="V20" i="20"/>
  <c r="T141" i="20"/>
  <c r="V93" i="20"/>
  <c r="V100" i="20"/>
  <c r="V84" i="20"/>
  <c r="V73" i="20"/>
  <c r="V129" i="20"/>
  <c r="V167" i="20"/>
  <c r="V81" i="20"/>
  <c r="V137" i="20"/>
  <c r="V92" i="20"/>
  <c r="V91" i="20"/>
  <c r="V48" i="20"/>
  <c r="V170" i="20"/>
  <c r="V51" i="20"/>
  <c r="V45" i="20"/>
  <c r="V130" i="20"/>
  <c r="V149" i="20"/>
  <c r="V152" i="20"/>
  <c r="V43" i="20"/>
  <c r="V119" i="20"/>
  <c r="V14" i="20"/>
  <c r="V54" i="20"/>
  <c r="V69" i="20"/>
  <c r="V28" i="20"/>
  <c r="V106" i="20"/>
  <c r="V16" i="20"/>
  <c r="V49" i="20"/>
  <c r="V123" i="20"/>
  <c r="U89" i="20"/>
  <c r="U83" i="20"/>
  <c r="W5" i="20"/>
  <c r="W164" i="20" s="1"/>
  <c r="V29" i="20"/>
  <c r="V17" i="20"/>
  <c r="V155" i="20"/>
  <c r="V104" i="20"/>
  <c r="V122" i="20"/>
  <c r="V128" i="20"/>
  <c r="V44" i="20"/>
  <c r="V41" i="20"/>
  <c r="V168" i="20"/>
  <c r="V4" i="20"/>
  <c r="V21" i="20"/>
  <c r="V76" i="20"/>
  <c r="V61" i="20"/>
  <c r="V147" i="20"/>
  <c r="V60" i="20"/>
  <c r="V68" i="20"/>
  <c r="V96" i="20"/>
  <c r="V13" i="20"/>
  <c r="V105" i="20"/>
  <c r="V145" i="20"/>
  <c r="V113" i="20"/>
  <c r="V121" i="20"/>
  <c r="V144" i="20"/>
  <c r="V75" i="20"/>
  <c r="V99" i="20"/>
  <c r="V136" i="20"/>
  <c r="V58" i="20"/>
  <c r="V172" i="20"/>
  <c r="V118" i="20"/>
  <c r="V151" i="20"/>
  <c r="V26" i="20"/>
  <c r="V37" i="20"/>
  <c r="V157" i="20"/>
  <c r="V85" i="20"/>
  <c r="V67" i="20"/>
  <c r="V42" i="20"/>
  <c r="V86" i="20"/>
  <c r="V97" i="20"/>
  <c r="V120" i="20"/>
  <c r="V95" i="20"/>
  <c r="V72" i="20"/>
  <c r="V164" i="20"/>
  <c r="V19" i="20"/>
  <c r="V32" i="20"/>
  <c r="V103" i="20"/>
  <c r="V173" i="20"/>
  <c r="V127" i="20"/>
  <c r="V94" i="20"/>
  <c r="V108" i="20"/>
  <c r="V56" i="20"/>
  <c r="V50" i="20"/>
  <c r="V78" i="20"/>
  <c r="V111" i="20"/>
  <c r="V53" i="20"/>
  <c r="V52" i="20"/>
  <c r="V63" i="20"/>
  <c r="V146" i="20"/>
  <c r="V34" i="20"/>
  <c r="V66" i="20"/>
  <c r="V71" i="20"/>
  <c r="V33" i="20"/>
  <c r="V135" i="20"/>
  <c r="V116" i="20"/>
  <c r="V160" i="20"/>
  <c r="V162" i="20"/>
  <c r="V153" i="20"/>
  <c r="V25" i="20"/>
  <c r="V143" i="20"/>
  <c r="V138" i="20"/>
  <c r="V88" i="20"/>
  <c r="V117" i="20"/>
  <c r="U154" i="20"/>
  <c r="V134" i="20"/>
  <c r="V150" i="20"/>
  <c r="V107" i="20"/>
  <c r="V158" i="20"/>
  <c r="V166" i="20"/>
  <c r="V101" i="20"/>
  <c r="V46" i="20"/>
  <c r="V64" i="20"/>
  <c r="V139" i="20"/>
  <c r="V163" i="20"/>
  <c r="V82" i="20"/>
  <c r="V98" i="20"/>
  <c r="V27" i="20"/>
  <c r="V131" i="20"/>
  <c r="V57" i="20"/>
  <c r="V169" i="20"/>
  <c r="V159" i="20"/>
  <c r="V30" i="20"/>
  <c r="V35" i="20"/>
  <c r="V165" i="20"/>
  <c r="V132" i="20"/>
  <c r="V161" i="20"/>
  <c r="V126" i="20"/>
  <c r="V62" i="20"/>
  <c r="V15" i="20"/>
  <c r="V18" i="20"/>
  <c r="V36" i="20"/>
  <c r="V65" i="20"/>
  <c r="V55" i="20"/>
  <c r="V112" i="20"/>
  <c r="V109" i="20"/>
  <c r="V90" i="20"/>
  <c r="V87" i="20"/>
  <c r="V47" i="20"/>
  <c r="V115" i="20"/>
  <c r="U12" i="20"/>
  <c r="U22" i="20" s="1"/>
  <c r="U24" i="20"/>
  <c r="U142" i="20"/>
  <c r="T39" i="20"/>
  <c r="U102" i="20"/>
  <c r="U40" i="20"/>
  <c r="AF163" i="7"/>
  <c r="AF149" i="7"/>
  <c r="AE140" i="7"/>
  <c r="AF97" i="7"/>
  <c r="AF26" i="7"/>
  <c r="AF64" i="7"/>
  <c r="AF65" i="7"/>
  <c r="AE152" i="7"/>
  <c r="AF150" i="7"/>
  <c r="AF168" i="7"/>
  <c r="AF47" i="7"/>
  <c r="AF58" i="7"/>
  <c r="AF84" i="7"/>
  <c r="AE77" i="7"/>
  <c r="AE68" i="7"/>
  <c r="AD21" i="7"/>
  <c r="AF49" i="7"/>
  <c r="AC36" i="7"/>
  <c r="AC138" i="7" s="1"/>
  <c r="AC169" i="7" s="1"/>
  <c r="AC172" i="7" s="1"/>
  <c r="AF41" i="7"/>
  <c r="AF153" i="7"/>
  <c r="AF74" i="7"/>
  <c r="AF27" i="7"/>
  <c r="AF78" i="7"/>
  <c r="AF127" i="7"/>
  <c r="AF158" i="7"/>
  <c r="AF59" i="7"/>
  <c r="AF101" i="7"/>
  <c r="AF51" i="7"/>
  <c r="AF114" i="7"/>
  <c r="AF44" i="7"/>
  <c r="AF79" i="7"/>
  <c r="AF145" i="7"/>
  <c r="AF61" i="7"/>
  <c r="AF122" i="7"/>
  <c r="AF141" i="7"/>
  <c r="AF66" i="7"/>
  <c r="AF134" i="7"/>
  <c r="AF80" i="7"/>
  <c r="AF130" i="7"/>
  <c r="AF120" i="7"/>
  <c r="AF128" i="7"/>
  <c r="AF43" i="7"/>
  <c r="AF82" i="7"/>
  <c r="AF162" i="7"/>
  <c r="AF25" i="7"/>
  <c r="AF8" i="7"/>
  <c r="AF40" i="7"/>
  <c r="AF121" i="7"/>
  <c r="AG3" i="7"/>
  <c r="AF132" i="7"/>
  <c r="AF92" i="7"/>
  <c r="AF96" i="7"/>
  <c r="AF116" i="7"/>
  <c r="AF28" i="7"/>
  <c r="AF143" i="7"/>
  <c r="AF24" i="7"/>
  <c r="AF104" i="7"/>
  <c r="AF2" i="7"/>
  <c r="AF46" i="7"/>
  <c r="AE81" i="7"/>
  <c r="AD20" i="7"/>
  <c r="AF117" i="7"/>
  <c r="AF34" i="7"/>
  <c r="AF7" i="7"/>
  <c r="AF30" i="7"/>
  <c r="AF56" i="7"/>
  <c r="AF48" i="7"/>
  <c r="AF144" i="7"/>
  <c r="AF105" i="7"/>
  <c r="AF103" i="7"/>
  <c r="AF136" i="7"/>
  <c r="AF67" i="7"/>
  <c r="AF160" i="7"/>
  <c r="AF53" i="7"/>
  <c r="AF94" i="7"/>
  <c r="AF102" i="7"/>
  <c r="AF135" i="7"/>
  <c r="AF148" i="7"/>
  <c r="AF99" i="7"/>
  <c r="AF146" i="7"/>
  <c r="AF118" i="7"/>
  <c r="AF165" i="7"/>
  <c r="AF166" i="7"/>
  <c r="AF137" i="7"/>
  <c r="AF133" i="7"/>
  <c r="AF147" i="7"/>
  <c r="AF32" i="7"/>
  <c r="AF55" i="7"/>
  <c r="AF50" i="7"/>
  <c r="AF83" i="7"/>
  <c r="AF31" i="7"/>
  <c r="AF115" i="7"/>
  <c r="AF111" i="7"/>
  <c r="AF54" i="7"/>
  <c r="AF86" i="7"/>
  <c r="AF76" i="7"/>
  <c r="AF42" i="7"/>
  <c r="AF109" i="7"/>
  <c r="AF39" i="7"/>
  <c r="AF95" i="7"/>
  <c r="AF155" i="7"/>
  <c r="AF90" i="7"/>
  <c r="AF91" i="7"/>
  <c r="AF62" i="7"/>
  <c r="AF156" i="7"/>
  <c r="AF154" i="7"/>
  <c r="AF33" i="7"/>
  <c r="AF71" i="7"/>
  <c r="AE10" i="7"/>
  <c r="AF70" i="7"/>
  <c r="AF73" i="7"/>
  <c r="AF112" i="7"/>
  <c r="AF60" i="7"/>
  <c r="AF167" i="7"/>
  <c r="AF142" i="7"/>
  <c r="AF124" i="7"/>
  <c r="AF35" i="7"/>
  <c r="AF88" i="7"/>
  <c r="AF57" i="7"/>
  <c r="AF98" i="7"/>
  <c r="AF164" i="7"/>
  <c r="AF170" i="7"/>
  <c r="AF159" i="7"/>
  <c r="AF69" i="7"/>
  <c r="AF23" i="7"/>
  <c r="AF171" i="7"/>
  <c r="AF89" i="7"/>
  <c r="AF108" i="7"/>
  <c r="AF126" i="7"/>
  <c r="AF125" i="7"/>
  <c r="AF85" i="7"/>
  <c r="AF5" i="7"/>
  <c r="AF52" i="7"/>
  <c r="AF45" i="7"/>
  <c r="AF107" i="7"/>
  <c r="AF63" i="7"/>
  <c r="AF113" i="7"/>
  <c r="AF119" i="7"/>
  <c r="AF75" i="7"/>
  <c r="AF106" i="7"/>
  <c r="AF129" i="7"/>
  <c r="AF110" i="7"/>
  <c r="AF9" i="7"/>
  <c r="AF157" i="7"/>
  <c r="AF93" i="7"/>
  <c r="AF161" i="7"/>
  <c r="AD139" i="7"/>
  <c r="AE22" i="7"/>
  <c r="AE4" i="7"/>
  <c r="AE38" i="7"/>
  <c r="AE72" i="7"/>
  <c r="AE123" i="7"/>
  <c r="AE131" i="7"/>
  <c r="AE100" i="7"/>
  <c r="AD37" i="7"/>
  <c r="AE29" i="7"/>
  <c r="AE87" i="7"/>
  <c r="AG6" i="7" l="1"/>
  <c r="AG15" i="7"/>
  <c r="AG13" i="7"/>
  <c r="AG19" i="7"/>
  <c r="AG18" i="7"/>
  <c r="AG14" i="7"/>
  <c r="AG16" i="7"/>
  <c r="AG12" i="7"/>
  <c r="AG11" i="7"/>
  <c r="AG17" i="7"/>
  <c r="AC174" i="7"/>
  <c r="AC175" i="7" s="1"/>
  <c r="AB176" i="7"/>
  <c r="W63" i="20"/>
  <c r="W33" i="20"/>
  <c r="W124" i="20"/>
  <c r="W148" i="20"/>
  <c r="W88" i="20"/>
  <c r="W131" i="20"/>
  <c r="W73" i="20"/>
  <c r="W153" i="20"/>
  <c r="W28" i="20"/>
  <c r="W84" i="20"/>
  <c r="W82" i="20"/>
  <c r="W57" i="20"/>
  <c r="W20" i="20"/>
  <c r="W42" i="20"/>
  <c r="W51" i="20"/>
  <c r="X5" i="20"/>
  <c r="X65" i="20" s="1"/>
  <c r="W17" i="20"/>
  <c r="W90" i="20"/>
  <c r="W127" i="20"/>
  <c r="W169" i="20"/>
  <c r="W100" i="20"/>
  <c r="W98" i="20"/>
  <c r="W41" i="20"/>
  <c r="W29" i="20"/>
  <c r="W122" i="20"/>
  <c r="W96" i="20"/>
  <c r="W134" i="20"/>
  <c r="W107" i="20"/>
  <c r="W147" i="20"/>
  <c r="U23" i="20"/>
  <c r="U38" i="20" s="1"/>
  <c r="U141" i="20"/>
  <c r="V74" i="20"/>
  <c r="T140" i="20"/>
  <c r="T171" i="20" s="1"/>
  <c r="T174" i="20" s="1"/>
  <c r="W4" i="20"/>
  <c r="W49" i="20"/>
  <c r="W35" i="20"/>
  <c r="W108" i="20"/>
  <c r="W130" i="20"/>
  <c r="W138" i="20"/>
  <c r="W58" i="20"/>
  <c r="W135" i="20"/>
  <c r="W72" i="20"/>
  <c r="W149" i="20"/>
  <c r="W78" i="20"/>
  <c r="W32" i="20"/>
  <c r="W117" i="20"/>
  <c r="W144" i="20"/>
  <c r="W139" i="20"/>
  <c r="W113" i="20"/>
  <c r="W87" i="20"/>
  <c r="W75" i="20"/>
  <c r="W30" i="20"/>
  <c r="W37" i="20"/>
  <c r="W173" i="20"/>
  <c r="W45" i="20"/>
  <c r="W43" i="20"/>
  <c r="W115" i="20"/>
  <c r="V79" i="20"/>
  <c r="W13" i="20"/>
  <c r="W170" i="20"/>
  <c r="W110" i="20"/>
  <c r="W44" i="20"/>
  <c r="W93" i="20"/>
  <c r="W14" i="20"/>
  <c r="W126" i="20"/>
  <c r="W55" i="20"/>
  <c r="W66" i="20"/>
  <c r="W67" i="20"/>
  <c r="W165" i="20"/>
  <c r="V12" i="20"/>
  <c r="V22" i="20" s="1"/>
  <c r="V125" i="20"/>
  <c r="U39" i="20"/>
  <c r="V70" i="20"/>
  <c r="V133" i="20"/>
  <c r="V31" i="20"/>
  <c r="V154" i="20"/>
  <c r="W114" i="20"/>
  <c r="W150" i="20"/>
  <c r="W64" i="20"/>
  <c r="W60" i="20"/>
  <c r="W161" i="20"/>
  <c r="W120" i="20"/>
  <c r="W167" i="20"/>
  <c r="W85" i="20"/>
  <c r="V83" i="20"/>
  <c r="W71" i="20"/>
  <c r="W104" i="20"/>
  <c r="W118" i="20"/>
  <c r="W80" i="20"/>
  <c r="W34" i="20"/>
  <c r="W105" i="20"/>
  <c r="W68" i="20"/>
  <c r="W156" i="20"/>
  <c r="W62" i="20"/>
  <c r="W46" i="20"/>
  <c r="W163" i="20"/>
  <c r="W19" i="20"/>
  <c r="W158" i="20"/>
  <c r="W21" i="20"/>
  <c r="W116" i="20"/>
  <c r="W99" i="20"/>
  <c r="W129" i="20"/>
  <c r="W119" i="20"/>
  <c r="W106" i="20"/>
  <c r="W53" i="20"/>
  <c r="W151" i="20"/>
  <c r="V102" i="20"/>
  <c r="W18" i="20"/>
  <c r="W109" i="20"/>
  <c r="W121" i="20"/>
  <c r="W50" i="20"/>
  <c r="W77" i="20"/>
  <c r="W101" i="20"/>
  <c r="V89" i="20"/>
  <c r="V142" i="20"/>
  <c r="V40" i="20"/>
  <c r="W81" i="20"/>
  <c r="W16" i="20"/>
  <c r="W91" i="20"/>
  <c r="W128" i="20"/>
  <c r="W172" i="20"/>
  <c r="W48" i="20"/>
  <c r="W155" i="20"/>
  <c r="W136" i="20"/>
  <c r="W47" i="20"/>
  <c r="V24" i="20"/>
  <c r="W26" i="20"/>
  <c r="W86" i="20"/>
  <c r="W146" i="20"/>
  <c r="W112" i="20"/>
  <c r="W162" i="20"/>
  <c r="W61" i="20"/>
  <c r="W56" i="20"/>
  <c r="W59" i="20"/>
  <c r="W95" i="20"/>
  <c r="W159" i="20"/>
  <c r="W168" i="20"/>
  <c r="W27" i="20"/>
  <c r="W94" i="20"/>
  <c r="W52" i="20"/>
  <c r="W76" i="20"/>
  <c r="W69" i="20"/>
  <c r="W157" i="20"/>
  <c r="W143" i="20"/>
  <c r="W54" i="20"/>
  <c r="W160" i="20"/>
  <c r="W137" i="20"/>
  <c r="W166" i="20"/>
  <c r="W15" i="20"/>
  <c r="W25" i="20"/>
  <c r="W36" i="20"/>
  <c r="W97" i="20"/>
  <c r="W65" i="20"/>
  <c r="W103" i="20"/>
  <c r="W152" i="20"/>
  <c r="W123" i="20"/>
  <c r="W145" i="20"/>
  <c r="W132" i="20"/>
  <c r="W111" i="20"/>
  <c r="W92" i="20"/>
  <c r="AF140" i="7"/>
  <c r="AG163" i="7"/>
  <c r="AG149" i="7"/>
  <c r="AG97" i="7"/>
  <c r="AG26" i="7"/>
  <c r="AG65" i="7"/>
  <c r="AG64" i="7"/>
  <c r="AF152" i="7"/>
  <c r="AG150" i="7"/>
  <c r="AG168" i="7"/>
  <c r="AG106" i="7"/>
  <c r="AG148" i="7"/>
  <c r="AH3" i="7"/>
  <c r="AD36" i="7"/>
  <c r="AD138" i="7" s="1"/>
  <c r="AD169" i="7" s="1"/>
  <c r="AD172" i="7" s="1"/>
  <c r="AG127" i="7"/>
  <c r="AG167" i="7"/>
  <c r="AG70" i="7"/>
  <c r="AG85" i="7"/>
  <c r="AF81" i="7"/>
  <c r="AF77" i="7"/>
  <c r="AF72" i="7"/>
  <c r="AE20" i="7"/>
  <c r="AF68" i="7"/>
  <c r="AG33" i="7"/>
  <c r="AG51" i="7"/>
  <c r="AG161" i="7"/>
  <c r="AG7" i="7"/>
  <c r="AG73" i="7"/>
  <c r="AG40" i="7"/>
  <c r="AG147" i="7"/>
  <c r="AF29" i="7"/>
  <c r="AG66" i="7"/>
  <c r="AG142" i="7"/>
  <c r="AG162" i="7"/>
  <c r="AG144" i="7"/>
  <c r="AG35" i="7"/>
  <c r="AG89" i="7"/>
  <c r="AG159" i="7"/>
  <c r="AE139" i="7"/>
  <c r="AG155" i="7"/>
  <c r="AG110" i="7"/>
  <c r="AG57" i="7"/>
  <c r="AG111" i="7"/>
  <c r="AG2" i="7"/>
  <c r="AG42" i="7"/>
  <c r="AF100" i="7"/>
  <c r="AG160" i="7"/>
  <c r="AG146" i="7"/>
  <c r="AF131" i="7"/>
  <c r="AG28" i="7"/>
  <c r="AG93" i="7"/>
  <c r="AG63" i="7"/>
  <c r="AG156" i="7"/>
  <c r="AG41" i="7"/>
  <c r="AF87" i="7"/>
  <c r="AF4" i="7"/>
  <c r="AG112" i="7"/>
  <c r="AG46" i="7"/>
  <c r="AG71" i="7"/>
  <c r="AG166" i="7"/>
  <c r="AF10" i="7"/>
  <c r="AF22" i="7"/>
  <c r="AG74" i="7"/>
  <c r="AG34" i="7"/>
  <c r="AG115" i="7"/>
  <c r="AG171" i="7"/>
  <c r="AG82" i="7"/>
  <c r="AG49" i="7"/>
  <c r="AG58" i="7"/>
  <c r="AG170" i="7"/>
  <c r="AG55" i="7"/>
  <c r="AG60" i="7"/>
  <c r="AG102" i="7"/>
  <c r="AG137" i="7"/>
  <c r="AG94" i="7"/>
  <c r="AG101" i="7"/>
  <c r="AG96" i="7"/>
  <c r="AG24" i="7"/>
  <c r="AG44" i="7"/>
  <c r="AG164" i="7"/>
  <c r="AG133" i="7"/>
  <c r="AG116" i="7"/>
  <c r="AG118" i="7"/>
  <c r="AG69" i="7"/>
  <c r="AG9" i="7"/>
  <c r="AG130" i="7"/>
  <c r="AG157" i="7"/>
  <c r="AG141" i="7"/>
  <c r="AG52" i="7"/>
  <c r="AG90" i="7"/>
  <c r="AG23" i="7"/>
  <c r="AG61" i="7"/>
  <c r="AG43" i="7"/>
  <c r="AG124" i="7"/>
  <c r="AG8" i="7"/>
  <c r="AG91" i="7"/>
  <c r="AG84" i="7"/>
  <c r="AF123" i="7"/>
  <c r="AG104" i="7"/>
  <c r="AG132" i="7"/>
  <c r="AG75" i="7"/>
  <c r="AG47" i="7"/>
  <c r="AG158" i="7"/>
  <c r="AG120" i="7"/>
  <c r="AG79" i="7"/>
  <c r="AG119" i="7"/>
  <c r="AG129" i="7"/>
  <c r="AG92" i="7"/>
  <c r="AG98" i="7"/>
  <c r="AG109" i="7"/>
  <c r="AG45" i="7"/>
  <c r="AF38" i="7"/>
  <c r="AE21" i="7"/>
  <c r="AG103" i="7"/>
  <c r="AG135" i="7"/>
  <c r="AG56" i="7"/>
  <c r="AG5" i="7"/>
  <c r="AG126" i="7"/>
  <c r="AG99" i="7"/>
  <c r="AG31" i="7"/>
  <c r="AG153" i="7"/>
  <c r="AG128" i="7"/>
  <c r="AG107" i="7"/>
  <c r="AG117" i="7"/>
  <c r="AG105" i="7"/>
  <c r="AE37" i="7"/>
  <c r="AG86" i="7"/>
  <c r="AG53" i="7"/>
  <c r="AG39" i="7"/>
  <c r="AG76" i="7"/>
  <c r="AG67" i="7"/>
  <c r="AG32" i="7"/>
  <c r="AG125" i="7"/>
  <c r="AG88" i="7"/>
  <c r="AG80" i="7"/>
  <c r="AG143" i="7"/>
  <c r="AG165" i="7"/>
  <c r="AG83" i="7"/>
  <c r="AG134" i="7"/>
  <c r="AG50" i="7"/>
  <c r="AG114" i="7"/>
  <c r="AG113" i="7"/>
  <c r="AG121" i="7"/>
  <c r="AG108" i="7"/>
  <c r="AG122" i="7"/>
  <c r="AG136" i="7"/>
  <c r="AG27" i="7"/>
  <c r="AG145" i="7"/>
  <c r="AG78" i="7"/>
  <c r="AG154" i="7"/>
  <c r="AG62" i="7"/>
  <c r="AG48" i="7"/>
  <c r="AG25" i="7"/>
  <c r="AG30" i="7"/>
  <c r="AG54" i="7"/>
  <c r="AG59" i="7"/>
  <c r="AG95" i="7"/>
  <c r="AG140" i="7" l="1"/>
  <c r="AG77" i="7"/>
  <c r="AH6" i="7"/>
  <c r="AH14" i="7"/>
  <c r="AH19" i="7"/>
  <c r="AH16" i="7"/>
  <c r="AH15" i="7"/>
  <c r="AH18" i="7"/>
  <c r="AH12" i="7"/>
  <c r="AH13" i="7"/>
  <c r="AH11" i="7"/>
  <c r="AH17" i="7"/>
  <c r="AD174" i="7"/>
  <c r="AD176" i="7" s="1"/>
  <c r="AC176" i="7"/>
  <c r="X33" i="20"/>
  <c r="X34" i="20"/>
  <c r="X63" i="20"/>
  <c r="X148" i="20"/>
  <c r="X101" i="20"/>
  <c r="X73" i="20"/>
  <c r="X159" i="20"/>
  <c r="X116" i="20"/>
  <c r="X126" i="20"/>
  <c r="X35" i="20"/>
  <c r="X137" i="20"/>
  <c r="X153" i="20"/>
  <c r="X106" i="20"/>
  <c r="X157" i="20"/>
  <c r="X99" i="20"/>
  <c r="X111" i="20"/>
  <c r="X135" i="20"/>
  <c r="X105" i="20"/>
  <c r="X44" i="20"/>
  <c r="X103" i="20"/>
  <c r="X134" i="20"/>
  <c r="X62" i="20"/>
  <c r="X93" i="20"/>
  <c r="X18" i="20"/>
  <c r="X78" i="20"/>
  <c r="Y5" i="20"/>
  <c r="Y164" i="20" s="1"/>
  <c r="X53" i="20"/>
  <c r="X95" i="20"/>
  <c r="X80" i="20"/>
  <c r="X42" i="20"/>
  <c r="X155" i="20"/>
  <c r="X90" i="20"/>
  <c r="X51" i="20"/>
  <c r="X166" i="20"/>
  <c r="X17" i="20"/>
  <c r="X48" i="20"/>
  <c r="X56" i="20"/>
  <c r="X54" i="20"/>
  <c r="X97" i="20"/>
  <c r="X163" i="20"/>
  <c r="X49" i="20"/>
  <c r="X152" i="20"/>
  <c r="X156" i="20"/>
  <c r="X169" i="20"/>
  <c r="X165" i="20"/>
  <c r="X96" i="20"/>
  <c r="X21" i="20"/>
  <c r="X46" i="20"/>
  <c r="X43" i="20"/>
  <c r="X109" i="20"/>
  <c r="X131" i="20"/>
  <c r="X167" i="20"/>
  <c r="X30" i="20"/>
  <c r="X55" i="20"/>
  <c r="X72" i="20"/>
  <c r="X173" i="20"/>
  <c r="X77" i="20"/>
  <c r="X13" i="20"/>
  <c r="X110" i="20"/>
  <c r="X58" i="20"/>
  <c r="X60" i="20"/>
  <c r="X29" i="20"/>
  <c r="X4" i="20"/>
  <c r="X26" i="20"/>
  <c r="X121" i="20"/>
  <c r="X158" i="20"/>
  <c r="X84" i="20"/>
  <c r="X100" i="20"/>
  <c r="X36" i="20"/>
  <c r="X45" i="20"/>
  <c r="X172" i="20"/>
  <c r="X123" i="20"/>
  <c r="X47" i="20"/>
  <c r="X71" i="20"/>
  <c r="X19" i="20"/>
  <c r="X85" i="20"/>
  <c r="X94" i="20"/>
  <c r="X104" i="20"/>
  <c r="X120" i="20"/>
  <c r="X87" i="20"/>
  <c r="X92" i="20"/>
  <c r="X15" i="20"/>
  <c r="X25" i="20"/>
  <c r="X117" i="20"/>
  <c r="X145" i="20"/>
  <c r="X91" i="20"/>
  <c r="X66" i="20"/>
  <c r="X107" i="20"/>
  <c r="X136" i="20"/>
  <c r="X82" i="20"/>
  <c r="X160" i="20"/>
  <c r="X129" i="20"/>
  <c r="X150" i="20"/>
  <c r="X132" i="20"/>
  <c r="X88" i="20"/>
  <c r="X52" i="20"/>
  <c r="X14" i="20"/>
  <c r="X16" i="20"/>
  <c r="X149" i="20"/>
  <c r="X57" i="20"/>
  <c r="X127" i="20"/>
  <c r="X147" i="20"/>
  <c r="X68" i="20"/>
  <c r="X76" i="20"/>
  <c r="X130" i="20"/>
  <c r="X139" i="20"/>
  <c r="X143" i="20"/>
  <c r="X168" i="20"/>
  <c r="X28" i="20"/>
  <c r="X20" i="20"/>
  <c r="X61" i="20"/>
  <c r="X86" i="20"/>
  <c r="X114" i="20"/>
  <c r="X144" i="20"/>
  <c r="X67" i="20"/>
  <c r="X50" i="20"/>
  <c r="X112" i="20"/>
  <c r="X124" i="20"/>
  <c r="X108" i="20"/>
  <c r="X164" i="20"/>
  <c r="X27" i="20"/>
  <c r="X37" i="20"/>
  <c r="X41" i="20"/>
  <c r="X69" i="20"/>
  <c r="X115" i="20"/>
  <c r="X75" i="20"/>
  <c r="X64" i="20"/>
  <c r="X59" i="20"/>
  <c r="X118" i="20"/>
  <c r="X170" i="20"/>
  <c r="X119" i="20"/>
  <c r="X151" i="20"/>
  <c r="X81" i="20"/>
  <c r="X32" i="20"/>
  <c r="X162" i="20"/>
  <c r="X146" i="20"/>
  <c r="X113" i="20"/>
  <c r="X98" i="20"/>
  <c r="X138" i="20"/>
  <c r="X122" i="20"/>
  <c r="X161" i="20"/>
  <c r="X128" i="20"/>
  <c r="V23" i="20"/>
  <c r="V38" i="20" s="1"/>
  <c r="W24" i="20"/>
  <c r="W31" i="20"/>
  <c r="V141" i="20"/>
  <c r="W133" i="20"/>
  <c r="W70" i="20"/>
  <c r="V39" i="20"/>
  <c r="U140" i="20"/>
  <c r="U171" i="20" s="1"/>
  <c r="U174" i="20" s="1"/>
  <c r="W83" i="20"/>
  <c r="W74" i="20"/>
  <c r="W125" i="20"/>
  <c r="W79" i="20"/>
  <c r="W142" i="20"/>
  <c r="W40" i="20"/>
  <c r="W89" i="20"/>
  <c r="W12" i="20"/>
  <c r="W22" i="20" s="1"/>
  <c r="W102" i="20"/>
  <c r="W154" i="20"/>
  <c r="AH163" i="7"/>
  <c r="AH149" i="7"/>
  <c r="AH97" i="7"/>
  <c r="AH64" i="7"/>
  <c r="AH65" i="7"/>
  <c r="AH113" i="7"/>
  <c r="AH26" i="7"/>
  <c r="AH82" i="7"/>
  <c r="AH41" i="7"/>
  <c r="AH110" i="7"/>
  <c r="AH60" i="7"/>
  <c r="AH114" i="7"/>
  <c r="AH46" i="7"/>
  <c r="AH166" i="7"/>
  <c r="AH24" i="7"/>
  <c r="AH126" i="7"/>
  <c r="AG152" i="7"/>
  <c r="AH39" i="7"/>
  <c r="AH50" i="7"/>
  <c r="AH118" i="7"/>
  <c r="AH156" i="7"/>
  <c r="AH51" i="7"/>
  <c r="AH52" i="7"/>
  <c r="AH137" i="7"/>
  <c r="AH75" i="7"/>
  <c r="AH56" i="7"/>
  <c r="AH78" i="7"/>
  <c r="AH92" i="7"/>
  <c r="AH148" i="7"/>
  <c r="AH159" i="7"/>
  <c r="AH58" i="7"/>
  <c r="AH45" i="7"/>
  <c r="AH49" i="7"/>
  <c r="AH7" i="7"/>
  <c r="AH108" i="7"/>
  <c r="AH122" i="7"/>
  <c r="AH57" i="7"/>
  <c r="AH120" i="7"/>
  <c r="AH142" i="7"/>
  <c r="AH112" i="7"/>
  <c r="AH121" i="7"/>
  <c r="AH124" i="7"/>
  <c r="AH54" i="7"/>
  <c r="AH83" i="7"/>
  <c r="AH43" i="7"/>
  <c r="AH73" i="7"/>
  <c r="AH27" i="7"/>
  <c r="AH2" i="7"/>
  <c r="AH66" i="7"/>
  <c r="AH89" i="7"/>
  <c r="AH69" i="7"/>
  <c r="AH127" i="7"/>
  <c r="AH103" i="7"/>
  <c r="AH135" i="7"/>
  <c r="AH48" i="7"/>
  <c r="AH28" i="7"/>
  <c r="AH151" i="7"/>
  <c r="AH168" i="7"/>
  <c r="AH150" i="7"/>
  <c r="AH25" i="7"/>
  <c r="AH109" i="7"/>
  <c r="AH86" i="7"/>
  <c r="AH132" i="7"/>
  <c r="AH98" i="7"/>
  <c r="AH160" i="7"/>
  <c r="AH141" i="7"/>
  <c r="AH88" i="7"/>
  <c r="AH111" i="7"/>
  <c r="AH157" i="7"/>
  <c r="AH35" i="7"/>
  <c r="AH76" i="7"/>
  <c r="AH146" i="7"/>
  <c r="AH155" i="7"/>
  <c r="AH74" i="7"/>
  <c r="AH9" i="7"/>
  <c r="AH167" i="7"/>
  <c r="AH130" i="7"/>
  <c r="AH101" i="7"/>
  <c r="AH136" i="7"/>
  <c r="AH59" i="7"/>
  <c r="AH117" i="7"/>
  <c r="AH147" i="7"/>
  <c r="AH104" i="7"/>
  <c r="AH67" i="7"/>
  <c r="AH134" i="7"/>
  <c r="AH34" i="7"/>
  <c r="AH30" i="7"/>
  <c r="AH23" i="7"/>
  <c r="AH170" i="7"/>
  <c r="AH61" i="7"/>
  <c r="AH93" i="7"/>
  <c r="AH158" i="7"/>
  <c r="AH128" i="7"/>
  <c r="AH85" i="7"/>
  <c r="AH44" i="7"/>
  <c r="AI3" i="7"/>
  <c r="AH171" i="7"/>
  <c r="AH162" i="7"/>
  <c r="AH164" i="7"/>
  <c r="AH129" i="7"/>
  <c r="AH32" i="7"/>
  <c r="AH119" i="7"/>
  <c r="AH5" i="7"/>
  <c r="AH94" i="7"/>
  <c r="AH115" i="7"/>
  <c r="AH116" i="7"/>
  <c r="AH102" i="7"/>
  <c r="AH99" i="7"/>
  <c r="AH91" i="7"/>
  <c r="AH107" i="7"/>
  <c r="AH40" i="7"/>
  <c r="AH47" i="7"/>
  <c r="AH161" i="7"/>
  <c r="AH96" i="7"/>
  <c r="AH31" i="7"/>
  <c r="AH143" i="7"/>
  <c r="AH79" i="7"/>
  <c r="AH63" i="7"/>
  <c r="AH125" i="7"/>
  <c r="AH80" i="7"/>
  <c r="AH105" i="7"/>
  <c r="AH153" i="7"/>
  <c r="AH84" i="7"/>
  <c r="AH106" i="7"/>
  <c r="AH70" i="7"/>
  <c r="AH154" i="7"/>
  <c r="AH42" i="7"/>
  <c r="AH95" i="7"/>
  <c r="AH62" i="7"/>
  <c r="AH71" i="7"/>
  <c r="AH55" i="7"/>
  <c r="AH145" i="7"/>
  <c r="AH133" i="7"/>
  <c r="AH144" i="7"/>
  <c r="AH8" i="7"/>
  <c r="AH53" i="7"/>
  <c r="AH33" i="7"/>
  <c r="AH90" i="7"/>
  <c r="AH165" i="7"/>
  <c r="AF139" i="7"/>
  <c r="AE36" i="7"/>
  <c r="AE138" i="7" s="1"/>
  <c r="AF20" i="7"/>
  <c r="AG81" i="7"/>
  <c r="AG29" i="7"/>
  <c r="AG131" i="7"/>
  <c r="AF37" i="7"/>
  <c r="AG72" i="7"/>
  <c r="AG68" i="7"/>
  <c r="AG22" i="7"/>
  <c r="AG4" i="7"/>
  <c r="AG87" i="7"/>
  <c r="AF21" i="7"/>
  <c r="AG10" i="7"/>
  <c r="AG38" i="7"/>
  <c r="AG100" i="7"/>
  <c r="AG123" i="7"/>
  <c r="AH4" i="7" l="1"/>
  <c r="AH140" i="7"/>
  <c r="AI6" i="7"/>
  <c r="AI17" i="7"/>
  <c r="AI19" i="7"/>
  <c r="AI12" i="7"/>
  <c r="AI13" i="7"/>
  <c r="AI18" i="7"/>
  <c r="AI11" i="7"/>
  <c r="AI14" i="7"/>
  <c r="AI16" i="7"/>
  <c r="AI15" i="7"/>
  <c r="AD175" i="7"/>
  <c r="Y47" i="20"/>
  <c r="Y146" i="20"/>
  <c r="Y43" i="20"/>
  <c r="Y18" i="20"/>
  <c r="Y20" i="20"/>
  <c r="Y35" i="20"/>
  <c r="Y129" i="20"/>
  <c r="Y58" i="20"/>
  <c r="Y153" i="20"/>
  <c r="Y137" i="20"/>
  <c r="Y158" i="20"/>
  <c r="Y59" i="20"/>
  <c r="Y65" i="20"/>
  <c r="X70" i="20"/>
  <c r="Y84" i="20"/>
  <c r="Y63" i="20"/>
  <c r="Y167" i="20"/>
  <c r="Y97" i="20"/>
  <c r="Y80" i="20"/>
  <c r="Y53" i="20"/>
  <c r="Y49" i="20"/>
  <c r="Y115" i="20"/>
  <c r="Y101" i="20"/>
  <c r="Y41" i="20"/>
  <c r="X74" i="20"/>
  <c r="Y106" i="20"/>
  <c r="Y94" i="20"/>
  <c r="Y104" i="20"/>
  <c r="Y37" i="20"/>
  <c r="Y88" i="20"/>
  <c r="Y117" i="20"/>
  <c r="Y56" i="20"/>
  <c r="X89" i="20"/>
  <c r="Y17" i="20"/>
  <c r="Y120" i="20"/>
  <c r="Y132" i="20"/>
  <c r="Y77" i="20"/>
  <c r="Y52" i="20"/>
  <c r="Y44" i="20"/>
  <c r="Y130" i="20"/>
  <c r="Y110" i="20"/>
  <c r="Y90" i="20"/>
  <c r="Y75" i="20"/>
  <c r="Y71" i="20"/>
  <c r="Y36" i="20"/>
  <c r="Y96" i="20"/>
  <c r="Y73" i="20"/>
  <c r="Y107" i="20"/>
  <c r="Y85" i="20"/>
  <c r="Y144" i="20"/>
  <c r="Y67" i="20"/>
  <c r="Y127" i="20"/>
  <c r="Y151" i="20"/>
  <c r="Y30" i="20"/>
  <c r="Y33" i="20"/>
  <c r="Y135" i="20"/>
  <c r="Y48" i="20"/>
  <c r="Y150" i="20"/>
  <c r="Y155" i="20"/>
  <c r="Y93" i="20"/>
  <c r="Y99" i="20"/>
  <c r="Y112" i="20"/>
  <c r="Z5" i="20"/>
  <c r="Z148" i="20" s="1"/>
  <c r="Y95" i="20"/>
  <c r="Y81" i="20"/>
  <c r="Y68" i="20"/>
  <c r="Y134" i="20"/>
  <c r="Y143" i="20"/>
  <c r="Y26" i="20"/>
  <c r="Y169" i="20"/>
  <c r="Y62" i="20"/>
  <c r="Y54" i="20"/>
  <c r="Y14" i="20"/>
  <c r="Y32" i="20"/>
  <c r="Y109" i="20"/>
  <c r="Y76" i="20"/>
  <c r="Y122" i="20"/>
  <c r="Y152" i="20"/>
  <c r="Y149" i="20"/>
  <c r="Y4" i="20"/>
  <c r="Y13" i="20"/>
  <c r="Y34" i="20"/>
  <c r="Y170" i="20"/>
  <c r="Y69" i="20"/>
  <c r="Y50" i="20"/>
  <c r="Y92" i="20"/>
  <c r="Y114" i="20"/>
  <c r="X154" i="20"/>
  <c r="Y15" i="20"/>
  <c r="Y21" i="20"/>
  <c r="Y162" i="20"/>
  <c r="Y42" i="20"/>
  <c r="Y60" i="20"/>
  <c r="Y57" i="20"/>
  <c r="Y126" i="20"/>
  <c r="Y157" i="20"/>
  <c r="Y159" i="20"/>
  <c r="Y136" i="20"/>
  <c r="Y148" i="20"/>
  <c r="Y139" i="20"/>
  <c r="Y27" i="20"/>
  <c r="Y19" i="20"/>
  <c r="Y161" i="20"/>
  <c r="Y116" i="20"/>
  <c r="Y98" i="20"/>
  <c r="Y51" i="20"/>
  <c r="Y147" i="20"/>
  <c r="Y165" i="20"/>
  <c r="Y111" i="20"/>
  <c r="Y173" i="20"/>
  <c r="Y45" i="20"/>
  <c r="Y168" i="20"/>
  <c r="Y82" i="20"/>
  <c r="Y25" i="20"/>
  <c r="Y160" i="20"/>
  <c r="Y145" i="20"/>
  <c r="Y138" i="20"/>
  <c r="Y105" i="20"/>
  <c r="Y46" i="20"/>
  <c r="Y86" i="20"/>
  <c r="Y156" i="20"/>
  <c r="Y121" i="20"/>
  <c r="Y131" i="20"/>
  <c r="Y166" i="20"/>
  <c r="X79" i="20"/>
  <c r="Y28" i="20"/>
  <c r="Y16" i="20"/>
  <c r="Y100" i="20"/>
  <c r="Y118" i="20"/>
  <c r="Y108" i="20"/>
  <c r="Y113" i="20"/>
  <c r="Y66" i="20"/>
  <c r="Y87" i="20"/>
  <c r="Y128" i="20"/>
  <c r="Y172" i="20"/>
  <c r="Y55" i="20"/>
  <c r="Y163" i="20"/>
  <c r="Y29" i="20"/>
  <c r="Y61" i="20"/>
  <c r="Y103" i="20"/>
  <c r="Y124" i="20"/>
  <c r="Y64" i="20"/>
  <c r="Y91" i="20"/>
  <c r="Y72" i="20"/>
  <c r="Y123" i="20"/>
  <c r="Y119" i="20"/>
  <c r="Y78" i="20"/>
  <c r="X83" i="20"/>
  <c r="X133" i="20"/>
  <c r="X31" i="20"/>
  <c r="X40" i="20"/>
  <c r="X24" i="20"/>
  <c r="X12" i="20"/>
  <c r="X22" i="20" s="1"/>
  <c r="X102" i="20"/>
  <c r="X142" i="20"/>
  <c r="X125" i="20"/>
  <c r="W23" i="20"/>
  <c r="W38" i="20" s="1"/>
  <c r="V140" i="20"/>
  <c r="V171" i="20" s="1"/>
  <c r="V174" i="20" s="1"/>
  <c r="W141" i="20"/>
  <c r="W39" i="20"/>
  <c r="AI163" i="7"/>
  <c r="AI149" i="7"/>
  <c r="AI97" i="7"/>
  <c r="AI39" i="7"/>
  <c r="AI65" i="7"/>
  <c r="AI64" i="7"/>
  <c r="AI146" i="7"/>
  <c r="AI26" i="7"/>
  <c r="AI82" i="7"/>
  <c r="AI56" i="7"/>
  <c r="AI27" i="7"/>
  <c r="AI124" i="7"/>
  <c r="AI130" i="7"/>
  <c r="AI129" i="7"/>
  <c r="AI49" i="7"/>
  <c r="AI114" i="7"/>
  <c r="AI104" i="7"/>
  <c r="AI90" i="7"/>
  <c r="AI144" i="7"/>
  <c r="AI96" i="7"/>
  <c r="AI126" i="7"/>
  <c r="AH152" i="7"/>
  <c r="AH81" i="7"/>
  <c r="AH72" i="7"/>
  <c r="AI113" i="7"/>
  <c r="AH77" i="7"/>
  <c r="AI40" i="7"/>
  <c r="AI165" i="7"/>
  <c r="AI91" i="7"/>
  <c r="AI24" i="7"/>
  <c r="AI23" i="7"/>
  <c r="AI83" i="7"/>
  <c r="AI47" i="7"/>
  <c r="AI60" i="7"/>
  <c r="AI99" i="7"/>
  <c r="AI52" i="7"/>
  <c r="AI76" i="7"/>
  <c r="AI78" i="7"/>
  <c r="AI93" i="7"/>
  <c r="AJ3" i="7"/>
  <c r="AI8" i="7"/>
  <c r="AI5" i="7"/>
  <c r="AI53" i="7"/>
  <c r="AI33" i="7"/>
  <c r="AI159" i="7"/>
  <c r="AI142" i="7"/>
  <c r="AI94" i="7"/>
  <c r="AI135" i="7"/>
  <c r="AI67" i="7"/>
  <c r="AI59" i="7"/>
  <c r="AI155" i="7"/>
  <c r="AI121" i="7"/>
  <c r="AI133" i="7"/>
  <c r="AI103" i="7"/>
  <c r="AH68" i="7"/>
  <c r="AH38" i="7"/>
  <c r="AH10" i="7"/>
  <c r="AI150" i="7"/>
  <c r="AI151" i="7"/>
  <c r="AI168" i="7"/>
  <c r="AI57" i="7"/>
  <c r="AI158" i="7"/>
  <c r="AI137" i="7"/>
  <c r="AI98" i="7"/>
  <c r="AI115" i="7"/>
  <c r="AI25" i="7"/>
  <c r="AI62" i="7"/>
  <c r="AI143" i="7"/>
  <c r="AI46" i="7"/>
  <c r="AI88" i="7"/>
  <c r="AI111" i="7"/>
  <c r="AI109" i="7"/>
  <c r="AI42" i="7"/>
  <c r="AI58" i="7"/>
  <c r="AI164" i="7"/>
  <c r="AI45" i="7"/>
  <c r="AI167" i="7"/>
  <c r="AI73" i="7"/>
  <c r="AI134" i="7"/>
  <c r="AI105" i="7"/>
  <c r="AI108" i="7"/>
  <c r="AI32" i="7"/>
  <c r="AI63" i="7"/>
  <c r="AI54" i="7"/>
  <c r="AI70" i="7"/>
  <c r="AI127" i="7"/>
  <c r="AH29" i="7"/>
  <c r="AH22" i="7"/>
  <c r="AI162" i="7"/>
  <c r="AI171" i="7"/>
  <c r="AI110" i="7"/>
  <c r="AI170" i="7"/>
  <c r="AI106" i="7"/>
  <c r="AI112" i="7"/>
  <c r="AI116" i="7"/>
  <c r="AI107" i="7"/>
  <c r="AI66" i="7"/>
  <c r="AI2" i="7"/>
  <c r="AI85" i="7"/>
  <c r="AI51" i="7"/>
  <c r="AH123" i="7"/>
  <c r="AI9" i="7"/>
  <c r="AI95" i="7"/>
  <c r="AI136" i="7"/>
  <c r="AI145" i="7"/>
  <c r="AH100" i="7"/>
  <c r="AI161" i="7"/>
  <c r="AI148" i="7"/>
  <c r="AI74" i="7"/>
  <c r="AI48" i="7"/>
  <c r="AI147" i="7"/>
  <c r="AI28" i="7"/>
  <c r="AI157" i="7"/>
  <c r="AI92" i="7"/>
  <c r="AI101" i="7"/>
  <c r="AI80" i="7"/>
  <c r="AI166" i="7"/>
  <c r="AI118" i="7"/>
  <c r="AI7" i="7"/>
  <c r="AI102" i="7"/>
  <c r="AI128" i="7"/>
  <c r="AI89" i="7"/>
  <c r="AI119" i="7"/>
  <c r="AI132" i="7"/>
  <c r="AI69" i="7"/>
  <c r="AI71" i="7"/>
  <c r="AI61" i="7"/>
  <c r="AI153" i="7"/>
  <c r="AI120" i="7"/>
  <c r="AI156" i="7"/>
  <c r="AI84" i="7"/>
  <c r="AI75" i="7"/>
  <c r="AI55" i="7"/>
  <c r="AI30" i="7"/>
  <c r="AI31" i="7"/>
  <c r="AI79" i="7"/>
  <c r="AI41" i="7"/>
  <c r="AI160" i="7"/>
  <c r="AI43" i="7"/>
  <c r="AI154" i="7"/>
  <c r="AI125" i="7"/>
  <c r="AI35" i="7"/>
  <c r="AI44" i="7"/>
  <c r="AI122" i="7"/>
  <c r="AI34" i="7"/>
  <c r="AI117" i="7"/>
  <c r="AI86" i="7"/>
  <c r="AI50" i="7"/>
  <c r="AI141" i="7"/>
  <c r="AH131" i="7"/>
  <c r="AH87" i="7"/>
  <c r="AF36" i="7"/>
  <c r="AF138" i="7" s="1"/>
  <c r="AF169" i="7" s="1"/>
  <c r="AF172" i="7" s="1"/>
  <c r="AE169" i="7"/>
  <c r="AE172" i="7" s="1"/>
  <c r="AE174" i="7" s="1"/>
  <c r="AE176" i="7" s="1"/>
  <c r="AG21" i="7"/>
  <c r="AG139" i="7"/>
  <c r="AG37" i="7"/>
  <c r="AG20" i="7"/>
  <c r="AI4" i="7" l="1"/>
  <c r="AI38" i="7"/>
  <c r="AI100" i="7"/>
  <c r="AI29" i="7"/>
  <c r="AI22" i="7"/>
  <c r="AI140" i="7"/>
  <c r="AI152" i="7"/>
  <c r="AJ6" i="7"/>
  <c r="AJ18" i="7"/>
  <c r="AJ12" i="7"/>
  <c r="AJ16" i="7"/>
  <c r="AJ14" i="7"/>
  <c r="AJ15" i="7"/>
  <c r="AJ13" i="7"/>
  <c r="AJ17" i="7"/>
  <c r="AJ11" i="7"/>
  <c r="AJ19" i="7"/>
  <c r="Z96" i="20"/>
  <c r="Z131" i="20"/>
  <c r="Z147" i="20"/>
  <c r="Z30" i="20"/>
  <c r="Z110" i="20"/>
  <c r="X141" i="20"/>
  <c r="Z45" i="20"/>
  <c r="Z82" i="20"/>
  <c r="Z32" i="20"/>
  <c r="X23" i="20"/>
  <c r="X38" i="20" s="1"/>
  <c r="Y79" i="20"/>
  <c r="Z111" i="20"/>
  <c r="Z60" i="20"/>
  <c r="Z57" i="20"/>
  <c r="Z152" i="20"/>
  <c r="Y24" i="20"/>
  <c r="Y74" i="20"/>
  <c r="Y40" i="20"/>
  <c r="Y133" i="20"/>
  <c r="Y31" i="20"/>
  <c r="X39" i="20"/>
  <c r="Y70" i="20"/>
  <c r="Y89" i="20"/>
  <c r="Y12" i="20"/>
  <c r="Y22" i="20" s="1"/>
  <c r="Z173" i="20"/>
  <c r="Z44" i="20"/>
  <c r="Z93" i="20"/>
  <c r="Z71" i="20"/>
  <c r="Z18" i="20"/>
  <c r="Z109" i="20"/>
  <c r="Z127" i="20"/>
  <c r="Z86" i="20"/>
  <c r="Z56" i="20"/>
  <c r="Z129" i="20"/>
  <c r="Z119" i="20"/>
  <c r="Z68" i="20"/>
  <c r="Z115" i="20"/>
  <c r="Z100" i="20"/>
  <c r="Z164" i="20"/>
  <c r="Z75" i="20"/>
  <c r="AA5" i="20"/>
  <c r="AA166" i="20" s="1"/>
  <c r="Z26" i="20"/>
  <c r="Z106" i="20"/>
  <c r="Z172" i="20"/>
  <c r="Z103" i="20"/>
  <c r="Z87" i="20"/>
  <c r="Z151" i="20"/>
  <c r="Z81" i="20"/>
  <c r="Z153" i="20"/>
  <c r="Z124" i="20"/>
  <c r="Z25" i="20"/>
  <c r="Z53" i="20"/>
  <c r="Z146" i="20"/>
  <c r="Z132" i="20"/>
  <c r="Z50" i="20"/>
  <c r="Z55" i="20"/>
  <c r="Z168" i="20"/>
  <c r="Z14" i="20"/>
  <c r="Z145" i="20"/>
  <c r="Z158" i="20"/>
  <c r="Z170" i="20"/>
  <c r="Z135" i="20"/>
  <c r="Z99" i="20"/>
  <c r="Z94" i="20"/>
  <c r="Z167" i="20"/>
  <c r="Y83" i="20"/>
  <c r="Z28" i="20"/>
  <c r="Z67" i="20"/>
  <c r="Z138" i="20"/>
  <c r="Z65" i="20"/>
  <c r="Z120" i="20"/>
  <c r="Z61" i="20"/>
  <c r="Z116" i="20"/>
  <c r="Z166" i="20"/>
  <c r="Z134" i="20"/>
  <c r="Z112" i="20"/>
  <c r="Z54" i="20"/>
  <c r="Y102" i="20"/>
  <c r="Z4" i="20"/>
  <c r="Z36" i="20"/>
  <c r="Z98" i="20"/>
  <c r="Z159" i="20"/>
  <c r="Z58" i="20"/>
  <c r="Z113" i="20"/>
  <c r="Z43" i="20"/>
  <c r="Z16" i="20"/>
  <c r="Z34" i="20"/>
  <c r="Z107" i="20"/>
  <c r="Z72" i="20"/>
  <c r="Z95" i="20"/>
  <c r="Z128" i="20"/>
  <c r="Z97" i="20"/>
  <c r="Z66" i="20"/>
  <c r="Z46" i="20"/>
  <c r="Z90" i="20"/>
  <c r="Z155" i="20"/>
  <c r="Z47" i="20"/>
  <c r="Z122" i="20"/>
  <c r="Z62" i="20"/>
  <c r="Y142" i="20"/>
  <c r="Z118" i="20"/>
  <c r="Z27" i="20"/>
  <c r="Z37" i="20"/>
  <c r="Z63" i="20"/>
  <c r="Z41" i="20"/>
  <c r="Z136" i="20"/>
  <c r="Z149" i="20"/>
  <c r="Z91" i="20"/>
  <c r="Z42" i="20"/>
  <c r="Z162" i="20"/>
  <c r="Z137" i="20"/>
  <c r="Z165" i="20"/>
  <c r="Z121" i="20"/>
  <c r="Z156" i="20"/>
  <c r="Z49" i="20"/>
  <c r="Z48" i="20"/>
  <c r="Z35" i="20"/>
  <c r="Z76" i="20"/>
  <c r="Z73" i="20"/>
  <c r="Z88" i="20"/>
  <c r="Z157" i="20"/>
  <c r="Z77" i="20"/>
  <c r="Z150" i="20"/>
  <c r="Z92" i="20"/>
  <c r="Z15" i="20"/>
  <c r="Z160" i="20"/>
  <c r="Z144" i="20"/>
  <c r="Z130" i="20"/>
  <c r="Z78" i="20"/>
  <c r="Z64" i="20"/>
  <c r="Z13" i="20"/>
  <c r="Z117" i="20"/>
  <c r="Y154" i="20"/>
  <c r="Z19" i="20"/>
  <c r="Z69" i="20"/>
  <c r="Z85" i="20"/>
  <c r="Z80" i="20"/>
  <c r="Y125" i="20"/>
  <c r="Z20" i="20"/>
  <c r="Z84" i="20"/>
  <c r="Z52" i="20"/>
  <c r="Z108" i="20"/>
  <c r="Z104" i="20"/>
  <c r="Z126" i="20"/>
  <c r="Z163" i="20"/>
  <c r="Z21" i="20"/>
  <c r="Z161" i="20"/>
  <c r="Z169" i="20"/>
  <c r="Z29" i="20"/>
  <c r="Z17" i="20"/>
  <c r="Z33" i="20"/>
  <c r="Z101" i="20"/>
  <c r="Z139" i="20"/>
  <c r="Z114" i="20"/>
  <c r="Z59" i="20"/>
  <c r="Z123" i="20"/>
  <c r="Z51" i="20"/>
  <c r="Z143" i="20"/>
  <c r="Z105" i="20"/>
  <c r="AF174" i="7"/>
  <c r="AE175" i="7"/>
  <c r="W140" i="20"/>
  <c r="W171" i="20" s="1"/>
  <c r="W174" i="20" s="1"/>
  <c r="AJ63" i="7"/>
  <c r="AJ149" i="7"/>
  <c r="AJ41" i="7"/>
  <c r="AJ88" i="7"/>
  <c r="AJ73" i="7"/>
  <c r="AJ163" i="7"/>
  <c r="AJ40" i="7"/>
  <c r="AJ136" i="7"/>
  <c r="AJ60" i="7"/>
  <c r="AJ117" i="7"/>
  <c r="AJ132" i="7"/>
  <c r="AJ135" i="7"/>
  <c r="AJ75" i="7"/>
  <c r="AJ9" i="7"/>
  <c r="AJ58" i="7"/>
  <c r="AJ52" i="7"/>
  <c r="AJ69" i="7"/>
  <c r="AJ47" i="7"/>
  <c r="AJ104" i="7"/>
  <c r="AJ128" i="7"/>
  <c r="AJ97" i="7"/>
  <c r="AJ59" i="7"/>
  <c r="AJ53" i="7"/>
  <c r="AJ54" i="7"/>
  <c r="AJ160" i="7"/>
  <c r="AJ57" i="7"/>
  <c r="AJ71" i="7"/>
  <c r="AJ109" i="7"/>
  <c r="AJ157" i="7"/>
  <c r="AJ142" i="7"/>
  <c r="AJ154" i="7"/>
  <c r="AJ42" i="7"/>
  <c r="AJ118" i="7"/>
  <c r="AJ156" i="7"/>
  <c r="AJ167" i="7"/>
  <c r="AJ112" i="7"/>
  <c r="AJ161" i="7"/>
  <c r="AJ92" i="7"/>
  <c r="AJ129" i="7"/>
  <c r="AJ90" i="7"/>
  <c r="AJ115" i="7"/>
  <c r="AJ107" i="7"/>
  <c r="AJ86" i="7"/>
  <c r="AJ130" i="7"/>
  <c r="AJ33" i="7"/>
  <c r="AJ119" i="7"/>
  <c r="AJ159" i="7"/>
  <c r="AJ28" i="7"/>
  <c r="AJ80" i="7"/>
  <c r="AJ165" i="7"/>
  <c r="AJ111" i="7"/>
  <c r="AJ164" i="7"/>
  <c r="AJ158" i="7"/>
  <c r="AJ83" i="7"/>
  <c r="AJ2" i="7"/>
  <c r="AJ64" i="7"/>
  <c r="AJ65" i="7"/>
  <c r="AJ143" i="7"/>
  <c r="AJ25" i="7"/>
  <c r="AJ48" i="7"/>
  <c r="AJ24" i="7"/>
  <c r="AJ126" i="7"/>
  <c r="AJ113" i="7"/>
  <c r="AJ79" i="7"/>
  <c r="AJ44" i="7"/>
  <c r="AJ85" i="7"/>
  <c r="AJ8" i="7"/>
  <c r="AJ108" i="7"/>
  <c r="AJ26" i="7"/>
  <c r="AJ150" i="7"/>
  <c r="AJ27" i="7"/>
  <c r="AJ34" i="7"/>
  <c r="AJ23" i="7"/>
  <c r="AJ99" i="7"/>
  <c r="AJ66" i="7"/>
  <c r="AJ166" i="7"/>
  <c r="AJ125" i="7"/>
  <c r="AK3" i="7"/>
  <c r="AJ153" i="7"/>
  <c r="AJ45" i="7"/>
  <c r="AJ5" i="7"/>
  <c r="AJ121" i="7"/>
  <c r="AJ30" i="7"/>
  <c r="AJ122" i="7"/>
  <c r="AJ133" i="7"/>
  <c r="AJ134" i="7"/>
  <c r="AJ82" i="7"/>
  <c r="AJ151" i="7"/>
  <c r="AJ95" i="7"/>
  <c r="AJ56" i="7"/>
  <c r="AJ93" i="7"/>
  <c r="AJ137" i="7"/>
  <c r="AJ89" i="7"/>
  <c r="AJ32" i="7"/>
  <c r="AJ55" i="7"/>
  <c r="AJ62" i="7"/>
  <c r="AJ141" i="7"/>
  <c r="AJ7" i="7"/>
  <c r="AJ162" i="7"/>
  <c r="AH20" i="7"/>
  <c r="AJ114" i="7"/>
  <c r="AJ39" i="7"/>
  <c r="AJ51" i="7"/>
  <c r="AJ74" i="7"/>
  <c r="AJ124" i="7"/>
  <c r="AJ105" i="7"/>
  <c r="AJ171" i="7"/>
  <c r="AJ50" i="7"/>
  <c r="AJ116" i="7"/>
  <c r="AJ94" i="7"/>
  <c r="AJ101" i="7"/>
  <c r="AJ46" i="7"/>
  <c r="AJ35" i="7"/>
  <c r="AJ127" i="7"/>
  <c r="AJ84" i="7"/>
  <c r="AJ96" i="7"/>
  <c r="AJ120" i="7"/>
  <c r="AJ170" i="7"/>
  <c r="AJ147" i="7"/>
  <c r="AJ61" i="7"/>
  <c r="AJ144" i="7"/>
  <c r="AJ43" i="7"/>
  <c r="AJ78" i="7"/>
  <c r="AJ146" i="7"/>
  <c r="AJ76" i="7"/>
  <c r="AJ145" i="7"/>
  <c r="AJ67" i="7"/>
  <c r="AJ155" i="7"/>
  <c r="AJ110" i="7"/>
  <c r="AJ106" i="7"/>
  <c r="AJ102" i="7"/>
  <c r="AJ49" i="7"/>
  <c r="AJ103" i="7"/>
  <c r="AJ31" i="7"/>
  <c r="AJ148" i="7"/>
  <c r="AJ91" i="7"/>
  <c r="AH139" i="7"/>
  <c r="AI72" i="7"/>
  <c r="AJ168" i="7"/>
  <c r="AI123" i="7"/>
  <c r="AI81" i="7"/>
  <c r="AJ98" i="7"/>
  <c r="AJ70" i="7"/>
  <c r="AH21" i="7"/>
  <c r="AI10" i="7"/>
  <c r="AI68" i="7"/>
  <c r="AI77" i="7"/>
  <c r="AI87" i="7"/>
  <c r="AI131" i="7"/>
  <c r="AH37" i="7"/>
  <c r="AG36" i="7"/>
  <c r="AG138" i="7" s="1"/>
  <c r="AJ152" i="7" l="1"/>
  <c r="AJ4" i="7"/>
  <c r="AI21" i="7"/>
  <c r="AK6" i="7"/>
  <c r="AK15" i="7"/>
  <c r="AK13" i="7"/>
  <c r="AK18" i="7"/>
  <c r="AK16" i="7"/>
  <c r="AK19" i="7"/>
  <c r="AK12" i="7"/>
  <c r="AK14" i="7"/>
  <c r="AK17" i="7"/>
  <c r="AK11" i="7"/>
  <c r="X140" i="20"/>
  <c r="X171" i="20" s="1"/>
  <c r="X174" i="20" s="1"/>
  <c r="Y23" i="20"/>
  <c r="Y38" i="20" s="1"/>
  <c r="AA136" i="20"/>
  <c r="AA60" i="20"/>
  <c r="AA107" i="20"/>
  <c r="AA84" i="20"/>
  <c r="AA44" i="20"/>
  <c r="AA156" i="20"/>
  <c r="AA173" i="20"/>
  <c r="AA134" i="20"/>
  <c r="AA138" i="20"/>
  <c r="AA54" i="20"/>
  <c r="AA13" i="20"/>
  <c r="AA106" i="20"/>
  <c r="AA105" i="20"/>
  <c r="AA30" i="20"/>
  <c r="AA160" i="20"/>
  <c r="AA147" i="20"/>
  <c r="AA21" i="20"/>
  <c r="AA73" i="20"/>
  <c r="AA35" i="20"/>
  <c r="AA52" i="20"/>
  <c r="AA37" i="20"/>
  <c r="AA69" i="20"/>
  <c r="AA161" i="20"/>
  <c r="AA47" i="20"/>
  <c r="AA4" i="20"/>
  <c r="AB5" i="20"/>
  <c r="AB114" i="20" s="1"/>
  <c r="AA143" i="20"/>
  <c r="AA165" i="20"/>
  <c r="AA59" i="20"/>
  <c r="AA100" i="20"/>
  <c r="AA135" i="20"/>
  <c r="AA80" i="20"/>
  <c r="AA88" i="20"/>
  <c r="AA64" i="20"/>
  <c r="AA139" i="20"/>
  <c r="AA158" i="20"/>
  <c r="AA58" i="20"/>
  <c r="AA108" i="20"/>
  <c r="AA123" i="20"/>
  <c r="AA164" i="20"/>
  <c r="AA34" i="20"/>
  <c r="AA42" i="20"/>
  <c r="AA118" i="20"/>
  <c r="AA148" i="20"/>
  <c r="AA122" i="20"/>
  <c r="AA14" i="20"/>
  <c r="AA145" i="20"/>
  <c r="AA85" i="20"/>
  <c r="AA56" i="20"/>
  <c r="AA25" i="20"/>
  <c r="AA65" i="20"/>
  <c r="AA150" i="20"/>
  <c r="AA45" i="20"/>
  <c r="AA96" i="20"/>
  <c r="AA162" i="20"/>
  <c r="AA163" i="20"/>
  <c r="AA36" i="20"/>
  <c r="AA131" i="20"/>
  <c r="AA26" i="20"/>
  <c r="AA101" i="20"/>
  <c r="AA55" i="20"/>
  <c r="AA112" i="20"/>
  <c r="AA132" i="20"/>
  <c r="AA94" i="20"/>
  <c r="AA170" i="20"/>
  <c r="AA57" i="20"/>
  <c r="AA16" i="20"/>
  <c r="AA114" i="20"/>
  <c r="AA159" i="20"/>
  <c r="AA99" i="20"/>
  <c r="AA146" i="20"/>
  <c r="AA104" i="20"/>
  <c r="AA61" i="20"/>
  <c r="AA95" i="20"/>
  <c r="AA27" i="20"/>
  <c r="AA71" i="20"/>
  <c r="AA49" i="20"/>
  <c r="AA66" i="20"/>
  <c r="AA87" i="20"/>
  <c r="AA124" i="20"/>
  <c r="AA32" i="20"/>
  <c r="AA128" i="20"/>
  <c r="AA149" i="20"/>
  <c r="AA172" i="20"/>
  <c r="AA68" i="20"/>
  <c r="AA33" i="20"/>
  <c r="AA28" i="20"/>
  <c r="AA92" i="20"/>
  <c r="AA77" i="20"/>
  <c r="AA169" i="20"/>
  <c r="AA126" i="20"/>
  <c r="AA151" i="20"/>
  <c r="AA20" i="20"/>
  <c r="AA76" i="20"/>
  <c r="AA119" i="20"/>
  <c r="AA86" i="20"/>
  <c r="AA120" i="20"/>
  <c r="AA90" i="20"/>
  <c r="AA72" i="20"/>
  <c r="AA82" i="20"/>
  <c r="AA155" i="20"/>
  <c r="AA53" i="20"/>
  <c r="AA78" i="20"/>
  <c r="AA62" i="20"/>
  <c r="AA152" i="20"/>
  <c r="AA48" i="20"/>
  <c r="AA153" i="20"/>
  <c r="Z79" i="20"/>
  <c r="Z70" i="20"/>
  <c r="AA29" i="20"/>
  <c r="AA17" i="20"/>
  <c r="AA115" i="20"/>
  <c r="AA117" i="20"/>
  <c r="AA130" i="20"/>
  <c r="AA129" i="20"/>
  <c r="AA121" i="20"/>
  <c r="AA97" i="20"/>
  <c r="AA51" i="20"/>
  <c r="AA157" i="20"/>
  <c r="AA41" i="20"/>
  <c r="AA168" i="20"/>
  <c r="AA81" i="20"/>
  <c r="AA19" i="20"/>
  <c r="AA75" i="20"/>
  <c r="AA111" i="20"/>
  <c r="AA109" i="20"/>
  <c r="AA116" i="20"/>
  <c r="AA91" i="20"/>
  <c r="AA144" i="20"/>
  <c r="AA113" i="20"/>
  <c r="AA93" i="20"/>
  <c r="AA67" i="20"/>
  <c r="AA167" i="20"/>
  <c r="AA15" i="20"/>
  <c r="AA18" i="20"/>
  <c r="AA103" i="20"/>
  <c r="AA98" i="20"/>
  <c r="AA50" i="20"/>
  <c r="AA137" i="20"/>
  <c r="AA127" i="20"/>
  <c r="AA46" i="20"/>
  <c r="AA63" i="20"/>
  <c r="AA110" i="20"/>
  <c r="AA43" i="20"/>
  <c r="Z74" i="20"/>
  <c r="Z133" i="20"/>
  <c r="Z12" i="20"/>
  <c r="Z22" i="20" s="1"/>
  <c r="Z83" i="20"/>
  <c r="Y39" i="20"/>
  <c r="Z24" i="20"/>
  <c r="Y141" i="20"/>
  <c r="Z31" i="20"/>
  <c r="Z40" i="20"/>
  <c r="Z102" i="20"/>
  <c r="Z142" i="20"/>
  <c r="Z125" i="20"/>
  <c r="Z89" i="20"/>
  <c r="Z154" i="20"/>
  <c r="AF175" i="7"/>
  <c r="AF176" i="7"/>
  <c r="AK163" i="7"/>
  <c r="AK149" i="7"/>
  <c r="AJ140" i="7"/>
  <c r="AJ68" i="7"/>
  <c r="AK97" i="7"/>
  <c r="AK26" i="7"/>
  <c r="AK64" i="7"/>
  <c r="AK65" i="7"/>
  <c r="AK43" i="7"/>
  <c r="AK50" i="7"/>
  <c r="AK24" i="7"/>
  <c r="AK78" i="7"/>
  <c r="AK25" i="7"/>
  <c r="AK51" i="7"/>
  <c r="AK88" i="7"/>
  <c r="AK109" i="7"/>
  <c r="AK144" i="7"/>
  <c r="AK54" i="7"/>
  <c r="AK41" i="7"/>
  <c r="AK40" i="7"/>
  <c r="AK126" i="7"/>
  <c r="AK116" i="7"/>
  <c r="AK60" i="7"/>
  <c r="AK120" i="7"/>
  <c r="AK104" i="7"/>
  <c r="AK94" i="7"/>
  <c r="AK61" i="7"/>
  <c r="AK82" i="7"/>
  <c r="AK111" i="7"/>
  <c r="AK108" i="7"/>
  <c r="AK114" i="7"/>
  <c r="AK157" i="7"/>
  <c r="AK96" i="7"/>
  <c r="AK162" i="7"/>
  <c r="AK133" i="7"/>
  <c r="AK137" i="7"/>
  <c r="AK91" i="7"/>
  <c r="AK31" i="7"/>
  <c r="AK42" i="7"/>
  <c r="AK7" i="7"/>
  <c r="AK70" i="7"/>
  <c r="AK153" i="7"/>
  <c r="AK39" i="7"/>
  <c r="AK46" i="7"/>
  <c r="AK80" i="7"/>
  <c r="AK74" i="7"/>
  <c r="AK8" i="7"/>
  <c r="AK119" i="7"/>
  <c r="AK63" i="7"/>
  <c r="AK135" i="7"/>
  <c r="AJ72" i="7"/>
  <c r="AJ77" i="7"/>
  <c r="AJ10" i="7"/>
  <c r="AJ131" i="7"/>
  <c r="AH36" i="7"/>
  <c r="AH138" i="7" s="1"/>
  <c r="AJ81" i="7"/>
  <c r="AJ100" i="7"/>
  <c r="AJ22" i="7"/>
  <c r="AJ38" i="7"/>
  <c r="AJ123" i="7"/>
  <c r="AJ29" i="7"/>
  <c r="AK154" i="7"/>
  <c r="AK121" i="7"/>
  <c r="AK92" i="7"/>
  <c r="AK125" i="7"/>
  <c r="AK59" i="7"/>
  <c r="AK102" i="7"/>
  <c r="AK98" i="7"/>
  <c r="AK146" i="7"/>
  <c r="AK55" i="7"/>
  <c r="AK73" i="7"/>
  <c r="AK164" i="7"/>
  <c r="AK76" i="7"/>
  <c r="AK143" i="7"/>
  <c r="AK141" i="7"/>
  <c r="AK33" i="7"/>
  <c r="AK168" i="7"/>
  <c r="AK83" i="7"/>
  <c r="AK66" i="7"/>
  <c r="AK49" i="7"/>
  <c r="AK142" i="7"/>
  <c r="AK134" i="7"/>
  <c r="AK170" i="7"/>
  <c r="AK130" i="7"/>
  <c r="AK105" i="7"/>
  <c r="AK48" i="7"/>
  <c r="AK145" i="7"/>
  <c r="AK147" i="7"/>
  <c r="AK151" i="7"/>
  <c r="AK44" i="7"/>
  <c r="AK32" i="7"/>
  <c r="AK89" i="7"/>
  <c r="AK99" i="7"/>
  <c r="AK136" i="7"/>
  <c r="AL3" i="7"/>
  <c r="AK127" i="7"/>
  <c r="AK128" i="7"/>
  <c r="AK2" i="7"/>
  <c r="AK52" i="7"/>
  <c r="AK150" i="7"/>
  <c r="AK101" i="7"/>
  <c r="AK85" i="7"/>
  <c r="AK23" i="7"/>
  <c r="AK86" i="7"/>
  <c r="AK95" i="7"/>
  <c r="AK103" i="7"/>
  <c r="AK122" i="7"/>
  <c r="AK35" i="7"/>
  <c r="AJ87" i="7"/>
  <c r="AK30" i="7"/>
  <c r="AK69" i="7"/>
  <c r="AK161" i="7"/>
  <c r="AK75" i="7"/>
  <c r="AK93" i="7"/>
  <c r="AK84" i="7"/>
  <c r="AK62" i="7"/>
  <c r="AK155" i="7"/>
  <c r="AK129" i="7"/>
  <c r="AK112" i="7"/>
  <c r="AK27" i="7"/>
  <c r="AK160" i="7"/>
  <c r="AK5" i="7"/>
  <c r="AK28" i="7"/>
  <c r="AK53" i="7"/>
  <c r="AK34" i="7"/>
  <c r="AK90" i="7"/>
  <c r="AK79" i="7"/>
  <c r="AK166" i="7"/>
  <c r="AK118" i="7"/>
  <c r="AK171" i="7"/>
  <c r="AK159" i="7"/>
  <c r="AK9" i="7"/>
  <c r="AK47" i="7"/>
  <c r="AK156" i="7"/>
  <c r="AK158" i="7"/>
  <c r="AK124" i="7"/>
  <c r="AK58" i="7"/>
  <c r="AK148" i="7"/>
  <c r="AK113" i="7"/>
  <c r="AK132" i="7"/>
  <c r="AK165" i="7"/>
  <c r="AK106" i="7"/>
  <c r="AK57" i="7"/>
  <c r="AK107" i="7"/>
  <c r="AK117" i="7"/>
  <c r="AK45" i="7"/>
  <c r="AK167" i="7"/>
  <c r="AK110" i="7"/>
  <c r="AK56" i="7"/>
  <c r="AK115" i="7"/>
  <c r="AK71" i="7"/>
  <c r="AI20" i="7"/>
  <c r="AI139" i="7"/>
  <c r="AI37" i="7"/>
  <c r="AG169" i="7"/>
  <c r="AG172" i="7" s="1"/>
  <c r="AG174" i="7" s="1"/>
  <c r="AL13" i="7" l="1"/>
  <c r="AL16" i="7"/>
  <c r="AL17" i="7"/>
  <c r="AL15" i="7"/>
  <c r="AL11" i="7"/>
  <c r="AL12" i="7"/>
  <c r="AL14" i="7"/>
  <c r="AL18" i="7"/>
  <c r="AL19" i="7"/>
  <c r="AB135" i="20"/>
  <c r="AB143" i="20"/>
  <c r="AB32" i="20"/>
  <c r="AB45" i="20"/>
  <c r="AB67" i="20"/>
  <c r="AB4" i="20"/>
  <c r="AB149" i="20"/>
  <c r="AB157" i="20"/>
  <c r="AB116" i="20"/>
  <c r="AB163" i="20"/>
  <c r="AB28" i="20"/>
  <c r="AB41" i="20"/>
  <c r="AB51" i="20"/>
  <c r="AB26" i="20"/>
  <c r="AB165" i="20"/>
  <c r="AB122" i="20"/>
  <c r="AB30" i="20"/>
  <c r="AB48" i="20"/>
  <c r="AB97" i="20"/>
  <c r="AB25" i="20"/>
  <c r="AB150" i="20"/>
  <c r="AB87" i="20"/>
  <c r="AB82" i="20"/>
  <c r="AB73" i="20"/>
  <c r="AB72" i="20"/>
  <c r="AB16" i="20"/>
  <c r="AB47" i="20"/>
  <c r="AB69" i="20"/>
  <c r="AB94" i="20"/>
  <c r="AB46" i="20"/>
  <c r="AB120" i="20"/>
  <c r="AB124" i="20"/>
  <c r="AB55" i="20"/>
  <c r="AB78" i="20"/>
  <c r="AB59" i="20"/>
  <c r="AB58" i="20"/>
  <c r="AB173" i="20"/>
  <c r="AA31" i="20"/>
  <c r="Z23" i="20"/>
  <c r="Z38" i="20" s="1"/>
  <c r="AA74" i="20"/>
  <c r="AA70" i="20"/>
  <c r="AA125" i="20"/>
  <c r="AA79" i="20"/>
  <c r="AA24" i="20"/>
  <c r="AB29" i="20"/>
  <c r="AB80" i="20"/>
  <c r="AB42" i="20"/>
  <c r="AB152" i="20"/>
  <c r="AB127" i="20"/>
  <c r="AB92" i="20"/>
  <c r="AB158" i="20"/>
  <c r="AB91" i="20"/>
  <c r="AB148" i="20"/>
  <c r="AB43" i="20"/>
  <c r="AB75" i="20"/>
  <c r="AB167" i="20"/>
  <c r="AB13" i="20"/>
  <c r="AB18" i="20"/>
  <c r="AB99" i="20"/>
  <c r="AB106" i="20"/>
  <c r="AB131" i="20"/>
  <c r="AB50" i="20"/>
  <c r="AB119" i="20"/>
  <c r="AB107" i="20"/>
  <c r="AB156" i="20"/>
  <c r="AB139" i="20"/>
  <c r="AB160" i="20"/>
  <c r="AB166" i="20"/>
  <c r="AA83" i="20"/>
  <c r="AB15" i="20"/>
  <c r="AB19" i="20"/>
  <c r="AB76" i="20"/>
  <c r="AB86" i="20"/>
  <c r="AB66" i="20"/>
  <c r="AB128" i="20"/>
  <c r="AB49" i="20"/>
  <c r="AB129" i="20"/>
  <c r="AB84" i="20"/>
  <c r="AB117" i="20"/>
  <c r="AB98" i="20"/>
  <c r="AB168" i="20"/>
  <c r="AA12" i="20"/>
  <c r="AA22" i="20" s="1"/>
  <c r="AB14" i="20"/>
  <c r="AB155" i="20"/>
  <c r="AB95" i="20"/>
  <c r="AB65" i="20"/>
  <c r="AB115" i="20"/>
  <c r="AB54" i="20"/>
  <c r="AB137" i="20"/>
  <c r="AB68" i="20"/>
  <c r="AB56" i="20"/>
  <c r="AB63" i="20"/>
  <c r="AB151" i="20"/>
  <c r="AB81" i="20"/>
  <c r="AB35" i="20"/>
  <c r="AB93" i="20"/>
  <c r="AB105" i="20"/>
  <c r="AB118" i="20"/>
  <c r="AB90" i="20"/>
  <c r="AB62" i="20"/>
  <c r="AB57" i="20"/>
  <c r="AB53" i="20"/>
  <c r="AB44" i="20"/>
  <c r="AB108" i="20"/>
  <c r="AB164" i="20"/>
  <c r="AB21" i="20"/>
  <c r="AB37" i="20"/>
  <c r="AB113" i="20"/>
  <c r="AB121" i="20"/>
  <c r="AB109" i="20"/>
  <c r="AB100" i="20"/>
  <c r="AB146" i="20"/>
  <c r="AB147" i="20"/>
  <c r="AB104" i="20"/>
  <c r="AB130" i="20"/>
  <c r="AB170" i="20"/>
  <c r="AB17" i="20"/>
  <c r="AB33" i="20"/>
  <c r="AB136" i="20"/>
  <c r="AB111" i="20"/>
  <c r="AB172" i="20"/>
  <c r="AB123" i="20"/>
  <c r="AB153" i="20"/>
  <c r="AB110" i="20"/>
  <c r="AB101" i="20"/>
  <c r="AB144" i="20"/>
  <c r="AB169" i="20"/>
  <c r="AB71" i="20"/>
  <c r="AB20" i="20"/>
  <c r="AB36" i="20"/>
  <c r="AB77" i="20"/>
  <c r="AB64" i="20"/>
  <c r="AB61" i="20"/>
  <c r="AB85" i="20"/>
  <c r="AB162" i="20"/>
  <c r="AB103" i="20"/>
  <c r="AB60" i="20"/>
  <c r="AB145" i="20"/>
  <c r="AB161" i="20"/>
  <c r="AC5" i="20"/>
  <c r="AC131" i="20" s="1"/>
  <c r="AB134" i="20"/>
  <c r="AB27" i="20"/>
  <c r="AB34" i="20"/>
  <c r="AB96" i="20"/>
  <c r="AB126" i="20"/>
  <c r="AB88" i="20"/>
  <c r="AB132" i="20"/>
  <c r="AB112" i="20"/>
  <c r="AB52" i="20"/>
  <c r="AB159" i="20"/>
  <c r="AB138" i="20"/>
  <c r="AA142" i="20"/>
  <c r="AA133" i="20"/>
  <c r="Y140" i="20"/>
  <c r="Y171" i="20" s="1"/>
  <c r="Y174" i="20" s="1"/>
  <c r="AA89" i="20"/>
  <c r="AA102" i="20"/>
  <c r="AA154" i="20"/>
  <c r="AA40" i="20"/>
  <c r="Z39" i="20"/>
  <c r="Z141" i="20"/>
  <c r="AG175" i="7"/>
  <c r="AG176" i="7"/>
  <c r="AL149" i="7"/>
  <c r="AL6" i="7"/>
  <c r="AK140" i="7"/>
  <c r="AL163" i="7"/>
  <c r="AK152" i="7"/>
  <c r="AL165" i="7"/>
  <c r="AL168" i="7"/>
  <c r="AL24" i="7"/>
  <c r="AL59" i="7"/>
  <c r="AL171" i="7"/>
  <c r="AL8" i="7"/>
  <c r="AL2" i="7"/>
  <c r="AL128" i="7"/>
  <c r="AL90" i="7"/>
  <c r="AL114" i="7"/>
  <c r="AL160" i="7"/>
  <c r="AL150" i="7"/>
  <c r="AL75" i="7"/>
  <c r="AL93" i="7"/>
  <c r="AL97" i="7"/>
  <c r="AL122" i="7"/>
  <c r="AL130" i="7"/>
  <c r="AL118" i="7"/>
  <c r="AL30" i="7"/>
  <c r="AL111" i="7"/>
  <c r="AL117" i="7"/>
  <c r="AL58" i="7"/>
  <c r="AL48" i="7"/>
  <c r="AL105" i="7"/>
  <c r="AL67" i="7"/>
  <c r="AL46" i="7"/>
  <c r="AL40" i="7"/>
  <c r="AL141" i="7"/>
  <c r="AL65" i="7"/>
  <c r="AL64" i="7"/>
  <c r="AL166" i="7"/>
  <c r="AL104" i="7"/>
  <c r="AL107" i="7"/>
  <c r="AL85" i="7"/>
  <c r="AL9" i="7"/>
  <c r="AL137" i="7"/>
  <c r="AL66" i="7"/>
  <c r="AL136" i="7"/>
  <c r="AL86" i="7"/>
  <c r="AL47" i="7"/>
  <c r="AL28" i="7"/>
  <c r="AL39" i="7"/>
  <c r="AL41" i="7"/>
  <c r="AL119" i="7"/>
  <c r="AL35" i="7"/>
  <c r="AL26" i="7"/>
  <c r="AL134" i="7"/>
  <c r="AL94" i="7"/>
  <c r="AL155" i="7"/>
  <c r="AL120" i="7"/>
  <c r="AL51" i="7"/>
  <c r="AL148" i="7"/>
  <c r="AL74" i="7"/>
  <c r="AL154" i="7"/>
  <c r="AL132" i="7"/>
  <c r="AL125" i="7"/>
  <c r="AL144" i="7"/>
  <c r="AL83" i="7"/>
  <c r="AL115" i="7"/>
  <c r="AL124" i="7"/>
  <c r="AL129" i="7"/>
  <c r="AL49" i="7"/>
  <c r="AL127" i="7"/>
  <c r="AL71" i="7"/>
  <c r="AL92" i="7"/>
  <c r="AL110" i="7"/>
  <c r="AM3" i="7"/>
  <c r="AL50" i="7"/>
  <c r="AL44" i="7"/>
  <c r="AL121" i="7"/>
  <c r="AL80" i="7"/>
  <c r="AL54" i="7"/>
  <c r="AL53" i="7"/>
  <c r="AL45" i="7"/>
  <c r="AL167" i="7"/>
  <c r="AL55" i="7"/>
  <c r="AL164" i="7"/>
  <c r="AL156" i="7"/>
  <c r="AL76" i="7"/>
  <c r="AL113" i="7"/>
  <c r="AL133" i="7"/>
  <c r="AL79" i="7"/>
  <c r="AL147" i="7"/>
  <c r="AL109" i="7"/>
  <c r="AL126" i="7"/>
  <c r="AL57" i="7"/>
  <c r="AL103" i="7"/>
  <c r="AL162" i="7"/>
  <c r="AL31" i="7"/>
  <c r="AL101" i="7"/>
  <c r="AL157" i="7"/>
  <c r="AL151" i="7"/>
  <c r="AL69" i="7"/>
  <c r="AL135" i="7"/>
  <c r="AL63" i="7"/>
  <c r="AL146" i="7"/>
  <c r="AL73" i="7"/>
  <c r="AL52" i="7"/>
  <c r="AL33" i="7"/>
  <c r="AL145" i="7"/>
  <c r="AJ20" i="7"/>
  <c r="AJ139" i="7"/>
  <c r="AK77" i="7"/>
  <c r="AK4" i="7"/>
  <c r="AJ21" i="7"/>
  <c r="AJ37" i="7"/>
  <c r="AK29" i="7"/>
  <c r="AK68" i="7"/>
  <c r="AK81" i="7"/>
  <c r="AK22" i="7"/>
  <c r="AI36" i="7"/>
  <c r="AI138" i="7" s="1"/>
  <c r="AI169" i="7" s="1"/>
  <c r="AI172" i="7" s="1"/>
  <c r="AK131" i="7"/>
  <c r="AK87" i="7"/>
  <c r="AK123" i="7"/>
  <c r="AK10" i="7"/>
  <c r="AK72" i="7"/>
  <c r="AK100" i="7"/>
  <c r="AK38" i="7"/>
  <c r="AL102" i="7"/>
  <c r="AL89" i="7"/>
  <c r="AL108" i="7"/>
  <c r="AL25" i="7"/>
  <c r="AL99" i="7"/>
  <c r="AL78" i="7"/>
  <c r="AL112" i="7"/>
  <c r="AL23" i="7"/>
  <c r="AL56" i="7"/>
  <c r="AL142" i="7"/>
  <c r="AL70" i="7"/>
  <c r="AL61" i="7"/>
  <c r="AL116" i="7"/>
  <c r="AL88" i="7"/>
  <c r="AL143" i="7"/>
  <c r="AL62" i="7"/>
  <c r="AL98" i="7"/>
  <c r="AL34" i="7"/>
  <c r="AL27" i="7"/>
  <c r="AL95" i="7"/>
  <c r="AL32" i="7"/>
  <c r="AL84" i="7"/>
  <c r="AL170" i="7"/>
  <c r="AL96" i="7"/>
  <c r="AL91" i="7"/>
  <c r="AL42" i="7"/>
  <c r="AL43" i="7"/>
  <c r="AL5" i="7"/>
  <c r="AL106" i="7"/>
  <c r="AL158" i="7"/>
  <c r="AL7" i="7"/>
  <c r="AL161" i="7"/>
  <c r="AL60" i="7"/>
  <c r="AL159" i="7"/>
  <c r="AL82" i="7"/>
  <c r="AL153" i="7"/>
  <c r="AH169" i="7"/>
  <c r="AH172" i="7" s="1"/>
  <c r="AH174" i="7" s="1"/>
  <c r="AL140" i="7" l="1"/>
  <c r="AM6" i="7"/>
  <c r="AM17" i="7"/>
  <c r="AM18" i="7"/>
  <c r="AM13" i="7"/>
  <c r="AM19" i="7"/>
  <c r="AM14" i="7"/>
  <c r="AM16" i="7"/>
  <c r="AM15" i="7"/>
  <c r="AM12" i="7"/>
  <c r="AM11" i="7"/>
  <c r="AC42" i="20"/>
  <c r="AC96" i="20"/>
  <c r="AC166" i="20"/>
  <c r="AC151" i="20"/>
  <c r="AC61" i="20"/>
  <c r="AC80" i="20"/>
  <c r="AC36" i="20"/>
  <c r="AC54" i="20"/>
  <c r="AC149" i="20"/>
  <c r="AC88" i="20"/>
  <c r="AC59" i="20"/>
  <c r="AC57" i="20"/>
  <c r="AC118" i="20"/>
  <c r="AC162" i="20"/>
  <c r="AB70" i="20"/>
  <c r="AC99" i="20"/>
  <c r="AB74" i="20"/>
  <c r="AB24" i="20"/>
  <c r="AB79" i="20"/>
  <c r="AA23" i="20"/>
  <c r="AA38" i="20" s="1"/>
  <c r="AC123" i="20"/>
  <c r="AC144" i="20"/>
  <c r="AC29" i="20"/>
  <c r="AC103" i="20"/>
  <c r="AC169" i="20"/>
  <c r="AC26" i="20"/>
  <c r="AC72" i="20"/>
  <c r="AC91" i="20"/>
  <c r="AB133" i="20"/>
  <c r="AC67" i="20"/>
  <c r="AC46" i="20"/>
  <c r="AC25" i="20"/>
  <c r="AC146" i="20"/>
  <c r="AC75" i="20"/>
  <c r="AC28" i="20"/>
  <c r="AC27" i="20"/>
  <c r="AC156" i="20"/>
  <c r="AC113" i="20"/>
  <c r="AC170" i="20"/>
  <c r="AC111" i="20"/>
  <c r="AC41" i="20"/>
  <c r="AC98" i="20"/>
  <c r="AC58" i="20"/>
  <c r="AC94" i="20"/>
  <c r="AC155" i="20"/>
  <c r="AC44" i="20"/>
  <c r="AC107" i="20"/>
  <c r="AC19" i="20"/>
  <c r="AC47" i="20"/>
  <c r="AD5" i="20"/>
  <c r="AD60" i="20" s="1"/>
  <c r="AC30" i="20"/>
  <c r="AC35" i="20"/>
  <c r="AC157" i="20"/>
  <c r="AC145" i="20"/>
  <c r="AC137" i="20"/>
  <c r="AC109" i="20"/>
  <c r="AC45" i="20"/>
  <c r="AC4" i="20"/>
  <c r="AC159" i="20"/>
  <c r="AC82" i="20"/>
  <c r="AC37" i="20"/>
  <c r="AC126" i="20"/>
  <c r="AC135" i="20"/>
  <c r="AC85" i="20"/>
  <c r="AC129" i="20"/>
  <c r="AA39" i="20"/>
  <c r="AC134" i="20"/>
  <c r="AC33" i="20"/>
  <c r="AC165" i="20"/>
  <c r="AC55" i="20"/>
  <c r="AC147" i="20"/>
  <c r="AC167" i="20"/>
  <c r="AC168" i="20"/>
  <c r="AC150" i="20"/>
  <c r="AB31" i="20"/>
  <c r="AC120" i="20"/>
  <c r="AA141" i="20"/>
  <c r="AC121" i="20"/>
  <c r="AC18" i="20"/>
  <c r="AC34" i="20"/>
  <c r="AC52" i="20"/>
  <c r="AC124" i="20"/>
  <c r="AC64" i="20"/>
  <c r="AC117" i="20"/>
  <c r="AC62" i="20"/>
  <c r="AC20" i="20"/>
  <c r="AC172" i="20"/>
  <c r="AC56" i="20"/>
  <c r="AC101" i="20"/>
  <c r="AC114" i="20"/>
  <c r="AC143" i="20"/>
  <c r="AC105" i="20"/>
  <c r="AC127" i="20"/>
  <c r="AC71" i="20"/>
  <c r="AC17" i="20"/>
  <c r="AC73" i="20"/>
  <c r="AC108" i="20"/>
  <c r="AC139" i="20"/>
  <c r="AC43" i="20"/>
  <c r="AC50" i="20"/>
  <c r="AC51" i="20"/>
  <c r="AC106" i="20"/>
  <c r="AC21" i="20"/>
  <c r="AC60" i="20"/>
  <c r="AC78" i="20"/>
  <c r="AC76" i="20"/>
  <c r="AC65" i="20"/>
  <c r="AC160" i="20"/>
  <c r="AC95" i="20"/>
  <c r="AC84" i="20"/>
  <c r="AB12" i="20"/>
  <c r="AB22" i="20" s="1"/>
  <c r="AC13" i="20"/>
  <c r="AC136" i="20"/>
  <c r="AC66" i="20"/>
  <c r="AC93" i="20"/>
  <c r="AC77" i="20"/>
  <c r="AC48" i="20"/>
  <c r="AC86" i="20"/>
  <c r="AC116" i="20"/>
  <c r="AC148" i="20"/>
  <c r="AB154" i="20"/>
  <c r="AB142" i="20"/>
  <c r="AB83" i="20"/>
  <c r="AB40" i="20"/>
  <c r="AB125" i="20"/>
  <c r="AC81" i="20"/>
  <c r="AC32" i="20"/>
  <c r="AC132" i="20"/>
  <c r="AC87" i="20"/>
  <c r="AC138" i="20"/>
  <c r="AC119" i="20"/>
  <c r="AC68" i="20"/>
  <c r="AC104" i="20"/>
  <c r="AC69" i="20"/>
  <c r="AC163" i="20"/>
  <c r="Z140" i="20"/>
  <c r="Z171" i="20" s="1"/>
  <c r="Z174" i="20" s="1"/>
  <c r="AB102" i="20"/>
  <c r="AB89" i="20"/>
  <c r="AC15" i="20"/>
  <c r="AC16" i="20"/>
  <c r="AC115" i="20"/>
  <c r="AC97" i="20"/>
  <c r="AC158" i="20"/>
  <c r="AC110" i="20"/>
  <c r="AC128" i="20"/>
  <c r="AC153" i="20"/>
  <c r="AC130" i="20"/>
  <c r="AC112" i="20"/>
  <c r="AC53" i="20"/>
  <c r="AC164" i="20"/>
  <c r="AC14" i="20"/>
  <c r="AC63" i="20"/>
  <c r="AC173" i="20"/>
  <c r="AC161" i="20"/>
  <c r="AC100" i="20"/>
  <c r="AC92" i="20"/>
  <c r="AC122" i="20"/>
  <c r="AC90" i="20"/>
  <c r="AC49" i="20"/>
  <c r="AC152" i="20"/>
  <c r="AH175" i="7"/>
  <c r="AH176" i="7"/>
  <c r="AI174" i="7"/>
  <c r="AM163" i="7"/>
  <c r="AM149" i="7"/>
  <c r="AM97" i="7"/>
  <c r="AM9" i="7"/>
  <c r="AM65" i="7"/>
  <c r="AM64" i="7"/>
  <c r="AM103" i="7"/>
  <c r="AM67" i="7"/>
  <c r="AM43" i="7"/>
  <c r="AM26" i="7"/>
  <c r="AM156" i="7"/>
  <c r="AM109" i="7"/>
  <c r="AM155" i="7"/>
  <c r="AM121" i="7"/>
  <c r="AM42" i="7"/>
  <c r="AM2" i="7"/>
  <c r="AM40" i="7"/>
  <c r="AM66" i="7"/>
  <c r="AM30" i="7"/>
  <c r="AM41" i="7"/>
  <c r="AM90" i="7"/>
  <c r="AM167" i="7"/>
  <c r="AM70" i="7"/>
  <c r="AM94" i="7"/>
  <c r="AM96" i="7"/>
  <c r="AM113" i="7"/>
  <c r="AM145" i="7"/>
  <c r="AM101" i="7"/>
  <c r="AM144" i="7"/>
  <c r="AM147" i="7"/>
  <c r="AL123" i="7"/>
  <c r="AM27" i="7"/>
  <c r="AM157" i="7"/>
  <c r="AM128" i="7"/>
  <c r="AM116" i="7"/>
  <c r="AM53" i="7"/>
  <c r="AM162" i="7"/>
  <c r="AM78" i="7"/>
  <c r="AM45" i="7"/>
  <c r="AM82" i="7"/>
  <c r="AM76" i="7"/>
  <c r="AM112" i="7"/>
  <c r="AM153" i="7"/>
  <c r="AM31" i="7"/>
  <c r="AM80" i="7"/>
  <c r="AM62" i="7"/>
  <c r="AM69" i="7"/>
  <c r="AM58" i="7"/>
  <c r="AM117" i="7"/>
  <c r="AM86" i="7"/>
  <c r="AM24" i="7"/>
  <c r="AM126" i="7"/>
  <c r="AM132" i="7"/>
  <c r="AM111" i="7"/>
  <c r="AM159" i="7"/>
  <c r="AM5" i="7"/>
  <c r="AM23" i="7"/>
  <c r="AM143" i="7"/>
  <c r="AM79" i="7"/>
  <c r="AM122" i="7"/>
  <c r="AM95" i="7"/>
  <c r="AM114" i="7"/>
  <c r="AM32" i="7"/>
  <c r="AM49" i="7"/>
  <c r="AM137" i="7"/>
  <c r="AM104" i="7"/>
  <c r="AM50" i="7"/>
  <c r="AM74" i="7"/>
  <c r="AM44" i="7"/>
  <c r="AM171" i="7"/>
  <c r="AM141" i="7"/>
  <c r="AL72" i="7"/>
  <c r="AM51" i="7"/>
  <c r="AM60" i="7"/>
  <c r="AM48" i="7"/>
  <c r="AM84" i="7"/>
  <c r="AM88" i="7"/>
  <c r="AN3" i="7"/>
  <c r="AN32" i="7" s="1"/>
  <c r="AM124" i="7"/>
  <c r="AM130" i="7"/>
  <c r="AM154" i="7"/>
  <c r="AM99" i="7"/>
  <c r="AM8" i="7"/>
  <c r="AM168" i="7"/>
  <c r="AM7" i="7"/>
  <c r="AM134" i="7"/>
  <c r="AM129" i="7"/>
  <c r="AM118" i="7"/>
  <c r="AM34" i="7"/>
  <c r="AM55" i="7"/>
  <c r="AM57" i="7"/>
  <c r="AM92" i="7"/>
  <c r="AM108" i="7"/>
  <c r="AM75" i="7"/>
  <c r="AM106" i="7"/>
  <c r="AM98" i="7"/>
  <c r="AM46" i="7"/>
  <c r="AM165" i="7"/>
  <c r="AM119" i="7"/>
  <c r="AM47" i="7"/>
  <c r="AM158" i="7"/>
  <c r="AM135" i="7"/>
  <c r="AM25" i="7"/>
  <c r="AM148" i="7"/>
  <c r="AM28" i="7"/>
  <c r="AM52" i="7"/>
  <c r="AM93" i="7"/>
  <c r="AM107" i="7"/>
  <c r="AM133" i="7"/>
  <c r="AM127" i="7"/>
  <c r="AM160" i="7"/>
  <c r="AM164" i="7"/>
  <c r="AM125" i="7"/>
  <c r="AM54" i="7"/>
  <c r="AM85" i="7"/>
  <c r="AM120" i="7"/>
  <c r="AM33" i="7"/>
  <c r="AM105" i="7"/>
  <c r="AM61" i="7"/>
  <c r="AM91" i="7"/>
  <c r="AM150" i="7"/>
  <c r="AM35" i="7"/>
  <c r="AM73" i="7"/>
  <c r="AM115" i="7"/>
  <c r="AM161" i="7"/>
  <c r="AM83" i="7"/>
  <c r="AM102" i="7"/>
  <c r="AM39" i="7"/>
  <c r="AM110" i="7"/>
  <c r="AM146" i="7"/>
  <c r="AM63" i="7"/>
  <c r="AM151" i="7"/>
  <c r="AM56" i="7"/>
  <c r="AM170" i="7"/>
  <c r="AM166" i="7"/>
  <c r="AM71" i="7"/>
  <c r="AM142" i="7"/>
  <c r="AM59" i="7"/>
  <c r="AM89" i="7"/>
  <c r="AM136" i="7"/>
  <c r="AL131" i="7"/>
  <c r="AL68" i="7"/>
  <c r="AJ36" i="7"/>
  <c r="AJ138" i="7" s="1"/>
  <c r="AL152" i="7"/>
  <c r="AK21" i="7"/>
  <c r="AK20" i="7"/>
  <c r="AK139" i="7"/>
  <c r="AK37" i="7"/>
  <c r="AL22" i="7"/>
  <c r="AL100" i="7"/>
  <c r="AL77" i="7"/>
  <c r="AL81" i="7"/>
  <c r="AL29" i="7"/>
  <c r="AL87" i="7"/>
  <c r="AL38" i="7"/>
  <c r="AL10" i="7"/>
  <c r="AL4" i="7"/>
  <c r="AM10" i="7" l="1"/>
  <c r="AM100" i="7"/>
  <c r="AM140" i="7"/>
  <c r="AN18" i="7"/>
  <c r="AN11" i="7"/>
  <c r="AN14" i="7"/>
  <c r="AN12" i="7"/>
  <c r="AN17" i="7"/>
  <c r="AN13" i="7"/>
  <c r="AN16" i="7"/>
  <c r="AN15" i="7"/>
  <c r="AN19" i="7"/>
  <c r="AD119" i="20"/>
  <c r="AD53" i="20"/>
  <c r="AD156" i="20"/>
  <c r="AD82" i="20"/>
  <c r="AD160" i="20"/>
  <c r="AD168" i="20"/>
  <c r="AD158" i="20"/>
  <c r="AC31" i="20"/>
  <c r="AD27" i="20"/>
  <c r="AD66" i="20"/>
  <c r="AD137" i="20"/>
  <c r="AD124" i="20"/>
  <c r="AD155" i="20"/>
  <c r="AD20" i="20"/>
  <c r="AD123" i="20"/>
  <c r="AD77" i="20"/>
  <c r="AD147" i="20"/>
  <c r="AD17" i="20"/>
  <c r="AD86" i="20"/>
  <c r="AD159" i="20"/>
  <c r="AD25" i="20"/>
  <c r="AD121" i="20"/>
  <c r="AD96" i="20"/>
  <c r="AD132" i="20"/>
  <c r="AD112" i="20"/>
  <c r="AD72" i="20"/>
  <c r="AD43" i="20"/>
  <c r="AD88" i="20"/>
  <c r="AD45" i="20"/>
  <c r="AD163" i="20"/>
  <c r="AD128" i="20"/>
  <c r="AD58" i="20"/>
  <c r="AD30" i="20"/>
  <c r="AD75" i="20"/>
  <c r="AD126" i="20"/>
  <c r="AD100" i="20"/>
  <c r="AD92" i="20"/>
  <c r="AD99" i="20"/>
  <c r="AD73" i="20"/>
  <c r="AD166" i="20"/>
  <c r="AD148" i="20"/>
  <c r="AD44" i="20"/>
  <c r="AD90" i="20"/>
  <c r="AD127" i="20"/>
  <c r="AD157" i="20"/>
  <c r="AD35" i="20"/>
  <c r="AD153" i="20"/>
  <c r="AD14" i="20"/>
  <c r="AD118" i="20"/>
  <c r="AD63" i="20"/>
  <c r="AD47" i="20"/>
  <c r="AD113" i="20"/>
  <c r="AD146" i="20"/>
  <c r="AD29" i="20"/>
  <c r="AD162" i="20"/>
  <c r="AD26" i="20"/>
  <c r="AD93" i="20"/>
  <c r="AD101" i="20"/>
  <c r="AD18" i="20"/>
  <c r="AD108" i="20"/>
  <c r="AD136" i="20"/>
  <c r="AD15" i="20"/>
  <c r="AD116" i="20"/>
  <c r="AD135" i="20"/>
  <c r="AD150" i="20"/>
  <c r="AD145" i="20"/>
  <c r="AD167" i="20"/>
  <c r="AB23" i="20"/>
  <c r="AB38" i="20" s="1"/>
  <c r="AC24" i="20"/>
  <c r="AA140" i="20"/>
  <c r="AA171" i="20" s="1"/>
  <c r="AA174" i="20" s="1"/>
  <c r="AD21" i="20"/>
  <c r="AD55" i="20"/>
  <c r="AD42" i="20"/>
  <c r="AD62" i="20"/>
  <c r="AD91" i="20"/>
  <c r="AD139" i="20"/>
  <c r="AB39" i="20"/>
  <c r="AD169" i="20"/>
  <c r="AD170" i="20"/>
  <c r="AD64" i="20"/>
  <c r="AD68" i="20"/>
  <c r="AC89" i="20"/>
  <c r="AB141" i="20"/>
  <c r="AD37" i="20"/>
  <c r="AD104" i="20"/>
  <c r="AD59" i="20"/>
  <c r="AD138" i="20"/>
  <c r="AD51" i="20"/>
  <c r="AD164" i="20"/>
  <c r="AC142" i="20"/>
  <c r="AC70" i="20"/>
  <c r="AD134" i="20"/>
  <c r="AD48" i="20"/>
  <c r="AD107" i="20"/>
  <c r="AD115" i="20"/>
  <c r="AD95" i="20"/>
  <c r="AD172" i="20"/>
  <c r="AD54" i="20"/>
  <c r="AD110" i="20"/>
  <c r="AD4" i="20"/>
  <c r="AD16" i="20"/>
  <c r="AD36" i="20"/>
  <c r="AD56" i="20"/>
  <c r="AD105" i="20"/>
  <c r="AD67" i="20"/>
  <c r="AD106" i="20"/>
  <c r="AD98" i="20"/>
  <c r="AD65" i="20"/>
  <c r="AD131" i="20"/>
  <c r="AD109" i="20"/>
  <c r="AD50" i="20"/>
  <c r="AC133" i="20"/>
  <c r="AC83" i="20"/>
  <c r="AC74" i="20"/>
  <c r="AD19" i="20"/>
  <c r="AD122" i="20"/>
  <c r="AD151" i="20"/>
  <c r="AD57" i="20"/>
  <c r="AD52" i="20"/>
  <c r="AD81" i="20"/>
  <c r="AD34" i="20"/>
  <c r="AD69" i="20"/>
  <c r="AD84" i="20"/>
  <c r="AD130" i="20"/>
  <c r="AD165" i="20"/>
  <c r="AD41" i="20"/>
  <c r="AD120" i="20"/>
  <c r="AD143" i="20"/>
  <c r="AD129" i="20"/>
  <c r="AD61" i="20"/>
  <c r="AD28" i="20"/>
  <c r="AD85" i="20"/>
  <c r="AD117" i="20"/>
  <c r="AD111" i="20"/>
  <c r="AD94" i="20"/>
  <c r="AD13" i="20"/>
  <c r="AD152" i="20"/>
  <c r="AD78" i="20"/>
  <c r="AD114" i="20"/>
  <c r="AD149" i="20"/>
  <c r="AC79" i="20"/>
  <c r="AD32" i="20"/>
  <c r="AD76" i="20"/>
  <c r="AE5" i="20"/>
  <c r="AE72" i="20" s="1"/>
  <c r="AD71" i="20"/>
  <c r="AD80" i="20"/>
  <c r="AD33" i="20"/>
  <c r="AD87" i="20"/>
  <c r="AD144" i="20"/>
  <c r="AD103" i="20"/>
  <c r="AD173" i="20"/>
  <c r="AD46" i="20"/>
  <c r="AD49" i="20"/>
  <c r="AD97" i="20"/>
  <c r="AD161" i="20"/>
  <c r="AC12" i="20"/>
  <c r="AC22" i="20" s="1"/>
  <c r="AC154" i="20"/>
  <c r="AC102" i="20"/>
  <c r="AC40" i="20"/>
  <c r="AC125" i="20"/>
  <c r="AI175" i="7"/>
  <c r="AI176" i="7"/>
  <c r="AN149" i="7"/>
  <c r="AN6" i="7"/>
  <c r="AN163" i="7"/>
  <c r="AN124" i="7"/>
  <c r="AN25" i="7"/>
  <c r="AN164" i="7"/>
  <c r="AN137" i="7"/>
  <c r="AN148" i="7"/>
  <c r="AN74" i="7"/>
  <c r="AN97" i="7"/>
  <c r="AN157" i="7"/>
  <c r="AN154" i="7"/>
  <c r="AO3" i="7"/>
  <c r="AN109" i="7"/>
  <c r="AN41" i="7"/>
  <c r="AN65" i="7"/>
  <c r="AN64" i="7"/>
  <c r="AN132" i="7"/>
  <c r="AN104" i="7"/>
  <c r="AN90" i="7"/>
  <c r="AN49" i="7"/>
  <c r="AN155" i="7"/>
  <c r="AN114" i="7"/>
  <c r="AN122" i="7"/>
  <c r="AN159" i="7"/>
  <c r="AN56" i="7"/>
  <c r="AN118" i="7"/>
  <c r="AN47" i="7"/>
  <c r="AN156" i="7"/>
  <c r="AN94" i="7"/>
  <c r="AN51" i="7"/>
  <c r="AN168" i="7"/>
  <c r="AN26" i="7"/>
  <c r="AN35" i="7"/>
  <c r="AN105" i="7"/>
  <c r="AN7" i="7"/>
  <c r="AN66" i="7"/>
  <c r="AN8" i="7"/>
  <c r="AN46" i="7"/>
  <c r="AN166" i="7"/>
  <c r="AN80" i="7"/>
  <c r="AN125" i="7"/>
  <c r="AN147" i="7"/>
  <c r="AN57" i="7"/>
  <c r="AN126" i="7"/>
  <c r="AN63" i="7"/>
  <c r="AN58" i="7"/>
  <c r="AN145" i="7"/>
  <c r="AN98" i="7"/>
  <c r="AN2" i="7"/>
  <c r="AN28" i="7"/>
  <c r="AN107" i="7"/>
  <c r="AN85" i="7"/>
  <c r="AN171" i="7"/>
  <c r="AN70" i="7"/>
  <c r="AN151" i="7"/>
  <c r="AN42" i="7"/>
  <c r="AN86" i="7"/>
  <c r="AN88" i="7"/>
  <c r="AN116" i="7"/>
  <c r="AN121" i="7"/>
  <c r="AN55" i="7"/>
  <c r="AN67" i="7"/>
  <c r="AN78" i="7"/>
  <c r="AN135" i="7"/>
  <c r="AN44" i="7"/>
  <c r="AN150" i="7"/>
  <c r="AN129" i="7"/>
  <c r="AN134" i="7"/>
  <c r="AN9" i="7"/>
  <c r="AN130" i="7"/>
  <c r="AN167" i="7"/>
  <c r="AN143" i="7"/>
  <c r="AN53" i="7"/>
  <c r="AN91" i="7"/>
  <c r="AN62" i="7"/>
  <c r="AN102" i="7"/>
  <c r="AN110" i="7"/>
  <c r="AN69" i="7"/>
  <c r="AN82" i="7"/>
  <c r="AN115" i="7"/>
  <c r="AN119" i="7"/>
  <c r="AN60" i="7"/>
  <c r="AN153" i="7"/>
  <c r="AN83" i="7"/>
  <c r="AN40" i="7"/>
  <c r="AN92" i="7"/>
  <c r="AN112" i="7"/>
  <c r="AN96" i="7"/>
  <c r="AN93" i="7"/>
  <c r="AN54" i="7"/>
  <c r="AN117" i="7"/>
  <c r="AN45" i="7"/>
  <c r="AN89" i="7"/>
  <c r="AN160" i="7"/>
  <c r="AN162" i="7"/>
  <c r="AN146" i="7"/>
  <c r="AN59" i="7"/>
  <c r="AN113" i="7"/>
  <c r="AN158" i="7"/>
  <c r="AN43" i="7"/>
  <c r="AN120" i="7"/>
  <c r="AN73" i="7"/>
  <c r="AN106" i="7"/>
  <c r="AN23" i="7"/>
  <c r="AN136" i="7"/>
  <c r="AM4" i="7"/>
  <c r="AN52" i="7"/>
  <c r="AN50" i="7"/>
  <c r="AN39" i="7"/>
  <c r="AN101" i="7"/>
  <c r="AN79" i="7"/>
  <c r="AN34" i="7"/>
  <c r="AN142" i="7"/>
  <c r="AN27" i="7"/>
  <c r="AN71" i="7"/>
  <c r="AN48" i="7"/>
  <c r="AN103" i="7"/>
  <c r="AN141" i="7"/>
  <c r="AM68" i="7"/>
  <c r="AM77" i="7"/>
  <c r="AM29" i="7"/>
  <c r="AM123" i="7"/>
  <c r="AM87" i="7"/>
  <c r="AM72" i="7"/>
  <c r="AM81" i="7"/>
  <c r="AM22" i="7"/>
  <c r="AM131" i="7"/>
  <c r="AM152" i="7"/>
  <c r="AM38" i="7"/>
  <c r="AN75" i="7"/>
  <c r="AN170" i="7"/>
  <c r="AN133" i="7"/>
  <c r="AN33" i="7"/>
  <c r="AN24" i="7"/>
  <c r="AN127" i="7"/>
  <c r="AN84" i="7"/>
  <c r="AN161" i="7"/>
  <c r="AN144" i="7"/>
  <c r="AN165" i="7"/>
  <c r="AN5" i="7"/>
  <c r="AN76" i="7"/>
  <c r="AN108" i="7"/>
  <c r="AN128" i="7"/>
  <c r="AN99" i="7"/>
  <c r="AN61" i="7"/>
  <c r="AN111" i="7"/>
  <c r="AN30" i="7"/>
  <c r="AN95" i="7"/>
  <c r="AN31" i="7"/>
  <c r="AK36" i="7"/>
  <c r="AK138" i="7" s="1"/>
  <c r="AJ169" i="7"/>
  <c r="AJ172" i="7" s="1"/>
  <c r="AJ174" i="7" s="1"/>
  <c r="AL139" i="7"/>
  <c r="AL20" i="7"/>
  <c r="AL37" i="7"/>
  <c r="AL21" i="7"/>
  <c r="AN4" i="7" l="1"/>
  <c r="AN140" i="7"/>
  <c r="AN152" i="7"/>
  <c r="AN29" i="7"/>
  <c r="AN123" i="7"/>
  <c r="AN100" i="7"/>
  <c r="AN38" i="7"/>
  <c r="AN10" i="7"/>
  <c r="AO13" i="7"/>
  <c r="AO16" i="7"/>
  <c r="AO15" i="7"/>
  <c r="AO18" i="7"/>
  <c r="AO17" i="7"/>
  <c r="AO14" i="7"/>
  <c r="AO19" i="7"/>
  <c r="AO12" i="7"/>
  <c r="AO11" i="7"/>
  <c r="AC23" i="20"/>
  <c r="AC38" i="20" s="1"/>
  <c r="AE37" i="20"/>
  <c r="AE73" i="20"/>
  <c r="AD70" i="20"/>
  <c r="AE109" i="20"/>
  <c r="AE52" i="20"/>
  <c r="AE144" i="20"/>
  <c r="AE46" i="20"/>
  <c r="AE120" i="20"/>
  <c r="AE91" i="20"/>
  <c r="AE169" i="20"/>
  <c r="AE71" i="20"/>
  <c r="AE54" i="20"/>
  <c r="AD89" i="20"/>
  <c r="AE96" i="20"/>
  <c r="AE95" i="20"/>
  <c r="AE69" i="20"/>
  <c r="AE137" i="20"/>
  <c r="AE4" i="20"/>
  <c r="AD79" i="20"/>
  <c r="AE21" i="20"/>
  <c r="AE104" i="20"/>
  <c r="AE123" i="20"/>
  <c r="AE60" i="20"/>
  <c r="AE130" i="20"/>
  <c r="AE44" i="20"/>
  <c r="AE82" i="20"/>
  <c r="AE101" i="20"/>
  <c r="AE55" i="20"/>
  <c r="AE139" i="20"/>
  <c r="AE163" i="20"/>
  <c r="AE81" i="20"/>
  <c r="AE135" i="20"/>
  <c r="AE146" i="20"/>
  <c r="AE49" i="20"/>
  <c r="AE30" i="20"/>
  <c r="AE160" i="20"/>
  <c r="AE106" i="20"/>
  <c r="AE63" i="20"/>
  <c r="AE107" i="20"/>
  <c r="AE56" i="20"/>
  <c r="AE16" i="20"/>
  <c r="AE161" i="20"/>
  <c r="AE17" i="20"/>
  <c r="AE62" i="20"/>
  <c r="AE126" i="20"/>
  <c r="AE122" i="20"/>
  <c r="AB140" i="20"/>
  <c r="AB171" i="20" s="1"/>
  <c r="AB174" i="20" s="1"/>
  <c r="AE15" i="20"/>
  <c r="AE172" i="20"/>
  <c r="AE162" i="20"/>
  <c r="AE48" i="20"/>
  <c r="AE20" i="20"/>
  <c r="AE50" i="20"/>
  <c r="AE131" i="20"/>
  <c r="AE68" i="20"/>
  <c r="AD83" i="20"/>
  <c r="AD125" i="20"/>
  <c r="AD31" i="20"/>
  <c r="AE29" i="20"/>
  <c r="AE59" i="20"/>
  <c r="AE92" i="20"/>
  <c r="AE152" i="20"/>
  <c r="AE173" i="20"/>
  <c r="AE167" i="20"/>
  <c r="AD24" i="20"/>
  <c r="AE13" i="20"/>
  <c r="AE43" i="20"/>
  <c r="AE136" i="20"/>
  <c r="AE99" i="20"/>
  <c r="AE76" i="20"/>
  <c r="AE168" i="20"/>
  <c r="AE80" i="20"/>
  <c r="AE94" i="20"/>
  <c r="AE75" i="20"/>
  <c r="AE42" i="20"/>
  <c r="AE156" i="20"/>
  <c r="AC39" i="20"/>
  <c r="AD40" i="20"/>
  <c r="AD133" i="20"/>
  <c r="AC141" i="20"/>
  <c r="AD102" i="20"/>
  <c r="AD154" i="20"/>
  <c r="AD74" i="20"/>
  <c r="AD142" i="20"/>
  <c r="AD12" i="20"/>
  <c r="AD22" i="20" s="1"/>
  <c r="AE18" i="20"/>
  <c r="AE53" i="20"/>
  <c r="AE113" i="20"/>
  <c r="AE170" i="20"/>
  <c r="AE103" i="20"/>
  <c r="AE166" i="20"/>
  <c r="AE100" i="20"/>
  <c r="AE28" i="20"/>
  <c r="AE34" i="20"/>
  <c r="AE118" i="20"/>
  <c r="AE85" i="20"/>
  <c r="AE129" i="20"/>
  <c r="AE119" i="20"/>
  <c r="AE111" i="20"/>
  <c r="AE51" i="20"/>
  <c r="AE164" i="20"/>
  <c r="AE19" i="20"/>
  <c r="AE36" i="20"/>
  <c r="AE112" i="20"/>
  <c r="AE78" i="20"/>
  <c r="AE67" i="20"/>
  <c r="AE117" i="20"/>
  <c r="AE61" i="20"/>
  <c r="AE128" i="20"/>
  <c r="AE47" i="20"/>
  <c r="AE57" i="20"/>
  <c r="AE147" i="20"/>
  <c r="AE25" i="20"/>
  <c r="AE33" i="20"/>
  <c r="AE108" i="20"/>
  <c r="AE149" i="20"/>
  <c r="AE64" i="20"/>
  <c r="AE148" i="20"/>
  <c r="AE98" i="20"/>
  <c r="AE127" i="20"/>
  <c r="AE157" i="20"/>
  <c r="AE165" i="20"/>
  <c r="AE110" i="20"/>
  <c r="AF5" i="20"/>
  <c r="AF136" i="20" s="1"/>
  <c r="AE26" i="20"/>
  <c r="AE158" i="20"/>
  <c r="AE93" i="20"/>
  <c r="AE115" i="20"/>
  <c r="AE87" i="20"/>
  <c r="AE138" i="20"/>
  <c r="AE114" i="20"/>
  <c r="AE90" i="20"/>
  <c r="AE132" i="20"/>
  <c r="AE151" i="20"/>
  <c r="AE124" i="20"/>
  <c r="AE45" i="20"/>
  <c r="AE88" i="20"/>
  <c r="AE27" i="20"/>
  <c r="AE32" i="20"/>
  <c r="AE116" i="20"/>
  <c r="AE145" i="20"/>
  <c r="AE86" i="20"/>
  <c r="AE58" i="20"/>
  <c r="AE41" i="20"/>
  <c r="AE155" i="20"/>
  <c r="AE153" i="20"/>
  <c r="AE97" i="20"/>
  <c r="AE159" i="20"/>
  <c r="AE14" i="20"/>
  <c r="AE134" i="20"/>
  <c r="AE35" i="20"/>
  <c r="AE77" i="20"/>
  <c r="AE65" i="20"/>
  <c r="AE66" i="20"/>
  <c r="AE121" i="20"/>
  <c r="AE150" i="20"/>
  <c r="AE84" i="20"/>
  <c r="AE105" i="20"/>
  <c r="AE143" i="20"/>
  <c r="AJ175" i="7"/>
  <c r="AJ176" i="7"/>
  <c r="AO149" i="7"/>
  <c r="AO6" i="7"/>
  <c r="AO60" i="7"/>
  <c r="AO163" i="7"/>
  <c r="AO111" i="7"/>
  <c r="AO85" i="7"/>
  <c r="AO158" i="7"/>
  <c r="AO24" i="7"/>
  <c r="AO42" i="7"/>
  <c r="AO44" i="7"/>
  <c r="AO104" i="7"/>
  <c r="AO79" i="7"/>
  <c r="AO160" i="7"/>
  <c r="AO129" i="7"/>
  <c r="AO141" i="7"/>
  <c r="AO126" i="7"/>
  <c r="AO146" i="7"/>
  <c r="AO155" i="7"/>
  <c r="AO99" i="7"/>
  <c r="AO98" i="7"/>
  <c r="AO130" i="7"/>
  <c r="AO9" i="7"/>
  <c r="AO89" i="7"/>
  <c r="AO103" i="7"/>
  <c r="AO7" i="7"/>
  <c r="AO106" i="7"/>
  <c r="AO34" i="7"/>
  <c r="AO134" i="7"/>
  <c r="AO90" i="7"/>
  <c r="AO143" i="7"/>
  <c r="AO110" i="7"/>
  <c r="AO69" i="7"/>
  <c r="AO43" i="7"/>
  <c r="AO25" i="7"/>
  <c r="AO128" i="7"/>
  <c r="AO28" i="7"/>
  <c r="AO74" i="7"/>
  <c r="AO71" i="7"/>
  <c r="AO93" i="7"/>
  <c r="AO135" i="7"/>
  <c r="AO84" i="7"/>
  <c r="AO39" i="7"/>
  <c r="AO88" i="7"/>
  <c r="AO23" i="7"/>
  <c r="AO112" i="7"/>
  <c r="AO66" i="7"/>
  <c r="AO56" i="7"/>
  <c r="AO86" i="7"/>
  <c r="AO115" i="7"/>
  <c r="AO108" i="7"/>
  <c r="AO127" i="7"/>
  <c r="AO53" i="7"/>
  <c r="AO94" i="7"/>
  <c r="AO35" i="7"/>
  <c r="AO101" i="7"/>
  <c r="AO54" i="7"/>
  <c r="AO2" i="7"/>
  <c r="AO145" i="7"/>
  <c r="AO122" i="7"/>
  <c r="AO144" i="7"/>
  <c r="AO61" i="7"/>
  <c r="AO133" i="7"/>
  <c r="AO156" i="7"/>
  <c r="AO73" i="7"/>
  <c r="AO107" i="7"/>
  <c r="AO117" i="7"/>
  <c r="AO132" i="7"/>
  <c r="AO8" i="7"/>
  <c r="AO119" i="7"/>
  <c r="AO50" i="7"/>
  <c r="AO5" i="7"/>
  <c r="AO125" i="7"/>
  <c r="AO120" i="7"/>
  <c r="AO105" i="7"/>
  <c r="AO62" i="7"/>
  <c r="AO80" i="7"/>
  <c r="AO83" i="7"/>
  <c r="AO52" i="7"/>
  <c r="AO102" i="7"/>
  <c r="AO97" i="7"/>
  <c r="AO153" i="7"/>
  <c r="AO154" i="7"/>
  <c r="AP3" i="7"/>
  <c r="AO121" i="7"/>
  <c r="AO76" i="7"/>
  <c r="AO65" i="7"/>
  <c r="AO161" i="7"/>
  <c r="AO147" i="7"/>
  <c r="AO31" i="7"/>
  <c r="AO92" i="7"/>
  <c r="AO164" i="7"/>
  <c r="AO63" i="7"/>
  <c r="AO113" i="7"/>
  <c r="AO167" i="7"/>
  <c r="AO171" i="7"/>
  <c r="AO159" i="7"/>
  <c r="AO30" i="7"/>
  <c r="AO46" i="7"/>
  <c r="AO150" i="7"/>
  <c r="AO165" i="7"/>
  <c r="AO75" i="7"/>
  <c r="AO58" i="7"/>
  <c r="AO51" i="7"/>
  <c r="AO33" i="7"/>
  <c r="AO116" i="7"/>
  <c r="AO40" i="7"/>
  <c r="AO82" i="7"/>
  <c r="AO55" i="7"/>
  <c r="AO168" i="7"/>
  <c r="AO64" i="7"/>
  <c r="AO109" i="7"/>
  <c r="AO59" i="7"/>
  <c r="AO114" i="7"/>
  <c r="AO166" i="7"/>
  <c r="AO48" i="7"/>
  <c r="AO47" i="7"/>
  <c r="AO27" i="7"/>
  <c r="AO157" i="7"/>
  <c r="AO41" i="7"/>
  <c r="AO45" i="7"/>
  <c r="AO142" i="7"/>
  <c r="AO32" i="7"/>
  <c r="AO151" i="7"/>
  <c r="AO26" i="7"/>
  <c r="AO91" i="7"/>
  <c r="AO162" i="7"/>
  <c r="AO136" i="7"/>
  <c r="AO148" i="7"/>
  <c r="AO96" i="7"/>
  <c r="AO78" i="7"/>
  <c r="AO95" i="7"/>
  <c r="AO118" i="7"/>
  <c r="AO137" i="7"/>
  <c r="AO67" i="7"/>
  <c r="AO70" i="7"/>
  <c r="AO57" i="7"/>
  <c r="AO124" i="7"/>
  <c r="AO170" i="7"/>
  <c r="AO49" i="7"/>
  <c r="AN131" i="7"/>
  <c r="AM20" i="7"/>
  <c r="AN68" i="7"/>
  <c r="AM139" i="7"/>
  <c r="AN81" i="7"/>
  <c r="AN22" i="7"/>
  <c r="AN77" i="7"/>
  <c r="AM21" i="7"/>
  <c r="AM37" i="7"/>
  <c r="AN72" i="7"/>
  <c r="AN87" i="7"/>
  <c r="AK169" i="7"/>
  <c r="AK172" i="7" s="1"/>
  <c r="AK174" i="7" s="1"/>
  <c r="AL36" i="7"/>
  <c r="AL138" i="7" s="1"/>
  <c r="AO22" i="7" l="1"/>
  <c r="AO38" i="7"/>
  <c r="AO29" i="7"/>
  <c r="AO152" i="7"/>
  <c r="AO10" i="7"/>
  <c r="AO4" i="7"/>
  <c r="AN139" i="7"/>
  <c r="AO140" i="7"/>
  <c r="AP19" i="7"/>
  <c r="AP16" i="7"/>
  <c r="AP15" i="7"/>
  <c r="AP14" i="7"/>
  <c r="AP17" i="7"/>
  <c r="AP18" i="7"/>
  <c r="AP12" i="7"/>
  <c r="AP13" i="7"/>
  <c r="AP11" i="7"/>
  <c r="AD23" i="20"/>
  <c r="AD38" i="20" s="1"/>
  <c r="AE70" i="20"/>
  <c r="AD141" i="20"/>
  <c r="AD39" i="20"/>
  <c r="AE79" i="20"/>
  <c r="AC140" i="20"/>
  <c r="AC171" i="20" s="1"/>
  <c r="AC174" i="20" s="1"/>
  <c r="AE74" i="20"/>
  <c r="AE142" i="20"/>
  <c r="AE89" i="20"/>
  <c r="AF25" i="20"/>
  <c r="AF134" i="20"/>
  <c r="AE83" i="20"/>
  <c r="AF149" i="20"/>
  <c r="AF75" i="20"/>
  <c r="AF145" i="20"/>
  <c r="AE133" i="20"/>
  <c r="AF46" i="20"/>
  <c r="AF36" i="20"/>
  <c r="AF34" i="20"/>
  <c r="AF94" i="20"/>
  <c r="AF86" i="20"/>
  <c r="AE40" i="20"/>
  <c r="AE125" i="20"/>
  <c r="AF135" i="20"/>
  <c r="AF77" i="20"/>
  <c r="AF68" i="20"/>
  <c r="AF112" i="20"/>
  <c r="AF104" i="20"/>
  <c r="AF173" i="20"/>
  <c r="AF116" i="20"/>
  <c r="AF91" i="20"/>
  <c r="AF130" i="20"/>
  <c r="AE102" i="20"/>
  <c r="AF80" i="20"/>
  <c r="AF121" i="20"/>
  <c r="AF56" i="20"/>
  <c r="AF32" i="20"/>
  <c r="AF96" i="20"/>
  <c r="AF95" i="20"/>
  <c r="AF122" i="20"/>
  <c r="AE154" i="20"/>
  <c r="AF13" i="20"/>
  <c r="AF114" i="20"/>
  <c r="AF139" i="20"/>
  <c r="AF14" i="20"/>
  <c r="AF90" i="20"/>
  <c r="AF51" i="20"/>
  <c r="AE31" i="20"/>
  <c r="AF41" i="20"/>
  <c r="AF27" i="20"/>
  <c r="AF158" i="20"/>
  <c r="AF144" i="20"/>
  <c r="AE12" i="20"/>
  <c r="AE22" i="20" s="1"/>
  <c r="AE24" i="20"/>
  <c r="AF81" i="20"/>
  <c r="AF47" i="20"/>
  <c r="AF127" i="20"/>
  <c r="AF87" i="20"/>
  <c r="AF138" i="20"/>
  <c r="AF84" i="20"/>
  <c r="AF111" i="20"/>
  <c r="AF137" i="20"/>
  <c r="AF60" i="20"/>
  <c r="AF66" i="20"/>
  <c r="AF169" i="20"/>
  <c r="AF166" i="20"/>
  <c r="AF118" i="20"/>
  <c r="AF43" i="20"/>
  <c r="AF108" i="20"/>
  <c r="AF165" i="20"/>
  <c r="AF107" i="20"/>
  <c r="AF157" i="20"/>
  <c r="AF128" i="20"/>
  <c r="AF76" i="20"/>
  <c r="AF163" i="20"/>
  <c r="AF30" i="20"/>
  <c r="AF21" i="20"/>
  <c r="AF62" i="20"/>
  <c r="AF58" i="20"/>
  <c r="AF65" i="20"/>
  <c r="AF117" i="20"/>
  <c r="AF131" i="20"/>
  <c r="AF69" i="20"/>
  <c r="AF49" i="20"/>
  <c r="AF88" i="20"/>
  <c r="AF167" i="20"/>
  <c r="AF15" i="20"/>
  <c r="AF150" i="20"/>
  <c r="AF115" i="20"/>
  <c r="AF42" i="20"/>
  <c r="AF99" i="20"/>
  <c r="AF50" i="20"/>
  <c r="AF57" i="20"/>
  <c r="AF160" i="20"/>
  <c r="AF48" i="20"/>
  <c r="AF168" i="20"/>
  <c r="AG5" i="20"/>
  <c r="AG123" i="20" s="1"/>
  <c r="AF29" i="20"/>
  <c r="AF64" i="20"/>
  <c r="AF97" i="20"/>
  <c r="AF45" i="20"/>
  <c r="AF103" i="20"/>
  <c r="AF53" i="20"/>
  <c r="AF126" i="20"/>
  <c r="AF153" i="20"/>
  <c r="AF59" i="20"/>
  <c r="AF113" i="20"/>
  <c r="AF164" i="20"/>
  <c r="AF18" i="20"/>
  <c r="AF37" i="20"/>
  <c r="AF120" i="20"/>
  <c r="AF109" i="20"/>
  <c r="AF159" i="20"/>
  <c r="AF73" i="20"/>
  <c r="AF172" i="20"/>
  <c r="AF100" i="20"/>
  <c r="AF110" i="20"/>
  <c r="AF146" i="20"/>
  <c r="AF54" i="20"/>
  <c r="AF151" i="20"/>
  <c r="AF129" i="20"/>
  <c r="AF16" i="20"/>
  <c r="AF93" i="20"/>
  <c r="AF119" i="20"/>
  <c r="AF26" i="20"/>
  <c r="AF35" i="20"/>
  <c r="AF156" i="20"/>
  <c r="AF124" i="20"/>
  <c r="AF63" i="20"/>
  <c r="AF92" i="20"/>
  <c r="AF78" i="20"/>
  <c r="AF98" i="20"/>
  <c r="AF44" i="20"/>
  <c r="AF123" i="20"/>
  <c r="AF52" i="20"/>
  <c r="AF19" i="20"/>
  <c r="AF132" i="20"/>
  <c r="AF101" i="20"/>
  <c r="AF162" i="20"/>
  <c r="AF55" i="20"/>
  <c r="AF170" i="20"/>
  <c r="AF143" i="20"/>
  <c r="AF28" i="20"/>
  <c r="AF147" i="20"/>
  <c r="AF72" i="20"/>
  <c r="AF82" i="20"/>
  <c r="AF17" i="20"/>
  <c r="AF152" i="20"/>
  <c r="AF4" i="20"/>
  <c r="AF71" i="20"/>
  <c r="AF20" i="20"/>
  <c r="AF33" i="20"/>
  <c r="AF155" i="20"/>
  <c r="AF61" i="20"/>
  <c r="AF161" i="20"/>
  <c r="AF148" i="20"/>
  <c r="AF106" i="20"/>
  <c r="AF105" i="20"/>
  <c r="AF67" i="20"/>
  <c r="AF85" i="20"/>
  <c r="AK175" i="7"/>
  <c r="AK176" i="7"/>
  <c r="AP149" i="7"/>
  <c r="AP6" i="7"/>
  <c r="AP26" i="7"/>
  <c r="AP163" i="7"/>
  <c r="AP25" i="7"/>
  <c r="AP112" i="7"/>
  <c r="AP115" i="7"/>
  <c r="AP135" i="7"/>
  <c r="AP91" i="7"/>
  <c r="AP128" i="7"/>
  <c r="AP106" i="7"/>
  <c r="AP167" i="7"/>
  <c r="AP61" i="7"/>
  <c r="AP155" i="7"/>
  <c r="AP162" i="7"/>
  <c r="AP168" i="7"/>
  <c r="AP47" i="7"/>
  <c r="AP150" i="7"/>
  <c r="AP125" i="7"/>
  <c r="AP74" i="7"/>
  <c r="AP2" i="7"/>
  <c r="AP8" i="7"/>
  <c r="AP34" i="7"/>
  <c r="AP166" i="7"/>
  <c r="AP102" i="7"/>
  <c r="AP32" i="7"/>
  <c r="AP127" i="7"/>
  <c r="AP146" i="7"/>
  <c r="AP101" i="7"/>
  <c r="AP31" i="7"/>
  <c r="AP92" i="7"/>
  <c r="AP95" i="7"/>
  <c r="AP60" i="7"/>
  <c r="AP136" i="7"/>
  <c r="AP143" i="7"/>
  <c r="AP96" i="7"/>
  <c r="AP130" i="7"/>
  <c r="AP124" i="7"/>
  <c r="AP160" i="7"/>
  <c r="AP51" i="7"/>
  <c r="AP55" i="7"/>
  <c r="AP147" i="7"/>
  <c r="AO123" i="7"/>
  <c r="AO81" i="7"/>
  <c r="AP120" i="7"/>
  <c r="AP158" i="7"/>
  <c r="AP164" i="7"/>
  <c r="AP48" i="7"/>
  <c r="AP39" i="7"/>
  <c r="AP79" i="7"/>
  <c r="AP86" i="7"/>
  <c r="AP78" i="7"/>
  <c r="AP110" i="7"/>
  <c r="AP59" i="7"/>
  <c r="AO68" i="7"/>
  <c r="AO77" i="7"/>
  <c r="AP142" i="7"/>
  <c r="AP45" i="7"/>
  <c r="AP99" i="7"/>
  <c r="AP157" i="7"/>
  <c r="AP141" i="7"/>
  <c r="AO131" i="7"/>
  <c r="AP9" i="7"/>
  <c r="AP103" i="7"/>
  <c r="AP109" i="7"/>
  <c r="AP108" i="7"/>
  <c r="AP145" i="7"/>
  <c r="AP67" i="7"/>
  <c r="AP50" i="7"/>
  <c r="AO100" i="7"/>
  <c r="AP153" i="7"/>
  <c r="AP71" i="7"/>
  <c r="AP122" i="7"/>
  <c r="AP88" i="7"/>
  <c r="AP23" i="7"/>
  <c r="AP28" i="7"/>
  <c r="AP56" i="7"/>
  <c r="AP116" i="7"/>
  <c r="AP40" i="7"/>
  <c r="AP76" i="7"/>
  <c r="AN20" i="7"/>
  <c r="AP65" i="7"/>
  <c r="AP24" i="7"/>
  <c r="AP134" i="7"/>
  <c r="AP151" i="7"/>
  <c r="AP137" i="7"/>
  <c r="AP7" i="7"/>
  <c r="AP104" i="7"/>
  <c r="AP94" i="7"/>
  <c r="AP132" i="7"/>
  <c r="AP170" i="7"/>
  <c r="AP156" i="7"/>
  <c r="AP75" i="7"/>
  <c r="AP114" i="7"/>
  <c r="AP85" i="7"/>
  <c r="AP113" i="7"/>
  <c r="AP63" i="7"/>
  <c r="AP64" i="7"/>
  <c r="AP105" i="7"/>
  <c r="AP148" i="7"/>
  <c r="AP54" i="7"/>
  <c r="AP98" i="7"/>
  <c r="AP83" i="7"/>
  <c r="AP84" i="7"/>
  <c r="AP69" i="7"/>
  <c r="AP118" i="7"/>
  <c r="AP121" i="7"/>
  <c r="AP52" i="7"/>
  <c r="AP126" i="7"/>
  <c r="AP44" i="7"/>
  <c r="AP53" i="7"/>
  <c r="AP97" i="7"/>
  <c r="AP165" i="7"/>
  <c r="AP49" i="7"/>
  <c r="AP62" i="7"/>
  <c r="AP93" i="7"/>
  <c r="AP58" i="7"/>
  <c r="AP82" i="7"/>
  <c r="AP111" i="7"/>
  <c r="AP41" i="7"/>
  <c r="AP27" i="7"/>
  <c r="AP57" i="7"/>
  <c r="AP46" i="7"/>
  <c r="AP117" i="7"/>
  <c r="AP119" i="7"/>
  <c r="AP107" i="7"/>
  <c r="AP171" i="7"/>
  <c r="AP33" i="7"/>
  <c r="AP161" i="7"/>
  <c r="AP90" i="7"/>
  <c r="AP159" i="7"/>
  <c r="AP89" i="7"/>
  <c r="AP70" i="7"/>
  <c r="AP30" i="7"/>
  <c r="AP73" i="7"/>
  <c r="AP35" i="7"/>
  <c r="AP154" i="7"/>
  <c r="AP43" i="7"/>
  <c r="AP133" i="7"/>
  <c r="AP42" i="7"/>
  <c r="AP5" i="7"/>
  <c r="AP80" i="7"/>
  <c r="AP66" i="7"/>
  <c r="AP129" i="7"/>
  <c r="AP144" i="7"/>
  <c r="AO72" i="7"/>
  <c r="AO87" i="7"/>
  <c r="AM36" i="7"/>
  <c r="AM138" i="7" s="1"/>
  <c r="AM169" i="7" s="1"/>
  <c r="AM172" i="7" s="1"/>
  <c r="AN21" i="7"/>
  <c r="AN37" i="7"/>
  <c r="AL169" i="7"/>
  <c r="AL172" i="7" s="1"/>
  <c r="AL174" i="7" s="1"/>
  <c r="AL176" i="7" s="1"/>
  <c r="AP4" i="7" l="1"/>
  <c r="AP140" i="7"/>
  <c r="AP152" i="7"/>
  <c r="AQ6" i="7"/>
  <c r="AQ17" i="7"/>
  <c r="AQ18" i="7"/>
  <c r="AQ19" i="7"/>
  <c r="AQ13" i="7"/>
  <c r="AQ11" i="7"/>
  <c r="AQ12" i="7"/>
  <c r="AQ16" i="7"/>
  <c r="AQ14" i="7"/>
  <c r="AQ15" i="7"/>
  <c r="AD140" i="20"/>
  <c r="AD171" i="20" s="1"/>
  <c r="AD174" i="20" s="1"/>
  <c r="AG155" i="20"/>
  <c r="AG51" i="20"/>
  <c r="AG64" i="20"/>
  <c r="AG68" i="20"/>
  <c r="AG25" i="20"/>
  <c r="AG122" i="20"/>
  <c r="AG71" i="20"/>
  <c r="AG148" i="20"/>
  <c r="AG124" i="20"/>
  <c r="AG27" i="20"/>
  <c r="AG105" i="20"/>
  <c r="AG21" i="20"/>
  <c r="AG72" i="20"/>
  <c r="AE23" i="20"/>
  <c r="AE38" i="20" s="1"/>
  <c r="AG99" i="20"/>
  <c r="AG57" i="20"/>
  <c r="AF125" i="20"/>
  <c r="AF24" i="20"/>
  <c r="AE141" i="20"/>
  <c r="AG116" i="20"/>
  <c r="AG145" i="20"/>
  <c r="AG62" i="20"/>
  <c r="AG130" i="20"/>
  <c r="AF83" i="20"/>
  <c r="AG128" i="20"/>
  <c r="AG80" i="20"/>
  <c r="AG44" i="20"/>
  <c r="AG18" i="20"/>
  <c r="AG162" i="20"/>
  <c r="AG41" i="20"/>
  <c r="AG131" i="20"/>
  <c r="AG33" i="20"/>
  <c r="AG158" i="20"/>
  <c r="AG96" i="20"/>
  <c r="AG92" i="20"/>
  <c r="AF79" i="20"/>
  <c r="AF74" i="20"/>
  <c r="AF133" i="20"/>
  <c r="AF154" i="20"/>
  <c r="AF31" i="20"/>
  <c r="AG101" i="20"/>
  <c r="AG132" i="20"/>
  <c r="AG67" i="20"/>
  <c r="AE39" i="20"/>
  <c r="AG138" i="20"/>
  <c r="AG76" i="20"/>
  <c r="AG173" i="20"/>
  <c r="AG156" i="20"/>
  <c r="AG168" i="20"/>
  <c r="AG42" i="20"/>
  <c r="AG114" i="20"/>
  <c r="AG107" i="20"/>
  <c r="AG119" i="20"/>
  <c r="AG166" i="20"/>
  <c r="AG53" i="20"/>
  <c r="AG73" i="20"/>
  <c r="AG109" i="20"/>
  <c r="AG118" i="20"/>
  <c r="AG163" i="20"/>
  <c r="AF89" i="20"/>
  <c r="AF12" i="20"/>
  <c r="AF22" i="20" s="1"/>
  <c r="AG45" i="20"/>
  <c r="AG146" i="20"/>
  <c r="AG113" i="20"/>
  <c r="AG29" i="20"/>
  <c r="AG34" i="20"/>
  <c r="AG129" i="20"/>
  <c r="AG117" i="20"/>
  <c r="AG43" i="20"/>
  <c r="AG111" i="20"/>
  <c r="AG91" i="20"/>
  <c r="AF142" i="20"/>
  <c r="AG134" i="20"/>
  <c r="AG78" i="20"/>
  <c r="AG169" i="20"/>
  <c r="AG161" i="20"/>
  <c r="AG152" i="20"/>
  <c r="AG82" i="20"/>
  <c r="AG112" i="20"/>
  <c r="AG126" i="20"/>
  <c r="AG115" i="20"/>
  <c r="AG100" i="20"/>
  <c r="AG150" i="20"/>
  <c r="AF70" i="20"/>
  <c r="AF102" i="20"/>
  <c r="AF40" i="20"/>
  <c r="AG26" i="20"/>
  <c r="AG69" i="20"/>
  <c r="AG153" i="20"/>
  <c r="AG85" i="20"/>
  <c r="AG65" i="20"/>
  <c r="AG93" i="20"/>
  <c r="AG157" i="20"/>
  <c r="AG104" i="20"/>
  <c r="AG167" i="20"/>
  <c r="AH5" i="20"/>
  <c r="AH168" i="20" s="1"/>
  <c r="AG15" i="20"/>
  <c r="AG61" i="20"/>
  <c r="AG106" i="20"/>
  <c r="AG94" i="20"/>
  <c r="AG52" i="20"/>
  <c r="AG55" i="20"/>
  <c r="AG46" i="20"/>
  <c r="AG165" i="20"/>
  <c r="AG139" i="20"/>
  <c r="AG50" i="20"/>
  <c r="AG164" i="20"/>
  <c r="AG28" i="20"/>
  <c r="AG20" i="20"/>
  <c r="AG37" i="20"/>
  <c r="AG144" i="20"/>
  <c r="AG48" i="20"/>
  <c r="AG160" i="20"/>
  <c r="AG136" i="20"/>
  <c r="AG108" i="20"/>
  <c r="AG135" i="20"/>
  <c r="AG77" i="20"/>
  <c r="AG63" i="20"/>
  <c r="AG90" i="20"/>
  <c r="AG151" i="20"/>
  <c r="AG13" i="20"/>
  <c r="AG19" i="20"/>
  <c r="AG35" i="20"/>
  <c r="AG143" i="20"/>
  <c r="AG137" i="20"/>
  <c r="AG49" i="20"/>
  <c r="AG56" i="20"/>
  <c r="AG170" i="20"/>
  <c r="AG95" i="20"/>
  <c r="AG147" i="20"/>
  <c r="AG86" i="20"/>
  <c r="AG75" i="20"/>
  <c r="AG14" i="20"/>
  <c r="AG17" i="20"/>
  <c r="AG32" i="20"/>
  <c r="AG127" i="20"/>
  <c r="AG120" i="20"/>
  <c r="AG59" i="20"/>
  <c r="AG159" i="20"/>
  <c r="AG149" i="20"/>
  <c r="AG103" i="20"/>
  <c r="AG110" i="20"/>
  <c r="AG121" i="20"/>
  <c r="AG60" i="20"/>
  <c r="AG4" i="20"/>
  <c r="AG172" i="20"/>
  <c r="AG58" i="20"/>
  <c r="AG16" i="20"/>
  <c r="AG30" i="20"/>
  <c r="AG81" i="20"/>
  <c r="AG36" i="20"/>
  <c r="AG97" i="20"/>
  <c r="AG54" i="20"/>
  <c r="AG47" i="20"/>
  <c r="AG98" i="20"/>
  <c r="AG88" i="20"/>
  <c r="AG87" i="20"/>
  <c r="AG84" i="20"/>
  <c r="AG66" i="20"/>
  <c r="AM174" i="7"/>
  <c r="AL175" i="7"/>
  <c r="AQ160" i="7"/>
  <c r="AQ149" i="7"/>
  <c r="AQ135" i="7"/>
  <c r="AQ114" i="7"/>
  <c r="AQ49" i="7"/>
  <c r="AQ150" i="7"/>
  <c r="AQ97" i="7"/>
  <c r="AQ163" i="7"/>
  <c r="AO20" i="7"/>
  <c r="AQ117" i="7"/>
  <c r="AQ146" i="7"/>
  <c r="AQ154" i="7"/>
  <c r="AQ109" i="7"/>
  <c r="AQ116" i="7"/>
  <c r="AQ95" i="7"/>
  <c r="AQ89" i="7"/>
  <c r="AQ30" i="7"/>
  <c r="AQ44" i="7"/>
  <c r="AQ50" i="7"/>
  <c r="AQ39" i="7"/>
  <c r="AQ105" i="7"/>
  <c r="AQ9" i="7"/>
  <c r="AQ125" i="7"/>
  <c r="AQ56" i="7"/>
  <c r="AQ141" i="7"/>
  <c r="AQ69" i="7"/>
  <c r="AQ79" i="7"/>
  <c r="AQ71" i="7"/>
  <c r="AQ147" i="7"/>
  <c r="AQ2" i="7"/>
  <c r="AQ92" i="7"/>
  <c r="AQ137" i="7"/>
  <c r="AQ157" i="7"/>
  <c r="AQ164" i="7"/>
  <c r="AQ108" i="7"/>
  <c r="AQ159" i="7"/>
  <c r="AQ133" i="7"/>
  <c r="AQ52" i="7"/>
  <c r="AQ51" i="7"/>
  <c r="AQ88" i="7"/>
  <c r="AQ70" i="7"/>
  <c r="AQ129" i="7"/>
  <c r="AQ73" i="7"/>
  <c r="AP77" i="7"/>
  <c r="AQ106" i="7"/>
  <c r="AQ86" i="7"/>
  <c r="AQ118" i="7"/>
  <c r="AQ136" i="7"/>
  <c r="AQ104" i="7"/>
  <c r="AQ134" i="7"/>
  <c r="AQ80" i="7"/>
  <c r="AQ127" i="7"/>
  <c r="AQ143" i="7"/>
  <c r="AP131" i="7"/>
  <c r="AQ84" i="7"/>
  <c r="AQ171" i="7"/>
  <c r="AQ66" i="7"/>
  <c r="AQ128" i="7"/>
  <c r="AQ98" i="7"/>
  <c r="AQ82" i="7"/>
  <c r="AQ57" i="7"/>
  <c r="AQ165" i="7"/>
  <c r="AQ103" i="7"/>
  <c r="AQ124" i="7"/>
  <c r="AQ158" i="7"/>
  <c r="AN36" i="7"/>
  <c r="AN138" i="7" s="1"/>
  <c r="AQ7" i="7"/>
  <c r="AQ122" i="7"/>
  <c r="AQ47" i="7"/>
  <c r="AQ162" i="7"/>
  <c r="AQ120" i="7"/>
  <c r="AQ53" i="7"/>
  <c r="AQ78" i="7"/>
  <c r="AQ32" i="7"/>
  <c r="AQ126" i="7"/>
  <c r="AQ23" i="7"/>
  <c r="AQ24" i="7"/>
  <c r="AQ33" i="7"/>
  <c r="AQ25" i="7"/>
  <c r="AQ76" i="7"/>
  <c r="AQ101" i="7"/>
  <c r="AQ28" i="7"/>
  <c r="AQ155" i="7"/>
  <c r="AQ43" i="7"/>
  <c r="AQ67" i="7"/>
  <c r="AQ48" i="7"/>
  <c r="AQ145" i="7"/>
  <c r="AQ119" i="7"/>
  <c r="AQ102" i="7"/>
  <c r="AQ142" i="7"/>
  <c r="AQ31" i="7"/>
  <c r="AQ99" i="7"/>
  <c r="AQ96" i="7"/>
  <c r="AP87" i="7"/>
  <c r="AQ45" i="7"/>
  <c r="AQ35" i="7"/>
  <c r="AQ62" i="7"/>
  <c r="AQ74" i="7"/>
  <c r="AQ107" i="7"/>
  <c r="AQ112" i="7"/>
  <c r="AQ121" i="7"/>
  <c r="AQ8" i="7"/>
  <c r="AQ115" i="7"/>
  <c r="AQ167" i="7"/>
  <c r="AQ170" i="7"/>
  <c r="AQ61" i="7"/>
  <c r="AQ40" i="7"/>
  <c r="AQ85" i="7"/>
  <c r="AQ161" i="7"/>
  <c r="AQ55" i="7"/>
  <c r="AQ63" i="7"/>
  <c r="AQ148" i="7"/>
  <c r="AQ94" i="7"/>
  <c r="AQ153" i="7"/>
  <c r="AQ58" i="7"/>
  <c r="AQ54" i="7"/>
  <c r="AQ64" i="7"/>
  <c r="AQ93" i="7"/>
  <c r="AQ27" i="7"/>
  <c r="AQ42" i="7"/>
  <c r="AQ59" i="7"/>
  <c r="AQ91" i="7"/>
  <c r="AQ5" i="7"/>
  <c r="AQ46" i="7"/>
  <c r="AQ132" i="7"/>
  <c r="AQ130" i="7"/>
  <c r="AQ144" i="7"/>
  <c r="AQ65" i="7"/>
  <c r="AP100" i="7"/>
  <c r="AQ34" i="7"/>
  <c r="AQ110" i="7"/>
  <c r="AQ113" i="7"/>
  <c r="AQ60" i="7"/>
  <c r="AQ75" i="7"/>
  <c r="AQ83" i="7"/>
  <c r="AQ156" i="7"/>
  <c r="AQ41" i="7"/>
  <c r="AQ90" i="7"/>
  <c r="AQ111" i="7"/>
  <c r="AQ166" i="7"/>
  <c r="AQ168" i="7"/>
  <c r="AQ26" i="7"/>
  <c r="AO139" i="7"/>
  <c r="AP22" i="7"/>
  <c r="AP81" i="7"/>
  <c r="AP123" i="7"/>
  <c r="AO37" i="7"/>
  <c r="AP10" i="7"/>
  <c r="AP72" i="7"/>
  <c r="AP29" i="7"/>
  <c r="AO21" i="7"/>
  <c r="AP38" i="7"/>
  <c r="AP68" i="7"/>
  <c r="AQ140" i="7" l="1"/>
  <c r="AQ10" i="7"/>
  <c r="AR15" i="7"/>
  <c r="AR14" i="7"/>
  <c r="AR17" i="7"/>
  <c r="AR19" i="7"/>
  <c r="AR16" i="7"/>
  <c r="AR11" i="7"/>
  <c r="AR13" i="7"/>
  <c r="AR18" i="7"/>
  <c r="AR12" i="7"/>
  <c r="AH162" i="20"/>
  <c r="AF141" i="20"/>
  <c r="AH166" i="20"/>
  <c r="AH163" i="20"/>
  <c r="AH173" i="20"/>
  <c r="AH155" i="20"/>
  <c r="AH112" i="20"/>
  <c r="AH118" i="20"/>
  <c r="AF23" i="20"/>
  <c r="AF38" i="20" s="1"/>
  <c r="AH65" i="20"/>
  <c r="AH128" i="20"/>
  <c r="AH76" i="20"/>
  <c r="AH107" i="20"/>
  <c r="AH42" i="20"/>
  <c r="AF39" i="20"/>
  <c r="AH116" i="20"/>
  <c r="AH152" i="20"/>
  <c r="AH81" i="20"/>
  <c r="AH153" i="20"/>
  <c r="AH122" i="20"/>
  <c r="AG70" i="20"/>
  <c r="AH165" i="20"/>
  <c r="AH16" i="20"/>
  <c r="AH86" i="20"/>
  <c r="AH120" i="20"/>
  <c r="AG79" i="20"/>
  <c r="AH50" i="20"/>
  <c r="AH151" i="20"/>
  <c r="AH15" i="20"/>
  <c r="AH55" i="20"/>
  <c r="AH147" i="20"/>
  <c r="AH27" i="20"/>
  <c r="AH124" i="20"/>
  <c r="AH99" i="20"/>
  <c r="AH100" i="20"/>
  <c r="AH66" i="20"/>
  <c r="AH129" i="20"/>
  <c r="AH44" i="20"/>
  <c r="AH172" i="20"/>
  <c r="AG154" i="20"/>
  <c r="AG74" i="20"/>
  <c r="AG31" i="20"/>
  <c r="AG83" i="20"/>
  <c r="AE140" i="20"/>
  <c r="AE171" i="20" s="1"/>
  <c r="AE174" i="20" s="1"/>
  <c r="AG12" i="20"/>
  <c r="AG22" i="20" s="1"/>
  <c r="AG40" i="20"/>
  <c r="AG24" i="20"/>
  <c r="AG125" i="20"/>
  <c r="AG102" i="20"/>
  <c r="AG142" i="20"/>
  <c r="AG89" i="20"/>
  <c r="AG133" i="20"/>
  <c r="AH18" i="20"/>
  <c r="AH87" i="20"/>
  <c r="AH59" i="20"/>
  <c r="AH97" i="20"/>
  <c r="AH82" i="20"/>
  <c r="AH36" i="20"/>
  <c r="AH104" i="20"/>
  <c r="AH160" i="20"/>
  <c r="AH52" i="20"/>
  <c r="AH53" i="20"/>
  <c r="AH84" i="20"/>
  <c r="AH91" i="20"/>
  <c r="AH49" i="20"/>
  <c r="AH14" i="20"/>
  <c r="AH20" i="20"/>
  <c r="AH105" i="20"/>
  <c r="AH126" i="20"/>
  <c r="AH136" i="20"/>
  <c r="AH109" i="20"/>
  <c r="AH146" i="20"/>
  <c r="AH138" i="20"/>
  <c r="AH161" i="20"/>
  <c r="AH45" i="20"/>
  <c r="AI5" i="20"/>
  <c r="AI68" i="20" s="1"/>
  <c r="AH71" i="20"/>
  <c r="AH25" i="20"/>
  <c r="AH68" i="20"/>
  <c r="AH157" i="20"/>
  <c r="AH75" i="20"/>
  <c r="AH78" i="20"/>
  <c r="AH117" i="20"/>
  <c r="AH17" i="20"/>
  <c r="AH92" i="20"/>
  <c r="AH35" i="20"/>
  <c r="AH134" i="20"/>
  <c r="AH64" i="20"/>
  <c r="AH158" i="20"/>
  <c r="AH121" i="20"/>
  <c r="AH135" i="20"/>
  <c r="AH60" i="20"/>
  <c r="AH123" i="20"/>
  <c r="AH143" i="20"/>
  <c r="AH54" i="20"/>
  <c r="AH106" i="20"/>
  <c r="AH139" i="20"/>
  <c r="AH90" i="20"/>
  <c r="AH114" i="20"/>
  <c r="AH164" i="20"/>
  <c r="AH33" i="20"/>
  <c r="AH144" i="20"/>
  <c r="AH48" i="20"/>
  <c r="AH103" i="20"/>
  <c r="AH51" i="20"/>
  <c r="AH21" i="20"/>
  <c r="AH108" i="20"/>
  <c r="AH137" i="20"/>
  <c r="AH95" i="20"/>
  <c r="AH85" i="20"/>
  <c r="AH159" i="20"/>
  <c r="AH98" i="20"/>
  <c r="AH72" i="20"/>
  <c r="AH132" i="20"/>
  <c r="AH96" i="20"/>
  <c r="AH167" i="20"/>
  <c r="AH30" i="20"/>
  <c r="AH34" i="20"/>
  <c r="AH130" i="20"/>
  <c r="AH94" i="20"/>
  <c r="AH169" i="20"/>
  <c r="AH115" i="20"/>
  <c r="AH19" i="20"/>
  <c r="AH77" i="20"/>
  <c r="AH73" i="20"/>
  <c r="AH4" i="20"/>
  <c r="AH119" i="20"/>
  <c r="AH28" i="20"/>
  <c r="AH32" i="20"/>
  <c r="AH149" i="20"/>
  <c r="AH67" i="20"/>
  <c r="AH111" i="20"/>
  <c r="AH88" i="20"/>
  <c r="AH29" i="20"/>
  <c r="AH37" i="20"/>
  <c r="AH61" i="20"/>
  <c r="AH145" i="20"/>
  <c r="AH41" i="20"/>
  <c r="AH69" i="20"/>
  <c r="AH13" i="20"/>
  <c r="AH80" i="20"/>
  <c r="AH46" i="20"/>
  <c r="AH47" i="20"/>
  <c r="AH63" i="20"/>
  <c r="AH127" i="20"/>
  <c r="AH113" i="20"/>
  <c r="AH93" i="20"/>
  <c r="AH101" i="20"/>
  <c r="AH57" i="20"/>
  <c r="AH110" i="20"/>
  <c r="AH26" i="20"/>
  <c r="AH170" i="20"/>
  <c r="AH131" i="20"/>
  <c r="AH62" i="20"/>
  <c r="AH156" i="20"/>
  <c r="AH148" i="20"/>
  <c r="AH43" i="20"/>
  <c r="AH150" i="20"/>
  <c r="AH56" i="20"/>
  <c r="AH58" i="20"/>
  <c r="AM175" i="7"/>
  <c r="AM176" i="7"/>
  <c r="AR149" i="7"/>
  <c r="AR6" i="7"/>
  <c r="AR163" i="7"/>
  <c r="I163" i="7" s="1"/>
  <c r="AR85" i="7"/>
  <c r="AR145" i="7"/>
  <c r="AP20" i="7"/>
  <c r="AO36" i="7"/>
  <c r="AO138" i="7" s="1"/>
  <c r="AO169" i="7" s="1"/>
  <c r="AO172" i="7" s="1"/>
  <c r="AQ68" i="7"/>
  <c r="AP21" i="7"/>
  <c r="AR70" i="7"/>
  <c r="AR126" i="7"/>
  <c r="AR96" i="7"/>
  <c r="AR128" i="7"/>
  <c r="AR63" i="7"/>
  <c r="AR151" i="7"/>
  <c r="I151" i="7" s="1"/>
  <c r="AR73" i="7"/>
  <c r="AR30" i="7"/>
  <c r="AR82" i="7"/>
  <c r="AR32" i="7"/>
  <c r="AR161" i="7"/>
  <c r="AR121" i="7"/>
  <c r="AR78" i="7"/>
  <c r="AR45" i="7"/>
  <c r="AR97" i="7"/>
  <c r="AR88" i="7"/>
  <c r="AR160" i="7"/>
  <c r="AR7" i="7"/>
  <c r="AR118" i="7"/>
  <c r="AR112" i="7"/>
  <c r="AR130" i="7"/>
  <c r="AR168" i="7"/>
  <c r="AR69" i="7"/>
  <c r="AR117" i="7"/>
  <c r="AR171" i="7"/>
  <c r="AR157" i="7"/>
  <c r="I157" i="7" s="1"/>
  <c r="L157" i="7" s="1"/>
  <c r="AR23" i="7"/>
  <c r="AR58" i="7"/>
  <c r="AR135" i="7"/>
  <c r="AR158" i="7"/>
  <c r="AR103" i="7"/>
  <c r="AR83" i="7"/>
  <c r="AR142" i="7"/>
  <c r="I142" i="7" s="1"/>
  <c r="L142" i="7" s="1"/>
  <c r="AR89" i="7"/>
  <c r="AQ72" i="7"/>
  <c r="AR170" i="7"/>
  <c r="AR154" i="7"/>
  <c r="AR122" i="7"/>
  <c r="AQ131" i="7"/>
  <c r="AQ38" i="7"/>
  <c r="AQ77" i="7"/>
  <c r="AQ123" i="7"/>
  <c r="AQ29" i="7"/>
  <c r="AQ100" i="7"/>
  <c r="AQ22" i="7"/>
  <c r="AR129" i="7"/>
  <c r="AR148" i="7"/>
  <c r="AR162" i="7"/>
  <c r="I162" i="7" s="1"/>
  <c r="M162" i="7" s="1"/>
  <c r="AR71" i="7"/>
  <c r="AR55" i="7"/>
  <c r="AR150" i="7"/>
  <c r="I150" i="7" s="1"/>
  <c r="AR62" i="7"/>
  <c r="AR80" i="7"/>
  <c r="AR107" i="7"/>
  <c r="AQ4" i="7"/>
  <c r="AR90" i="7"/>
  <c r="AP139" i="7"/>
  <c r="AR53" i="7"/>
  <c r="AR147" i="7"/>
  <c r="AR114" i="7"/>
  <c r="AR28" i="7"/>
  <c r="AR91" i="7"/>
  <c r="AR146" i="7"/>
  <c r="AR59" i="7"/>
  <c r="AR101" i="7"/>
  <c r="AR134" i="7"/>
  <c r="AR57" i="7"/>
  <c r="AR35" i="7"/>
  <c r="AR43" i="7"/>
  <c r="AR110" i="7"/>
  <c r="AR34" i="7"/>
  <c r="AR24" i="7"/>
  <c r="AR115" i="7"/>
  <c r="AR46" i="7"/>
  <c r="AR8" i="7"/>
  <c r="AR27" i="7"/>
  <c r="AR66" i="7"/>
  <c r="AR44" i="7"/>
  <c r="AR166" i="7"/>
  <c r="AR9" i="7"/>
  <c r="AR106" i="7"/>
  <c r="AR99" i="7"/>
  <c r="AR124" i="7"/>
  <c r="AQ152" i="7"/>
  <c r="AR167" i="7"/>
  <c r="AR156" i="7"/>
  <c r="I156" i="7" s="1"/>
  <c r="AQ81" i="7"/>
  <c r="AR54" i="7"/>
  <c r="AR137" i="7"/>
  <c r="AR98" i="7"/>
  <c r="AR94" i="7"/>
  <c r="AR49" i="7"/>
  <c r="AR104" i="7"/>
  <c r="AR2" i="7"/>
  <c r="AR133" i="7"/>
  <c r="AR92" i="7"/>
  <c r="AR93" i="7"/>
  <c r="AR41" i="7"/>
  <c r="AR26" i="7"/>
  <c r="AR155" i="7"/>
  <c r="I155" i="7" s="1"/>
  <c r="M155" i="7" s="1"/>
  <c r="AR52" i="7"/>
  <c r="AR109" i="7"/>
  <c r="AR153" i="7"/>
  <c r="AR79" i="7"/>
  <c r="AR25" i="7"/>
  <c r="AR42" i="7"/>
  <c r="AR119" i="7"/>
  <c r="AR67" i="7"/>
  <c r="AR105" i="7"/>
  <c r="AR111" i="7"/>
  <c r="AR51" i="7"/>
  <c r="AR47" i="7"/>
  <c r="AQ87" i="7"/>
  <c r="AR116" i="7"/>
  <c r="AR136" i="7"/>
  <c r="AR84" i="7"/>
  <c r="AR61" i="7"/>
  <c r="AR159" i="7"/>
  <c r="AR31" i="7"/>
  <c r="AR5" i="7"/>
  <c r="AR50" i="7"/>
  <c r="AR141" i="7"/>
  <c r="AR144" i="7"/>
  <c r="AR64" i="7"/>
  <c r="AR76" i="7"/>
  <c r="AR39" i="7"/>
  <c r="AR95" i="7"/>
  <c r="AR60" i="7"/>
  <c r="AR102" i="7"/>
  <c r="AR48" i="7"/>
  <c r="AR33" i="7"/>
  <c r="AR65" i="7"/>
  <c r="AR113" i="7"/>
  <c r="AR120" i="7"/>
  <c r="AR165" i="7"/>
  <c r="AR125" i="7"/>
  <c r="AR164" i="7"/>
  <c r="AR74" i="7"/>
  <c r="AR40" i="7"/>
  <c r="AR86" i="7"/>
  <c r="AR108" i="7"/>
  <c r="AR75" i="7"/>
  <c r="AR143" i="7"/>
  <c r="AR56" i="7"/>
  <c r="AR127" i="7"/>
  <c r="AR132" i="7"/>
  <c r="AP37" i="7"/>
  <c r="AN169" i="7"/>
  <c r="AN172" i="7" s="1"/>
  <c r="AN174" i="7" s="1"/>
  <c r="AN176" i="7" l="1"/>
  <c r="AS6" i="7"/>
  <c r="I6" i="7" s="1"/>
  <c r="M6" i="7" s="1"/>
  <c r="AS12" i="7"/>
  <c r="I12" i="7" s="1"/>
  <c r="M12" i="7" s="1"/>
  <c r="AS18" i="7"/>
  <c r="I18" i="7" s="1"/>
  <c r="M18" i="7" s="1"/>
  <c r="AS16" i="7"/>
  <c r="I16" i="7" s="1"/>
  <c r="AS19" i="7"/>
  <c r="I19" i="7" s="1"/>
  <c r="L19" i="7" s="1"/>
  <c r="AS14" i="7"/>
  <c r="I14" i="7" s="1"/>
  <c r="M14" i="7" s="1"/>
  <c r="AS15" i="7"/>
  <c r="I15" i="7" s="1"/>
  <c r="L15" i="7" s="1"/>
  <c r="AS13" i="7"/>
  <c r="I13" i="7" s="1"/>
  <c r="L13" i="7" s="1"/>
  <c r="AS17" i="7"/>
  <c r="I17" i="7" s="1"/>
  <c r="L17" i="7" s="1"/>
  <c r="AS11" i="7"/>
  <c r="I11" i="7" s="1"/>
  <c r="AH79" i="20"/>
  <c r="AG23" i="20"/>
  <c r="AG38" i="20" s="1"/>
  <c r="AI144" i="20"/>
  <c r="AJ144" i="20" s="1"/>
  <c r="AG141" i="20"/>
  <c r="AF140" i="20"/>
  <c r="AF171" i="20" s="1"/>
  <c r="AF174" i="20" s="1"/>
  <c r="AH40" i="20"/>
  <c r="AH125" i="20"/>
  <c r="AI43" i="20"/>
  <c r="AJ43" i="20" s="1"/>
  <c r="AI60" i="20"/>
  <c r="AJ60" i="20" s="1"/>
  <c r="AH133" i="20"/>
  <c r="AI111" i="20"/>
  <c r="AJ111" i="20" s="1"/>
  <c r="AI173" i="20"/>
  <c r="AJ173" i="20" s="1"/>
  <c r="AH70" i="20"/>
  <c r="AG39" i="20"/>
  <c r="AI86" i="20"/>
  <c r="AJ86" i="20" s="1"/>
  <c r="AH102" i="20"/>
  <c r="AH24" i="20"/>
  <c r="AH89" i="20"/>
  <c r="AJ68" i="20"/>
  <c r="AI49" i="20"/>
  <c r="AJ49" i="20" s="1"/>
  <c r="AI27" i="20"/>
  <c r="AJ27" i="20" s="1"/>
  <c r="AI157" i="20"/>
  <c r="AJ157" i="20" s="1"/>
  <c r="AH74" i="20"/>
  <c r="AH154" i="20"/>
  <c r="AH83" i="20"/>
  <c r="AI17" i="20"/>
  <c r="AI53" i="20"/>
  <c r="AJ53" i="20" s="1"/>
  <c r="AH142" i="20"/>
  <c r="AH12" i="20"/>
  <c r="AH22" i="20" s="1"/>
  <c r="AI61" i="20"/>
  <c r="AJ61" i="20" s="1"/>
  <c r="AH31" i="20"/>
  <c r="AI152" i="20"/>
  <c r="AJ152" i="20" s="1"/>
  <c r="AI113" i="20"/>
  <c r="AJ113" i="20" s="1"/>
  <c r="AI155" i="20"/>
  <c r="AJ155" i="20" s="1"/>
  <c r="AI161" i="20"/>
  <c r="AJ161" i="20" s="1"/>
  <c r="AI160" i="20"/>
  <c r="AJ160" i="20" s="1"/>
  <c r="AI66" i="20"/>
  <c r="AJ66" i="20" s="1"/>
  <c r="AI122" i="20"/>
  <c r="AJ122" i="20" s="1"/>
  <c r="AI72" i="20"/>
  <c r="AJ72" i="20" s="1"/>
  <c r="AI127" i="20"/>
  <c r="AJ127" i="20" s="1"/>
  <c r="AI163" i="20"/>
  <c r="AJ163" i="20" s="1"/>
  <c r="AI15" i="20"/>
  <c r="AI149" i="20"/>
  <c r="AJ149" i="20" s="1"/>
  <c r="AI52" i="20"/>
  <c r="AJ52" i="20" s="1"/>
  <c r="AI57" i="20"/>
  <c r="AJ57" i="20" s="1"/>
  <c r="AI118" i="20"/>
  <c r="AJ118" i="20" s="1"/>
  <c r="AI94" i="20"/>
  <c r="AJ94" i="20" s="1"/>
  <c r="AI96" i="20"/>
  <c r="AJ96" i="20" s="1"/>
  <c r="AI85" i="20"/>
  <c r="AJ85" i="20" s="1"/>
  <c r="AI126" i="20"/>
  <c r="AJ126" i="20" s="1"/>
  <c r="AI168" i="20"/>
  <c r="AJ168" i="20" s="1"/>
  <c r="AI25" i="20"/>
  <c r="AJ25" i="20" s="1"/>
  <c r="AI90" i="20"/>
  <c r="AI124" i="20"/>
  <c r="AJ124" i="20" s="1"/>
  <c r="AI50" i="20"/>
  <c r="AJ50" i="20" s="1"/>
  <c r="AI129" i="20"/>
  <c r="AJ129" i="20" s="1"/>
  <c r="AI150" i="20"/>
  <c r="AJ150" i="20" s="1"/>
  <c r="AI107" i="20"/>
  <c r="AJ107" i="20" s="1"/>
  <c r="AI167" i="20"/>
  <c r="AJ167" i="20" s="1"/>
  <c r="AK5" i="20"/>
  <c r="AK166" i="20" s="1"/>
  <c r="AI81" i="20"/>
  <c r="AJ81" i="20" s="1"/>
  <c r="AI145" i="20"/>
  <c r="AJ145" i="20" s="1"/>
  <c r="AI54" i="20"/>
  <c r="AJ54" i="20" s="1"/>
  <c r="AI88" i="20"/>
  <c r="AJ88" i="20" s="1"/>
  <c r="AI105" i="20"/>
  <c r="AJ105" i="20" s="1"/>
  <c r="AI4" i="20"/>
  <c r="AI99" i="20"/>
  <c r="AJ99" i="20" s="1"/>
  <c r="AI45" i="20"/>
  <c r="AJ45" i="20" s="1"/>
  <c r="AI143" i="20"/>
  <c r="AJ143" i="20" s="1"/>
  <c r="AI120" i="20"/>
  <c r="AJ120" i="20" s="1"/>
  <c r="AI80" i="20"/>
  <c r="AJ80" i="20" s="1"/>
  <c r="AI153" i="20"/>
  <c r="AJ153" i="20" s="1"/>
  <c r="AI78" i="20"/>
  <c r="AJ78" i="20" s="1"/>
  <c r="AI101" i="20"/>
  <c r="AJ101" i="20" s="1"/>
  <c r="AI116" i="20"/>
  <c r="AJ116" i="20" s="1"/>
  <c r="AI131" i="20"/>
  <c r="AJ131" i="20" s="1"/>
  <c r="AI97" i="20"/>
  <c r="AJ97" i="20" s="1"/>
  <c r="AI119" i="20"/>
  <c r="AJ119" i="20" s="1"/>
  <c r="AI151" i="20"/>
  <c r="AJ151" i="20" s="1"/>
  <c r="AI19" i="20"/>
  <c r="AJ19" i="20" s="1"/>
  <c r="AI76" i="20"/>
  <c r="AJ76" i="20" s="1"/>
  <c r="AI67" i="20"/>
  <c r="AJ67" i="20" s="1"/>
  <c r="AI47" i="20"/>
  <c r="AJ47" i="20" s="1"/>
  <c r="AI64" i="20"/>
  <c r="AJ64" i="20" s="1"/>
  <c r="AI21" i="20"/>
  <c r="AJ21" i="20" s="1"/>
  <c r="AI35" i="20"/>
  <c r="AJ35" i="20" s="1"/>
  <c r="AI46" i="20"/>
  <c r="AJ46" i="20" s="1"/>
  <c r="AI48" i="20"/>
  <c r="AJ48" i="20" s="1"/>
  <c r="AI104" i="20"/>
  <c r="AJ104" i="20" s="1"/>
  <c r="AI114" i="20"/>
  <c r="AJ114" i="20" s="1"/>
  <c r="AI136" i="20"/>
  <c r="AJ136" i="20" s="1"/>
  <c r="AI117" i="20"/>
  <c r="AJ117" i="20" s="1"/>
  <c r="AI159" i="20"/>
  <c r="AJ159" i="20" s="1"/>
  <c r="AI28" i="20"/>
  <c r="AJ28" i="20" s="1"/>
  <c r="AI26" i="20"/>
  <c r="AJ26" i="20" s="1"/>
  <c r="AI37" i="20"/>
  <c r="AJ37" i="20" s="1"/>
  <c r="AI56" i="20"/>
  <c r="AJ56" i="20" s="1"/>
  <c r="AI158" i="20"/>
  <c r="AJ158" i="20" s="1"/>
  <c r="AI132" i="20"/>
  <c r="AJ132" i="20" s="1"/>
  <c r="AI69" i="20"/>
  <c r="AJ69" i="20" s="1"/>
  <c r="AI98" i="20"/>
  <c r="AJ98" i="20" s="1"/>
  <c r="AI44" i="20"/>
  <c r="AJ44" i="20" s="1"/>
  <c r="AI109" i="20"/>
  <c r="AJ109" i="20" s="1"/>
  <c r="AI156" i="20"/>
  <c r="AJ156" i="20" s="1"/>
  <c r="AI137" i="20"/>
  <c r="AJ137" i="20" s="1"/>
  <c r="AI139" i="20"/>
  <c r="AJ139" i="20" s="1"/>
  <c r="AI13" i="20"/>
  <c r="AJ13" i="20" s="1"/>
  <c r="AI62" i="20"/>
  <c r="AJ62" i="20" s="1"/>
  <c r="AI65" i="20"/>
  <c r="AJ65" i="20" s="1"/>
  <c r="AI87" i="20"/>
  <c r="AJ87" i="20" s="1"/>
  <c r="AI18" i="20"/>
  <c r="AJ18" i="20" s="1"/>
  <c r="AI100" i="20"/>
  <c r="AJ100" i="20" s="1"/>
  <c r="AI169" i="20"/>
  <c r="AJ169" i="20" s="1"/>
  <c r="AI165" i="20"/>
  <c r="AJ165" i="20" s="1"/>
  <c r="AI128" i="20"/>
  <c r="AJ128" i="20" s="1"/>
  <c r="AI41" i="20"/>
  <c r="AJ41" i="20" s="1"/>
  <c r="AI77" i="20"/>
  <c r="AJ77" i="20" s="1"/>
  <c r="AI123" i="20"/>
  <c r="AJ123" i="20" s="1"/>
  <c r="AI146" i="20"/>
  <c r="AJ146" i="20" s="1"/>
  <c r="AI147" i="20"/>
  <c r="AJ147" i="20" s="1"/>
  <c r="AI166" i="20"/>
  <c r="AJ166" i="20" s="1"/>
  <c r="AI134" i="20"/>
  <c r="AJ134" i="20" s="1"/>
  <c r="AI58" i="20"/>
  <c r="AJ58" i="20" s="1"/>
  <c r="AI130" i="20"/>
  <c r="AJ130" i="20" s="1"/>
  <c r="AI73" i="20"/>
  <c r="AJ73" i="20" s="1"/>
  <c r="AI110" i="20"/>
  <c r="AJ110" i="20" s="1"/>
  <c r="AI164" i="20"/>
  <c r="AJ164" i="20" s="1"/>
  <c r="AI71" i="20"/>
  <c r="AJ71" i="20" s="1"/>
  <c r="AI36" i="20"/>
  <c r="AJ36" i="20" s="1"/>
  <c r="AI112" i="20"/>
  <c r="AJ112" i="20" s="1"/>
  <c r="AI59" i="20"/>
  <c r="AJ59" i="20" s="1"/>
  <c r="AI82" i="20"/>
  <c r="AJ82" i="20" s="1"/>
  <c r="AI34" i="20"/>
  <c r="AJ34" i="20" s="1"/>
  <c r="AI103" i="20"/>
  <c r="AJ103" i="20" s="1"/>
  <c r="AI115" i="20"/>
  <c r="AJ115" i="20" s="1"/>
  <c r="AI135" i="20"/>
  <c r="AJ135" i="20" s="1"/>
  <c r="AI14" i="20"/>
  <c r="AI121" i="20"/>
  <c r="AJ121" i="20" s="1"/>
  <c r="AI30" i="20"/>
  <c r="AI16" i="20"/>
  <c r="AI32" i="20"/>
  <c r="AJ32" i="20" s="1"/>
  <c r="AI170" i="20"/>
  <c r="AJ170" i="20" s="1"/>
  <c r="AI172" i="20"/>
  <c r="AJ172" i="20" s="1"/>
  <c r="AI93" i="20"/>
  <c r="AJ93" i="20" s="1"/>
  <c r="AI138" i="20"/>
  <c r="AJ138" i="20" s="1"/>
  <c r="AI63" i="20"/>
  <c r="AJ63" i="20" s="1"/>
  <c r="AI162" i="20"/>
  <c r="AJ162" i="20" s="1"/>
  <c r="AI55" i="20"/>
  <c r="AJ55" i="20" s="1"/>
  <c r="AI84" i="20"/>
  <c r="AJ84" i="20" s="1"/>
  <c r="AI92" i="20"/>
  <c r="AJ92" i="20" s="1"/>
  <c r="AI29" i="20"/>
  <c r="AJ29" i="20" s="1"/>
  <c r="AI20" i="20"/>
  <c r="AJ20" i="20" s="1"/>
  <c r="AI33" i="20"/>
  <c r="AJ33" i="20" s="1"/>
  <c r="AI106" i="20"/>
  <c r="AJ106" i="20" s="1"/>
  <c r="AI95" i="20"/>
  <c r="AJ95" i="20" s="1"/>
  <c r="AI148" i="20"/>
  <c r="AJ148" i="20" s="1"/>
  <c r="AI42" i="20"/>
  <c r="AJ42" i="20" s="1"/>
  <c r="AI51" i="20"/>
  <c r="AJ51" i="20" s="1"/>
  <c r="AI75" i="20"/>
  <c r="AJ75" i="20" s="1"/>
  <c r="AI108" i="20"/>
  <c r="AJ108" i="20" s="1"/>
  <c r="AI91" i="20"/>
  <c r="AJ91" i="20" s="1"/>
  <c r="AS64" i="7"/>
  <c r="I64" i="7" s="1"/>
  <c r="M64" i="7" s="1"/>
  <c r="AR140" i="7"/>
  <c r="AS149" i="7"/>
  <c r="I149" i="7" s="1"/>
  <c r="AS80" i="7"/>
  <c r="I80" i="7" s="1"/>
  <c r="AS165" i="7"/>
  <c r="I165" i="7" s="1"/>
  <c r="L165" i="7" s="1"/>
  <c r="AS63" i="7"/>
  <c r="I63" i="7" s="1"/>
  <c r="L63" i="7" s="1"/>
  <c r="AS27" i="7"/>
  <c r="I27" i="7" s="1"/>
  <c r="M27" i="7" s="1"/>
  <c r="AS67" i="7"/>
  <c r="I67" i="7" s="1"/>
  <c r="M67" i="7" s="1"/>
  <c r="AS124" i="7"/>
  <c r="I124" i="7" s="1"/>
  <c r="AS43" i="7"/>
  <c r="I43" i="7" s="1"/>
  <c r="L43" i="7" s="1"/>
  <c r="AS76" i="7"/>
  <c r="I76" i="7" s="1"/>
  <c r="M76" i="7" s="1"/>
  <c r="AS51" i="7"/>
  <c r="I51" i="7" s="1"/>
  <c r="M51" i="7" s="1"/>
  <c r="AS101" i="7"/>
  <c r="I101" i="7" s="1"/>
  <c r="AS137" i="7"/>
  <c r="I137" i="7" s="1"/>
  <c r="M137" i="7" s="1"/>
  <c r="AS158" i="7"/>
  <c r="I158" i="7" s="1"/>
  <c r="L158" i="7" s="1"/>
  <c r="AS35" i="7"/>
  <c r="I35" i="7" s="1"/>
  <c r="M35" i="7" s="1"/>
  <c r="AS69" i="7"/>
  <c r="I69" i="7" s="1"/>
  <c r="AS48" i="7"/>
  <c r="I48" i="7" s="1"/>
  <c r="M48" i="7" s="1"/>
  <c r="AS145" i="7"/>
  <c r="I145" i="7" s="1"/>
  <c r="L145" i="7" s="1"/>
  <c r="AS5" i="7"/>
  <c r="I5" i="7" s="1"/>
  <c r="AS79" i="7"/>
  <c r="I79" i="7" s="1"/>
  <c r="M79" i="7" s="1"/>
  <c r="AS55" i="7"/>
  <c r="I55" i="7" s="1"/>
  <c r="M55" i="7" s="1"/>
  <c r="AS122" i="7"/>
  <c r="I122" i="7" s="1"/>
  <c r="L122" i="7" s="1"/>
  <c r="AS57" i="7"/>
  <c r="I57" i="7" s="1"/>
  <c r="L57" i="7" s="1"/>
  <c r="AS39" i="7"/>
  <c r="I39" i="7" s="1"/>
  <c r="AS58" i="7"/>
  <c r="I58" i="7" s="1"/>
  <c r="L58" i="7" s="1"/>
  <c r="AS108" i="7"/>
  <c r="I108" i="7" s="1"/>
  <c r="M108" i="7" s="1"/>
  <c r="AS89" i="7"/>
  <c r="I89" i="7" s="1"/>
  <c r="L89" i="7" s="1"/>
  <c r="AS28" i="7"/>
  <c r="I28" i="7" s="1"/>
  <c r="M28" i="7" s="1"/>
  <c r="AS153" i="7"/>
  <c r="I153" i="7" s="1"/>
  <c r="AS33" i="7"/>
  <c r="I33" i="7" s="1"/>
  <c r="L33" i="7" s="1"/>
  <c r="AS121" i="7"/>
  <c r="I121" i="7" s="1"/>
  <c r="M121" i="7" s="1"/>
  <c r="AS126" i="7"/>
  <c r="I126" i="7" s="1"/>
  <c r="L126" i="7" s="1"/>
  <c r="AS71" i="7"/>
  <c r="I71" i="7" s="1"/>
  <c r="AS50" i="7"/>
  <c r="I50" i="7" s="1"/>
  <c r="L50" i="7" s="1"/>
  <c r="AS62" i="7"/>
  <c r="I62" i="7" s="1"/>
  <c r="L62" i="7" s="1"/>
  <c r="AS132" i="7"/>
  <c r="I132" i="7" s="1"/>
  <c r="AS102" i="7"/>
  <c r="I102" i="7" s="1"/>
  <c r="L102" i="7" s="1"/>
  <c r="AS118" i="7"/>
  <c r="I118" i="7" s="1"/>
  <c r="L118" i="7" s="1"/>
  <c r="AS41" i="7"/>
  <c r="I41" i="7" s="1"/>
  <c r="M41" i="7" s="1"/>
  <c r="AS30" i="7"/>
  <c r="I30" i="7" s="1"/>
  <c r="AS148" i="7"/>
  <c r="I148" i="7" s="1"/>
  <c r="L148" i="7" s="1"/>
  <c r="AS2" i="7"/>
  <c r="AS130" i="7"/>
  <c r="I130" i="7" s="1"/>
  <c r="M130" i="7" s="1"/>
  <c r="AS93" i="7"/>
  <c r="I93" i="7" s="1"/>
  <c r="L93" i="7" s="1"/>
  <c r="AS8" i="7"/>
  <c r="I8" i="7" s="1"/>
  <c r="M8" i="7" s="1"/>
  <c r="AS117" i="7"/>
  <c r="I117" i="7" s="1"/>
  <c r="L117" i="7" s="1"/>
  <c r="AS88" i="7"/>
  <c r="I88" i="7" s="1"/>
  <c r="AS113" i="7"/>
  <c r="I113" i="7" s="1"/>
  <c r="M113" i="7" s="1"/>
  <c r="AS34" i="7"/>
  <c r="I34" i="7" s="1"/>
  <c r="M34" i="7" s="1"/>
  <c r="AS115" i="7"/>
  <c r="I115" i="7" s="1"/>
  <c r="M115" i="7" s="1"/>
  <c r="AS170" i="7"/>
  <c r="I170" i="7" s="1"/>
  <c r="M170" i="7" s="1"/>
  <c r="AS99" i="7"/>
  <c r="I99" i="7" s="1"/>
  <c r="M99" i="7" s="1"/>
  <c r="AS143" i="7"/>
  <c r="I143" i="7" s="1"/>
  <c r="AS9" i="7"/>
  <c r="I9" i="7" s="1"/>
  <c r="M9" i="7" s="1"/>
  <c r="AS54" i="7"/>
  <c r="I54" i="7" s="1"/>
  <c r="L54" i="7" s="1"/>
  <c r="AS52" i="7"/>
  <c r="I52" i="7" s="1"/>
  <c r="M52" i="7" s="1"/>
  <c r="AS7" i="7"/>
  <c r="AS166" i="7"/>
  <c r="I166" i="7" s="1"/>
  <c r="L166" i="7" s="1"/>
  <c r="AS111" i="7"/>
  <c r="I111" i="7" s="1"/>
  <c r="M111" i="7" s="1"/>
  <c r="AS75" i="7"/>
  <c r="I75" i="7" s="1"/>
  <c r="M75" i="7" s="1"/>
  <c r="AS144" i="7"/>
  <c r="I144" i="7" s="1"/>
  <c r="M144" i="7" s="1"/>
  <c r="AS78" i="7"/>
  <c r="I78" i="7" s="1"/>
  <c r="AS160" i="7"/>
  <c r="I160" i="7" s="1"/>
  <c r="M160" i="7" s="1"/>
  <c r="AS66" i="7"/>
  <c r="I66" i="7" s="1"/>
  <c r="L66" i="7" s="1"/>
  <c r="AS171" i="7"/>
  <c r="I171" i="7" s="1"/>
  <c r="M171" i="7" s="1"/>
  <c r="AS74" i="7"/>
  <c r="I74" i="7" s="1"/>
  <c r="L74" i="7" s="1"/>
  <c r="AS96" i="7"/>
  <c r="I96" i="7" s="1"/>
  <c r="L96" i="7" s="1"/>
  <c r="AS147" i="7"/>
  <c r="I147" i="7" s="1"/>
  <c r="L147" i="7" s="1"/>
  <c r="AS136" i="7"/>
  <c r="I136" i="7" s="1"/>
  <c r="L136" i="7" s="1"/>
  <c r="AS60" i="7"/>
  <c r="I60" i="7" s="1"/>
  <c r="L60" i="7" s="1"/>
  <c r="AS44" i="7"/>
  <c r="I44" i="7" s="1"/>
  <c r="L44" i="7" s="1"/>
  <c r="AS86" i="7"/>
  <c r="I86" i="7" s="1"/>
  <c r="L86" i="7" s="1"/>
  <c r="M163" i="7"/>
  <c r="L163" i="7"/>
  <c r="AS59" i="7"/>
  <c r="I59" i="7" s="1"/>
  <c r="M59" i="7" s="1"/>
  <c r="AS127" i="7"/>
  <c r="I127" i="7" s="1"/>
  <c r="L127" i="7" s="1"/>
  <c r="AS92" i="7"/>
  <c r="I92" i="7" s="1"/>
  <c r="M92" i="7" s="1"/>
  <c r="AS25" i="7"/>
  <c r="I25" i="7" s="1"/>
  <c r="M25" i="7" s="1"/>
  <c r="AS95" i="7"/>
  <c r="I95" i="7" s="1"/>
  <c r="L95" i="7" s="1"/>
  <c r="AS110" i="7"/>
  <c r="I110" i="7" s="1"/>
  <c r="L110" i="7" s="1"/>
  <c r="M157" i="7"/>
  <c r="AS154" i="7"/>
  <c r="I154" i="7" s="1"/>
  <c r="M154" i="7" s="1"/>
  <c r="AS116" i="7"/>
  <c r="I116" i="7" s="1"/>
  <c r="M116" i="7" s="1"/>
  <c r="AS146" i="7"/>
  <c r="I146" i="7" s="1"/>
  <c r="M146" i="7" s="1"/>
  <c r="AS82" i="7"/>
  <c r="I82" i="7" s="1"/>
  <c r="AS42" i="7"/>
  <c r="I42" i="7" s="1"/>
  <c r="L42" i="7" s="1"/>
  <c r="AS159" i="7"/>
  <c r="I159" i="7" s="1"/>
  <c r="M159" i="7" s="1"/>
  <c r="AS125" i="7"/>
  <c r="I125" i="7" s="1"/>
  <c r="M125" i="7" s="1"/>
  <c r="AS97" i="7"/>
  <c r="I97" i="7" s="1"/>
  <c r="M97" i="7" s="1"/>
  <c r="AS32" i="7"/>
  <c r="I32" i="7" s="1"/>
  <c r="L32" i="7" s="1"/>
  <c r="AS106" i="7"/>
  <c r="I106" i="7" s="1"/>
  <c r="L106" i="7" s="1"/>
  <c r="AS90" i="7"/>
  <c r="I90" i="7" s="1"/>
  <c r="AS107" i="7"/>
  <c r="I107" i="7" s="1"/>
  <c r="L107" i="7" s="1"/>
  <c r="AS134" i="7"/>
  <c r="I134" i="7" s="1"/>
  <c r="L134" i="7" s="1"/>
  <c r="AS135" i="7"/>
  <c r="I135" i="7" s="1"/>
  <c r="L135" i="7" s="1"/>
  <c r="AS120" i="7"/>
  <c r="I120" i="7" s="1"/>
  <c r="L120" i="7" s="1"/>
  <c r="AS46" i="7"/>
  <c r="I46" i="7" s="1"/>
  <c r="L46" i="7" s="1"/>
  <c r="AS24" i="7"/>
  <c r="I24" i="7" s="1"/>
  <c r="M24" i="7" s="1"/>
  <c r="AS168" i="7"/>
  <c r="I168" i="7" s="1"/>
  <c r="L168" i="7" s="1"/>
  <c r="AS45" i="7"/>
  <c r="I45" i="7" s="1"/>
  <c r="L45" i="7" s="1"/>
  <c r="AS31" i="7"/>
  <c r="I31" i="7" s="1"/>
  <c r="L31" i="7" s="1"/>
  <c r="AS109" i="7"/>
  <c r="I109" i="7" s="1"/>
  <c r="M109" i="7" s="1"/>
  <c r="AS47" i="7"/>
  <c r="I47" i="7" s="1"/>
  <c r="L47" i="7" s="1"/>
  <c r="AS167" i="7"/>
  <c r="I167" i="7" s="1"/>
  <c r="M167" i="7" s="1"/>
  <c r="AS103" i="7"/>
  <c r="I103" i="7" s="1"/>
  <c r="M103" i="7" s="1"/>
  <c r="AS94" i="7"/>
  <c r="I94" i="7" s="1"/>
  <c r="M94" i="7" s="1"/>
  <c r="AS56" i="7"/>
  <c r="I56" i="7" s="1"/>
  <c r="L56" i="7" s="1"/>
  <c r="AS84" i="7"/>
  <c r="I84" i="7" s="1"/>
  <c r="M84" i="7" s="1"/>
  <c r="AS141" i="7"/>
  <c r="AS49" i="7"/>
  <c r="I49" i="7" s="1"/>
  <c r="L49" i="7" s="1"/>
  <c r="AS112" i="7"/>
  <c r="I112" i="7" s="1"/>
  <c r="M112" i="7" s="1"/>
  <c r="AS128" i="7"/>
  <c r="I128" i="7" s="1"/>
  <c r="L128" i="7" s="1"/>
  <c r="AS98" i="7"/>
  <c r="I98" i="7" s="1"/>
  <c r="L98" i="7" s="1"/>
  <c r="AS119" i="7"/>
  <c r="I119" i="7" s="1"/>
  <c r="M119" i="7" s="1"/>
  <c r="AS104" i="7"/>
  <c r="I104" i="7" s="1"/>
  <c r="L104" i="7" s="1"/>
  <c r="AS23" i="7"/>
  <c r="I23" i="7" s="1"/>
  <c r="AS129" i="7"/>
  <c r="I129" i="7" s="1"/>
  <c r="M129" i="7" s="1"/>
  <c r="AS133" i="7"/>
  <c r="I133" i="7" s="1"/>
  <c r="L133" i="7" s="1"/>
  <c r="AS85" i="7"/>
  <c r="I85" i="7" s="1"/>
  <c r="M85" i="7" s="1"/>
  <c r="AS105" i="7"/>
  <c r="I105" i="7" s="1"/>
  <c r="L105" i="7" s="1"/>
  <c r="AS161" i="7"/>
  <c r="I161" i="7" s="1"/>
  <c r="M161" i="7" s="1"/>
  <c r="AS91" i="7"/>
  <c r="AS70" i="7"/>
  <c r="I70" i="7" s="1"/>
  <c r="L70" i="7" s="1"/>
  <c r="AS40" i="7"/>
  <c r="I40" i="7" s="1"/>
  <c r="M40" i="7" s="1"/>
  <c r="AS83" i="7"/>
  <c r="I83" i="7" s="1"/>
  <c r="AS61" i="7"/>
  <c r="I61" i="7" s="1"/>
  <c r="L61" i="7" s="1"/>
  <c r="AS73" i="7"/>
  <c r="AS65" i="7"/>
  <c r="I65" i="7" s="1"/>
  <c r="L65" i="7" s="1"/>
  <c r="AS26" i="7"/>
  <c r="I26" i="7" s="1"/>
  <c r="M26" i="7" s="1"/>
  <c r="AS53" i="7"/>
  <c r="I53" i="7" s="1"/>
  <c r="M53" i="7" s="1"/>
  <c r="AS164" i="7"/>
  <c r="I164" i="7" s="1"/>
  <c r="L164" i="7" s="1"/>
  <c r="AS114" i="7"/>
  <c r="I114" i="7" s="1"/>
  <c r="M114" i="7" s="1"/>
  <c r="AP36" i="7"/>
  <c r="AP138" i="7" s="1"/>
  <c r="AQ20" i="7"/>
  <c r="L155" i="7"/>
  <c r="AR81" i="7"/>
  <c r="AQ139" i="7"/>
  <c r="AR77" i="7"/>
  <c r="AR68" i="7"/>
  <c r="AQ21" i="7"/>
  <c r="M142" i="7"/>
  <c r="AR22" i="7"/>
  <c r="AR123" i="7"/>
  <c r="AR4" i="7"/>
  <c r="L162" i="7"/>
  <c r="AR87" i="7"/>
  <c r="AR29" i="7"/>
  <c r="AQ37" i="7"/>
  <c r="AR131" i="7"/>
  <c r="AR10" i="7"/>
  <c r="AR100" i="7"/>
  <c r="AR72" i="7"/>
  <c r="AR38" i="7"/>
  <c r="L156" i="7"/>
  <c r="M156" i="7"/>
  <c r="AR152" i="7"/>
  <c r="AN175" i="7" l="1"/>
  <c r="AO174" i="7"/>
  <c r="AG140" i="20"/>
  <c r="AG171" i="20" s="1"/>
  <c r="AG174" i="20" s="1"/>
  <c r="AI79" i="20"/>
  <c r="AJ79" i="20"/>
  <c r="AK158" i="20"/>
  <c r="AK137" i="20"/>
  <c r="AK63" i="20"/>
  <c r="AK106" i="20"/>
  <c r="AK27" i="20"/>
  <c r="AK57" i="20"/>
  <c r="AK131" i="20"/>
  <c r="AK4" i="20"/>
  <c r="AH23" i="20"/>
  <c r="AH38" i="20" s="1"/>
  <c r="AK42" i="20"/>
  <c r="AH39" i="20"/>
  <c r="AK41" i="20"/>
  <c r="AH141" i="20"/>
  <c r="AK25" i="20"/>
  <c r="AJ142" i="20"/>
  <c r="AK17" i="20"/>
  <c r="AK35" i="20"/>
  <c r="AK99" i="20"/>
  <c r="AK100" i="20"/>
  <c r="AK26" i="20"/>
  <c r="AK78" i="20"/>
  <c r="AK139" i="20"/>
  <c r="AK19" i="20"/>
  <c r="AK71" i="20"/>
  <c r="AK97" i="20"/>
  <c r="AK15" i="20"/>
  <c r="AK90" i="20"/>
  <c r="AK172" i="20"/>
  <c r="AK53" i="20"/>
  <c r="AK165" i="20"/>
  <c r="AK168" i="20"/>
  <c r="AI142" i="20"/>
  <c r="AK107" i="20"/>
  <c r="AK36" i="20"/>
  <c r="AK134" i="20"/>
  <c r="AK98" i="20"/>
  <c r="AK138" i="20"/>
  <c r="AK136" i="20"/>
  <c r="AK72" i="20"/>
  <c r="AK94" i="20"/>
  <c r="AK33" i="20"/>
  <c r="AK48" i="20"/>
  <c r="AK164" i="20"/>
  <c r="AJ74" i="20"/>
  <c r="AK49" i="20"/>
  <c r="AK116" i="20"/>
  <c r="AI74" i="20"/>
  <c r="AK30" i="20"/>
  <c r="AK34" i="20"/>
  <c r="AK93" i="20"/>
  <c r="AK46" i="20"/>
  <c r="AK110" i="20"/>
  <c r="AK61" i="20"/>
  <c r="AK157" i="20"/>
  <c r="AK16" i="20"/>
  <c r="AK118" i="20"/>
  <c r="AK47" i="20"/>
  <c r="AJ83" i="20"/>
  <c r="AI12" i="20"/>
  <c r="AJ12" i="20" s="1"/>
  <c r="AI89" i="20"/>
  <c r="AK113" i="20"/>
  <c r="AK173" i="20"/>
  <c r="AK123" i="20"/>
  <c r="AK119" i="20"/>
  <c r="AK155" i="20"/>
  <c r="AK104" i="20"/>
  <c r="AK76" i="20"/>
  <c r="AJ24" i="20"/>
  <c r="AK112" i="20"/>
  <c r="AK14" i="20"/>
  <c r="AK68" i="20"/>
  <c r="AK103" i="20"/>
  <c r="AK120" i="20"/>
  <c r="AK115" i="20"/>
  <c r="AK59" i="20"/>
  <c r="AK135" i="20"/>
  <c r="AK101" i="20"/>
  <c r="AK87" i="20"/>
  <c r="AK54" i="20"/>
  <c r="AK105" i="20"/>
  <c r="AK44" i="20"/>
  <c r="AK51" i="20"/>
  <c r="AK128" i="20"/>
  <c r="AK88" i="20"/>
  <c r="AK28" i="20"/>
  <c r="AK121" i="20"/>
  <c r="AK129" i="20"/>
  <c r="AI31" i="20"/>
  <c r="AK111" i="20"/>
  <c r="AK55" i="20"/>
  <c r="AK162" i="20"/>
  <c r="AK56" i="20"/>
  <c r="AL5" i="20"/>
  <c r="AL164" i="20" s="1"/>
  <c r="AK13" i="20"/>
  <c r="AK130" i="20"/>
  <c r="AK58" i="20"/>
  <c r="AK117" i="20"/>
  <c r="AK109" i="20"/>
  <c r="AK80" i="20"/>
  <c r="AK50" i="20"/>
  <c r="AJ102" i="20"/>
  <c r="AI125" i="20"/>
  <c r="AJ70" i="20"/>
  <c r="AI102" i="20"/>
  <c r="AJ31" i="20"/>
  <c r="AK159" i="20"/>
  <c r="AK45" i="20"/>
  <c r="AK160" i="20"/>
  <c r="AK114" i="20"/>
  <c r="AK126" i="20"/>
  <c r="AK95" i="20"/>
  <c r="AK77" i="20"/>
  <c r="AK60" i="20"/>
  <c r="AI83" i="20"/>
  <c r="AK122" i="20"/>
  <c r="AK127" i="20"/>
  <c r="AK18" i="20"/>
  <c r="AK29" i="20"/>
  <c r="AK43" i="20"/>
  <c r="AK96" i="20"/>
  <c r="AK21" i="20"/>
  <c r="AK66" i="20"/>
  <c r="AK20" i="20"/>
  <c r="AK169" i="20"/>
  <c r="AK167" i="20"/>
  <c r="AJ40" i="20"/>
  <c r="AJ154" i="20"/>
  <c r="AK124" i="20"/>
  <c r="AK52" i="20"/>
  <c r="AK156" i="20"/>
  <c r="AK67" i="20"/>
  <c r="AK81" i="20"/>
  <c r="AK108" i="20"/>
  <c r="AK92" i="20"/>
  <c r="AK132" i="20"/>
  <c r="AK161" i="20"/>
  <c r="AK37" i="20"/>
  <c r="AK163" i="20"/>
  <c r="AJ133" i="20"/>
  <c r="AJ90" i="20"/>
  <c r="AJ89" i="20" s="1"/>
  <c r="AI133" i="20"/>
  <c r="AI24" i="20"/>
  <c r="AJ125" i="20"/>
  <c r="AI70" i="20"/>
  <c r="AK82" i="20"/>
  <c r="AK69" i="20"/>
  <c r="AK91" i="20"/>
  <c r="AI40" i="20"/>
  <c r="AI154" i="20"/>
  <c r="AK85" i="20"/>
  <c r="AK86" i="20"/>
  <c r="AK84" i="20"/>
  <c r="AK62" i="20"/>
  <c r="AK32" i="20"/>
  <c r="AK170" i="20"/>
  <c r="AK75" i="20"/>
  <c r="AK65" i="20"/>
  <c r="AK73" i="20"/>
  <c r="AK64" i="20"/>
  <c r="L6" i="7"/>
  <c r="L143" i="7"/>
  <c r="M143" i="7"/>
  <c r="L149" i="7"/>
  <c r="M149" i="7"/>
  <c r="L16" i="7"/>
  <c r="M16" i="7"/>
  <c r="AS72" i="7"/>
  <c r="L171" i="7"/>
  <c r="AS4" i="7"/>
  <c r="I7" i="7"/>
  <c r="L7" i="7" s="1"/>
  <c r="AS77" i="7"/>
  <c r="AS140" i="7"/>
  <c r="AS123" i="7"/>
  <c r="I141" i="7"/>
  <c r="M141" i="7" s="1"/>
  <c r="AS29" i="7"/>
  <c r="AS68" i="7"/>
  <c r="AS10" i="7"/>
  <c r="AS87" i="7"/>
  <c r="AS152" i="7"/>
  <c r="AS38" i="7"/>
  <c r="I91" i="7"/>
  <c r="M91" i="7" s="1"/>
  <c r="M70" i="7"/>
  <c r="M145" i="7"/>
  <c r="AS22" i="7"/>
  <c r="I73" i="7"/>
  <c r="L73" i="7" s="1"/>
  <c r="AS100" i="7"/>
  <c r="L83" i="7"/>
  <c r="M83" i="7"/>
  <c r="L85" i="7"/>
  <c r="AS81" i="7"/>
  <c r="AS131" i="7"/>
  <c r="M126" i="7"/>
  <c r="M89" i="7"/>
  <c r="L154" i="7"/>
  <c r="AR20" i="7"/>
  <c r="M148" i="7"/>
  <c r="L146" i="7"/>
  <c r="L9" i="7"/>
  <c r="L144" i="7"/>
  <c r="M118" i="7"/>
  <c r="M96" i="7"/>
  <c r="L160" i="7"/>
  <c r="L112" i="7"/>
  <c r="L24" i="7"/>
  <c r="M63" i="7"/>
  <c r="M136" i="7"/>
  <c r="L170" i="7"/>
  <c r="M135" i="7"/>
  <c r="L84" i="7"/>
  <c r="L55" i="7"/>
  <c r="M117" i="7"/>
  <c r="M128" i="7"/>
  <c r="M166" i="7"/>
  <c r="L130" i="7"/>
  <c r="M50" i="7"/>
  <c r="M122" i="7"/>
  <c r="L97" i="7"/>
  <c r="M98" i="7"/>
  <c r="L167" i="7"/>
  <c r="M86" i="7"/>
  <c r="M47" i="7"/>
  <c r="M158" i="7"/>
  <c r="M45" i="7"/>
  <c r="M58" i="7"/>
  <c r="M74" i="7"/>
  <c r="L35" i="7"/>
  <c r="L27" i="7"/>
  <c r="M93" i="7"/>
  <c r="M56" i="7"/>
  <c r="I81" i="7"/>
  <c r="AR21" i="7"/>
  <c r="M110" i="7"/>
  <c r="I68" i="7"/>
  <c r="L99" i="7"/>
  <c r="L51" i="7"/>
  <c r="L59" i="7"/>
  <c r="L18" i="7"/>
  <c r="L103" i="7"/>
  <c r="L109" i="7"/>
  <c r="M32" i="7"/>
  <c r="L71" i="7"/>
  <c r="L25" i="7"/>
  <c r="M57" i="7"/>
  <c r="L161" i="7"/>
  <c r="M168" i="7"/>
  <c r="L64" i="7"/>
  <c r="AQ36" i="7"/>
  <c r="AQ138" i="7" s="1"/>
  <c r="AQ169" i="7" s="1"/>
  <c r="AQ172" i="7" s="1"/>
  <c r="L79" i="7"/>
  <c r="M106" i="7"/>
  <c r="M42" i="7"/>
  <c r="M33" i="7"/>
  <c r="M102" i="7"/>
  <c r="M127" i="7"/>
  <c r="L76" i="7"/>
  <c r="L125" i="7"/>
  <c r="L53" i="7"/>
  <c r="L121" i="7"/>
  <c r="M60" i="7"/>
  <c r="I77" i="7"/>
  <c r="M71" i="7"/>
  <c r="M147" i="7"/>
  <c r="M13" i="7"/>
  <c r="L41" i="7"/>
  <c r="M164" i="7"/>
  <c r="M104" i="7"/>
  <c r="M133" i="7"/>
  <c r="L94" i="7"/>
  <c r="M62" i="7"/>
  <c r="L92" i="7"/>
  <c r="AR139" i="7"/>
  <c r="M44" i="7"/>
  <c r="L34" i="7"/>
  <c r="L28" i="7"/>
  <c r="M15" i="7"/>
  <c r="I123" i="7"/>
  <c r="M95" i="7"/>
  <c r="M61" i="7"/>
  <c r="L26" i="7"/>
  <c r="L8" i="7"/>
  <c r="L119" i="7"/>
  <c r="L52" i="7"/>
  <c r="L67" i="7"/>
  <c r="L14" i="7"/>
  <c r="M134" i="7"/>
  <c r="L159" i="7"/>
  <c r="L114" i="7"/>
  <c r="M17" i="7"/>
  <c r="L116" i="7"/>
  <c r="M120" i="7"/>
  <c r="M105" i="7"/>
  <c r="M43" i="7"/>
  <c r="L48" i="7"/>
  <c r="M54" i="7"/>
  <c r="M49" i="7"/>
  <c r="L129" i="7"/>
  <c r="L108" i="7"/>
  <c r="L40" i="7"/>
  <c r="AR37" i="7"/>
  <c r="I131" i="7"/>
  <c r="I100" i="7"/>
  <c r="AP169" i="7"/>
  <c r="AP172" i="7" s="1"/>
  <c r="M65" i="7"/>
  <c r="L12" i="7"/>
  <c r="I38" i="7"/>
  <c r="L111" i="7"/>
  <c r="M107" i="7"/>
  <c r="L137" i="7"/>
  <c r="I22" i="7"/>
  <c r="M19" i="7"/>
  <c r="L75" i="7"/>
  <c r="L113" i="7"/>
  <c r="M31" i="7"/>
  <c r="M46" i="7"/>
  <c r="L90" i="7"/>
  <c r="M165" i="7"/>
  <c r="L115" i="7"/>
  <c r="M90" i="7"/>
  <c r="M66" i="7"/>
  <c r="I10" i="7"/>
  <c r="L88" i="7"/>
  <c r="M88" i="7"/>
  <c r="L153" i="7"/>
  <c r="M153" i="7"/>
  <c r="I152" i="7"/>
  <c r="L101" i="7"/>
  <c r="M101" i="7"/>
  <c r="M30" i="7"/>
  <c r="L30" i="7"/>
  <c r="I29" i="7"/>
  <c r="L69" i="7"/>
  <c r="M69" i="7"/>
  <c r="M78" i="7"/>
  <c r="L78" i="7"/>
  <c r="L5" i="7"/>
  <c r="M5" i="7"/>
  <c r="L82" i="7"/>
  <c r="M82" i="7"/>
  <c r="L23" i="7"/>
  <c r="M23" i="7"/>
  <c r="L132" i="7"/>
  <c r="M132" i="7"/>
  <c r="M11" i="7"/>
  <c r="L11" i="7"/>
  <c r="L39" i="7"/>
  <c r="M39" i="7"/>
  <c r="M124" i="7"/>
  <c r="L124" i="7"/>
  <c r="AP174" i="7" l="1"/>
  <c r="AH140" i="20"/>
  <c r="AH171" i="20" s="1"/>
  <c r="AH174" i="20" s="1"/>
  <c r="AJ141" i="20"/>
  <c r="AL88" i="20"/>
  <c r="AK133" i="20"/>
  <c r="AL45" i="20"/>
  <c r="AL111" i="20"/>
  <c r="AL77" i="20"/>
  <c r="AL73" i="20"/>
  <c r="AL118" i="20"/>
  <c r="AL66" i="20"/>
  <c r="AL128" i="20"/>
  <c r="AL61" i="20"/>
  <c r="AL95" i="20"/>
  <c r="AM5" i="20"/>
  <c r="AM77" i="20" s="1"/>
  <c r="AL4" i="20"/>
  <c r="AI22" i="20"/>
  <c r="AL134" i="20"/>
  <c r="AL115" i="20"/>
  <c r="AL86" i="20"/>
  <c r="AL28" i="20"/>
  <c r="AL130" i="20"/>
  <c r="AL170" i="20"/>
  <c r="AL21" i="20"/>
  <c r="AL131" i="20"/>
  <c r="AL84" i="20"/>
  <c r="AL18" i="20"/>
  <c r="AL29" i="20"/>
  <c r="AL120" i="20"/>
  <c r="AL60" i="20"/>
  <c r="AL87" i="20"/>
  <c r="AL158" i="20"/>
  <c r="AL43" i="20"/>
  <c r="AL50" i="20"/>
  <c r="AL116" i="20"/>
  <c r="AL65" i="20"/>
  <c r="AL114" i="20"/>
  <c r="AL104" i="20"/>
  <c r="AL62" i="20"/>
  <c r="AK70" i="20"/>
  <c r="AL57" i="20"/>
  <c r="AL34" i="20"/>
  <c r="AL132" i="20"/>
  <c r="AL14" i="20"/>
  <c r="AL30" i="20"/>
  <c r="AL81" i="20"/>
  <c r="AL90" i="20"/>
  <c r="AL48" i="20"/>
  <c r="AL163" i="20"/>
  <c r="AL129" i="20"/>
  <c r="AL173" i="20"/>
  <c r="AL51" i="20"/>
  <c r="AL108" i="20"/>
  <c r="AL126" i="20"/>
  <c r="AL135" i="20"/>
  <c r="AL160" i="20"/>
  <c r="AL161" i="20"/>
  <c r="AJ23" i="20"/>
  <c r="AL91" i="20"/>
  <c r="AL17" i="20"/>
  <c r="AL155" i="20"/>
  <c r="AL69" i="20"/>
  <c r="AL107" i="20"/>
  <c r="AL32" i="20"/>
  <c r="AL52" i="20"/>
  <c r="AK31" i="20"/>
  <c r="AL75" i="20"/>
  <c r="AL123" i="20"/>
  <c r="AL127" i="20"/>
  <c r="AL42" i="20"/>
  <c r="AL138" i="20"/>
  <c r="AL136" i="20"/>
  <c r="AL109" i="20"/>
  <c r="AL97" i="20"/>
  <c r="AL82" i="20"/>
  <c r="AL169" i="20"/>
  <c r="AL100" i="20"/>
  <c r="AL85" i="20"/>
  <c r="AL59" i="20"/>
  <c r="AL166" i="20"/>
  <c r="AK102" i="20"/>
  <c r="AL156" i="20"/>
  <c r="AL167" i="20"/>
  <c r="AL157" i="20"/>
  <c r="AL26" i="20"/>
  <c r="AL93" i="20"/>
  <c r="AL20" i="20"/>
  <c r="AI23" i="20"/>
  <c r="AL112" i="20"/>
  <c r="AL53" i="20"/>
  <c r="AL41" i="20"/>
  <c r="AL67" i="20"/>
  <c r="AL54" i="20"/>
  <c r="AL36" i="20"/>
  <c r="AL139" i="20"/>
  <c r="AL44" i="20"/>
  <c r="AL15" i="20"/>
  <c r="AL137" i="20"/>
  <c r="AL105" i="20"/>
  <c r="AL162" i="20"/>
  <c r="AL27" i="20"/>
  <c r="AL119" i="20"/>
  <c r="AL47" i="20"/>
  <c r="AL76" i="20"/>
  <c r="AL46" i="20"/>
  <c r="AL71" i="20"/>
  <c r="AL99" i="20"/>
  <c r="AL16" i="20"/>
  <c r="AL124" i="20"/>
  <c r="AL96" i="20"/>
  <c r="AL55" i="20"/>
  <c r="AL33" i="20"/>
  <c r="AL101" i="20"/>
  <c r="AL165" i="20"/>
  <c r="AJ39" i="20"/>
  <c r="AI141" i="20"/>
  <c r="AL110" i="20"/>
  <c r="AL98" i="20"/>
  <c r="AL122" i="20"/>
  <c r="AL121" i="20"/>
  <c r="AL49" i="20"/>
  <c r="AL68" i="20"/>
  <c r="AL63" i="20"/>
  <c r="AL64" i="20"/>
  <c r="AL19" i="20"/>
  <c r="AL37" i="20"/>
  <c r="AL103" i="20"/>
  <c r="AL159" i="20"/>
  <c r="AL94" i="20"/>
  <c r="AL80" i="20"/>
  <c r="AL113" i="20"/>
  <c r="AL13" i="20"/>
  <c r="AL56" i="20"/>
  <c r="AL117" i="20"/>
  <c r="AL78" i="20"/>
  <c r="AL168" i="20"/>
  <c r="AI39" i="20"/>
  <c r="AK79" i="20"/>
  <c r="AK40" i="20"/>
  <c r="AK74" i="20"/>
  <c r="AK12" i="20"/>
  <c r="AK22" i="20" s="1"/>
  <c r="AK24" i="20"/>
  <c r="AK89" i="20"/>
  <c r="AK154" i="20"/>
  <c r="AK141" i="20" s="1"/>
  <c r="AK83" i="20"/>
  <c r="AK125" i="20"/>
  <c r="AL25" i="20"/>
  <c r="AL58" i="20"/>
  <c r="AL35" i="20"/>
  <c r="AL72" i="20"/>
  <c r="AL172" i="20"/>
  <c r="AL106" i="20"/>
  <c r="AL92" i="20"/>
  <c r="AJ22" i="20"/>
  <c r="I4" i="7"/>
  <c r="J6" i="7" s="1"/>
  <c r="M7" i="7"/>
  <c r="M4" i="7" s="1"/>
  <c r="AS20" i="7"/>
  <c r="I140" i="7"/>
  <c r="I139" i="7" s="1"/>
  <c r="L141" i="7"/>
  <c r="L140" i="7" s="1"/>
  <c r="L91" i="7"/>
  <c r="L87" i="7" s="1"/>
  <c r="AS139" i="7"/>
  <c r="AS21" i="7"/>
  <c r="I87" i="7"/>
  <c r="M73" i="7"/>
  <c r="I72" i="7"/>
  <c r="AS37" i="7"/>
  <c r="L77" i="7"/>
  <c r="AR36" i="7"/>
  <c r="AR138" i="7" s="1"/>
  <c r="AR169" i="7" s="1"/>
  <c r="AR172" i="7" s="1"/>
  <c r="L81" i="7"/>
  <c r="I21" i="7"/>
  <c r="L68" i="7"/>
  <c r="L152" i="7"/>
  <c r="L22" i="7"/>
  <c r="L4" i="7"/>
  <c r="L29" i="7"/>
  <c r="L10" i="7"/>
  <c r="L131" i="7"/>
  <c r="L123" i="7"/>
  <c r="L38" i="7"/>
  <c r="M10" i="7"/>
  <c r="L72" i="7"/>
  <c r="L100" i="7"/>
  <c r="AP176" i="7" l="1"/>
  <c r="AQ174" i="7"/>
  <c r="AQ176" i="7" s="1"/>
  <c r="AP175" i="7"/>
  <c r="AK23" i="20"/>
  <c r="AK38" i="20" s="1"/>
  <c r="AL70" i="20"/>
  <c r="AM30" i="20"/>
  <c r="AM80" i="20"/>
  <c r="AM4" i="20"/>
  <c r="AN5" i="20"/>
  <c r="AN101" i="20" s="1"/>
  <c r="AM41" i="20"/>
  <c r="AM106" i="20"/>
  <c r="AM21" i="20"/>
  <c r="AM56" i="20"/>
  <c r="AM161" i="20"/>
  <c r="AM100" i="20"/>
  <c r="AM26" i="20"/>
  <c r="AM71" i="20"/>
  <c r="AM108" i="20"/>
  <c r="AM78" i="20"/>
  <c r="AM165" i="20"/>
  <c r="AM126" i="20"/>
  <c r="AM15" i="20"/>
  <c r="AM166" i="20"/>
  <c r="AM129" i="20"/>
  <c r="AM172" i="20"/>
  <c r="AM134" i="20"/>
  <c r="AM55" i="20"/>
  <c r="AM120" i="20"/>
  <c r="AM51" i="20"/>
  <c r="AM136" i="20"/>
  <c r="AM17" i="20"/>
  <c r="AM139" i="20"/>
  <c r="AM99" i="20"/>
  <c r="AM155" i="20"/>
  <c r="AM123" i="20"/>
  <c r="AM46" i="20"/>
  <c r="AM66" i="20"/>
  <c r="AM86" i="20"/>
  <c r="AM111" i="20"/>
  <c r="AM162" i="20"/>
  <c r="AM90" i="20"/>
  <c r="AM132" i="20"/>
  <c r="AM25" i="20"/>
  <c r="AM32" i="20"/>
  <c r="AM115" i="20"/>
  <c r="AM107" i="20"/>
  <c r="AM101" i="20"/>
  <c r="AM62" i="20"/>
  <c r="AM163" i="20"/>
  <c r="AM33" i="20"/>
  <c r="AM170" i="20"/>
  <c r="AM109" i="20"/>
  <c r="AM59" i="20"/>
  <c r="AM105" i="20"/>
  <c r="AM164" i="20"/>
  <c r="AL89" i="20"/>
  <c r="AM88" i="20"/>
  <c r="AM37" i="20"/>
  <c r="AM97" i="20"/>
  <c r="AM82" i="20"/>
  <c r="AM156" i="20"/>
  <c r="AM157" i="20"/>
  <c r="AM122" i="20"/>
  <c r="AM72" i="20"/>
  <c r="AM81" i="20"/>
  <c r="AM117" i="20"/>
  <c r="AM19" i="20"/>
  <c r="AM98" i="20"/>
  <c r="AM67" i="20"/>
  <c r="AM28" i="20"/>
  <c r="AM121" i="20"/>
  <c r="AM85" i="20"/>
  <c r="AM110" i="20"/>
  <c r="AM160" i="20"/>
  <c r="AM87" i="20"/>
  <c r="AM94" i="20"/>
  <c r="AM47" i="20"/>
  <c r="AM93" i="20"/>
  <c r="AM50" i="20"/>
  <c r="AM135" i="20"/>
  <c r="AM16" i="20"/>
  <c r="AM118" i="20"/>
  <c r="AM61" i="20"/>
  <c r="AM84" i="20"/>
  <c r="AM75" i="20"/>
  <c r="AM124" i="20"/>
  <c r="AM159" i="20"/>
  <c r="AM112" i="20"/>
  <c r="AM29" i="20"/>
  <c r="AM52" i="20"/>
  <c r="AM49" i="20"/>
  <c r="AM42" i="20"/>
  <c r="AM119" i="20"/>
  <c r="AM45" i="20"/>
  <c r="AM95" i="20"/>
  <c r="AM35" i="20"/>
  <c r="AM92" i="20"/>
  <c r="AM168" i="20"/>
  <c r="AM69" i="20"/>
  <c r="AM60" i="20"/>
  <c r="AM14" i="20"/>
  <c r="AM63" i="20"/>
  <c r="AM54" i="20"/>
  <c r="AM48" i="20"/>
  <c r="AM167" i="20"/>
  <c r="AM128" i="20"/>
  <c r="AM68" i="20"/>
  <c r="AM36" i="20"/>
  <c r="AM137" i="20"/>
  <c r="AM114" i="20"/>
  <c r="AM73" i="20"/>
  <c r="AM116" i="20"/>
  <c r="AM113" i="20"/>
  <c r="AM173" i="20"/>
  <c r="AM27" i="20"/>
  <c r="AM104" i="20"/>
  <c r="AM20" i="20"/>
  <c r="AM138" i="20"/>
  <c r="AM44" i="20"/>
  <c r="AM158" i="20"/>
  <c r="AM65" i="20"/>
  <c r="AM57" i="20"/>
  <c r="AM13" i="20"/>
  <c r="AM96" i="20"/>
  <c r="AM169" i="20"/>
  <c r="AM130" i="20"/>
  <c r="AM131" i="20"/>
  <c r="AM58" i="20"/>
  <c r="AM34" i="20"/>
  <c r="AM53" i="20"/>
  <c r="AM18" i="20"/>
  <c r="AM103" i="20"/>
  <c r="AM127" i="20"/>
  <c r="AM43" i="20"/>
  <c r="AM64" i="20"/>
  <c r="AM76" i="20"/>
  <c r="AM91" i="20"/>
  <c r="AL83" i="20"/>
  <c r="AL125" i="20"/>
  <c r="AL24" i="20"/>
  <c r="AL74" i="20"/>
  <c r="AL79" i="20"/>
  <c r="AI38" i="20"/>
  <c r="AI140" i="20" s="1"/>
  <c r="AI171" i="20" s="1"/>
  <c r="AI174" i="20" s="1"/>
  <c r="AJ38" i="20"/>
  <c r="AJ140" i="20" s="1"/>
  <c r="AJ171" i="20" s="1"/>
  <c r="AJ174" i="20" s="1"/>
  <c r="AL133" i="20"/>
  <c r="AK39" i="20"/>
  <c r="AL102" i="20"/>
  <c r="AL154" i="20"/>
  <c r="AL141" i="20" s="1"/>
  <c r="AL12" i="20"/>
  <c r="AL22" i="20" s="1"/>
  <c r="AL31" i="20"/>
  <c r="AL40" i="20"/>
  <c r="AJ177" i="20"/>
  <c r="J26" i="7"/>
  <c r="J149" i="7"/>
  <c r="J110" i="7"/>
  <c r="J68" i="7"/>
  <c r="J85" i="7"/>
  <c r="J35" i="7"/>
  <c r="J153" i="7"/>
  <c r="J70" i="7"/>
  <c r="J5" i="7"/>
  <c r="J112" i="7"/>
  <c r="J170" i="7"/>
  <c r="J75" i="7"/>
  <c r="J129" i="7"/>
  <c r="J113" i="7"/>
  <c r="J135" i="7"/>
  <c r="J95" i="7"/>
  <c r="J30" i="7"/>
  <c r="M140" i="7"/>
  <c r="J22" i="7"/>
  <c r="J158" i="7"/>
  <c r="J10" i="7"/>
  <c r="J42" i="7"/>
  <c r="J130" i="7"/>
  <c r="J59" i="7"/>
  <c r="J117" i="7"/>
  <c r="J76" i="7"/>
  <c r="J74" i="7"/>
  <c r="J144" i="7"/>
  <c r="J81" i="7"/>
  <c r="M29" i="7"/>
  <c r="M87" i="7"/>
  <c r="J62" i="7"/>
  <c r="J152" i="7"/>
  <c r="J105" i="7"/>
  <c r="J125" i="7"/>
  <c r="J121" i="7"/>
  <c r="J15" i="7"/>
  <c r="J89" i="7"/>
  <c r="J171" i="7"/>
  <c r="J99" i="7"/>
  <c r="J52" i="7"/>
  <c r="J83" i="7"/>
  <c r="J67" i="7"/>
  <c r="J24" i="7"/>
  <c r="J137" i="7"/>
  <c r="J11" i="7"/>
  <c r="J147" i="7"/>
  <c r="J143" i="7"/>
  <c r="M72" i="7"/>
  <c r="J168" i="7"/>
  <c r="J97" i="7"/>
  <c r="J163" i="7"/>
  <c r="J119" i="7"/>
  <c r="J32" i="7"/>
  <c r="J92" i="7"/>
  <c r="J162" i="7"/>
  <c r="J63" i="7"/>
  <c r="J98" i="7"/>
  <c r="J47" i="7"/>
  <c r="J124" i="7"/>
  <c r="J145" i="7"/>
  <c r="M100" i="7"/>
  <c r="M77" i="7"/>
  <c r="J33" i="7"/>
  <c r="J48" i="7"/>
  <c r="J161" i="7"/>
  <c r="J91" i="7"/>
  <c r="J84" i="7"/>
  <c r="J102" i="7"/>
  <c r="J106" i="7"/>
  <c r="J86" i="7"/>
  <c r="J46" i="7"/>
  <c r="J14" i="7"/>
  <c r="J17" i="7"/>
  <c r="J90" i="7"/>
  <c r="J13" i="7"/>
  <c r="J167" i="7"/>
  <c r="J73" i="7"/>
  <c r="J148" i="7"/>
  <c r="J9" i="7"/>
  <c r="J64" i="7"/>
  <c r="J65" i="7"/>
  <c r="J109" i="7"/>
  <c r="J51" i="7"/>
  <c r="J40" i="7"/>
  <c r="J96" i="7"/>
  <c r="J126" i="7"/>
  <c r="J79" i="7"/>
  <c r="J101" i="7"/>
  <c r="J29" i="7"/>
  <c r="M152" i="7"/>
  <c r="J72" i="7"/>
  <c r="J56" i="7"/>
  <c r="J53" i="7"/>
  <c r="J18" i="7"/>
  <c r="J164" i="7"/>
  <c r="J115" i="7"/>
  <c r="J58" i="7"/>
  <c r="J61" i="7"/>
  <c r="J136" i="7"/>
  <c r="J132" i="7"/>
  <c r="J60" i="7"/>
  <c r="J54" i="7"/>
  <c r="J25" i="7"/>
  <c r="J69" i="7"/>
  <c r="J7" i="7"/>
  <c r="J38" i="7"/>
  <c r="J123" i="7"/>
  <c r="M123" i="7"/>
  <c r="M68" i="7"/>
  <c r="J166" i="7"/>
  <c r="J139" i="7"/>
  <c r="J131" i="7"/>
  <c r="I20" i="7"/>
  <c r="J20" i="7" s="1"/>
  <c r="J34" i="7"/>
  <c r="J160" i="7"/>
  <c r="J44" i="7"/>
  <c r="J55" i="7"/>
  <c r="J127" i="7"/>
  <c r="J154" i="7"/>
  <c r="J31" i="7"/>
  <c r="J134" i="7"/>
  <c r="J120" i="7"/>
  <c r="J12" i="7"/>
  <c r="J108" i="7"/>
  <c r="J41" i="7"/>
  <c r="J66" i="7"/>
  <c r="J107" i="7"/>
  <c r="J118" i="7"/>
  <c r="J94" i="7"/>
  <c r="J71" i="7"/>
  <c r="J82" i="7"/>
  <c r="J88" i="7"/>
  <c r="J141" i="7"/>
  <c r="J100" i="7"/>
  <c r="J16" i="7"/>
  <c r="J87" i="7"/>
  <c r="J43" i="7"/>
  <c r="J45" i="7"/>
  <c r="J28" i="7"/>
  <c r="J114" i="7"/>
  <c r="J27" i="7"/>
  <c r="J93" i="7"/>
  <c r="J8" i="7"/>
  <c r="J39" i="7"/>
  <c r="M38" i="7"/>
  <c r="J165" i="7"/>
  <c r="J80" i="7"/>
  <c r="J50" i="7"/>
  <c r="J116" i="7"/>
  <c r="J128" i="7"/>
  <c r="J103" i="7"/>
  <c r="J122" i="7"/>
  <c r="J19" i="7"/>
  <c r="J49" i="7"/>
  <c r="J133" i="7"/>
  <c r="J104" i="7"/>
  <c r="J111" i="7"/>
  <c r="J57" i="7"/>
  <c r="J159" i="7"/>
  <c r="J23" i="7"/>
  <c r="J78" i="7"/>
  <c r="J146" i="7"/>
  <c r="J77" i="7"/>
  <c r="M131" i="7"/>
  <c r="M81" i="7"/>
  <c r="J140" i="7"/>
  <c r="AS36" i="7"/>
  <c r="AS138" i="7" s="1"/>
  <c r="AS169" i="7" s="1"/>
  <c r="AS172" i="7" s="1"/>
  <c r="AS175" i="7" s="1"/>
  <c r="I37" i="7"/>
  <c r="L20" i="7"/>
  <c r="M20" i="7" s="1"/>
  <c r="L21" i="7"/>
  <c r="J21" i="7"/>
  <c r="L139" i="7"/>
  <c r="M139" i="7" s="1"/>
  <c r="M22" i="7"/>
  <c r="L37" i="7"/>
  <c r="M37" i="7" s="1"/>
  <c r="AR174" i="7" l="1"/>
  <c r="AQ175" i="7"/>
  <c r="AN65" i="20"/>
  <c r="AN165" i="20"/>
  <c r="AN105" i="20"/>
  <c r="AN50" i="20"/>
  <c r="AN86" i="20"/>
  <c r="AN17" i="20"/>
  <c r="AN85" i="20"/>
  <c r="AN75" i="20"/>
  <c r="AN163" i="20"/>
  <c r="AN126" i="20"/>
  <c r="AN159" i="20"/>
  <c r="AN130" i="20"/>
  <c r="AN138" i="20"/>
  <c r="AN63" i="20"/>
  <c r="AN166" i="20"/>
  <c r="AN106" i="20"/>
  <c r="AN4" i="20"/>
  <c r="AN14" i="20"/>
  <c r="AN32" i="20"/>
  <c r="AN29" i="20"/>
  <c r="AN25" i="20"/>
  <c r="AN124" i="20"/>
  <c r="AN43" i="20"/>
  <c r="AN123" i="20"/>
  <c r="AN91" i="20"/>
  <c r="AN88" i="20"/>
  <c r="AN108" i="20"/>
  <c r="AN157" i="20"/>
  <c r="AN72" i="20"/>
  <c r="AN58" i="20"/>
  <c r="AN53" i="20"/>
  <c r="AN107" i="20"/>
  <c r="AN168" i="20"/>
  <c r="AN77" i="20"/>
  <c r="AN119" i="20"/>
  <c r="AN44" i="20"/>
  <c r="AN156" i="20"/>
  <c r="AN169" i="20"/>
  <c r="AN137" i="20"/>
  <c r="AN13" i="20"/>
  <c r="AN87" i="20"/>
  <c r="AN37" i="20"/>
  <c r="AN18" i="20"/>
  <c r="AN73" i="20"/>
  <c r="AN104" i="20"/>
  <c r="AN167" i="20"/>
  <c r="AN59" i="20"/>
  <c r="AN42" i="20"/>
  <c r="AN47" i="20"/>
  <c r="AN98" i="20"/>
  <c r="AN172" i="20"/>
  <c r="AN36" i="20"/>
  <c r="AN99" i="20"/>
  <c r="AN158" i="20"/>
  <c r="AN120" i="20"/>
  <c r="AN76" i="20"/>
  <c r="AN81" i="20"/>
  <c r="AN71" i="20"/>
  <c r="AN103" i="20"/>
  <c r="AN92" i="20"/>
  <c r="AN35" i="20"/>
  <c r="AN57" i="20"/>
  <c r="AN155" i="20"/>
  <c r="AN112" i="20"/>
  <c r="AN96" i="20"/>
  <c r="AN121" i="20"/>
  <c r="AN68" i="20"/>
  <c r="AN55" i="20"/>
  <c r="AN51" i="20"/>
  <c r="AN164" i="20"/>
  <c r="AN161" i="20"/>
  <c r="AN122" i="20"/>
  <c r="AN82" i="20"/>
  <c r="AN26" i="20"/>
  <c r="AN129" i="20"/>
  <c r="AN46" i="20"/>
  <c r="AN49" i="20"/>
  <c r="AN84" i="20"/>
  <c r="AN173" i="20"/>
  <c r="AN127" i="20"/>
  <c r="AN131" i="20"/>
  <c r="AN78" i="20"/>
  <c r="AN118" i="20"/>
  <c r="AN52" i="20"/>
  <c r="AN97" i="20"/>
  <c r="AN94" i="20"/>
  <c r="AN34" i="20"/>
  <c r="AN160" i="20"/>
  <c r="AN66" i="20"/>
  <c r="AN67" i="20"/>
  <c r="AN80" i="20"/>
  <c r="AN109" i="20"/>
  <c r="AN33" i="20"/>
  <c r="AN21" i="20"/>
  <c r="AN69" i="20"/>
  <c r="AN27" i="20"/>
  <c r="AN162" i="20"/>
  <c r="AN90" i="20"/>
  <c r="AN115" i="20"/>
  <c r="AN16" i="20"/>
  <c r="AN64" i="20"/>
  <c r="AN48" i="20"/>
  <c r="AN56" i="20"/>
  <c r="AN15" i="20"/>
  <c r="AN30" i="20"/>
  <c r="AN60" i="20"/>
  <c r="AN128" i="20"/>
  <c r="AN100" i="20"/>
  <c r="AN93" i="20"/>
  <c r="AN139" i="20"/>
  <c r="AN61" i="20"/>
  <c r="AN110" i="20"/>
  <c r="AN113" i="20"/>
  <c r="AN114" i="20"/>
  <c r="AN134" i="20"/>
  <c r="AN170" i="20"/>
  <c r="AN62" i="20"/>
  <c r="AN95" i="20"/>
  <c r="AN116" i="20"/>
  <c r="AN117" i="20"/>
  <c r="AO5" i="20"/>
  <c r="AO37" i="20" s="1"/>
  <c r="AN136" i="20"/>
  <c r="AN45" i="20"/>
  <c r="AN111" i="20"/>
  <c r="AN28" i="20"/>
  <c r="AN20" i="20"/>
  <c r="AN54" i="20"/>
  <c r="AN41" i="20"/>
  <c r="AN135" i="20"/>
  <c r="AN132" i="20"/>
  <c r="AN19" i="20"/>
  <c r="AM125" i="20"/>
  <c r="AM154" i="20"/>
  <c r="AM141" i="20" s="1"/>
  <c r="AM102" i="20"/>
  <c r="AM79" i="20"/>
  <c r="AM12" i="20"/>
  <c r="AM22" i="20" s="1"/>
  <c r="AM24" i="20"/>
  <c r="AM133" i="20"/>
  <c r="AM74" i="20"/>
  <c r="AM89" i="20"/>
  <c r="AM70" i="20"/>
  <c r="AM83" i="20"/>
  <c r="AM40" i="20"/>
  <c r="AM31" i="20"/>
  <c r="AL39" i="20"/>
  <c r="AL23" i="20"/>
  <c r="AL38" i="20" s="1"/>
  <c r="AK140" i="20"/>
  <c r="AK171" i="20" s="1"/>
  <c r="AK174" i="20" s="1"/>
  <c r="AK177" i="20" s="1"/>
  <c r="J37" i="7"/>
  <c r="I36" i="7"/>
  <c r="I138" i="7" s="1"/>
  <c r="I169" i="7" s="1"/>
  <c r="I172" i="7" s="1"/>
  <c r="J172" i="7" s="1"/>
  <c r="J4" i="7"/>
  <c r="L36" i="7"/>
  <c r="M36" i="7" s="1"/>
  <c r="M21" i="7"/>
  <c r="AR176" i="7" l="1"/>
  <c r="AR175" i="7"/>
  <c r="AS174" i="7"/>
  <c r="AN83" i="20"/>
  <c r="AN70" i="20"/>
  <c r="AN74" i="20"/>
  <c r="AN31" i="20"/>
  <c r="AN79" i="20"/>
  <c r="AN154" i="20"/>
  <c r="AN141" i="20" s="1"/>
  <c r="AN125" i="20"/>
  <c r="AN89" i="20"/>
  <c r="AN24" i="20"/>
  <c r="AN12" i="20"/>
  <c r="AN22" i="20" s="1"/>
  <c r="AL140" i="20"/>
  <c r="AL171" i="20" s="1"/>
  <c r="AL174" i="20" s="1"/>
  <c r="AL177" i="20" s="1"/>
  <c r="AN40" i="20"/>
  <c r="AN102" i="20"/>
  <c r="AO173" i="20"/>
  <c r="AO113" i="20"/>
  <c r="AO46" i="20"/>
  <c r="AO120" i="20"/>
  <c r="AO155" i="20"/>
  <c r="AO157" i="20"/>
  <c r="AO49" i="20"/>
  <c r="AO119" i="20"/>
  <c r="AO165" i="20"/>
  <c r="AO61" i="20"/>
  <c r="AO69" i="20"/>
  <c r="AO161" i="20"/>
  <c r="AO13" i="20"/>
  <c r="AO114" i="20"/>
  <c r="AO21" i="20"/>
  <c r="AN133" i="20"/>
  <c r="AO95" i="20"/>
  <c r="AO51" i="20"/>
  <c r="AO77" i="20"/>
  <c r="AO129" i="20"/>
  <c r="AO100" i="20"/>
  <c r="AO65" i="20"/>
  <c r="AO41" i="20"/>
  <c r="AO58" i="20"/>
  <c r="AO96" i="20"/>
  <c r="AO36" i="20"/>
  <c r="AO4" i="20"/>
  <c r="AO156" i="20"/>
  <c r="AO56" i="20"/>
  <c r="AO55" i="20"/>
  <c r="AO35" i="20"/>
  <c r="AO167" i="20"/>
  <c r="AO98" i="20"/>
  <c r="AO43" i="20"/>
  <c r="AO163" i="20"/>
  <c r="AO92" i="20"/>
  <c r="AO33" i="20"/>
  <c r="AO109" i="20"/>
  <c r="AO123" i="20"/>
  <c r="AO76" i="20"/>
  <c r="AO75" i="20"/>
  <c r="AO99" i="20"/>
  <c r="AO137" i="20"/>
  <c r="AO44" i="20"/>
  <c r="AO26" i="20"/>
  <c r="AO42" i="20"/>
  <c r="AO63" i="20"/>
  <c r="AO20" i="20"/>
  <c r="AO160" i="20"/>
  <c r="AO52" i="20"/>
  <c r="AO118" i="20"/>
  <c r="AO72" i="20"/>
  <c r="AO121" i="20"/>
  <c r="AO128" i="20"/>
  <c r="AO117" i="20"/>
  <c r="AO158" i="20"/>
  <c r="AO139" i="20"/>
  <c r="AO71" i="20"/>
  <c r="AO45" i="20"/>
  <c r="AO170" i="20"/>
  <c r="AO25" i="20"/>
  <c r="AO48" i="20"/>
  <c r="AO17" i="20"/>
  <c r="AO162" i="20"/>
  <c r="AO90" i="20"/>
  <c r="AO84" i="20"/>
  <c r="AO115" i="20"/>
  <c r="AO19" i="20"/>
  <c r="AO164" i="20"/>
  <c r="AO138" i="20"/>
  <c r="AO122" i="20"/>
  <c r="AO108" i="20"/>
  <c r="AO68" i="20"/>
  <c r="AO101" i="20"/>
  <c r="AO29" i="20"/>
  <c r="AO34" i="20"/>
  <c r="AO106" i="20"/>
  <c r="AO116" i="20"/>
  <c r="AO130" i="20"/>
  <c r="AO60" i="20"/>
  <c r="AO59" i="20"/>
  <c r="AO64" i="20"/>
  <c r="AO91" i="20"/>
  <c r="AO104" i="20"/>
  <c r="AO169" i="20"/>
  <c r="AO67" i="20"/>
  <c r="AP5" i="20"/>
  <c r="AP20" i="20" s="1"/>
  <c r="AO80" i="20"/>
  <c r="AO134" i="20"/>
  <c r="AO159" i="20"/>
  <c r="AO62" i="20"/>
  <c r="AO103" i="20"/>
  <c r="AO94" i="20"/>
  <c r="AO54" i="20"/>
  <c r="AO105" i="20"/>
  <c r="AO168" i="20"/>
  <c r="AO112" i="20"/>
  <c r="AO66" i="20"/>
  <c r="AO97" i="20"/>
  <c r="AO110" i="20"/>
  <c r="AO127" i="20"/>
  <c r="AO166" i="20"/>
  <c r="AO30" i="20"/>
  <c r="AO18" i="20"/>
  <c r="AO107" i="20"/>
  <c r="AO132" i="20"/>
  <c r="AO111" i="20"/>
  <c r="AO86" i="20"/>
  <c r="AO53" i="20"/>
  <c r="AO131" i="20"/>
  <c r="AO47" i="20"/>
  <c r="AO15" i="20"/>
  <c r="AO27" i="20"/>
  <c r="AO16" i="20"/>
  <c r="AO28" i="20"/>
  <c r="AO93" i="20"/>
  <c r="AO87" i="20"/>
  <c r="AO124" i="20"/>
  <c r="AO85" i="20"/>
  <c r="AO126" i="20"/>
  <c r="AO57" i="20"/>
  <c r="AO50" i="20"/>
  <c r="AO88" i="20"/>
  <c r="AO82" i="20"/>
  <c r="AO14" i="20"/>
  <c r="AO81" i="20"/>
  <c r="AO136" i="20"/>
  <c r="AO78" i="20"/>
  <c r="AO172" i="20"/>
  <c r="AO32" i="20"/>
  <c r="AO135" i="20"/>
  <c r="AO73" i="20"/>
  <c r="AM39" i="20"/>
  <c r="AM23" i="20"/>
  <c r="AM38" i="20" s="1"/>
  <c r="J36" i="7"/>
  <c r="J138" i="7"/>
  <c r="J169" i="7"/>
  <c r="L138" i="7"/>
  <c r="L169" i="7" s="1"/>
  <c r="M169" i="7" s="1"/>
  <c r="AN23" i="20" l="1"/>
  <c r="AN38" i="20" s="1"/>
  <c r="AP100" i="20"/>
  <c r="AP64" i="20"/>
  <c r="AP104" i="20"/>
  <c r="AP157" i="20"/>
  <c r="AP134" i="20"/>
  <c r="AP156" i="20"/>
  <c r="AP132" i="20"/>
  <c r="AP124" i="20"/>
  <c r="AN39" i="20"/>
  <c r="AP34" i="20"/>
  <c r="AP159" i="20"/>
  <c r="AP47" i="20"/>
  <c r="AP95" i="20"/>
  <c r="AP76" i="20"/>
  <c r="AP69" i="20"/>
  <c r="AP42" i="20"/>
  <c r="AP119" i="20"/>
  <c r="AO12" i="20"/>
  <c r="AO22" i="20" s="1"/>
  <c r="AM140" i="20"/>
  <c r="AM171" i="20" s="1"/>
  <c r="AM174" i="20" s="1"/>
  <c r="AM177" i="20" s="1"/>
  <c r="AP122" i="20"/>
  <c r="AP43" i="20"/>
  <c r="AP103" i="20"/>
  <c r="AP162" i="20"/>
  <c r="AP78" i="20"/>
  <c r="AP45" i="20"/>
  <c r="AP17" i="20"/>
  <c r="AP77" i="20"/>
  <c r="AP93" i="20"/>
  <c r="AP68" i="20"/>
  <c r="AP41" i="20"/>
  <c r="AP27" i="20"/>
  <c r="AP114" i="20"/>
  <c r="AP52" i="20"/>
  <c r="AP65" i="20"/>
  <c r="AP86" i="20"/>
  <c r="AP131" i="20"/>
  <c r="AP29" i="20"/>
  <c r="AP26" i="20"/>
  <c r="AP120" i="20"/>
  <c r="AP105" i="20"/>
  <c r="AP161" i="20"/>
  <c r="AP4" i="20"/>
  <c r="AP32" i="20"/>
  <c r="AQ5" i="20"/>
  <c r="AQ130" i="20" s="1"/>
  <c r="AP136" i="20"/>
  <c r="AP49" i="20"/>
  <c r="AP58" i="20"/>
  <c r="AP16" i="20"/>
  <c r="AP84" i="20"/>
  <c r="AP53" i="20"/>
  <c r="AP72" i="20"/>
  <c r="AP63" i="20"/>
  <c r="AP19" i="20"/>
  <c r="AO89" i="20"/>
  <c r="AO154" i="20"/>
  <c r="AO141" i="20" s="1"/>
  <c r="AO70" i="20"/>
  <c r="AO40" i="20"/>
  <c r="AP57" i="20"/>
  <c r="AP28" i="20"/>
  <c r="AP30" i="20"/>
  <c r="AP18" i="20"/>
  <c r="AP111" i="20"/>
  <c r="AP21" i="20"/>
  <c r="AP127" i="20"/>
  <c r="AP135" i="20"/>
  <c r="AP101" i="20"/>
  <c r="AP168" i="20"/>
  <c r="AO24" i="20"/>
  <c r="AP14" i="20"/>
  <c r="AP75" i="20"/>
  <c r="AP54" i="20"/>
  <c r="AP96" i="20"/>
  <c r="AO102" i="20"/>
  <c r="AP113" i="20"/>
  <c r="AP73" i="20"/>
  <c r="AP158" i="20"/>
  <c r="AP44" i="20"/>
  <c r="AP170" i="20"/>
  <c r="AP91" i="20"/>
  <c r="AP166" i="20"/>
  <c r="AP25" i="20"/>
  <c r="AP80" i="20"/>
  <c r="AP97" i="20"/>
  <c r="AP173" i="20"/>
  <c r="AP115" i="20"/>
  <c r="AP172" i="20"/>
  <c r="AP129" i="20"/>
  <c r="AP163" i="20"/>
  <c r="AO125" i="20"/>
  <c r="AO79" i="20"/>
  <c r="AP108" i="20"/>
  <c r="AP167" i="20"/>
  <c r="AP137" i="20"/>
  <c r="AP121" i="20"/>
  <c r="AP13" i="20"/>
  <c r="AP87" i="20"/>
  <c r="AP66" i="20"/>
  <c r="AP116" i="20"/>
  <c r="AP164" i="20"/>
  <c r="AO83" i="20"/>
  <c r="AO31" i="20"/>
  <c r="AP61" i="20"/>
  <c r="AP98" i="20"/>
  <c r="AP82" i="20"/>
  <c r="AP118" i="20"/>
  <c r="AP112" i="20"/>
  <c r="AP138" i="20"/>
  <c r="AP107" i="20"/>
  <c r="AP67" i="20"/>
  <c r="AP106" i="20"/>
  <c r="AP139" i="20"/>
  <c r="AP169" i="20"/>
  <c r="AO133" i="20"/>
  <c r="AO74" i="20"/>
  <c r="AP99" i="20"/>
  <c r="AP46" i="20"/>
  <c r="AP15" i="20"/>
  <c r="AP56" i="20"/>
  <c r="AP59" i="20"/>
  <c r="AP160" i="20"/>
  <c r="AP60" i="20"/>
  <c r="AP48" i="20"/>
  <c r="AP51" i="20"/>
  <c r="AP50" i="20"/>
  <c r="AP130" i="20"/>
  <c r="AP85" i="20"/>
  <c r="AP109" i="20"/>
  <c r="AP55" i="20"/>
  <c r="AP88" i="20"/>
  <c r="AP37" i="20"/>
  <c r="AP117" i="20"/>
  <c r="AP155" i="20"/>
  <c r="AP36" i="20"/>
  <c r="AP35" i="20"/>
  <c r="AP33" i="20"/>
  <c r="AP165" i="20"/>
  <c r="AP126" i="20"/>
  <c r="AP90" i="20"/>
  <c r="AP123" i="20"/>
  <c r="AP92" i="20"/>
  <c r="AP71" i="20"/>
  <c r="AP81" i="20"/>
  <c r="AP62" i="20"/>
  <c r="AP110" i="20"/>
  <c r="AP94" i="20"/>
  <c r="AP128" i="20"/>
  <c r="L172" i="7"/>
  <c r="M172" i="7" s="1"/>
  <c r="M138" i="7"/>
  <c r="AN140" i="20" l="1"/>
  <c r="AN171" i="20" s="1"/>
  <c r="AN174" i="20" s="1"/>
  <c r="AN177" i="20" s="1"/>
  <c r="AQ126" i="20"/>
  <c r="AQ69" i="20"/>
  <c r="AQ161" i="20"/>
  <c r="AQ105" i="20"/>
  <c r="AQ56" i="20"/>
  <c r="AQ58" i="20"/>
  <c r="AQ62" i="20"/>
  <c r="AQ108" i="20"/>
  <c r="AQ64" i="20"/>
  <c r="AQ96" i="20"/>
  <c r="AQ59" i="20"/>
  <c r="AQ66" i="20"/>
  <c r="AP70" i="20"/>
  <c r="AQ92" i="20"/>
  <c r="AQ71" i="20"/>
  <c r="AQ81" i="20"/>
  <c r="AQ139" i="20"/>
  <c r="AQ47" i="20"/>
  <c r="AQ123" i="20"/>
  <c r="AQ103" i="20"/>
  <c r="AQ35" i="20"/>
  <c r="AQ29" i="20"/>
  <c r="AQ45" i="20"/>
  <c r="AQ120" i="20"/>
  <c r="AQ50" i="20"/>
  <c r="AQ98" i="20"/>
  <c r="AQ51" i="20"/>
  <c r="AQ131" i="20"/>
  <c r="AQ163" i="20"/>
  <c r="AQ34" i="20"/>
  <c r="AQ135" i="20"/>
  <c r="AQ33" i="20"/>
  <c r="AQ164" i="20"/>
  <c r="AQ95" i="20"/>
  <c r="AQ82" i="20"/>
  <c r="AQ110" i="20"/>
  <c r="AQ159" i="20"/>
  <c r="AQ119" i="20"/>
  <c r="AQ112" i="20"/>
  <c r="AQ106" i="20"/>
  <c r="AQ43" i="20"/>
  <c r="AQ19" i="20"/>
  <c r="AQ173" i="20"/>
  <c r="AQ46" i="20"/>
  <c r="AQ93" i="20"/>
  <c r="AQ15" i="20"/>
  <c r="AQ32" i="20"/>
  <c r="AQ21" i="20"/>
  <c r="AQ165" i="20"/>
  <c r="AQ61" i="20"/>
  <c r="AQ54" i="20"/>
  <c r="AQ127" i="20"/>
  <c r="AQ138" i="20"/>
  <c r="AQ99" i="20"/>
  <c r="AQ94" i="20"/>
  <c r="AQ172" i="20"/>
  <c r="AQ109" i="20"/>
  <c r="AQ90" i="20"/>
  <c r="AQ41" i="20"/>
  <c r="AQ118" i="20"/>
  <c r="AQ88" i="20"/>
  <c r="AQ48" i="20"/>
  <c r="AQ13" i="20"/>
  <c r="AQ28" i="20"/>
  <c r="AQ162" i="20"/>
  <c r="AQ101" i="20"/>
  <c r="AQ4" i="20"/>
  <c r="AQ26" i="20"/>
  <c r="AQ122" i="20"/>
  <c r="AQ53" i="20"/>
  <c r="AQ121" i="20"/>
  <c r="AQ100" i="20"/>
  <c r="AQ117" i="20"/>
  <c r="AQ68" i="20"/>
  <c r="AQ132" i="20"/>
  <c r="AQ16" i="20"/>
  <c r="AQ67" i="20"/>
  <c r="AQ91" i="20"/>
  <c r="AQ20" i="20"/>
  <c r="AQ85" i="20"/>
  <c r="AQ55" i="20"/>
  <c r="AQ49" i="20"/>
  <c r="AQ76" i="20"/>
  <c r="AQ134" i="20"/>
  <c r="AQ42" i="20"/>
  <c r="AQ37" i="20"/>
  <c r="AQ167" i="20"/>
  <c r="AQ14" i="20"/>
  <c r="AQ124" i="20"/>
  <c r="AQ157" i="20"/>
  <c r="AQ155" i="20"/>
  <c r="AQ60" i="20"/>
  <c r="AQ107" i="20"/>
  <c r="AQ129" i="20"/>
  <c r="AQ168" i="20"/>
  <c r="AP79" i="20"/>
  <c r="AP74" i="20"/>
  <c r="AO23" i="20"/>
  <c r="AO38" i="20" s="1"/>
  <c r="AQ17" i="20"/>
  <c r="AQ65" i="20"/>
  <c r="AQ160" i="20"/>
  <c r="AQ27" i="20"/>
  <c r="AQ36" i="20"/>
  <c r="AQ104" i="20"/>
  <c r="AP133" i="20"/>
  <c r="AR5" i="20"/>
  <c r="AR167" i="20" s="1"/>
  <c r="AQ111" i="20"/>
  <c r="AQ57" i="20"/>
  <c r="AQ169" i="20"/>
  <c r="AQ158" i="20"/>
  <c r="AQ25" i="20"/>
  <c r="AQ80" i="20"/>
  <c r="AQ170" i="20"/>
  <c r="AQ72" i="20"/>
  <c r="AQ87" i="20"/>
  <c r="AQ116" i="20"/>
  <c r="AQ166" i="20"/>
  <c r="AP12" i="20"/>
  <c r="AP22" i="20" s="1"/>
  <c r="AQ84" i="20"/>
  <c r="AP125" i="20"/>
  <c r="AO39" i="20"/>
  <c r="AP24" i="20"/>
  <c r="AQ136" i="20"/>
  <c r="AQ18" i="20"/>
  <c r="AQ113" i="20"/>
  <c r="AQ156" i="20"/>
  <c r="AQ77" i="20"/>
  <c r="AQ73" i="20"/>
  <c r="AQ115" i="20"/>
  <c r="AQ78" i="20"/>
  <c r="AQ128" i="20"/>
  <c r="AP83" i="20"/>
  <c r="AP89" i="20"/>
  <c r="AQ86" i="20"/>
  <c r="AQ75" i="20"/>
  <c r="AQ137" i="20"/>
  <c r="AQ30" i="20"/>
  <c r="AQ44" i="20"/>
  <c r="AQ97" i="20"/>
  <c r="AQ114" i="20"/>
  <c r="AQ63" i="20"/>
  <c r="AQ52" i="20"/>
  <c r="AP154" i="20"/>
  <c r="AP141" i="20" s="1"/>
  <c r="AP31" i="20"/>
  <c r="AP40" i="20"/>
  <c r="AP102" i="20"/>
  <c r="AP23" i="20" l="1"/>
  <c r="AP38" i="20" s="1"/>
  <c r="AO140" i="20"/>
  <c r="AO171" i="20" s="1"/>
  <c r="AO174" i="20" s="1"/>
  <c r="AO177" i="20" s="1"/>
  <c r="AR98" i="20"/>
  <c r="AR84" i="20"/>
  <c r="AR120" i="20"/>
  <c r="AR42" i="20"/>
  <c r="AR61" i="20"/>
  <c r="AR122" i="20"/>
  <c r="AR101" i="20"/>
  <c r="AR4" i="20"/>
  <c r="AR161" i="20"/>
  <c r="AR117" i="20"/>
  <c r="AR63" i="20"/>
  <c r="AR111" i="20"/>
  <c r="AR21" i="20"/>
  <c r="AR92" i="20"/>
  <c r="AR100" i="20"/>
  <c r="AR103" i="20"/>
  <c r="AR94" i="20"/>
  <c r="AR99" i="20"/>
  <c r="AR49" i="20"/>
  <c r="AR106" i="20"/>
  <c r="AR158" i="20"/>
  <c r="AR26" i="20"/>
  <c r="AR96" i="20"/>
  <c r="AR19" i="20"/>
  <c r="AR136" i="20"/>
  <c r="AR66" i="20"/>
  <c r="AR36" i="20"/>
  <c r="AR52" i="20"/>
  <c r="AR48" i="20"/>
  <c r="AR37" i="20"/>
  <c r="AQ125" i="20"/>
  <c r="AR118" i="20"/>
  <c r="AR130" i="20"/>
  <c r="AR129" i="20"/>
  <c r="AQ89" i="20"/>
  <c r="AQ74" i="20"/>
  <c r="AQ31" i="20"/>
  <c r="AQ154" i="20"/>
  <c r="AQ141" i="20" s="1"/>
  <c r="AR156" i="20"/>
  <c r="AR53" i="20"/>
  <c r="AR85" i="20"/>
  <c r="AR172" i="20"/>
  <c r="AR132" i="20"/>
  <c r="AR18" i="20"/>
  <c r="AR59" i="20"/>
  <c r="AR112" i="20"/>
  <c r="AR60" i="20"/>
  <c r="AR32" i="20"/>
  <c r="AR27" i="20"/>
  <c r="AR164" i="20"/>
  <c r="AR173" i="20"/>
  <c r="AR135" i="20"/>
  <c r="AR20" i="20"/>
  <c r="AR95" i="20"/>
  <c r="AR57" i="20"/>
  <c r="AR64" i="20"/>
  <c r="AR81" i="20"/>
  <c r="AR124" i="20"/>
  <c r="AR160" i="20"/>
  <c r="AR128" i="20"/>
  <c r="AQ12" i="20"/>
  <c r="AQ22" i="20" s="1"/>
  <c r="AQ79" i="20"/>
  <c r="AP39" i="20"/>
  <c r="AQ102" i="20"/>
  <c r="AQ24" i="20"/>
  <c r="AR119" i="20"/>
  <c r="AR55" i="20"/>
  <c r="AR56" i="20"/>
  <c r="AR114" i="20"/>
  <c r="AR163" i="20"/>
  <c r="AS5" i="20"/>
  <c r="AS167" i="20" s="1"/>
  <c r="AR86" i="20"/>
  <c r="AR88" i="20"/>
  <c r="AR34" i="20"/>
  <c r="AR65" i="20"/>
  <c r="AR131" i="20"/>
  <c r="AR28" i="20"/>
  <c r="AR121" i="20"/>
  <c r="AR155" i="20"/>
  <c r="AR78" i="20"/>
  <c r="AR33" i="20"/>
  <c r="AQ83" i="20"/>
  <c r="AQ40" i="20"/>
  <c r="AQ70" i="20"/>
  <c r="AR58" i="20"/>
  <c r="AR127" i="20"/>
  <c r="AR30" i="20"/>
  <c r="AR134" i="20"/>
  <c r="AR50" i="20"/>
  <c r="AR43" i="20"/>
  <c r="AR162" i="20"/>
  <c r="AR13" i="20"/>
  <c r="AR46" i="20"/>
  <c r="AR41" i="20"/>
  <c r="AR116" i="20"/>
  <c r="AR137" i="20"/>
  <c r="AR113" i="20"/>
  <c r="AR47" i="20"/>
  <c r="AR62" i="20"/>
  <c r="AR76" i="20"/>
  <c r="AR82" i="20"/>
  <c r="AR115" i="20"/>
  <c r="AQ133" i="20"/>
  <c r="AR17" i="20"/>
  <c r="AR126" i="20"/>
  <c r="AR44" i="20"/>
  <c r="AR93" i="20"/>
  <c r="AR110" i="20"/>
  <c r="AR109" i="20"/>
  <c r="AR35" i="20"/>
  <c r="AR15" i="20"/>
  <c r="AR54" i="20"/>
  <c r="AR67" i="20"/>
  <c r="AR165" i="20"/>
  <c r="AR123" i="20"/>
  <c r="AR138" i="20"/>
  <c r="AR71" i="20"/>
  <c r="AR69" i="20"/>
  <c r="AR107" i="20"/>
  <c r="AR16" i="20"/>
  <c r="AR90" i="20"/>
  <c r="AR97" i="20"/>
  <c r="AR91" i="20"/>
  <c r="AR104" i="20"/>
  <c r="AR168" i="20"/>
  <c r="AR29" i="20"/>
  <c r="AR159" i="20"/>
  <c r="AR45" i="20"/>
  <c r="AR139" i="20"/>
  <c r="AR25" i="20"/>
  <c r="AR108" i="20"/>
  <c r="AR170" i="20"/>
  <c r="AR77" i="20"/>
  <c r="AR73" i="20"/>
  <c r="AR166" i="20"/>
  <c r="AR72" i="20"/>
  <c r="AR75" i="20"/>
  <c r="AR157" i="20"/>
  <c r="AR14" i="20"/>
  <c r="AR68" i="20"/>
  <c r="AR169" i="20"/>
  <c r="AR80" i="20"/>
  <c r="AR87" i="20"/>
  <c r="AR51" i="20"/>
  <c r="AR105" i="20"/>
  <c r="AS94" i="20" l="1"/>
  <c r="AS155" i="20"/>
  <c r="AS172" i="20"/>
  <c r="AS72" i="20"/>
  <c r="AS117" i="20"/>
  <c r="AS32" i="20"/>
  <c r="AP140" i="20"/>
  <c r="AP171" i="20" s="1"/>
  <c r="AP174" i="20" s="1"/>
  <c r="AP177" i="20" s="1"/>
  <c r="AQ23" i="20"/>
  <c r="AQ38" i="20" s="1"/>
  <c r="AS95" i="20"/>
  <c r="AS47" i="20"/>
  <c r="AS91" i="20"/>
  <c r="AS88" i="20"/>
  <c r="AS16" i="20"/>
  <c r="AS62" i="20"/>
  <c r="AS80" i="20"/>
  <c r="AS134" i="20"/>
  <c r="AS48" i="20"/>
  <c r="AS69" i="20"/>
  <c r="AS127" i="20"/>
  <c r="AS41" i="20"/>
  <c r="AS111" i="20"/>
  <c r="AS130" i="20"/>
  <c r="AS161" i="20"/>
  <c r="AS71" i="20"/>
  <c r="AS97" i="20"/>
  <c r="AS75" i="20"/>
  <c r="AS129" i="20"/>
  <c r="AS103" i="20"/>
  <c r="AS121" i="20"/>
  <c r="AS158" i="20"/>
  <c r="AS93" i="20"/>
  <c r="AS136" i="20"/>
  <c r="AS92" i="20"/>
  <c r="AS78" i="20"/>
  <c r="AS66" i="20"/>
  <c r="AS73" i="20"/>
  <c r="AS49" i="20"/>
  <c r="AS76" i="20"/>
  <c r="AS29" i="20"/>
  <c r="AS50" i="20"/>
  <c r="AS173" i="20"/>
  <c r="AS46" i="20"/>
  <c r="AS26" i="20"/>
  <c r="AS110" i="20"/>
  <c r="AR24" i="20"/>
  <c r="AR102" i="20"/>
  <c r="AR83" i="20"/>
  <c r="AS99" i="20"/>
  <c r="AS33" i="20"/>
  <c r="AS160" i="20"/>
  <c r="AS105" i="20"/>
  <c r="AR79" i="20"/>
  <c r="AS43" i="20"/>
  <c r="AS126" i="20"/>
  <c r="AS60" i="20"/>
  <c r="AS64" i="20"/>
  <c r="AS137" i="20"/>
  <c r="AS59" i="20"/>
  <c r="AS17" i="20"/>
  <c r="AS85" i="20"/>
  <c r="AS53" i="20"/>
  <c r="AS169" i="20"/>
  <c r="AS13" i="20"/>
  <c r="AS128" i="20"/>
  <c r="AS162" i="20"/>
  <c r="AS77" i="20"/>
  <c r="AS138" i="20"/>
  <c r="AS159" i="20"/>
  <c r="AS157" i="20"/>
  <c r="AS57" i="20"/>
  <c r="AS67" i="20"/>
  <c r="AS28" i="20"/>
  <c r="AS96" i="20"/>
  <c r="AS139" i="20"/>
  <c r="AS100" i="20"/>
  <c r="AS166" i="20"/>
  <c r="AR12" i="20"/>
  <c r="AR22" i="20" s="1"/>
  <c r="AS112" i="20"/>
  <c r="AS30" i="20"/>
  <c r="AS84" i="20"/>
  <c r="AS51" i="20"/>
  <c r="AT5" i="20"/>
  <c r="AT164" i="20" s="1"/>
  <c r="AS108" i="20"/>
  <c r="AS113" i="20"/>
  <c r="AS34" i="20"/>
  <c r="AS132" i="20"/>
  <c r="AS25" i="20"/>
  <c r="AS115" i="20"/>
  <c r="AS37" i="20"/>
  <c r="AS44" i="20"/>
  <c r="AS123" i="20"/>
  <c r="AS18" i="20"/>
  <c r="AS45" i="20"/>
  <c r="AS107" i="20"/>
  <c r="AS135" i="20"/>
  <c r="AS120" i="20"/>
  <c r="AS63" i="20"/>
  <c r="AS87" i="20"/>
  <c r="AS168" i="20"/>
  <c r="AS90" i="20"/>
  <c r="AS122" i="20"/>
  <c r="AS27" i="20"/>
  <c r="AS156" i="20"/>
  <c r="AS68" i="20"/>
  <c r="AS54" i="20"/>
  <c r="AS19" i="20"/>
  <c r="AS101" i="20"/>
  <c r="AS163" i="20"/>
  <c r="AS4" i="20"/>
  <c r="AS35" i="20"/>
  <c r="AS98" i="20"/>
  <c r="AS86" i="20"/>
  <c r="AS82" i="20"/>
  <c r="AS56" i="20"/>
  <c r="AS118" i="20"/>
  <c r="AS42" i="20"/>
  <c r="AS20" i="20"/>
  <c r="AS165" i="20"/>
  <c r="AS164" i="20"/>
  <c r="AS58" i="20"/>
  <c r="AS109" i="20"/>
  <c r="AS15" i="20"/>
  <c r="AS55" i="20"/>
  <c r="AS65" i="20"/>
  <c r="AS106" i="20"/>
  <c r="AS170" i="20"/>
  <c r="AS21" i="20"/>
  <c r="AS36" i="20"/>
  <c r="AS61" i="20"/>
  <c r="AS14" i="20"/>
  <c r="AS124" i="20"/>
  <c r="AS131" i="20"/>
  <c r="AS81" i="20"/>
  <c r="AS114" i="20"/>
  <c r="AS116" i="20"/>
  <c r="AS119" i="20"/>
  <c r="AS52" i="20"/>
  <c r="AS104" i="20"/>
  <c r="AR154" i="20"/>
  <c r="AR141" i="20" s="1"/>
  <c r="AR70" i="20"/>
  <c r="AR125" i="20"/>
  <c r="AR40" i="20"/>
  <c r="AQ39" i="20"/>
  <c r="AR31" i="20"/>
  <c r="AR74" i="20"/>
  <c r="AR89" i="20"/>
  <c r="AR133" i="20"/>
  <c r="AT168" i="20" l="1"/>
  <c r="AT166" i="20"/>
  <c r="AT69" i="20"/>
  <c r="AT18" i="20"/>
  <c r="AT94" i="20"/>
  <c r="AS70" i="20"/>
  <c r="AS74" i="20"/>
  <c r="AQ140" i="20"/>
  <c r="AQ171" i="20" s="1"/>
  <c r="AQ174" i="20" s="1"/>
  <c r="AQ177" i="20" s="1"/>
  <c r="AT124" i="20"/>
  <c r="AT46" i="20"/>
  <c r="AT169" i="20"/>
  <c r="AT173" i="20"/>
  <c r="AT126" i="20"/>
  <c r="AT103" i="20"/>
  <c r="AT57" i="20"/>
  <c r="AT76" i="20"/>
  <c r="AT88" i="20"/>
  <c r="AT134" i="20"/>
  <c r="AT28" i="20"/>
  <c r="AT106" i="20"/>
  <c r="AT14" i="20"/>
  <c r="AT13" i="20"/>
  <c r="AT155" i="20"/>
  <c r="AT160" i="20"/>
  <c r="AT138" i="20"/>
  <c r="AT118" i="20"/>
  <c r="AR23" i="20"/>
  <c r="AR38" i="20" s="1"/>
  <c r="AT30" i="20"/>
  <c r="AT95" i="20"/>
  <c r="AT128" i="20"/>
  <c r="AT90" i="20"/>
  <c r="AT161" i="20"/>
  <c r="AT113" i="20"/>
  <c r="AT41" i="20"/>
  <c r="AT32" i="20"/>
  <c r="AT48" i="20"/>
  <c r="AT15" i="20"/>
  <c r="AT132" i="20"/>
  <c r="AT110" i="20"/>
  <c r="AT84" i="20"/>
  <c r="AT82" i="20"/>
  <c r="AT21" i="20"/>
  <c r="AT98" i="20"/>
  <c r="AT17" i="20"/>
  <c r="AT121" i="20"/>
  <c r="AT47" i="20"/>
  <c r="AT170" i="20"/>
  <c r="AT136" i="20"/>
  <c r="AT130" i="20"/>
  <c r="AT35" i="20"/>
  <c r="AT100" i="20"/>
  <c r="AT86" i="20"/>
  <c r="AT99" i="20"/>
  <c r="AT80" i="20"/>
  <c r="AT135" i="20"/>
  <c r="AT65" i="20"/>
  <c r="AT59" i="20"/>
  <c r="AT131" i="20"/>
  <c r="AT66" i="20"/>
  <c r="AT91" i="20"/>
  <c r="AT55" i="20"/>
  <c r="AT117" i="20"/>
  <c r="AT73" i="20"/>
  <c r="AT97" i="20"/>
  <c r="AT25" i="20"/>
  <c r="AT101" i="20"/>
  <c r="AT16" i="20"/>
  <c r="AT27" i="20"/>
  <c r="AT62" i="20"/>
  <c r="AT111" i="20"/>
  <c r="AT50" i="20"/>
  <c r="AT119" i="20"/>
  <c r="AT4" i="20"/>
  <c r="AT96" i="20"/>
  <c r="AT159" i="20"/>
  <c r="AT43" i="20"/>
  <c r="AT56" i="20"/>
  <c r="AT36" i="20"/>
  <c r="AT105" i="20"/>
  <c r="AS79" i="20"/>
  <c r="AT44" i="20"/>
  <c r="AT45" i="20"/>
  <c r="AT108" i="20"/>
  <c r="AT115" i="20"/>
  <c r="AT114" i="20"/>
  <c r="AT87" i="20"/>
  <c r="AT63" i="20"/>
  <c r="AT129" i="20"/>
  <c r="AT107" i="20"/>
  <c r="AT42" i="20"/>
  <c r="AT54" i="20"/>
  <c r="AT172" i="20"/>
  <c r="AT33" i="20"/>
  <c r="AT68" i="20"/>
  <c r="AT52" i="20"/>
  <c r="AT51" i="20"/>
  <c r="AS89" i="20"/>
  <c r="AT85" i="20"/>
  <c r="AT158" i="20"/>
  <c r="AT122" i="20"/>
  <c r="AT112" i="20"/>
  <c r="AT53" i="20"/>
  <c r="AT37" i="20"/>
  <c r="AT75" i="20"/>
  <c r="AT78" i="20"/>
  <c r="AT163" i="20"/>
  <c r="AS133" i="20"/>
  <c r="AT156" i="20"/>
  <c r="AT29" i="20"/>
  <c r="AT71" i="20"/>
  <c r="AT61" i="20"/>
  <c r="AT165" i="20"/>
  <c r="AT26" i="20"/>
  <c r="AT20" i="20"/>
  <c r="AT109" i="20"/>
  <c r="AT93" i="20"/>
  <c r="AT19" i="20"/>
  <c r="AU5" i="20"/>
  <c r="AU19" i="20" s="1"/>
  <c r="AT58" i="20"/>
  <c r="AT34" i="20"/>
  <c r="AT72" i="20"/>
  <c r="AT123" i="20"/>
  <c r="AT127" i="20"/>
  <c r="AT81" i="20"/>
  <c r="AT77" i="20"/>
  <c r="AT92" i="20"/>
  <c r="AT116" i="20"/>
  <c r="AT167" i="20"/>
  <c r="AR39" i="20"/>
  <c r="AS40" i="20"/>
  <c r="AS12" i="20"/>
  <c r="AS22" i="20" s="1"/>
  <c r="AS83" i="20"/>
  <c r="AS31" i="20"/>
  <c r="AS125" i="20"/>
  <c r="AS24" i="20"/>
  <c r="AS154" i="20"/>
  <c r="AS141" i="20" s="1"/>
  <c r="AT49" i="20"/>
  <c r="AT120" i="20"/>
  <c r="AT157" i="20"/>
  <c r="AT137" i="20"/>
  <c r="AT64" i="20"/>
  <c r="AT67" i="20"/>
  <c r="AT162" i="20"/>
  <c r="AT60" i="20"/>
  <c r="AT104" i="20"/>
  <c r="AT139" i="20"/>
  <c r="AS102" i="20"/>
  <c r="AT79" i="20" l="1"/>
  <c r="AT83" i="20"/>
  <c r="AU49" i="20"/>
  <c r="AU25" i="20"/>
  <c r="AU60" i="20"/>
  <c r="AU159" i="20"/>
  <c r="AU29" i="20"/>
  <c r="AU135" i="20"/>
  <c r="AU92" i="20"/>
  <c r="AU44" i="20"/>
  <c r="AU99" i="20"/>
  <c r="AT70" i="20"/>
  <c r="AU56" i="20"/>
  <c r="AU20" i="20"/>
  <c r="AU48" i="20"/>
  <c r="AT74" i="20"/>
  <c r="AT24" i="20"/>
  <c r="AU68" i="20"/>
  <c r="AR140" i="20"/>
  <c r="AR171" i="20" s="1"/>
  <c r="AR174" i="20" s="1"/>
  <c r="AR177" i="20" s="1"/>
  <c r="AT12" i="20"/>
  <c r="AT22" i="20" s="1"/>
  <c r="AT31" i="20"/>
  <c r="AU127" i="20"/>
  <c r="AU17" i="20"/>
  <c r="AT125" i="20"/>
  <c r="AU131" i="20"/>
  <c r="AU18" i="20"/>
  <c r="AU16" i="20"/>
  <c r="AU137" i="20"/>
  <c r="AU119" i="20"/>
  <c r="AT133" i="20"/>
  <c r="AT102" i="20"/>
  <c r="AU170" i="20"/>
  <c r="AU117" i="20"/>
  <c r="AT89" i="20"/>
  <c r="AS23" i="20"/>
  <c r="AS38" i="20" s="1"/>
  <c r="AS39" i="20"/>
  <c r="AU57" i="20"/>
  <c r="AU58" i="20"/>
  <c r="AU69" i="20"/>
  <c r="AU122" i="20"/>
  <c r="AU46" i="20"/>
  <c r="AU81" i="20"/>
  <c r="AU107" i="20"/>
  <c r="AU118" i="20"/>
  <c r="AU130" i="20"/>
  <c r="AU52" i="20"/>
  <c r="AU166" i="20"/>
  <c r="AT154" i="20"/>
  <c r="AT141" i="20" s="1"/>
  <c r="AU91" i="20"/>
  <c r="AU28" i="20"/>
  <c r="AU88" i="20"/>
  <c r="AU75" i="20"/>
  <c r="AU65" i="20"/>
  <c r="AU77" i="20"/>
  <c r="AU157" i="20"/>
  <c r="AU53" i="20"/>
  <c r="AU160" i="20"/>
  <c r="AU43" i="20"/>
  <c r="AU41" i="20"/>
  <c r="AU33" i="20"/>
  <c r="AU167" i="20"/>
  <c r="AV5" i="20"/>
  <c r="AV166" i="20" s="1"/>
  <c r="AU27" i="20"/>
  <c r="AU90" i="20"/>
  <c r="AU132" i="20"/>
  <c r="AU72" i="20"/>
  <c r="AU84" i="20"/>
  <c r="AU116" i="20"/>
  <c r="AU51" i="20"/>
  <c r="AU67" i="20"/>
  <c r="AU37" i="20"/>
  <c r="AU104" i="20"/>
  <c r="AU164" i="20"/>
  <c r="AU86" i="20"/>
  <c r="AU139" i="20"/>
  <c r="AU55" i="20"/>
  <c r="AU172" i="20"/>
  <c r="AU168" i="20"/>
  <c r="AU32" i="20"/>
  <c r="AU47" i="20"/>
  <c r="AU155" i="20"/>
  <c r="AU123" i="20"/>
  <c r="AU134" i="20"/>
  <c r="AU109" i="20"/>
  <c r="AU101" i="20"/>
  <c r="AU97" i="20"/>
  <c r="AU128" i="20"/>
  <c r="AU163" i="20"/>
  <c r="AU78" i="20"/>
  <c r="AU71" i="20"/>
  <c r="AU129" i="20"/>
  <c r="AU138" i="20"/>
  <c r="AU112" i="20"/>
  <c r="AU50" i="20"/>
  <c r="AU96" i="20"/>
  <c r="AU87" i="20"/>
  <c r="AU158" i="20"/>
  <c r="AU114" i="20"/>
  <c r="AU80" i="20"/>
  <c r="AU45" i="20"/>
  <c r="AU113" i="20"/>
  <c r="AU165" i="20"/>
  <c r="AU121" i="20"/>
  <c r="AU36" i="20"/>
  <c r="AT40" i="20"/>
  <c r="AU4" i="20"/>
  <c r="AU93" i="20"/>
  <c r="AU156" i="20"/>
  <c r="AU15" i="20"/>
  <c r="AU115" i="20"/>
  <c r="AU13" i="20"/>
  <c r="AU76" i="20"/>
  <c r="AU161" i="20"/>
  <c r="AU120" i="20"/>
  <c r="AU73" i="20"/>
  <c r="AU162" i="20"/>
  <c r="AU105" i="20"/>
  <c r="AU30" i="20"/>
  <c r="AU34" i="20"/>
  <c r="AU169" i="20"/>
  <c r="AU59" i="20"/>
  <c r="AU95" i="20"/>
  <c r="AU173" i="20"/>
  <c r="AU103" i="20"/>
  <c r="AU64" i="20"/>
  <c r="AU100" i="20"/>
  <c r="AU108" i="20"/>
  <c r="AU111" i="20"/>
  <c r="AU98" i="20"/>
  <c r="AU110" i="20"/>
  <c r="AU124" i="20"/>
  <c r="AU82" i="20"/>
  <c r="AU66" i="20"/>
  <c r="AU126" i="20"/>
  <c r="AU106" i="20"/>
  <c r="AU63" i="20"/>
  <c r="AU62" i="20"/>
  <c r="AU136" i="20"/>
  <c r="AU14" i="20"/>
  <c r="AU85" i="20"/>
  <c r="AU42" i="20"/>
  <c r="AU61" i="20"/>
  <c r="AU94" i="20"/>
  <c r="AU54" i="20"/>
  <c r="AU26" i="20"/>
  <c r="AU21" i="20"/>
  <c r="AU35" i="20"/>
  <c r="AT23" i="20" l="1"/>
  <c r="AT38" i="20" s="1"/>
  <c r="AV138" i="20"/>
  <c r="AV88" i="20"/>
  <c r="AV45" i="20"/>
  <c r="AV65" i="20"/>
  <c r="AV157" i="20"/>
  <c r="AV37" i="20"/>
  <c r="AV46" i="20"/>
  <c r="AV43" i="20"/>
  <c r="AV119" i="20"/>
  <c r="AV100" i="20"/>
  <c r="AV86" i="20"/>
  <c r="AU74" i="20"/>
  <c r="AV61" i="20"/>
  <c r="AV59" i="20"/>
  <c r="AT39" i="20"/>
  <c r="AU79" i="20"/>
  <c r="AV67" i="20"/>
  <c r="AV95" i="20"/>
  <c r="AV132" i="20"/>
  <c r="AV116" i="20"/>
  <c r="AV104" i="20"/>
  <c r="AV73" i="20"/>
  <c r="AV15" i="20"/>
  <c r="AV110" i="20"/>
  <c r="AV113" i="20"/>
  <c r="AV156" i="20"/>
  <c r="AV56" i="20"/>
  <c r="AV155" i="20"/>
  <c r="AV60" i="20"/>
  <c r="AV90" i="20"/>
  <c r="AV173" i="20"/>
  <c r="AV19" i="20"/>
  <c r="AV51" i="20"/>
  <c r="AV168" i="20"/>
  <c r="AU154" i="20"/>
  <c r="AU141" i="20" s="1"/>
  <c r="AU125" i="20"/>
  <c r="AV80" i="20"/>
  <c r="AV130" i="20"/>
  <c r="AV167" i="20"/>
  <c r="AV42" i="20"/>
  <c r="AV36" i="20"/>
  <c r="AU12" i="20"/>
  <c r="AU22" i="20" s="1"/>
  <c r="AV106" i="20"/>
  <c r="AU70" i="20"/>
  <c r="AV34" i="20"/>
  <c r="AV94" i="20"/>
  <c r="AV47" i="20"/>
  <c r="AV4" i="20"/>
  <c r="AV111" i="20"/>
  <c r="AV114" i="20"/>
  <c r="AV55" i="20"/>
  <c r="AV103" i="20"/>
  <c r="AV139" i="20"/>
  <c r="AV162" i="20"/>
  <c r="AV69" i="20"/>
  <c r="AV63" i="20"/>
  <c r="AV115" i="20"/>
  <c r="AV135" i="20"/>
  <c r="AV172" i="20"/>
  <c r="AV109" i="20"/>
  <c r="AV169" i="20"/>
  <c r="AV82" i="20"/>
  <c r="AV101" i="20"/>
  <c r="AV35" i="20"/>
  <c r="AV85" i="20"/>
  <c r="AV112" i="20"/>
  <c r="AV71" i="20"/>
  <c r="AV120" i="20"/>
  <c r="AV127" i="20"/>
  <c r="AV99" i="20"/>
  <c r="AV118" i="20"/>
  <c r="AV76" i="20"/>
  <c r="AV108" i="20"/>
  <c r="AV84" i="20"/>
  <c r="AV33" i="20"/>
  <c r="AV131" i="20"/>
  <c r="AV128" i="20"/>
  <c r="AV160" i="20"/>
  <c r="AV121" i="20"/>
  <c r="AV26" i="20"/>
  <c r="AV164" i="20"/>
  <c r="AV137" i="20"/>
  <c r="AV107" i="20"/>
  <c r="AV165" i="20"/>
  <c r="AW5" i="20"/>
  <c r="AW52" i="20" s="1"/>
  <c r="AV136" i="20"/>
  <c r="AV54" i="20"/>
  <c r="AV170" i="20"/>
  <c r="AV129" i="20"/>
  <c r="AV134" i="20"/>
  <c r="AV53" i="20"/>
  <c r="AV87" i="20"/>
  <c r="AV58" i="20"/>
  <c r="AV29" i="20"/>
  <c r="AV66" i="20"/>
  <c r="AV81" i="20"/>
  <c r="AV57" i="20"/>
  <c r="AV28" i="20"/>
  <c r="AV44" i="20"/>
  <c r="AV16" i="20"/>
  <c r="AV96" i="20"/>
  <c r="AV64" i="20"/>
  <c r="AV50" i="20"/>
  <c r="AV18" i="20"/>
  <c r="AV158" i="20"/>
  <c r="AV93" i="20"/>
  <c r="AV49" i="20"/>
  <c r="AV159" i="20"/>
  <c r="AV32" i="20"/>
  <c r="AV126" i="20"/>
  <c r="AV20" i="20"/>
  <c r="AV21" i="20"/>
  <c r="AV92" i="20"/>
  <c r="AV78" i="20"/>
  <c r="AU31" i="20"/>
  <c r="AU83" i="20"/>
  <c r="AU89" i="20"/>
  <c r="AU133" i="20"/>
  <c r="AU40" i="20"/>
  <c r="AS140" i="20"/>
  <c r="AS171" i="20" s="1"/>
  <c r="AS174" i="20" s="1"/>
  <c r="AS177" i="20" s="1"/>
  <c r="AV124" i="20"/>
  <c r="AV122" i="20"/>
  <c r="AV77" i="20"/>
  <c r="AV52" i="20"/>
  <c r="AU102" i="20"/>
  <c r="AV13" i="20"/>
  <c r="AV30" i="20"/>
  <c r="AV123" i="20"/>
  <c r="AV72" i="20"/>
  <c r="AV41" i="20"/>
  <c r="AV91" i="20"/>
  <c r="AV62" i="20"/>
  <c r="AV105" i="20"/>
  <c r="AV161" i="20"/>
  <c r="AV163" i="20"/>
  <c r="AV27" i="20"/>
  <c r="AV17" i="20"/>
  <c r="AV14" i="20"/>
  <c r="AV98" i="20"/>
  <c r="AV97" i="20"/>
  <c r="AV25" i="20"/>
  <c r="AV75" i="20"/>
  <c r="AV68" i="20"/>
  <c r="AV48" i="20"/>
  <c r="AV117" i="20"/>
  <c r="AU24" i="20"/>
  <c r="AW173" i="20" l="1"/>
  <c r="AT140" i="20"/>
  <c r="AT171" i="20" s="1"/>
  <c r="AT174" i="20" s="1"/>
  <c r="AT177" i="20" s="1"/>
  <c r="AW172" i="20"/>
  <c r="AW19" i="20"/>
  <c r="AW27" i="20"/>
  <c r="AW112" i="20"/>
  <c r="AW116" i="20"/>
  <c r="AW46" i="20"/>
  <c r="AW15" i="20"/>
  <c r="AW77" i="20"/>
  <c r="AW55" i="20"/>
  <c r="AW43" i="20"/>
  <c r="AW129" i="20"/>
  <c r="AW88" i="20"/>
  <c r="AW115" i="20"/>
  <c r="AW104" i="20"/>
  <c r="AW97" i="20"/>
  <c r="AW106" i="20"/>
  <c r="AW37" i="20"/>
  <c r="AW35" i="20"/>
  <c r="AW94" i="20"/>
  <c r="AW101" i="20"/>
  <c r="AW80" i="20"/>
  <c r="AW57" i="20"/>
  <c r="AW117" i="20"/>
  <c r="AW157" i="20"/>
  <c r="AW28" i="20"/>
  <c r="AW138" i="20"/>
  <c r="AW68" i="20"/>
  <c r="AW29" i="20"/>
  <c r="AW114" i="20"/>
  <c r="AW69" i="20"/>
  <c r="AW136" i="20"/>
  <c r="AW16" i="20"/>
  <c r="AW111" i="20"/>
  <c r="AW64" i="20"/>
  <c r="AW21" i="20"/>
  <c r="AU39" i="20"/>
  <c r="AV133" i="20"/>
  <c r="AW137" i="20"/>
  <c r="AW160" i="20"/>
  <c r="AW41" i="20"/>
  <c r="AU23" i="20"/>
  <c r="AU38" i="20" s="1"/>
  <c r="AV83" i="20"/>
  <c r="AV79" i="20"/>
  <c r="AV125" i="20"/>
  <c r="AV31" i="20"/>
  <c r="AW135" i="20"/>
  <c r="AW126" i="20"/>
  <c r="AW121" i="20"/>
  <c r="AW18" i="20"/>
  <c r="AW95" i="20"/>
  <c r="AW134" i="20"/>
  <c r="AW100" i="20"/>
  <c r="AW162" i="20"/>
  <c r="AW63" i="20"/>
  <c r="AW159" i="20"/>
  <c r="AW122" i="20"/>
  <c r="AW113" i="20"/>
  <c r="AW169" i="20"/>
  <c r="AW56" i="20"/>
  <c r="AW60" i="20"/>
  <c r="AW167" i="20"/>
  <c r="AW34" i="20"/>
  <c r="AW14" i="20"/>
  <c r="AW118" i="20"/>
  <c r="AW163" i="20"/>
  <c r="AW103" i="20"/>
  <c r="AW59" i="20"/>
  <c r="AW165" i="20"/>
  <c r="AW158" i="20"/>
  <c r="AV70" i="20"/>
  <c r="AW84" i="20"/>
  <c r="AX5" i="20"/>
  <c r="AX163" i="20" s="1"/>
  <c r="AW108" i="20"/>
  <c r="AW67" i="20"/>
  <c r="AW51" i="20"/>
  <c r="AW4" i="20"/>
  <c r="AW139" i="20"/>
  <c r="AW30" i="20"/>
  <c r="AW42" i="20"/>
  <c r="AW81" i="20"/>
  <c r="AW65" i="20"/>
  <c r="AW130" i="20"/>
  <c r="AW62" i="20"/>
  <c r="AV89" i="20"/>
  <c r="AW49" i="20"/>
  <c r="AW99" i="20"/>
  <c r="AW107" i="20"/>
  <c r="AV74" i="20"/>
  <c r="AW127" i="20"/>
  <c r="AW86" i="20"/>
  <c r="AW48" i="20"/>
  <c r="AW96" i="20"/>
  <c r="AW32" i="20"/>
  <c r="AW47" i="20"/>
  <c r="AW124" i="20"/>
  <c r="AW156" i="20"/>
  <c r="AW120" i="20"/>
  <c r="AW110" i="20"/>
  <c r="AW54" i="20"/>
  <c r="AW155" i="20"/>
  <c r="AW105" i="20"/>
  <c r="AW33" i="20"/>
  <c r="AW168" i="20"/>
  <c r="AW93" i="20"/>
  <c r="AW85" i="20"/>
  <c r="AW66" i="20"/>
  <c r="AW73" i="20"/>
  <c r="AW44" i="20"/>
  <c r="AW170" i="20"/>
  <c r="AW25" i="20"/>
  <c r="AW76" i="20"/>
  <c r="AW128" i="20"/>
  <c r="AW166" i="20"/>
  <c r="AW26" i="20"/>
  <c r="AW20" i="20"/>
  <c r="AW13" i="20"/>
  <c r="AW132" i="20"/>
  <c r="AW109" i="20"/>
  <c r="AW131" i="20"/>
  <c r="AW161" i="20"/>
  <c r="AW164" i="20"/>
  <c r="AW58" i="20"/>
  <c r="AW61" i="20"/>
  <c r="AW36" i="20"/>
  <c r="AW87" i="20"/>
  <c r="AW123" i="20"/>
  <c r="AW119" i="20"/>
  <c r="AW92" i="20"/>
  <c r="AW82" i="20"/>
  <c r="AW78" i="20"/>
  <c r="AW91" i="20"/>
  <c r="AV102" i="20"/>
  <c r="AV40" i="20"/>
  <c r="AV24" i="20"/>
  <c r="AV154" i="20"/>
  <c r="AV141" i="20" s="1"/>
  <c r="AW17" i="20"/>
  <c r="AW71" i="20"/>
  <c r="AW45" i="20"/>
  <c r="AW98" i="20"/>
  <c r="AW72" i="20"/>
  <c r="AW90" i="20"/>
  <c r="AW53" i="20"/>
  <c r="AW75" i="20"/>
  <c r="AW50" i="20"/>
  <c r="AV12" i="20"/>
  <c r="AV22" i="20" s="1"/>
  <c r="AV23" i="20" l="1"/>
  <c r="AV38" i="20" s="1"/>
  <c r="AU140" i="20"/>
  <c r="AU171" i="20" s="1"/>
  <c r="AU174" i="20" s="1"/>
  <c r="AU177" i="20" s="1"/>
  <c r="AW133" i="20"/>
  <c r="AX86" i="20"/>
  <c r="AX93" i="20"/>
  <c r="AW12" i="20"/>
  <c r="AW22" i="20" s="1"/>
  <c r="AW24" i="20"/>
  <c r="AW31" i="20"/>
  <c r="AX17" i="20"/>
  <c r="AW102" i="20"/>
  <c r="AW74" i="20"/>
  <c r="AX67" i="20"/>
  <c r="AX26" i="20"/>
  <c r="AX107" i="20"/>
  <c r="AX56" i="20"/>
  <c r="AX129" i="20"/>
  <c r="AW154" i="20"/>
  <c r="AW141" i="20" s="1"/>
  <c r="AX84" i="20"/>
  <c r="AV39" i="20"/>
  <c r="AW83" i="20"/>
  <c r="AW125" i="20"/>
  <c r="AW79" i="20"/>
  <c r="AX78" i="20"/>
  <c r="AX167" i="20"/>
  <c r="AX98" i="20"/>
  <c r="AX28" i="20"/>
  <c r="AX164" i="20"/>
  <c r="AX77" i="20"/>
  <c r="AX42" i="20"/>
  <c r="AX137" i="20"/>
  <c r="AX14" i="20"/>
  <c r="AX48" i="20"/>
  <c r="AX37" i="20"/>
  <c r="AX46" i="20"/>
  <c r="AX64" i="20"/>
  <c r="AX136" i="20"/>
  <c r="AX36" i="20"/>
  <c r="AX121" i="20"/>
  <c r="AX126" i="20"/>
  <c r="AX68" i="20"/>
  <c r="AX119" i="20"/>
  <c r="AX27" i="20"/>
  <c r="AX50" i="20"/>
  <c r="AX161" i="20"/>
  <c r="AX124" i="20"/>
  <c r="AX94" i="20"/>
  <c r="AX165" i="20"/>
  <c r="AX112" i="20"/>
  <c r="AX117" i="20"/>
  <c r="AX55" i="20"/>
  <c r="AX63" i="20"/>
  <c r="AX76" i="20"/>
  <c r="AX57" i="20"/>
  <c r="AX60" i="20"/>
  <c r="AX33" i="20"/>
  <c r="AX18" i="20"/>
  <c r="AX155" i="20"/>
  <c r="AX54" i="20"/>
  <c r="AX91" i="20"/>
  <c r="AX128" i="20"/>
  <c r="AX34" i="20"/>
  <c r="AX51" i="20"/>
  <c r="AX45" i="20"/>
  <c r="AX19" i="20"/>
  <c r="AX80" i="20"/>
  <c r="AX95" i="20"/>
  <c r="AX44" i="20"/>
  <c r="AX101" i="20"/>
  <c r="AX90" i="20"/>
  <c r="AX21" i="20"/>
  <c r="AX47" i="20"/>
  <c r="AW70" i="20"/>
  <c r="AX99" i="20"/>
  <c r="AX131" i="20"/>
  <c r="AX116" i="20"/>
  <c r="AX58" i="20"/>
  <c r="AX170" i="20"/>
  <c r="AX120" i="20"/>
  <c r="AX159" i="20"/>
  <c r="AW40" i="20"/>
  <c r="AX127" i="20"/>
  <c r="AX115" i="20"/>
  <c r="AX139" i="20"/>
  <c r="AX173" i="20"/>
  <c r="AX114" i="20"/>
  <c r="AX123" i="20"/>
  <c r="AX20" i="20"/>
  <c r="AX97" i="20"/>
  <c r="AX62" i="20"/>
  <c r="AX113" i="20"/>
  <c r="AX49" i="20"/>
  <c r="AX41" i="20"/>
  <c r="AX82" i="20"/>
  <c r="AX25" i="20"/>
  <c r="AX73" i="20"/>
  <c r="AX69" i="20"/>
  <c r="AX88" i="20"/>
  <c r="AX156" i="20"/>
  <c r="AX71" i="20"/>
  <c r="AX169" i="20"/>
  <c r="AX72" i="20"/>
  <c r="AX13" i="20"/>
  <c r="AX75" i="20"/>
  <c r="AX172" i="20"/>
  <c r="AX105" i="20"/>
  <c r="AX104" i="20"/>
  <c r="AX85" i="20"/>
  <c r="AX30" i="20"/>
  <c r="AX135" i="20"/>
  <c r="AX15" i="20"/>
  <c r="AX157" i="20"/>
  <c r="AX132" i="20"/>
  <c r="AX59" i="20"/>
  <c r="AX43" i="20"/>
  <c r="AX65" i="20"/>
  <c r="AX92" i="20"/>
  <c r="AX168" i="20"/>
  <c r="AX4" i="20"/>
  <c r="AX111" i="20"/>
  <c r="AX66" i="20"/>
  <c r="AX134" i="20"/>
  <c r="AX110" i="20"/>
  <c r="AX160" i="20"/>
  <c r="AX87" i="20"/>
  <c r="AX81" i="20"/>
  <c r="AX103" i="20"/>
  <c r="AX53" i="20"/>
  <c r="AX100" i="20"/>
  <c r="AX166" i="20"/>
  <c r="AX158" i="20"/>
  <c r="AX35" i="20"/>
  <c r="AX162" i="20"/>
  <c r="AX29" i="20"/>
  <c r="AW89" i="20"/>
  <c r="AX32" i="20"/>
  <c r="AX52" i="20"/>
  <c r="AY5" i="20"/>
  <c r="AY161" i="20" s="1"/>
  <c r="AX61" i="20"/>
  <c r="AX138" i="20"/>
  <c r="AX96" i="20"/>
  <c r="AX109" i="20"/>
  <c r="AX108" i="20"/>
  <c r="AX118" i="20"/>
  <c r="AX16" i="20"/>
  <c r="AX122" i="20"/>
  <c r="AX106" i="20"/>
  <c r="AX130" i="20"/>
  <c r="AY52" i="20" l="1"/>
  <c r="AY92" i="20"/>
  <c r="AY78" i="20"/>
  <c r="AY21" i="20"/>
  <c r="AY163" i="20"/>
  <c r="AY164" i="20"/>
  <c r="AW23" i="20"/>
  <c r="AW38" i="20" s="1"/>
  <c r="AV140" i="20"/>
  <c r="AV171" i="20" s="1"/>
  <c r="AV174" i="20" s="1"/>
  <c r="AV177" i="20" s="1"/>
  <c r="AY61" i="20"/>
  <c r="AY172" i="20"/>
  <c r="AY60" i="20"/>
  <c r="AY123" i="20"/>
  <c r="AY96" i="20"/>
  <c r="AY156" i="20"/>
  <c r="AY69" i="20"/>
  <c r="AY13" i="20"/>
  <c r="AY94" i="20"/>
  <c r="AY34" i="20"/>
  <c r="AY111" i="20"/>
  <c r="AY48" i="20"/>
  <c r="AY108" i="20"/>
  <c r="AY4" i="20"/>
  <c r="AY132" i="20"/>
  <c r="AY90" i="20"/>
  <c r="AY115" i="20"/>
  <c r="AY17" i="20"/>
  <c r="AY42" i="20"/>
  <c r="AY67" i="20"/>
  <c r="AY87" i="20"/>
  <c r="AX74" i="20"/>
  <c r="AX154" i="20"/>
  <c r="AX141" i="20" s="1"/>
  <c r="AY51" i="20"/>
  <c r="AY109" i="20"/>
  <c r="AY165" i="20"/>
  <c r="AY86" i="20"/>
  <c r="AY122" i="20"/>
  <c r="AY128" i="20"/>
  <c r="AY110" i="20"/>
  <c r="AY134" i="20"/>
  <c r="AY127" i="20"/>
  <c r="AY55" i="20"/>
  <c r="AY41" i="20"/>
  <c r="AY162" i="20"/>
  <c r="AY73" i="20"/>
  <c r="AY25" i="20"/>
  <c r="AY64" i="20"/>
  <c r="AX12" i="20"/>
  <c r="AX22" i="20" s="1"/>
  <c r="AY33" i="20"/>
  <c r="AY27" i="20"/>
  <c r="AY46" i="20"/>
  <c r="AY170" i="20"/>
  <c r="AY30" i="20"/>
  <c r="AY68" i="20"/>
  <c r="AY121" i="20"/>
  <c r="AY45" i="20"/>
  <c r="AY16" i="20"/>
  <c r="AY20" i="20"/>
  <c r="AY49" i="20"/>
  <c r="AY169" i="20"/>
  <c r="AY19" i="20"/>
  <c r="AY135" i="20"/>
  <c r="AY114" i="20"/>
  <c r="AX24" i="20"/>
  <c r="AX133" i="20"/>
  <c r="AY124" i="20"/>
  <c r="AY72" i="20"/>
  <c r="AY35" i="20"/>
  <c r="AY137" i="20"/>
  <c r="AY75" i="20"/>
  <c r="AY106" i="20"/>
  <c r="AY80" i="20"/>
  <c r="AY82" i="20"/>
  <c r="AY105" i="20"/>
  <c r="AY32" i="20"/>
  <c r="AY66" i="20"/>
  <c r="AY157" i="20"/>
  <c r="AY47" i="20"/>
  <c r="AY43" i="20"/>
  <c r="AY36" i="20"/>
  <c r="AY113" i="20"/>
  <c r="AY158" i="20"/>
  <c r="AY131" i="20"/>
  <c r="AY98" i="20"/>
  <c r="AY160" i="20"/>
  <c r="AY97" i="20"/>
  <c r="AY118" i="20"/>
  <c r="AY116" i="20"/>
  <c r="AY57" i="20"/>
  <c r="AY159" i="20"/>
  <c r="AY99" i="20"/>
  <c r="AY37" i="20"/>
  <c r="AY85" i="20"/>
  <c r="AY59" i="20"/>
  <c r="AY84" i="20"/>
  <c r="AY120" i="20"/>
  <c r="AY100" i="20"/>
  <c r="AY104" i="20"/>
  <c r="AX31" i="20"/>
  <c r="AX83" i="20"/>
  <c r="AX70" i="20"/>
  <c r="AY18" i="20"/>
  <c r="AY28" i="20"/>
  <c r="AY58" i="20"/>
  <c r="AY101" i="20"/>
  <c r="AY29" i="20"/>
  <c r="AY173" i="20"/>
  <c r="AY56" i="20"/>
  <c r="AY139" i="20"/>
  <c r="AY93" i="20"/>
  <c r="AY168" i="20"/>
  <c r="AX102" i="20"/>
  <c r="AX40" i="20"/>
  <c r="AY76" i="20"/>
  <c r="AY126" i="20"/>
  <c r="AY63" i="20"/>
  <c r="AX79" i="20"/>
  <c r="AX125" i="20"/>
  <c r="AX89" i="20"/>
  <c r="AY91" i="20"/>
  <c r="AY15" i="20"/>
  <c r="AY95" i="20"/>
  <c r="AY119" i="20"/>
  <c r="AY54" i="20"/>
  <c r="AY130" i="20"/>
  <c r="AY166" i="20"/>
  <c r="AZ5" i="20"/>
  <c r="AZ64" i="20" s="1"/>
  <c r="AY155" i="20"/>
  <c r="AY71" i="20"/>
  <c r="AY88" i="20"/>
  <c r="AY112" i="20"/>
  <c r="AY117" i="20"/>
  <c r="AY26" i="20"/>
  <c r="AY107" i="20"/>
  <c r="AY77" i="20"/>
  <c r="AY129" i="20"/>
  <c r="AY167" i="20"/>
  <c r="AW39" i="20"/>
  <c r="AY138" i="20"/>
  <c r="AY62" i="20"/>
  <c r="AY53" i="20"/>
  <c r="AY14" i="20"/>
  <c r="AY136" i="20"/>
  <c r="AY65" i="20"/>
  <c r="AY81" i="20"/>
  <c r="AY44" i="20"/>
  <c r="AY103" i="20"/>
  <c r="AY50" i="20"/>
  <c r="AW140" i="20" l="1"/>
  <c r="AW171" i="20" s="1"/>
  <c r="AW174" i="20" s="1"/>
  <c r="AW177" i="20" s="1"/>
  <c r="AZ14" i="20"/>
  <c r="AZ46" i="20"/>
  <c r="AZ111" i="20"/>
  <c r="AZ47" i="20"/>
  <c r="AZ50" i="20"/>
  <c r="AZ165" i="20"/>
  <c r="AZ166" i="20"/>
  <c r="AX23" i="20"/>
  <c r="AX38" i="20" s="1"/>
  <c r="AY83" i="20"/>
  <c r="AZ56" i="20"/>
  <c r="AZ77" i="20"/>
  <c r="AY31" i="20"/>
  <c r="AZ67" i="20"/>
  <c r="AZ110" i="20"/>
  <c r="AZ137" i="20"/>
  <c r="AZ68" i="20"/>
  <c r="AZ91" i="20"/>
  <c r="AZ82" i="20"/>
  <c r="AZ44" i="20"/>
  <c r="AZ116" i="20"/>
  <c r="AZ167" i="20"/>
  <c r="AZ57" i="20"/>
  <c r="AZ156" i="20"/>
  <c r="AZ54" i="20"/>
  <c r="AZ13" i="20"/>
  <c r="AZ95" i="20"/>
  <c r="AZ94" i="20"/>
  <c r="AZ52" i="20"/>
  <c r="AZ4" i="20"/>
  <c r="AZ18" i="20"/>
  <c r="AZ119" i="20"/>
  <c r="AZ55" i="20"/>
  <c r="AZ26" i="20"/>
  <c r="AZ114" i="20"/>
  <c r="AZ81" i="20"/>
  <c r="AZ41" i="20"/>
  <c r="AZ128" i="20"/>
  <c r="BA5" i="20"/>
  <c r="BA163" i="20" s="1"/>
  <c r="AZ106" i="20"/>
  <c r="AZ21" i="20"/>
  <c r="AZ160" i="20"/>
  <c r="AZ58" i="20"/>
  <c r="AZ118" i="20"/>
  <c r="AZ100" i="20"/>
  <c r="AY89" i="20"/>
  <c r="AZ43" i="20"/>
  <c r="AZ169" i="20"/>
  <c r="AZ61" i="20"/>
  <c r="AZ127" i="20"/>
  <c r="AZ84" i="20"/>
  <c r="AY125" i="20"/>
  <c r="AZ34" i="20"/>
  <c r="AZ131" i="20"/>
  <c r="AZ51" i="20"/>
  <c r="AZ157" i="20"/>
  <c r="AZ33" i="20"/>
  <c r="AZ63" i="20"/>
  <c r="AZ20" i="20"/>
  <c r="AZ73" i="20"/>
  <c r="AZ17" i="20"/>
  <c r="AZ98" i="20"/>
  <c r="AZ16" i="20"/>
  <c r="AZ19" i="20"/>
  <c r="AY74" i="20"/>
  <c r="AY24" i="20"/>
  <c r="AZ113" i="20"/>
  <c r="AZ15" i="20"/>
  <c r="AZ25" i="20"/>
  <c r="AZ78" i="20"/>
  <c r="AZ129" i="20"/>
  <c r="AY12" i="20"/>
  <c r="AY22" i="20" s="1"/>
  <c r="AX39" i="20"/>
  <c r="AZ69" i="20"/>
  <c r="AZ45" i="20"/>
  <c r="AZ158" i="20"/>
  <c r="AZ80" i="20"/>
  <c r="AZ87" i="20"/>
  <c r="AZ36" i="20"/>
  <c r="AZ161" i="20"/>
  <c r="AZ42" i="20"/>
  <c r="AZ27" i="20"/>
  <c r="AZ66" i="20"/>
  <c r="AZ108" i="20"/>
  <c r="AZ124" i="20"/>
  <c r="AZ59" i="20"/>
  <c r="AZ122" i="20"/>
  <c r="AZ76" i="20"/>
  <c r="AZ162" i="20"/>
  <c r="AZ136" i="20"/>
  <c r="AZ115" i="20"/>
  <c r="AZ172" i="20"/>
  <c r="AY133" i="20"/>
  <c r="AZ96" i="20"/>
  <c r="AZ155" i="20"/>
  <c r="AZ37" i="20"/>
  <c r="AZ134" i="20"/>
  <c r="AZ173" i="20"/>
  <c r="AZ48" i="20"/>
  <c r="AZ159" i="20"/>
  <c r="AZ30" i="20"/>
  <c r="AZ49" i="20"/>
  <c r="AZ138" i="20"/>
  <c r="AZ65" i="20"/>
  <c r="AZ72" i="20"/>
  <c r="AZ107" i="20"/>
  <c r="AZ35" i="20"/>
  <c r="AZ163" i="20"/>
  <c r="AY70" i="20"/>
  <c r="AZ103" i="20"/>
  <c r="AZ88" i="20"/>
  <c r="AZ135" i="20"/>
  <c r="AZ112" i="20"/>
  <c r="AZ139" i="20"/>
  <c r="AZ60" i="20"/>
  <c r="AZ97" i="20"/>
  <c r="AZ105" i="20"/>
  <c r="AZ168" i="20"/>
  <c r="AY154" i="20"/>
  <c r="AY141" i="20" s="1"/>
  <c r="AZ130" i="20"/>
  <c r="AZ101" i="20"/>
  <c r="AZ164" i="20"/>
  <c r="AZ92" i="20"/>
  <c r="AY40" i="20"/>
  <c r="AZ120" i="20"/>
  <c r="AZ93" i="20"/>
  <c r="AY102" i="20"/>
  <c r="AZ71" i="20"/>
  <c r="AZ121" i="20"/>
  <c r="AZ99" i="20"/>
  <c r="AZ75" i="20"/>
  <c r="AZ109" i="20"/>
  <c r="AZ32" i="20"/>
  <c r="AZ132" i="20"/>
  <c r="AZ28" i="20"/>
  <c r="AZ62" i="20"/>
  <c r="AZ85" i="20"/>
  <c r="AZ123" i="20"/>
  <c r="AZ29" i="20"/>
  <c r="AZ86" i="20"/>
  <c r="AZ104" i="20"/>
  <c r="AZ90" i="20"/>
  <c r="AZ126" i="20"/>
  <c r="AZ53" i="20"/>
  <c r="AZ170" i="20"/>
  <c r="AZ117" i="20"/>
  <c r="AY79" i="20"/>
  <c r="BA59" i="20" l="1"/>
  <c r="BA67" i="20"/>
  <c r="BA60" i="20"/>
  <c r="BA88" i="20"/>
  <c r="BA169" i="20"/>
  <c r="BA30" i="20"/>
  <c r="BA127" i="20"/>
  <c r="BA32" i="20"/>
  <c r="BA95" i="20"/>
  <c r="BA64" i="20"/>
  <c r="BA157" i="20"/>
  <c r="BA73" i="20"/>
  <c r="BA123" i="20"/>
  <c r="BA111" i="20"/>
  <c r="BA105" i="20"/>
  <c r="BA117" i="20"/>
  <c r="BA103" i="20"/>
  <c r="BA48" i="20"/>
  <c r="BA86" i="20"/>
  <c r="BA20" i="20"/>
  <c r="BA173" i="20"/>
  <c r="BA75" i="20"/>
  <c r="BA43" i="20"/>
  <c r="BA72" i="20"/>
  <c r="BA71" i="20"/>
  <c r="BA35" i="20"/>
  <c r="BA119" i="20"/>
  <c r="BA53" i="20"/>
  <c r="BA170" i="20"/>
  <c r="BA36" i="20"/>
  <c r="BA91" i="20"/>
  <c r="BA17" i="20"/>
  <c r="BA162" i="20"/>
  <c r="BA34" i="20"/>
  <c r="BA44" i="20"/>
  <c r="BA97" i="20"/>
  <c r="BA19" i="20"/>
  <c r="BA107" i="20"/>
  <c r="BA46" i="20"/>
  <c r="BA28" i="20"/>
  <c r="BA135" i="20"/>
  <c r="BA110" i="20"/>
  <c r="BA76" i="20"/>
  <c r="BA165" i="20"/>
  <c r="BA112" i="20"/>
  <c r="BA37" i="20"/>
  <c r="BA90" i="20"/>
  <c r="BA16" i="20"/>
  <c r="BA49" i="20"/>
  <c r="BA41" i="20"/>
  <c r="BA121" i="20"/>
  <c r="BA120" i="20"/>
  <c r="BB5" i="20"/>
  <c r="BB167" i="20" s="1"/>
  <c r="BA122" i="20"/>
  <c r="BA158" i="20"/>
  <c r="BA21" i="20"/>
  <c r="BA114" i="20"/>
  <c r="BA66" i="20"/>
  <c r="BA115" i="20"/>
  <c r="BA92" i="20"/>
  <c r="BA77" i="20"/>
  <c r="BA4" i="20"/>
  <c r="BA61" i="20"/>
  <c r="BA58" i="20"/>
  <c r="BA124" i="20"/>
  <c r="BA54" i="20"/>
  <c r="BA100" i="20"/>
  <c r="BA131" i="20"/>
  <c r="BA51" i="20"/>
  <c r="BA167" i="20"/>
  <c r="BA109" i="20"/>
  <c r="BA18" i="20"/>
  <c r="BA29" i="20"/>
  <c r="BA15" i="20"/>
  <c r="BA26" i="20"/>
  <c r="BA42" i="20"/>
  <c r="BA93" i="20"/>
  <c r="BA47" i="20"/>
  <c r="BA168" i="20"/>
  <c r="BA62" i="20"/>
  <c r="BA172" i="20"/>
  <c r="BA50" i="20"/>
  <c r="BA106" i="20"/>
  <c r="BA156" i="20"/>
  <c r="BA134" i="20"/>
  <c r="BA118" i="20"/>
  <c r="BA166" i="20"/>
  <c r="BA56" i="20"/>
  <c r="BA69" i="20"/>
  <c r="BA87" i="20"/>
  <c r="BA101" i="20"/>
  <c r="BA130" i="20"/>
  <c r="BA129" i="20"/>
  <c r="BA116" i="20"/>
  <c r="BA78" i="20"/>
  <c r="BA159" i="20"/>
  <c r="BA65" i="20"/>
  <c r="BA52" i="20"/>
  <c r="BA84" i="20"/>
  <c r="BA161" i="20"/>
  <c r="BA164" i="20"/>
  <c r="BA96" i="20"/>
  <c r="BA99" i="20"/>
  <c r="BA138" i="20"/>
  <c r="BA85" i="20"/>
  <c r="BA98" i="20"/>
  <c r="BA160" i="20"/>
  <c r="BA13" i="20"/>
  <c r="BA80" i="20"/>
  <c r="BA94" i="20"/>
  <c r="BA139" i="20"/>
  <c r="BA57" i="20"/>
  <c r="BA113" i="20"/>
  <c r="BA14" i="20"/>
  <c r="BA45" i="20"/>
  <c r="BA27" i="20"/>
  <c r="BA82" i="20"/>
  <c r="BA126" i="20"/>
  <c r="BA25" i="20"/>
  <c r="BA33" i="20"/>
  <c r="BA63" i="20"/>
  <c r="AY23" i="20"/>
  <c r="AY38" i="20" s="1"/>
  <c r="AZ79" i="20"/>
  <c r="AZ154" i="20"/>
  <c r="AZ141" i="20" s="1"/>
  <c r="AZ31" i="20"/>
  <c r="BA137" i="20"/>
  <c r="BA136" i="20"/>
  <c r="BA128" i="20"/>
  <c r="BA81" i="20"/>
  <c r="BA108" i="20"/>
  <c r="BA155" i="20"/>
  <c r="BA68" i="20"/>
  <c r="BA55" i="20"/>
  <c r="BA132" i="20"/>
  <c r="BA104" i="20"/>
  <c r="AZ70" i="20"/>
  <c r="AZ125" i="20"/>
  <c r="AY39" i="20"/>
  <c r="AZ133" i="20"/>
  <c r="AZ12" i="20"/>
  <c r="AZ22" i="20" s="1"/>
  <c r="AZ40" i="20"/>
  <c r="AZ74" i="20"/>
  <c r="AX140" i="20"/>
  <c r="AX171" i="20" s="1"/>
  <c r="AX174" i="20" s="1"/>
  <c r="AX177" i="20" s="1"/>
  <c r="AZ89" i="20"/>
  <c r="AZ102" i="20"/>
  <c r="AZ24" i="20"/>
  <c r="AZ83" i="20"/>
  <c r="BB128" i="20"/>
  <c r="BB131" i="20"/>
  <c r="BB50" i="20"/>
  <c r="BB76" i="20"/>
  <c r="BB116" i="20"/>
  <c r="BB33" i="20"/>
  <c r="BB13" i="20"/>
  <c r="BB97" i="20"/>
  <c r="BB139" i="20"/>
  <c r="BB104" i="20"/>
  <c r="BB85" i="20"/>
  <c r="BB58" i="20"/>
  <c r="BB106" i="20"/>
  <c r="BB82" i="20"/>
  <c r="BB29" i="20"/>
  <c r="BB57" i="20"/>
  <c r="BB124" i="20"/>
  <c r="BB49" i="20"/>
  <c r="BB92" i="20" l="1"/>
  <c r="BB72" i="20"/>
  <c r="BB163" i="20"/>
  <c r="BC5" i="20"/>
  <c r="BB158" i="20"/>
  <c r="BB94" i="20"/>
  <c r="BB127" i="20"/>
  <c r="BB168" i="20"/>
  <c r="BB120" i="20"/>
  <c r="BB81" i="20"/>
  <c r="BB121" i="20"/>
  <c r="BB118" i="20"/>
  <c r="BB53" i="20"/>
  <c r="BB107" i="20"/>
  <c r="BB68" i="20"/>
  <c r="BB14" i="20"/>
  <c r="BB27" i="20"/>
  <c r="BB35" i="20"/>
  <c r="BB166" i="20"/>
  <c r="BB110" i="20"/>
  <c r="BB32" i="20"/>
  <c r="BB59" i="20"/>
  <c r="BB66" i="20"/>
  <c r="BB63" i="20"/>
  <c r="BB42" i="20"/>
  <c r="BB84" i="20"/>
  <c r="BB108" i="20"/>
  <c r="BB93" i="20"/>
  <c r="BB164" i="20"/>
  <c r="BB69" i="20"/>
  <c r="BB46" i="20"/>
  <c r="BB119" i="20"/>
  <c r="BB20" i="20"/>
  <c r="BB18" i="20"/>
  <c r="BB61" i="20"/>
  <c r="BB113" i="20"/>
  <c r="BB122" i="20"/>
  <c r="BB67" i="20"/>
  <c r="BB100" i="20"/>
  <c r="BB37" i="20"/>
  <c r="BB34" i="20"/>
  <c r="BB15" i="20"/>
  <c r="BB56" i="20"/>
  <c r="BB86" i="20"/>
  <c r="BB45" i="20"/>
  <c r="BB109" i="20"/>
  <c r="BB26" i="20"/>
  <c r="BB90" i="20"/>
  <c r="BB165" i="20"/>
  <c r="BB105" i="20"/>
  <c r="BB96" i="20"/>
  <c r="BB169" i="20"/>
  <c r="BB137" i="20"/>
  <c r="BB95" i="20"/>
  <c r="BB47" i="20"/>
  <c r="BB99" i="20"/>
  <c r="BB71" i="20"/>
  <c r="BB44" i="20"/>
  <c r="BB75" i="20"/>
  <c r="BB156" i="20"/>
  <c r="BB101" i="20"/>
  <c r="BB161" i="20"/>
  <c r="BB172" i="20"/>
  <c r="BB21" i="20"/>
  <c r="BB91" i="20"/>
  <c r="BA70" i="20"/>
  <c r="BB55" i="20"/>
  <c r="BB170" i="20"/>
  <c r="BB138" i="20"/>
  <c r="BB25" i="20"/>
  <c r="BB132" i="20"/>
  <c r="BB30" i="20"/>
  <c r="BB134" i="20"/>
  <c r="BB16" i="20"/>
  <c r="BB54" i="20"/>
  <c r="BB160" i="20"/>
  <c r="BB173" i="20"/>
  <c r="BB87" i="20"/>
  <c r="BB51" i="20"/>
  <c r="BB77" i="20"/>
  <c r="BB117" i="20"/>
  <c r="BB130" i="20"/>
  <c r="BB17" i="20"/>
  <c r="BB114" i="20"/>
  <c r="BB112" i="20"/>
  <c r="BB65" i="20"/>
  <c r="BB88" i="20"/>
  <c r="BB115" i="20"/>
  <c r="BB28" i="20"/>
  <c r="BB103" i="20"/>
  <c r="BB155" i="20"/>
  <c r="BB135" i="20"/>
  <c r="BB64" i="20"/>
  <c r="BB36" i="20"/>
  <c r="BB78" i="20"/>
  <c r="BB62" i="20"/>
  <c r="BB48" i="20"/>
  <c r="BB157" i="20"/>
  <c r="BB4" i="20"/>
  <c r="BB60" i="20"/>
  <c r="BB98" i="20"/>
  <c r="BB123" i="20"/>
  <c r="BB136" i="20"/>
  <c r="BB41" i="20"/>
  <c r="BB111" i="20"/>
  <c r="BB80" i="20"/>
  <c r="BB159" i="20"/>
  <c r="BB162" i="20"/>
  <c r="BB43" i="20"/>
  <c r="BB126" i="20"/>
  <c r="BB19" i="20"/>
  <c r="BB129" i="20"/>
  <c r="BB52" i="20"/>
  <c r="BB73" i="20"/>
  <c r="BA31" i="20"/>
  <c r="BA74" i="20"/>
  <c r="BA12" i="20"/>
  <c r="BA22" i="20" s="1"/>
  <c r="BA24" i="20"/>
  <c r="BA83" i="20"/>
  <c r="BA154" i="20"/>
  <c r="BA141" i="20" s="1"/>
  <c r="BA89" i="20"/>
  <c r="BA79" i="20"/>
  <c r="BA102" i="20"/>
  <c r="BA125" i="20"/>
  <c r="AY140" i="20"/>
  <c r="AY171" i="20" s="1"/>
  <c r="AY174" i="20" s="1"/>
  <c r="AY177" i="20" s="1"/>
  <c r="BA40" i="20"/>
  <c r="BA133" i="20"/>
  <c r="AZ23" i="20"/>
  <c r="AZ38" i="20" s="1"/>
  <c r="AZ39" i="20"/>
  <c r="BC164" i="20"/>
  <c r="BC163" i="20"/>
  <c r="BC167" i="20"/>
  <c r="BC168" i="20"/>
  <c r="BC166" i="20"/>
  <c r="BC104" i="20"/>
  <c r="BC130" i="20"/>
  <c r="BC128" i="20"/>
  <c r="BC116" i="20"/>
  <c r="BC117" i="20"/>
  <c r="BC101" i="20"/>
  <c r="BC106" i="20"/>
  <c r="BC35" i="20"/>
  <c r="BC50" i="20"/>
  <c r="BC37" i="20"/>
  <c r="BC93" i="20"/>
  <c r="BC100" i="20"/>
  <c r="BC76" i="20"/>
  <c r="BC161" i="20"/>
  <c r="BC77" i="20"/>
  <c r="BC91" i="20"/>
  <c r="BC47" i="20"/>
  <c r="BC36" i="20"/>
  <c r="BC51" i="20"/>
  <c r="BC165" i="20"/>
  <c r="BC139" i="20"/>
  <c r="BC78" i="20"/>
  <c r="BC73" i="20"/>
  <c r="BC19" i="20"/>
  <c r="BC21" i="20"/>
  <c r="BC162" i="20"/>
  <c r="BC64" i="20"/>
  <c r="BC115" i="20"/>
  <c r="BC92" i="20"/>
  <c r="BC52" i="20"/>
  <c r="BC131" i="20"/>
  <c r="BC87" i="20"/>
  <c r="BC82" i="20"/>
  <c r="BC72" i="20"/>
  <c r="BC134" i="20"/>
  <c r="BC114" i="20"/>
  <c r="BC13" i="20"/>
  <c r="BC28" i="20"/>
  <c r="BC56" i="20"/>
  <c r="BC170" i="20"/>
  <c r="BC27" i="20"/>
  <c r="BC105" i="20"/>
  <c r="BC109" i="20"/>
  <c r="BC121" i="20"/>
  <c r="BC59" i="20"/>
  <c r="BC160" i="20"/>
  <c r="BC75" i="20"/>
  <c r="BC80" i="20"/>
  <c r="BC103" i="20"/>
  <c r="BC120" i="20"/>
  <c r="BC90" i="20"/>
  <c r="BC96" i="20"/>
  <c r="BC135" i="20"/>
  <c r="BC118" i="20"/>
  <c r="BC127" i="20"/>
  <c r="BC54" i="20"/>
  <c r="BC108" i="20"/>
  <c r="BC67" i="20"/>
  <c r="BC155" i="20"/>
  <c r="BC44" i="20"/>
  <c r="BC94" i="20"/>
  <c r="BC20" i="20"/>
  <c r="BC169" i="20"/>
  <c r="BC43" i="20"/>
  <c r="BC55" i="20"/>
  <c r="BC32" i="20"/>
  <c r="BC68" i="20"/>
  <c r="BC63" i="20"/>
  <c r="BC41" i="20"/>
  <c r="BC110" i="20"/>
  <c r="BC98" i="20"/>
  <c r="BC113" i="20"/>
  <c r="BC33" i="20"/>
  <c r="BC16" i="20"/>
  <c r="BC84" i="20"/>
  <c r="BC156" i="20"/>
  <c r="BC99" i="20"/>
  <c r="BC158" i="20"/>
  <c r="BC42" i="20"/>
  <c r="BC66" i="20"/>
  <c r="BC71" i="20"/>
  <c r="BC65" i="20"/>
  <c r="BC107" i="20"/>
  <c r="BC132" i="20"/>
  <c r="BC61" i="20"/>
  <c r="BC111" i="20"/>
  <c r="BC137" i="20"/>
  <c r="BC62" i="20"/>
  <c r="BC48" i="20"/>
  <c r="BC60" i="20"/>
  <c r="BC119" i="20"/>
  <c r="BC95" i="20"/>
  <c r="BC18" i="20"/>
  <c r="BC14" i="20"/>
  <c r="BC85" i="20"/>
  <c r="BC34" i="20"/>
  <c r="BC123" i="20"/>
  <c r="BC124" i="20"/>
  <c r="BC126" i="20"/>
  <c r="BC17" i="20"/>
  <c r="BC159" i="20"/>
  <c r="BC46" i="20"/>
  <c r="BC58" i="20"/>
  <c r="BC136" i="20"/>
  <c r="BC57" i="20"/>
  <c r="BC53" i="20"/>
  <c r="BC122" i="20"/>
  <c r="BC138" i="20"/>
  <c r="BC112" i="20"/>
  <c r="BC30" i="20"/>
  <c r="BC172" i="20"/>
  <c r="BC88" i="20"/>
  <c r="BC69" i="20"/>
  <c r="BC49" i="20"/>
  <c r="BC86" i="20"/>
  <c r="BC81" i="20"/>
  <c r="BC173" i="20"/>
  <c r="BC97" i="20"/>
  <c r="BC15" i="20"/>
  <c r="BC129" i="20"/>
  <c r="BC25" i="20"/>
  <c r="BC29" i="20"/>
  <c r="BC26" i="20"/>
  <c r="BC45" i="20"/>
  <c r="BC157" i="20"/>
  <c r="BC4" i="20"/>
  <c r="BD5" i="20"/>
  <c r="BB79" i="20" l="1"/>
  <c r="BB70" i="20"/>
  <c r="BB31" i="20"/>
  <c r="BB89" i="20"/>
  <c r="BB83" i="20"/>
  <c r="BB24" i="20"/>
  <c r="BB133" i="20"/>
  <c r="BB125" i="20"/>
  <c r="BB74" i="20"/>
  <c r="BB154" i="20"/>
  <c r="BB141" i="20" s="1"/>
  <c r="BB102" i="20"/>
  <c r="BB12" i="20"/>
  <c r="BB22" i="20" s="1"/>
  <c r="BB40" i="20"/>
  <c r="BA23" i="20"/>
  <c r="BA38" i="20" s="1"/>
  <c r="BA39" i="20"/>
  <c r="AZ140" i="20"/>
  <c r="AZ171" i="20" s="1"/>
  <c r="AZ174" i="20" s="1"/>
  <c r="AZ177" i="20" s="1"/>
  <c r="BC70" i="20"/>
  <c r="BC74" i="20"/>
  <c r="BC125" i="20"/>
  <c r="BC83" i="20"/>
  <c r="BC89" i="20"/>
  <c r="BC102" i="20"/>
  <c r="BC12" i="20"/>
  <c r="BC22" i="20" s="1"/>
  <c r="BC79" i="20"/>
  <c r="BC154" i="20"/>
  <c r="BC141" i="20" s="1"/>
  <c r="BC133" i="20"/>
  <c r="BC40" i="20"/>
  <c r="BD164" i="20"/>
  <c r="BD163" i="20"/>
  <c r="BD167" i="20"/>
  <c r="BD168" i="20"/>
  <c r="BD166" i="20"/>
  <c r="BD35" i="20"/>
  <c r="BD63" i="20"/>
  <c r="BD87" i="20"/>
  <c r="BD104" i="20"/>
  <c r="BD130" i="20"/>
  <c r="BD50" i="20"/>
  <c r="BD76" i="20"/>
  <c r="BD47" i="20"/>
  <c r="BD36" i="20"/>
  <c r="BD51" i="20"/>
  <c r="BD165" i="20"/>
  <c r="BD139" i="20"/>
  <c r="BD73" i="20"/>
  <c r="BD19" i="20"/>
  <c r="BD117" i="20"/>
  <c r="BD21" i="20"/>
  <c r="BD78" i="20"/>
  <c r="BD60" i="20"/>
  <c r="BD129" i="20"/>
  <c r="BD92" i="20"/>
  <c r="BD52" i="20"/>
  <c r="BD77" i="20"/>
  <c r="BD100" i="20"/>
  <c r="BD62" i="20"/>
  <c r="BD119" i="20"/>
  <c r="BD172" i="20"/>
  <c r="BD126" i="20"/>
  <c r="BD28" i="20"/>
  <c r="BD109" i="20"/>
  <c r="BD161" i="20"/>
  <c r="BD105" i="20"/>
  <c r="BD93" i="20"/>
  <c r="BD170" i="20"/>
  <c r="BD103" i="20"/>
  <c r="BD66" i="20"/>
  <c r="BD120" i="20"/>
  <c r="BD59" i="20"/>
  <c r="BD13" i="20"/>
  <c r="BD84" i="20"/>
  <c r="BD80" i="20"/>
  <c r="BD54" i="20"/>
  <c r="BD108" i="20"/>
  <c r="BD90" i="20"/>
  <c r="BD67" i="20"/>
  <c r="BD96" i="20"/>
  <c r="BD160" i="20"/>
  <c r="BD48" i="20"/>
  <c r="BD128" i="20"/>
  <c r="BD118" i="20"/>
  <c r="BD107" i="20"/>
  <c r="BD121" i="20"/>
  <c r="BD135" i="20"/>
  <c r="BD162" i="20"/>
  <c r="BD20" i="20"/>
  <c r="BD37" i="20"/>
  <c r="BD169" i="20"/>
  <c r="BD25" i="20"/>
  <c r="BD41" i="20"/>
  <c r="BD94" i="20"/>
  <c r="BD132" i="20"/>
  <c r="BD16" i="20"/>
  <c r="BD95" i="20"/>
  <c r="BD155" i="20"/>
  <c r="BD32" i="20"/>
  <c r="BD64" i="20"/>
  <c r="BD33" i="20"/>
  <c r="BD134" i="20"/>
  <c r="BD55" i="20"/>
  <c r="BD44" i="20"/>
  <c r="BD68" i="20"/>
  <c r="BD91" i="20"/>
  <c r="BD116" i="20"/>
  <c r="BD127" i="20"/>
  <c r="BD137" i="20"/>
  <c r="BD15" i="20"/>
  <c r="BD115" i="20"/>
  <c r="BD65" i="20"/>
  <c r="BD156" i="20"/>
  <c r="BD14" i="20"/>
  <c r="BD69" i="20"/>
  <c r="BD111" i="20"/>
  <c r="BD46" i="20"/>
  <c r="BD101" i="20"/>
  <c r="BD27" i="20"/>
  <c r="BD123" i="20"/>
  <c r="BD88" i="20"/>
  <c r="BD30" i="20"/>
  <c r="BD86" i="20"/>
  <c r="BD56" i="20"/>
  <c r="BD82" i="20"/>
  <c r="BD113" i="20"/>
  <c r="BD26" i="20"/>
  <c r="BD43" i="20"/>
  <c r="BD136" i="20"/>
  <c r="BD97" i="20"/>
  <c r="BD71" i="20"/>
  <c r="BD138" i="20"/>
  <c r="BD42" i="20"/>
  <c r="BD81" i="20"/>
  <c r="BD173" i="20"/>
  <c r="BD106" i="20"/>
  <c r="BD131" i="20"/>
  <c r="BD114" i="20"/>
  <c r="BD61" i="20"/>
  <c r="BD85" i="20"/>
  <c r="BD99" i="20"/>
  <c r="BD75" i="20"/>
  <c r="BD98" i="20"/>
  <c r="BD53" i="20"/>
  <c r="BD110" i="20"/>
  <c r="BD122" i="20"/>
  <c r="BD49" i="20"/>
  <c r="BD34" i="20"/>
  <c r="BD17" i="20"/>
  <c r="BD58" i="20"/>
  <c r="BD112" i="20"/>
  <c r="BD159" i="20"/>
  <c r="BD18" i="20"/>
  <c r="BD57" i="20"/>
  <c r="BD29" i="20"/>
  <c r="BD157" i="20"/>
  <c r="BD124" i="20"/>
  <c r="BD45" i="20"/>
  <c r="BD72" i="20"/>
  <c r="BD158" i="20"/>
  <c r="BC24" i="20"/>
  <c r="BC31" i="20"/>
  <c r="BD4" i="20"/>
  <c r="BE5" i="20"/>
  <c r="BB23" i="20" l="1"/>
  <c r="BB38" i="20" s="1"/>
  <c r="BB39" i="20"/>
  <c r="BA140" i="20"/>
  <c r="BA171" i="20" s="1"/>
  <c r="BA174" i="20" s="1"/>
  <c r="BA177" i="20" s="1"/>
  <c r="BD133" i="20"/>
  <c r="BD89" i="20"/>
  <c r="BC39" i="20"/>
  <c r="BC23" i="20"/>
  <c r="BC38" i="20" s="1"/>
  <c r="BD31" i="20"/>
  <c r="BD79" i="20"/>
  <c r="BD154" i="20"/>
  <c r="BD141" i="20" s="1"/>
  <c r="BD83" i="20"/>
  <c r="BD125" i="20"/>
  <c r="BD12" i="20"/>
  <c r="BD22" i="20" s="1"/>
  <c r="BD74" i="20"/>
  <c r="BD40" i="20"/>
  <c r="BD102" i="20"/>
  <c r="BD70" i="20"/>
  <c r="BE164" i="20"/>
  <c r="BE163" i="20"/>
  <c r="BE167" i="20"/>
  <c r="BE166" i="20"/>
  <c r="BE168" i="20"/>
  <c r="BE50" i="20"/>
  <c r="BE129" i="20"/>
  <c r="BE19" i="20"/>
  <c r="BE62" i="20"/>
  <c r="BE47" i="20"/>
  <c r="BE161" i="20"/>
  <c r="BE36" i="20"/>
  <c r="BE51" i="20"/>
  <c r="BE165" i="20"/>
  <c r="BE131" i="20"/>
  <c r="BE104" i="20"/>
  <c r="BE48" i="20"/>
  <c r="BE117" i="20"/>
  <c r="BE139" i="20"/>
  <c r="BE118" i="20"/>
  <c r="BE87" i="20"/>
  <c r="BE162" i="20"/>
  <c r="BE52" i="20"/>
  <c r="BE91" i="20"/>
  <c r="BE100" i="20"/>
  <c r="BE20" i="20"/>
  <c r="BE93" i="20"/>
  <c r="BE106" i="20"/>
  <c r="BE169" i="20"/>
  <c r="BE60" i="20"/>
  <c r="BE63" i="20"/>
  <c r="BE77" i="20"/>
  <c r="BE92" i="20"/>
  <c r="BE64" i="20"/>
  <c r="BE65" i="20"/>
  <c r="BE170" i="20"/>
  <c r="BE84" i="20"/>
  <c r="BE105" i="20"/>
  <c r="BE78" i="20"/>
  <c r="BE54" i="20"/>
  <c r="BE43" i="20"/>
  <c r="BE59" i="20"/>
  <c r="BE160" i="20"/>
  <c r="BE130" i="20"/>
  <c r="BE108" i="20"/>
  <c r="BE135" i="20"/>
  <c r="BE28" i="20"/>
  <c r="BE97" i="20"/>
  <c r="BE25" i="20"/>
  <c r="BE41" i="20"/>
  <c r="BE107" i="20"/>
  <c r="BE16" i="20"/>
  <c r="BE72" i="20"/>
  <c r="BE127" i="20"/>
  <c r="BE134" i="20"/>
  <c r="BE67" i="20"/>
  <c r="BE155" i="20"/>
  <c r="BE32" i="20"/>
  <c r="BE13" i="20"/>
  <c r="BE73" i="20"/>
  <c r="BE76" i="20"/>
  <c r="BE21" i="20"/>
  <c r="BE44" i="20"/>
  <c r="BE55" i="20"/>
  <c r="BE68" i="20"/>
  <c r="BE37" i="20"/>
  <c r="BE53" i="20"/>
  <c r="BE132" i="20"/>
  <c r="BE26" i="20"/>
  <c r="BE81" i="20"/>
  <c r="BE126" i="20"/>
  <c r="BE96" i="20"/>
  <c r="BE121" i="20"/>
  <c r="BE173" i="20"/>
  <c r="BE56" i="20"/>
  <c r="BE33" i="20"/>
  <c r="BE80" i="20"/>
  <c r="BE103" i="20"/>
  <c r="BE42" i="20"/>
  <c r="BE82" i="20"/>
  <c r="BE75" i="20"/>
  <c r="BE66" i="20"/>
  <c r="BE88" i="20"/>
  <c r="BE86" i="20"/>
  <c r="BE27" i="20"/>
  <c r="BE110" i="20"/>
  <c r="BE18" i="20"/>
  <c r="BE14" i="20"/>
  <c r="BE45" i="20"/>
  <c r="BE157" i="20"/>
  <c r="BE34" i="20"/>
  <c r="BE112" i="20"/>
  <c r="BE124" i="20"/>
  <c r="BE137" i="20"/>
  <c r="BE101" i="20"/>
  <c r="BE122" i="20"/>
  <c r="BE123" i="20"/>
  <c r="BE17" i="20"/>
  <c r="BE71" i="20"/>
  <c r="BE115" i="20"/>
  <c r="BE116" i="20"/>
  <c r="BE57" i="20"/>
  <c r="BE49" i="20"/>
  <c r="BE109" i="20"/>
  <c r="BE128" i="20"/>
  <c r="BE94" i="20"/>
  <c r="BE172" i="20"/>
  <c r="BE136" i="20"/>
  <c r="BE159" i="20"/>
  <c r="BE29" i="20"/>
  <c r="BE58" i="20"/>
  <c r="BE138" i="20"/>
  <c r="BE90" i="20"/>
  <c r="BE35" i="20"/>
  <c r="BE98" i="20"/>
  <c r="BE120" i="20"/>
  <c r="BE85" i="20"/>
  <c r="BE95" i="20"/>
  <c r="BE119" i="20"/>
  <c r="BE69" i="20"/>
  <c r="BE113" i="20"/>
  <c r="BE15" i="20"/>
  <c r="BE46" i="20"/>
  <c r="BE99" i="20"/>
  <c r="BE114" i="20"/>
  <c r="BE156" i="20"/>
  <c r="BE61" i="20"/>
  <c r="BE111" i="20"/>
  <c r="BE30" i="20"/>
  <c r="BE158" i="20"/>
  <c r="BD24" i="20"/>
  <c r="BE4" i="20"/>
  <c r="BF5" i="20"/>
  <c r="BB140" i="20" l="1"/>
  <c r="BB171" i="20" s="1"/>
  <c r="BB174" i="20" s="1"/>
  <c r="BB177" i="20" s="1"/>
  <c r="BC140" i="20"/>
  <c r="BC171" i="20" s="1"/>
  <c r="BC174" i="20" s="1"/>
  <c r="BD23" i="20"/>
  <c r="BD38" i="20" s="1"/>
  <c r="BE70" i="20"/>
  <c r="BE12" i="20"/>
  <c r="BE22" i="20" s="1"/>
  <c r="BE74" i="20"/>
  <c r="BE125" i="20"/>
  <c r="BE31" i="20"/>
  <c r="BD39" i="20"/>
  <c r="BE154" i="20"/>
  <c r="BE141" i="20" s="1"/>
  <c r="BE133" i="20"/>
  <c r="BE102" i="20"/>
  <c r="BE79" i="20"/>
  <c r="BE40" i="20"/>
  <c r="BF164" i="20"/>
  <c r="BF163" i="20"/>
  <c r="BF166" i="20"/>
  <c r="BF168" i="20"/>
  <c r="BF167" i="20"/>
  <c r="BF100" i="20"/>
  <c r="BF48" i="20"/>
  <c r="BF117" i="20"/>
  <c r="BF52" i="20"/>
  <c r="BF36" i="20"/>
  <c r="BF105" i="20"/>
  <c r="BF139" i="20"/>
  <c r="BF93" i="20"/>
  <c r="BF76" i="20"/>
  <c r="BF21" i="20"/>
  <c r="BF91" i="20"/>
  <c r="BF162" i="20"/>
  <c r="BF63" i="20"/>
  <c r="BF92" i="20"/>
  <c r="BF130" i="20"/>
  <c r="BF64" i="20"/>
  <c r="BF165" i="20"/>
  <c r="BF101" i="20"/>
  <c r="BF35" i="20"/>
  <c r="BF77" i="20"/>
  <c r="BF131" i="20"/>
  <c r="BF169" i="20"/>
  <c r="BF116" i="20"/>
  <c r="BF54" i="20"/>
  <c r="BF108" i="20"/>
  <c r="BF135" i="20"/>
  <c r="BF59" i="20"/>
  <c r="BF97" i="20"/>
  <c r="BF161" i="20"/>
  <c r="BF20" i="20"/>
  <c r="BF118" i="20"/>
  <c r="BF41" i="20"/>
  <c r="BF126" i="20"/>
  <c r="BF75" i="20"/>
  <c r="BF110" i="20"/>
  <c r="BF128" i="20"/>
  <c r="BF80" i="20"/>
  <c r="BF95" i="20"/>
  <c r="BF96" i="20"/>
  <c r="BF62" i="20"/>
  <c r="BF104" i="20"/>
  <c r="BF47" i="20"/>
  <c r="BF37" i="20"/>
  <c r="BF127" i="20"/>
  <c r="BF81" i="20"/>
  <c r="BF109" i="20"/>
  <c r="BF44" i="20"/>
  <c r="BF33" i="20"/>
  <c r="BF65" i="20"/>
  <c r="BF132" i="20"/>
  <c r="BF26" i="20"/>
  <c r="BF134" i="20"/>
  <c r="BF67" i="20"/>
  <c r="BF173" i="20"/>
  <c r="BF56" i="20"/>
  <c r="BF25" i="20"/>
  <c r="BF42" i="20"/>
  <c r="BF82" i="20"/>
  <c r="BF84" i="20"/>
  <c r="BF50" i="20"/>
  <c r="BF120" i="20"/>
  <c r="BF155" i="20"/>
  <c r="BF73" i="20"/>
  <c r="BF51" i="20"/>
  <c r="BF87" i="20"/>
  <c r="BF115" i="20"/>
  <c r="BF119" i="20"/>
  <c r="BF66" i="20"/>
  <c r="BF114" i="20"/>
  <c r="BF90" i="20"/>
  <c r="BF32" i="20"/>
  <c r="BF103" i="20"/>
  <c r="BF61" i="20"/>
  <c r="BF137" i="20"/>
  <c r="BF17" i="20"/>
  <c r="BF138" i="20"/>
  <c r="BF107" i="20"/>
  <c r="BF55" i="20"/>
  <c r="BF160" i="20"/>
  <c r="BF94" i="20"/>
  <c r="BF85" i="20"/>
  <c r="BF49" i="20"/>
  <c r="BF71" i="20"/>
  <c r="BF78" i="20"/>
  <c r="BF106" i="20"/>
  <c r="BF68" i="20"/>
  <c r="BF14" i="20"/>
  <c r="BF57" i="20"/>
  <c r="BF113" i="20"/>
  <c r="BF121" i="20"/>
  <c r="BF45" i="20"/>
  <c r="BF123" i="20"/>
  <c r="BF58" i="20"/>
  <c r="BF170" i="20"/>
  <c r="BF172" i="20"/>
  <c r="BF19" i="20"/>
  <c r="BF16" i="20"/>
  <c r="BF72" i="20"/>
  <c r="BF43" i="20"/>
  <c r="BF122" i="20"/>
  <c r="BF18" i="20"/>
  <c r="BF69" i="20"/>
  <c r="BF99" i="20"/>
  <c r="BF129" i="20"/>
  <c r="BF53" i="20"/>
  <c r="BF136" i="20"/>
  <c r="BF124" i="20"/>
  <c r="BF88" i="20"/>
  <c r="BF15" i="20"/>
  <c r="BF46" i="20"/>
  <c r="BF28" i="20"/>
  <c r="BF98" i="20"/>
  <c r="BF86" i="20"/>
  <c r="BF27" i="20"/>
  <c r="BF29" i="20"/>
  <c r="BF157" i="20"/>
  <c r="BF30" i="20"/>
  <c r="BF60" i="20"/>
  <c r="BF156" i="20"/>
  <c r="BF13" i="20"/>
  <c r="BF111" i="20"/>
  <c r="BF112" i="20"/>
  <c r="BF34" i="20"/>
  <c r="BF158" i="20"/>
  <c r="BF159" i="20"/>
  <c r="BE83" i="20"/>
  <c r="BE89" i="20"/>
  <c r="BE24" i="20"/>
  <c r="BG5" i="20"/>
  <c r="BF4" i="20"/>
  <c r="BC177" i="20" l="1"/>
  <c r="BE23" i="20"/>
  <c r="BE38" i="20" s="1"/>
  <c r="BD140" i="20"/>
  <c r="BD171" i="20" s="1"/>
  <c r="BD174" i="20" s="1"/>
  <c r="BF24" i="20"/>
  <c r="BF40" i="20"/>
  <c r="BE39" i="20"/>
  <c r="BF133" i="20"/>
  <c r="BF154" i="20"/>
  <c r="BF141" i="20" s="1"/>
  <c r="BG164" i="20"/>
  <c r="BG163" i="20"/>
  <c r="BG168" i="20"/>
  <c r="BG166" i="20"/>
  <c r="BG167" i="20"/>
  <c r="BG117" i="20"/>
  <c r="BG130" i="20"/>
  <c r="BG93" i="20"/>
  <c r="BG73" i="20"/>
  <c r="BG91" i="20"/>
  <c r="BG162" i="20"/>
  <c r="BG139" i="20"/>
  <c r="BG21" i="20"/>
  <c r="BG52" i="20"/>
  <c r="BG76" i="20"/>
  <c r="BG129" i="20"/>
  <c r="BG78" i="20"/>
  <c r="BG51" i="20"/>
  <c r="BG64" i="20"/>
  <c r="BG100" i="20"/>
  <c r="BG35" i="20"/>
  <c r="BG165" i="20"/>
  <c r="BG106" i="20"/>
  <c r="BG36" i="20"/>
  <c r="BG63" i="20"/>
  <c r="BG77" i="20"/>
  <c r="BG92" i="20"/>
  <c r="BG37" i="20"/>
  <c r="BG62" i="20"/>
  <c r="BG47" i="20"/>
  <c r="BG87" i="20"/>
  <c r="BG19" i="20"/>
  <c r="BG104" i="20"/>
  <c r="BG161" i="20"/>
  <c r="BG20" i="20"/>
  <c r="BG105" i="20"/>
  <c r="BG50" i="20"/>
  <c r="BG119" i="20"/>
  <c r="BG66" i="20"/>
  <c r="BG120" i="20"/>
  <c r="BG96" i="20"/>
  <c r="BG80" i="20"/>
  <c r="BG72" i="20"/>
  <c r="BG127" i="20"/>
  <c r="BG108" i="20"/>
  <c r="BG44" i="20"/>
  <c r="BG48" i="20"/>
  <c r="BG118" i="20"/>
  <c r="BG26" i="20"/>
  <c r="BG42" i="20"/>
  <c r="BG134" i="20"/>
  <c r="BG27" i="20"/>
  <c r="BG67" i="20"/>
  <c r="BG135" i="20"/>
  <c r="BG173" i="20"/>
  <c r="BG33" i="20"/>
  <c r="BG41" i="20"/>
  <c r="BG94" i="20"/>
  <c r="BG90" i="20"/>
  <c r="BG101" i="20"/>
  <c r="BG25" i="20"/>
  <c r="BG54" i="20"/>
  <c r="BG155" i="20"/>
  <c r="BG32" i="20"/>
  <c r="BG68" i="20"/>
  <c r="BG116" i="20"/>
  <c r="BG115" i="20"/>
  <c r="BG172" i="20"/>
  <c r="BG53" i="20"/>
  <c r="BG65" i="20"/>
  <c r="BG103" i="20"/>
  <c r="BG128" i="20"/>
  <c r="BG169" i="20"/>
  <c r="BG107" i="20"/>
  <c r="BG132" i="20"/>
  <c r="BG55" i="20"/>
  <c r="BG121" i="20"/>
  <c r="BG84" i="20"/>
  <c r="BG97" i="20"/>
  <c r="BG14" i="20"/>
  <c r="BG29" i="20"/>
  <c r="BG81" i="20"/>
  <c r="BG43" i="20"/>
  <c r="BG160" i="20"/>
  <c r="BG88" i="20"/>
  <c r="BG71" i="20"/>
  <c r="BG56" i="20"/>
  <c r="BG61" i="20"/>
  <c r="BG111" i="20"/>
  <c r="BG34" i="20"/>
  <c r="BG170" i="20"/>
  <c r="BG13" i="20"/>
  <c r="BG46" i="20"/>
  <c r="BG124" i="20"/>
  <c r="BG114" i="20"/>
  <c r="BG18" i="20"/>
  <c r="BG98" i="20"/>
  <c r="BG95" i="20"/>
  <c r="BG131" i="20"/>
  <c r="BG16" i="20"/>
  <c r="BG17" i="20"/>
  <c r="BG30" i="20"/>
  <c r="BG159" i="20"/>
  <c r="BG109" i="20"/>
  <c r="BG59" i="20"/>
  <c r="BG110" i="20"/>
  <c r="BG136" i="20"/>
  <c r="BG156" i="20"/>
  <c r="BG45" i="20"/>
  <c r="BG57" i="20"/>
  <c r="BG15" i="20"/>
  <c r="BG112" i="20"/>
  <c r="BG158" i="20"/>
  <c r="BG28" i="20"/>
  <c r="BG122" i="20"/>
  <c r="BG58" i="20"/>
  <c r="BG138" i="20"/>
  <c r="BG69" i="20"/>
  <c r="BG137" i="20"/>
  <c r="BG49" i="20"/>
  <c r="BG82" i="20"/>
  <c r="BG75" i="20"/>
  <c r="BG123" i="20"/>
  <c r="BG157" i="20"/>
  <c r="BG99" i="20"/>
  <c r="BG60" i="20"/>
  <c r="BG113" i="20"/>
  <c r="BG126" i="20"/>
  <c r="BG85" i="20"/>
  <c r="BG86" i="20"/>
  <c r="BF79" i="20"/>
  <c r="BF12" i="20"/>
  <c r="BF22" i="20" s="1"/>
  <c r="BF102" i="20"/>
  <c r="BF83" i="20"/>
  <c r="BF125" i="20"/>
  <c r="BF70" i="20"/>
  <c r="BF31" i="20"/>
  <c r="BF89" i="20"/>
  <c r="BF74" i="20"/>
  <c r="BH5" i="20"/>
  <c r="BG4" i="20"/>
  <c r="BD177" i="20" l="1"/>
  <c r="BE140" i="20"/>
  <c r="BE171" i="20" s="1"/>
  <c r="BE174" i="20" s="1"/>
  <c r="BG74" i="20"/>
  <c r="BG125" i="20"/>
  <c r="BG31" i="20"/>
  <c r="BG70" i="20"/>
  <c r="BG154" i="20"/>
  <c r="BG141" i="20" s="1"/>
  <c r="BG133" i="20"/>
  <c r="BG24" i="20"/>
  <c r="BG102" i="20"/>
  <c r="BG89" i="20"/>
  <c r="BG40" i="20"/>
  <c r="BF39" i="20"/>
  <c r="BG12" i="20"/>
  <c r="BG22" i="20" s="1"/>
  <c r="BF23" i="20"/>
  <c r="BF38" i="20" s="1"/>
  <c r="BH164" i="20"/>
  <c r="BH166" i="20"/>
  <c r="BH168" i="20"/>
  <c r="BH163" i="20"/>
  <c r="BH167" i="20"/>
  <c r="BH50" i="20"/>
  <c r="BH21" i="20"/>
  <c r="BH76" i="20"/>
  <c r="BH51" i="20"/>
  <c r="BH77" i="20"/>
  <c r="BH117" i="20"/>
  <c r="BH35" i="20"/>
  <c r="BH129" i="20"/>
  <c r="BH63" i="20"/>
  <c r="BH78" i="20"/>
  <c r="BH106" i="20"/>
  <c r="BH104" i="20"/>
  <c r="BH36" i="20"/>
  <c r="BH131" i="20"/>
  <c r="BH169" i="20"/>
  <c r="BH60" i="20"/>
  <c r="BH116" i="20"/>
  <c r="BH128" i="20"/>
  <c r="BH100" i="20"/>
  <c r="BH162" i="20"/>
  <c r="BH48" i="20"/>
  <c r="BH161" i="20"/>
  <c r="BH20" i="20"/>
  <c r="BH101" i="20"/>
  <c r="BH93" i="20"/>
  <c r="BH80" i="20"/>
  <c r="BH103" i="20"/>
  <c r="BH126" i="20"/>
  <c r="BH135" i="20"/>
  <c r="BH173" i="20"/>
  <c r="BH47" i="20"/>
  <c r="BH27" i="20"/>
  <c r="BH82" i="20"/>
  <c r="BH110" i="20"/>
  <c r="BH73" i="20"/>
  <c r="BH37" i="20"/>
  <c r="BH33" i="20"/>
  <c r="BH65" i="20"/>
  <c r="BH172" i="20"/>
  <c r="BH90" i="20"/>
  <c r="BH67" i="20"/>
  <c r="BH160" i="20"/>
  <c r="BH115" i="20"/>
  <c r="BH25" i="20"/>
  <c r="BH54" i="20"/>
  <c r="BH155" i="20"/>
  <c r="BH32" i="20"/>
  <c r="BH44" i="20"/>
  <c r="BH139" i="20"/>
  <c r="BH53" i="20"/>
  <c r="BH134" i="20"/>
  <c r="BH55" i="20"/>
  <c r="BH121" i="20"/>
  <c r="BH75" i="20"/>
  <c r="BH84" i="20"/>
  <c r="BH97" i="20"/>
  <c r="BH62" i="20"/>
  <c r="BH130" i="20"/>
  <c r="BH170" i="20"/>
  <c r="BH66" i="20"/>
  <c r="BH95" i="20"/>
  <c r="BH120" i="20"/>
  <c r="BH68" i="20"/>
  <c r="BH81" i="20"/>
  <c r="BH108" i="20"/>
  <c r="BH13" i="20"/>
  <c r="BH28" i="20"/>
  <c r="BH118" i="20"/>
  <c r="BH94" i="20"/>
  <c r="BH156" i="20"/>
  <c r="BH61" i="20"/>
  <c r="BH71" i="20"/>
  <c r="BH42" i="20"/>
  <c r="BH56" i="20"/>
  <c r="BH113" i="20"/>
  <c r="BH34" i="20"/>
  <c r="BH49" i="20"/>
  <c r="BH46" i="20"/>
  <c r="BH64" i="20"/>
  <c r="BH72" i="20"/>
  <c r="BH114" i="20"/>
  <c r="BH92" i="20"/>
  <c r="BH87" i="20"/>
  <c r="BH98" i="20"/>
  <c r="BH30" i="20"/>
  <c r="BH16" i="20"/>
  <c r="BH43" i="20"/>
  <c r="BH109" i="20"/>
  <c r="BH59" i="20"/>
  <c r="BH122" i="20"/>
  <c r="BH136" i="20"/>
  <c r="BH57" i="20"/>
  <c r="BH69" i="20"/>
  <c r="BH85" i="20"/>
  <c r="BH19" i="20"/>
  <c r="BH96" i="20"/>
  <c r="BH45" i="20"/>
  <c r="BH15" i="20"/>
  <c r="BH158" i="20"/>
  <c r="BH165" i="20"/>
  <c r="BH52" i="20"/>
  <c r="BH26" i="20"/>
  <c r="BH157" i="20"/>
  <c r="BH58" i="20"/>
  <c r="BH86" i="20"/>
  <c r="BH112" i="20"/>
  <c r="BH138" i="20"/>
  <c r="BH119" i="20"/>
  <c r="BH29" i="20"/>
  <c r="BH124" i="20"/>
  <c r="BH123" i="20"/>
  <c r="BH17" i="20"/>
  <c r="BH99" i="20"/>
  <c r="BH137" i="20"/>
  <c r="BH127" i="20"/>
  <c r="BH14" i="20"/>
  <c r="BH88" i="20"/>
  <c r="BH41" i="20"/>
  <c r="BH132" i="20"/>
  <c r="BH111" i="20"/>
  <c r="BH18" i="20"/>
  <c r="BH107" i="20"/>
  <c r="BH91" i="20"/>
  <c r="BH105" i="20"/>
  <c r="BH159" i="20"/>
  <c r="BG83" i="20"/>
  <c r="BG79" i="20"/>
  <c r="BI5" i="20"/>
  <c r="BH4" i="20"/>
  <c r="BE177" i="20" l="1"/>
  <c r="BF140" i="20"/>
  <c r="BF171" i="20" s="1"/>
  <c r="BF174" i="20" s="1"/>
  <c r="BG23" i="20"/>
  <c r="BG38" i="20" s="1"/>
  <c r="BH24" i="20"/>
  <c r="BH83" i="20"/>
  <c r="BH12" i="20"/>
  <c r="BH22" i="20" s="1"/>
  <c r="BH74" i="20"/>
  <c r="BH89" i="20"/>
  <c r="BH125" i="20"/>
  <c r="BH133" i="20"/>
  <c r="BH102" i="20"/>
  <c r="BG39" i="20"/>
  <c r="BH79" i="20"/>
  <c r="BI164" i="20"/>
  <c r="BI166" i="20"/>
  <c r="BI168" i="20"/>
  <c r="BI163" i="20"/>
  <c r="BI167" i="20"/>
  <c r="BI100" i="20"/>
  <c r="BI35" i="20"/>
  <c r="BI76" i="20"/>
  <c r="BI77" i="20"/>
  <c r="BI78" i="20"/>
  <c r="BI106" i="20"/>
  <c r="BI169" i="20"/>
  <c r="BI33" i="20"/>
  <c r="BI161" i="20"/>
  <c r="BI63" i="20"/>
  <c r="BI37" i="20"/>
  <c r="BI52" i="20"/>
  <c r="BI50" i="20"/>
  <c r="BI92" i="20"/>
  <c r="BI101" i="20"/>
  <c r="BI60" i="20"/>
  <c r="BI129" i="20"/>
  <c r="BI19" i="20"/>
  <c r="BI116" i="20"/>
  <c r="BI20" i="20"/>
  <c r="BI105" i="20"/>
  <c r="BI118" i="20"/>
  <c r="BI48" i="20"/>
  <c r="BI130" i="20"/>
  <c r="BI47" i="20"/>
  <c r="BI41" i="20"/>
  <c r="BI26" i="20"/>
  <c r="BI42" i="20"/>
  <c r="BI108" i="20"/>
  <c r="BI82" i="20"/>
  <c r="BI109" i="20"/>
  <c r="BI44" i="20"/>
  <c r="BI56" i="20"/>
  <c r="BI68" i="20"/>
  <c r="BI62" i="20"/>
  <c r="BI128" i="20"/>
  <c r="BI67" i="20"/>
  <c r="BI155" i="20"/>
  <c r="BI32" i="20"/>
  <c r="BI104" i="20"/>
  <c r="BI162" i="20"/>
  <c r="BI51" i="20"/>
  <c r="BI21" i="20"/>
  <c r="BI81" i="20"/>
  <c r="BI172" i="20"/>
  <c r="BI90" i="20"/>
  <c r="BI91" i="20"/>
  <c r="BI132" i="20"/>
  <c r="BI170" i="20"/>
  <c r="BI114" i="20"/>
  <c r="BI96" i="20"/>
  <c r="BI28" i="20"/>
  <c r="BI165" i="20"/>
  <c r="BI65" i="20"/>
  <c r="BI55" i="20"/>
  <c r="BI117" i="20"/>
  <c r="BI115" i="20"/>
  <c r="BI53" i="20"/>
  <c r="BI119" i="20"/>
  <c r="BI107" i="20"/>
  <c r="BI66" i="20"/>
  <c r="BI43" i="20"/>
  <c r="BI160" i="20"/>
  <c r="BI84" i="20"/>
  <c r="BI93" i="20"/>
  <c r="BI25" i="20"/>
  <c r="BI126" i="20"/>
  <c r="BI59" i="20"/>
  <c r="BI120" i="20"/>
  <c r="BI98" i="20"/>
  <c r="BI113" i="20"/>
  <c r="BI30" i="20"/>
  <c r="BI73" i="20"/>
  <c r="BI131" i="20"/>
  <c r="BI134" i="20"/>
  <c r="BI121" i="20"/>
  <c r="BI64" i="20"/>
  <c r="BI54" i="20"/>
  <c r="BI157" i="20"/>
  <c r="BI135" i="20"/>
  <c r="BI75" i="20"/>
  <c r="BI156" i="20"/>
  <c r="BI45" i="20"/>
  <c r="BI158" i="20"/>
  <c r="BI80" i="20"/>
  <c r="BI103" i="20"/>
  <c r="BI173" i="20"/>
  <c r="BI18" i="20"/>
  <c r="BI34" i="20"/>
  <c r="BI99" i="20"/>
  <c r="BI112" i="20"/>
  <c r="BI138" i="20"/>
  <c r="BI16" i="20"/>
  <c r="BI13" i="20"/>
  <c r="BI97" i="20"/>
  <c r="BI36" i="20"/>
  <c r="BI72" i="20"/>
  <c r="BI110" i="20"/>
  <c r="BI124" i="20"/>
  <c r="BI127" i="20"/>
  <c r="BI27" i="20"/>
  <c r="BI122" i="20"/>
  <c r="BI87" i="20"/>
  <c r="BI95" i="20"/>
  <c r="BI123" i="20"/>
  <c r="BI17" i="20"/>
  <c r="BI88" i="20"/>
  <c r="BI15" i="20"/>
  <c r="BI159" i="20"/>
  <c r="BI14" i="20"/>
  <c r="BI57" i="20"/>
  <c r="BI136" i="20"/>
  <c r="BI111" i="20"/>
  <c r="BI71" i="20"/>
  <c r="BI139" i="20"/>
  <c r="BI58" i="20"/>
  <c r="BI85" i="20"/>
  <c r="BI137" i="20"/>
  <c r="BI29" i="20"/>
  <c r="BI49" i="20"/>
  <c r="BI61" i="20"/>
  <c r="BI86" i="20"/>
  <c r="BI69" i="20"/>
  <c r="BI46" i="20"/>
  <c r="BI94" i="20"/>
  <c r="BH70" i="20"/>
  <c r="BH31" i="20"/>
  <c r="BH40" i="20"/>
  <c r="BH154" i="20"/>
  <c r="BH141" i="20" s="1"/>
  <c r="BI4" i="20"/>
  <c r="BJ5" i="20"/>
  <c r="BF177" i="20" l="1"/>
  <c r="BH23" i="20"/>
  <c r="BH38" i="20" s="1"/>
  <c r="BG140" i="20"/>
  <c r="BG171" i="20" s="1"/>
  <c r="BG174" i="20" s="1"/>
  <c r="BI74" i="20"/>
  <c r="BH39" i="20"/>
  <c r="BI125" i="20"/>
  <c r="BI70" i="20"/>
  <c r="BI24" i="20"/>
  <c r="BI83" i="20"/>
  <c r="BI133" i="20"/>
  <c r="BI31" i="20"/>
  <c r="BI102" i="20"/>
  <c r="BI154" i="20"/>
  <c r="BI141" i="20" s="1"/>
  <c r="BI40" i="20"/>
  <c r="BI79" i="20"/>
  <c r="BJ164" i="20"/>
  <c r="BJ167" i="20"/>
  <c r="BJ163" i="20"/>
  <c r="BJ166" i="20"/>
  <c r="BJ168" i="20"/>
  <c r="BJ76" i="20"/>
  <c r="BJ129" i="20"/>
  <c r="BJ47" i="20"/>
  <c r="BJ63" i="20"/>
  <c r="BJ78" i="20"/>
  <c r="BJ60" i="20"/>
  <c r="BJ50" i="20"/>
  <c r="BJ92" i="20"/>
  <c r="BJ128" i="20"/>
  <c r="BJ19" i="20"/>
  <c r="BJ104" i="20"/>
  <c r="BJ165" i="20"/>
  <c r="BJ106" i="20"/>
  <c r="BJ131" i="20"/>
  <c r="BJ161" i="20"/>
  <c r="BJ20" i="20"/>
  <c r="BJ101" i="20"/>
  <c r="BJ100" i="20"/>
  <c r="BJ73" i="20"/>
  <c r="BJ62" i="20"/>
  <c r="BJ48" i="20"/>
  <c r="BJ117" i="20"/>
  <c r="BJ64" i="20"/>
  <c r="BJ37" i="20"/>
  <c r="BJ118" i="20"/>
  <c r="BJ170" i="20"/>
  <c r="BJ67" i="20"/>
  <c r="BJ160" i="20"/>
  <c r="BJ28" i="20"/>
  <c r="BJ162" i="20"/>
  <c r="BJ55" i="20"/>
  <c r="BJ155" i="20"/>
  <c r="BJ173" i="20"/>
  <c r="BJ139" i="20"/>
  <c r="BJ53" i="20"/>
  <c r="BJ119" i="20"/>
  <c r="BJ82" i="20"/>
  <c r="BJ96" i="20"/>
  <c r="BJ115" i="20"/>
  <c r="BJ65" i="20"/>
  <c r="BJ107" i="20"/>
  <c r="BJ127" i="20"/>
  <c r="BJ103" i="20"/>
  <c r="BJ81" i="20"/>
  <c r="BJ59" i="20"/>
  <c r="BJ13" i="20"/>
  <c r="BJ68" i="20"/>
  <c r="BJ93" i="20"/>
  <c r="BJ95" i="20"/>
  <c r="BJ120" i="20"/>
  <c r="BJ35" i="20"/>
  <c r="BJ91" i="20"/>
  <c r="BJ51" i="20"/>
  <c r="BJ87" i="20"/>
  <c r="BJ72" i="20"/>
  <c r="BJ108" i="20"/>
  <c r="BJ27" i="20"/>
  <c r="BJ52" i="20"/>
  <c r="BJ169" i="20"/>
  <c r="BJ25" i="20"/>
  <c r="BJ94" i="20"/>
  <c r="BJ26" i="20"/>
  <c r="BJ132" i="20"/>
  <c r="BJ16" i="20"/>
  <c r="BJ43" i="20"/>
  <c r="BJ75" i="20"/>
  <c r="BJ80" i="20"/>
  <c r="BJ54" i="20"/>
  <c r="BJ121" i="20"/>
  <c r="BJ110" i="20"/>
  <c r="BJ77" i="20"/>
  <c r="BJ109" i="20"/>
  <c r="BJ57" i="20"/>
  <c r="BJ15" i="20"/>
  <c r="BJ46" i="20"/>
  <c r="BJ58" i="20"/>
  <c r="BJ71" i="20"/>
  <c r="BJ126" i="20"/>
  <c r="BJ114" i="20"/>
  <c r="BJ135" i="20"/>
  <c r="BJ136" i="20"/>
  <c r="BJ29" i="20"/>
  <c r="BJ85" i="20"/>
  <c r="BJ158" i="20"/>
  <c r="BJ172" i="20"/>
  <c r="BJ116" i="20"/>
  <c r="BJ130" i="20"/>
  <c r="BJ17" i="20"/>
  <c r="BJ34" i="20"/>
  <c r="BJ138" i="20"/>
  <c r="BJ36" i="20"/>
  <c r="BJ97" i="20"/>
  <c r="BJ157" i="20"/>
  <c r="BJ134" i="20"/>
  <c r="BJ42" i="20"/>
  <c r="BJ159" i="20"/>
  <c r="BJ18" i="20"/>
  <c r="BJ69" i="20"/>
  <c r="BJ98" i="20"/>
  <c r="BJ137" i="20"/>
  <c r="BJ99" i="20"/>
  <c r="BJ90" i="20"/>
  <c r="BJ111" i="20"/>
  <c r="BJ88" i="20"/>
  <c r="BJ86" i="20"/>
  <c r="BJ61" i="20"/>
  <c r="BJ66" i="20"/>
  <c r="BJ123" i="20"/>
  <c r="BJ30" i="20"/>
  <c r="BJ41" i="20"/>
  <c r="BJ33" i="20"/>
  <c r="BJ56" i="20"/>
  <c r="BJ45" i="20"/>
  <c r="BJ112" i="20"/>
  <c r="BJ32" i="20"/>
  <c r="BJ21" i="20"/>
  <c r="BJ156" i="20"/>
  <c r="BJ113" i="20"/>
  <c r="BJ44" i="20"/>
  <c r="BJ124" i="20"/>
  <c r="BJ105" i="20"/>
  <c r="BJ84" i="20"/>
  <c r="BJ122" i="20"/>
  <c r="BJ49" i="20"/>
  <c r="BJ14" i="20"/>
  <c r="BI89" i="20"/>
  <c r="BI12" i="20"/>
  <c r="BI22" i="20" s="1"/>
  <c r="BK5" i="20"/>
  <c r="BJ4" i="20"/>
  <c r="BG177" i="20" l="1"/>
  <c r="BH140" i="20"/>
  <c r="BH171" i="20" s="1"/>
  <c r="BH174" i="20" s="1"/>
  <c r="BJ70" i="20"/>
  <c r="BJ31" i="20"/>
  <c r="BJ79" i="20"/>
  <c r="BJ89" i="20"/>
  <c r="BJ74" i="20"/>
  <c r="BJ12" i="20"/>
  <c r="BJ22" i="20" s="1"/>
  <c r="BJ133" i="20"/>
  <c r="BJ154" i="20"/>
  <c r="BJ141" i="20" s="1"/>
  <c r="BJ102" i="20"/>
  <c r="BJ125" i="20"/>
  <c r="BI39" i="20"/>
  <c r="BJ83" i="20"/>
  <c r="BK164" i="20"/>
  <c r="BK163" i="20"/>
  <c r="BK167" i="20"/>
  <c r="BK166" i="20"/>
  <c r="BK168" i="20"/>
  <c r="BK19" i="20"/>
  <c r="BK20" i="20"/>
  <c r="BK104" i="20"/>
  <c r="BK63" i="20"/>
  <c r="BK92" i="20"/>
  <c r="BK165" i="20"/>
  <c r="BK21" i="20"/>
  <c r="BK78" i="20"/>
  <c r="BK129" i="20"/>
  <c r="BK101" i="20"/>
  <c r="BK131" i="20"/>
  <c r="BK47" i="20"/>
  <c r="BK36" i="20"/>
  <c r="BK93" i="20"/>
  <c r="BK35" i="20"/>
  <c r="BK162" i="20"/>
  <c r="BK52" i="20"/>
  <c r="BK51" i="20"/>
  <c r="BK105" i="20"/>
  <c r="BK130" i="20"/>
  <c r="BK139" i="20"/>
  <c r="BK128" i="20"/>
  <c r="BK37" i="20"/>
  <c r="BK33" i="20"/>
  <c r="BK62" i="20"/>
  <c r="BK48" i="20"/>
  <c r="BK95" i="20"/>
  <c r="BK173" i="20"/>
  <c r="BK13" i="20"/>
  <c r="BK91" i="20"/>
  <c r="BK116" i="20"/>
  <c r="BK115" i="20"/>
  <c r="BK81" i="20"/>
  <c r="BK114" i="20"/>
  <c r="BK75" i="20"/>
  <c r="BK76" i="20"/>
  <c r="BK169" i="20"/>
  <c r="BK120" i="20"/>
  <c r="BK27" i="20"/>
  <c r="BK77" i="20"/>
  <c r="BK87" i="20"/>
  <c r="BK132" i="20"/>
  <c r="BK26" i="20"/>
  <c r="BK126" i="20"/>
  <c r="BK160" i="20"/>
  <c r="BK94" i="20"/>
  <c r="BK66" i="20"/>
  <c r="BK121" i="20"/>
  <c r="BK68" i="20"/>
  <c r="BK80" i="20"/>
  <c r="BK16" i="20"/>
  <c r="BK72" i="20"/>
  <c r="BK127" i="20"/>
  <c r="BK103" i="20"/>
  <c r="BK43" i="20"/>
  <c r="BK106" i="20"/>
  <c r="BK41" i="20"/>
  <c r="BK107" i="20"/>
  <c r="BK109" i="20"/>
  <c r="BK44" i="20"/>
  <c r="BK100" i="20"/>
  <c r="BK25" i="20"/>
  <c r="BK134" i="20"/>
  <c r="BK172" i="20"/>
  <c r="BK136" i="20"/>
  <c r="BK111" i="20"/>
  <c r="BK88" i="20"/>
  <c r="BK49" i="20"/>
  <c r="BK71" i="20"/>
  <c r="BK73" i="20"/>
  <c r="BK64" i="20"/>
  <c r="BK170" i="20"/>
  <c r="BK156" i="20"/>
  <c r="BK18" i="20"/>
  <c r="BK57" i="20"/>
  <c r="BK123" i="20"/>
  <c r="BK17" i="20"/>
  <c r="BK158" i="20"/>
  <c r="BK65" i="20"/>
  <c r="BK55" i="20"/>
  <c r="BK50" i="20"/>
  <c r="BK117" i="20"/>
  <c r="BK138" i="20"/>
  <c r="BK119" i="20"/>
  <c r="BK42" i="20"/>
  <c r="BK90" i="20"/>
  <c r="BK84" i="20"/>
  <c r="BK110" i="20"/>
  <c r="BK98" i="20"/>
  <c r="BK99" i="20"/>
  <c r="BK28" i="20"/>
  <c r="BK159" i="20"/>
  <c r="BK15" i="20"/>
  <c r="BK112" i="20"/>
  <c r="BK60" i="20"/>
  <c r="BK32" i="20"/>
  <c r="BK56" i="20"/>
  <c r="BK122" i="20"/>
  <c r="BK61" i="20"/>
  <c r="BK69" i="20"/>
  <c r="BK34" i="20"/>
  <c r="BK53" i="20"/>
  <c r="BK54" i="20"/>
  <c r="BK82" i="20"/>
  <c r="BK45" i="20"/>
  <c r="BK137" i="20"/>
  <c r="BK30" i="20"/>
  <c r="BK86" i="20"/>
  <c r="BK157" i="20"/>
  <c r="BK46" i="20"/>
  <c r="BK14" i="20"/>
  <c r="BK155" i="20"/>
  <c r="BK29" i="20"/>
  <c r="BK96" i="20"/>
  <c r="BK85" i="20"/>
  <c r="BK59" i="20"/>
  <c r="BK113" i="20"/>
  <c r="BK124" i="20"/>
  <c r="BK58" i="20"/>
  <c r="BK97" i="20"/>
  <c r="BK108" i="20"/>
  <c r="BK161" i="20"/>
  <c r="BK67" i="20"/>
  <c r="BK118" i="20"/>
  <c r="BK135" i="20"/>
  <c r="BI23" i="20"/>
  <c r="BI38" i="20" s="1"/>
  <c r="BJ40" i="20"/>
  <c r="BJ24" i="20"/>
  <c r="BL5" i="20"/>
  <c r="BK4" i="20"/>
  <c r="BH177" i="20" l="1"/>
  <c r="BI140" i="20"/>
  <c r="BI171" i="20" s="1"/>
  <c r="BI174" i="20" s="1"/>
  <c r="BJ23" i="20"/>
  <c r="BJ38" i="20" s="1"/>
  <c r="BJ39" i="20"/>
  <c r="BK74" i="20"/>
  <c r="BL164" i="20"/>
  <c r="BL167" i="20"/>
  <c r="BL168" i="20"/>
  <c r="BL163" i="20"/>
  <c r="BL166" i="20"/>
  <c r="BL73" i="20"/>
  <c r="BL63" i="20"/>
  <c r="BL64" i="20"/>
  <c r="BL36" i="20"/>
  <c r="BL92" i="20"/>
  <c r="BL131" i="20"/>
  <c r="BL93" i="20"/>
  <c r="BL101" i="20"/>
  <c r="BL21" i="20"/>
  <c r="BL87" i="20"/>
  <c r="BL60" i="20"/>
  <c r="BL162" i="20"/>
  <c r="BL51" i="20"/>
  <c r="BL77" i="20"/>
  <c r="BL115" i="20"/>
  <c r="BL62" i="20"/>
  <c r="BL47" i="20"/>
  <c r="BL130" i="20"/>
  <c r="BL37" i="20"/>
  <c r="BL19" i="20"/>
  <c r="BL35" i="20"/>
  <c r="BL76" i="20"/>
  <c r="BL116" i="20"/>
  <c r="BL20" i="20"/>
  <c r="BL139" i="20"/>
  <c r="BL128" i="20"/>
  <c r="BL169" i="20"/>
  <c r="BL50" i="20"/>
  <c r="BL91" i="20"/>
  <c r="BL161" i="20"/>
  <c r="BL117" i="20"/>
  <c r="BL105" i="20"/>
  <c r="BL16" i="20"/>
  <c r="BL65" i="20"/>
  <c r="BL103" i="20"/>
  <c r="BL55" i="20"/>
  <c r="BL84" i="20"/>
  <c r="BL165" i="20"/>
  <c r="BL127" i="20"/>
  <c r="BL121" i="20"/>
  <c r="BL25" i="20"/>
  <c r="BL43" i="20"/>
  <c r="BL32" i="20"/>
  <c r="BL100" i="20"/>
  <c r="BL33" i="20"/>
  <c r="BL26" i="20"/>
  <c r="BL95" i="20"/>
  <c r="BL108" i="20"/>
  <c r="BL114" i="20"/>
  <c r="BL52" i="20"/>
  <c r="BL78" i="20"/>
  <c r="BL41" i="20"/>
  <c r="BL107" i="20"/>
  <c r="BL119" i="20"/>
  <c r="BL132" i="20"/>
  <c r="BL66" i="20"/>
  <c r="BL81" i="20"/>
  <c r="BL134" i="20"/>
  <c r="BL172" i="20"/>
  <c r="BL90" i="20"/>
  <c r="BL13" i="20"/>
  <c r="BL44" i="20"/>
  <c r="BL129" i="20"/>
  <c r="BL48" i="20"/>
  <c r="BL118" i="20"/>
  <c r="BL42" i="20"/>
  <c r="BL75" i="20"/>
  <c r="BL56" i="20"/>
  <c r="BL109" i="20"/>
  <c r="BL155" i="20"/>
  <c r="BL126" i="20"/>
  <c r="BL67" i="20"/>
  <c r="BL135" i="20"/>
  <c r="BL28" i="20"/>
  <c r="BL72" i="20"/>
  <c r="BL68" i="20"/>
  <c r="BL110" i="20"/>
  <c r="BL122" i="20"/>
  <c r="BL123" i="20"/>
  <c r="BL34" i="20"/>
  <c r="BL104" i="20"/>
  <c r="BL106" i="20"/>
  <c r="BL82" i="20"/>
  <c r="BL159" i="20"/>
  <c r="BL57" i="20"/>
  <c r="BL86" i="20"/>
  <c r="BL173" i="20"/>
  <c r="BL53" i="20"/>
  <c r="BL97" i="20"/>
  <c r="BL69" i="20"/>
  <c r="BL30" i="20"/>
  <c r="BL54" i="20"/>
  <c r="BL27" i="20"/>
  <c r="BL137" i="20"/>
  <c r="BL88" i="20"/>
  <c r="BL94" i="20"/>
  <c r="BL160" i="20"/>
  <c r="BL61" i="20"/>
  <c r="BL71" i="20"/>
  <c r="BL80" i="20"/>
  <c r="BL156" i="20"/>
  <c r="BL14" i="20"/>
  <c r="BL29" i="20"/>
  <c r="BL98" i="20"/>
  <c r="BL120" i="20"/>
  <c r="BL99" i="20"/>
  <c r="BL124" i="20"/>
  <c r="BL59" i="20"/>
  <c r="BL18" i="20"/>
  <c r="BL158" i="20"/>
  <c r="BL96" i="20"/>
  <c r="BL15" i="20"/>
  <c r="BL136" i="20"/>
  <c r="BL49" i="20"/>
  <c r="BL157" i="20"/>
  <c r="BL45" i="20"/>
  <c r="BL85" i="20"/>
  <c r="BL113" i="20"/>
  <c r="BL58" i="20"/>
  <c r="BL112" i="20"/>
  <c r="BL138" i="20"/>
  <c r="BL17" i="20"/>
  <c r="BL46" i="20"/>
  <c r="BL111" i="20"/>
  <c r="BL170" i="20"/>
  <c r="BK70" i="20"/>
  <c r="BK40" i="20"/>
  <c r="BK125" i="20"/>
  <c r="BK102" i="20"/>
  <c r="BK12" i="20"/>
  <c r="BK22" i="20" s="1"/>
  <c r="BK154" i="20"/>
  <c r="BK141" i="20" s="1"/>
  <c r="BK83" i="20"/>
  <c r="BK133" i="20"/>
  <c r="BK89" i="20"/>
  <c r="BK24" i="20"/>
  <c r="BK79" i="20"/>
  <c r="BK31" i="20"/>
  <c r="BL4" i="20"/>
  <c r="BM5" i="20"/>
  <c r="BI177" i="20" l="1"/>
  <c r="BJ140" i="20"/>
  <c r="BJ171" i="20" s="1"/>
  <c r="BJ174" i="20" s="1"/>
  <c r="BL70" i="20"/>
  <c r="BL74" i="20"/>
  <c r="BL24" i="20"/>
  <c r="BL79" i="20"/>
  <c r="BL40" i="20"/>
  <c r="BK23" i="20"/>
  <c r="BK38" i="20" s="1"/>
  <c r="BL12" i="20"/>
  <c r="BL83" i="20"/>
  <c r="BL89" i="20"/>
  <c r="BL125" i="20"/>
  <c r="BL102" i="20"/>
  <c r="BL154" i="20"/>
  <c r="BL141" i="20" s="1"/>
  <c r="BL133" i="20"/>
  <c r="BM164" i="20"/>
  <c r="BM168" i="20"/>
  <c r="BM167" i="20"/>
  <c r="BM163" i="20"/>
  <c r="BM166" i="20"/>
  <c r="BM92" i="20"/>
  <c r="BM78" i="20"/>
  <c r="BM48" i="20"/>
  <c r="BM60" i="20"/>
  <c r="BM52" i="20"/>
  <c r="BM64" i="20"/>
  <c r="BM117" i="20"/>
  <c r="BM101" i="20"/>
  <c r="BM35" i="20"/>
  <c r="BM161" i="20"/>
  <c r="BM20" i="20"/>
  <c r="BM105" i="20"/>
  <c r="BM21" i="20"/>
  <c r="BM37" i="20"/>
  <c r="BM62" i="20"/>
  <c r="BM116" i="20"/>
  <c r="BM50" i="20"/>
  <c r="BM76" i="20"/>
  <c r="BM91" i="20"/>
  <c r="BM104" i="20"/>
  <c r="BM165" i="20"/>
  <c r="BM139" i="20"/>
  <c r="BM73" i="20"/>
  <c r="BM129" i="20"/>
  <c r="BM115" i="20"/>
  <c r="BM25" i="20"/>
  <c r="BM120" i="20"/>
  <c r="BM114" i="20"/>
  <c r="BM55" i="20"/>
  <c r="BM173" i="20"/>
  <c r="BM32" i="20"/>
  <c r="BM59" i="20"/>
  <c r="BM77" i="20"/>
  <c r="BM131" i="20"/>
  <c r="BM127" i="20"/>
  <c r="BM42" i="20"/>
  <c r="BM43" i="20"/>
  <c r="BM109" i="20"/>
  <c r="BM56" i="20"/>
  <c r="BM41" i="20"/>
  <c r="BM65" i="20"/>
  <c r="BM72" i="20"/>
  <c r="BM26" i="20"/>
  <c r="BM66" i="20"/>
  <c r="BM172" i="20"/>
  <c r="BM19" i="20"/>
  <c r="BM87" i="20"/>
  <c r="BM33" i="20"/>
  <c r="BM53" i="20"/>
  <c r="BM107" i="20"/>
  <c r="BM132" i="20"/>
  <c r="BM81" i="20"/>
  <c r="BM13" i="20"/>
  <c r="BM130" i="20"/>
  <c r="BM93" i="20"/>
  <c r="BM16" i="20"/>
  <c r="BM121" i="20"/>
  <c r="BM36" i="20"/>
  <c r="BM63" i="20"/>
  <c r="BM27" i="20"/>
  <c r="BM135" i="20"/>
  <c r="BM68" i="20"/>
  <c r="BM100" i="20"/>
  <c r="BM47" i="20"/>
  <c r="BM80" i="20"/>
  <c r="BM54" i="20"/>
  <c r="BM134" i="20"/>
  <c r="BM67" i="20"/>
  <c r="BM28" i="20"/>
  <c r="BM44" i="20"/>
  <c r="BM110" i="20"/>
  <c r="BM162" i="20"/>
  <c r="BM106" i="20"/>
  <c r="BM90" i="20"/>
  <c r="BM136" i="20"/>
  <c r="BM58" i="20"/>
  <c r="BM86" i="20"/>
  <c r="BM99" i="20"/>
  <c r="BM158" i="20"/>
  <c r="BM155" i="20"/>
  <c r="BM95" i="20"/>
  <c r="BM126" i="20"/>
  <c r="BM82" i="20"/>
  <c r="BM18" i="20"/>
  <c r="BM17" i="20"/>
  <c r="BM138" i="20"/>
  <c r="BM75" i="20"/>
  <c r="BM96" i="20"/>
  <c r="BM160" i="20"/>
  <c r="BM29" i="20"/>
  <c r="BM15" i="20"/>
  <c r="BM112" i="20"/>
  <c r="BM124" i="20"/>
  <c r="BM45" i="20"/>
  <c r="BM69" i="20"/>
  <c r="BM157" i="20"/>
  <c r="BM46" i="20"/>
  <c r="BM156" i="20"/>
  <c r="BM137" i="20"/>
  <c r="BM118" i="20"/>
  <c r="BM170" i="20"/>
  <c r="BM108" i="20"/>
  <c r="BM119" i="20"/>
  <c r="BM84" i="20"/>
  <c r="BM97" i="20"/>
  <c r="BM14" i="20"/>
  <c r="BM113" i="20"/>
  <c r="BM51" i="20"/>
  <c r="BM111" i="20"/>
  <c r="BM98" i="20"/>
  <c r="BM34" i="20"/>
  <c r="BM71" i="20"/>
  <c r="BM159" i="20"/>
  <c r="BM49" i="20"/>
  <c r="BM169" i="20"/>
  <c r="BM85" i="20"/>
  <c r="BM122" i="20"/>
  <c r="BM128" i="20"/>
  <c r="BM94" i="20"/>
  <c r="BM61" i="20"/>
  <c r="BM30" i="20"/>
  <c r="BM103" i="20"/>
  <c r="BM57" i="20"/>
  <c r="BM88" i="20"/>
  <c r="BM123" i="20"/>
  <c r="BK39" i="20"/>
  <c r="BL31" i="20"/>
  <c r="BN5" i="20"/>
  <c r="BM4" i="20"/>
  <c r="BJ177" i="20" l="1"/>
  <c r="BL23" i="20"/>
  <c r="BK140" i="20"/>
  <c r="BK171" i="20" s="1"/>
  <c r="BK174" i="20" s="1"/>
  <c r="BM133" i="20"/>
  <c r="BM31" i="20"/>
  <c r="BM79" i="20"/>
  <c r="BM12" i="20"/>
  <c r="BM70" i="20"/>
  <c r="BM40" i="20"/>
  <c r="BM74" i="20"/>
  <c r="BM102" i="20"/>
  <c r="BM89" i="20"/>
  <c r="BM24" i="20"/>
  <c r="BL22" i="20"/>
  <c r="BO12" i="20"/>
  <c r="BM125" i="20"/>
  <c r="BL39" i="20"/>
  <c r="BN164" i="20"/>
  <c r="BO164" i="20" s="1"/>
  <c r="CU164" i="20" s="1"/>
  <c r="EA164" i="20" s="1"/>
  <c r="FD164" i="20" s="1"/>
  <c r="BN168" i="20"/>
  <c r="BO168" i="20" s="1"/>
  <c r="CU168" i="20" s="1"/>
  <c r="EA168" i="20" s="1"/>
  <c r="FD168" i="20" s="1"/>
  <c r="BN163" i="20"/>
  <c r="BO163" i="20" s="1"/>
  <c r="CU163" i="20" s="1"/>
  <c r="EA163" i="20" s="1"/>
  <c r="FD163" i="20" s="1"/>
  <c r="BN167" i="20"/>
  <c r="BO167" i="20" s="1"/>
  <c r="CU167" i="20" s="1"/>
  <c r="EA167" i="20" s="1"/>
  <c r="FD167" i="20" s="1"/>
  <c r="BN166" i="20"/>
  <c r="BO166" i="20" s="1"/>
  <c r="CU166" i="20" s="1"/>
  <c r="EA166" i="20" s="1"/>
  <c r="FD166" i="20" s="1"/>
  <c r="BN76" i="20"/>
  <c r="BO76" i="20" s="1"/>
  <c r="CU76" i="20" s="1"/>
  <c r="EA76" i="20" s="1"/>
  <c r="BN63" i="20"/>
  <c r="BO63" i="20" s="1"/>
  <c r="CU63" i="20" s="1"/>
  <c r="EA63" i="20" s="1"/>
  <c r="FD63" i="20" s="1"/>
  <c r="BN92" i="20"/>
  <c r="BO92" i="20" s="1"/>
  <c r="CU92" i="20" s="1"/>
  <c r="EA92" i="20" s="1"/>
  <c r="FD92" i="20" s="1"/>
  <c r="BN139" i="20"/>
  <c r="BO139" i="20" s="1"/>
  <c r="CU139" i="20" s="1"/>
  <c r="EA139" i="20" s="1"/>
  <c r="FD139" i="20" s="1"/>
  <c r="BN101" i="20"/>
  <c r="BO101" i="20" s="1"/>
  <c r="CU101" i="20" s="1"/>
  <c r="EA101" i="20" s="1"/>
  <c r="FD101" i="20" s="1"/>
  <c r="BN64" i="20"/>
  <c r="BO64" i="20" s="1"/>
  <c r="CU64" i="20" s="1"/>
  <c r="EA64" i="20" s="1"/>
  <c r="FD64" i="20" s="1"/>
  <c r="BN100" i="20"/>
  <c r="BO100" i="20" s="1"/>
  <c r="CU100" i="20" s="1"/>
  <c r="EA100" i="20" s="1"/>
  <c r="FD100" i="20" s="1"/>
  <c r="BN47" i="20"/>
  <c r="BO47" i="20" s="1"/>
  <c r="CU47" i="20" s="1"/>
  <c r="EA47" i="20" s="1"/>
  <c r="FD47" i="20" s="1"/>
  <c r="BN161" i="20"/>
  <c r="BO161" i="20" s="1"/>
  <c r="CU161" i="20" s="1"/>
  <c r="EA161" i="20" s="1"/>
  <c r="FD161" i="20" s="1"/>
  <c r="BN169" i="20"/>
  <c r="BO169" i="20" s="1"/>
  <c r="CU169" i="20" s="1"/>
  <c r="EA169" i="20" s="1"/>
  <c r="FD169" i="20" s="1"/>
  <c r="BN116" i="20"/>
  <c r="BO116" i="20" s="1"/>
  <c r="CU116" i="20" s="1"/>
  <c r="EA116" i="20" s="1"/>
  <c r="FD116" i="20" s="1"/>
  <c r="BN77" i="20"/>
  <c r="BO77" i="20" s="1"/>
  <c r="CU77" i="20" s="1"/>
  <c r="EA77" i="20" s="1"/>
  <c r="BN130" i="20"/>
  <c r="BO130" i="20" s="1"/>
  <c r="CU130" i="20" s="1"/>
  <c r="EA130" i="20" s="1"/>
  <c r="FD130" i="20" s="1"/>
  <c r="BN165" i="20"/>
  <c r="BO165" i="20" s="1"/>
  <c r="CU165" i="20" s="1"/>
  <c r="EA165" i="20" s="1"/>
  <c r="FD165" i="20" s="1"/>
  <c r="BN21" i="20"/>
  <c r="BO21" i="20" s="1"/>
  <c r="CU21" i="20" s="1"/>
  <c r="EA21" i="20" s="1"/>
  <c r="FD21" i="20" s="1"/>
  <c r="BN20" i="20"/>
  <c r="BO20" i="20" s="1"/>
  <c r="CU20" i="20" s="1"/>
  <c r="EA20" i="20" s="1"/>
  <c r="FD20" i="20" s="1"/>
  <c r="BN62" i="20"/>
  <c r="BO62" i="20" s="1"/>
  <c r="CU62" i="20" s="1"/>
  <c r="EA62" i="20" s="1"/>
  <c r="FD62" i="20" s="1"/>
  <c r="BN129" i="20"/>
  <c r="BO129" i="20" s="1"/>
  <c r="CU129" i="20" s="1"/>
  <c r="EA129" i="20" s="1"/>
  <c r="FD129" i="20" s="1"/>
  <c r="BN106" i="20"/>
  <c r="BO106" i="20" s="1"/>
  <c r="CU106" i="20" s="1"/>
  <c r="EA106" i="20" s="1"/>
  <c r="FD106" i="20" s="1"/>
  <c r="BN73" i="20"/>
  <c r="BO73" i="20" s="1"/>
  <c r="CU73" i="20" s="1"/>
  <c r="EA73" i="20" s="1"/>
  <c r="FD73" i="20" s="1"/>
  <c r="BN162" i="20"/>
  <c r="BO162" i="20" s="1"/>
  <c r="CU162" i="20" s="1"/>
  <c r="EA162" i="20" s="1"/>
  <c r="FD162" i="20" s="1"/>
  <c r="BN117" i="20"/>
  <c r="BO117" i="20" s="1"/>
  <c r="CU117" i="20" s="1"/>
  <c r="EA117" i="20" s="1"/>
  <c r="FD117" i="20" s="1"/>
  <c r="BN128" i="20"/>
  <c r="BO128" i="20" s="1"/>
  <c r="CU128" i="20" s="1"/>
  <c r="EA128" i="20" s="1"/>
  <c r="FD128" i="20" s="1"/>
  <c r="BN36" i="20"/>
  <c r="BO36" i="20" s="1"/>
  <c r="CU36" i="20" s="1"/>
  <c r="EA36" i="20" s="1"/>
  <c r="FD36" i="20" s="1"/>
  <c r="BN51" i="20"/>
  <c r="BO51" i="20" s="1"/>
  <c r="CU51" i="20" s="1"/>
  <c r="EA51" i="20" s="1"/>
  <c r="FD51" i="20" s="1"/>
  <c r="BN91" i="20"/>
  <c r="BO91" i="20" s="1"/>
  <c r="CU91" i="20" s="1"/>
  <c r="EA91" i="20" s="1"/>
  <c r="FD91" i="20" s="1"/>
  <c r="BN104" i="20"/>
  <c r="BO104" i="20" s="1"/>
  <c r="CU104" i="20" s="1"/>
  <c r="EA104" i="20" s="1"/>
  <c r="FD104" i="20" s="1"/>
  <c r="BN35" i="20"/>
  <c r="BO35" i="20" s="1"/>
  <c r="CU35" i="20" s="1"/>
  <c r="EA35" i="20" s="1"/>
  <c r="FD35" i="20" s="1"/>
  <c r="BN66" i="20"/>
  <c r="BO66" i="20" s="1"/>
  <c r="CU66" i="20" s="1"/>
  <c r="EA66" i="20" s="1"/>
  <c r="FD66" i="20" s="1"/>
  <c r="BN81" i="20"/>
  <c r="BO81" i="20" s="1"/>
  <c r="CU81" i="20" s="1"/>
  <c r="EA81" i="20" s="1"/>
  <c r="BN67" i="20"/>
  <c r="BO67" i="20" s="1"/>
  <c r="CU67" i="20" s="1"/>
  <c r="EA67" i="20" s="1"/>
  <c r="FD67" i="20" s="1"/>
  <c r="BN52" i="20"/>
  <c r="BO52" i="20" s="1"/>
  <c r="CU52" i="20" s="1"/>
  <c r="EA52" i="20" s="1"/>
  <c r="FD52" i="20" s="1"/>
  <c r="BN33" i="20"/>
  <c r="BO33" i="20" s="1"/>
  <c r="CU33" i="20" s="1"/>
  <c r="EA33" i="20" s="1"/>
  <c r="FD33" i="20" s="1"/>
  <c r="BN115" i="20"/>
  <c r="BO115" i="20" s="1"/>
  <c r="CU115" i="20" s="1"/>
  <c r="EA115" i="20" s="1"/>
  <c r="FD115" i="20" s="1"/>
  <c r="BN65" i="20"/>
  <c r="BO65" i="20" s="1"/>
  <c r="CU65" i="20" s="1"/>
  <c r="EA65" i="20" s="1"/>
  <c r="FD65" i="20" s="1"/>
  <c r="BN94" i="20"/>
  <c r="BO94" i="20" s="1"/>
  <c r="CU94" i="20" s="1"/>
  <c r="EA94" i="20" s="1"/>
  <c r="FD94" i="20" s="1"/>
  <c r="BN26" i="20"/>
  <c r="BO26" i="20" s="1"/>
  <c r="CU26" i="20" s="1"/>
  <c r="EA26" i="20" s="1"/>
  <c r="FD26" i="20" s="1"/>
  <c r="BN95" i="20"/>
  <c r="BO95" i="20" s="1"/>
  <c r="CU95" i="20" s="1"/>
  <c r="EA95" i="20" s="1"/>
  <c r="FD95" i="20" s="1"/>
  <c r="BN90" i="20"/>
  <c r="BN80" i="20"/>
  <c r="BN107" i="20"/>
  <c r="BO107" i="20" s="1"/>
  <c r="CU107" i="20" s="1"/>
  <c r="EA107" i="20" s="1"/>
  <c r="FD107" i="20" s="1"/>
  <c r="BN119" i="20"/>
  <c r="BO119" i="20" s="1"/>
  <c r="CU119" i="20" s="1"/>
  <c r="EA119" i="20" s="1"/>
  <c r="FD119" i="20" s="1"/>
  <c r="BN132" i="20"/>
  <c r="BO132" i="20" s="1"/>
  <c r="CU132" i="20" s="1"/>
  <c r="EA132" i="20" s="1"/>
  <c r="FD132" i="20" s="1"/>
  <c r="BN114" i="20"/>
  <c r="BO114" i="20" s="1"/>
  <c r="CU114" i="20" s="1"/>
  <c r="EA114" i="20" s="1"/>
  <c r="FD114" i="20" s="1"/>
  <c r="BN78" i="20"/>
  <c r="BO78" i="20" s="1"/>
  <c r="CU78" i="20" s="1"/>
  <c r="EA78" i="20" s="1"/>
  <c r="FD78" i="20" s="1"/>
  <c r="BN93" i="20"/>
  <c r="BO93" i="20" s="1"/>
  <c r="CU93" i="20" s="1"/>
  <c r="EA93" i="20" s="1"/>
  <c r="FD93" i="20" s="1"/>
  <c r="BN131" i="20"/>
  <c r="BO131" i="20" s="1"/>
  <c r="CU131" i="20" s="1"/>
  <c r="EA131" i="20" s="1"/>
  <c r="FD131" i="20" s="1"/>
  <c r="BN27" i="20"/>
  <c r="BO27" i="20" s="1"/>
  <c r="CU27" i="20" s="1"/>
  <c r="EA27" i="20" s="1"/>
  <c r="FD27" i="20" s="1"/>
  <c r="BN43" i="20"/>
  <c r="BO43" i="20" s="1"/>
  <c r="CU43" i="20" s="1"/>
  <c r="EA43" i="20" s="1"/>
  <c r="FD43" i="20" s="1"/>
  <c r="BN82" i="20"/>
  <c r="BO82" i="20" s="1"/>
  <c r="CU82" i="20" s="1"/>
  <c r="EA82" i="20" s="1"/>
  <c r="FD82" i="20" s="1"/>
  <c r="BN44" i="20"/>
  <c r="BO44" i="20" s="1"/>
  <c r="CU44" i="20" s="1"/>
  <c r="EA44" i="20" s="1"/>
  <c r="FD44" i="20" s="1"/>
  <c r="BN19" i="20"/>
  <c r="BO19" i="20" s="1"/>
  <c r="CU19" i="20" s="1"/>
  <c r="EA19" i="20" s="1"/>
  <c r="FD19" i="20" s="1"/>
  <c r="BN50" i="20"/>
  <c r="BO50" i="20" s="1"/>
  <c r="CU50" i="20" s="1"/>
  <c r="EA50" i="20" s="1"/>
  <c r="FD50" i="20" s="1"/>
  <c r="BN118" i="20"/>
  <c r="BO118" i="20" s="1"/>
  <c r="CU118" i="20" s="1"/>
  <c r="EA118" i="20" s="1"/>
  <c r="FD118" i="20" s="1"/>
  <c r="BN53" i="20"/>
  <c r="BO53" i="20" s="1"/>
  <c r="CU53" i="20" s="1"/>
  <c r="EA53" i="20" s="1"/>
  <c r="FD53" i="20" s="1"/>
  <c r="BN42" i="20"/>
  <c r="BO42" i="20" s="1"/>
  <c r="CU42" i="20" s="1"/>
  <c r="EA42" i="20" s="1"/>
  <c r="FD42" i="20" s="1"/>
  <c r="BN56" i="20"/>
  <c r="BO56" i="20" s="1"/>
  <c r="CU56" i="20" s="1"/>
  <c r="EA56" i="20" s="1"/>
  <c r="FD56" i="20" s="1"/>
  <c r="BN84" i="20"/>
  <c r="BN54" i="20"/>
  <c r="BO54" i="20" s="1"/>
  <c r="CU54" i="20" s="1"/>
  <c r="EA54" i="20" s="1"/>
  <c r="FD54" i="20" s="1"/>
  <c r="BN126" i="20"/>
  <c r="BN109" i="20"/>
  <c r="BO109" i="20" s="1"/>
  <c r="CU109" i="20" s="1"/>
  <c r="EA109" i="20" s="1"/>
  <c r="FD109" i="20" s="1"/>
  <c r="BN121" i="20"/>
  <c r="BO121" i="20" s="1"/>
  <c r="CU121" i="20" s="1"/>
  <c r="EA121" i="20" s="1"/>
  <c r="FD121" i="20" s="1"/>
  <c r="BN75" i="20"/>
  <c r="BN97" i="20"/>
  <c r="BO97" i="20" s="1"/>
  <c r="CU97" i="20" s="1"/>
  <c r="EA97" i="20" s="1"/>
  <c r="FD97" i="20" s="1"/>
  <c r="BN110" i="20"/>
  <c r="BO110" i="20" s="1"/>
  <c r="CU110" i="20" s="1"/>
  <c r="EA110" i="20" s="1"/>
  <c r="FD110" i="20" s="1"/>
  <c r="BN105" i="20"/>
  <c r="BO105" i="20" s="1"/>
  <c r="CU105" i="20" s="1"/>
  <c r="EA105" i="20" s="1"/>
  <c r="FD105" i="20" s="1"/>
  <c r="BN160" i="20"/>
  <c r="BO160" i="20" s="1"/>
  <c r="CU160" i="20" s="1"/>
  <c r="EA160" i="20" s="1"/>
  <c r="FD160" i="20" s="1"/>
  <c r="BN28" i="20"/>
  <c r="BO28" i="20" s="1"/>
  <c r="CU28" i="20" s="1"/>
  <c r="EA28" i="20" s="1"/>
  <c r="FD28" i="20" s="1"/>
  <c r="BN37" i="20"/>
  <c r="BO37" i="20" s="1"/>
  <c r="CU37" i="20" s="1"/>
  <c r="EA37" i="20" s="1"/>
  <c r="FD37" i="20" s="1"/>
  <c r="BN170" i="20"/>
  <c r="BO170" i="20" s="1"/>
  <c r="CU170" i="20" s="1"/>
  <c r="EA170" i="20" s="1"/>
  <c r="FD170" i="20" s="1"/>
  <c r="BN96" i="20"/>
  <c r="BO96" i="20" s="1"/>
  <c r="CU96" i="20" s="1"/>
  <c r="EA96" i="20" s="1"/>
  <c r="FD96" i="20" s="1"/>
  <c r="BN135" i="20"/>
  <c r="BO135" i="20" s="1"/>
  <c r="CU135" i="20" s="1"/>
  <c r="EA135" i="20" s="1"/>
  <c r="FD135" i="20" s="1"/>
  <c r="BN16" i="20"/>
  <c r="BO16" i="20" s="1"/>
  <c r="CU16" i="20" s="1"/>
  <c r="EA16" i="20" s="1"/>
  <c r="BN122" i="20"/>
  <c r="BO122" i="20" s="1"/>
  <c r="CU122" i="20" s="1"/>
  <c r="EA122" i="20" s="1"/>
  <c r="FD122" i="20" s="1"/>
  <c r="BN85" i="20"/>
  <c r="BO85" i="20" s="1"/>
  <c r="CU85" i="20" s="1"/>
  <c r="EA85" i="20" s="1"/>
  <c r="FD85" i="20" s="1"/>
  <c r="BN137" i="20"/>
  <c r="BO137" i="20" s="1"/>
  <c r="CU137" i="20" s="1"/>
  <c r="EA137" i="20" s="1"/>
  <c r="FD137" i="20" s="1"/>
  <c r="BN138" i="20"/>
  <c r="BO138" i="20" s="1"/>
  <c r="CU138" i="20" s="1"/>
  <c r="EA138" i="20" s="1"/>
  <c r="FD138" i="20" s="1"/>
  <c r="BN158" i="20"/>
  <c r="BO158" i="20" s="1"/>
  <c r="CU158" i="20" s="1"/>
  <c r="EA158" i="20" s="1"/>
  <c r="FD158" i="20" s="1"/>
  <c r="BN155" i="20"/>
  <c r="BN59" i="20"/>
  <c r="BO59" i="20" s="1"/>
  <c r="CU59" i="20" s="1"/>
  <c r="EA59" i="20" s="1"/>
  <c r="FD59" i="20" s="1"/>
  <c r="BN13" i="20"/>
  <c r="BN45" i="20"/>
  <c r="BO45" i="20" s="1"/>
  <c r="CU45" i="20" s="1"/>
  <c r="EA45" i="20" s="1"/>
  <c r="FD45" i="20" s="1"/>
  <c r="BN58" i="20"/>
  <c r="BO58" i="20" s="1"/>
  <c r="CU58" i="20" s="1"/>
  <c r="EA58" i="20" s="1"/>
  <c r="FD58" i="20" s="1"/>
  <c r="BN173" i="20"/>
  <c r="BO173" i="20" s="1"/>
  <c r="CU173" i="20" s="1"/>
  <c r="EA173" i="20" s="1"/>
  <c r="FD173" i="20" s="1"/>
  <c r="BN29" i="20"/>
  <c r="BO29" i="20" s="1"/>
  <c r="CU29" i="20" s="1"/>
  <c r="EA29" i="20" s="1"/>
  <c r="FD29" i="20" s="1"/>
  <c r="BN69" i="20"/>
  <c r="BO69" i="20" s="1"/>
  <c r="CU69" i="20" s="1"/>
  <c r="EA69" i="20" s="1"/>
  <c r="FD69" i="20" s="1"/>
  <c r="BN99" i="20"/>
  <c r="BO99" i="20" s="1"/>
  <c r="CU99" i="20" s="1"/>
  <c r="EA99" i="20" s="1"/>
  <c r="FD99" i="20" s="1"/>
  <c r="BN112" i="20"/>
  <c r="BO112" i="20" s="1"/>
  <c r="CU112" i="20" s="1"/>
  <c r="EA112" i="20" s="1"/>
  <c r="FD112" i="20" s="1"/>
  <c r="BN124" i="20"/>
  <c r="BO124" i="20" s="1"/>
  <c r="CU124" i="20" s="1"/>
  <c r="EA124" i="20" s="1"/>
  <c r="FD124" i="20" s="1"/>
  <c r="BN127" i="20"/>
  <c r="BO127" i="20" s="1"/>
  <c r="CU127" i="20" s="1"/>
  <c r="EA127" i="20" s="1"/>
  <c r="FD127" i="20" s="1"/>
  <c r="BN120" i="20"/>
  <c r="BO120" i="20" s="1"/>
  <c r="CU120" i="20" s="1"/>
  <c r="EA120" i="20" s="1"/>
  <c r="FD120" i="20" s="1"/>
  <c r="BN156" i="20"/>
  <c r="BO156" i="20" s="1"/>
  <c r="CU156" i="20" s="1"/>
  <c r="EA156" i="20" s="1"/>
  <c r="FD156" i="20" s="1"/>
  <c r="BN159" i="20"/>
  <c r="BO159" i="20" s="1"/>
  <c r="CU159" i="20" s="1"/>
  <c r="EA159" i="20" s="1"/>
  <c r="FD159" i="20" s="1"/>
  <c r="BN61" i="20"/>
  <c r="BO61" i="20" s="1"/>
  <c r="CU61" i="20" s="1"/>
  <c r="EA61" i="20" s="1"/>
  <c r="FD61" i="20" s="1"/>
  <c r="BN88" i="20"/>
  <c r="BO88" i="20" s="1"/>
  <c r="CU88" i="20" s="1"/>
  <c r="EA88" i="20" s="1"/>
  <c r="FD88" i="20" s="1"/>
  <c r="BN86" i="20"/>
  <c r="BO86" i="20" s="1"/>
  <c r="CU86" i="20" s="1"/>
  <c r="EA86" i="20" s="1"/>
  <c r="FD86" i="20" s="1"/>
  <c r="BN41" i="20"/>
  <c r="BN108" i="20"/>
  <c r="BO108" i="20" s="1"/>
  <c r="CU108" i="20" s="1"/>
  <c r="EA108" i="20" s="1"/>
  <c r="FD108" i="20" s="1"/>
  <c r="BN32" i="20"/>
  <c r="BN98" i="20"/>
  <c r="BO98" i="20" s="1"/>
  <c r="CU98" i="20" s="1"/>
  <c r="EA98" i="20" s="1"/>
  <c r="FD98" i="20" s="1"/>
  <c r="BN123" i="20"/>
  <c r="BO123" i="20" s="1"/>
  <c r="CU123" i="20" s="1"/>
  <c r="EA123" i="20" s="1"/>
  <c r="FD123" i="20" s="1"/>
  <c r="BN17" i="20"/>
  <c r="BO17" i="20" s="1"/>
  <c r="CU17" i="20" s="1"/>
  <c r="EA17" i="20" s="1"/>
  <c r="BN87" i="20"/>
  <c r="BO87" i="20" s="1"/>
  <c r="CU87" i="20" s="1"/>
  <c r="EA87" i="20" s="1"/>
  <c r="FD87" i="20" s="1"/>
  <c r="BN68" i="20"/>
  <c r="BO68" i="20" s="1"/>
  <c r="CU68" i="20" s="1"/>
  <c r="EA68" i="20" s="1"/>
  <c r="FD68" i="20" s="1"/>
  <c r="BN48" i="20"/>
  <c r="BO48" i="20" s="1"/>
  <c r="CU48" i="20" s="1"/>
  <c r="EA48" i="20" s="1"/>
  <c r="FD48" i="20" s="1"/>
  <c r="BN60" i="20"/>
  <c r="BO60" i="20" s="1"/>
  <c r="CU60" i="20" s="1"/>
  <c r="EA60" i="20" s="1"/>
  <c r="FD60" i="20" s="1"/>
  <c r="BN134" i="20"/>
  <c r="BN14" i="20"/>
  <c r="BO14" i="20" s="1"/>
  <c r="CU14" i="20" s="1"/>
  <c r="EA14" i="20" s="1"/>
  <c r="BN57" i="20"/>
  <c r="BO57" i="20" s="1"/>
  <c r="CU57" i="20" s="1"/>
  <c r="EA57" i="20" s="1"/>
  <c r="FD57" i="20" s="1"/>
  <c r="BN34" i="20"/>
  <c r="BO34" i="20" s="1"/>
  <c r="CU34" i="20" s="1"/>
  <c r="EA34" i="20" s="1"/>
  <c r="FD34" i="20" s="1"/>
  <c r="BN49" i="20"/>
  <c r="BO49" i="20" s="1"/>
  <c r="CU49" i="20" s="1"/>
  <c r="EA49" i="20" s="1"/>
  <c r="FD49" i="20" s="1"/>
  <c r="BN46" i="20"/>
  <c r="BO46" i="20" s="1"/>
  <c r="CU46" i="20" s="1"/>
  <c r="EA46" i="20" s="1"/>
  <c r="FD46" i="20" s="1"/>
  <c r="BN103" i="20"/>
  <c r="BN18" i="20"/>
  <c r="BO18" i="20" s="1"/>
  <c r="CU18" i="20" s="1"/>
  <c r="EA18" i="20" s="1"/>
  <c r="FD18" i="20" s="1"/>
  <c r="BN25" i="20"/>
  <c r="BN30" i="20"/>
  <c r="BO30" i="20" s="1"/>
  <c r="CU30" i="20" s="1"/>
  <c r="EA30" i="20" s="1"/>
  <c r="BN113" i="20"/>
  <c r="BO113" i="20" s="1"/>
  <c r="CU113" i="20" s="1"/>
  <c r="EA113" i="20" s="1"/>
  <c r="FD113" i="20" s="1"/>
  <c r="BN111" i="20"/>
  <c r="BO111" i="20" s="1"/>
  <c r="CU111" i="20" s="1"/>
  <c r="EA111" i="20" s="1"/>
  <c r="FD111" i="20" s="1"/>
  <c r="BN136" i="20"/>
  <c r="BO136" i="20" s="1"/>
  <c r="CU136" i="20" s="1"/>
  <c r="EA136" i="20" s="1"/>
  <c r="FD136" i="20" s="1"/>
  <c r="BN172" i="20"/>
  <c r="BO172" i="20" s="1"/>
  <c r="CU172" i="20" s="1"/>
  <c r="EA172" i="20" s="1"/>
  <c r="FD172" i="20" s="1"/>
  <c r="BN71" i="20"/>
  <c r="BN72" i="20"/>
  <c r="BO72" i="20" s="1"/>
  <c r="CU72" i="20" s="1"/>
  <c r="EA72" i="20" s="1"/>
  <c r="FD72" i="20" s="1"/>
  <c r="BN55" i="20"/>
  <c r="BO55" i="20" s="1"/>
  <c r="CU55" i="20" s="1"/>
  <c r="EA55" i="20" s="1"/>
  <c r="FD55" i="20" s="1"/>
  <c r="BN157" i="20"/>
  <c r="BO157" i="20" s="1"/>
  <c r="CU157" i="20" s="1"/>
  <c r="EA157" i="20" s="1"/>
  <c r="FD157" i="20" s="1"/>
  <c r="BN15" i="20"/>
  <c r="BO15" i="20" s="1"/>
  <c r="CU15" i="20" s="1"/>
  <c r="EA15" i="20" s="1"/>
  <c r="BM83" i="20"/>
  <c r="BM154" i="20"/>
  <c r="BM141" i="20" s="1"/>
  <c r="BP5" i="20"/>
  <c r="BN4" i="20"/>
  <c r="BK177" i="20" l="1"/>
  <c r="BL38" i="20"/>
  <c r="BL140" i="20" s="1"/>
  <c r="BL171" i="20" s="1"/>
  <c r="BL174" i="20" s="1"/>
  <c r="BM23" i="20"/>
  <c r="BN79" i="20"/>
  <c r="BO80" i="20"/>
  <c r="BN31" i="20"/>
  <c r="BO32" i="20"/>
  <c r="BN74" i="20"/>
  <c r="BO75" i="20"/>
  <c r="BN89" i="20"/>
  <c r="BO90" i="20"/>
  <c r="BN70" i="20"/>
  <c r="BO71" i="20"/>
  <c r="BN40" i="20"/>
  <c r="BO41" i="20"/>
  <c r="BN125" i="20"/>
  <c r="BO126" i="20"/>
  <c r="BM39" i="20"/>
  <c r="BN83" i="20"/>
  <c r="BO84" i="20"/>
  <c r="BN133" i="20"/>
  <c r="BO134" i="20"/>
  <c r="BN12" i="20"/>
  <c r="BN22" i="20" s="1"/>
  <c r="BO13" i="20"/>
  <c r="CU13" i="20" s="1"/>
  <c r="EA13" i="20" s="1"/>
  <c r="FD13" i="20" s="1"/>
  <c r="BM22" i="20"/>
  <c r="BN102" i="20"/>
  <c r="BO103" i="20"/>
  <c r="BN24" i="20"/>
  <c r="BO25" i="20"/>
  <c r="BN154" i="20"/>
  <c r="BN141" i="20" s="1"/>
  <c r="BO155" i="20"/>
  <c r="BQ5" i="20"/>
  <c r="BP4" i="20"/>
  <c r="BL177" i="20" l="1"/>
  <c r="BM38" i="20"/>
  <c r="BM140" i="20" s="1"/>
  <c r="BM171" i="20" s="1"/>
  <c r="BM174" i="20" s="1"/>
  <c r="CU71" i="20"/>
  <c r="BO70" i="20"/>
  <c r="CU75" i="20"/>
  <c r="BO74" i="20"/>
  <c r="CU80" i="20"/>
  <c r="BO79" i="20"/>
  <c r="CU134" i="20"/>
  <c r="BO133" i="20"/>
  <c r="CU84" i="20"/>
  <c r="BO83" i="20"/>
  <c r="CU103" i="20"/>
  <c r="BO102" i="20"/>
  <c r="CU25" i="20"/>
  <c r="BO24" i="20"/>
  <c r="BN23" i="20"/>
  <c r="BN38" i="20" s="1"/>
  <c r="CU41" i="20"/>
  <c r="BO40" i="20"/>
  <c r="BO6" i="20"/>
  <c r="BO22" i="20" s="1"/>
  <c r="CU90" i="20"/>
  <c r="BO89" i="20"/>
  <c r="CU155" i="20"/>
  <c r="BO154" i="20"/>
  <c r="BO141" i="20" s="1"/>
  <c r="CU32" i="20"/>
  <c r="BO31" i="20"/>
  <c r="CU126" i="20"/>
  <c r="BO125" i="20"/>
  <c r="CU12" i="20"/>
  <c r="BN39" i="20"/>
  <c r="BR5" i="20"/>
  <c r="BQ4" i="20"/>
  <c r="BM177" i="20" l="1"/>
  <c r="BN140" i="20"/>
  <c r="BN171" i="20" s="1"/>
  <c r="BN174" i="20" s="1"/>
  <c r="BO23" i="20"/>
  <c r="BO38" i="20" s="1"/>
  <c r="EA103" i="20"/>
  <c r="CU102" i="20"/>
  <c r="EA134" i="20"/>
  <c r="CU133" i="20"/>
  <c r="EA84" i="20"/>
  <c r="CU83" i="20"/>
  <c r="EA75" i="20"/>
  <c r="CU74" i="20"/>
  <c r="EA80" i="20"/>
  <c r="CU79" i="20"/>
  <c r="EA25" i="20"/>
  <c r="CU24" i="20"/>
  <c r="CU6" i="20"/>
  <c r="CU22" i="20" s="1"/>
  <c r="EA12" i="20"/>
  <c r="EA71" i="20"/>
  <c r="CU70" i="20"/>
  <c r="EA155" i="20"/>
  <c r="CU154" i="20"/>
  <c r="CU141" i="20" s="1"/>
  <c r="EA90" i="20"/>
  <c r="CU89" i="20"/>
  <c r="BO39" i="20"/>
  <c r="EA41" i="20"/>
  <c r="CU40" i="20"/>
  <c r="EA126" i="20"/>
  <c r="CU125" i="20"/>
  <c r="EA32" i="20"/>
  <c r="CU31" i="20"/>
  <c r="BS5" i="20"/>
  <c r="BR4" i="20"/>
  <c r="BN177" i="20" l="1"/>
  <c r="BO177" i="20" s="1"/>
  <c r="BP177" i="20" s="1"/>
  <c r="BQ177" i="20" s="1"/>
  <c r="BR177" i="20" s="1"/>
  <c r="BS177" i="20" s="1"/>
  <c r="BT177" i="20" s="1"/>
  <c r="BU177" i="20" s="1"/>
  <c r="BV177" i="20" s="1"/>
  <c r="BW177" i="20" s="1"/>
  <c r="BX177" i="20" s="1"/>
  <c r="BY177" i="20" s="1"/>
  <c r="BZ177" i="20" s="1"/>
  <c r="CA177" i="20" s="1"/>
  <c r="CB177" i="20" s="1"/>
  <c r="CC177" i="20" s="1"/>
  <c r="CD177" i="20" s="1"/>
  <c r="CE177" i="20" s="1"/>
  <c r="CF177" i="20" s="1"/>
  <c r="CG177" i="20" s="1"/>
  <c r="CH177" i="20" s="1"/>
  <c r="CI177" i="20" s="1"/>
  <c r="CJ177" i="20" s="1"/>
  <c r="CK177" i="20" s="1"/>
  <c r="CL177" i="20" s="1"/>
  <c r="CM177" i="20" s="1"/>
  <c r="CN177" i="20" s="1"/>
  <c r="CO177" i="20" s="1"/>
  <c r="CP177" i="20" s="1"/>
  <c r="CQ177" i="20" s="1"/>
  <c r="CR177" i="20" s="1"/>
  <c r="CS177" i="20" s="1"/>
  <c r="CT177" i="20" s="1"/>
  <c r="CU177" i="20" s="1"/>
  <c r="CV177" i="20" s="1"/>
  <c r="CW177" i="20" s="1"/>
  <c r="CX177" i="20" s="1"/>
  <c r="CY177" i="20" s="1"/>
  <c r="CZ177" i="20" s="1"/>
  <c r="DA177" i="20" s="1"/>
  <c r="DB177" i="20" s="1"/>
  <c r="DC177" i="20" s="1"/>
  <c r="DD177" i="20" s="1"/>
  <c r="DE177" i="20" s="1"/>
  <c r="DF177" i="20" s="1"/>
  <c r="DG177" i="20" s="1"/>
  <c r="DH177" i="20" s="1"/>
  <c r="DI177" i="20" s="1"/>
  <c r="DJ177" i="20" s="1"/>
  <c r="DK177" i="20" s="1"/>
  <c r="DL177" i="20" s="1"/>
  <c r="DM177" i="20" s="1"/>
  <c r="DN177" i="20" s="1"/>
  <c r="DO177" i="20" s="1"/>
  <c r="DP177" i="20" s="1"/>
  <c r="DQ177" i="20" s="1"/>
  <c r="DR177" i="20" s="1"/>
  <c r="DS177" i="20" s="1"/>
  <c r="DT177" i="20" s="1"/>
  <c r="DU177" i="20" s="1"/>
  <c r="DV177" i="20" s="1"/>
  <c r="DW177" i="20" s="1"/>
  <c r="DX177" i="20" s="1"/>
  <c r="DY177" i="20" s="1"/>
  <c r="DZ177" i="20" s="1"/>
  <c r="CU39" i="20"/>
  <c r="CU23" i="20"/>
  <c r="CU38" i="20" s="1"/>
  <c r="FD25" i="20"/>
  <c r="FD24" i="20" s="1"/>
  <c r="EA24" i="20"/>
  <c r="FD84" i="20"/>
  <c r="FD83" i="20" s="1"/>
  <c r="EA83" i="20"/>
  <c r="FD80" i="20"/>
  <c r="FD79" i="20" s="1"/>
  <c r="EA79" i="20"/>
  <c r="FD75" i="20"/>
  <c r="FD74" i="20" s="1"/>
  <c r="EA74" i="20"/>
  <c r="BO140" i="20"/>
  <c r="BO171" i="20" s="1"/>
  <c r="BO174" i="20" s="1"/>
  <c r="FD134" i="20"/>
  <c r="FD133" i="20" s="1"/>
  <c r="EA133" i="20"/>
  <c r="FD90" i="20"/>
  <c r="FD89" i="20" s="1"/>
  <c r="EA89" i="20"/>
  <c r="FD155" i="20"/>
  <c r="FD154" i="20" s="1"/>
  <c r="FD141" i="20" s="1"/>
  <c r="EA154" i="20"/>
  <c r="EA141" i="20" s="1"/>
  <c r="FD71" i="20"/>
  <c r="FD70" i="20" s="1"/>
  <c r="EA70" i="20"/>
  <c r="FD32" i="20"/>
  <c r="FD31" i="20" s="1"/>
  <c r="EA31" i="20"/>
  <c r="EA6" i="20"/>
  <c r="EA22" i="20" s="1"/>
  <c r="FD12" i="20"/>
  <c r="FD6" i="20" s="1"/>
  <c r="FD22" i="20" s="1"/>
  <c r="FD41" i="20"/>
  <c r="FD40" i="20" s="1"/>
  <c r="EA40" i="20"/>
  <c r="FD126" i="20"/>
  <c r="FD125" i="20" s="1"/>
  <c r="EA125" i="20"/>
  <c r="FD103" i="20"/>
  <c r="FD102" i="20" s="1"/>
  <c r="EA102" i="20"/>
  <c r="BS4" i="20"/>
  <c r="BT5" i="20"/>
  <c r="CU140" i="20" l="1"/>
  <c r="CU171" i="20" s="1"/>
  <c r="CU174" i="20" s="1"/>
  <c r="EA39" i="20"/>
  <c r="FD39" i="20"/>
  <c r="EA23" i="20"/>
  <c r="EA38" i="20" s="1"/>
  <c r="FD23" i="20"/>
  <c r="FD38" i="20" s="1"/>
  <c r="BT4" i="20"/>
  <c r="BU5" i="20"/>
  <c r="FD140" i="20" l="1"/>
  <c r="FD171" i="20" s="1"/>
  <c r="FD174" i="20" s="1"/>
  <c r="EA140" i="20"/>
  <c r="EA171" i="20" s="1"/>
  <c r="EA174" i="20" s="1"/>
  <c r="EA177" i="20" s="1"/>
  <c r="EB177" i="20" s="1"/>
  <c r="EC177" i="20" s="1"/>
  <c r="ED177" i="20" s="1"/>
  <c r="EE177" i="20" s="1"/>
  <c r="EF177" i="20" s="1"/>
  <c r="EG177" i="20" s="1"/>
  <c r="EH177" i="20" s="1"/>
  <c r="EI177" i="20" s="1"/>
  <c r="EJ177" i="20" s="1"/>
  <c r="EK177" i="20" s="1"/>
  <c r="EL177" i="20" s="1"/>
  <c r="EM177" i="20" s="1"/>
  <c r="EN177" i="20" s="1"/>
  <c r="EO177" i="20" s="1"/>
  <c r="EP177" i="20" s="1"/>
  <c r="EQ177" i="20" s="1"/>
  <c r="ER177" i="20" s="1"/>
  <c r="ES177" i="20" s="1"/>
  <c r="ET177" i="20" s="1"/>
  <c r="EU177" i="20" s="1"/>
  <c r="EV177" i="20" s="1"/>
  <c r="EW177" i="20" s="1"/>
  <c r="EX177" i="20" s="1"/>
  <c r="EY177" i="20" s="1"/>
  <c r="EZ177" i="20" s="1"/>
  <c r="FA177" i="20" s="1"/>
  <c r="FB177" i="20" s="1"/>
  <c r="FC177" i="20" s="1"/>
  <c r="FD177" i="20" s="1"/>
  <c r="FE177" i="20" s="1"/>
  <c r="FF177" i="20" s="1"/>
  <c r="FG177" i="20" s="1"/>
  <c r="FH177" i="20" s="1"/>
  <c r="FI177" i="20" s="1"/>
  <c r="FJ177" i="20" s="1"/>
  <c r="FK177" i="20" s="1"/>
  <c r="FL177" i="20" s="1"/>
  <c r="FM177" i="20" s="1"/>
  <c r="FN177" i="20" s="1"/>
  <c r="FO177" i="20" s="1"/>
  <c r="FP177" i="20" s="1"/>
  <c r="FQ177" i="20" s="1"/>
  <c r="FR177" i="20" s="1"/>
  <c r="FS177" i="20" s="1"/>
  <c r="FT177" i="20" s="1"/>
  <c r="FU177" i="20" s="1"/>
  <c r="FV177" i="20" s="1"/>
  <c r="FW177" i="20" s="1"/>
  <c r="FX177" i="20" s="1"/>
  <c r="FY177" i="20" s="1"/>
  <c r="FZ177" i="20" s="1"/>
  <c r="GA177" i="20" s="1"/>
  <c r="GB177" i="20" s="1"/>
  <c r="GC177" i="20" s="1"/>
  <c r="GD177" i="20" s="1"/>
  <c r="GE177" i="20" s="1"/>
  <c r="GF177" i="20" s="1"/>
  <c r="GG177" i="20" s="1"/>
  <c r="GH177" i="20" s="1"/>
  <c r="GI177" i="20" s="1"/>
  <c r="GJ177" i="20" s="1"/>
  <c r="GK177" i="20" s="1"/>
  <c r="GL177" i="20" s="1"/>
  <c r="GM177" i="20" s="1"/>
  <c r="GN177" i="20" s="1"/>
  <c r="GO177" i="20" s="1"/>
  <c r="GP177" i="20" s="1"/>
  <c r="GQ177" i="20" s="1"/>
  <c r="GR177" i="20" s="1"/>
  <c r="GS177" i="20" s="1"/>
  <c r="GT177" i="20" s="1"/>
  <c r="GU177" i="20" s="1"/>
  <c r="GV177" i="20" s="1"/>
  <c r="GW177" i="20" s="1"/>
  <c r="GX177" i="20" s="1"/>
  <c r="GY177" i="20" s="1"/>
  <c r="GZ177" i="20" s="1"/>
  <c r="HA177" i="20" s="1"/>
  <c r="HB177" i="20" s="1"/>
  <c r="HC177" i="20" s="1"/>
  <c r="HD177" i="20" s="1"/>
  <c r="HE177" i="20" s="1"/>
  <c r="HF177" i="20" s="1"/>
  <c r="HG177" i="20" s="1"/>
  <c r="HH177" i="20" s="1"/>
  <c r="HI177" i="20" s="1"/>
  <c r="HJ177" i="20" s="1"/>
  <c r="HK177" i="20" s="1"/>
  <c r="HL177" i="20" s="1"/>
  <c r="HM177" i="20" s="1"/>
  <c r="HN177" i="20" s="1"/>
  <c r="BU4" i="20"/>
  <c r="BV5" i="20"/>
  <c r="BW5" i="20" l="1"/>
  <c r="BV4" i="20"/>
  <c r="BX5" i="20" l="1"/>
  <c r="BW4" i="20"/>
  <c r="BY5" i="20" l="1"/>
  <c r="BX4" i="20"/>
  <c r="BZ5" i="20" l="1"/>
  <c r="BY4" i="20"/>
  <c r="BZ4" i="20" l="1"/>
  <c r="CA5" i="20"/>
  <c r="CA4" i="20" l="1"/>
  <c r="CB5" i="20"/>
  <c r="CB4" i="20" l="1"/>
  <c r="CC5" i="20"/>
  <c r="CC4" i="20" l="1"/>
  <c r="CD5" i="20"/>
  <c r="CE5" i="20" l="1"/>
  <c r="CD4" i="20"/>
  <c r="CF5" i="20" l="1"/>
  <c r="CE4" i="20"/>
  <c r="CF4" i="20" l="1"/>
  <c r="CG5" i="20"/>
  <c r="CH5" i="20" l="1"/>
  <c r="CG4" i="20"/>
  <c r="CI5" i="20" l="1"/>
  <c r="CH4" i="20"/>
  <c r="CI4" i="20" l="1"/>
  <c r="CJ5" i="20"/>
  <c r="CJ4" i="20" l="1"/>
  <c r="CK5" i="20"/>
  <c r="CK4" i="20" l="1"/>
  <c r="CL5" i="20"/>
  <c r="CL4" i="20" l="1"/>
  <c r="CM5" i="20"/>
  <c r="CN5" i="20" l="1"/>
  <c r="CM4" i="20"/>
  <c r="CN4" i="20" l="1"/>
  <c r="CO5" i="20"/>
  <c r="CP5" i="20" l="1"/>
  <c r="CO4" i="20"/>
  <c r="CQ5" i="20" l="1"/>
  <c r="CP4" i="20"/>
  <c r="CR5" i="20" l="1"/>
  <c r="CQ4" i="20"/>
  <c r="CS5" i="20" l="1"/>
  <c r="CR4" i="20"/>
  <c r="CT5" i="20" l="1"/>
  <c r="CS4" i="20"/>
  <c r="CV5" i="20" l="1"/>
  <c r="CT4" i="20"/>
  <c r="CV4" i="20" l="1"/>
  <c r="CW5" i="20"/>
  <c r="CW4" i="20" l="1"/>
  <c r="CX5" i="20"/>
  <c r="CX4" i="20" l="1"/>
  <c r="CY5" i="20"/>
  <c r="CZ5" i="20" l="1"/>
  <c r="CY4" i="20"/>
  <c r="DA5" i="20" l="1"/>
  <c r="CZ4" i="20"/>
  <c r="DA4" i="20" l="1"/>
  <c r="DB5" i="20"/>
  <c r="DC5" i="20" l="1"/>
  <c r="DB4" i="20"/>
  <c r="DD5" i="20" l="1"/>
  <c r="DC4" i="20"/>
  <c r="DE5" i="20" l="1"/>
  <c r="DD4" i="20"/>
  <c r="DE4" i="20" l="1"/>
  <c r="DF5" i="20"/>
  <c r="DF4" i="20" l="1"/>
  <c r="DG5" i="20"/>
  <c r="DG4" i="20" l="1"/>
  <c r="DH5" i="20"/>
  <c r="DH4" i="20" l="1"/>
  <c r="DI5" i="20"/>
  <c r="DI4" i="20" l="1"/>
  <c r="DJ5" i="20"/>
  <c r="DK5" i="20" l="1"/>
  <c r="DJ4" i="20"/>
  <c r="DK4" i="20" l="1"/>
  <c r="DL5" i="20"/>
  <c r="DM5" i="20" l="1"/>
  <c r="DL4" i="20"/>
  <c r="DM4" i="20" l="1"/>
  <c r="DN5" i="20"/>
  <c r="DO5" i="20" l="1"/>
  <c r="DN4" i="20"/>
  <c r="DP5" i="20" l="1"/>
  <c r="DO4" i="20"/>
  <c r="DP4" i="20" l="1"/>
  <c r="DQ5" i="20"/>
  <c r="DQ4" i="20" l="1"/>
  <c r="DR5" i="20"/>
  <c r="DR4" i="20" l="1"/>
  <c r="DS5" i="20"/>
  <c r="DT5" i="20" l="1"/>
  <c r="DS4" i="20"/>
  <c r="DU5" i="20" l="1"/>
  <c r="DT4" i="20"/>
  <c r="DU4" i="20" l="1"/>
  <c r="DV5" i="20"/>
  <c r="DW5" i="20" l="1"/>
  <c r="DV4" i="20"/>
  <c r="DW4" i="20" l="1"/>
  <c r="DX5" i="20"/>
  <c r="DY5" i="20" l="1"/>
  <c r="DX4" i="20"/>
  <c r="DZ5" i="20" l="1"/>
  <c r="DY4" i="20"/>
  <c r="DZ4" i="20" l="1"/>
  <c r="EB5" i="20"/>
  <c r="EC5" i="20" l="1"/>
  <c r="EB4" i="20"/>
  <c r="ED5" i="20" l="1"/>
  <c r="EC4" i="20"/>
  <c r="ED4" i="20" l="1"/>
  <c r="EE5" i="20"/>
  <c r="EF5" i="20" l="1"/>
  <c r="EE4" i="20"/>
  <c r="EG5" i="20" l="1"/>
  <c r="EF4" i="20"/>
  <c r="EG4" i="20" l="1"/>
  <c r="EH5" i="20"/>
  <c r="EH4" i="20" l="1"/>
  <c r="EI5" i="20"/>
  <c r="EJ5" i="20" l="1"/>
  <c r="EI4" i="20"/>
  <c r="EK5" i="20" l="1"/>
  <c r="EJ4" i="20"/>
  <c r="EL5" i="20" l="1"/>
  <c r="EK4" i="20"/>
  <c r="EL4" i="20" l="1"/>
  <c r="EM5" i="20"/>
  <c r="EN5" i="20" l="1"/>
  <c r="EM4" i="20"/>
  <c r="EO5" i="20" l="1"/>
  <c r="EN4" i="20"/>
  <c r="EO4" i="20" l="1"/>
  <c r="EP5" i="20"/>
  <c r="EP4" i="20" l="1"/>
  <c r="EQ5" i="20"/>
  <c r="ER5" i="20" l="1"/>
  <c r="EQ4" i="20"/>
  <c r="ER4" i="20" l="1"/>
  <c r="ES5" i="20"/>
  <c r="ES4" i="20" l="1"/>
  <c r="ET5" i="20"/>
  <c r="ET4" i="20" l="1"/>
  <c r="EU5" i="20"/>
  <c r="EV5" i="20" l="1"/>
  <c r="EU4" i="20"/>
  <c r="EV4" i="20" l="1"/>
  <c r="EW5" i="20"/>
  <c r="EX5" i="20" l="1"/>
  <c r="EW4" i="20"/>
  <c r="EY5" i="20" l="1"/>
  <c r="EX4" i="20"/>
  <c r="EY4" i="20" l="1"/>
  <c r="EZ5" i="20"/>
  <c r="EZ4" i="20" l="1"/>
  <c r="FA5" i="20"/>
  <c r="FA4" i="20" l="1"/>
  <c r="FB5" i="20"/>
  <c r="FB4" i="20" l="1"/>
  <c r="FC5" i="20"/>
  <c r="FE5" i="20" l="1"/>
  <c r="FC4" i="20"/>
  <c r="FE4" i="20" l="1"/>
  <c r="FF5" i="20"/>
  <c r="FG5" i="20" l="1"/>
  <c r="FF4" i="20"/>
  <c r="FG4" i="20" l="1"/>
  <c r="FH5" i="20"/>
  <c r="FH4" i="20" l="1"/>
  <c r="FI5" i="20"/>
  <c r="FJ5" i="20" l="1"/>
  <c r="FI4" i="20"/>
  <c r="FK5" i="20" l="1"/>
  <c r="FJ4" i="20"/>
  <c r="FK4" i="20" l="1"/>
  <c r="FL5" i="20"/>
  <c r="FM5" i="20" l="1"/>
  <c r="FL4" i="20"/>
  <c r="FN5" i="20" l="1"/>
  <c r="FM4" i="20"/>
  <c r="FO5" i="20" l="1"/>
  <c r="FN4" i="20"/>
  <c r="FO4" i="20" l="1"/>
  <c r="FP5" i="20"/>
  <c r="FP4" i="20" l="1"/>
  <c r="FQ5" i="20"/>
  <c r="FQ4" i="20" l="1"/>
  <c r="FR5" i="20"/>
  <c r="FS5" i="20" l="1"/>
  <c r="FR4" i="20"/>
  <c r="FS4" i="20" l="1"/>
  <c r="FT5" i="20"/>
  <c r="FU5" i="20" l="1"/>
  <c r="FT4" i="20"/>
  <c r="FU4" i="20" l="1"/>
  <c r="FV5" i="20"/>
  <c r="FW5" i="20" l="1"/>
  <c r="FV4" i="20"/>
  <c r="FW4" i="20" l="1"/>
  <c r="FX5" i="20"/>
  <c r="FX4" i="20" l="1"/>
  <c r="FY5" i="20"/>
  <c r="FY4" i="20" l="1"/>
  <c r="FZ5" i="20"/>
  <c r="GA5" i="20" l="1"/>
  <c r="FZ4" i="20"/>
  <c r="GA4" i="20" l="1"/>
  <c r="GB5" i="20"/>
  <c r="GC5" i="20" l="1"/>
  <c r="GB4" i="20"/>
  <c r="GD5" i="20" l="1"/>
  <c r="GC4" i="20"/>
  <c r="GD4" i="20" l="1"/>
  <c r="GE5" i="20"/>
  <c r="GE4" i="20" l="1"/>
  <c r="GF5" i="20"/>
  <c r="GF4" i="20" l="1"/>
  <c r="GG5" i="20"/>
  <c r="GG4" i="20" l="1"/>
  <c r="GH5" i="20"/>
  <c r="GI5" i="20" l="1"/>
  <c r="GH4" i="20"/>
  <c r="GI4" i="20" l="1"/>
  <c r="GK5" i="20"/>
  <c r="GL5" i="20" l="1"/>
  <c r="GK4" i="20"/>
  <c r="GM5" i="20" l="1"/>
  <c r="GL4" i="20"/>
  <c r="GM4" i="20" l="1"/>
  <c r="GN5" i="20"/>
  <c r="GO5" i="20" l="1"/>
  <c r="GN4" i="20"/>
  <c r="GO4" i="20" l="1"/>
  <c r="GP5" i="20"/>
  <c r="GQ5" i="20" l="1"/>
  <c r="GP4" i="20"/>
  <c r="GR5" i="20" l="1"/>
  <c r="GQ4" i="20"/>
  <c r="GS5" i="20" l="1"/>
  <c r="GR4" i="20"/>
  <c r="GS4" i="20" l="1"/>
  <c r="GT5" i="20"/>
  <c r="GU5" i="20" l="1"/>
  <c r="GT4" i="20"/>
  <c r="GU4" i="20" l="1"/>
  <c r="GV5" i="20"/>
  <c r="GW5" i="20" l="1"/>
  <c r="GV4" i="20"/>
  <c r="GW4" i="20" l="1"/>
  <c r="GX5" i="20"/>
  <c r="GY5" i="20" l="1"/>
  <c r="GX4" i="20"/>
  <c r="GZ5" i="20" l="1"/>
  <c r="GY4" i="20"/>
  <c r="HA5" i="20" l="1"/>
  <c r="GZ4" i="20"/>
  <c r="HA4" i="20" l="1"/>
  <c r="HB5" i="20"/>
  <c r="HB4" i="20" l="1"/>
  <c r="HC5" i="20"/>
  <c r="HC4" i="20" l="1"/>
  <c r="HD5" i="20"/>
  <c r="HD4" i="20" l="1"/>
  <c r="HE5" i="20"/>
  <c r="HE4" i="20" l="1"/>
  <c r="HF5" i="20"/>
  <c r="HF4" i="20" l="1"/>
  <c r="HG5" i="20"/>
  <c r="HH5" i="20" l="1"/>
  <c r="HG4" i="20"/>
  <c r="HH4" i="20" l="1"/>
  <c r="HI5" i="20"/>
  <c r="HJ5" i="20" l="1"/>
  <c r="HI4" i="20"/>
  <c r="HK5" i="20" l="1"/>
  <c r="HJ4" i="20"/>
  <c r="HK4" i="20" l="1"/>
  <c r="HL5" i="20"/>
  <c r="HL4" i="20" l="1"/>
  <c r="HM5" i="20"/>
  <c r="HM4" i="20" l="1"/>
  <c r="HN5" i="20"/>
  <c r="HN4" i="20" l="1"/>
  <c r="AO175" i="7"/>
  <c r="AO177" i="7"/>
  <c r="AO176" i="7" s="1"/>
  <c r="AE177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</author>
  </authors>
  <commentList>
    <comment ref="I8" authorId="0" shapeId="0" xr:uid="{00000000-0006-0000-0F00-000001000000}">
      <text>
        <r>
          <rPr>
            <b/>
            <sz val="9"/>
            <color indexed="81"/>
            <rFont val="Segoe UI"/>
            <family val="2"/>
          </rPr>
          <t>ADM:</t>
        </r>
        <r>
          <rPr>
            <sz val="9"/>
            <color indexed="81"/>
            <rFont val="Segoe UI"/>
            <family val="2"/>
          </rPr>
          <t xml:space="preserve">
180.000,00 CAPITAL ANEX</t>
        </r>
      </text>
    </comment>
    <comment ref="F14" authorId="0" shapeId="0" xr:uid="{00000000-0006-0000-0F00-000002000000}">
      <text>
        <r>
          <rPr>
            <b/>
            <sz val="9"/>
            <color indexed="81"/>
            <rFont val="Segoe UI"/>
            <family val="2"/>
          </rPr>
          <t>ADM:</t>
        </r>
        <r>
          <rPr>
            <sz val="9"/>
            <color indexed="81"/>
            <rFont val="Segoe UI"/>
            <family val="2"/>
          </rPr>
          <t xml:space="preserve">
500.000,00 FAMA</t>
        </r>
      </text>
    </comment>
    <comment ref="G14" authorId="0" shapeId="0" xr:uid="{00000000-0006-0000-0F00-000003000000}">
      <text>
        <r>
          <rPr>
            <b/>
            <sz val="9"/>
            <color indexed="81"/>
            <rFont val="Segoe UI"/>
            <family val="2"/>
          </rPr>
          <t>ADM:</t>
        </r>
        <r>
          <rPr>
            <sz val="9"/>
            <color indexed="81"/>
            <rFont val="Segoe UI"/>
            <family val="2"/>
          </rPr>
          <t xml:space="preserve">
ICE</t>
        </r>
      </text>
    </comment>
    <comment ref="J14" authorId="0" shapeId="0" xr:uid="{00000000-0006-0000-0F00-000004000000}">
      <text>
        <r>
          <rPr>
            <b/>
            <sz val="9"/>
            <color indexed="81"/>
            <rFont val="Segoe UI"/>
            <family val="2"/>
          </rPr>
          <t>ADM:</t>
        </r>
        <r>
          <rPr>
            <sz val="9"/>
            <color indexed="81"/>
            <rFont val="Segoe UI"/>
            <family val="2"/>
          </rPr>
          <t xml:space="preserve">
188.910,00- H8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A40958-2D06-486D-AE8B-8ECE5E3DB638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066ADAD-7E95-4539-9539-CB8B0B07946C}" name="WorksheetConnection_C. a Pagar!$A$7:$G$16" type="102" refreshedVersion="8" minRefreshableVersion="5">
    <extLst>
      <ext xmlns:x15="http://schemas.microsoft.com/office/spreadsheetml/2010/11/main" uri="{DE250136-89BD-433C-8126-D09CA5730AF9}">
        <x15:connection id="Intervalo" autoDelete="1">
          <x15:rangePr sourceName="_xlcn.WorksheetConnection_C.aPagarA7G161"/>
        </x15:connection>
      </ext>
    </extLst>
  </connection>
</connections>
</file>

<file path=xl/sharedStrings.xml><?xml version="1.0" encoding="utf-8"?>
<sst xmlns="http://schemas.openxmlformats.org/spreadsheetml/2006/main" count="4642" uniqueCount="1157">
  <si>
    <t xml:space="preserve">RUBRICAS PARA O DRE </t>
  </si>
  <si>
    <t>RECEITAS BRUTAS</t>
  </si>
  <si>
    <t>RECEITAS</t>
  </si>
  <si>
    <t>DESPESAS</t>
  </si>
  <si>
    <t>*****RECEITAS BRUTAS</t>
  </si>
  <si>
    <t>*****</t>
  </si>
  <si>
    <t>OUTROS</t>
  </si>
  <si>
    <t>COFINS</t>
  </si>
  <si>
    <t>*****RECEITAS NÃO OPERACIONAIS</t>
  </si>
  <si>
    <t>ICMS</t>
  </si>
  <si>
    <t>IPI</t>
  </si>
  <si>
    <t>ISS</t>
  </si>
  <si>
    <t>*****DESPESA COM VENDAS</t>
  </si>
  <si>
    <t>PIS</t>
  </si>
  <si>
    <t>RECEITA LÍQUIDA</t>
  </si>
  <si>
    <t>CUSTOS VARIÁVEIS</t>
  </si>
  <si>
    <t>DESPESAS COM VENDAS</t>
  </si>
  <si>
    <t>BONUS</t>
  </si>
  <si>
    <t>CONVENÇÃO DE VENDAS</t>
  </si>
  <si>
    <t>FRETE SOBRE COMPRAS</t>
  </si>
  <si>
    <t>*****CPV/CMV</t>
  </si>
  <si>
    <t>FRETES SOBRE VENDAS</t>
  </si>
  <si>
    <t>OUTRAS DESP C/ VENDAS</t>
  </si>
  <si>
    <t>CPV/CMV</t>
  </si>
  <si>
    <t>*****DESPESA COM PESSOAL</t>
  </si>
  <si>
    <t>BENEFICIAMENTO</t>
  </si>
  <si>
    <t>INSUMOS DIVERSOS</t>
  </si>
  <si>
    <t>MATÉRIA PRIMA</t>
  </si>
  <si>
    <t>MATERIAL DE EMBALAGEM</t>
  </si>
  <si>
    <t>MATERIAL DE REVENDA</t>
  </si>
  <si>
    <t>SERVIÇOS TERCEIROS - CMV</t>
  </si>
  <si>
    <t>MARGEM CONTRIBUIÇÃO</t>
  </si>
  <si>
    <t>CUSTOS FIXOS</t>
  </si>
  <si>
    <t>DESPESAS COM PESSOAL</t>
  </si>
  <si>
    <t>13º SALARIO</t>
  </si>
  <si>
    <t>ALIMENTAÇÃO</t>
  </si>
  <si>
    <t>AVISOS PREVIOS E INDENIZACOES</t>
  </si>
  <si>
    <t>CONTRIBUICAO SINDICAL</t>
  </si>
  <si>
    <t>FÉRIAS</t>
  </si>
  <si>
    <t>FESTAS E CONFRATERNIZACOES</t>
  </si>
  <si>
    <t>FGTS</t>
  </si>
  <si>
    <t>FGTS RESCISORIO</t>
  </si>
  <si>
    <t>FOLHA PJ</t>
  </si>
  <si>
    <t>GRATIFICAÇÕES</t>
  </si>
  <si>
    <t>HORA EXTRA</t>
  </si>
  <si>
    <t>INSS</t>
  </si>
  <si>
    <t>IRRF</t>
  </si>
  <si>
    <t>OUTRAS DESPESAS COM PESSOAL</t>
  </si>
  <si>
    <t>PENSÃO ALIMENTÍCIA</t>
  </si>
  <si>
    <t>PRO LABORE</t>
  </si>
  <si>
    <t>RESCISÕES</t>
  </si>
  <si>
    <t>*****OCUPAÇÃO</t>
  </si>
  <si>
    <t>SALARIOS</t>
  </si>
  <si>
    <t>SESMET SEG. E MED. DO TRABALHO</t>
  </si>
  <si>
    <t>*****UTILIDADES</t>
  </si>
  <si>
    <t>TREINAMENTO E DESENVOLVIMENTO</t>
  </si>
  <si>
    <t>UNIFORME / EPI</t>
  </si>
  <si>
    <t>VALE ALIMENTAÇÃO</t>
  </si>
  <si>
    <t>VALE TRANSPORTE</t>
  </si>
  <si>
    <t>OCUPAÇÃO</t>
  </si>
  <si>
    <t>*****COMUNICAÇÃO</t>
  </si>
  <si>
    <t>ALUGUEL</t>
  </si>
  <si>
    <t>CONDOMÍNIO</t>
  </si>
  <si>
    <t>IPTU</t>
  </si>
  <si>
    <t>UTILIDADES</t>
  </si>
  <si>
    <t>ÁGUA</t>
  </si>
  <si>
    <t>*****VEÍCULOS</t>
  </si>
  <si>
    <t>ENERGIA ELETRICA</t>
  </si>
  <si>
    <t>ESGOTO</t>
  </si>
  <si>
    <t>GÁS</t>
  </si>
  <si>
    <t>COMUNICAÇÃO</t>
  </si>
  <si>
    <t>INTERNET</t>
  </si>
  <si>
    <t>TELEFONES FIXOS</t>
  </si>
  <si>
    <t>*****SERVIÇOS</t>
  </si>
  <si>
    <t>TELEFONES MÓVEIS</t>
  </si>
  <si>
    <t>VEÍCULOS</t>
  </si>
  <si>
    <t>COMBUSTÍVEL</t>
  </si>
  <si>
    <t>ESTACIONAMENTOS</t>
  </si>
  <si>
    <t>MANUTENÇÃO DE VEÍCULOS</t>
  </si>
  <si>
    <t>MULTAS/IPVA</t>
  </si>
  <si>
    <t>SEGURO DE VEÍCULOS</t>
  </si>
  <si>
    <t>SERVIÇOS</t>
  </si>
  <si>
    <t>ASSESSORIA CONTÁBIL</t>
  </si>
  <si>
    <t>CONSULTORIA</t>
  </si>
  <si>
    <t>CORREIOS E MALOTES</t>
  </si>
  <si>
    <t>LIMPEZA FÁBRICA</t>
  </si>
  <si>
    <t>*****OUTRAS</t>
  </si>
  <si>
    <t>LOCAÇÃO MAQ/EQUIP</t>
  </si>
  <si>
    <t>SERVIÇOS PRESTADOS PF</t>
  </si>
  <si>
    <t>SERVIÇOS PRESTADOS PJ</t>
  </si>
  <si>
    <t>OUTRAS</t>
  </si>
  <si>
    <t>AMPLIAÇÃO/INSTALAÇÕES</t>
  </si>
  <si>
    <t>ANUNCIOS E PUBLICAÇÕES</t>
  </si>
  <si>
    <t>ASSOCIAÇÕES / SINDICATOS</t>
  </si>
  <si>
    <t>CARTÃO CORPORATIVO</t>
  </si>
  <si>
    <t>CATALOGOS / OUTROS</t>
  </si>
  <si>
    <t>CONDUÇÕES E REFEIÇÕES</t>
  </si>
  <si>
    <t>DESENVOLVIMENTO DE PRODUTO</t>
  </si>
  <si>
    <t>DESP COM IMP/EXPOTAÇÕES</t>
  </si>
  <si>
    <t>DESPESAS COM VIAGENS</t>
  </si>
  <si>
    <t>DESPESAS DIVERSAS</t>
  </si>
  <si>
    <t>DESPESAS LEGAIS/CARTÓRIO</t>
  </si>
  <si>
    <t>FUNDO FIXO</t>
  </si>
  <si>
    <t>LICENÇAS DIVERSAS</t>
  </si>
  <si>
    <t>*****MANUTENÇÃO</t>
  </si>
  <si>
    <t>MARKETING E PUBLICIDADE</t>
  </si>
  <si>
    <t>OUTROS TRIBUTOS</t>
  </si>
  <si>
    <t>SEGUROS GERAIS</t>
  </si>
  <si>
    <t>TARIFAS BANCÁRIAS</t>
  </si>
  <si>
    <t>TAXAS ESTADUAIS DIVERSAS</t>
  </si>
  <si>
    <t>TAXAS FEDERAIS DIVERSAS</t>
  </si>
  <si>
    <t>TAXAS MUNICIPAIS DIVERSAS</t>
  </si>
  <si>
    <t>*****MATERIAIS</t>
  </si>
  <si>
    <t>MANUTENÇÃO</t>
  </si>
  <si>
    <t>MANUTENÇÃO DE EQUIPAMENTOS</t>
  </si>
  <si>
    <t>MANUTENÇÃO DE HARDWARE</t>
  </si>
  <si>
    <t>MANUTENÇÃO DE SOFTWARE</t>
  </si>
  <si>
    <t>MANUTENÇÃO ELÉTRICA</t>
  </si>
  <si>
    <t>MANUTENÇÃO INDUSTRIAL</t>
  </si>
  <si>
    <t>MANUTENÇÃO PREDIAL</t>
  </si>
  <si>
    <t>*****DESPESAS NÃO OPERACIONAIS</t>
  </si>
  <si>
    <t>PEÇAS DE REPOSIÇÃO</t>
  </si>
  <si>
    <t>MATERIAIS</t>
  </si>
  <si>
    <t>BENS DE PEQUENO VALOR</t>
  </si>
  <si>
    <t>MATERIAIS DE ESCRITÓRIO</t>
  </si>
  <si>
    <t>MATERIAL DE CONSUMO</t>
  </si>
  <si>
    <t>MATERIAL DE COPA E COZINHA</t>
  </si>
  <si>
    <t>MATERIAL DE LIMPEZA</t>
  </si>
  <si>
    <t>MATERIAL/EQUIP DE INFORMÁTICA</t>
  </si>
  <si>
    <t>EBITDA I</t>
  </si>
  <si>
    <t>SALDO NÃO OPERACIONAL</t>
  </si>
  <si>
    <t>RECEITAS NÃO OPERACIONAIS</t>
  </si>
  <si>
    <t>EMPRÉSTIMOS DIRETORIA REC</t>
  </si>
  <si>
    <t>ESTORNO DE PAGAMENTOS</t>
  </si>
  <si>
    <t>FOMENTO</t>
  </si>
  <si>
    <t>OUTRAS RECEITAS NÃO OPERACIONAIS</t>
  </si>
  <si>
    <t>RECEBIMENTO DE INADIMPLENTES</t>
  </si>
  <si>
    <t>RECEITAS FINANCEIRAS</t>
  </si>
  <si>
    <t>DESPESAS NÃO OPERACIONAIS</t>
  </si>
  <si>
    <t>BENS IMOBILIZADO</t>
  </si>
  <si>
    <t>EMPRÉSTIMOS DIRETORIA DES</t>
  </si>
  <si>
    <t>OUTRAS DESPESAS NÃO OPERACIONAIS</t>
  </si>
  <si>
    <t>PROCESSOS TRABALHISTAS</t>
  </si>
  <si>
    <t>EBITDA II</t>
  </si>
  <si>
    <t>IRPJ</t>
  </si>
  <si>
    <t>CSLL</t>
  </si>
  <si>
    <t>EBIT</t>
  </si>
  <si>
    <t>DT. PAGTO</t>
  </si>
  <si>
    <t>CONTA FINANCEIRA</t>
  </si>
  <si>
    <t>FAVORECIDO</t>
  </si>
  <si>
    <t>VALOR</t>
  </si>
  <si>
    <t>VENCIMENTO</t>
  </si>
  <si>
    <t>LISTAGEM DE PAGAMENTOS EFETUADOS</t>
  </si>
  <si>
    <t>HISTORICO</t>
  </si>
  <si>
    <t>ORIGEM</t>
  </si>
  <si>
    <t>VALOR BRUTO</t>
  </si>
  <si>
    <t>AGENCIA</t>
  </si>
  <si>
    <t>CONTA</t>
  </si>
  <si>
    <t>ORÇAMENTO CAIXA</t>
  </si>
  <si>
    <t>REALIZADO CAIXA</t>
  </si>
  <si>
    <t xml:space="preserve">DESVIO </t>
  </si>
  <si>
    <t>T.D.C.F.</t>
  </si>
  <si>
    <t xml:space="preserve">   CUSTOS VARIÁVEIS</t>
  </si>
  <si>
    <t>SALDO BANCÁRIO ACUMULADO</t>
  </si>
  <si>
    <t>BANCO</t>
  </si>
  <si>
    <t>SALDO</t>
  </si>
  <si>
    <t xml:space="preserve"> </t>
  </si>
  <si>
    <t xml:space="preserve">   </t>
  </si>
  <si>
    <t>SALDO SEMANA ANTERIOR</t>
  </si>
  <si>
    <t>TOTAL SEMANA</t>
  </si>
  <si>
    <t>PREVISÃO FATURAMENTO</t>
  </si>
  <si>
    <t>DESCONTÁVEL</t>
  </si>
  <si>
    <t>CARTEIRA SIMPLES</t>
  </si>
  <si>
    <t>ENTRADA NO CAIXA</t>
  </si>
  <si>
    <t>Contas a Pagar</t>
  </si>
  <si>
    <t>DT. VCTO</t>
  </si>
  <si>
    <t>RAZÃO SOCIAL</t>
  </si>
  <si>
    <t>VALOR CONTAS A PAGAR</t>
  </si>
  <si>
    <t>VALOR VENCIDO</t>
  </si>
  <si>
    <t>TOTAL FILTRADO</t>
  </si>
  <si>
    <t>VALOR A VENCER</t>
  </si>
  <si>
    <t>DT LANÇAMENTO</t>
  </si>
  <si>
    <t>TOTAL DO CONTAS A RECEBER</t>
  </si>
  <si>
    <t>TOTAL CARTEIRA</t>
  </si>
  <si>
    <t>TOTAL DESCONTADO</t>
  </si>
  <si>
    <t>EMPRESA</t>
  </si>
  <si>
    <t>CART/DESCONT</t>
  </si>
  <si>
    <t>OBSERVAÇÕES</t>
  </si>
  <si>
    <t>ASSISTÊNCIA MÉDICA</t>
  </si>
  <si>
    <t>ASSISTÊNCIA ODONTOLÓGICA</t>
  </si>
  <si>
    <t>PREMIAÇÃO</t>
  </si>
  <si>
    <t>NOVEMBRO</t>
  </si>
  <si>
    <t>DEZEMBRO</t>
  </si>
  <si>
    <t>FEVEREIRO</t>
  </si>
  <si>
    <t>MARÇO</t>
  </si>
  <si>
    <t>DESCONTO DUPLICATAS</t>
  </si>
  <si>
    <t>ANTECIPAÇÃO</t>
  </si>
  <si>
    <t>A VISTA (PIX/DEPÓSITO)</t>
  </si>
  <si>
    <t>DIFAL</t>
  </si>
  <si>
    <t>ADVOCACIA</t>
  </si>
  <si>
    <t>COBRANÇA</t>
  </si>
  <si>
    <t>EXTERNOS/MOTO BOY</t>
  </si>
  <si>
    <t>DESÁGIO DESCONTO DUPLICATAS</t>
  </si>
  <si>
    <t>MÚTUOS DESPESA - ALUFORCE</t>
  </si>
  <si>
    <t>MÚTUOS DESPESA - ENERGY</t>
  </si>
  <si>
    <t>MÚTUOS DESPESA - LABOR</t>
  </si>
  <si>
    <t>MÚTUOS RECEITA - LABOR</t>
  </si>
  <si>
    <t>MÚTUOS RECEITA - ENERGY</t>
  </si>
  <si>
    <t>MÚTUOS RECEITA - ALUFORCE</t>
  </si>
  <si>
    <t>JUROS</t>
  </si>
  <si>
    <t>MULTA</t>
  </si>
  <si>
    <t>SIMPLES NACIONAL</t>
  </si>
  <si>
    <t>COMISSÕES SOBRE VENDAS</t>
  </si>
  <si>
    <t>PARTICIPAÇÃO LUCRO E RESULTADOS (PLR)</t>
  </si>
  <si>
    <t>DESPESA COM DIRETORIA</t>
  </si>
  <si>
    <t>GRAFICA</t>
  </si>
  <si>
    <t>REEMBOLSO DESPESA</t>
  </si>
  <si>
    <t>ALUFORCE NUBANK</t>
  </si>
  <si>
    <t>ENERGY INTER</t>
  </si>
  <si>
    <t>LABOR INTER</t>
  </si>
  <si>
    <t>LABOR ITAU</t>
  </si>
  <si>
    <t>1</t>
  </si>
  <si>
    <t>945288679-0</t>
  </si>
  <si>
    <t>35957485-8</t>
  </si>
  <si>
    <t>43449433-0</t>
  </si>
  <si>
    <t>99863-0</t>
  </si>
  <si>
    <t>CONTA BANCÁRIA</t>
  </si>
  <si>
    <t>_</t>
  </si>
  <si>
    <t>DT ENTRADA</t>
  </si>
  <si>
    <t>ERIKA DUTRA TANZE</t>
  </si>
  <si>
    <t>CLAYTON RODRIGO COSTA</t>
  </si>
  <si>
    <t>WILLIAN CARDOSO XAVIER SILVA</t>
  </si>
  <si>
    <t>FLAVIO DOS REIS BEZERRA</t>
  </si>
  <si>
    <t>LUCAS DE SOUZA CACHOEIRA</t>
  </si>
  <si>
    <t>LEONARDO DA SILVA FREITAS</t>
  </si>
  <si>
    <t>SERGIO RICARDO MARTINS BELIZARIO</t>
  </si>
  <si>
    <t>RAMON OLIVEIRA LIMA</t>
  </si>
  <si>
    <t>SIDNEI LAZINHO TROVAO</t>
  </si>
  <si>
    <t>PAULO EVANDRO DE CASTRO VALADAO</t>
  </si>
  <si>
    <t>MARCOS ALEXANDRE DE LIMA OLIVEIRA FILHO</t>
  </si>
  <si>
    <t>BRUNO FELIPE DE FREITAS</t>
  </si>
  <si>
    <t>RECOMPRA</t>
  </si>
  <si>
    <t>LIQUIDAÇÃO FOMENTO</t>
  </si>
  <si>
    <t>MêS</t>
  </si>
  <si>
    <t>CONTAS</t>
  </si>
  <si>
    <t>CUSTAS JUDICIAIS</t>
  </si>
  <si>
    <t>I.D.R</t>
  </si>
  <si>
    <t>EMPRÉSTIMO BANCÁRIO</t>
  </si>
  <si>
    <t>DESÁGIO FOMENTO</t>
  </si>
  <si>
    <t>TRANSFERENCIA ENTRE CONTAS</t>
  </si>
  <si>
    <t>OBSERVAÇÃO</t>
  </si>
  <si>
    <t>ENERGY</t>
  </si>
  <si>
    <t>WELLINGTON DE OLIVEIRA MESQUITA 36957339858</t>
  </si>
  <si>
    <t>EDP SAO PAULO DISTRIBUICAO DE ENERGIA S.A.</t>
  </si>
  <si>
    <t>ANDREIA CRISTIANE TROVÃO RODRIGUES</t>
  </si>
  <si>
    <t>EMPRESARIAL E COMERCIAL LOGOS LTDA</t>
  </si>
  <si>
    <t>MINISTERIO DA FAZENDA</t>
  </si>
  <si>
    <t>MANDA LA TRANSPORTES DE CARGAS LTDA</t>
  </si>
  <si>
    <t>ROBSON GONÇALVES</t>
  </si>
  <si>
    <t>EDINALDO DOMINGOS DOS SANTOS</t>
  </si>
  <si>
    <t>GUILHERME ALVES MACEDO DE OLIVEIRA</t>
  </si>
  <si>
    <t>TRANSFERENCIA</t>
  </si>
  <si>
    <t>DIEGO LUCENA</t>
  </si>
  <si>
    <t>IVONE</t>
  </si>
  <si>
    <t>REFEIÇÃO</t>
  </si>
  <si>
    <t>LABOR</t>
  </si>
  <si>
    <t>CHRISTIAN ALVES DOS SANTOS</t>
  </si>
  <si>
    <t>RONALDO SANTANA</t>
  </si>
  <si>
    <t>ANA PAULA FERREIRA COSTA DO NASCIMENTO</t>
  </si>
  <si>
    <t>ADTO SÁLARIO</t>
  </si>
  <si>
    <t>ICE - INDUSTRIA DE CABOS ESPECIAIS LTDA</t>
  </si>
  <si>
    <t>BARACAT ADVOGADOS ASSOSSIADOS</t>
  </si>
  <si>
    <t>OMIEXPERIENCE LTDA.</t>
  </si>
  <si>
    <t>BMJ NET TELECOMUNICAÇÕES LTDA</t>
  </si>
  <si>
    <t>LEPTA SECURITIZADORA LTDA</t>
  </si>
  <si>
    <t>INICIATIVA APLICATIVOS LTDA</t>
  </si>
  <si>
    <t>OGIS TECNOLOGIA EM SISTEMAS</t>
  </si>
  <si>
    <t>ADONAI DISTRIBUIDORA LTDA</t>
  </si>
  <si>
    <t>UEFA COMERCIAL LTDA</t>
  </si>
  <si>
    <t>LUCIANO TANZ</t>
  </si>
  <si>
    <t>MR CERTIFICACOES LTDA</t>
  </si>
  <si>
    <t xml:space="preserve">ACORDO JUDICIAIS </t>
  </si>
  <si>
    <t>SOFTWEAR</t>
  </si>
  <si>
    <t xml:space="preserve">ALUFORCE </t>
  </si>
  <si>
    <t>BOBCARR BOBINAS LTDA</t>
  </si>
  <si>
    <t>LUMIERE ASSESSORIA FINANCEIRA LTDA</t>
  </si>
  <si>
    <t>DANIEL HENRIQUE CAMARGO DE BRITO 53503833889</t>
  </si>
  <si>
    <t>RO SOBRAL COMERCIO E CONFECCOES</t>
  </si>
  <si>
    <t>IVONE MARIA DOS REIS</t>
  </si>
  <si>
    <t>RECICLAGEM FERRAZ LTDA</t>
  </si>
  <si>
    <t>ECONODATA TECNOLOGIA DA INFORMACAO LTDA</t>
  </si>
  <si>
    <t>ALUFORCE ITAU</t>
  </si>
  <si>
    <t>6611</t>
  </si>
  <si>
    <t>98662-8</t>
  </si>
  <si>
    <t>DESCRIÇÃO</t>
  </si>
  <si>
    <t>CLIENTE</t>
  </si>
  <si>
    <t>SERASA/SPC</t>
  </si>
  <si>
    <t>SERASA S.A.</t>
  </si>
  <si>
    <t>LIQUIDAÇÃO DE COBRANÇA</t>
  </si>
  <si>
    <t>ALUFORCE ITAU_98662-8</t>
  </si>
  <si>
    <t>AUGURI</t>
  </si>
  <si>
    <t xml:space="preserve">FAMA </t>
  </si>
  <si>
    <t xml:space="preserve">LABOR </t>
  </si>
  <si>
    <t>FERNANDO</t>
  </si>
  <si>
    <t>CONTA ESCROW- FAMA</t>
  </si>
  <si>
    <t>SEMANA 42</t>
  </si>
  <si>
    <t>COMPANHIA DE SANEAMENTO BASICO DO ESTADO DE SAO PAULO</t>
  </si>
  <si>
    <t xml:space="preserve">COMISSÃO VENDEDORES INTERNOS </t>
  </si>
  <si>
    <t>COMISSÃO REPRESENTANTES</t>
  </si>
  <si>
    <t>KARINA PLASTICOS LTDA</t>
  </si>
  <si>
    <t>Aliança Securitizadora S/A</t>
  </si>
  <si>
    <t>06/24</t>
  </si>
  <si>
    <t>07/24</t>
  </si>
  <si>
    <t>08/24</t>
  </si>
  <si>
    <t>10/24</t>
  </si>
  <si>
    <t>11/24</t>
  </si>
  <si>
    <t>12/24</t>
  </si>
  <si>
    <t>13/24</t>
  </si>
  <si>
    <t>14/24</t>
  </si>
  <si>
    <t>15/24</t>
  </si>
  <si>
    <t>16/24</t>
  </si>
  <si>
    <t>17/24</t>
  </si>
  <si>
    <t>18/24</t>
  </si>
  <si>
    <t>19/24</t>
  </si>
  <si>
    <t>20/24</t>
  </si>
  <si>
    <t>21/24</t>
  </si>
  <si>
    <t>22/24</t>
  </si>
  <si>
    <t>23/24</t>
  </si>
  <si>
    <t>24/24</t>
  </si>
  <si>
    <t>NICOLAS DANIEL SANTANA ILIVEIRA</t>
  </si>
  <si>
    <t>VINICIUS MONTEIRO</t>
  </si>
  <si>
    <t>MAURICIO TOROLHO JR</t>
  </si>
  <si>
    <t>DOUGLAS</t>
  </si>
  <si>
    <t>Bruna Araújo do Nascimento</t>
  </si>
  <si>
    <t>SEMANA 43</t>
  </si>
  <si>
    <t>LAÍS DA SILVA  LUNA</t>
  </si>
  <si>
    <t>FGTS RESCISÓRIO LAÍS</t>
  </si>
  <si>
    <t>FGTS RESCISÓRIO MARCOS</t>
  </si>
  <si>
    <t>IMPOSTOS</t>
  </si>
  <si>
    <t>ANDREIA</t>
  </si>
  <si>
    <t>ONPACK EMBALAGENS</t>
  </si>
  <si>
    <t>CONCILIAÇÃO</t>
  </si>
  <si>
    <t>GESTÃO FINANCEIRA</t>
  </si>
  <si>
    <t>RUBRICAS PARA LISTAGEM SUSPENSA</t>
  </si>
  <si>
    <t xml:space="preserve">   CUSTOS FIXOS</t>
  </si>
  <si>
    <t xml:space="preserve">   SALDO NÃO OPERACIONAL</t>
  </si>
  <si>
    <t xml:space="preserve">                                                                                                                                                       </t>
  </si>
  <si>
    <t>RAPIDO FIGUEIREDO LOGISTICA E TRANSPORTES LTDA</t>
  </si>
  <si>
    <t xml:space="preserve">JANGADA </t>
  </si>
  <si>
    <t>FGTS S/ RESCISÃO NAYANNE</t>
  </si>
  <si>
    <t>FÉRIAS ROBSON GONÇALVES</t>
  </si>
  <si>
    <t xml:space="preserve">CLARO- TELEFONIA MÓVEL </t>
  </si>
  <si>
    <t xml:space="preserve">CLARO- INTERNET </t>
  </si>
  <si>
    <t xml:space="preserve">REPASSE -  FAMA </t>
  </si>
  <si>
    <t>DOUGLAS RODIGUES- REEMBOLSO</t>
  </si>
  <si>
    <t>PREVENT SENIOR- PRO- LABORE</t>
  </si>
  <si>
    <t>RESCISÃO NAYANE</t>
  </si>
  <si>
    <t>PRO- LABORE DOUGLAS</t>
  </si>
  <si>
    <t>PRO- LABORE FERNANDO</t>
  </si>
  <si>
    <t>PRO- LABORE IVONE</t>
  </si>
  <si>
    <t>DBG TRANSP.</t>
  </si>
  <si>
    <t>MP -PVC  KARINA</t>
  </si>
  <si>
    <t>MP -PE  PLACE</t>
  </si>
  <si>
    <t>MENG ENGENHARIA  (REPASSE FAMA)</t>
  </si>
  <si>
    <t>Aliança Securitizadora S/A (ACORDO)</t>
  </si>
  <si>
    <t xml:space="preserve">SALÁRIO EMPRESA </t>
  </si>
  <si>
    <t>EDP</t>
  </si>
  <si>
    <t>OMIEXPERIENCE LTDA</t>
  </si>
  <si>
    <t>SABESP</t>
  </si>
  <si>
    <t xml:space="preserve">ADTO SALARIO </t>
  </si>
  <si>
    <t>COMP. 11/25</t>
  </si>
  <si>
    <t>TORRINI MAQUINAS -ME</t>
  </si>
  <si>
    <t>SEBASTIÃO</t>
  </si>
  <si>
    <t>TORRINI MAQ - ME</t>
  </si>
  <si>
    <t>RECICALGEM FERRAZ</t>
  </si>
  <si>
    <t>JANEIRO</t>
  </si>
  <si>
    <t>ABRIL</t>
  </si>
  <si>
    <t>CAPITAL AMEX</t>
  </si>
  <si>
    <t>PAULO EVANDRO VALADÃO</t>
  </si>
  <si>
    <t xml:space="preserve">REEMBOLSO CONSULTORIA </t>
  </si>
  <si>
    <t>COMP 01/26</t>
  </si>
  <si>
    <t>COMP 02/26</t>
  </si>
  <si>
    <t>COMP. 03/26</t>
  </si>
  <si>
    <t>COMP. 04/25</t>
  </si>
  <si>
    <t>COMP. 05/25</t>
  </si>
  <si>
    <t>COMP. 06/25</t>
  </si>
  <si>
    <t>COMP. 07/25</t>
  </si>
  <si>
    <t>COMP. 08/25</t>
  </si>
  <si>
    <t>COMP. 09/25</t>
  </si>
  <si>
    <t>COMP. 10/25</t>
  </si>
  <si>
    <t>BARACAT ADVOGADOS</t>
  </si>
  <si>
    <t xml:space="preserve">GÁS EMPILHADEIRA </t>
  </si>
  <si>
    <t>LOGUS  ASSESSORIA</t>
  </si>
  <si>
    <t>PROVISÃO</t>
  </si>
  <si>
    <t>COMP. 04/26</t>
  </si>
  <si>
    <t>COMP. 05/26</t>
  </si>
  <si>
    <t>COMP. 06/26</t>
  </si>
  <si>
    <t>COMP. 07/26</t>
  </si>
  <si>
    <t>COMP. 08/26</t>
  </si>
  <si>
    <t>COMP. 09/26</t>
  </si>
  <si>
    <t>COMP. 010/26</t>
  </si>
  <si>
    <t>COMP. 11/26</t>
  </si>
  <si>
    <t>COMP. 12/26</t>
  </si>
  <si>
    <t>DESEJUM</t>
  </si>
  <si>
    <t xml:space="preserve">ICE IND. DE CABOS ESPECIAIS </t>
  </si>
  <si>
    <t>COMPRA DE MATERIAL COPA</t>
  </si>
  <si>
    <t xml:space="preserve">CONFISSÃO DE DIVIDA ICE </t>
  </si>
  <si>
    <t>HE</t>
  </si>
  <si>
    <t>PEDIDO 80</t>
  </si>
  <si>
    <t>PEDIDO</t>
  </si>
  <si>
    <t xml:space="preserve">ONPACK EMBALAGENS </t>
  </si>
  <si>
    <t>04/12</t>
  </si>
  <si>
    <t>05/12</t>
  </si>
  <si>
    <t>06/12</t>
  </si>
  <si>
    <t>07/12</t>
  </si>
  <si>
    <t>08/12</t>
  </si>
  <si>
    <t>09/12</t>
  </si>
  <si>
    <t>10/12</t>
  </si>
  <si>
    <t>11/12</t>
  </si>
  <si>
    <t>12/12</t>
  </si>
  <si>
    <t>CONFISSÃO DIVIVIDA OLAM SECURITIADORA</t>
  </si>
  <si>
    <t>LEL TRANSLOG TRANSPORTES LTDA</t>
  </si>
  <si>
    <t>COMISSÃO</t>
  </si>
  <si>
    <t>DACARTO IND E COMERCIO DE PLASTICOS LTDA</t>
  </si>
  <si>
    <t>PLACE RESINAS</t>
  </si>
  <si>
    <t>SEMANA 49</t>
  </si>
  <si>
    <t>SEMANA 50</t>
  </si>
  <si>
    <t>SEMANA 51</t>
  </si>
  <si>
    <t>01 a 05/12</t>
  </si>
  <si>
    <t>Vcto</t>
  </si>
  <si>
    <t>07 a 14/12</t>
  </si>
  <si>
    <t>15 a 19/12</t>
  </si>
  <si>
    <t xml:space="preserve">Total  </t>
  </si>
  <si>
    <t>Valor em Aberto</t>
  </si>
  <si>
    <t>Carteira Nossa</t>
  </si>
  <si>
    <t>TOTAL GERAL ICE  EM 25/11</t>
  </si>
  <si>
    <t>VENCIDO</t>
  </si>
  <si>
    <t>A VENCER  26 /11 A 22/12</t>
  </si>
  <si>
    <t>TOTAL EM ABERTO</t>
  </si>
  <si>
    <t>Passado</t>
  </si>
  <si>
    <t>SEMANA 48</t>
  </si>
  <si>
    <t xml:space="preserve">Fomentos </t>
  </si>
  <si>
    <t>Sobra/Falta</t>
  </si>
  <si>
    <t xml:space="preserve">Notas Disponiveis </t>
  </si>
  <si>
    <t>24 a 28/11</t>
  </si>
  <si>
    <t>Pagamentos  Relaizados</t>
  </si>
  <si>
    <t>01 até 03/12</t>
  </si>
  <si>
    <t xml:space="preserve">Titulos em carteira </t>
  </si>
  <si>
    <t>Ace Atraso</t>
  </si>
  <si>
    <t>Fomento a Liquidar</t>
  </si>
  <si>
    <t>Sobra/ Falta</t>
  </si>
  <si>
    <t>08 a 12/12</t>
  </si>
  <si>
    <t>15 a  31/12</t>
  </si>
  <si>
    <t xml:space="preserve">Renovação Fomentos </t>
  </si>
  <si>
    <t>04 a 05/12</t>
  </si>
  <si>
    <t>Faturamento</t>
  </si>
  <si>
    <t>RECICLAGEM FERRAZ</t>
  </si>
  <si>
    <t>LALAMOVE</t>
  </si>
  <si>
    <t xml:space="preserve"> NF 40768/03</t>
  </si>
  <si>
    <t>NF 40881/03</t>
  </si>
  <si>
    <t xml:space="preserve">PROVISÃO  400 DIARAIO </t>
  </si>
  <si>
    <t>FAMA</t>
  </si>
  <si>
    <t>Soma de VALOR</t>
  </si>
  <si>
    <t>Rótulos de Linha</t>
  </si>
  <si>
    <t>Total Geral</t>
  </si>
  <si>
    <t>SOCIALL NEGOCIOS  LTDA</t>
  </si>
  <si>
    <t xml:space="preserve">VERISURE BRASIL MONITORAMENTO  DE ALARMES </t>
  </si>
  <si>
    <t>FAT 02/26</t>
  </si>
  <si>
    <t>FAT 03/26</t>
  </si>
  <si>
    <t>FAT 04/26</t>
  </si>
  <si>
    <t>FAT 05/26</t>
  </si>
  <si>
    <t>FAT 06/26</t>
  </si>
  <si>
    <t>FAT 07/26</t>
  </si>
  <si>
    <t>FAT 08/26</t>
  </si>
  <si>
    <t>FAT 09/26</t>
  </si>
  <si>
    <t>FAT 10/26</t>
  </si>
  <si>
    <t>FAT 11/26</t>
  </si>
  <si>
    <t>FAT 12/26</t>
  </si>
  <si>
    <t>NF 370980/02</t>
  </si>
  <si>
    <t xml:space="preserve">ASSESSORIA JURIDICA </t>
  </si>
  <si>
    <t xml:space="preserve">VCTO DO DIA </t>
  </si>
  <si>
    <t>ATRASOS</t>
  </si>
  <si>
    <t>ICE</t>
  </si>
  <si>
    <t xml:space="preserve">PREVISÃO RECEITA </t>
  </si>
  <si>
    <t>19 A 27</t>
  </si>
  <si>
    <t>FAT</t>
  </si>
  <si>
    <t>CAIXA</t>
  </si>
  <si>
    <t>28 A 2</t>
  </si>
  <si>
    <t>FATURAMENTO</t>
  </si>
  <si>
    <t>ILUMINAÇÃO</t>
  </si>
  <si>
    <t>MULTIPLEXADO</t>
  </si>
  <si>
    <t>ATÉ TERÇA</t>
  </si>
  <si>
    <t>PE 3TON</t>
  </si>
  <si>
    <t>PVC 4 TON</t>
  </si>
  <si>
    <t>BOB</t>
  </si>
  <si>
    <t>DACARTO</t>
  </si>
  <si>
    <t>NEW</t>
  </si>
  <si>
    <t>PARC. 13/16</t>
  </si>
  <si>
    <t>PARC.02/56</t>
  </si>
  <si>
    <t xml:space="preserve">PARCELAMENTO SIMPLES ENERGY </t>
  </si>
  <si>
    <t xml:space="preserve">PARCELAMENTOINSS ENERGY </t>
  </si>
  <si>
    <t>NF  371748/02</t>
  </si>
  <si>
    <t>NF  371748/03</t>
  </si>
  <si>
    <t>NF 371749/02</t>
  </si>
  <si>
    <t>NF 371749/03</t>
  </si>
  <si>
    <t>NF 3717404/01</t>
  </si>
  <si>
    <t>NF 3717404/03</t>
  </si>
  <si>
    <t>NF 473/01</t>
  </si>
  <si>
    <t>NF 473/02</t>
  </si>
  <si>
    <t>NF 479/01</t>
  </si>
  <si>
    <t>NF 479/02</t>
  </si>
  <si>
    <t>SEMANA 05</t>
  </si>
  <si>
    <t>SEMANA 06</t>
  </si>
  <si>
    <t>VALOR $</t>
  </si>
  <si>
    <t>685/02</t>
  </si>
  <si>
    <t>685/03</t>
  </si>
  <si>
    <t>685/04</t>
  </si>
  <si>
    <t>FATURAR CAPITAL E  LIQUIDA.</t>
  </si>
  <si>
    <t>RENOVA</t>
  </si>
  <si>
    <t>NF 692/02</t>
  </si>
  <si>
    <t>NF 692/03</t>
  </si>
  <si>
    <t>NF 692/04</t>
  </si>
  <si>
    <t>NF 691/02</t>
  </si>
  <si>
    <t>NF 691/03</t>
  </si>
  <si>
    <t>NF 691/04</t>
  </si>
  <si>
    <t xml:space="preserve">GENERAL IND. E COM. DE PRODUTOS POLIMERICOS </t>
  </si>
  <si>
    <t>NF 52194/01</t>
  </si>
  <si>
    <t>NF 52194/02</t>
  </si>
  <si>
    <t>NF 52194/03</t>
  </si>
  <si>
    <t>NF 52260/01</t>
  </si>
  <si>
    <t>NF 52260/02</t>
  </si>
  <si>
    <t>NF 52260/03</t>
  </si>
  <si>
    <t>NF 52310/01</t>
  </si>
  <si>
    <t>NF 52310/02</t>
  </si>
  <si>
    <t>NF 52310/03</t>
  </si>
  <si>
    <t>L E P DISTRIBUIDORA DE MAQUINAS E ABRASIVOS  LTDA</t>
  </si>
  <si>
    <t>NF 4419</t>
  </si>
  <si>
    <t>NF 4417</t>
  </si>
  <si>
    <t>CAGEO  COM . DE PLASTICOS EIRELI</t>
  </si>
  <si>
    <t>NF 16526/03</t>
  </si>
  <si>
    <t>NF 686/02</t>
  </si>
  <si>
    <t>NF 686/03</t>
  </si>
  <si>
    <t>NF 686/04</t>
  </si>
  <si>
    <t>NF 495/01</t>
  </si>
  <si>
    <t>NF 495/02</t>
  </si>
  <si>
    <t>NF 490/01</t>
  </si>
  <si>
    <t>NF 490/02</t>
  </si>
  <si>
    <t>VIVO</t>
  </si>
  <si>
    <t>CLARO</t>
  </si>
  <si>
    <t xml:space="preserve">CAPITAL ANNEX </t>
  </si>
  <si>
    <t>005/008</t>
  </si>
  <si>
    <t>RESCISÃO</t>
  </si>
  <si>
    <t>NF 517/01</t>
  </si>
  <si>
    <t>NF 517/02</t>
  </si>
  <si>
    <t>NF 52344/01</t>
  </si>
  <si>
    <t>NF 52344/02</t>
  </si>
  <si>
    <t>NF 52344/03</t>
  </si>
  <si>
    <t>NF 532/01</t>
  </si>
  <si>
    <t>NF 532/02</t>
  </si>
  <si>
    <t>NF 528/01</t>
  </si>
  <si>
    <t>NF 528/02</t>
  </si>
  <si>
    <t>NF412/01</t>
  </si>
  <si>
    <t>NF412/02</t>
  </si>
  <si>
    <t>NF 22191/01</t>
  </si>
  <si>
    <t>NF 22191/02</t>
  </si>
  <si>
    <t>NF 22191/03</t>
  </si>
  <si>
    <t>NF 22191/04</t>
  </si>
  <si>
    <t>SIMPLES ENERGY</t>
  </si>
  <si>
    <t>COMP. 01/2026</t>
  </si>
  <si>
    <t>FGTS ALUFORCE</t>
  </si>
  <si>
    <t xml:space="preserve">INSS - LABOR </t>
  </si>
  <si>
    <t xml:space="preserve">INSS - ALUFORCE </t>
  </si>
  <si>
    <t xml:space="preserve">IRRF - ALUFORCE </t>
  </si>
  <si>
    <t>RAPOSO MINAS IND. COM. E INMPORTAÇÃO (DESCONTADO TITLO ATLANTA FUNDO)</t>
  </si>
  <si>
    <t>OGIS TECNOLOGIA EM SISTEMA  (PONTO)</t>
  </si>
  <si>
    <t xml:space="preserve">ENGETECHMED CLINICA MEDICINA  DO TRABALHO </t>
  </si>
  <si>
    <t>SUL AMÉRICA COMPAHIA DE SEGURO</t>
  </si>
  <si>
    <t>FAMA  (JUROS  PASSIVO)</t>
  </si>
  <si>
    <t>SERASA</t>
  </si>
  <si>
    <t>BMJNET TELECOMUNICAÇOES  LTDA (CAMERAS)</t>
  </si>
  <si>
    <t xml:space="preserve">RETCORP TELECOMUNICAÇOES </t>
  </si>
  <si>
    <t xml:space="preserve">MR CERTIFICAÇÕES </t>
  </si>
  <si>
    <t>MR CERTIFICAÇÕES (ASAAS GESTÃO FINANC. )</t>
  </si>
  <si>
    <t>DACTE 804222</t>
  </si>
  <si>
    <t xml:space="preserve">DLT LOGISTICA </t>
  </si>
  <si>
    <t>NEW LABOR COMERCIAL LTDA</t>
  </si>
  <si>
    <t xml:space="preserve">FAMA FUNDO DE INVESTIMENTO EM </t>
  </si>
  <si>
    <t>VEDALARA VEDACOES LTDA</t>
  </si>
  <si>
    <t>LABOR ELETRIC INDUSTRIA E COME</t>
  </si>
  <si>
    <t>I. M. DOS REIS - ALUFORCE INDU</t>
  </si>
  <si>
    <t>CAPITAL ANNEX FUNDO DE INVESTI</t>
  </si>
  <si>
    <t xml:space="preserve">REEMBOLSO ANDREIA </t>
  </si>
  <si>
    <t>LIQ FOMENTO</t>
  </si>
  <si>
    <t xml:space="preserve">LIQ FOMENTO PARCIAL </t>
  </si>
  <si>
    <t>RETENTOR- MANUTENÇÃO FABRICA</t>
  </si>
  <si>
    <t>LIQ FOMENTO ESCROW FAMA</t>
  </si>
  <si>
    <t xml:space="preserve">TRANSFERENCIA </t>
  </si>
  <si>
    <t>TAR/CUSTAS COBRANCA</t>
  </si>
  <si>
    <t>TARIFA</t>
  </si>
  <si>
    <t>CRISTHYAN BAESSE</t>
  </si>
  <si>
    <t>JOSE LOPES NETO</t>
  </si>
  <si>
    <t>IGNIS CAPITAL S/A</t>
  </si>
  <si>
    <t>MARCOS VINICIUS NEVES DA GAMA</t>
  </si>
  <si>
    <t>LALAMOVE REDESPACHO NF 329</t>
  </si>
  <si>
    <t xml:space="preserve">LALAMOVE ENTREGA AMOSTRA </t>
  </si>
  <si>
    <t>LALAMOVE ENTREGA  NF 341 E RESPACHO</t>
  </si>
  <si>
    <t>GUILHERME DANTAS BASTOS</t>
  </si>
  <si>
    <t>ROBERTO CARLOS ALVES DE OLIVEI</t>
  </si>
  <si>
    <t>PICCOLI TRANSPORTES LTDA</t>
  </si>
  <si>
    <t>1 TABELIAO DE NOTAS E PROTESTO</t>
  </si>
  <si>
    <t>DANILO KOFUGI LIMA DOS REIS</t>
  </si>
  <si>
    <t>SHERLANDO ALVES DE ALENCAR</t>
  </si>
  <si>
    <t>ICE METAL LTDA</t>
  </si>
  <si>
    <t>INDUSTRIA DE ARTEFATOS DE ALUM</t>
  </si>
  <si>
    <t>HENRIQUE HERNANDES RODRIGUES</t>
  </si>
  <si>
    <t>JOAO DO NASCIMENTO SOBRAL</t>
  </si>
  <si>
    <t>EDVALDO SANTANA FERNANDES</t>
  </si>
  <si>
    <t>WANDERSON OLIVEIRA DE MESQUITA</t>
  </si>
  <si>
    <t xml:space="preserve">HZTEC SOLUCOES EM CODIFICACAO </t>
  </si>
  <si>
    <t>DACARTO INDUSTRIA C P LTDA</t>
  </si>
  <si>
    <t>ENERGY COMERCIO LTDA</t>
  </si>
  <si>
    <t>RENATA MARIA BATISTA DO NASCIM</t>
  </si>
  <si>
    <t>DAIANE DE LIMA SOARES</t>
  </si>
  <si>
    <t xml:space="preserve">LUMIERE ASSESSORIA FINANCEIRA </t>
  </si>
  <si>
    <t>NF 664/03</t>
  </si>
  <si>
    <t>COMP. 01/26</t>
  </si>
  <si>
    <t>LALAMOVE RETIRADA NEW POLI</t>
  </si>
  <si>
    <t>PED. 132- PIGMENTO  PE</t>
  </si>
  <si>
    <t>NF 663/03</t>
  </si>
  <si>
    <t>VT</t>
  </si>
  <si>
    <t>NF297 CLIENTE LUMINOP</t>
  </si>
  <si>
    <t xml:space="preserve"> NF 40881/01-PLACE RESINA</t>
  </si>
  <si>
    <t>LALAMOVE RETIRADA JANGADA</t>
  </si>
  <si>
    <t>NF 462/01</t>
  </si>
  <si>
    <t xml:space="preserve">PRO LABORE </t>
  </si>
  <si>
    <t>NF 55006/55038</t>
  </si>
  <si>
    <t xml:space="preserve">LALAMOVE REDESPACHO </t>
  </si>
  <si>
    <t>MP PIGMENTO- pvc</t>
  </si>
  <si>
    <t xml:space="preserve">DISCK AGUA </t>
  </si>
  <si>
    <t>LALAMOVE REDESPACHO NF 337</t>
  </si>
  <si>
    <t xml:space="preserve">COMPRA PRODUTO DE LIMPEZA FABRICA </t>
  </si>
  <si>
    <t xml:space="preserve">PADARIA NOVA PÉROLA </t>
  </si>
  <si>
    <t>pedido 202001391</t>
  </si>
  <si>
    <t xml:space="preserve">REEMBOLSO DOUGLAS </t>
  </si>
  <si>
    <t>REEMBOLSO FERNANDO</t>
  </si>
  <si>
    <t>NF 370641</t>
  </si>
  <si>
    <t>663/04</t>
  </si>
  <si>
    <t>664/04</t>
  </si>
  <si>
    <t>NITA GAS</t>
  </si>
  <si>
    <t>402/01-411/01</t>
  </si>
  <si>
    <t>CONSULTORIA VCTO 12/19/26/30JAN</t>
  </si>
  <si>
    <t>ELDIR TOLINTINO DE DEUS JUNIOR</t>
  </si>
  <si>
    <t>FELIPE SIMOES PEREIRA DOS SANT</t>
  </si>
  <si>
    <t>THIAGO DE OLIVEIRA SCARCELLA</t>
  </si>
  <si>
    <t>CHARLES HENRIQUE BATISTA SILVA</t>
  </si>
  <si>
    <t>MARCONDES ALVES DE ANDRADE</t>
  </si>
  <si>
    <t>VALECRED SECURITIZADORA DE ATI</t>
  </si>
  <si>
    <t>SEBASTIAO JOSE DOS REIS</t>
  </si>
  <si>
    <t>SOCRED SERVICE CREDITO E COBRA</t>
  </si>
  <si>
    <t>FUNDO DE INVESTIMENTO EM DIREI</t>
  </si>
  <si>
    <t>PREVENT SENIOR</t>
  </si>
  <si>
    <t>LOCMEC COMERCIO E MANUTENCAO D</t>
  </si>
  <si>
    <t>NEWPOLI INDUSTRIAL E COMERCIAL</t>
  </si>
  <si>
    <t>REEMBOLSO</t>
  </si>
  <si>
    <t xml:space="preserve"> DESPACHO AMOSTRA CORREIO</t>
  </si>
  <si>
    <t xml:space="preserve">CAMISETAS PERSONALIZADAS COPA </t>
  </si>
  <si>
    <t xml:space="preserve">LALAMOVE RETIRA  MATERIAL RECICLAGEM FERRAZ </t>
  </si>
  <si>
    <t>MANUTENÇÃO  AR CONDICIONADO</t>
  </si>
  <si>
    <t xml:space="preserve">TX PROROGAÇÃO NF 703 - CLIENTE DM                                                </t>
  </si>
  <si>
    <t xml:space="preserve">MANUTENÇÃO MAQUINA </t>
  </si>
  <si>
    <t xml:space="preserve">TX PROROGAÇÃO NF 284 - CLIENTE DM                                                </t>
  </si>
  <si>
    <t xml:space="preserve">TX PROROGAÇÃO NF 277 - CLIENTE DM                                                </t>
  </si>
  <si>
    <t xml:space="preserve">REEMBOLSO  LALAMOVE </t>
  </si>
  <si>
    <t xml:space="preserve">IVONE </t>
  </si>
  <si>
    <t>LOCAÇÃO EMPILHADEIRA</t>
  </si>
  <si>
    <t xml:space="preserve">PEDIDO 141- RESINA </t>
  </si>
  <si>
    <t>GRACIELA DA SILVA RIBEIRO</t>
  </si>
  <si>
    <t>RAFAEL HENRIQUE PEREIRA</t>
  </si>
  <si>
    <t>CAVALHEIRO LOGISTICS LTDA.</t>
  </si>
  <si>
    <t xml:space="preserve">SOLICITY CARGAS E TRANSPORTES </t>
  </si>
  <si>
    <t>LALAMOVE RETIRADA ICE</t>
  </si>
  <si>
    <t xml:space="preserve">REEMBOLSO ANDREIA LALAMOVE </t>
  </si>
  <si>
    <t>NF 235 PETRONILHA</t>
  </si>
  <si>
    <t>NF 325 ELETRON</t>
  </si>
  <si>
    <t>DIRETORIA GERAL DE FINANCAS  DGFIN</t>
  </si>
  <si>
    <t xml:space="preserve"> MAURICIO JUNIOR</t>
  </si>
  <si>
    <t>Paulo Evandro de Castro Valadao</t>
  </si>
  <si>
    <t>Newpoli Industrial E Comercial LTDA</t>
  </si>
  <si>
    <t>Baracat Sociedade de Advogados</t>
  </si>
  <si>
    <t>Erika Dutra Tanze</t>
  </si>
  <si>
    <t>Welington Pereira de Souza</t>
  </si>
  <si>
    <t>Diego Lucena</t>
  </si>
  <si>
    <t>ALUFORCE INDUSTRIA E COMERCIO DE CONDUTORES ELETRICOS</t>
  </si>
  <si>
    <t xml:space="preserve"> DANILO REIS</t>
  </si>
  <si>
    <t>NEW LABOR</t>
  </si>
  <si>
    <t>LOC MEC LOCACAO E MANUTENCAO DE EMPILHADEIRAS</t>
  </si>
  <si>
    <t>LEPTA CAPITAL</t>
  </si>
  <si>
    <t>Aldo Goncalves de Aguiar</t>
  </si>
  <si>
    <t>Jamerson Ribeiro</t>
  </si>
  <si>
    <t>TELEFONICA BRAS</t>
  </si>
  <si>
    <t>Thiago de Oliveira Scarcella</t>
  </si>
  <si>
    <t>ASAAS GESTAO FINANCEIRA S A</t>
  </si>
  <si>
    <t>EDP SAO PAULO DISTRIBUICAO DE ENERGIA</t>
  </si>
  <si>
    <t>PROCESSO CLIENTE CAMPINA</t>
  </si>
  <si>
    <t xml:space="preserve">REEMBOLSO CONSULTOR </t>
  </si>
  <si>
    <t>PRESTADOR SERVIÇO</t>
  </si>
  <si>
    <t>PED. 40- POLITILENO</t>
  </si>
  <si>
    <t xml:space="preserve">ALUGUEL GALPÃO </t>
  </si>
  <si>
    <t>SALDO  NF 2463/2465</t>
  </si>
  <si>
    <t xml:space="preserve">MENSALIDADE SD DEZ </t>
  </si>
  <si>
    <t xml:space="preserve">MENSALIDADE  JAN </t>
  </si>
  <si>
    <t xml:space="preserve">DOUGLAS </t>
  </si>
  <si>
    <t xml:space="preserve">DOUGLAS -  EMPRESTIMIO . NEW LABOR </t>
  </si>
  <si>
    <t>LOCAÇÃO EMPILHADEIRA JAN/26</t>
  </si>
  <si>
    <t>ACORDO 05/12</t>
  </si>
  <si>
    <t>LALAMOVE  ENTREGA NF 311/312</t>
  </si>
  <si>
    <t>LALAMOVE ENTREGA NF 286</t>
  </si>
  <si>
    <t xml:space="preserve">VIVO- INTERNET </t>
  </si>
  <si>
    <t>ESTADO DE MINAS GERAIS</t>
  </si>
  <si>
    <t>IMPOSTO ST NF 371</t>
  </si>
  <si>
    <t xml:space="preserve">ENERGIA </t>
  </si>
  <si>
    <t>ENERGY INTER_35957485-8</t>
  </si>
  <si>
    <t>ENERGY INTER_35957485-9</t>
  </si>
  <si>
    <t>ENERGY INTER_35957485-10</t>
  </si>
  <si>
    <t>ENERGY INTER_35957485-11</t>
  </si>
  <si>
    <t>ENERGY INTER_35957485-12</t>
  </si>
  <si>
    <t>ENERGY INTER_35957485-13</t>
  </si>
  <si>
    <t>ENERGY INTER_35957485-14</t>
  </si>
  <si>
    <t>ENERGY INTER_35957485-15</t>
  </si>
  <si>
    <t>ENERGY INTER_35957485-16</t>
  </si>
  <si>
    <t>ENERGY INTER_35957485-17</t>
  </si>
  <si>
    <t>ENERGY INTER_35957485-18</t>
  </si>
  <si>
    <t>ENERGY INTER_35957485-19</t>
  </si>
  <si>
    <t>ENERGY INTER_35957485-20</t>
  </si>
  <si>
    <t>ENERGY INTER_35957485-21</t>
  </si>
  <si>
    <t>ENERGY INTER_35957485-22</t>
  </si>
  <si>
    <t>ENERGY INTER_35957485-23</t>
  </si>
  <si>
    <t>ENERGY INTER_35957485-24</t>
  </si>
  <si>
    <t>ENERGY INTER_35957485-25</t>
  </si>
  <si>
    <t>ENERGY INTER_35957485-26</t>
  </si>
  <si>
    <t>ENERGY INTER_35957485-27</t>
  </si>
  <si>
    <t>ENERGY INTER_35957485-28</t>
  </si>
  <si>
    <t>ENERGY INTER_35957485-29</t>
  </si>
  <si>
    <t>ASSOCIACAO EDUCACIONAL NOVE DE JULHO</t>
  </si>
  <si>
    <t>Silvio Dantas do Nascimento</t>
  </si>
  <si>
    <t>Marcia Oliveira do Nascimento Scarcella</t>
  </si>
  <si>
    <t>Lucio Brito da Silva Junior</t>
  </si>
  <si>
    <t>Augusto Ladeira dos Santos</t>
  </si>
  <si>
    <t>Fabiola de Souza Santos</t>
  </si>
  <si>
    <t>Eldir Tolintino de Deus Junior</t>
  </si>
  <si>
    <t>Isabela Ramos de Oliveira</t>
  </si>
  <si>
    <t>Felipe Simoes Pereira dos Santos</t>
  </si>
  <si>
    <t>Alessandra Campos Vicente</t>
  </si>
  <si>
    <t>TATIANE SOUSA</t>
  </si>
  <si>
    <t>Antonio Egidio Neto</t>
  </si>
  <si>
    <t>Adelson Luis da Silva</t>
  </si>
  <si>
    <t>Angelica Vegas Lopes de Souza</t>
  </si>
  <si>
    <t>Helen Cristina Tavares do Nascimento</t>
  </si>
  <si>
    <t>Sergio Ricardo Martins Belizario</t>
  </si>
  <si>
    <t>Ronaldo Torres da Silva</t>
  </si>
  <si>
    <t>Clemerson Leandro da Silva</t>
  </si>
  <si>
    <t>Ramon Oliveira Lima</t>
  </si>
  <si>
    <t>Joao Victor Sousa de Jesus</t>
  </si>
  <si>
    <t>Regina da Silva Ballotti</t>
  </si>
  <si>
    <t>Fabiano Marques de Oliveira</t>
  </si>
  <si>
    <t>Lucas de Souza Cachoeira</t>
  </si>
  <si>
    <t xml:space="preserve"> LUIZ SANTOS</t>
  </si>
  <si>
    <t>Robson Goncalves</t>
  </si>
  <si>
    <t>Clayton Rodrigo Costa</t>
  </si>
  <si>
    <t>Bruno Felipe de Freitas</t>
  </si>
  <si>
    <t>Daniel Barros de Souza</t>
  </si>
  <si>
    <t>Lepta Multisetorial Fundo de Investimento Em Direitos Creditorios</t>
  </si>
  <si>
    <t xml:space="preserve">ANDREIA </t>
  </si>
  <si>
    <t>PENSÃO</t>
  </si>
  <si>
    <t xml:space="preserve">IMPOSTOS FEDERAIS </t>
  </si>
  <si>
    <t>REPASSE CTA</t>
  </si>
  <si>
    <t>Jessica Ferreira Freitas</t>
  </si>
  <si>
    <t xml:space="preserve"> TATIANE SOUSA</t>
  </si>
  <si>
    <t>Marcio Junior Leal Santos</t>
  </si>
  <si>
    <t>SL -+ FREE LANCE LEONARDO</t>
  </si>
  <si>
    <t xml:space="preserve">DIF SALÁRIO </t>
  </si>
  <si>
    <t xml:space="preserve">DIÁRIA </t>
  </si>
  <si>
    <t>TAR COBRANCA EXP</t>
  </si>
  <si>
    <t xml:space="preserve">TARIFA </t>
  </si>
  <si>
    <t>TAR PLANO ADAPT 2 01/26</t>
  </si>
  <si>
    <t>FAMA FUNDODEINVESTIMENTOEMDIREITOS</t>
  </si>
  <si>
    <t>BORDERÔ 1000868</t>
  </si>
  <si>
    <t>BORDERÔ 1000873</t>
  </si>
  <si>
    <t>CREDI SOCRED SERVICE CREDITO E COBRANCA LTDA-H8</t>
  </si>
  <si>
    <t>RENDIMENTOS REND PAGO APLIC AUT MAI</t>
  </si>
  <si>
    <t xml:space="preserve">RENDIMENTO </t>
  </si>
  <si>
    <t>GRU FUNDO DE INVESTIMENTO EM DIREITOS CREDITORIOS (IGNIS)</t>
  </si>
  <si>
    <t>BORDERÔ 58321</t>
  </si>
  <si>
    <t>BORDERÔ 58327</t>
  </si>
  <si>
    <t>NF 535/02</t>
  </si>
  <si>
    <t>NF 535/01</t>
  </si>
  <si>
    <t>CORREIA E MIERZVA LTDA</t>
  </si>
  <si>
    <t>NF 340/02</t>
  </si>
  <si>
    <t>NF 340/03</t>
  </si>
  <si>
    <t>VALMACOM</t>
  </si>
  <si>
    <t> CAPITAL ANNEX FIDC</t>
  </si>
  <si>
    <t>BORDERÔ 115983</t>
  </si>
  <si>
    <t>IMERC INST MANT ELETR REDES COMP LTDA ME</t>
  </si>
  <si>
    <t>ADTO</t>
  </si>
  <si>
    <t>NESTOR DANTAS DE LUCENA JUNIOR</t>
  </si>
  <si>
    <t xml:space="preserve">A VISTA </t>
  </si>
  <si>
    <t>ELETRICA HOME &amp; INDUSTRIAL LTDA</t>
  </si>
  <si>
    <t>BORDERÔ 1000881</t>
  </si>
  <si>
    <t>ALUFORCE NUBANK_945288679-0</t>
  </si>
  <si>
    <t>ELETRO SAO JOAO LTD</t>
  </si>
  <si>
    <t>LABOR ELETRIC INDUSTRIA E COMERCIO UNIPESSOAL LTDA</t>
  </si>
  <si>
    <t>LABOR ENERGY</t>
  </si>
  <si>
    <t>RENDIMENTOS REND PAGO APLI</t>
  </si>
  <si>
    <t>RENDIMENTOS REND PAGO APLIC AUT MAIS</t>
  </si>
  <si>
    <t>REND PAGO APLIC AUT APR</t>
  </si>
  <si>
    <t>TAR COBRANCA</t>
  </si>
  <si>
    <t xml:space="preserve">CTA </t>
  </si>
  <si>
    <t>ELETRO SAO JOAO LTDA</t>
  </si>
  <si>
    <t>DORIVAL APARECIDO SEGATO</t>
  </si>
  <si>
    <t>CAIXA ECONOMICA FEDERAL</t>
  </si>
  <si>
    <t>ANA PAULA FERREIRA COSTA DO NA</t>
  </si>
  <si>
    <t>RECEITA FED-DARF NUMERADO-CB</t>
  </si>
  <si>
    <t>SOCIALL NEGOCIOS DIGITAIS LTDA</t>
  </si>
  <si>
    <t xml:space="preserve">FAMA SERVICOS ADMINISTRATIVOS </t>
  </si>
  <si>
    <t>AR CONDICIONADO</t>
  </si>
  <si>
    <t>FGTS  COMP. 11/12 E 13-2025</t>
  </si>
  <si>
    <t>NF 370836/02</t>
  </si>
  <si>
    <t>NF 55072</t>
  </si>
  <si>
    <t>CONVENIO</t>
  </si>
  <si>
    <t>MANUTENÇÃO IMPRESSORA FABRICA</t>
  </si>
  <si>
    <t>DESAGIO PASSIVO</t>
  </si>
  <si>
    <t>IMP FEDERAL - COMP. 11/12E13/2025</t>
  </si>
  <si>
    <t>TRANSPOTY TRANSPORTE RODOVIARI</t>
  </si>
  <si>
    <t>NF 703- CASA DA ELETRICIDADE  DACTE 13198</t>
  </si>
  <si>
    <t>PASSIVO MAQUINA</t>
  </si>
  <si>
    <t>NF 497/01</t>
  </si>
  <si>
    <t>NF 497/02</t>
  </si>
  <si>
    <t>CINTIA MARIA SANTIAGO VIEIRA</t>
  </si>
  <si>
    <t>ALDO GONCALVES DE AGUIAR</t>
  </si>
  <si>
    <t>REEMBOLSO LALAMOVE</t>
  </si>
  <si>
    <t>LALAMOVE ENTREGA ILUMINAÇÃO</t>
  </si>
  <si>
    <t xml:space="preserve">RECOMPRA NF </t>
  </si>
  <si>
    <t>ALUFORCE ITAU_98662-9</t>
  </si>
  <si>
    <t>ALUFORCE ITAU_98662-10</t>
  </si>
  <si>
    <t>ALUFORCE ITAU_98662-11</t>
  </si>
  <si>
    <t>ALUFORCE ITAU_98662-12</t>
  </si>
  <si>
    <t>ALUFORCE ITAU_98662-13</t>
  </si>
  <si>
    <t>ALUFORCE ITAU_98662-14</t>
  </si>
  <si>
    <t>GUILHERME SOUSA SANTANA</t>
  </si>
  <si>
    <t>COLMEIA E LEO ELET</t>
  </si>
  <si>
    <t>BOLETO RECEBIDO 13/02S</t>
  </si>
  <si>
    <t>ITAÚ</t>
  </si>
  <si>
    <t>VALTER ARAUJO NAVES</t>
  </si>
  <si>
    <t>BORDERÔ 58535</t>
  </si>
  <si>
    <t>IGNIS CAPITAL FUNDO DE INVESTIMENTO</t>
  </si>
  <si>
    <t>BOLETOS RECEBIDOS 11/02S</t>
  </si>
  <si>
    <t>50.032.386 ADILSON ANGELO DA S</t>
  </si>
  <si>
    <t>BRUNO FERNANDES MORANGON</t>
  </si>
  <si>
    <t>GÁS PARA MASSARICO  EXTRUSORA</t>
  </si>
  <si>
    <t>MOTOBOY</t>
  </si>
  <si>
    <t>REMESSA -  COMISSARIA CTA</t>
  </si>
  <si>
    <t>ALUFORCE INDUSTRIA E COMERC</t>
  </si>
  <si>
    <t>EMPRESTIMO</t>
  </si>
  <si>
    <t xml:space="preserve">CONFISSÃO DE  DIVIDA ICE </t>
  </si>
  <si>
    <t>Eldir Tolintino de Deus Junio</t>
  </si>
  <si>
    <t>Leonardo da Silva Freitas</t>
  </si>
  <si>
    <t>Flavio dos Reis Bezerra</t>
  </si>
  <si>
    <t xml:space="preserve">DIARIA / PASSAGEM </t>
  </si>
  <si>
    <t>RESCISÃO - PARC. 02/02</t>
  </si>
  <si>
    <t>I. M. DOS REIS - ALUFORCE I</t>
  </si>
  <si>
    <t>LABOR INTER_43449433-0</t>
  </si>
  <si>
    <t>ENTRADA ACORDO</t>
  </si>
  <si>
    <t>Bfc Fundo de Investimento Em Direitos Creditorios</t>
  </si>
  <si>
    <t>FERNANDA TROVAO RODRIGUES</t>
  </si>
  <si>
    <t>TAG ITAÚ</t>
  </si>
  <si>
    <t>NF 411/02</t>
  </si>
  <si>
    <t>GRU FUNDO DE INVESTIM (IGNIS)</t>
  </si>
  <si>
    <t>BORDERÔ 58536</t>
  </si>
  <si>
    <t>ILUMINACAO PAULISTANA SPE S</t>
  </si>
  <si>
    <t>MELVIN SERVICOS DE ELETRICA LTDA</t>
  </si>
  <si>
    <t>BOLETOS RECEBIDOS 18/02S</t>
  </si>
  <si>
    <t>ONIX CREDIT S/A SECURITIZADORA DE CREDITOS</t>
  </si>
  <si>
    <t>PIX Marketplace</t>
  </si>
  <si>
    <t>NUCLEO DE INFORMACAO E COORDEN</t>
  </si>
  <si>
    <t>LEONICE DE SOUZA SANTOS</t>
  </si>
  <si>
    <t>FERNANDO SOUZA MOTA</t>
  </si>
  <si>
    <t>TALES GERA FINOTTI</t>
  </si>
  <si>
    <t>L E P DISTRIBUIDORA</t>
  </si>
  <si>
    <t>Materiais de informática escritório</t>
  </si>
  <si>
    <t>VCTO 09/02</t>
  </si>
  <si>
    <t>Domínio  e-mail</t>
  </si>
  <si>
    <t xml:space="preserve">COMISSÃO  COMPRAS </t>
  </si>
  <si>
    <t xml:space="preserve">COMISSÃO VENDEDOR </t>
  </si>
  <si>
    <t>COMISSÃO REPRES.</t>
  </si>
  <si>
    <t>REPASSE ILUMINAÇÃO</t>
  </si>
  <si>
    <t xml:space="preserve">FRETE - MP </t>
  </si>
  <si>
    <t>EMILIO LOHNER LIMA</t>
  </si>
  <si>
    <t>BOLETOS RECEBIDOS 19/02S</t>
  </si>
  <si>
    <t>I. M. DOS REIS - ALUFORCE IN</t>
  </si>
  <si>
    <t>HUGO FERNANDES FERREIRA</t>
  </si>
  <si>
    <t>BRUNO ALVES GRAMACHO</t>
  </si>
  <si>
    <t>VIDALTECH COMERCIO DE EQUIPAME</t>
  </si>
  <si>
    <t>ALDO FELIPE SANTIAGO</t>
  </si>
  <si>
    <t>MP POLITILENO- PEDIDO 147</t>
  </si>
  <si>
    <t xml:space="preserve">REPASSE </t>
  </si>
  <si>
    <t>LALAMOVE RETIRADA MP NEWPOLI</t>
  </si>
  <si>
    <t>LALAMOVE REDESPACHO NF 338</t>
  </si>
  <si>
    <t>SUBSTITUIÇÃO DA NF 316 PELA 362</t>
  </si>
  <si>
    <t>LALAMOVE REDESPACHO  NF 350/387</t>
  </si>
  <si>
    <t>BMJNET INFORMATICA</t>
  </si>
  <si>
    <t>INTENET</t>
  </si>
  <si>
    <t>NESTOR DANTAS DE LUCENA</t>
  </si>
  <si>
    <t>PIRAPORA HILLS EMPREENDIMENTOS</t>
  </si>
  <si>
    <t>CEF MATRIZ</t>
  </si>
  <si>
    <t>-Baracat Sociedade de Advogados</t>
  </si>
  <si>
    <t>-SABESP</t>
  </si>
  <si>
    <t>-Fabiano Marques de Oliveira</t>
  </si>
  <si>
    <t>DANILO REIS</t>
  </si>
  <si>
    <t>-Lucas de Souza Cachoeira</t>
  </si>
  <si>
    <t>-OMIEXPERIENCE LTD</t>
  </si>
  <si>
    <t>FGTS MÊS LEONARDO</t>
  </si>
  <si>
    <t xml:space="preserve">FGTS MÊS DANIEL </t>
  </si>
  <si>
    <t xml:space="preserve">FGTS MULTA  DANIEL </t>
  </si>
  <si>
    <t xml:space="preserve">FGTS MULTA  LEONARDO </t>
  </si>
  <si>
    <t xml:space="preserve">COMISSÃO LOGISTICA </t>
  </si>
  <si>
    <t>SD MENS. FEV.</t>
  </si>
  <si>
    <t>VT SEMANAL</t>
  </si>
  <si>
    <t>PRO LABORE - FERNANDO</t>
  </si>
  <si>
    <t xml:space="preserve">COMISSÃO VENDEDOR - ANDREIA </t>
  </si>
  <si>
    <t>SISTEMA</t>
  </si>
  <si>
    <t>Clayton Rodrigo Costa- SABESP</t>
  </si>
  <si>
    <t xml:space="preserve">EMPRESTIMO FUNC. </t>
  </si>
  <si>
    <t>Ana Paula Ferreira Costa do Nascimento</t>
  </si>
  <si>
    <t>Ronaldo Santana</t>
  </si>
  <si>
    <t>I. M. DOS REIS - ALUFORCE INDUSTRIA</t>
  </si>
  <si>
    <t>Boleto de cobranca recebido: "112/90580544131"</t>
  </si>
  <si>
    <t>INTER</t>
  </si>
  <si>
    <t>Miqueias de Sousa Dantas Abrantes</t>
  </si>
  <si>
    <t xml:space="preserve"> LABOR ELETRIC INDUSTRIA E COMERCIO</t>
  </si>
  <si>
    <t>Christian Alves dos Santos</t>
  </si>
  <si>
    <t>Eduardo Vicchietti M Filho</t>
  </si>
  <si>
    <t>ADTO  SL COMP. 03/26</t>
  </si>
  <si>
    <t>RESCISÃO - PARC. 01/04</t>
  </si>
  <si>
    <t>LEPTA MULTISETORIAL FUNDO DE I</t>
  </si>
  <si>
    <t>CARLOS HENRIQUE DOS SANTOS MAR</t>
  </si>
  <si>
    <t>ROBSON DE OLIVEIRA ALVES</t>
  </si>
  <si>
    <t>FABIANO VICENTE GODE</t>
  </si>
  <si>
    <t>SEFAZ PB ICMS</t>
  </si>
  <si>
    <t xml:space="preserve">REPASSE CTA </t>
  </si>
  <si>
    <t>LALAMOVE ENTREGA PEÇA DE MAQUINA</t>
  </si>
  <si>
    <t>LALAMOVE REDESPACHO NF 405</t>
  </si>
  <si>
    <t>TX PRORROGAÇÃO - NF 277</t>
  </si>
  <si>
    <t xml:space="preserve">ST NF 346-CLIENTE  ALTPLANO PARAIBA </t>
  </si>
  <si>
    <t>BFC FIDC</t>
  </si>
  <si>
    <t>PARC. 01/12</t>
  </si>
  <si>
    <t>PARC. 02/12</t>
  </si>
  <si>
    <t>PARC. 03/12</t>
  </si>
  <si>
    <t>PARC. 04/12</t>
  </si>
  <si>
    <t>PARC. 05/12</t>
  </si>
  <si>
    <t>PARC. 06/12</t>
  </si>
  <si>
    <t>PARC. 07/12</t>
  </si>
  <si>
    <t>PARC. 08/12</t>
  </si>
  <si>
    <t>PARC. 09/12</t>
  </si>
  <si>
    <t>PARC. 10/12</t>
  </si>
  <si>
    <t>PARC. 11/12</t>
  </si>
  <si>
    <t>PARC. 12/12</t>
  </si>
  <si>
    <t xml:space="preserve">ADV. DJAIR PEDROSA DE ALBUQUERQUE FILHO, </t>
  </si>
  <si>
    <t xml:space="preserve">RECOMPRAS </t>
  </si>
  <si>
    <t xml:space="preserve">HZTEC SOLUÇOES EM CODIFICAÇOES LTDA </t>
  </si>
  <si>
    <t>NF 172</t>
  </si>
  <si>
    <t xml:space="preserve">GAGEO COMERCIO DE  PLASTICOS  EITELI </t>
  </si>
  <si>
    <t>NF 16822/01</t>
  </si>
  <si>
    <t>NF 16822/02</t>
  </si>
  <si>
    <t>NF 16822/03</t>
  </si>
  <si>
    <t>NF 568/01</t>
  </si>
  <si>
    <t>NF 568/02</t>
  </si>
  <si>
    <t>NF 52523/01</t>
  </si>
  <si>
    <t>NF 52523/02</t>
  </si>
  <si>
    <t>NF 52523/03</t>
  </si>
  <si>
    <t>29/02/2026</t>
  </si>
  <si>
    <t xml:space="preserve">FÉRIAS   FABRICA </t>
  </si>
  <si>
    <t>PLACE RESINAS (PROTESTADA )</t>
  </si>
  <si>
    <t>VALADÃO</t>
  </si>
  <si>
    <t>VCTO 13 E 18/02</t>
  </si>
  <si>
    <t>SERV. EM 23/02</t>
  </si>
  <si>
    <t>SEMANA</t>
  </si>
  <si>
    <t>STATUS</t>
  </si>
  <si>
    <t>Rótulos de Coluna</t>
  </si>
  <si>
    <t xml:space="preserve">A VENCER </t>
  </si>
  <si>
    <t>(Tudo)</t>
  </si>
  <si>
    <t xml:space="preserve">FGTS   </t>
  </si>
  <si>
    <t>MÊS</t>
  </si>
  <si>
    <t>(Vários itens)</t>
  </si>
  <si>
    <t>KRE</t>
  </si>
  <si>
    <t xml:space="preserve">SINAL </t>
  </si>
  <si>
    <t>KARINA PLASTICOS</t>
  </si>
  <si>
    <t>PEDIDO 160</t>
  </si>
  <si>
    <t>NF 576/01</t>
  </si>
  <si>
    <t>NF 576/02</t>
  </si>
  <si>
    <t>NF 16862/01</t>
  </si>
  <si>
    <t>NF 16862/02</t>
  </si>
  <si>
    <t>NF 16862/03</t>
  </si>
  <si>
    <t xml:space="preserve">NITA GÁS </t>
  </si>
  <si>
    <t>JANGADA</t>
  </si>
  <si>
    <t>NF 55102</t>
  </si>
  <si>
    <t>PICCOLI TRANSP</t>
  </si>
  <si>
    <t>DACTE 1411008</t>
  </si>
  <si>
    <t xml:space="preserve">RODOVIARIA CAMILO </t>
  </si>
  <si>
    <t>DACTE 225409339</t>
  </si>
  <si>
    <t xml:space="preserve">REEMBOLSO </t>
  </si>
  <si>
    <t>SALARIO COMP. 02/2026</t>
  </si>
  <si>
    <t>VALE TRANSP (FABRICA)</t>
  </si>
  <si>
    <t>VALE TRANSP (ADM)</t>
  </si>
  <si>
    <t>SECRETARIA DA FAZENDA E PLANEJ</t>
  </si>
  <si>
    <t>WELINGTON PEREIRA DE SOUZA</t>
  </si>
  <si>
    <t>PROMOVENDAS COMERCIO E REPRESE</t>
  </si>
  <si>
    <t>VILMAR DA SILVA RODRIGUES 1512</t>
  </si>
  <si>
    <t>NF 686/01</t>
  </si>
  <si>
    <t>NF 685/01</t>
  </si>
  <si>
    <t>:Pagamento referente ao DARE-SP: 260590041532180</t>
  </si>
  <si>
    <t>NF 370836/03</t>
  </si>
  <si>
    <t>TX PRORROGAÇÃO  H8   CLIENTE NF 338 COMERCIAL ELETRICA</t>
  </si>
  <si>
    <t xml:space="preserve">FRETE SOB VENDA NF 387 TF TRANSFORMOTORES </t>
  </si>
  <si>
    <t>NF 371748/01</t>
  </si>
  <si>
    <t>NF 370980/03</t>
  </si>
  <si>
    <t>taxa de protocolo expresso jusesp barra funda</t>
  </si>
  <si>
    <t>NF 691/01</t>
  </si>
  <si>
    <t xml:space="preserve">REPASSE NF 272 </t>
  </si>
  <si>
    <t>FUNDO DE INVESTIMENTO EM DIREI- DELMONT</t>
  </si>
  <si>
    <t>RETIRADA ICE</t>
  </si>
  <si>
    <t>NF 692/01</t>
  </si>
  <si>
    <t>MATERIAL DE CONSUMO ÁGUA</t>
  </si>
  <si>
    <t xml:space="preserve"> MANUTENÇÃO AR CONDICIONADO </t>
  </si>
  <si>
    <t>REPERESENTANTE RODRIGO MORENO</t>
  </si>
  <si>
    <t>NF 371749/01</t>
  </si>
  <si>
    <t>NF 371404/02</t>
  </si>
  <si>
    <t>Maria Nayane Amabila Alves de Oliveira</t>
  </si>
  <si>
    <t>COMISSÃO EX VENDEDORA</t>
  </si>
  <si>
    <t>FORTE COMERCIO DE MATERIAIS ELETRICOS LTDA</t>
  </si>
  <si>
    <t>ELETROPAINER LTDA - ME</t>
  </si>
  <si>
    <t>CAPITAL ANNEX FUNDO DE INVESTIMENTO EM DIREITOS C</t>
  </si>
  <si>
    <t>BORDERÔ  117130</t>
  </si>
  <si>
    <t>CAGEO COMERCIO DE PLASTICOS LT</t>
  </si>
  <si>
    <t>BMJNET TELECOMUNICACOES LTDA</t>
  </si>
  <si>
    <t>CLARO S.A.</t>
  </si>
  <si>
    <t>L L TRANSLOG TRANSPORTES LTDA</t>
  </si>
  <si>
    <t>NF 340/01</t>
  </si>
  <si>
    <t>NF 16526/01</t>
  </si>
  <si>
    <t>NF 16526/02</t>
  </si>
  <si>
    <t>INSTALACÃO E AQUISÇÃO MODEN</t>
  </si>
  <si>
    <t xml:space="preserve">CELULARES </t>
  </si>
  <si>
    <t>NF 3352441</t>
  </si>
  <si>
    <t>REEMBOLSO ANDREIA  COMPRA MP</t>
  </si>
  <si>
    <t xml:space="preserve"> NF 317MUNDO ELETRICO</t>
  </si>
  <si>
    <t>VIMACOM INDUSTRIA E COMERCIO LTDA</t>
  </si>
  <si>
    <t>BOLETOS RECEBIDOS 24/02S</t>
  </si>
  <si>
    <t>ROSELI ANTONIA DA SILVA KLEBES</t>
  </si>
  <si>
    <t>MICHEL DE CALDAS BARBOSA</t>
  </si>
  <si>
    <t xml:space="preserve">FORZA BR INDUSTRIA E COMERCIO </t>
  </si>
  <si>
    <t>JOSE RENATO GALVAO DOS SANTOS</t>
  </si>
  <si>
    <t>DIEGO LEONARDO SOARES DOS SANT</t>
  </si>
  <si>
    <t>CERTIFICADO DIGITAL CNPJ</t>
  </si>
  <si>
    <t>NF 40796/03- PALCE RESINA</t>
  </si>
  <si>
    <t xml:space="preserve">INSTALACÃO </t>
  </si>
  <si>
    <t xml:space="preserve">REPASSE  BARRA MNSA </t>
  </si>
  <si>
    <t>NF 115869/04- MACOPENA</t>
  </si>
  <si>
    <t xml:space="preserve">sinal empilhadeira </t>
  </si>
  <si>
    <t>LALAMOVE REDESPACHO NF 419</t>
  </si>
  <si>
    <t>INSTALACÃO BMJNET</t>
  </si>
  <si>
    <t>SOCRED SERVICE CREDITO-H8</t>
  </si>
  <si>
    <t xml:space="preserve">TERMO 1872 LIQ FOMENTO </t>
  </si>
  <si>
    <t>EMPRESARIALFUNDODEINVESTIMENTOEMDIREITOS- DELMONT</t>
  </si>
  <si>
    <t>BORDERÔ 377779</t>
  </si>
  <si>
    <t>BOLETOS RECEBIDOS 25/02S</t>
  </si>
  <si>
    <t>ELETRO PADUA LTDA</t>
  </si>
  <si>
    <t>NUBANCK</t>
  </si>
  <si>
    <t xml:space="preserve"> Boleto de cobrança</t>
  </si>
  <si>
    <t>Transferência enviada pelo Pix</t>
  </si>
  <si>
    <t>Ivone Maria dos Reis -</t>
  </si>
  <si>
    <t>MIKE S. DE OLIVEIRA LTDA</t>
  </si>
  <si>
    <t>Ariel da Silva Leandro</t>
  </si>
  <si>
    <t>COMISSÃO EX VENDEDOR</t>
  </si>
  <si>
    <t>CESTA BÁSICA</t>
  </si>
  <si>
    <t xml:space="preserve">ice </t>
  </si>
  <si>
    <t>capital voltar</t>
  </si>
  <si>
    <t xml:space="preserve">valor a entrar em avista </t>
  </si>
  <si>
    <t>PARC. 07/10</t>
  </si>
  <si>
    <t>PARC. 08/10</t>
  </si>
  <si>
    <t>PARC. 09/10</t>
  </si>
  <si>
    <t>PARC. 10/10</t>
  </si>
  <si>
    <t>(vale PRISMA /CLO)</t>
  </si>
  <si>
    <t>SILAS DA SILVA GARCIA RODRIGUE</t>
  </si>
  <si>
    <t xml:space="preserve">POLYSITE INDUSTRIA, COMERCIO, </t>
  </si>
  <si>
    <t>ROBSON BRATTI</t>
  </si>
  <si>
    <t>ISABELA RAMOS DE OLIVEIRA</t>
  </si>
  <si>
    <t>FABIANO MARQUES DE OLIVEIRA</t>
  </si>
  <si>
    <t>GERALDA GONCALVES DE OLIVEIRA</t>
  </si>
  <si>
    <t>JCV TRANSP E LOGISTICA LTDA</t>
  </si>
  <si>
    <t>AELIDA LEITE ALVES DE ALENCAR</t>
  </si>
  <si>
    <t>FERGOU TRANSPORTES E LOGISTICA</t>
  </si>
  <si>
    <t>RODOVIARIO CAMILO DOS SANTOS F</t>
  </si>
  <si>
    <t>E. C. DE PAULA INDUSTRIA E COM</t>
  </si>
  <si>
    <t>CARLOS ROBERTO DE OLIVEIRA</t>
  </si>
  <si>
    <t>ROMARIO LEITE DE SOUZA</t>
  </si>
  <si>
    <t>NABOA FUNDO DE INVESTIMENTO EM</t>
  </si>
  <si>
    <t>DLT LOGISTICA EM TRANSPORTES L</t>
  </si>
  <si>
    <t>LALAMOVE RETIRADA MP ICE</t>
  </si>
  <si>
    <t xml:space="preserve">PEDIDO A VISTA </t>
  </si>
  <si>
    <t>LALAMOVE REDESPACHO NF 393</t>
  </si>
  <si>
    <t xml:space="preserve">COMPRA DE BATERIA </t>
  </si>
  <si>
    <t>REPASSE</t>
  </si>
  <si>
    <t xml:space="preserve">PROJETO ANIV. DO MÊS SALGADOS </t>
  </si>
  <si>
    <t xml:space="preserve">PROJETO ANIV. DO MÊS BOLO </t>
  </si>
  <si>
    <t>ABASTECIMENTO EMPILHADEIRA</t>
  </si>
  <si>
    <t>NF 374 - CLIENTE FORT</t>
  </si>
  <si>
    <t>NF 409- CLIENTE ELETRICA JACUIPE</t>
  </si>
  <si>
    <t xml:space="preserve">PRODUTO FABRICA </t>
  </si>
  <si>
    <t xml:space="preserve">PRISMA </t>
  </si>
  <si>
    <t xml:space="preserve"> LALAMOVE RETIRADA MP POLY</t>
  </si>
  <si>
    <t xml:space="preserve">ACORDO PASSIVO </t>
  </si>
  <si>
    <t>DACTE 5785235</t>
  </si>
  <si>
    <t xml:space="preserve">NF 402- CLIENTE MULTI TUDO </t>
  </si>
  <si>
    <t>FRETE SOB. VENDA NF 343 GERSON OSWALDO</t>
  </si>
  <si>
    <t xml:space="preserve">NF 419 - CLIENTE PRM COM. </t>
  </si>
  <si>
    <t>PEDIDO A MP</t>
  </si>
  <si>
    <t>SOLICITY CARGAS</t>
  </si>
  <si>
    <t>LUCIANO TRANZ</t>
  </si>
  <si>
    <t>NF 03394658</t>
  </si>
  <si>
    <t>NF 4283- ELETRON DACTE 830</t>
  </si>
  <si>
    <t>NF  10561 DEV. TF TRANSFORMADORES - DACTE 828</t>
  </si>
  <si>
    <t>PARC. 05/10</t>
  </si>
  <si>
    <t>ALUFORCE INDUSTRIA E COMERCIO</t>
  </si>
  <si>
    <t>Capital Annex Fundo de Investimento</t>
  </si>
  <si>
    <t>RECEITA FEDERAL</t>
  </si>
  <si>
    <t>LUIZ SANTOS</t>
  </si>
  <si>
    <t>Silvio Dantas do Nasciment</t>
  </si>
  <si>
    <t>DARF NUMERADO</t>
  </si>
  <si>
    <t xml:space="preserve">LIQ FOMENTO </t>
  </si>
  <si>
    <t xml:space="preserve">PENSÃO SOB. FÉRIAS </t>
  </si>
  <si>
    <t xml:space="preserve">INSS PARCELADO </t>
  </si>
  <si>
    <t>SIMPLES  PARCELADO 13/16</t>
  </si>
  <si>
    <t>ILUMINACAO PAULISTANA SPE S A 29.851.606/0001-12</t>
  </si>
  <si>
    <t>D MOTORS LTDA</t>
  </si>
  <si>
    <t>BORDERÔ 839</t>
  </si>
  <si>
    <t>MAKENA GESTORA DE RECURSOS LTDA (CONTINENTAL )</t>
  </si>
  <si>
    <t>BORDERÕ 117603</t>
  </si>
  <si>
    <t>BORDERÔ 117584</t>
  </si>
  <si>
    <t xml:space="preserve">FUNDO DE INVESTIMENTO EM DIREI delmont </t>
  </si>
  <si>
    <t>SIMONE CRISTINA TOBIAS</t>
  </si>
  <si>
    <t xml:space="preserve"> PIRAPORA HILLS EMPREENDIMENTOS</t>
  </si>
  <si>
    <t>JUROS SALDO DEVEDOR C/C</t>
  </si>
  <si>
    <t>LABOR ITAU_99863-0</t>
  </si>
  <si>
    <t>IOF</t>
  </si>
  <si>
    <t>ITAU</t>
  </si>
  <si>
    <t>DESBLOQUEIO JUDICIAL</t>
  </si>
  <si>
    <t>TRANSF JUDICIAL BCO 000</t>
  </si>
  <si>
    <t>EST TRANSF REGULARIZACAO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</si>
</sst>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[$-416]dddd"/>
    <numFmt numFmtId="166" formatCode="dd/mm/yy;@"/>
    <numFmt numFmtId="167" formatCode="[$R$ ]\ #,##0.00;\-[$R$ ]#,##0.00"/>
    <numFmt numFmtId="168" formatCode="_(* #,##0_);_(* \(#,##0\);_(* &quot;-&quot;??_);_(@_)"/>
  </numFmts>
  <fonts count="8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24"/>
      <color theme="2" tint="-0.749992370372631"/>
      <name val="Perpetua Titling MT"/>
      <family val="2"/>
    </font>
    <font>
      <sz val="10"/>
      <color theme="1"/>
      <name val="Calibri Light"/>
      <family val="2"/>
      <scheme val="maj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90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8"/>
      <name val="Calibri"/>
      <family val="2"/>
      <scheme val="minor"/>
    </font>
    <font>
      <b/>
      <sz val="12"/>
      <name val="Calibri"/>
      <family val="2"/>
      <scheme val="minor"/>
    </font>
    <font>
      <b/>
      <i/>
      <u/>
      <sz val="12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rgb="FF111111"/>
      <name val="Arial"/>
      <family val="2"/>
    </font>
    <font>
      <sz val="12"/>
      <color theme="1"/>
      <name val="Aptos"/>
      <family val="2"/>
    </font>
    <font>
      <sz val="12"/>
      <color theme="4"/>
      <name val="Aptos"/>
      <family val="2"/>
    </font>
    <font>
      <b/>
      <sz val="11"/>
      <color theme="0"/>
      <name val="Aptos"/>
      <family val="2"/>
    </font>
    <font>
      <b/>
      <sz val="10"/>
      <color rgb="FF002060"/>
      <name val="Aptos"/>
      <family val="2"/>
    </font>
    <font>
      <b/>
      <sz val="10"/>
      <name val="Aptos"/>
      <family val="2"/>
    </font>
    <font>
      <b/>
      <sz val="12"/>
      <color theme="1"/>
      <name val="Aptos"/>
      <family val="2"/>
    </font>
    <font>
      <sz val="10"/>
      <color theme="1" tint="0.14996795556505021"/>
      <name val="Aptos"/>
      <family val="2"/>
    </font>
    <font>
      <b/>
      <sz val="10"/>
      <color theme="1"/>
      <name val="Aptos"/>
      <family val="2"/>
    </font>
    <font>
      <b/>
      <sz val="10"/>
      <color rgb="FFC00000"/>
      <name val="Aptos"/>
      <family val="2"/>
    </font>
    <font>
      <b/>
      <sz val="10"/>
      <color theme="4"/>
      <name val="Aptos"/>
      <family val="2"/>
    </font>
    <font>
      <sz val="9"/>
      <name val="Arial"/>
      <family val="2"/>
    </font>
    <font>
      <sz val="9"/>
      <color rgb="FFFF0000"/>
      <name val="Calibri"/>
      <family val="2"/>
      <scheme val="minor"/>
    </font>
    <font>
      <sz val="9"/>
      <color rgb="FFFF0000"/>
      <name val="Arial"/>
      <family val="2"/>
    </font>
    <font>
      <b/>
      <sz val="24"/>
      <color rgb="FF002060"/>
      <name val="Aptos"/>
      <family val="2"/>
    </font>
    <font>
      <b/>
      <sz val="24"/>
      <color theme="2" tint="-0.749992370372631"/>
      <name val="Aptos"/>
      <family val="2"/>
    </font>
    <font>
      <b/>
      <i/>
      <sz val="28"/>
      <color rgb="FFC00000"/>
      <name val="Aptos"/>
      <family val="2"/>
    </font>
    <font>
      <sz val="12"/>
      <color rgb="FF002060"/>
      <name val="Aptos"/>
      <family val="2"/>
    </font>
    <font>
      <b/>
      <sz val="8"/>
      <color theme="1" tint="0.34998626667073579"/>
      <name val="Aptos"/>
      <family val="2"/>
    </font>
    <font>
      <b/>
      <sz val="10"/>
      <color theme="0"/>
      <name val="Aptos"/>
      <family val="2"/>
    </font>
    <font>
      <sz val="10"/>
      <color theme="1"/>
      <name val="Aptos"/>
      <family val="2"/>
    </font>
    <font>
      <b/>
      <sz val="8"/>
      <color theme="0"/>
      <name val="Aptos"/>
      <family val="2"/>
    </font>
    <font>
      <b/>
      <sz val="9"/>
      <color rgb="FF002060"/>
      <name val="Aptos"/>
      <family val="2"/>
    </font>
    <font>
      <sz val="10"/>
      <color theme="4"/>
      <name val="Aptos"/>
      <family val="2"/>
    </font>
    <font>
      <sz val="10"/>
      <name val="Aptos"/>
      <family val="2"/>
    </font>
    <font>
      <sz val="14"/>
      <color theme="1"/>
      <name val="Aptos"/>
      <family val="2"/>
    </font>
    <font>
      <sz val="8"/>
      <color theme="1"/>
      <name val="Aptos"/>
      <family val="2"/>
    </font>
    <font>
      <b/>
      <sz val="12"/>
      <color theme="0"/>
      <name val="Aptos"/>
      <family val="2"/>
    </font>
    <font>
      <b/>
      <sz val="10"/>
      <color theme="2" tint="-0.749992370372631"/>
      <name val="Aptos"/>
      <family val="2"/>
    </font>
    <font>
      <b/>
      <i/>
      <sz val="10"/>
      <color rgb="FFC00000"/>
      <name val="Aptos"/>
      <family val="2"/>
    </font>
    <font>
      <b/>
      <i/>
      <sz val="16"/>
      <name val="Aptos"/>
      <family val="2"/>
    </font>
    <font>
      <b/>
      <i/>
      <sz val="10"/>
      <name val="Aptos"/>
      <family val="2"/>
    </font>
    <font>
      <b/>
      <sz val="14"/>
      <color theme="0"/>
      <name val="Aptos"/>
      <family val="2"/>
    </font>
    <font>
      <sz val="9"/>
      <color rgb="FF111111"/>
      <name val="Aptos"/>
      <family val="2"/>
    </font>
    <font>
      <sz val="9"/>
      <name val="Aptos"/>
      <family val="2"/>
    </font>
    <font>
      <sz val="10"/>
      <color rgb="FFFF0000"/>
      <name val="Aptos"/>
      <family val="2"/>
    </font>
    <font>
      <sz val="10"/>
      <color rgb="FF3F3F3F"/>
      <name val="Aptos"/>
      <family val="2"/>
    </font>
    <font>
      <sz val="10"/>
      <color theme="0" tint="-0.249977111117893"/>
      <name val="Aptos"/>
      <family val="2"/>
    </font>
    <font>
      <b/>
      <sz val="9"/>
      <color rgb="FFFF0000"/>
      <name val="Aptos"/>
      <family val="2"/>
    </font>
    <font>
      <b/>
      <i/>
      <sz val="12"/>
      <name val="Aptos"/>
      <family val="2"/>
    </font>
    <font>
      <sz val="12"/>
      <color rgb="FFC00000"/>
      <name val="Aptos"/>
      <family val="2"/>
    </font>
    <font>
      <b/>
      <sz val="12"/>
      <color rgb="FFC00000"/>
      <name val="Aptos"/>
      <family val="2"/>
    </font>
    <font>
      <sz val="9"/>
      <color theme="1"/>
      <name val="Aptos"/>
      <family val="2"/>
    </font>
    <font>
      <b/>
      <sz val="9"/>
      <color theme="1"/>
      <name val="Aptos"/>
      <family val="2"/>
    </font>
    <font>
      <b/>
      <sz val="11"/>
      <color theme="1"/>
      <name val="Aptos"/>
      <family val="2"/>
    </font>
    <font>
      <b/>
      <i/>
      <sz val="20"/>
      <color theme="0" tint="-0.499984740745262"/>
      <name val="Aptos"/>
      <family val="2"/>
    </font>
    <font>
      <i/>
      <u/>
      <sz val="20"/>
      <color rgb="FF002060"/>
      <name val="Aptos"/>
      <family val="2"/>
    </font>
    <font>
      <b/>
      <i/>
      <sz val="16"/>
      <color theme="0" tint="-0.499984740745262"/>
      <name val="Aptos"/>
      <family val="2"/>
    </font>
    <font>
      <i/>
      <u/>
      <sz val="36"/>
      <color rgb="FF002060"/>
      <name val="Aptos"/>
      <family val="2"/>
    </font>
    <font>
      <b/>
      <i/>
      <sz val="36"/>
      <color rgb="FF002060"/>
      <name val="Aptos"/>
      <family val="2"/>
    </font>
    <font>
      <i/>
      <u/>
      <sz val="24"/>
      <color rgb="FF002060"/>
      <name val="Aptos"/>
      <family val="2"/>
    </font>
    <font>
      <b/>
      <sz val="9"/>
      <name val="Aptos"/>
      <family val="2"/>
    </font>
    <font>
      <sz val="12"/>
      <name val="Aptos"/>
      <family val="2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name val="Calibri"/>
      <family val="2"/>
    </font>
    <font>
      <sz val="10"/>
      <color rgb="FF000000"/>
      <name val="Aptos"/>
      <family val="2"/>
    </font>
    <font>
      <sz val="1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6609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10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22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theme="0" tint="-0.14990691854609822"/>
      </left>
      <right style="medium">
        <color theme="0" tint="-0.14990691854609822"/>
      </right>
      <top style="medium">
        <color theme="0" tint="-0.14990691854609822"/>
      </top>
      <bottom style="medium">
        <color theme="0" tint="-0.149906918546098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double">
        <color rgb="FFC0C0C0"/>
      </right>
      <top style="thin">
        <color indexed="64"/>
      </top>
      <bottom/>
      <diagonal/>
    </border>
    <border>
      <left style="double">
        <color rgb="FFC0C0C0"/>
      </left>
      <right style="thin">
        <color rgb="FFC0C0C0"/>
      </right>
      <top/>
      <bottom/>
      <diagonal/>
    </border>
    <border>
      <left style="double">
        <color rgb="FFC0C0C0"/>
      </left>
      <right style="medium">
        <color indexed="64"/>
      </right>
      <top/>
      <bottom/>
      <diagonal/>
    </border>
    <border>
      <left style="medium">
        <color theme="0" tint="-0.14993743705557422"/>
      </left>
      <right/>
      <top style="medium">
        <color theme="0" tint="-0.14993743705557422"/>
      </top>
      <bottom/>
      <diagonal/>
    </border>
    <border>
      <left/>
      <right/>
      <top style="medium">
        <color theme="0" tint="-0.14993743705557422"/>
      </top>
      <bottom/>
      <diagonal/>
    </border>
    <border>
      <left/>
      <right style="medium">
        <color theme="0" tint="-0.14993743705557422"/>
      </right>
      <top style="medium">
        <color theme="0" tint="-0.14993743705557422"/>
      </top>
      <bottom/>
      <diagonal/>
    </border>
    <border>
      <left/>
      <right style="medium">
        <color theme="0" tint="-0.14993743705557422"/>
      </right>
      <top/>
      <bottom/>
      <diagonal/>
    </border>
    <border>
      <left style="medium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medium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theme="0" tint="-0.14993743705557422"/>
      </left>
      <right/>
      <top style="thin">
        <color indexed="22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medium">
        <color indexed="64"/>
      </right>
      <top/>
      <bottom style="medium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14993743705557422"/>
      </left>
      <right/>
      <top style="thin">
        <color indexed="22"/>
      </top>
      <bottom style="medium">
        <color theme="0" tint="-0.14993743705557422"/>
      </bottom>
      <diagonal/>
    </border>
    <border>
      <left/>
      <right/>
      <top/>
      <bottom style="medium">
        <color theme="0" tint="-0.14993743705557422"/>
      </bottom>
      <diagonal/>
    </border>
    <border>
      <left style="medium">
        <color theme="0" tint="-0.249977111117893"/>
      </left>
      <right style="medium">
        <color theme="0" tint="-0.14993743705557422"/>
      </right>
      <top/>
      <bottom/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 style="thin">
        <color theme="0" tint="-0.14990691854609822"/>
      </left>
      <right/>
      <top style="thin">
        <color theme="0" tint="-0.14990691854609822"/>
      </top>
      <bottom style="thin">
        <color theme="0" tint="-0.14990691854609822"/>
      </bottom>
      <diagonal/>
    </border>
    <border>
      <left/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medium">
        <color theme="0" tint="-0.1498764000366222"/>
      </left>
      <right style="medium">
        <color theme="0"/>
      </right>
      <top style="medium">
        <color theme="0" tint="-0.14993743705557422"/>
      </top>
      <bottom/>
      <diagonal/>
    </border>
    <border>
      <left style="medium">
        <color theme="0"/>
      </left>
      <right style="medium">
        <color theme="0" tint="-0.14993743705557422"/>
      </right>
      <top style="medium">
        <color theme="0" tint="-0.14993743705557422"/>
      </top>
      <bottom/>
      <diagonal/>
    </border>
    <border>
      <left style="thin">
        <color theme="0" tint="-4.9989318521683403E-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4.9989318521683403E-2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theme="0" tint="-0.1498764000366222"/>
      </left>
      <right style="medium">
        <color theme="0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theme="0"/>
      </left>
      <right style="medium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theme="0" tint="-0.1498764000366222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 tint="-0.14993743705557422"/>
      </right>
      <top/>
      <bottom/>
      <diagonal/>
    </border>
    <border>
      <left style="medium">
        <color theme="0" tint="-0.1498764000366222"/>
      </left>
      <right style="medium">
        <color theme="0"/>
      </right>
      <top style="thin">
        <color theme="0" tint="-0.14990691854609822"/>
      </top>
      <bottom style="thin">
        <color theme="0" tint="-0.14990691854609822"/>
      </bottom>
      <diagonal/>
    </border>
    <border>
      <left style="medium">
        <color theme="0"/>
      </left>
      <right style="medium">
        <color theme="0" tint="-0.14993743705557422"/>
      </right>
      <top/>
      <bottom style="thin">
        <color theme="0" tint="-0.1499374370555742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theme="0" tint="-0.14993743705557422"/>
      </left>
      <right/>
      <top/>
      <bottom/>
      <diagonal/>
    </border>
    <border>
      <left/>
      <right style="medium">
        <color theme="0" tint="-0.14993743705557422"/>
      </right>
      <top style="thin">
        <color indexed="22"/>
      </top>
      <bottom/>
      <diagonal/>
    </border>
    <border>
      <left style="thin">
        <color theme="0" tint="-0.14993743705557422"/>
      </left>
      <right/>
      <top/>
      <bottom style="medium">
        <color theme="0" tint="-0.14993743705557422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 style="medium">
        <color theme="0" tint="-0.14993743705557422"/>
      </bottom>
      <diagonal/>
    </border>
    <border>
      <left/>
      <right/>
      <top style="thin">
        <color theme="0" tint="-0.14993743705557422"/>
      </top>
      <bottom style="medium">
        <color theme="0" tint="-0.14993743705557422"/>
      </bottom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/>
      <right/>
      <top style="hair">
        <color theme="0"/>
      </top>
      <bottom/>
      <diagonal/>
    </border>
    <border>
      <left/>
      <right/>
      <top style="hair">
        <color theme="0"/>
      </top>
      <bottom style="medium">
        <color theme="0" tint="-0.14993743705557422"/>
      </bottom>
      <diagonal/>
    </border>
    <border>
      <left style="medium">
        <color indexed="64"/>
      </left>
      <right style="medium">
        <color indexed="64"/>
      </right>
      <top style="medium">
        <color theme="0" tint="-0.24994659260841701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thin">
        <color theme="0" tint="-0.14993743705557422"/>
      </bottom>
      <diagonal/>
    </border>
    <border>
      <left style="medium">
        <color theme="0" tint="-0.14993743705557422"/>
      </left>
      <right/>
      <top/>
      <bottom style="thin">
        <color theme="0" tint="-0.14993743705557422"/>
      </bottom>
      <diagonal/>
    </border>
    <border>
      <left/>
      <right/>
      <top/>
      <bottom style="thin">
        <color theme="0" tint="-0.14993743705557422"/>
      </bottom>
      <diagonal/>
    </border>
    <border>
      <left style="medium">
        <color theme="0" tint="-0.14993743705557422"/>
      </left>
      <right style="medium">
        <color theme="0" tint="-0.14990691854609822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medium">
        <color theme="0" tint="-0.14993743705557422"/>
      </top>
      <bottom style="thin">
        <color theme="0" tint="-0.14993743705557422"/>
      </bottom>
      <diagonal/>
    </border>
    <border>
      <left style="medium">
        <color theme="0" tint="-0.14990691854609822"/>
      </left>
      <right/>
      <top style="medium">
        <color theme="0" tint="-0.14993743705557422"/>
      </top>
      <bottom style="thin">
        <color theme="0" tint="-0.14993743705557422"/>
      </bottom>
      <diagonal/>
    </border>
    <border>
      <left/>
      <right style="medium">
        <color theme="0" tint="-0.14990691854609822"/>
      </right>
      <top style="medium">
        <color theme="0" tint="-0.14993743705557422"/>
      </top>
      <bottom style="thin">
        <color theme="0" tint="-0.14993743705557422"/>
      </bottom>
      <diagonal/>
    </border>
    <border>
      <left style="medium">
        <color theme="0" tint="-0.149906918546098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medium">
        <color theme="0" tint="-0.14990691854609822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theme="0" tint="-0.14993743705557422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 style="medium">
        <color theme="0" tint="-0.14993743705557422"/>
      </left>
      <right/>
      <top/>
      <bottom style="medium">
        <color theme="0"/>
      </bottom>
      <diagonal/>
    </border>
    <border>
      <left style="medium">
        <color theme="0" tint="-0.14993743705557422"/>
      </left>
      <right/>
      <top style="medium">
        <color theme="0" tint="-0.14993743705557422"/>
      </top>
      <bottom style="medium">
        <color theme="0"/>
      </bottom>
      <diagonal/>
    </border>
    <border>
      <left/>
      <right/>
      <top style="medium">
        <color theme="0" tint="-0.14993743705557422"/>
      </top>
      <bottom style="medium">
        <color theme="0"/>
      </bottom>
      <diagonal/>
    </border>
    <border>
      <left style="medium">
        <color theme="0" tint="-0.14993743705557422"/>
      </left>
      <right/>
      <top style="thin">
        <color indexed="22"/>
      </top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theme="0"/>
      </bottom>
      <diagonal/>
    </border>
    <border>
      <left style="medium">
        <color theme="0" tint="-0.14993743705557422"/>
      </left>
      <right style="medium">
        <color theme="0" tint="-0.14993743705557422"/>
      </right>
      <top style="thin">
        <color theme="0" tint="-0.14993743705557422"/>
      </top>
      <bottom style="medium">
        <color theme="0" tint="-0.14990691854609822"/>
      </bottom>
      <diagonal/>
    </border>
    <border>
      <left style="thin">
        <color theme="0" tint="-0.14990691854609822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14993743705557422"/>
      </left>
      <right/>
      <top/>
      <bottom style="thin">
        <color theme="0" tint="-0.14993743705557422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21">
    <xf numFmtId="0" fontId="0" fillId="0" borderId="0"/>
    <xf numFmtId="0" fontId="4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3" fillId="0" borderId="0"/>
    <xf numFmtId="43" fontId="83" fillId="0" borderId="0" applyFont="0" applyFill="0" applyBorder="0" applyAlignment="0" applyProtection="0"/>
  </cellStyleXfs>
  <cellXfs count="426">
    <xf numFmtId="0" fontId="0" fillId="0" borderId="0" xfId="0"/>
    <xf numFmtId="0" fontId="8" fillId="0" borderId="0" xfId="0" applyFont="1" applyAlignment="1">
      <alignment horizontal="center" vertical="center"/>
    </xf>
    <xf numFmtId="0" fontId="10" fillId="0" borderId="0" xfId="3" applyFont="1" applyAlignment="1">
      <alignment vertical="center"/>
    </xf>
    <xf numFmtId="164" fontId="11" fillId="0" borderId="0" xfId="9" applyFont="1" applyAlignment="1">
      <alignment horizontal="center" vertical="center"/>
    </xf>
    <xf numFmtId="165" fontId="12" fillId="0" borderId="1" xfId="3" applyNumberFormat="1" applyFont="1" applyBorder="1" applyAlignment="1">
      <alignment horizontal="center" vertical="center"/>
    </xf>
    <xf numFmtId="165" fontId="12" fillId="0" borderId="2" xfId="3" applyNumberFormat="1" applyFont="1" applyBorder="1" applyAlignment="1">
      <alignment horizontal="center" vertical="center"/>
    </xf>
    <xf numFmtId="14" fontId="13" fillId="6" borderId="25" xfId="3" applyNumberFormat="1" applyFont="1" applyFill="1" applyBorder="1" applyAlignment="1">
      <alignment horizontal="center" vertical="center"/>
    </xf>
    <xf numFmtId="14" fontId="13" fillId="6" borderId="26" xfId="3" applyNumberFormat="1" applyFont="1" applyFill="1" applyBorder="1" applyAlignment="1">
      <alignment horizontal="center" vertical="center"/>
    </xf>
    <xf numFmtId="164" fontId="14" fillId="0" borderId="0" xfId="9" applyFont="1" applyAlignment="1">
      <alignment horizontal="center" vertical="center"/>
    </xf>
    <xf numFmtId="43" fontId="15" fillId="0" borderId="3" xfId="12" applyFont="1" applyBorder="1" applyAlignment="1">
      <alignment vertical="center"/>
    </xf>
    <xf numFmtId="43" fontId="15" fillId="0" borderId="0" xfId="12" applyFont="1" applyAlignment="1">
      <alignment vertical="center"/>
    </xf>
    <xf numFmtId="164" fontId="14" fillId="0" borderId="4" xfId="9" applyFont="1" applyFill="1" applyBorder="1" applyAlignment="1">
      <alignment horizontal="right" vertical="center"/>
    </xf>
    <xf numFmtId="43" fontId="16" fillId="0" borderId="5" xfId="12" applyFont="1" applyFill="1" applyBorder="1" applyAlignment="1">
      <alignment vertical="center"/>
    </xf>
    <xf numFmtId="43" fontId="16" fillId="0" borderId="4" xfId="12" applyFont="1" applyFill="1" applyBorder="1" applyAlignment="1">
      <alignment vertical="center"/>
    </xf>
    <xf numFmtId="164" fontId="11" fillId="0" borderId="6" xfId="9" applyFont="1" applyFill="1" applyBorder="1" applyAlignment="1">
      <alignment horizontal="right" vertical="center"/>
    </xf>
    <xf numFmtId="43" fontId="10" fillId="0" borderId="7" xfId="12" applyFont="1" applyFill="1" applyBorder="1" applyAlignment="1">
      <alignment vertical="center"/>
    </xf>
    <xf numFmtId="43" fontId="10" fillId="0" borderId="8" xfId="12" applyFont="1" applyFill="1" applyBorder="1" applyAlignment="1">
      <alignment vertical="center"/>
    </xf>
    <xf numFmtId="0" fontId="17" fillId="0" borderId="0" xfId="3" applyFont="1" applyAlignment="1">
      <alignment vertical="center" wrapText="1"/>
    </xf>
    <xf numFmtId="164" fontId="11" fillId="0" borderId="9" xfId="9" applyFont="1" applyFill="1" applyBorder="1" applyAlignment="1">
      <alignment horizontal="right" vertical="center"/>
    </xf>
    <xf numFmtId="43" fontId="10" fillId="0" borderId="10" xfId="12" applyFont="1" applyFill="1" applyBorder="1" applyAlignment="1">
      <alignment vertical="center"/>
    </xf>
    <xf numFmtId="43" fontId="10" fillId="0" borderId="11" xfId="12" applyFont="1" applyFill="1" applyBorder="1" applyAlignment="1">
      <alignment vertical="center"/>
    </xf>
    <xf numFmtId="9" fontId="11" fillId="0" borderId="9" xfId="8" applyFont="1" applyFill="1" applyBorder="1" applyAlignment="1">
      <alignment horizontal="right" vertical="center"/>
    </xf>
    <xf numFmtId="164" fontId="14" fillId="0" borderId="12" xfId="9" applyFont="1" applyFill="1" applyBorder="1" applyAlignment="1">
      <alignment horizontal="right" vertical="center"/>
    </xf>
    <xf numFmtId="43" fontId="18" fillId="0" borderId="13" xfId="12" applyFont="1" applyFill="1" applyBorder="1" applyAlignment="1">
      <alignment vertical="center"/>
    </xf>
    <xf numFmtId="43" fontId="18" fillId="0" borderId="14" xfId="12" applyFont="1" applyFill="1" applyBorder="1" applyAlignment="1">
      <alignment vertical="center"/>
    </xf>
    <xf numFmtId="164" fontId="19" fillId="0" borderId="0" xfId="9" applyFont="1" applyFill="1" applyBorder="1" applyAlignment="1">
      <alignment horizontal="center" vertical="center"/>
    </xf>
    <xf numFmtId="164" fontId="20" fillId="0" borderId="4" xfId="9" applyFont="1" applyBorder="1" applyAlignment="1">
      <alignment horizontal="right" vertical="center"/>
    </xf>
    <xf numFmtId="164" fontId="20" fillId="0" borderId="5" xfId="9" applyFont="1" applyBorder="1" applyAlignment="1">
      <alignment horizontal="center" vertical="center"/>
    </xf>
    <xf numFmtId="0" fontId="21" fillId="0" borderId="0" xfId="3" applyFont="1" applyAlignment="1">
      <alignment horizontal="center" vertical="center" wrapText="1"/>
    </xf>
    <xf numFmtId="164" fontId="19" fillId="0" borderId="0" xfId="9" applyFont="1" applyBorder="1" applyAlignment="1">
      <alignment horizontal="center" vertical="center"/>
    </xf>
    <xf numFmtId="164" fontId="14" fillId="0" borderId="0" xfId="9" applyFont="1" applyBorder="1" applyAlignment="1">
      <alignment horizontal="center" vertical="center"/>
    </xf>
    <xf numFmtId="43" fontId="10" fillId="0" borderId="8" xfId="12" applyFont="1" applyBorder="1" applyAlignment="1">
      <alignment vertical="center"/>
    </xf>
    <xf numFmtId="14" fontId="10" fillId="0" borderId="11" xfId="3" applyNumberFormat="1" applyFont="1" applyBorder="1" applyAlignment="1">
      <alignment horizontal="center" vertical="center"/>
    </xf>
    <xf numFmtId="0" fontId="10" fillId="0" borderId="11" xfId="3" applyFont="1" applyBorder="1" applyAlignment="1">
      <alignment vertical="center"/>
    </xf>
    <xf numFmtId="164" fontId="11" fillId="0" borderId="11" xfId="9" applyFont="1" applyBorder="1" applyAlignment="1">
      <alignment horizontal="center" vertical="center"/>
    </xf>
    <xf numFmtId="43" fontId="10" fillId="0" borderId="11" xfId="12" applyFont="1" applyBorder="1" applyAlignment="1">
      <alignment vertical="center"/>
    </xf>
    <xf numFmtId="165" fontId="12" fillId="0" borderId="15" xfId="3" applyNumberFormat="1" applyFont="1" applyBorder="1" applyAlignment="1">
      <alignment horizontal="center" vertical="center"/>
    </xf>
    <xf numFmtId="14" fontId="13" fillId="6" borderId="27" xfId="3" applyNumberFormat="1" applyFont="1" applyFill="1" applyBorder="1" applyAlignment="1">
      <alignment horizontal="center" vertical="center"/>
    </xf>
    <xf numFmtId="43" fontId="4" fillId="0" borderId="0" xfId="12" applyFont="1" applyAlignment="1">
      <alignment vertical="center"/>
    </xf>
    <xf numFmtId="43" fontId="16" fillId="0" borderId="0" xfId="12" applyFont="1" applyAlignment="1">
      <alignment vertical="center"/>
    </xf>
    <xf numFmtId="43" fontId="4" fillId="0" borderId="0" xfId="12" applyFont="1" applyFill="1" applyAlignment="1">
      <alignment vertical="center"/>
    </xf>
    <xf numFmtId="43" fontId="10" fillId="0" borderId="0" xfId="12" applyFont="1" applyAlignment="1">
      <alignment vertical="center"/>
    </xf>
    <xf numFmtId="43" fontId="6" fillId="0" borderId="0" xfId="12" applyFont="1" applyAlignment="1">
      <alignment vertical="center"/>
    </xf>
    <xf numFmtId="43" fontId="6" fillId="0" borderId="0" xfId="3" applyNumberFormat="1" applyFont="1" applyAlignment="1">
      <alignment vertical="center"/>
    </xf>
    <xf numFmtId="43" fontId="18" fillId="0" borderId="0" xfId="12" applyFont="1" applyAlignment="1">
      <alignment vertical="center"/>
    </xf>
    <xf numFmtId="0" fontId="4" fillId="0" borderId="0" xfId="3" applyFont="1" applyAlignment="1">
      <alignment vertical="center"/>
    </xf>
    <xf numFmtId="164" fontId="11" fillId="0" borderId="11" xfId="9" applyFont="1" applyFill="1" applyBorder="1" applyAlignment="1">
      <alignment horizontal="center" vertical="center"/>
    </xf>
    <xf numFmtId="43" fontId="10" fillId="7" borderId="11" xfId="12" applyFont="1" applyFill="1" applyBorder="1" applyAlignment="1">
      <alignment vertical="center"/>
    </xf>
    <xf numFmtId="164" fontId="11" fillId="0" borderId="0" xfId="9" applyFont="1" applyFill="1" applyAlignment="1">
      <alignment horizontal="center" vertical="center"/>
    </xf>
    <xf numFmtId="164" fontId="14" fillId="0" borderId="0" xfId="9" applyFont="1" applyFill="1" applyBorder="1" applyAlignment="1">
      <alignment horizontal="center" vertical="center"/>
    </xf>
    <xf numFmtId="0" fontId="24" fillId="14" borderId="66" xfId="0" applyFont="1" applyFill="1" applyBorder="1" applyAlignment="1">
      <alignment horizontal="center" vertical="center" wrapText="1"/>
    </xf>
    <xf numFmtId="0" fontId="25" fillId="0" borderId="0" xfId="0" applyFont="1"/>
    <xf numFmtId="0" fontId="26" fillId="0" borderId="0" xfId="0" applyFont="1"/>
    <xf numFmtId="0" fontId="28" fillId="0" borderId="0" xfId="0" applyFont="1" applyAlignment="1">
      <alignment horizontal="right" vertical="center"/>
    </xf>
    <xf numFmtId="0" fontId="29" fillId="8" borderId="30" xfId="0" applyFont="1" applyFill="1" applyBorder="1"/>
    <xf numFmtId="0" fontId="30" fillId="0" borderId="0" xfId="0" applyFont="1"/>
    <xf numFmtId="0" fontId="31" fillId="2" borderId="32" xfId="0" applyFont="1" applyFill="1" applyBorder="1" applyAlignment="1">
      <alignment horizontal="left" vertical="center" indent="1"/>
    </xf>
    <xf numFmtId="0" fontId="32" fillId="0" borderId="33" xfId="0" applyFont="1" applyBorder="1"/>
    <xf numFmtId="0" fontId="32" fillId="0" borderId="34" xfId="0" applyFont="1" applyBorder="1"/>
    <xf numFmtId="0" fontId="33" fillId="0" borderId="0" xfId="0" applyFont="1" applyAlignment="1">
      <alignment horizontal="right" vertical="center"/>
    </xf>
    <xf numFmtId="0" fontId="34" fillId="0" borderId="33" xfId="0" applyFont="1" applyBorder="1"/>
    <xf numFmtId="0" fontId="34" fillId="0" borderId="34" xfId="0" applyFont="1" applyBorder="1"/>
    <xf numFmtId="0" fontId="14" fillId="0" borderId="20" xfId="3" applyFont="1" applyBorder="1" applyAlignment="1">
      <alignment horizontal="center" vertical="center"/>
    </xf>
    <xf numFmtId="0" fontId="15" fillId="0" borderId="20" xfId="3" applyFont="1" applyBorder="1" applyAlignment="1">
      <alignment horizontal="center" vertical="center"/>
    </xf>
    <xf numFmtId="164" fontId="20" fillId="0" borderId="20" xfId="9" applyFont="1" applyFill="1" applyBorder="1" applyAlignment="1">
      <alignment horizontal="center" vertical="center"/>
    </xf>
    <xf numFmtId="14" fontId="24" fillId="14" borderId="11" xfId="0" applyNumberFormat="1" applyFont="1" applyFill="1" applyBorder="1" applyAlignment="1">
      <alignment horizontal="center" vertical="center" wrapText="1"/>
    </xf>
    <xf numFmtId="0" fontId="24" fillId="14" borderId="11" xfId="0" applyFont="1" applyFill="1" applyBorder="1" applyAlignment="1">
      <alignment horizontal="center" vertical="center" wrapText="1"/>
    </xf>
    <xf numFmtId="164" fontId="35" fillId="14" borderId="11" xfId="9" applyFont="1" applyFill="1" applyBorder="1" applyAlignment="1">
      <alignment horizontal="center" vertical="center" wrapText="1"/>
    </xf>
    <xf numFmtId="164" fontId="35" fillId="0" borderId="11" xfId="9" applyFont="1" applyFill="1" applyBorder="1" applyAlignment="1">
      <alignment horizontal="center" vertical="center" wrapText="1"/>
    </xf>
    <xf numFmtId="14" fontId="24" fillId="0" borderId="11" xfId="0" applyNumberFormat="1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43" fontId="16" fillId="0" borderId="20" xfId="12" applyFont="1" applyFill="1" applyBorder="1" applyAlignment="1">
      <alignment vertical="center"/>
    </xf>
    <xf numFmtId="0" fontId="9" fillId="0" borderId="11" xfId="0" applyFont="1" applyBorder="1" applyAlignment="1">
      <alignment horizontal="center" vertical="center"/>
    </xf>
    <xf numFmtId="164" fontId="35" fillId="14" borderId="8" xfId="9" applyFont="1" applyFill="1" applyBorder="1" applyAlignment="1">
      <alignment horizontal="center" vertical="center" wrapText="1"/>
    </xf>
    <xf numFmtId="43" fontId="36" fillId="0" borderId="11" xfId="12" applyFont="1" applyBorder="1" applyAlignment="1">
      <alignment vertical="center"/>
    </xf>
    <xf numFmtId="43" fontId="11" fillId="0" borderId="11" xfId="12" applyFont="1" applyBorder="1" applyAlignment="1">
      <alignment vertical="center"/>
    </xf>
    <xf numFmtId="43" fontId="0" fillId="0" borderId="0" xfId="0" applyNumberFormat="1"/>
    <xf numFmtId="164" fontId="37" fillId="14" borderId="11" xfId="9" applyFont="1" applyFill="1" applyBorder="1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40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41" fillId="0" borderId="0" xfId="0" applyFont="1"/>
    <xf numFmtId="164" fontId="25" fillId="0" borderId="0" xfId="9" applyFont="1" applyAlignment="1">
      <alignment horizontal="right"/>
    </xf>
    <xf numFmtId="10" fontId="25" fillId="0" borderId="0" xfId="8" applyNumberFormat="1" applyFont="1" applyAlignment="1">
      <alignment horizontal="right"/>
    </xf>
    <xf numFmtId="164" fontId="25" fillId="0" borderId="0" xfId="9" applyFont="1"/>
    <xf numFmtId="165" fontId="42" fillId="0" borderId="0" xfId="0" applyNumberFormat="1" applyFont="1" applyAlignment="1">
      <alignment horizontal="center" vertical="center"/>
    </xf>
    <xf numFmtId="0" fontId="44" fillId="0" borderId="0" xfId="0" applyFont="1"/>
    <xf numFmtId="0" fontId="43" fillId="13" borderId="43" xfId="0" applyFont="1" applyFill="1" applyBorder="1" applyAlignment="1">
      <alignment horizontal="center" vertical="center"/>
    </xf>
    <xf numFmtId="166" fontId="45" fillId="13" borderId="56" xfId="0" applyNumberFormat="1" applyFont="1" applyFill="1" applyBorder="1" applyAlignment="1">
      <alignment horizontal="center" vertical="center"/>
    </xf>
    <xf numFmtId="166" fontId="45" fillId="3" borderId="56" xfId="0" applyNumberFormat="1" applyFont="1" applyFill="1" applyBorder="1" applyAlignment="1">
      <alignment horizontal="center" vertical="center"/>
    </xf>
    <xf numFmtId="0" fontId="46" fillId="0" borderId="0" xfId="0" applyFont="1" applyAlignment="1">
      <alignment horizontal="right" vertical="center"/>
    </xf>
    <xf numFmtId="0" fontId="43" fillId="13" borderId="28" xfId="0" applyFont="1" applyFill="1" applyBorder="1" applyAlignment="1">
      <alignment vertical="center"/>
    </xf>
    <xf numFmtId="0" fontId="43" fillId="13" borderId="29" xfId="0" applyFont="1" applyFill="1" applyBorder="1"/>
    <xf numFmtId="0" fontId="43" fillId="13" borderId="30" xfId="0" applyFont="1" applyFill="1" applyBorder="1"/>
    <xf numFmtId="164" fontId="43" fillId="13" borderId="46" xfId="9" applyFont="1" applyFill="1" applyBorder="1" applyAlignment="1">
      <alignment horizontal="right"/>
    </xf>
    <xf numFmtId="10" fontId="43" fillId="13" borderId="47" xfId="8" applyNumberFormat="1" applyFont="1" applyFill="1" applyBorder="1" applyAlignment="1">
      <alignment horizontal="right" vertical="center"/>
    </xf>
    <xf numFmtId="164" fontId="43" fillId="13" borderId="71" xfId="9" applyFont="1" applyFill="1" applyBorder="1" applyAlignment="1">
      <alignment horizontal="right"/>
    </xf>
    <xf numFmtId="0" fontId="31" fillId="2" borderId="48" xfId="0" applyFont="1" applyFill="1" applyBorder="1" applyAlignment="1">
      <alignment horizontal="left" vertical="center" indent="1"/>
    </xf>
    <xf numFmtId="9" fontId="47" fillId="0" borderId="49" xfId="8" applyFont="1" applyBorder="1" applyAlignment="1">
      <alignment horizontal="right" vertical="center"/>
    </xf>
    <xf numFmtId="164" fontId="44" fillId="0" borderId="50" xfId="9" applyFont="1" applyFill="1" applyBorder="1" applyAlignment="1">
      <alignment horizontal="right" vertical="center"/>
    </xf>
    <xf numFmtId="10" fontId="44" fillId="4" borderId="51" xfId="8" applyNumberFormat="1" applyFont="1" applyFill="1" applyBorder="1" applyAlignment="1">
      <alignment horizontal="right" vertical="center"/>
    </xf>
    <xf numFmtId="164" fontId="48" fillId="0" borderId="50" xfId="9" applyFont="1" applyFill="1" applyBorder="1" applyAlignment="1">
      <alignment horizontal="right" vertical="center"/>
    </xf>
    <xf numFmtId="10" fontId="48" fillId="4" borderId="51" xfId="8" applyNumberFormat="1" applyFont="1" applyFill="1" applyBorder="1" applyAlignment="1">
      <alignment horizontal="right" vertical="center"/>
    </xf>
    <xf numFmtId="164" fontId="44" fillId="0" borderId="58" xfId="9" applyFont="1" applyBorder="1" applyAlignment="1">
      <alignment horizontal="right" vertical="center"/>
    </xf>
    <xf numFmtId="164" fontId="48" fillId="0" borderId="50" xfId="9" applyFont="1" applyBorder="1" applyAlignment="1">
      <alignment horizontal="right" vertical="center"/>
    </xf>
    <xf numFmtId="10" fontId="48" fillId="4" borderId="53" xfId="8" applyNumberFormat="1" applyFont="1" applyFill="1" applyBorder="1" applyAlignment="1">
      <alignment horizontal="right" vertical="center"/>
    </xf>
    <xf numFmtId="10" fontId="48" fillId="4" borderId="55" xfId="8" applyNumberFormat="1" applyFont="1" applyFill="1" applyBorder="1" applyAlignment="1">
      <alignment horizontal="right" vertical="center"/>
    </xf>
    <xf numFmtId="164" fontId="48" fillId="0" borderId="54" xfId="9" applyFont="1" applyBorder="1" applyAlignment="1">
      <alignment horizontal="right" vertical="center"/>
    </xf>
    <xf numFmtId="40" fontId="29" fillId="8" borderId="31" xfId="0" applyNumberFormat="1" applyFont="1" applyFill="1" applyBorder="1" applyAlignment="1">
      <alignment vertical="center"/>
    </xf>
    <xf numFmtId="0" fontId="49" fillId="0" borderId="0" xfId="8" applyNumberFormat="1" applyFont="1" applyAlignment="1">
      <alignment horizontal="center" vertical="center"/>
    </xf>
    <xf numFmtId="164" fontId="50" fillId="0" borderId="0" xfId="9" applyFont="1" applyAlignment="1">
      <alignment horizontal="right"/>
    </xf>
    <xf numFmtId="0" fontId="43" fillId="13" borderId="65" xfId="0" applyFont="1" applyFill="1" applyBorder="1" applyAlignment="1">
      <alignment horizontal="center" vertical="center"/>
    </xf>
    <xf numFmtId="0" fontId="43" fillId="13" borderId="21" xfId="0" applyFont="1" applyFill="1" applyBorder="1" applyAlignment="1">
      <alignment horizontal="center" vertical="center"/>
    </xf>
    <xf numFmtId="4" fontId="43" fillId="13" borderId="43" xfId="0" applyNumberFormat="1" applyFont="1" applyFill="1" applyBorder="1" applyAlignment="1">
      <alignment horizontal="center" vertical="center"/>
    </xf>
    <xf numFmtId="0" fontId="48" fillId="0" borderId="44" xfId="0" applyFont="1" applyBorder="1" applyAlignment="1">
      <alignment horizontal="left" vertical="center"/>
    </xf>
    <xf numFmtId="0" fontId="48" fillId="0" borderId="21" xfId="0" applyFont="1" applyBorder="1" applyAlignment="1">
      <alignment horizontal="center" vertical="center"/>
    </xf>
    <xf numFmtId="40" fontId="32" fillId="8" borderId="44" xfId="9" applyNumberFormat="1" applyFont="1" applyFill="1" applyBorder="1" applyAlignment="1">
      <alignment vertical="center"/>
    </xf>
    <xf numFmtId="164" fontId="44" fillId="0" borderId="23" xfId="9" applyFont="1" applyBorder="1" applyAlignment="1">
      <alignment horizontal="center" vertical="center"/>
    </xf>
    <xf numFmtId="0" fontId="48" fillId="0" borderId="45" xfId="0" applyFont="1" applyBorder="1" applyAlignment="1">
      <alignment horizontal="left" vertical="center"/>
    </xf>
    <xf numFmtId="0" fontId="48" fillId="0" borderId="33" xfId="0" applyFont="1" applyBorder="1" applyAlignment="1">
      <alignment horizontal="center" vertical="center"/>
    </xf>
    <xf numFmtId="164" fontId="32" fillId="0" borderId="23" xfId="9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164" fontId="53" fillId="0" borderId="0" xfId="9" applyFont="1" applyFill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164" fontId="44" fillId="0" borderId="0" xfId="9" applyFont="1" applyFill="1" applyAlignment="1">
      <alignment horizontal="center" vertical="center"/>
    </xf>
    <xf numFmtId="0" fontId="55" fillId="0" borderId="0" xfId="0" applyFont="1" applyAlignment="1">
      <alignment vertical="center"/>
    </xf>
    <xf numFmtId="164" fontId="56" fillId="13" borderId="0" xfId="9" applyFont="1" applyFill="1" applyAlignment="1">
      <alignment horizontal="center" vertical="center"/>
    </xf>
    <xf numFmtId="164" fontId="48" fillId="0" borderId="21" xfId="9" applyFont="1" applyFill="1" applyBorder="1" applyAlignment="1">
      <alignment horizontal="center" vertical="center"/>
    </xf>
    <xf numFmtId="14" fontId="44" fillId="0" borderId="0" xfId="0" applyNumberFormat="1" applyFont="1" applyAlignment="1">
      <alignment horizontal="center" vertical="center"/>
    </xf>
    <xf numFmtId="14" fontId="43" fillId="13" borderId="21" xfId="0" applyNumberFormat="1" applyFont="1" applyFill="1" applyBorder="1" applyAlignment="1">
      <alignment horizontal="center" vertical="center"/>
    </xf>
    <xf numFmtId="164" fontId="43" fillId="13" borderId="21" xfId="9" applyFont="1" applyFill="1" applyBorder="1" applyAlignment="1">
      <alignment horizontal="center" vertical="center"/>
    </xf>
    <xf numFmtId="14" fontId="57" fillId="14" borderId="66" xfId="0" applyNumberFormat="1" applyFont="1" applyFill="1" applyBorder="1" applyAlignment="1">
      <alignment horizontal="right" vertical="center" wrapText="1"/>
    </xf>
    <xf numFmtId="14" fontId="48" fillId="0" borderId="21" xfId="0" applyNumberFormat="1" applyFont="1" applyBorder="1" applyAlignment="1">
      <alignment horizontal="center" vertical="center"/>
    </xf>
    <xf numFmtId="0" fontId="44" fillId="0" borderId="0" xfId="0" applyFont="1" applyAlignment="1">
      <alignment horizontal="center"/>
    </xf>
    <xf numFmtId="0" fontId="48" fillId="0" borderId="0" xfId="0" applyFont="1" applyAlignment="1">
      <alignment horizontal="left" vertical="center"/>
    </xf>
    <xf numFmtId="0" fontId="44" fillId="0" borderId="0" xfId="0" applyFont="1" applyAlignment="1">
      <alignment horizontal="left"/>
    </xf>
    <xf numFmtId="164" fontId="48" fillId="0" borderId="0" xfId="0" applyNumberFormat="1" applyFont="1" applyAlignment="1">
      <alignment horizontal="center" vertical="center"/>
    </xf>
    <xf numFmtId="0" fontId="44" fillId="0" borderId="21" xfId="0" applyFont="1" applyBorder="1" applyAlignment="1">
      <alignment horizontal="center" vertical="center"/>
    </xf>
    <xf numFmtId="0" fontId="57" fillId="14" borderId="66" xfId="0" applyFont="1" applyFill="1" applyBorder="1" applyAlignment="1">
      <alignment horizontal="center" vertical="center" wrapText="1"/>
    </xf>
    <xf numFmtId="164" fontId="58" fillId="14" borderId="66" xfId="9" applyFont="1" applyFill="1" applyBorder="1" applyAlignment="1">
      <alignment horizontal="center" vertical="center" wrapText="1"/>
    </xf>
    <xf numFmtId="0" fontId="44" fillId="0" borderId="66" xfId="0" applyFont="1" applyBorder="1" applyAlignment="1">
      <alignment horizontal="center" vertical="center"/>
    </xf>
    <xf numFmtId="164" fontId="48" fillId="5" borderId="21" xfId="9" applyFont="1" applyFill="1" applyBorder="1" applyAlignment="1">
      <alignment horizontal="center" vertical="center"/>
    </xf>
    <xf numFmtId="14" fontId="48" fillId="5" borderId="21" xfId="0" applyNumberFormat="1" applyFont="1" applyFill="1" applyBorder="1" applyAlignment="1">
      <alignment horizontal="center" vertical="center"/>
    </xf>
    <xf numFmtId="164" fontId="58" fillId="0" borderId="66" xfId="9" applyFont="1" applyFill="1" applyBorder="1" applyAlignment="1">
      <alignment horizontal="center" vertical="center" wrapText="1"/>
    </xf>
    <xf numFmtId="164" fontId="48" fillId="0" borderId="0" xfId="9" applyFont="1" applyAlignment="1">
      <alignment horizontal="center" vertical="center"/>
    </xf>
    <xf numFmtId="43" fontId="48" fillId="0" borderId="0" xfId="0" applyNumberFormat="1" applyFont="1" applyAlignment="1">
      <alignment horizontal="center" vertical="center"/>
    </xf>
    <xf numFmtId="4" fontId="44" fillId="5" borderId="21" xfId="0" applyNumberFormat="1" applyFont="1" applyFill="1" applyBorder="1" applyAlignment="1">
      <alignment horizontal="center" vertical="center"/>
    </xf>
    <xf numFmtId="0" fontId="57" fillId="14" borderId="21" xfId="0" applyFont="1" applyFill="1" applyBorder="1" applyAlignment="1">
      <alignment horizontal="center" vertical="center" wrapText="1"/>
    </xf>
    <xf numFmtId="164" fontId="44" fillId="5" borderId="21" xfId="9" applyFont="1" applyFill="1" applyBorder="1" applyAlignment="1">
      <alignment horizontal="center" vertical="center"/>
    </xf>
    <xf numFmtId="164" fontId="59" fillId="5" borderId="21" xfId="9" applyFont="1" applyFill="1" applyBorder="1" applyAlignment="1">
      <alignment horizontal="center" vertical="center"/>
    </xf>
    <xf numFmtId="3" fontId="60" fillId="11" borderId="0" xfId="0" applyNumberFormat="1" applyFont="1" applyFill="1" applyAlignment="1">
      <alignment horizontal="center" vertical="center"/>
    </xf>
    <xf numFmtId="14" fontId="44" fillId="0" borderId="21" xfId="0" applyNumberFormat="1" applyFont="1" applyBorder="1" applyAlignment="1">
      <alignment horizontal="center" vertical="center"/>
    </xf>
    <xf numFmtId="0" fontId="53" fillId="0" borderId="0" xfId="0" applyFont="1" applyAlignment="1">
      <alignment vertical="center"/>
    </xf>
    <xf numFmtId="164" fontId="51" fillId="13" borderId="0" xfId="9" applyFont="1" applyFill="1" applyAlignment="1">
      <alignment vertical="center"/>
    </xf>
    <xf numFmtId="164" fontId="44" fillId="0" borderId="0" xfId="9" applyFont="1"/>
    <xf numFmtId="0" fontId="32" fillId="0" borderId="0" xfId="0" applyFont="1"/>
    <xf numFmtId="0" fontId="44" fillId="0" borderId="0" xfId="0" applyFont="1" applyAlignment="1">
      <alignment vertical="center"/>
    </xf>
    <xf numFmtId="14" fontId="44" fillId="5" borderId="21" xfId="0" applyNumberFormat="1" applyFont="1" applyFill="1" applyBorder="1" applyAlignment="1">
      <alignment horizontal="center" vertical="center"/>
    </xf>
    <xf numFmtId="4" fontId="44" fillId="0" borderId="21" xfId="0" applyNumberFormat="1" applyFont="1" applyBorder="1" applyAlignment="1">
      <alignment horizontal="center" vertical="center"/>
    </xf>
    <xf numFmtId="43" fontId="44" fillId="0" borderId="0" xfId="0" applyNumberFormat="1" applyFont="1" applyAlignment="1">
      <alignment horizontal="center"/>
    </xf>
    <xf numFmtId="164" fontId="44" fillId="0" borderId="21" xfId="9" applyFont="1" applyBorder="1" applyAlignment="1">
      <alignment horizontal="center" vertical="center"/>
    </xf>
    <xf numFmtId="0" fontId="41" fillId="0" borderId="0" xfId="1" applyFont="1"/>
    <xf numFmtId="0" fontId="25" fillId="0" borderId="0" xfId="1" applyFont="1"/>
    <xf numFmtId="10" fontId="61" fillId="0" borderId="0" xfId="8" applyNumberFormat="1" applyFont="1"/>
    <xf numFmtId="164" fontId="62" fillId="0" borderId="0" xfId="9" applyFont="1" applyAlignment="1">
      <alignment horizontal="center" vertical="center"/>
    </xf>
    <xf numFmtId="164" fontId="62" fillId="0" borderId="0" xfId="9" applyFont="1" applyFill="1" applyAlignment="1">
      <alignment horizontal="center" vertical="center"/>
    </xf>
    <xf numFmtId="0" fontId="25" fillId="0" borderId="0" xfId="1" applyFont="1" applyAlignment="1">
      <alignment horizontal="center"/>
    </xf>
    <xf numFmtId="165" fontId="42" fillId="0" borderId="0" xfId="1" applyNumberFormat="1" applyFont="1" applyAlignment="1">
      <alignment horizontal="center" vertical="center"/>
    </xf>
    <xf numFmtId="166" fontId="45" fillId="13" borderId="24" xfId="1" applyNumberFormat="1" applyFont="1" applyFill="1" applyBorder="1" applyAlignment="1">
      <alignment horizontal="center" vertical="center"/>
    </xf>
    <xf numFmtId="166" fontId="45" fillId="3" borderId="24" xfId="1" applyNumberFormat="1" applyFont="1" applyFill="1" applyBorder="1" applyAlignment="1">
      <alignment horizontal="center" vertical="center"/>
    </xf>
    <xf numFmtId="166" fontId="45" fillId="13" borderId="36" xfId="1" applyNumberFormat="1" applyFont="1" applyFill="1" applyBorder="1" applyAlignment="1">
      <alignment horizontal="center" vertical="center"/>
    </xf>
    <xf numFmtId="164" fontId="44" fillId="0" borderId="34" xfId="10" applyFont="1" applyBorder="1" applyAlignment="1">
      <alignment horizontal="right" vertical="center"/>
    </xf>
    <xf numFmtId="164" fontId="44" fillId="8" borderId="38" xfId="10" applyFont="1" applyFill="1" applyBorder="1" applyAlignment="1">
      <alignment horizontal="right" vertical="center"/>
    </xf>
    <xf numFmtId="164" fontId="44" fillId="8" borderId="37" xfId="10" applyFont="1" applyFill="1" applyBorder="1" applyAlignment="1">
      <alignment horizontal="right" vertical="center"/>
    </xf>
    <xf numFmtId="164" fontId="44" fillId="8" borderId="70" xfId="10" applyFont="1" applyFill="1" applyBorder="1" applyAlignment="1">
      <alignment horizontal="right" vertical="center"/>
    </xf>
    <xf numFmtId="164" fontId="29" fillId="8" borderId="37" xfId="10" applyFont="1" applyFill="1" applyBorder="1" applyAlignment="1">
      <alignment horizontal="right"/>
    </xf>
    <xf numFmtId="164" fontId="29" fillId="8" borderId="38" xfId="10" applyFont="1" applyFill="1" applyBorder="1" applyAlignment="1">
      <alignment horizontal="right"/>
    </xf>
    <xf numFmtId="164" fontId="29" fillId="8" borderId="70" xfId="10" applyFont="1" applyFill="1" applyBorder="1" applyAlignment="1">
      <alignment horizontal="right"/>
    </xf>
    <xf numFmtId="164" fontId="29" fillId="9" borderId="31" xfId="10" applyFont="1" applyFill="1" applyBorder="1" applyAlignment="1">
      <alignment horizontal="right"/>
    </xf>
    <xf numFmtId="0" fontId="46" fillId="0" borderId="0" xfId="1" applyFont="1" applyAlignment="1">
      <alignment horizontal="right" vertical="center"/>
    </xf>
    <xf numFmtId="164" fontId="25" fillId="0" borderId="0" xfId="10" applyFont="1"/>
    <xf numFmtId="164" fontId="64" fillId="0" borderId="0" xfId="10" applyFont="1" applyAlignment="1">
      <alignment horizontal="center" vertical="center"/>
    </xf>
    <xf numFmtId="164" fontId="65" fillId="0" borderId="0" xfId="10" applyFont="1" applyAlignment="1">
      <alignment horizontal="center" vertical="center"/>
    </xf>
    <xf numFmtId="164" fontId="66" fillId="0" borderId="0" xfId="10" applyFont="1" applyAlignment="1">
      <alignment horizontal="right"/>
    </xf>
    <xf numFmtId="164" fontId="67" fillId="0" borderId="0" xfId="10" applyFont="1" applyAlignment="1">
      <alignment horizontal="right"/>
    </xf>
    <xf numFmtId="164" fontId="29" fillId="10" borderId="31" xfId="10" applyFont="1" applyFill="1" applyBorder="1" applyAlignment="1">
      <alignment horizontal="right"/>
    </xf>
    <xf numFmtId="0" fontId="30" fillId="0" borderId="0" xfId="1" applyFont="1"/>
    <xf numFmtId="164" fontId="68" fillId="0" borderId="0" xfId="10" applyFont="1"/>
    <xf numFmtId="43" fontId="25" fillId="0" borderId="0" xfId="1" applyNumberFormat="1" applyFont="1"/>
    <xf numFmtId="10" fontId="25" fillId="0" borderId="0" xfId="8" applyNumberFormat="1" applyFont="1"/>
    <xf numFmtId="0" fontId="44" fillId="0" borderId="0" xfId="1" applyFont="1"/>
    <xf numFmtId="0" fontId="43" fillId="13" borderId="23" xfId="0" applyFont="1" applyFill="1" applyBorder="1" applyAlignment="1">
      <alignment horizontal="center" vertical="center"/>
    </xf>
    <xf numFmtId="4" fontId="28" fillId="0" borderId="23" xfId="0" applyNumberFormat="1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14" fontId="28" fillId="0" borderId="0" xfId="0" applyNumberFormat="1" applyFont="1" applyAlignment="1">
      <alignment horizontal="center" vertical="center"/>
    </xf>
    <xf numFmtId="14" fontId="57" fillId="0" borderId="66" xfId="0" applyNumberFormat="1" applyFont="1" applyBorder="1" applyAlignment="1">
      <alignment horizontal="center" vertical="center" wrapText="1"/>
    </xf>
    <xf numFmtId="0" fontId="57" fillId="0" borderId="66" xfId="0" applyFont="1" applyBorder="1" applyAlignment="1">
      <alignment horizontal="center" vertical="center" wrapText="1"/>
    </xf>
    <xf numFmtId="164" fontId="44" fillId="0" borderId="21" xfId="0" applyNumberFormat="1" applyFont="1" applyBorder="1" applyAlignment="1">
      <alignment horizontal="center" vertical="center"/>
    </xf>
    <xf numFmtId="164" fontId="59" fillId="0" borderId="21" xfId="0" applyNumberFormat="1" applyFont="1" applyBorder="1" applyAlignment="1">
      <alignment horizontal="center" vertical="center"/>
    </xf>
    <xf numFmtId="14" fontId="44" fillId="0" borderId="66" xfId="0" applyNumberFormat="1" applyFont="1" applyBorder="1" applyAlignment="1">
      <alignment horizontal="center" vertical="center"/>
    </xf>
    <xf numFmtId="164" fontId="44" fillId="0" borderId="0" xfId="0" applyNumberFormat="1" applyFont="1" applyAlignment="1">
      <alignment horizontal="center" vertical="center"/>
    </xf>
    <xf numFmtId="4" fontId="32" fillId="0" borderId="22" xfId="0" applyNumberFormat="1" applyFont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43" fillId="13" borderId="21" xfId="0" applyFont="1" applyFill="1" applyBorder="1" applyAlignment="1">
      <alignment horizontal="right" vertical="center"/>
    </xf>
    <xf numFmtId="4" fontId="43" fillId="13" borderId="21" xfId="0" applyNumberFormat="1" applyFont="1" applyFill="1" applyBorder="1" applyAlignment="1">
      <alignment horizontal="center" vertical="center"/>
    </xf>
    <xf numFmtId="0" fontId="69" fillId="0" borderId="0" xfId="0" applyFont="1" applyAlignment="1">
      <alignment vertical="center"/>
    </xf>
    <xf numFmtId="0" fontId="70" fillId="0" borderId="0" xfId="0" applyFont="1" applyAlignment="1">
      <alignment vertical="center"/>
    </xf>
    <xf numFmtId="49" fontId="71" fillId="0" borderId="0" xfId="0" applyNumberFormat="1" applyFont="1" applyAlignment="1">
      <alignment vertical="center"/>
    </xf>
    <xf numFmtId="0" fontId="72" fillId="0" borderId="0" xfId="0" applyFont="1" applyAlignment="1">
      <alignment horizontal="center" vertical="center"/>
    </xf>
    <xf numFmtId="0" fontId="73" fillId="0" borderId="0" xfId="0" applyFont="1" applyAlignment="1">
      <alignment vertical="center"/>
    </xf>
    <xf numFmtId="0" fontId="44" fillId="0" borderId="34" xfId="0" applyFont="1" applyBorder="1"/>
    <xf numFmtId="0" fontId="31" fillId="2" borderId="33" xfId="0" applyFont="1" applyFill="1" applyBorder="1" applyAlignment="1">
      <alignment horizontal="left" vertical="center" indent="1"/>
    </xf>
    <xf numFmtId="0" fontId="31" fillId="2" borderId="74" xfId="0" applyFont="1" applyFill="1" applyBorder="1" applyAlignment="1">
      <alignment horizontal="left" vertical="center" indent="1"/>
    </xf>
    <xf numFmtId="14" fontId="31" fillId="2" borderId="33" xfId="0" applyNumberFormat="1" applyFont="1" applyFill="1" applyBorder="1" applyAlignment="1">
      <alignment horizontal="left" vertical="center" indent="1"/>
    </xf>
    <xf numFmtId="14" fontId="31" fillId="2" borderId="75" xfId="0" applyNumberFormat="1" applyFont="1" applyFill="1" applyBorder="1" applyAlignment="1">
      <alignment horizontal="left" vertical="center" indent="1"/>
    </xf>
    <xf numFmtId="14" fontId="31" fillId="2" borderId="76" xfId="0" applyNumberFormat="1" applyFont="1" applyFill="1" applyBorder="1" applyAlignment="1">
      <alignment horizontal="left" vertical="center" indent="1"/>
    </xf>
    <xf numFmtId="14" fontId="31" fillId="2" borderId="77" xfId="0" applyNumberFormat="1" applyFont="1" applyFill="1" applyBorder="1" applyAlignment="1">
      <alignment horizontal="left" vertical="center" indent="1"/>
    </xf>
    <xf numFmtId="14" fontId="31" fillId="2" borderId="78" xfId="0" applyNumberFormat="1" applyFont="1" applyFill="1" applyBorder="1" applyAlignment="1">
      <alignment horizontal="left" vertical="center" indent="1"/>
    </xf>
    <xf numFmtId="14" fontId="31" fillId="2" borderId="79" xfId="0" applyNumberFormat="1" applyFont="1" applyFill="1" applyBorder="1" applyAlignment="1">
      <alignment horizontal="left" vertical="center" indent="1"/>
    </xf>
    <xf numFmtId="0" fontId="31" fillId="2" borderId="80" xfId="0" applyFont="1" applyFill="1" applyBorder="1" applyAlignment="1">
      <alignment horizontal="left" vertical="center" indent="1"/>
    </xf>
    <xf numFmtId="0" fontId="32" fillId="0" borderId="81" xfId="0" applyFont="1" applyBorder="1"/>
    <xf numFmtId="0" fontId="31" fillId="2" borderId="0" xfId="0" applyFont="1" applyFill="1" applyAlignment="1">
      <alignment horizontal="left" vertical="center" indent="1"/>
    </xf>
    <xf numFmtId="0" fontId="29" fillId="15" borderId="28" xfId="0" applyFont="1" applyFill="1" applyBorder="1" applyAlignment="1">
      <alignment vertical="center"/>
    </xf>
    <xf numFmtId="0" fontId="29" fillId="15" borderId="29" xfId="0" applyFont="1" applyFill="1" applyBorder="1"/>
    <xf numFmtId="0" fontId="29" fillId="15" borderId="30" xfId="0" applyFont="1" applyFill="1" applyBorder="1"/>
    <xf numFmtId="0" fontId="29" fillId="15" borderId="35" xfId="0" applyFont="1" applyFill="1" applyBorder="1" applyAlignment="1">
      <alignment horizontal="left" vertical="center" indent="2"/>
    </xf>
    <xf numFmtId="0" fontId="29" fillId="15" borderId="0" xfId="0" applyFont="1" applyFill="1"/>
    <xf numFmtId="0" fontId="29" fillId="15" borderId="31" xfId="0" applyFont="1" applyFill="1" applyBorder="1"/>
    <xf numFmtId="0" fontId="29" fillId="15" borderId="35" xfId="0" applyFont="1" applyFill="1" applyBorder="1" applyAlignment="1">
      <alignment vertical="center"/>
    </xf>
    <xf numFmtId="0" fontId="29" fillId="15" borderId="35" xfId="0" applyFont="1" applyFill="1" applyBorder="1" applyAlignment="1">
      <alignment horizontal="left" vertical="center" indent="1"/>
    </xf>
    <xf numFmtId="0" fontId="29" fillId="15" borderId="16" xfId="0" applyFont="1" applyFill="1" applyBorder="1" applyAlignment="1">
      <alignment vertical="center"/>
    </xf>
    <xf numFmtId="0" fontId="29" fillId="15" borderId="61" xfId="0" applyFont="1" applyFill="1" applyBorder="1" applyAlignment="1">
      <alignment vertical="center"/>
    </xf>
    <xf numFmtId="0" fontId="32" fillId="15" borderId="33" xfId="0" applyFont="1" applyFill="1" applyBorder="1"/>
    <xf numFmtId="0" fontId="32" fillId="15" borderId="34" xfId="0" applyFont="1" applyFill="1" applyBorder="1"/>
    <xf numFmtId="0" fontId="29" fillId="15" borderId="40" xfId="0" applyFont="1" applyFill="1" applyBorder="1" applyAlignment="1">
      <alignment horizontal="left" vertical="center" indent="2"/>
    </xf>
    <xf numFmtId="0" fontId="25" fillId="15" borderId="0" xfId="0" applyFont="1" applyFill="1"/>
    <xf numFmtId="0" fontId="29" fillId="16" borderId="0" xfId="0" applyFont="1" applyFill="1" applyAlignment="1">
      <alignment vertical="center"/>
    </xf>
    <xf numFmtId="0" fontId="29" fillId="16" borderId="0" xfId="0" applyFont="1" applyFill="1"/>
    <xf numFmtId="0" fontId="29" fillId="17" borderId="0" xfId="0" applyFont="1" applyFill="1" applyAlignment="1">
      <alignment vertical="center"/>
    </xf>
    <xf numFmtId="0" fontId="29" fillId="15" borderId="0" xfId="0" applyFont="1" applyFill="1" applyAlignment="1">
      <alignment horizontal="left" vertical="center" indent="1"/>
    </xf>
    <xf numFmtId="0" fontId="29" fillId="15" borderId="0" xfId="0" applyFont="1" applyFill="1" applyAlignment="1">
      <alignment vertical="center"/>
    </xf>
    <xf numFmtId="164" fontId="29" fillId="16" borderId="52" xfId="9" applyFont="1" applyFill="1" applyBorder="1" applyAlignment="1">
      <alignment horizontal="right"/>
    </xf>
    <xf numFmtId="10" fontId="29" fillId="16" borderId="53" xfId="8" applyNumberFormat="1" applyFont="1" applyFill="1" applyBorder="1" applyAlignment="1">
      <alignment horizontal="right"/>
    </xf>
    <xf numFmtId="164" fontId="29" fillId="16" borderId="57" xfId="9" applyFont="1" applyFill="1" applyBorder="1" applyAlignment="1">
      <alignment horizontal="right"/>
    </xf>
    <xf numFmtId="164" fontId="29" fillId="15" borderId="42" xfId="9" applyFont="1" applyFill="1" applyBorder="1" applyAlignment="1">
      <alignment horizontal="right"/>
    </xf>
    <xf numFmtId="0" fontId="75" fillId="0" borderId="0" xfId="0" applyFont="1" applyAlignment="1">
      <alignment horizontal="right" vertical="center"/>
    </xf>
    <xf numFmtId="0" fontId="29" fillId="16" borderId="31" xfId="0" applyFont="1" applyFill="1" applyBorder="1"/>
    <xf numFmtId="0" fontId="76" fillId="0" borderId="0" xfId="0" applyFont="1"/>
    <xf numFmtId="0" fontId="48" fillId="2" borderId="48" xfId="0" applyFont="1" applyFill="1" applyBorder="1" applyAlignment="1">
      <alignment horizontal="left" vertical="center" indent="1"/>
    </xf>
    <xf numFmtId="0" fontId="29" fillId="0" borderId="33" xfId="0" applyFont="1" applyBorder="1"/>
    <xf numFmtId="0" fontId="29" fillId="0" borderId="49" xfId="0" applyFont="1" applyBorder="1"/>
    <xf numFmtId="164" fontId="48" fillId="0" borderId="58" xfId="9" applyFont="1" applyBorder="1" applyAlignment="1">
      <alignment horizontal="right" vertical="center"/>
    </xf>
    <xf numFmtId="164" fontId="29" fillId="17" borderId="52" xfId="9" applyFont="1" applyFill="1" applyBorder="1" applyAlignment="1" applyProtection="1">
      <alignment horizontal="right" vertical="center"/>
    </xf>
    <xf numFmtId="164" fontId="29" fillId="15" borderId="52" xfId="9" applyFont="1" applyFill="1" applyBorder="1" applyAlignment="1" applyProtection="1">
      <alignment horizontal="right" vertical="center"/>
    </xf>
    <xf numFmtId="0" fontId="29" fillId="0" borderId="59" xfId="0" applyFont="1" applyBorder="1"/>
    <xf numFmtId="164" fontId="29" fillId="16" borderId="31" xfId="10" applyFont="1" applyFill="1" applyBorder="1" applyAlignment="1">
      <alignment horizontal="right"/>
    </xf>
    <xf numFmtId="164" fontId="29" fillId="16" borderId="39" xfId="10" applyFont="1" applyFill="1" applyBorder="1" applyAlignment="1">
      <alignment horizontal="right"/>
    </xf>
    <xf numFmtId="164" fontId="29" fillId="15" borderId="31" xfId="10" applyFont="1" applyFill="1" applyBorder="1" applyAlignment="1">
      <alignment horizontal="right"/>
    </xf>
    <xf numFmtId="0" fontId="31" fillId="2" borderId="72" xfId="0" applyFont="1" applyFill="1" applyBorder="1" applyAlignment="1">
      <alignment horizontal="left" vertical="center" indent="1"/>
    </xf>
    <xf numFmtId="0" fontId="32" fillId="0" borderId="73" xfId="0" applyFont="1" applyBorder="1"/>
    <xf numFmtId="0" fontId="29" fillId="16" borderId="83" xfId="0" applyFont="1" applyFill="1" applyBorder="1" applyAlignment="1">
      <alignment vertical="center"/>
    </xf>
    <xf numFmtId="0" fontId="29" fillId="16" borderId="84" xfId="0" applyFont="1" applyFill="1" applyBorder="1"/>
    <xf numFmtId="0" fontId="29" fillId="16" borderId="85" xfId="0" applyFont="1" applyFill="1" applyBorder="1" applyAlignment="1">
      <alignment horizontal="left" vertical="center" indent="2"/>
    </xf>
    <xf numFmtId="0" fontId="29" fillId="16" borderId="86" xfId="0" applyFont="1" applyFill="1" applyBorder="1"/>
    <xf numFmtId="0" fontId="29" fillId="16" borderId="85" xfId="0" applyFont="1" applyFill="1" applyBorder="1" applyAlignment="1">
      <alignment vertical="center"/>
    </xf>
    <xf numFmtId="0" fontId="34" fillId="0" borderId="81" xfId="0" applyFont="1" applyBorder="1"/>
    <xf numFmtId="0" fontId="34" fillId="0" borderId="73" xfId="0" applyFont="1" applyBorder="1"/>
    <xf numFmtId="0" fontId="29" fillId="15" borderId="82" xfId="0" applyFont="1" applyFill="1" applyBorder="1" applyAlignment="1">
      <alignment horizontal="left" vertical="center" indent="2"/>
    </xf>
    <xf numFmtId="0" fontId="29" fillId="15" borderId="86" xfId="0" applyFont="1" applyFill="1" applyBorder="1" applyAlignment="1">
      <alignment vertical="center"/>
    </xf>
    <xf numFmtId="0" fontId="29" fillId="15" borderId="86" xfId="0" applyFont="1" applyFill="1" applyBorder="1"/>
    <xf numFmtId="0" fontId="29" fillId="16" borderId="82" xfId="0" applyFont="1" applyFill="1" applyBorder="1" applyAlignment="1">
      <alignment vertical="center"/>
    </xf>
    <xf numFmtId="0" fontId="29" fillId="16" borderId="82" xfId="0" applyFont="1" applyFill="1" applyBorder="1" applyAlignment="1">
      <alignment horizontal="left" vertical="center" indent="2"/>
    </xf>
    <xf numFmtId="166" fontId="45" fillId="3" borderId="87" xfId="1" applyNumberFormat="1" applyFont="1" applyFill="1" applyBorder="1" applyAlignment="1">
      <alignment horizontal="center" vertical="center"/>
    </xf>
    <xf numFmtId="166" fontId="45" fillId="3" borderId="56" xfId="1" applyNumberFormat="1" applyFont="1" applyFill="1" applyBorder="1" applyAlignment="1">
      <alignment horizontal="center" vertical="center"/>
    </xf>
    <xf numFmtId="166" fontId="45" fillId="13" borderId="56" xfId="1" applyNumberFormat="1" applyFont="1" applyFill="1" applyBorder="1" applyAlignment="1">
      <alignment horizontal="center" vertical="center"/>
    </xf>
    <xf numFmtId="166" fontId="45" fillId="13" borderId="88" xfId="1" applyNumberFormat="1" applyFont="1" applyFill="1" applyBorder="1" applyAlignment="1">
      <alignment horizontal="center" vertical="center"/>
    </xf>
    <xf numFmtId="166" fontId="45" fillId="3" borderId="88" xfId="1" applyNumberFormat="1" applyFont="1" applyFill="1" applyBorder="1" applyAlignment="1">
      <alignment horizontal="center" vertical="center"/>
    </xf>
    <xf numFmtId="166" fontId="45" fillId="13" borderId="87" xfId="1" applyNumberFormat="1" applyFont="1" applyFill="1" applyBorder="1" applyAlignment="1">
      <alignment horizontal="center" vertical="center"/>
    </xf>
    <xf numFmtId="164" fontId="29" fillId="16" borderId="89" xfId="10" applyFont="1" applyFill="1" applyBorder="1" applyAlignment="1">
      <alignment horizontal="right"/>
    </xf>
    <xf numFmtId="164" fontId="29" fillId="15" borderId="89" xfId="10" applyFont="1" applyFill="1" applyBorder="1" applyAlignment="1">
      <alignment horizontal="right"/>
    </xf>
    <xf numFmtId="0" fontId="29" fillId="17" borderId="60" xfId="0" applyFont="1" applyFill="1" applyBorder="1" applyAlignment="1">
      <alignment horizontal="left" vertical="center" indent="1"/>
    </xf>
    <xf numFmtId="164" fontId="29" fillId="17" borderId="31" xfId="10" applyFont="1" applyFill="1" applyBorder="1" applyAlignment="1">
      <alignment horizontal="right"/>
    </xf>
    <xf numFmtId="164" fontId="29" fillId="16" borderId="90" xfId="10" applyFont="1" applyFill="1" applyBorder="1" applyAlignment="1">
      <alignment horizontal="right"/>
    </xf>
    <xf numFmtId="0" fontId="29" fillId="17" borderId="82" xfId="0" applyFont="1" applyFill="1" applyBorder="1" applyAlignment="1">
      <alignment horizontal="left" vertical="center" indent="1"/>
    </xf>
    <xf numFmtId="0" fontId="29" fillId="17" borderId="86" xfId="0" applyFont="1" applyFill="1" applyBorder="1"/>
    <xf numFmtId="164" fontId="29" fillId="17" borderId="39" xfId="10" applyFont="1" applyFill="1" applyBorder="1" applyAlignment="1">
      <alignment horizontal="right"/>
    </xf>
    <xf numFmtId="49" fontId="48" fillId="0" borderId="73" xfId="0" applyNumberFormat="1" applyFont="1" applyBorder="1" applyAlignment="1">
      <alignment horizontal="center" vertical="center"/>
    </xf>
    <xf numFmtId="40" fontId="32" fillId="8" borderId="91" xfId="9" applyNumberFormat="1" applyFont="1" applyFill="1" applyBorder="1" applyAlignment="1">
      <alignment vertical="center"/>
    </xf>
    <xf numFmtId="0" fontId="57" fillId="14" borderId="11" xfId="0" applyFont="1" applyFill="1" applyBorder="1" applyAlignment="1">
      <alignment horizontal="center" vertical="center" wrapText="1"/>
    </xf>
    <xf numFmtId="0" fontId="57" fillId="0" borderId="11" xfId="0" applyFont="1" applyBorder="1" applyAlignment="1">
      <alignment horizontal="center" vertical="center" wrapText="1"/>
    </xf>
    <xf numFmtId="164" fontId="58" fillId="14" borderId="11" xfId="9" applyFont="1" applyFill="1" applyBorder="1" applyAlignment="1">
      <alignment horizontal="center" vertical="center" wrapText="1"/>
    </xf>
    <xf numFmtId="164" fontId="58" fillId="0" borderId="11" xfId="9" applyFont="1" applyFill="1" applyBorder="1" applyAlignment="1">
      <alignment horizontal="center" vertical="center" wrapText="1"/>
    </xf>
    <xf numFmtId="0" fontId="57" fillId="14" borderId="14" xfId="0" applyFont="1" applyFill="1" applyBorder="1" applyAlignment="1">
      <alignment horizontal="center" vertical="center" wrapText="1"/>
    </xf>
    <xf numFmtId="0" fontId="57" fillId="14" borderId="8" xfId="0" applyFont="1" applyFill="1" applyBorder="1" applyAlignment="1">
      <alignment horizontal="center" vertical="center" wrapText="1"/>
    </xf>
    <xf numFmtId="164" fontId="58" fillId="14" borderId="8" xfId="9" applyFont="1" applyFill="1" applyBorder="1" applyAlignment="1">
      <alignment horizontal="center" vertical="center" wrapText="1"/>
    </xf>
    <xf numFmtId="0" fontId="0" fillId="0" borderId="11" xfId="0" applyBorder="1"/>
    <xf numFmtId="164" fontId="20" fillId="0" borderId="18" xfId="9" applyFont="1" applyFill="1" applyBorder="1" applyAlignment="1">
      <alignment horizontal="center" vertical="center"/>
    </xf>
    <xf numFmtId="43" fontId="16" fillId="0" borderId="92" xfId="12" applyFont="1" applyFill="1" applyBorder="1" applyAlignment="1">
      <alignment vertical="center"/>
    </xf>
    <xf numFmtId="0" fontId="0" fillId="0" borderId="14" xfId="0" applyBorder="1"/>
    <xf numFmtId="0" fontId="0" fillId="0" borderId="93" xfId="0" applyBorder="1"/>
    <xf numFmtId="0" fontId="0" fillId="0" borderId="8" xfId="0" applyBorder="1"/>
    <xf numFmtId="164" fontId="58" fillId="0" borderId="67" xfId="9" applyFont="1" applyFill="1" applyBorder="1" applyAlignment="1">
      <alignment horizontal="center" vertical="center" wrapText="1"/>
    </xf>
    <xf numFmtId="0" fontId="0" fillId="0" borderId="94" xfId="0" applyBorder="1"/>
    <xf numFmtId="0" fontId="44" fillId="0" borderId="11" xfId="0" applyFont="1" applyBorder="1" applyAlignment="1">
      <alignment horizontal="center" vertical="center"/>
    </xf>
    <xf numFmtId="164" fontId="44" fillId="0" borderId="11" xfId="9" applyFont="1" applyBorder="1" applyAlignment="1">
      <alignment horizontal="center" vertical="center"/>
    </xf>
    <xf numFmtId="164" fontId="48" fillId="0" borderId="0" xfId="0" applyNumberFormat="1" applyFont="1" applyAlignment="1">
      <alignment horizontal="left" vertical="center"/>
    </xf>
    <xf numFmtId="164" fontId="48" fillId="0" borderId="0" xfId="9" applyFont="1" applyAlignment="1">
      <alignment horizontal="left" vertical="center"/>
    </xf>
    <xf numFmtId="43" fontId="48" fillId="0" borderId="0" xfId="0" applyNumberFormat="1" applyFont="1" applyAlignment="1">
      <alignment horizontal="left" vertical="center"/>
    </xf>
    <xf numFmtId="49" fontId="44" fillId="0" borderId="21" xfId="0" applyNumberFormat="1" applyFont="1" applyBorder="1" applyAlignment="1">
      <alignment horizontal="center" vertical="center"/>
    </xf>
    <xf numFmtId="43" fontId="10" fillId="0" borderId="66" xfId="12" applyFont="1" applyFill="1" applyBorder="1" applyAlignment="1">
      <alignment vertical="center"/>
    </xf>
    <xf numFmtId="164" fontId="58" fillId="0" borderId="8" xfId="9" applyFont="1" applyFill="1" applyBorder="1" applyAlignment="1">
      <alignment horizontal="center" vertical="center" wrapText="1"/>
    </xf>
    <xf numFmtId="14" fontId="58" fillId="0" borderId="11" xfId="9" applyNumberFormat="1" applyFont="1" applyFill="1" applyBorder="1" applyAlignment="1">
      <alignment horizontal="center" vertical="center" wrapText="1"/>
    </xf>
    <xf numFmtId="14" fontId="57" fillId="0" borderId="11" xfId="0" applyNumberFormat="1" applyFont="1" applyBorder="1" applyAlignment="1">
      <alignment horizontal="center" vertical="center" wrapText="1"/>
    </xf>
    <xf numFmtId="14" fontId="44" fillId="0" borderId="11" xfId="0" applyNumberFormat="1" applyFont="1" applyBorder="1" applyAlignment="1">
      <alignment horizontal="center" vertical="center"/>
    </xf>
    <xf numFmtId="0" fontId="24" fillId="14" borderId="11" xfId="0" applyFont="1" applyFill="1" applyBorder="1" applyAlignment="1">
      <alignment horizontal="left" vertical="center" wrapText="1"/>
    </xf>
    <xf numFmtId="14" fontId="57" fillId="14" borderId="11" xfId="0" applyNumberFormat="1" applyFont="1" applyFill="1" applyBorder="1" applyAlignment="1">
      <alignment horizontal="center" vertical="center" wrapText="1"/>
    </xf>
    <xf numFmtId="0" fontId="10" fillId="0" borderId="14" xfId="3" applyFont="1" applyBorder="1" applyAlignment="1">
      <alignment vertical="center"/>
    </xf>
    <xf numFmtId="164" fontId="11" fillId="0" borderId="14" xfId="9" applyFont="1" applyFill="1" applyBorder="1" applyAlignment="1">
      <alignment horizontal="center" vertical="center"/>
    </xf>
    <xf numFmtId="0" fontId="77" fillId="0" borderId="0" xfId="3" applyFont="1" applyAlignment="1">
      <alignment vertical="center" wrapText="1"/>
    </xf>
    <xf numFmtId="164" fontId="0" fillId="0" borderId="0" xfId="9" applyFo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11" xfId="0" applyBorder="1" applyAlignment="1">
      <alignment horizontal="center"/>
    </xf>
    <xf numFmtId="44" fontId="0" fillId="0" borderId="11" xfId="14" applyFont="1" applyBorder="1"/>
    <xf numFmtId="167" fontId="0" fillId="0" borderId="11" xfId="0" applyNumberFormat="1" applyBorder="1"/>
    <xf numFmtId="43" fontId="11" fillId="0" borderId="11" xfId="12" applyFont="1" applyFill="1" applyBorder="1" applyAlignment="1">
      <alignment vertical="center"/>
    </xf>
    <xf numFmtId="0" fontId="78" fillId="0" borderId="0" xfId="0" applyFont="1"/>
    <xf numFmtId="14" fontId="48" fillId="0" borderId="11" xfId="0" applyNumberFormat="1" applyFont="1" applyBorder="1" applyAlignment="1">
      <alignment horizontal="center" vertical="center"/>
    </xf>
    <xf numFmtId="0" fontId="58" fillId="0" borderId="11" xfId="0" applyFont="1" applyBorder="1" applyAlignment="1">
      <alignment horizontal="center" vertical="center" wrapText="1"/>
    </xf>
    <xf numFmtId="0" fontId="48" fillId="0" borderId="11" xfId="0" applyFont="1" applyBorder="1" applyAlignment="1">
      <alignment horizontal="center" vertical="center"/>
    </xf>
    <xf numFmtId="14" fontId="58" fillId="0" borderId="11" xfId="0" applyNumberFormat="1" applyFont="1" applyBorder="1" applyAlignment="1">
      <alignment horizontal="center" vertical="center" wrapText="1"/>
    </xf>
    <xf numFmtId="0" fontId="11" fillId="0" borderId="11" xfId="3" applyFont="1" applyBorder="1" applyAlignment="1">
      <alignment vertical="center"/>
    </xf>
    <xf numFmtId="14" fontId="35" fillId="0" borderId="11" xfId="0" applyNumberFormat="1" applyFont="1" applyBorder="1" applyAlignment="1">
      <alignment horizontal="center" vertical="center" wrapText="1"/>
    </xf>
    <xf numFmtId="164" fontId="44" fillId="0" borderId="66" xfId="9" applyFont="1" applyBorder="1" applyAlignment="1">
      <alignment horizontal="right" vertical="center"/>
    </xf>
    <xf numFmtId="0" fontId="57" fillId="0" borderId="95" xfId="0" applyFont="1" applyBorder="1" applyAlignment="1">
      <alignment horizontal="center" vertical="center" wrapText="1"/>
    </xf>
    <xf numFmtId="164" fontId="44" fillId="0" borderId="11" xfId="9" applyFont="1" applyBorder="1" applyAlignment="1">
      <alignment horizontal="right" vertical="center"/>
    </xf>
    <xf numFmtId="164" fontId="0" fillId="7" borderId="0" xfId="9" applyFont="1" applyFill="1"/>
    <xf numFmtId="0" fontId="0" fillId="7" borderId="0" xfId="0" applyFill="1"/>
    <xf numFmtId="164" fontId="16" fillId="7" borderId="0" xfId="9" applyFont="1" applyFill="1"/>
    <xf numFmtId="0" fontId="16" fillId="7" borderId="0" xfId="0" applyFont="1" applyFill="1"/>
    <xf numFmtId="164" fontId="16" fillId="7" borderId="0" xfId="0" applyNumberFormat="1" applyFont="1" applyFill="1"/>
    <xf numFmtId="43" fontId="0" fillId="7" borderId="0" xfId="0" applyNumberFormat="1" applyFill="1"/>
    <xf numFmtId="43" fontId="16" fillId="7" borderId="0" xfId="0" applyNumberFormat="1" applyFont="1" applyFill="1"/>
    <xf numFmtId="164" fontId="44" fillId="0" borderId="0" xfId="9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4" fontId="44" fillId="0" borderId="0" xfId="0" applyNumberFormat="1" applyFont="1" applyAlignment="1">
      <alignment horizontal="center"/>
    </xf>
    <xf numFmtId="164" fontId="0" fillId="0" borderId="0" xfId="9" applyFont="1" applyFill="1"/>
    <xf numFmtId="14" fontId="16" fillId="0" borderId="0" xfId="0" applyNumberFormat="1" applyFont="1"/>
    <xf numFmtId="14" fontId="57" fillId="0" borderId="21" xfId="0" applyNumberFormat="1" applyFont="1" applyBorder="1" applyAlignment="1">
      <alignment horizontal="center" vertical="center" wrapText="1"/>
    </xf>
    <xf numFmtId="16" fontId="0" fillId="0" borderId="0" xfId="0" applyNumberFormat="1"/>
    <xf numFmtId="0" fontId="44" fillId="0" borderId="21" xfId="0" applyFont="1" applyBorder="1" applyAlignment="1">
      <alignment horizontal="center"/>
    </xf>
    <xf numFmtId="4" fontId="44" fillId="5" borderId="0" xfId="0" applyNumberFormat="1" applyFont="1" applyFill="1" applyAlignment="1">
      <alignment horizontal="center" vertical="center"/>
    </xf>
    <xf numFmtId="0" fontId="44" fillId="0" borderId="66" xfId="0" applyFont="1" applyBorder="1" applyAlignment="1">
      <alignment horizontal="center"/>
    </xf>
    <xf numFmtId="14" fontId="48" fillId="0" borderId="0" xfId="0" applyNumberFormat="1" applyFont="1" applyAlignment="1">
      <alignment horizontal="center" vertical="center"/>
    </xf>
    <xf numFmtId="164" fontId="44" fillId="0" borderId="66" xfId="9" applyFont="1" applyBorder="1" applyAlignment="1">
      <alignment horizontal="center" vertical="center"/>
    </xf>
    <xf numFmtId="164" fontId="58" fillId="14" borderId="21" xfId="9" applyFont="1" applyFill="1" applyBorder="1" applyAlignment="1">
      <alignment horizontal="center" vertical="center" wrapText="1"/>
    </xf>
    <xf numFmtId="14" fontId="57" fillId="14" borderId="96" xfId="0" applyNumberFormat="1" applyFont="1" applyFill="1" applyBorder="1" applyAlignment="1">
      <alignment horizontal="right" vertical="center" wrapText="1"/>
    </xf>
    <xf numFmtId="164" fontId="43" fillId="13" borderId="43" xfId="9" applyFont="1" applyFill="1" applyBorder="1" applyAlignment="1">
      <alignment horizontal="center" vertical="center"/>
    </xf>
    <xf numFmtId="0" fontId="31" fillId="2" borderId="11" xfId="0" applyFont="1" applyFill="1" applyBorder="1" applyAlignment="1">
      <alignment horizontal="center" vertical="center"/>
    </xf>
    <xf numFmtId="0" fontId="81" fillId="0" borderId="11" xfId="0" applyFont="1" applyBorder="1" applyAlignment="1">
      <alignment horizontal="center" vertical="center" wrapText="1"/>
    </xf>
    <xf numFmtId="164" fontId="81" fillId="0" borderId="11" xfId="9" applyFont="1" applyBorder="1" applyAlignment="1">
      <alignment horizontal="center" vertical="center" wrapText="1"/>
    </xf>
    <xf numFmtId="164" fontId="48" fillId="0" borderId="11" xfId="9" applyFont="1" applyFill="1" applyBorder="1" applyAlignment="1">
      <alignment horizontal="center" vertical="center"/>
    </xf>
    <xf numFmtId="164" fontId="81" fillId="0" borderId="11" xfId="9" applyFont="1" applyFill="1" applyBorder="1" applyAlignment="1">
      <alignment horizontal="center" vertical="center" wrapText="1"/>
    </xf>
    <xf numFmtId="0" fontId="82" fillId="0" borderId="11" xfId="0" applyFont="1" applyBorder="1" applyAlignment="1">
      <alignment horizontal="left"/>
    </xf>
    <xf numFmtId="14" fontId="48" fillId="0" borderId="11" xfId="0" applyNumberFormat="1" applyFont="1" applyBorder="1" applyAlignment="1">
      <alignment horizontal="left" vertical="center"/>
    </xf>
    <xf numFmtId="0" fontId="31" fillId="2" borderId="11" xfId="0" applyFont="1" applyFill="1" applyBorder="1" applyAlignment="1">
      <alignment horizontal="center" vertical="center" shrinkToFit="1"/>
    </xf>
    <xf numFmtId="0" fontId="82" fillId="0" borderId="11" xfId="0" applyFont="1" applyBorder="1" applyAlignment="1">
      <alignment horizontal="left" shrinkToFit="1"/>
    </xf>
    <xf numFmtId="0" fontId="81" fillId="0" borderId="11" xfId="0" applyFont="1" applyBorder="1" applyAlignment="1">
      <alignment horizontal="center" vertical="center" shrinkToFit="1"/>
    </xf>
    <xf numFmtId="164" fontId="81" fillId="0" borderId="11" xfId="9" applyFont="1" applyFill="1" applyBorder="1" applyAlignment="1">
      <alignment horizontal="center" vertical="center" shrinkToFit="1"/>
    </xf>
    <xf numFmtId="14" fontId="48" fillId="0" borderId="11" xfId="0" applyNumberFormat="1" applyFont="1" applyBorder="1" applyAlignment="1">
      <alignment horizontal="center" vertical="center" shrinkToFit="1"/>
    </xf>
    <xf numFmtId="164" fontId="0" fillId="18" borderId="0" xfId="0" applyNumberFormat="1" applyFill="1"/>
    <xf numFmtId="164" fontId="48" fillId="5" borderId="11" xfId="9" applyFont="1" applyFill="1" applyBorder="1" applyAlignment="1">
      <alignment horizontal="center" vertical="center"/>
    </xf>
    <xf numFmtId="4" fontId="44" fillId="5" borderId="11" xfId="0" applyNumberFormat="1" applyFont="1" applyFill="1" applyBorder="1" applyAlignment="1">
      <alignment horizontal="center" vertical="center"/>
    </xf>
    <xf numFmtId="164" fontId="44" fillId="5" borderId="11" xfId="9" applyFont="1" applyFill="1" applyBorder="1" applyAlignment="1">
      <alignment horizontal="center" vertical="center"/>
    </xf>
    <xf numFmtId="164" fontId="81" fillId="0" borderId="0" xfId="9" applyFont="1" applyFill="1" applyBorder="1" applyAlignment="1">
      <alignment horizontal="center" vertical="center" wrapText="1"/>
    </xf>
    <xf numFmtId="164" fontId="44" fillId="0" borderId="11" xfId="9" applyFont="1" applyBorder="1"/>
    <xf numFmtId="0" fontId="81" fillId="0" borderId="97" xfId="0" applyFont="1" applyBorder="1" applyAlignment="1">
      <alignment horizontal="center" vertical="center" wrapText="1"/>
    </xf>
    <xf numFmtId="164" fontId="81" fillId="0" borderId="97" xfId="9" applyFont="1" applyBorder="1" applyAlignment="1">
      <alignment horizontal="center" vertical="center" wrapText="1"/>
    </xf>
    <xf numFmtId="0" fontId="57" fillId="0" borderId="98" xfId="0" applyFont="1" applyBorder="1" applyAlignment="1">
      <alignment horizontal="left" vertical="center" wrapText="1"/>
    </xf>
    <xf numFmtId="0" fontId="81" fillId="0" borderId="99" xfId="0" applyFont="1" applyBorder="1" applyAlignment="1">
      <alignment horizontal="center" vertical="center" wrapText="1"/>
    </xf>
    <xf numFmtId="0" fontId="81" fillId="0" borderId="9" xfId="0" applyFont="1" applyBorder="1" applyAlignment="1">
      <alignment horizontal="center" vertical="center" wrapText="1"/>
    </xf>
    <xf numFmtId="164" fontId="81" fillId="0" borderId="100" xfId="9" applyFont="1" applyBorder="1" applyAlignment="1">
      <alignment horizontal="center" vertical="center" wrapText="1"/>
    </xf>
    <xf numFmtId="164" fontId="81" fillId="0" borderId="97" xfId="9" applyFont="1" applyFill="1" applyBorder="1" applyAlignment="1">
      <alignment horizontal="center" vertical="center" wrapText="1"/>
    </xf>
    <xf numFmtId="164" fontId="81" fillId="0" borderId="99" xfId="9" applyFont="1" applyFill="1" applyBorder="1" applyAlignment="1">
      <alignment horizontal="center" vertical="center" wrapText="1"/>
    </xf>
    <xf numFmtId="168" fontId="58" fillId="0" borderId="66" xfId="9" applyNumberFormat="1" applyFont="1" applyFill="1" applyBorder="1" applyAlignment="1">
      <alignment horizontal="center" vertical="center" wrapText="1"/>
    </xf>
    <xf numFmtId="168" fontId="58" fillId="14" borderId="66" xfId="9" applyNumberFormat="1" applyFont="1" applyFill="1" applyBorder="1" applyAlignment="1">
      <alignment horizontal="center" vertical="center" wrapText="1"/>
    </xf>
    <xf numFmtId="168" fontId="0" fillId="0" borderId="0" xfId="0" applyNumberFormat="1" applyAlignment="1">
      <alignment horizontal="left"/>
    </xf>
    <xf numFmtId="164" fontId="44" fillId="0" borderId="11" xfId="9" applyFont="1" applyFill="1" applyBorder="1" applyAlignment="1">
      <alignment horizontal="center" vertical="center"/>
    </xf>
    <xf numFmtId="0" fontId="44" fillId="0" borderId="21" xfId="0" applyFont="1" applyBorder="1" applyAlignment="1">
      <alignment horizontal="right" vertical="center"/>
    </xf>
    <xf numFmtId="0" fontId="57" fillId="0" borderId="21" xfId="0" applyFont="1" applyBorder="1" applyAlignment="1">
      <alignment horizontal="center" vertical="center" wrapText="1"/>
    </xf>
    <xf numFmtId="0" fontId="81" fillId="0" borderId="0" xfId="0" applyFont="1" applyAlignment="1">
      <alignment horizontal="center" vertical="center" wrapText="1"/>
    </xf>
    <xf numFmtId="43" fontId="25" fillId="0" borderId="0" xfId="0" applyNumberFormat="1" applyFont="1"/>
    <xf numFmtId="164" fontId="25" fillId="0" borderId="0" xfId="0" applyNumberFormat="1" applyFont="1"/>
    <xf numFmtId="164" fontId="44" fillId="0" borderId="0" xfId="9" applyFont="1" applyAlignment="1">
      <alignment horizontal="center" vertical="center"/>
    </xf>
    <xf numFmtId="0" fontId="27" fillId="13" borderId="69" xfId="0" applyFont="1" applyFill="1" applyBorder="1" applyAlignment="1">
      <alignment horizontal="center"/>
    </xf>
    <xf numFmtId="0" fontId="27" fillId="13" borderId="62" xfId="0" applyFont="1" applyFill="1" applyBorder="1" applyAlignment="1">
      <alignment horizontal="center" vertical="center"/>
    </xf>
    <xf numFmtId="0" fontId="27" fillId="13" borderId="41" xfId="0" applyFont="1" applyFill="1" applyBorder="1" applyAlignment="1">
      <alignment horizontal="center" vertical="center"/>
    </xf>
    <xf numFmtId="0" fontId="73" fillId="0" borderId="0" xfId="0" applyFont="1" applyAlignment="1">
      <alignment horizontal="center" vertical="center"/>
    </xf>
    <xf numFmtId="17" fontId="74" fillId="0" borderId="0" xfId="0" applyNumberFormat="1" applyFont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27" fillId="13" borderId="68" xfId="0" applyFont="1" applyFill="1" applyBorder="1" applyAlignment="1">
      <alignment horizontal="center"/>
    </xf>
    <xf numFmtId="0" fontId="29" fillId="15" borderId="60" xfId="0" applyFont="1" applyFill="1" applyBorder="1" applyAlignment="1">
      <alignment horizontal="center" vertical="center"/>
    </xf>
    <xf numFmtId="0" fontId="29" fillId="15" borderId="0" xfId="0" applyFont="1" applyFill="1" applyAlignment="1">
      <alignment horizontal="center" vertical="center"/>
    </xf>
    <xf numFmtId="0" fontId="51" fillId="13" borderId="0" xfId="0" applyFont="1" applyFill="1" applyAlignment="1">
      <alignment horizontal="center" vertical="center" textRotation="90" wrapText="1"/>
    </xf>
    <xf numFmtId="0" fontId="43" fillId="13" borderId="63" xfId="0" applyFont="1" applyFill="1" applyBorder="1" applyAlignment="1">
      <alignment horizontal="center" vertical="center"/>
    </xf>
    <xf numFmtId="0" fontId="43" fillId="13" borderId="64" xfId="0" applyFont="1" applyFill="1" applyBorder="1" applyAlignment="1">
      <alignment horizontal="center" vertical="center"/>
    </xf>
    <xf numFmtId="0" fontId="43" fillId="13" borderId="43" xfId="0" applyFont="1" applyFill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166" fontId="45" fillId="13" borderId="20" xfId="1" quotePrefix="1" applyNumberFormat="1" applyFont="1" applyFill="1" applyBorder="1" applyAlignment="1">
      <alignment horizontal="center" vertical="center"/>
    </xf>
    <xf numFmtId="166" fontId="45" fillId="13" borderId="3" xfId="1" quotePrefix="1" applyNumberFormat="1" applyFont="1" applyFill="1" applyBorder="1" applyAlignment="1">
      <alignment horizontal="center" vertical="center"/>
    </xf>
    <xf numFmtId="0" fontId="63" fillId="0" borderId="0" xfId="1" applyFont="1" applyAlignment="1">
      <alignment horizontal="center"/>
    </xf>
    <xf numFmtId="0" fontId="22" fillId="12" borderId="18" xfId="3" applyFont="1" applyFill="1" applyBorder="1" applyAlignment="1">
      <alignment horizontal="center" vertical="center" wrapText="1"/>
    </xf>
    <xf numFmtId="0" fontId="22" fillId="12" borderId="19" xfId="3" applyFont="1" applyFill="1" applyBorder="1" applyAlignment="1">
      <alignment horizontal="center" vertical="center" wrapText="1"/>
    </xf>
    <xf numFmtId="14" fontId="23" fillId="13" borderId="20" xfId="3" applyNumberFormat="1" applyFont="1" applyFill="1" applyBorder="1" applyAlignment="1">
      <alignment horizontal="center" vertical="center" wrapText="1"/>
    </xf>
    <xf numFmtId="14" fontId="23" fillId="13" borderId="17" xfId="3" applyNumberFormat="1" applyFont="1" applyFill="1" applyBorder="1" applyAlignment="1">
      <alignment horizontal="center" vertical="center" wrapText="1"/>
    </xf>
    <xf numFmtId="43" fontId="23" fillId="3" borderId="20" xfId="12" applyFont="1" applyFill="1" applyBorder="1" applyAlignment="1">
      <alignment horizontal="center" vertical="center"/>
    </xf>
    <xf numFmtId="43" fontId="23" fillId="3" borderId="3" xfId="12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22" fillId="0" borderId="0" xfId="3" applyFont="1" applyAlignment="1">
      <alignment horizontal="center" vertical="center" wrapText="1"/>
    </xf>
  </cellXfs>
  <cellStyles count="21">
    <cellStyle name="Moeda" xfId="14" builtinId="4"/>
    <cellStyle name="Moeda 2" xfId="17" xr:uid="{00000000-0005-0000-0000-000001000000}"/>
    <cellStyle name="Normal" xfId="0" builtinId="0"/>
    <cellStyle name="Normal 11 2" xfId="1" xr:uid="{00000000-0005-0000-0000-000003000000}"/>
    <cellStyle name="Normal 2" xfId="2" xr:uid="{00000000-0005-0000-0000-000004000000}"/>
    <cellStyle name="Normal 3" xfId="3" xr:uid="{00000000-0005-0000-0000-000005000000}"/>
    <cellStyle name="Normal 4" xfId="4" xr:uid="{00000000-0005-0000-0000-000006000000}"/>
    <cellStyle name="Normal 5" xfId="5" xr:uid="{00000000-0005-0000-0000-000007000000}"/>
    <cellStyle name="Normal 6" xfId="6" xr:uid="{00000000-0005-0000-0000-000008000000}"/>
    <cellStyle name="Normal 7" xfId="7" xr:uid="{00000000-0005-0000-0000-000009000000}"/>
    <cellStyle name="Normal 8" xfId="15" xr:uid="{00000000-0005-0000-0000-00000A000000}"/>
    <cellStyle name="Normal 9" xfId="19" xr:uid="{A6C50D0B-A4AD-4D0A-806A-1926A970613A}"/>
    <cellStyle name="Porcentagem" xfId="8" builtinId="5"/>
    <cellStyle name="Porcentagem 2" xfId="18" xr:uid="{00000000-0005-0000-0000-00000C000000}"/>
    <cellStyle name="Vírgula" xfId="9" builtinId="3"/>
    <cellStyle name="Vírgula 11" xfId="10" xr:uid="{00000000-0005-0000-0000-00000E000000}"/>
    <cellStyle name="Vírgula 2" xfId="11" xr:uid="{00000000-0005-0000-0000-00000F000000}"/>
    <cellStyle name="Vírgula 3" xfId="12" xr:uid="{00000000-0005-0000-0000-000010000000}"/>
    <cellStyle name="Vírgula 4" xfId="13" xr:uid="{00000000-0005-0000-0000-000011000000}"/>
    <cellStyle name="Vírgula 5" xfId="16" xr:uid="{00000000-0005-0000-0000-000012000000}"/>
    <cellStyle name="Vírgula 6" xfId="20" xr:uid="{D7422F01-7669-4B07-A74A-EA00639CA130}"/>
  </cellStyles>
  <dxfs count="240"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scheme val="minor"/>
      </font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scheme val="minor"/>
      </font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scheme val="minor"/>
      </font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scheme val="minor"/>
      </font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scheme val="minor"/>
      </font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scheme val="minor"/>
      </font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scheme val="minor"/>
      </font>
    </dxf>
    <dxf>
      <font>
        <color rgb="FFFF0000"/>
      </font>
      <fill>
        <patternFill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scheme val="minor"/>
      </font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scheme val="minor"/>
      </font>
    </dxf>
    <dxf>
      <font>
        <color rgb="FFFF0000"/>
      </font>
      <fill>
        <patternFill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scheme val="minor"/>
      </font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scheme val="minor"/>
      </font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scheme val="minor"/>
      </font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indexed="64"/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Calibri"/>
        <scheme val="minor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indexed="64"/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Calibri"/>
        <scheme val="minor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indexed="64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alibri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alibri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499984740745262"/>
        <name val="Calibri"/>
        <scheme val="minor"/>
      </font>
      <fill>
        <patternFill patternType="lightUp">
          <fgColor theme="0" tint="-0.24994659260841701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Calibri"/>
        <scheme val="minor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alibri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Calibri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Calibri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Calibri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Calibri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Calibri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Calibri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Calibri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Calibri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Calibri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Calibri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Calibri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Calibri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Calibri"/>
        <scheme val="minor"/>
      </font>
      <fill>
        <patternFill patternType="solid">
          <fgColor indexed="64"/>
          <bgColor rgb="FFC6EF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In&#237;cio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In&#237;cio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In&#237;cio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In&#237;cio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In&#237;cio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In&#237;cio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In&#237;cio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In&#237;cio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In&#237;cio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In&#237;cio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In&#237;cio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In&#237;cio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In&#237;cio!A1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In&#237;cio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47625</xdr:rowOff>
    </xdr:from>
    <xdr:to>
      <xdr:col>2</xdr:col>
      <xdr:colOff>725625</xdr:colOff>
      <xdr:row>4</xdr:row>
      <xdr:rowOff>167550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B170077-227F-4100-82F0-70E0DD95D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5" y="247650"/>
          <a:ext cx="1440000" cy="720000"/>
        </a:xfrm>
        <a:prstGeom prst="rect">
          <a:avLst/>
        </a:prstGeom>
        <a:solidFill>
          <a:schemeClr val="accent1"/>
        </a:solidFill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76200</xdr:rowOff>
    </xdr:from>
    <xdr:to>
      <xdr:col>2</xdr:col>
      <xdr:colOff>247515</xdr:colOff>
      <xdr:row>2</xdr:row>
      <xdr:rowOff>137115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3B20ED-8E78-4DFA-8E50-93B5190580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76200"/>
          <a:ext cx="1080000" cy="36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28575</xdr:rowOff>
    </xdr:from>
    <xdr:to>
      <xdr:col>1</xdr:col>
      <xdr:colOff>339431</xdr:colOff>
      <xdr:row>4</xdr:row>
      <xdr:rowOff>1838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F8B851-39C9-426E-A04E-E579391B20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" y="28575"/>
          <a:ext cx="1082381" cy="55428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38100</xdr:rowOff>
    </xdr:from>
    <xdr:to>
      <xdr:col>1</xdr:col>
      <xdr:colOff>323715</xdr:colOff>
      <xdr:row>4</xdr:row>
      <xdr:rowOff>885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53F37A-A82A-4D01-8B8C-0F0ED95FF8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" y="38100"/>
          <a:ext cx="1080000" cy="540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0</xdr:rowOff>
    </xdr:from>
    <xdr:to>
      <xdr:col>1</xdr:col>
      <xdr:colOff>1089525</xdr:colOff>
      <xdr:row>3</xdr:row>
      <xdr:rowOff>54225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871A7F-9357-4B9B-821A-3F81551A77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1475" y="0"/>
          <a:ext cx="1080000" cy="540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76200</xdr:rowOff>
    </xdr:from>
    <xdr:to>
      <xdr:col>0</xdr:col>
      <xdr:colOff>1146675</xdr:colOff>
      <xdr:row>4</xdr:row>
      <xdr:rowOff>54225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7E8916-DF4C-4CE8-927C-3022A9D831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" y="76200"/>
          <a:ext cx="1080000" cy="540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76200</xdr:rowOff>
    </xdr:from>
    <xdr:to>
      <xdr:col>0</xdr:col>
      <xdr:colOff>1146675</xdr:colOff>
      <xdr:row>4</xdr:row>
      <xdr:rowOff>54225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7DAF2A-B08A-4329-9CDF-1CBBF7B815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" y="76200"/>
          <a:ext cx="1080000" cy="52666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76200</xdr:rowOff>
    </xdr:from>
    <xdr:to>
      <xdr:col>0</xdr:col>
      <xdr:colOff>1146675</xdr:colOff>
      <xdr:row>4</xdr:row>
      <xdr:rowOff>54225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C3D209-BB5C-4082-9A02-76C082412C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" y="76200"/>
          <a:ext cx="1080000" cy="52666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76200</xdr:rowOff>
    </xdr:from>
    <xdr:to>
      <xdr:col>0</xdr:col>
      <xdr:colOff>1146675</xdr:colOff>
      <xdr:row>5</xdr:row>
      <xdr:rowOff>885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6A4947-04B0-4391-A4C0-21F4696505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" y="76200"/>
          <a:ext cx="1080000" cy="52666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76200</xdr:rowOff>
    </xdr:from>
    <xdr:to>
      <xdr:col>0</xdr:col>
      <xdr:colOff>1146675</xdr:colOff>
      <xdr:row>4</xdr:row>
      <xdr:rowOff>54225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08C58C-B1C2-4614-B5AA-B03B9F6D02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" y="76200"/>
          <a:ext cx="1080000" cy="52666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76200</xdr:rowOff>
    </xdr:from>
    <xdr:to>
      <xdr:col>0</xdr:col>
      <xdr:colOff>1146675</xdr:colOff>
      <xdr:row>4</xdr:row>
      <xdr:rowOff>54225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8E9F46-369A-4DA6-BB16-5092768767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" y="76200"/>
          <a:ext cx="1080000" cy="52666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76200</xdr:rowOff>
    </xdr:from>
    <xdr:to>
      <xdr:col>0</xdr:col>
      <xdr:colOff>1146675</xdr:colOff>
      <xdr:row>4</xdr:row>
      <xdr:rowOff>54225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8923A0-5EE0-4BB3-BC6D-90AC580F44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" y="76200"/>
          <a:ext cx="1080000" cy="52666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76200</xdr:rowOff>
    </xdr:from>
    <xdr:to>
      <xdr:col>0</xdr:col>
      <xdr:colOff>1146675</xdr:colOff>
      <xdr:row>4</xdr:row>
      <xdr:rowOff>54225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447372-2679-4BC9-B3B9-1A4C68C24E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" y="76200"/>
          <a:ext cx="1080000" cy="52666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</xdr:row>
      <xdr:rowOff>28575</xdr:rowOff>
    </xdr:from>
    <xdr:to>
      <xdr:col>0</xdr:col>
      <xdr:colOff>1127625</xdr:colOff>
      <xdr:row>3</xdr:row>
      <xdr:rowOff>170664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E94096-D9BE-4EF8-BA14-B799EE143B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28575"/>
          <a:ext cx="1080000" cy="5400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28575</xdr:rowOff>
    </xdr:from>
    <xdr:to>
      <xdr:col>0</xdr:col>
      <xdr:colOff>1146675</xdr:colOff>
      <xdr:row>3</xdr:row>
      <xdr:rowOff>139950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8622EB-DB51-4589-9214-876FC62632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" y="28575"/>
          <a:ext cx="1080000" cy="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https:\d.docs.live.net\Users\matoj\Dropbox\TVZ\2018\11%20-%20Novembro\Mem&#243;ria%20de%20C&#225;lculo\Apresenta&#231;&#227;o%2013.11\Obz%20TVZ%20-%20BASE_S&#233;rgio%20-%20Renato%20-%20apresenta&#231;&#227;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listagem recebimentos realizado"/>
      <sheetName val="Listagem Pagamentos Realizados"/>
      <sheetName val="OBZ BASE"/>
      <sheetName val="E-commerce"/>
      <sheetName val="Outlet"/>
      <sheetName val="Pronta entrega"/>
      <sheetName val="Outlet - Itupeva"/>
      <sheetName val="Outlet - Goiania"/>
      <sheetName val="Outlet - Metropolitano"/>
      <sheetName val="Iguatemi"/>
      <sheetName val="Paulista"/>
      <sheetName val="Barra"/>
      <sheetName val="TVZ SALVADOR BARRA"/>
      <sheetName val="Park"/>
      <sheetName val="Ribeirão"/>
      <sheetName val="Canoas"/>
      <sheetName val="Eldorado"/>
      <sheetName val="Tambore"/>
      <sheetName val="Brasilia IG"/>
      <sheetName val="Itupeva"/>
      <sheetName val="Goiania"/>
      <sheetName val="Praia de Belas"/>
      <sheetName val="BH"/>
      <sheetName val="Barra Sul"/>
      <sheetName val="Salvador Barra"/>
      <sheetName val="Salvador Shop"/>
      <sheetName val="Santa Ursula"/>
      <sheetName val="Mogi"/>
      <sheetName val="BH Boulevard"/>
      <sheetName val="Iguatemi POA"/>
      <sheetName val="Mooca"/>
      <sheetName val="Higienópolis"/>
      <sheetName val="Bourbon"/>
      <sheetName val="Analia Franco"/>
      <sheetName val="Ibirapuera"/>
      <sheetName val="Oscar Freire"/>
      <sheetName val="Center Norte"/>
      <sheetName val="Morumbi"/>
      <sheetName val="My Shoes"/>
      <sheetName val="Fabrica"/>
      <sheetName val="ADM"/>
      <sheetName val="FOLHA PJ"/>
      <sheetName val="ICMS"/>
      <sheetName val="Faturamento"/>
      <sheetName val="Confi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" refreshedDate="46080.51025428241" createdVersion="8" refreshedVersion="8" minRefreshableVersion="3" recordCount="453" xr:uid="{0FFB742F-A07E-450F-89F0-4DB69BDD5EBF}">
  <cacheSource type="worksheet">
    <worksheetSource ref="A7:J452" sheet="C. a Pagar"/>
  </cacheSource>
  <cacheFields count="10">
    <cacheField name="EMPRESA" numFmtId="14">
      <sharedItems/>
    </cacheField>
    <cacheField name="DT LANÇAMENTO" numFmtId="14">
      <sharedItems containsDate="1" containsMixedTypes="1" minDate="2025-10-10T00:00:00" maxDate="2026-02-27T00:00:00"/>
    </cacheField>
    <cacheField name="DT. VCTO" numFmtId="14">
      <sharedItems containsSemiMixedTypes="0" containsNonDate="0" containsDate="1" containsString="0" minDate="2026-01-20T00:00:00" maxDate="2026-12-14T00:00:00"/>
    </cacheField>
    <cacheField name="CONTA FINANCEIRA" numFmtId="0">
      <sharedItems/>
    </cacheField>
    <cacheField name="FAVORECIDO" numFmtId="0">
      <sharedItems containsBlank="1" count="91">
        <s v="PLACE RESINAS"/>
        <s v="PLACE RESINAS (PROTESTADA )"/>
        <s v="LUMIERE ASSESSORIA FINANCEIRA LTDA"/>
        <s v="JANGADA"/>
        <s v="LEPTA SECURITIZADORA LTDA"/>
        <s v="LOGUS  ASSESSORIA"/>
        <s v="VIVO"/>
        <s v="SERASA"/>
        <s v="DLT LOGISTICA "/>
        <s v="ICE IND. DE CABOS ESPECIAIS "/>
        <s v="FGTS   "/>
        <s v="IVONE"/>
        <s v="DOUGLAS"/>
        <s v="FERNANDO"/>
        <s v="RECICLAGEM FERRAZ"/>
        <s v="SIMPLES ENERGY"/>
        <s v="FGTS ALUFORCE"/>
        <s v="INSS - LABOR "/>
        <s v="INSS - ALUFORCE "/>
        <s v="IRRF - ALUFORCE "/>
        <s v="OGIS TECNOLOGIA EM SISTEMA  (PONTO)"/>
        <s v="ENGETECHMED CLINICA MEDICINA  DO TRABALHO "/>
        <s v="VALADÃO"/>
        <s v="NITA GÁS "/>
        <s v="RODOVIARIA CAMILO "/>
        <s v="BOBCARR BOBINAS LTDA"/>
        <s v="EDP"/>
        <s v="GENERAL IND. E COM. DE PRODUTOS POLIMERICOS "/>
        <s v="SUL AMÉRICA COMPAHIA DE SEGURO"/>
        <s v="PICCOLI TRANSP"/>
        <s v="REEMBOLSO "/>
        <s v="CONFISSÃO DIVIVIDA OLAM SECURITIADORA"/>
        <s v="DACARTO IND E COMERCIO DE PLASTICOS LTDA"/>
        <s v="RETCORP TELECOMUNICAÇOES "/>
        <s v="VALMACOM"/>
        <s v="RECOMPRAS "/>
        <s v="L E P DISTRIBUIDORA DE MAQUINAS E ABRASIVOS  LTDA"/>
        <s v="FÉRIAS   FABRICA "/>
        <s v="KARINA PLASTICOS"/>
        <s v="OMIEXPERIENCE LTDA"/>
        <s v="PARCELAMENTO SIMPLES ENERGY "/>
        <s v="PARCELAMENTOINSS ENERGY "/>
        <s v="ERIKA DUTRA TANZE"/>
        <s v="KRE"/>
        <s v="VALE TRANSP (FABRICA)"/>
        <s v="CESTA BÁSICA"/>
        <s v="SIDNEI LAZINHO TROVAO"/>
        <s v="LUCIANO TANZ"/>
        <s v="BARACAT ADVOGADOS"/>
        <s v="MR CERTIFICAÇÕES (ASAAS GESTÃO FINANC. )"/>
        <s v="Aliança Securitizadora S/A"/>
        <s v="WELLINGTON DE OLIVEIRA MESQUITA 36957339858"/>
        <s v="CAPITAL ANNEX "/>
        <s v="CORREIA E MIERZVA LTDA"/>
        <s v="VERISURE BRASIL MONITORAMENTO  DE ALARMES "/>
        <s v="FAMA"/>
        <s v="SALARIO COMP. 02/2026"/>
        <s v="VALE TRANSP (ADM)"/>
        <s v="RAPOSO MINAS IND. COM. E INMPORTAÇÃO (DESCONTADO TITLO ATLANTA FUNDO)"/>
        <s v="SABESP"/>
        <s v="CONFISSÃO DE DIVIDA ICE "/>
        <s v="SOCIALL NEGOCIOS  LTDA"/>
        <s v="FAMA  (JUROS  PASSIVO)"/>
        <s v="BMJNET TELECOMUNICAÇOES  LTDA (CAMERAS)"/>
        <s v="CAGEO  COM . DE PLASTICOS EIRELI"/>
        <s v="BFC FIDC"/>
        <s v="ADV. DJAIR PEDROSA DE ALBUQUERQUE FILHO, "/>
        <s v="HZTEC SOLUÇOES EM CODIFICAÇOES LTDA "/>
        <s v="COMISSÃO"/>
        <s v="CLARO"/>
        <s v="ICE"/>
        <s v="ADTO SALARIO "/>
        <s v="GAGEO COMERCIO DE  PLASTICOS  EITELI "/>
        <s v="LALAMOVE" u="1"/>
        <s v="INICIATIVA  APLICATIVOS LTDA" u="1"/>
        <s v="INICIATIVA APLICATIVOS  LTDA" u="1"/>
        <s v="MACOPEMA INDUSTRIA  E COM. LTDA (CARTÓRIO)" u="1"/>
        <s v="PLACE RESINAS (CARTÓRIO)" u="1"/>
        <s v="GENERAL INDUSTRIA E COMERCIO DE PRODUTOS" u="1"/>
        <m u="1"/>
        <s v="COMP 01/26" u="1"/>
        <s v="COMP 02/26" u="1"/>
        <s v="COMP. 03/26" u="1"/>
        <s v="COMP. 04/25" u="1"/>
        <s v="COMP. 05/25" u="1"/>
        <s v="COMP. 06/25" u="1"/>
        <s v="COMP. 07/25" u="1"/>
        <s v="COMP. 08/25" u="1"/>
        <s v="COMP. 09/25" u="1"/>
        <s v="COMP. 10/25" u="1"/>
        <s v="COMP. 11/25" u="1"/>
      </sharedItems>
    </cacheField>
    <cacheField name="DESCRIÇÃO" numFmtId="0">
      <sharedItems containsBlank="1"/>
    </cacheField>
    <cacheField name="VALOR" numFmtId="0">
      <sharedItems containsSemiMixedTypes="0" containsString="0" containsNumber="1" minValue="61.76" maxValue="468000"/>
    </cacheField>
    <cacheField name="MÊS" numFmtId="168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SEMANA" numFmtId="168">
      <sharedItems containsSemiMixedTypes="0" containsString="0" containsNumber="1" containsInteger="1" minValue="0" maxValue="53" count="54">
        <n v="4"/>
        <n v="5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 u="1"/>
        <n v="53" u="1"/>
        <n v="1" u="1"/>
        <n v="2" u="1"/>
        <n v="3" u="1"/>
        <n v="6" u="1"/>
        <n v="0" u="1"/>
      </sharedItems>
    </cacheField>
    <cacheField name="STATUS" numFmtId="168">
      <sharedItems count="2">
        <s v="VENCIDO"/>
        <s v="A VENCER "/>
      </sharedItems>
    </cacheField>
  </cacheFields>
  <extLst>
    <ext xmlns:x14="http://schemas.microsoft.com/office/spreadsheetml/2009/9/main" uri="{725AE2AE-9491-48be-B2B4-4EB974FC3084}">
      <x14:pivotCacheDefinition pivotCacheId="43871103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" refreshedDate="46080.510257060188" createdVersion="8" refreshedVersion="8" minRefreshableVersion="3" recordCount="5" xr:uid="{00000000-000A-0000-FFFF-FFFF01000000}">
  <cacheSource type="worksheet">
    <worksheetSource ref="A7:G11" sheet="C. a Pagar"/>
  </cacheSource>
  <cacheFields count="7">
    <cacheField name="EMPRESA" numFmtId="14">
      <sharedItems/>
    </cacheField>
    <cacheField name="DT LANÇAMENTO" numFmtId="14">
      <sharedItems containsSemiMixedTypes="0" containsNonDate="0" containsDate="1" containsString="0" minDate="2025-10-16T00:00:00" maxDate="2026-02-13T00:00:00"/>
    </cacheField>
    <cacheField name="DT. VCTO" numFmtId="14">
      <sharedItems containsSemiMixedTypes="0" containsNonDate="0" containsDate="1" containsString="0" minDate="2026-01-20T00:00:00" maxDate="2026-02-17T00:00:00"/>
    </cacheField>
    <cacheField name="CONTA FINANCEIRA" numFmtId="0">
      <sharedItems count="22">
        <s v="MATÉRIA PRIMA"/>
        <s v="CONSULTORIA"/>
        <s v="ACORDO JUDICIAIS "/>
        <s v="ASSESSORIA CONTÁBIL" u="1"/>
        <s v="MANUTENÇÃO INDUSTRIAL" u="1"/>
        <s v="ADVOCACIA" u="1"/>
        <s v="FGTS" u="1"/>
        <s v="INSS" u="1"/>
        <s v="SIMPLES NACIONAL" u="1"/>
        <s v="SOFTWEAR" u="1"/>
        <s v="LOCAÇÃO MAQ/EQUIP" u="1"/>
        <s v="PRO LABORE" u="1"/>
        <s v="RECOMPRA" u="1"/>
        <s v="EMPRÉSTIMOS DIRETORIA DES" u="1"/>
        <s v="ENERGIA ELETRICA" u="1"/>
        <s v="LIQUIDAÇÃO FOMENTO" u="1"/>
        <s v="MATERIAL DE EMBALAGEM" u="1"/>
        <s v="REEMBOLSO DESPESA" u="1"/>
        <s v="ICMS" u="1"/>
        <s v="VALE TRANSPORTE" u="1"/>
        <s v="ALUGUEL" u="1"/>
        <s v="MARKETING E PUBLICIDADE" u="1"/>
      </sharedItems>
    </cacheField>
    <cacheField name="FAVORECIDO" numFmtId="0">
      <sharedItems/>
    </cacheField>
    <cacheField name="DESCRIÇÃO" numFmtId="0">
      <sharedItems containsBlank="1"/>
    </cacheField>
    <cacheField name="VALOR" numFmtId="0">
      <sharedItems containsSemiMixedTypes="0" containsString="0" containsNumber="1" minValue="2741.85" maxValue="28821.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" refreshedDate="46080.510257870374" createdVersion="8" refreshedVersion="8" minRefreshableVersion="3" recordCount="4" xr:uid="{00000000-000A-0000-FFFF-FFFF00000000}">
  <cacheSource type="worksheet">
    <worksheetSource ref="A7:G10" sheet="C. a Pagar"/>
  </cacheSource>
  <cacheFields count="7">
    <cacheField name="EMPRESA" numFmtId="14">
      <sharedItems/>
    </cacheField>
    <cacheField name="DT LANÇAMENTO" numFmtId="14">
      <sharedItems containsSemiMixedTypes="0" containsNonDate="0" containsDate="1" containsString="0" minDate="2025-12-09T00:00:00" maxDate="2026-02-13T00:00:00"/>
    </cacheField>
    <cacheField name="DT. VCTO" numFmtId="14">
      <sharedItems containsSemiMixedTypes="0" containsNonDate="0" containsDate="1" containsString="0" minDate="2026-01-20T00:00:00" maxDate="2026-02-14T00:00:00"/>
    </cacheField>
    <cacheField name="CONTA FINANCEIRA" numFmtId="0">
      <sharedItems count="36">
        <s v="MATÉRIA PRIMA"/>
        <s v="CONSULTORIA"/>
        <s v="ACORDO JUDICIAIS " u="1"/>
        <s v="MANUTENÇÃO INDUSTRIAL" u="1"/>
        <s v="FGTS" u="1"/>
        <s v="INSS" u="1"/>
        <s v="ADVOCACIA" u="1"/>
        <s v="SOFTWEAR" u="1"/>
        <s v="LOCAÇÃO MAQ/EQUIP" u="1"/>
        <s v="PRO LABORE" u="1"/>
        <s v="ASSESSORIA CONTÁBIL" u="1"/>
        <s v="RECOMPRA" u="1"/>
        <s v="EMPRÉSTIMOS DIRETORIA DES" u="1"/>
        <s v="ENERGIA ELETRICA" u="1"/>
        <s v="LIQUIDAÇÃO FOMENTO" u="1"/>
        <s v="MATERIAL DE EMBALAGEM" u="1"/>
        <s v="REEMBOLSO DESPESA" u="1"/>
        <s v="ICMS" u="1"/>
        <s v="VALE TRANSPORTE" u="1"/>
        <s v="ALUGUEL" u="1"/>
        <s v="MARKETING E PUBLICIDADE" u="1"/>
        <s v="ALIMENTAÇÃO" u="1"/>
        <s v="TELEFONES MÓVEIS" u="1"/>
        <s v="ÁGUA" u="1"/>
        <s v="TELEFONES FIXOS" u="1"/>
        <s v="MATERIAL/EQUIP DE INFORMÁTICA" u="1"/>
        <s v="SESMET SEG. E MED. DO TRABALHO" u="1"/>
        <s v="DESPESAS DIVERSAS" u="1"/>
        <s v="FRETES SOBRE VENDAS" u="1"/>
        <s v="INTERNET" u="1"/>
        <s v="ADTO SÁLARIO" u="1"/>
        <s v="MATERIAL DE CONSUMO" u="1"/>
        <s v="SERASA/SPC" u="1"/>
        <s v="SIMPLES NACIONAL" u="1"/>
        <s v="FGTS RESCISORIO" u="1"/>
        <s v="RESCISÕES" u="1"/>
      </sharedItems>
    </cacheField>
    <cacheField name="FAVORECIDO" numFmtId="0">
      <sharedItems/>
    </cacheField>
    <cacheField name="DESCRIÇÃO" numFmtId="0">
      <sharedItems containsBlank="1"/>
    </cacheField>
    <cacheField name="VALOR" numFmtId="0">
      <sharedItems containsSemiMixedTypes="0" containsString="0" containsNumber="1" minValue="2741.85" maxValue="10070.81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3">
  <r>
    <s v="ALUFORCE "/>
    <d v="2025-12-09T00:00:00"/>
    <d v="2026-01-20T00:00:00"/>
    <s v="MATÉRIA PRIMA"/>
    <x v="0"/>
    <s v=" NF 40768/03"/>
    <n v="4637.6499999999996"/>
    <x v="0"/>
    <x v="0"/>
    <x v="0"/>
  </r>
  <r>
    <s v="ALUFORCE "/>
    <d v="2025-12-16T00:00:00"/>
    <d v="2026-01-27T00:00:00"/>
    <s v="MATÉRIA PRIMA"/>
    <x v="1"/>
    <s v="NF 40881/03"/>
    <n v="10070.810000000001"/>
    <x v="0"/>
    <x v="1"/>
    <x v="0"/>
  </r>
  <r>
    <s v="ALUFORCE "/>
    <d v="2026-02-03T00:00:00"/>
    <d v="2026-02-09T00:00:00"/>
    <s v="CONSULTORIA"/>
    <x v="2"/>
    <m/>
    <n v="10000"/>
    <x v="1"/>
    <x v="2"/>
    <x v="0"/>
  </r>
  <r>
    <s v="ALUFORCE "/>
    <d v="2026-02-12T00:00:00"/>
    <d v="2026-02-13T00:00:00"/>
    <s v="MATÉRIA PRIMA"/>
    <x v="3"/>
    <s v="NF 55102"/>
    <n v="2741.85"/>
    <x v="1"/>
    <x v="2"/>
    <x v="0"/>
  </r>
  <r>
    <s v="LABOR"/>
    <d v="2025-10-16T00:00:00"/>
    <d v="2026-02-16T00:00:00"/>
    <s v="ACORDO JUDICIAIS "/>
    <x v="4"/>
    <s v="06/12"/>
    <n v="28821.33"/>
    <x v="1"/>
    <x v="3"/>
    <x v="0"/>
  </r>
  <r>
    <s v="LABOR"/>
    <d v="2025-10-30T00:00:00"/>
    <d v="2026-02-16T00:00:00"/>
    <s v="ASSESSORIA CONTÁBIL"/>
    <x v="5"/>
    <m/>
    <n v="4349.75"/>
    <x v="1"/>
    <x v="3"/>
    <x v="0"/>
  </r>
  <r>
    <s v="LABOR"/>
    <d v="2026-02-03T00:00:00"/>
    <d v="2026-02-16T00:00:00"/>
    <s v="TELEFONES FIXOS"/>
    <x v="6"/>
    <s v="PROVISÃO"/>
    <n v="175.06"/>
    <x v="1"/>
    <x v="3"/>
    <x v="0"/>
  </r>
  <r>
    <s v="ALUFORCE "/>
    <d v="2026-02-10T00:00:00"/>
    <d v="2026-02-16T00:00:00"/>
    <s v="SERASA/SPC"/>
    <x v="7"/>
    <s v="PROVISÃO"/>
    <n v="1058.83"/>
    <x v="1"/>
    <x v="3"/>
    <x v="0"/>
  </r>
  <r>
    <s v="ALUFORCE "/>
    <d v="2026-02-03T00:00:00"/>
    <d v="2026-02-16T00:00:00"/>
    <s v="CONSULTORIA"/>
    <x v="2"/>
    <m/>
    <n v="10000"/>
    <x v="1"/>
    <x v="3"/>
    <x v="0"/>
  </r>
  <r>
    <s v="ALUFORCE "/>
    <d v="2026-02-10T00:00:00"/>
    <d v="2026-02-19T00:00:00"/>
    <s v="FRETES SOBRE VENDAS"/>
    <x v="8"/>
    <s v="DACTE 804222"/>
    <n v="550"/>
    <x v="1"/>
    <x v="3"/>
    <x v="0"/>
  </r>
  <r>
    <s v="ALUFORCE "/>
    <d v="2026-01-13T00:00:00"/>
    <d v="2026-02-20T00:00:00"/>
    <s v="MATÉRIA PRIMA"/>
    <x v="9"/>
    <s v="NF 462/02"/>
    <n v="80486.649999999994"/>
    <x v="1"/>
    <x v="3"/>
    <x v="0"/>
  </r>
  <r>
    <s v="ALUFORCE "/>
    <d v="2026-01-23T00:00:00"/>
    <d v="2026-02-20T00:00:00"/>
    <s v="MATÉRIA PRIMA"/>
    <x v="9"/>
    <s v="NF 473/01"/>
    <n v="70983.67"/>
    <x v="1"/>
    <x v="3"/>
    <x v="0"/>
  </r>
  <r>
    <s v="LABOR "/>
    <d v="2025-10-30T00:00:00"/>
    <d v="2026-02-20T00:00:00"/>
    <s v="FGTS"/>
    <x v="10"/>
    <s v="COMP 01/26"/>
    <n v="5500"/>
    <x v="1"/>
    <x v="3"/>
    <x v="0"/>
  </r>
  <r>
    <s v="ENERGY"/>
    <d v="2025-10-30T00:00:00"/>
    <d v="2026-02-20T00:00:00"/>
    <s v="FGTS"/>
    <x v="10"/>
    <s v="COMP 01/26"/>
    <n v="1000"/>
    <x v="1"/>
    <x v="3"/>
    <x v="0"/>
  </r>
  <r>
    <s v="ALUFORCE "/>
    <d v="2026-02-03T00:00:00"/>
    <d v="2026-02-20T00:00:00"/>
    <s v="PRO LABORE"/>
    <x v="11"/>
    <m/>
    <n v="5000"/>
    <x v="1"/>
    <x v="3"/>
    <x v="0"/>
  </r>
  <r>
    <s v="LABOR "/>
    <d v="2026-02-03T00:00:00"/>
    <d v="2026-02-20T00:00:00"/>
    <s v="PRO LABORE"/>
    <x v="12"/>
    <m/>
    <n v="7000"/>
    <x v="1"/>
    <x v="3"/>
    <x v="0"/>
  </r>
  <r>
    <s v="LABOR "/>
    <d v="2026-02-03T00:00:00"/>
    <d v="2026-02-20T00:00:00"/>
    <s v="PRO LABORE"/>
    <x v="13"/>
    <m/>
    <n v="4000"/>
    <x v="1"/>
    <x v="3"/>
    <x v="0"/>
  </r>
  <r>
    <s v="ALUFORCE "/>
    <d v="2026-02-09T00:00:00"/>
    <d v="2026-02-20T00:00:00"/>
    <s v="MATÉRIA PRIMA"/>
    <x v="14"/>
    <s v="NF412/01"/>
    <n v="1610"/>
    <x v="1"/>
    <x v="3"/>
    <x v="0"/>
  </r>
  <r>
    <s v="ENERGY"/>
    <d v="2026-02-09T00:00:00"/>
    <d v="2026-02-20T00:00:00"/>
    <s v="SIMPLES NACIONAL"/>
    <x v="15"/>
    <s v="COMP. 01/2026"/>
    <n v="5000"/>
    <x v="1"/>
    <x v="3"/>
    <x v="0"/>
  </r>
  <r>
    <s v="ALUFORCE "/>
    <d v="2026-02-09T00:00:00"/>
    <d v="2026-02-20T00:00:00"/>
    <s v="FGTS"/>
    <x v="16"/>
    <s v="COMP. 01/2026"/>
    <n v="370"/>
    <x v="1"/>
    <x v="3"/>
    <x v="0"/>
  </r>
  <r>
    <s v="LABOR "/>
    <d v="2026-02-09T00:00:00"/>
    <d v="2026-02-20T00:00:00"/>
    <s v="INSS"/>
    <x v="17"/>
    <s v="COMP. 01/2026"/>
    <n v="2000"/>
    <x v="1"/>
    <x v="3"/>
    <x v="0"/>
  </r>
  <r>
    <s v="ALUFORCE "/>
    <d v="2026-02-09T00:00:00"/>
    <d v="2026-02-20T00:00:00"/>
    <s v="INSS"/>
    <x v="18"/>
    <s v="COMP. 01/2026"/>
    <n v="2000"/>
    <x v="1"/>
    <x v="3"/>
    <x v="0"/>
  </r>
  <r>
    <s v="ALUFORCE "/>
    <d v="2026-02-09T00:00:00"/>
    <d v="2026-02-20T00:00:00"/>
    <s v="IRRF"/>
    <x v="19"/>
    <s v="COMP. 01/2026"/>
    <n v="2000"/>
    <x v="1"/>
    <x v="3"/>
    <x v="0"/>
  </r>
  <r>
    <s v="ENERGY"/>
    <d v="2026-02-10T00:00:00"/>
    <d v="2026-02-20T00:00:00"/>
    <s v="SOFTWEAR"/>
    <x v="20"/>
    <s v="PROVISÃO"/>
    <n v="145.52000000000001"/>
    <x v="1"/>
    <x v="3"/>
    <x v="0"/>
  </r>
  <r>
    <s v="ENERGY"/>
    <d v="2026-02-10T00:00:00"/>
    <d v="2026-02-20T00:00:00"/>
    <s v="SESMET SEG. E MED. DO TRABALHO"/>
    <x v="21"/>
    <s v="PROVISÃO"/>
    <n v="306.67"/>
    <x v="1"/>
    <x v="3"/>
    <x v="0"/>
  </r>
  <r>
    <s v="LABOR "/>
    <d v="2026-02-13T00:00:00"/>
    <d v="2026-02-20T00:00:00"/>
    <s v="SERVIÇOS PRESTADOS PF"/>
    <x v="22"/>
    <s v="VCTO 13 E 18/02"/>
    <n v="1400"/>
    <x v="1"/>
    <x v="3"/>
    <x v="0"/>
  </r>
  <r>
    <s v="ALUFORCE "/>
    <d v="2026-02-20T00:00:00"/>
    <d v="2026-02-20T00:00:00"/>
    <s v="COMBUSTÍVEL"/>
    <x v="23"/>
    <s v="ABASTECIMENTO EMPILHADEIRA "/>
    <n v="444"/>
    <x v="1"/>
    <x v="3"/>
    <x v="0"/>
  </r>
  <r>
    <s v="ALUFORCE "/>
    <d v="2026-02-24T00:00:00"/>
    <d v="2026-02-20T00:00:00"/>
    <s v="FRETES SOBRE VENDAS"/>
    <x v="24"/>
    <s v="DACTE 225409339"/>
    <n v="385.58"/>
    <x v="1"/>
    <x v="3"/>
    <x v="0"/>
  </r>
  <r>
    <s v="ALUFORCE "/>
    <d v="2026-01-25T00:00:00"/>
    <d v="2026-02-23T00:00:00"/>
    <s v="MATÉRIA PRIMA"/>
    <x v="25"/>
    <s v="685/02"/>
    <n v="2422.5"/>
    <x v="1"/>
    <x v="4"/>
    <x v="0"/>
  </r>
  <r>
    <s v="ALUFORCE "/>
    <d v="2026-01-26T00:00:00"/>
    <d v="2026-02-23T00:00:00"/>
    <s v="MATÉRIA PRIMA"/>
    <x v="25"/>
    <s v="NF 686/02"/>
    <n v="1627.5"/>
    <x v="1"/>
    <x v="4"/>
    <x v="0"/>
  </r>
  <r>
    <s v="ALUFORCE "/>
    <d v="2026-02-03T00:00:00"/>
    <d v="2026-02-23T00:00:00"/>
    <s v="CONSULTORIA"/>
    <x v="2"/>
    <m/>
    <n v="10000"/>
    <x v="1"/>
    <x v="4"/>
    <x v="0"/>
  </r>
  <r>
    <s v="ENERGY"/>
    <d v="2025-10-30T00:00:00"/>
    <d v="2026-02-24T00:00:00"/>
    <s v="ENERGIA ELETRICA"/>
    <x v="26"/>
    <m/>
    <n v="12402.92"/>
    <x v="1"/>
    <x v="4"/>
    <x v="0"/>
  </r>
  <r>
    <s v="ALUFORCE "/>
    <d v="2026-01-27T00:00:00"/>
    <d v="2026-02-24T00:00:00"/>
    <s v="MATÉRIA PRIMA"/>
    <x v="27"/>
    <s v="NF 52194/01"/>
    <n v="6969.38"/>
    <x v="1"/>
    <x v="4"/>
    <x v="0"/>
  </r>
  <r>
    <s v="ENERGY"/>
    <d v="2026-02-10T00:00:00"/>
    <d v="2026-02-24T00:00:00"/>
    <s v="DESPESA COM DIRETORIA"/>
    <x v="28"/>
    <s v="PROVISÃO"/>
    <n v="3460.23"/>
    <x v="1"/>
    <x v="4"/>
    <x v="0"/>
  </r>
  <r>
    <s v="ALUFORCE "/>
    <d v="2026-02-24T00:00:00"/>
    <d v="2026-02-24T00:00:00"/>
    <s v="FRETES SOBRE VENDAS"/>
    <x v="29"/>
    <s v="DACTE 1411008"/>
    <n v="456.07"/>
    <x v="1"/>
    <x v="4"/>
    <x v="0"/>
  </r>
  <r>
    <s v="ALUFORCE "/>
    <d v="2026-02-24T00:00:00"/>
    <d v="2026-02-24T00:00:00"/>
    <s v="REEMBOLSO DESPESA"/>
    <x v="30"/>
    <s v="ANDREIA"/>
    <n v="9395"/>
    <x v="1"/>
    <x v="4"/>
    <x v="0"/>
  </r>
  <r>
    <s v="LABOR "/>
    <d v="2025-11-10T00:00:00"/>
    <d v="2026-02-25T00:00:00"/>
    <s v="ACORDO JUDICIAIS "/>
    <x v="31"/>
    <s v="04/12"/>
    <n v="2300"/>
    <x v="1"/>
    <x v="4"/>
    <x v="0"/>
  </r>
  <r>
    <s v="ALUFORCE "/>
    <d v="2026-01-23T00:00:00"/>
    <d v="2026-02-25T00:00:00"/>
    <s v="MATÉRIA PRIMA"/>
    <x v="32"/>
    <s v="NF  371748/02"/>
    <n v="237.26"/>
    <x v="1"/>
    <x v="4"/>
    <x v="0"/>
  </r>
  <r>
    <s v="ALUFORCE "/>
    <d v="2026-01-23T00:00:00"/>
    <d v="2026-02-25T00:00:00"/>
    <s v="MATÉRIA PRIMA"/>
    <x v="32"/>
    <s v="NF 371749/02"/>
    <n v="5677.61"/>
    <x v="1"/>
    <x v="4"/>
    <x v="0"/>
  </r>
  <r>
    <s v="ALUFORCE "/>
    <d v="2026-01-28T00:00:00"/>
    <d v="2026-02-25T00:00:00"/>
    <s v="MATÉRIA PRIMA"/>
    <x v="25"/>
    <s v="NF 691/02"/>
    <n v="2255"/>
    <x v="1"/>
    <x v="4"/>
    <x v="0"/>
  </r>
  <r>
    <s v="LABOR"/>
    <d v="2026-02-10T00:00:00"/>
    <d v="2026-02-25T00:00:00"/>
    <s v="TELEFONES FIXOS"/>
    <x v="33"/>
    <s v="PROVISÃO"/>
    <n v="660"/>
    <x v="1"/>
    <x v="4"/>
    <x v="0"/>
  </r>
  <r>
    <s v="LABOR"/>
    <d v="2026-02-11T00:00:00"/>
    <d v="2026-02-25T00:00:00"/>
    <s v="ACORDO JUDICIAIS "/>
    <x v="34"/>
    <m/>
    <n v="1000"/>
    <x v="1"/>
    <x v="4"/>
    <x v="0"/>
  </r>
  <r>
    <s v="ALUFORCE "/>
    <d v="2026-02-25T00:00:00"/>
    <d v="2026-02-25T00:00:00"/>
    <s v="RECOMPRA"/>
    <x v="35"/>
    <s v="(AuguriJPAIVA)(/vale PRISMA /CLO)"/>
    <n v="30662.33"/>
    <x v="1"/>
    <x v="4"/>
    <x v="0"/>
  </r>
  <r>
    <s v="ALUFORCE "/>
    <d v="2026-01-23T00:00:00"/>
    <d v="2026-02-26T00:00:00"/>
    <s v="MATÉRIA PRIMA"/>
    <x v="32"/>
    <s v="NF 3717404/03"/>
    <n v="4387.24"/>
    <x v="1"/>
    <x v="4"/>
    <x v="0"/>
  </r>
  <r>
    <s v="ALUFORCE "/>
    <d v="2026-01-29T00:00:00"/>
    <d v="2026-02-26T00:00:00"/>
    <s v="MATÉRIA PRIMA"/>
    <x v="25"/>
    <s v="NF 692/02"/>
    <n v="3937.5"/>
    <x v="1"/>
    <x v="4"/>
    <x v="0"/>
  </r>
  <r>
    <s v="ALUFORCE "/>
    <d v="2026-01-30T00:00:00"/>
    <d v="2026-02-26T00:00:00"/>
    <s v="MATÉRIA PRIMA"/>
    <x v="36"/>
    <s v="NF 4419"/>
    <n v="1105"/>
    <x v="1"/>
    <x v="4"/>
    <x v="0"/>
  </r>
  <r>
    <s v="ENERGY"/>
    <d v="2026-02-25T00:00:00"/>
    <d v="2026-02-26T00:00:00"/>
    <s v="FÉRIAS"/>
    <x v="37"/>
    <s v="BRUNO"/>
    <n v="2029.25"/>
    <x v="1"/>
    <x v="4"/>
    <x v="0"/>
  </r>
  <r>
    <s v="ALUFORCE "/>
    <d v="2026-02-25T00:00:00"/>
    <d v="2026-02-26T00:00:00"/>
    <s v="MATÉRIA PRIMA"/>
    <x v="38"/>
    <s v="PEDIDO 160"/>
    <n v="9602.5"/>
    <x v="1"/>
    <x v="4"/>
    <x v="0"/>
  </r>
  <r>
    <s v="ALUFORCE "/>
    <d v="2026-02-25T00:00:00"/>
    <d v="2026-02-26T00:00:00"/>
    <s v="REEMBOLSO DESPESA"/>
    <x v="30"/>
    <s v="DOUGLAS "/>
    <n v="4000"/>
    <x v="1"/>
    <x v="4"/>
    <x v="0"/>
  </r>
  <r>
    <s v="LABOR"/>
    <d v="2026-02-10T00:00:00"/>
    <d v="2026-02-27T00:00:00"/>
    <s v="SOFTWEAR"/>
    <x v="39"/>
    <s v="PROVISÃO"/>
    <n v="736.99"/>
    <x v="1"/>
    <x v="4"/>
    <x v="1"/>
  </r>
  <r>
    <s v="ALUFORCE "/>
    <d v="2026-01-23T00:00:00"/>
    <d v="2026-02-27T00:00:00"/>
    <s v="MATÉRIA PRIMA"/>
    <x v="9"/>
    <s v="NF 479/01"/>
    <n v="40282.160000000003"/>
    <x v="1"/>
    <x v="4"/>
    <x v="1"/>
  </r>
  <r>
    <s v="ALUFORCE "/>
    <d v="2026-01-23T00:00:00"/>
    <d v="2026-02-27T00:00:00"/>
    <s v="MATÉRIA PRIMA"/>
    <x v="9"/>
    <s v="NF 473/02"/>
    <n v="70983.66"/>
    <x v="1"/>
    <x v="4"/>
    <x v="1"/>
  </r>
  <r>
    <s v="ALUFORCE "/>
    <d v="2026-01-23T00:00:00"/>
    <d v="2026-02-27T00:00:00"/>
    <s v="MATÉRIA PRIMA"/>
    <x v="9"/>
    <s v="NF 479/02"/>
    <n v="40282.160000000003"/>
    <x v="1"/>
    <x v="4"/>
    <x v="1"/>
  </r>
  <r>
    <s v="ENERGY"/>
    <d v="2026-01-23T00:00:00"/>
    <d v="2026-02-27T00:00:00"/>
    <s v="SIMPLES NACIONAL"/>
    <x v="40"/>
    <s v="PARC. 13/16"/>
    <n v="353.14"/>
    <x v="1"/>
    <x v="4"/>
    <x v="1"/>
  </r>
  <r>
    <s v="ENERGY"/>
    <d v="2026-01-23T00:00:00"/>
    <d v="2026-02-27T00:00:00"/>
    <s v="INSS"/>
    <x v="41"/>
    <s v="PARC.02/56"/>
    <n v="875.32"/>
    <x v="1"/>
    <x v="4"/>
    <x v="1"/>
  </r>
  <r>
    <s v="LABOR"/>
    <d v="2025-10-30T00:00:00"/>
    <d v="2026-02-27T00:00:00"/>
    <s v="REEMBOLSO DESPESA"/>
    <x v="12"/>
    <s v="005/008"/>
    <n v="1007.44"/>
    <x v="1"/>
    <x v="4"/>
    <x v="1"/>
  </r>
  <r>
    <s v="LABOR"/>
    <d v="2025-10-30T00:00:00"/>
    <d v="2026-02-27T00:00:00"/>
    <s v="ALUGUEL"/>
    <x v="42"/>
    <m/>
    <n v="13000"/>
    <x v="1"/>
    <x v="4"/>
    <x v="1"/>
  </r>
  <r>
    <s v="ALUFORCE "/>
    <d v="2026-01-29T00:00:00"/>
    <d v="2026-02-27T00:00:00"/>
    <s v="MATÉRIA PRIMA"/>
    <x v="27"/>
    <s v="NF 52260/01"/>
    <n v="6969.38"/>
    <x v="1"/>
    <x v="4"/>
    <x v="1"/>
  </r>
  <r>
    <s v="ALUFORCE "/>
    <d v="2026-02-03T00:00:00"/>
    <d v="2026-02-27T00:00:00"/>
    <s v="PRO LABORE"/>
    <x v="11"/>
    <m/>
    <n v="5000"/>
    <x v="1"/>
    <x v="4"/>
    <x v="1"/>
  </r>
  <r>
    <s v="LABOR "/>
    <d v="2026-02-03T00:00:00"/>
    <d v="2026-02-27T00:00:00"/>
    <s v="PRO LABORE"/>
    <x v="12"/>
    <m/>
    <n v="7000"/>
    <x v="1"/>
    <x v="4"/>
    <x v="1"/>
  </r>
  <r>
    <s v="LABOR "/>
    <d v="2026-02-03T00:00:00"/>
    <d v="2026-02-27T00:00:00"/>
    <s v="PRO LABORE"/>
    <x v="13"/>
    <m/>
    <n v="4000"/>
    <x v="1"/>
    <x v="4"/>
    <x v="1"/>
  </r>
  <r>
    <s v="ALUFORCE "/>
    <d v="2026-02-09T00:00:00"/>
    <d v="2026-02-27T00:00:00"/>
    <s v="MATÉRIA PRIMA"/>
    <x v="14"/>
    <s v="NF412/02"/>
    <n v="4850"/>
    <x v="1"/>
    <x v="4"/>
    <x v="1"/>
  </r>
  <r>
    <s v="LABOR "/>
    <d v="2026-02-13T00:00:00"/>
    <d v="2026-02-27T00:00:00"/>
    <s v="SERVIÇOS PRESTADOS PF"/>
    <x v="22"/>
    <s v="SERV. EM 23/02"/>
    <n v="700"/>
    <x v="1"/>
    <x v="4"/>
    <x v="1"/>
  </r>
  <r>
    <s v="ALUFORCE "/>
    <d v="2026-02-25T00:00:00"/>
    <d v="2026-02-27T00:00:00"/>
    <s v="UNIFORME / EPI"/>
    <x v="43"/>
    <s v="SINAL "/>
    <n v="3000"/>
    <x v="1"/>
    <x v="4"/>
    <x v="1"/>
  </r>
  <r>
    <s v="ENERGY"/>
    <d v="2026-02-25T00:00:00"/>
    <d v="2026-02-27T00:00:00"/>
    <s v="VALE TRANSPORTE"/>
    <x v="44"/>
    <m/>
    <n v="4000"/>
    <x v="1"/>
    <x v="4"/>
    <x v="1"/>
  </r>
  <r>
    <s v="ALUFORCE "/>
    <d v="2026-02-25T00:00:00"/>
    <d v="2026-02-27T00:00:00"/>
    <s v="OUTRAS DESPESAS COM PESSOAL"/>
    <x v="45"/>
    <s v="PROVISÃO"/>
    <n v="4000"/>
    <x v="1"/>
    <x v="4"/>
    <x v="1"/>
  </r>
  <r>
    <s v="LABOR "/>
    <d v="2026-02-25T00:00:00"/>
    <d v="2026-02-27T00:00:00"/>
    <s v="EMPRÉSTIMOS DIRETORIA DES"/>
    <x v="46"/>
    <m/>
    <n v="1930"/>
    <x v="1"/>
    <x v="4"/>
    <x v="1"/>
  </r>
  <r>
    <s v="LABOR "/>
    <d v="2026-02-25T00:00:00"/>
    <d v="2026-02-27T00:00:00"/>
    <s v="ACORDO JUDICIAIS "/>
    <x v="47"/>
    <s v="PARC. 06/10"/>
    <n v="1780"/>
    <x v="1"/>
    <x v="4"/>
    <x v="1"/>
  </r>
  <r>
    <s v="LABOR"/>
    <d v="2026-01-14T00:00:00"/>
    <d v="2026-03-02T00:00:00"/>
    <s v="ADVOCACIA"/>
    <x v="48"/>
    <s v="ASSESSORIA JURIDICA "/>
    <n v="438.56"/>
    <x v="2"/>
    <x v="5"/>
    <x v="1"/>
  </r>
  <r>
    <s v="LABOR"/>
    <d v="2026-02-10T00:00:00"/>
    <d v="2026-03-02T00:00:00"/>
    <s v="LICENÇAS DIVERSAS"/>
    <x v="49"/>
    <s v="PROVISÃO"/>
    <n v="766.66"/>
    <x v="2"/>
    <x v="5"/>
    <x v="1"/>
  </r>
  <r>
    <s v="LABOR "/>
    <d v="2025-10-10T00:00:00"/>
    <d v="2026-03-02T00:00:00"/>
    <s v="ACORDO JUDICIAIS "/>
    <x v="50"/>
    <s v="06/24"/>
    <n v="6225.22"/>
    <x v="2"/>
    <x v="5"/>
    <x v="1"/>
  </r>
  <r>
    <s v="LABOR"/>
    <d v="2025-11-03T00:00:00"/>
    <d v="2026-03-02T00:00:00"/>
    <s v="OUTRAS DESPESAS COM PESSOAL"/>
    <x v="51"/>
    <s v="DESEJUM"/>
    <n v="500"/>
    <x v="2"/>
    <x v="5"/>
    <x v="1"/>
  </r>
  <r>
    <s v="ALUFORCE "/>
    <d v="2026-01-30T00:00:00"/>
    <d v="2026-03-02T00:00:00"/>
    <s v="LIQUIDAÇÃO FOMENTO"/>
    <x v="52"/>
    <m/>
    <n v="180000"/>
    <x v="2"/>
    <x v="5"/>
    <x v="1"/>
  </r>
  <r>
    <s v="ALUFORCE "/>
    <d v="2026-01-25T00:00:00"/>
    <d v="2026-03-02T00:00:00"/>
    <s v="MATÉRIA PRIMA"/>
    <x v="25"/>
    <s v="685/03"/>
    <n v="2422.5"/>
    <x v="2"/>
    <x v="5"/>
    <x v="1"/>
  </r>
  <r>
    <s v="ALUFORCE "/>
    <d v="2026-01-26T00:00:00"/>
    <d v="2026-03-02T00:00:00"/>
    <s v="MATÉRIA PRIMA"/>
    <x v="25"/>
    <s v="NF 686/03"/>
    <n v="1627.5"/>
    <x v="2"/>
    <x v="5"/>
    <x v="1"/>
  </r>
  <r>
    <s v="ALUFORCE "/>
    <d v="2026-01-27T00:00:00"/>
    <d v="2026-03-03T00:00:00"/>
    <s v="MATÉRIA PRIMA"/>
    <x v="27"/>
    <s v="NF 52194/02"/>
    <n v="6969.38"/>
    <x v="2"/>
    <x v="5"/>
    <x v="1"/>
  </r>
  <r>
    <s v="ALUFORCE "/>
    <d v="2026-02-02T00:00:00"/>
    <d v="2026-03-03T00:00:00"/>
    <s v="MATÉRIA PRIMA"/>
    <x v="27"/>
    <s v="NF 52310/01"/>
    <n v="5575.5"/>
    <x v="2"/>
    <x v="5"/>
    <x v="1"/>
  </r>
  <r>
    <s v="LABOR "/>
    <d v="2026-02-25T00:00:00"/>
    <d v="2026-03-03T00:00:00"/>
    <s v="INTERNET"/>
    <x v="6"/>
    <m/>
    <n v="64.66"/>
    <x v="2"/>
    <x v="5"/>
    <x v="1"/>
  </r>
  <r>
    <s v="ALUFORCE "/>
    <d v="2026-01-23T00:00:00"/>
    <d v="2026-03-04T00:00:00"/>
    <s v="MATÉRIA PRIMA"/>
    <x v="32"/>
    <s v="NF  371748/03"/>
    <n v="237.27"/>
    <x v="2"/>
    <x v="5"/>
    <x v="1"/>
  </r>
  <r>
    <s v="ALUFORCE "/>
    <d v="2026-01-23T00:00:00"/>
    <d v="2026-03-04T00:00:00"/>
    <s v="MATÉRIA PRIMA"/>
    <x v="32"/>
    <s v="NF 371749/03"/>
    <n v="5677.6"/>
    <x v="2"/>
    <x v="5"/>
    <x v="1"/>
  </r>
  <r>
    <s v="ALUFORCE "/>
    <d v="2026-01-28T00:00:00"/>
    <d v="2026-03-04T00:00:00"/>
    <s v="MATÉRIA PRIMA"/>
    <x v="25"/>
    <s v="NF 691/03"/>
    <n v="2255"/>
    <x v="2"/>
    <x v="5"/>
    <x v="1"/>
  </r>
  <r>
    <s v="ALUFORCE "/>
    <d v="2026-02-04T00:00:00"/>
    <d v="2026-03-04T00:00:00"/>
    <s v="MATÉRIA PRIMA"/>
    <x v="53"/>
    <s v="NF 340/02"/>
    <n v="11420"/>
    <x v="2"/>
    <x v="5"/>
    <x v="1"/>
  </r>
  <r>
    <s v="ALUFORCE "/>
    <d v="2026-01-09T00:00:00"/>
    <d v="2026-03-05T00:00:00"/>
    <s v="DESPESAS DIVERSAS"/>
    <x v="54"/>
    <s v="FAT 02/26"/>
    <n v="263.01"/>
    <x v="2"/>
    <x v="5"/>
    <x v="1"/>
  </r>
  <r>
    <s v="ALUFORCE "/>
    <d v="2026-01-29T00:00:00"/>
    <d v="2026-03-05T00:00:00"/>
    <s v="MATÉRIA PRIMA"/>
    <x v="25"/>
    <s v="NF 692/03"/>
    <n v="3937.5"/>
    <x v="2"/>
    <x v="5"/>
    <x v="1"/>
  </r>
  <r>
    <s v="ALUFORCE "/>
    <d v="2026-02-04T00:00:00"/>
    <d v="2026-03-05T00:00:00"/>
    <s v="MATÉRIA PRIMA"/>
    <x v="27"/>
    <s v="NF 52344/01"/>
    <n v="5575.5"/>
    <x v="2"/>
    <x v="5"/>
    <x v="1"/>
  </r>
  <r>
    <s v="ALUFORCE "/>
    <d v="2026-01-27T00:00:00"/>
    <d v="2026-03-06T00:00:00"/>
    <s v="MATÉRIA PRIMA"/>
    <x v="9"/>
    <s v="NF 490/01"/>
    <n v="29422.59"/>
    <x v="2"/>
    <x v="5"/>
    <x v="1"/>
  </r>
  <r>
    <s v="ALUFORCE "/>
    <d v="2026-01-28T00:00:00"/>
    <d v="2026-03-06T00:00:00"/>
    <s v="MATÉRIA PRIMA"/>
    <x v="9"/>
    <s v="NF 495/01"/>
    <n v="51196.6"/>
    <x v="2"/>
    <x v="5"/>
    <x v="1"/>
  </r>
  <r>
    <s v="ALUFORCE "/>
    <d v="2026-01-27T00:00:00"/>
    <d v="2026-03-06T00:00:00"/>
    <s v="MATÉRIA PRIMA"/>
    <x v="9"/>
    <s v="NF 490/02"/>
    <n v="29422.59"/>
    <x v="2"/>
    <x v="5"/>
    <x v="1"/>
  </r>
  <r>
    <s v="ALUFORCE "/>
    <d v="2026-01-28T00:00:00"/>
    <d v="2026-03-06T00:00:00"/>
    <s v="MATÉRIA PRIMA"/>
    <x v="9"/>
    <s v="NF 495/02"/>
    <n v="51196.6"/>
    <x v="2"/>
    <x v="5"/>
    <x v="1"/>
  </r>
  <r>
    <s v="ALUFORCE "/>
    <d v="2026-01-29T00:00:00"/>
    <d v="2026-03-06T00:00:00"/>
    <s v="MATÉRIA PRIMA"/>
    <x v="27"/>
    <s v="NF 52260/02"/>
    <n v="6969.38"/>
    <x v="2"/>
    <x v="5"/>
    <x v="1"/>
  </r>
  <r>
    <s v="ALUFORCE "/>
    <d v="2026-02-03T00:00:00"/>
    <d v="2026-03-06T00:00:00"/>
    <s v="PRO LABORE"/>
    <x v="11"/>
    <m/>
    <n v="5000"/>
    <x v="2"/>
    <x v="5"/>
    <x v="1"/>
  </r>
  <r>
    <s v="LABOR "/>
    <d v="2026-02-03T00:00:00"/>
    <d v="2026-03-06T00:00:00"/>
    <s v="PRO LABORE"/>
    <x v="12"/>
    <m/>
    <n v="7000"/>
    <x v="2"/>
    <x v="5"/>
    <x v="1"/>
  </r>
  <r>
    <s v="LABOR "/>
    <d v="2026-02-03T00:00:00"/>
    <d v="2026-03-06T00:00:00"/>
    <s v="PRO LABORE"/>
    <x v="13"/>
    <m/>
    <n v="4000"/>
    <x v="2"/>
    <x v="5"/>
    <x v="1"/>
  </r>
  <r>
    <s v="ALUFORCE "/>
    <d v="2026-02-04T00:00:00"/>
    <d v="2026-03-06T00:00:00"/>
    <s v="LIQUIDAÇÃO FOMENTO"/>
    <x v="55"/>
    <m/>
    <n v="468000"/>
    <x v="2"/>
    <x v="5"/>
    <x v="1"/>
  </r>
  <r>
    <s v="ALUFORCE "/>
    <d v="2026-02-13T00:00:00"/>
    <d v="2026-03-06T00:00:00"/>
    <s v="MATÉRIA PRIMA"/>
    <x v="9"/>
    <s v="NF 497/01"/>
    <n v="100.45"/>
    <x v="2"/>
    <x v="5"/>
    <x v="1"/>
  </r>
  <r>
    <s v="ALUFORCE "/>
    <d v="2026-02-13T00:00:00"/>
    <d v="2026-03-06T00:00:00"/>
    <s v="MATÉRIA PRIMA"/>
    <x v="9"/>
    <s v="NF 497/02"/>
    <n v="100.44"/>
    <x v="2"/>
    <x v="5"/>
    <x v="1"/>
  </r>
  <r>
    <s v="LABOR "/>
    <d v="2026-02-25T00:00:00"/>
    <d v="2026-03-06T00:00:00"/>
    <s v="SERVIÇOS PRESTADOS PF"/>
    <x v="22"/>
    <m/>
    <n v="700"/>
    <x v="2"/>
    <x v="5"/>
    <x v="1"/>
  </r>
  <r>
    <s v="ENERGY"/>
    <d v="2026-02-25T00:00:00"/>
    <d v="2026-03-06T00:00:00"/>
    <s v="SALARIOS"/>
    <x v="56"/>
    <m/>
    <n v="43100.84"/>
    <x v="2"/>
    <x v="5"/>
    <x v="1"/>
  </r>
  <r>
    <s v="ENERGY"/>
    <d v="2026-02-25T00:00:00"/>
    <d v="2026-03-06T00:00:00"/>
    <s v="VALE TRANSPORTE"/>
    <x v="57"/>
    <m/>
    <n v="3500"/>
    <x v="2"/>
    <x v="5"/>
    <x v="1"/>
  </r>
  <r>
    <s v="ALUFORCE "/>
    <d v="2026-02-09T00:00:00"/>
    <d v="2026-03-08T00:00:00"/>
    <s v="MATÉRIA PRIMA"/>
    <x v="58"/>
    <s v="NF 22191/01"/>
    <n v="6246.63"/>
    <x v="2"/>
    <x v="6"/>
    <x v="1"/>
  </r>
  <r>
    <s v="ALUFORCE "/>
    <d v="2026-01-25T00:00:00"/>
    <d v="2026-03-09T00:00:00"/>
    <s v="MATÉRIA PRIMA"/>
    <x v="25"/>
    <s v="685/04"/>
    <n v="2422.5"/>
    <x v="2"/>
    <x v="6"/>
    <x v="1"/>
  </r>
  <r>
    <s v="ALUFORCE "/>
    <d v="2026-01-26T00:00:00"/>
    <d v="2026-03-09T00:00:00"/>
    <s v="MATÉRIA PRIMA"/>
    <x v="25"/>
    <s v="NF 686/04"/>
    <n v="1627.5"/>
    <x v="2"/>
    <x v="6"/>
    <x v="1"/>
  </r>
  <r>
    <s v="LABOR"/>
    <d v="2025-10-30T00:00:00"/>
    <d v="2026-03-10T00:00:00"/>
    <s v="ADVOCACIA"/>
    <x v="48"/>
    <m/>
    <n v="15000"/>
    <x v="2"/>
    <x v="6"/>
    <x v="1"/>
  </r>
  <r>
    <s v="ENERGY"/>
    <d v="2025-10-30T00:00:00"/>
    <d v="2026-03-10T00:00:00"/>
    <s v="ÁGUA"/>
    <x v="59"/>
    <s v="PROVISÃO"/>
    <n v="1500"/>
    <x v="2"/>
    <x v="6"/>
    <x v="1"/>
  </r>
  <r>
    <s v="LABOR "/>
    <d v="2025-11-03T00:00:00"/>
    <d v="2026-03-10T00:00:00"/>
    <s v="ACORDO JUDICIAIS "/>
    <x v="60"/>
    <m/>
    <n v="42828.39"/>
    <x v="2"/>
    <x v="6"/>
    <x v="1"/>
  </r>
  <r>
    <s v="ALUFORCE "/>
    <d v="2026-01-09T00:00:00"/>
    <d v="2026-03-10T00:00:00"/>
    <s v="ASSISTÊNCIA MÉDICA"/>
    <x v="61"/>
    <s v="PROVISÃO"/>
    <n v="2953.8"/>
    <x v="2"/>
    <x v="6"/>
    <x v="1"/>
  </r>
  <r>
    <s v="ALUFORCE "/>
    <d v="2026-01-27T00:00:00"/>
    <d v="2026-03-10T00:00:00"/>
    <s v="MATÉRIA PRIMA"/>
    <x v="27"/>
    <s v="NF 52194/03"/>
    <n v="6969.37"/>
    <x v="2"/>
    <x v="6"/>
    <x v="1"/>
  </r>
  <r>
    <s v="ALUFORCE "/>
    <d v="2026-02-02T00:00:00"/>
    <d v="2026-03-10T00:00:00"/>
    <s v="MATÉRIA PRIMA"/>
    <x v="27"/>
    <s v="NF 52310/02"/>
    <n v="5575.5"/>
    <x v="2"/>
    <x v="6"/>
    <x v="1"/>
  </r>
  <r>
    <s v="LABOR"/>
    <d v="2026-02-10T00:00:00"/>
    <d v="2026-03-10T00:00:00"/>
    <s v="DESÁGIO FOMENTO"/>
    <x v="62"/>
    <s v="PROVISÃO"/>
    <n v="5000"/>
    <x v="2"/>
    <x v="6"/>
    <x v="1"/>
  </r>
  <r>
    <s v="LABOR"/>
    <d v="2026-02-10T00:00:00"/>
    <d v="2026-03-10T00:00:00"/>
    <s v="INTERNET"/>
    <x v="63"/>
    <s v="PROVISÃO"/>
    <n v="1300"/>
    <x v="2"/>
    <x v="6"/>
    <x v="1"/>
  </r>
  <r>
    <s v="ALUFORCE "/>
    <d v="2026-01-28T00:00:00"/>
    <d v="2026-03-11T00:00:00"/>
    <s v="MATÉRIA PRIMA"/>
    <x v="25"/>
    <s v="NF 691/04"/>
    <n v="2255"/>
    <x v="2"/>
    <x v="6"/>
    <x v="1"/>
  </r>
  <r>
    <s v="ALUFORCE "/>
    <d v="2026-01-27T00:00:00"/>
    <d v="2026-03-11T00:00:00"/>
    <s v="MATÉRIA PRIMA"/>
    <x v="64"/>
    <s v="NF 16526/03"/>
    <n v="8944.0300000000007"/>
    <x v="2"/>
    <x v="6"/>
    <x v="1"/>
  </r>
  <r>
    <s v="ALUFORCE "/>
    <d v="2026-01-29T00:00:00"/>
    <d v="2026-03-12T00:00:00"/>
    <s v="MATÉRIA PRIMA"/>
    <x v="25"/>
    <s v="NF 692/04"/>
    <n v="3937.5"/>
    <x v="2"/>
    <x v="6"/>
    <x v="1"/>
  </r>
  <r>
    <s v="ALUFORCE "/>
    <d v="2026-02-04T00:00:00"/>
    <d v="2026-03-12T00:00:00"/>
    <s v="MATÉRIA PRIMA"/>
    <x v="27"/>
    <s v="NF 52344/02"/>
    <n v="5575.5"/>
    <x v="2"/>
    <x v="6"/>
    <x v="1"/>
  </r>
  <r>
    <s v="LABOR"/>
    <d v="2026-02-11T00:00:00"/>
    <d v="2026-03-12T00:00:00"/>
    <s v="ACORDO JUDICIAIS "/>
    <x v="34"/>
    <m/>
    <n v="1000"/>
    <x v="2"/>
    <x v="6"/>
    <x v="1"/>
  </r>
  <r>
    <s v="ALUFORCE "/>
    <d v="2026-02-03T00:00:00"/>
    <d v="2026-03-13T00:00:00"/>
    <s v="MATÉRIA PRIMA"/>
    <x v="9"/>
    <s v="NF 517/01"/>
    <n v="40246.050000000003"/>
    <x v="2"/>
    <x v="6"/>
    <x v="1"/>
  </r>
  <r>
    <s v="ALUFORCE "/>
    <d v="2026-02-09T00:00:00"/>
    <d v="2026-03-13T00:00:00"/>
    <s v="MATÉRIA PRIMA"/>
    <x v="9"/>
    <s v="NF 528/01"/>
    <n v="38156.019999999997"/>
    <x v="2"/>
    <x v="6"/>
    <x v="1"/>
  </r>
  <r>
    <s v="ALUFORCE "/>
    <d v="2026-02-03T00:00:00"/>
    <d v="2026-03-13T00:00:00"/>
    <s v="MATÉRIA PRIMA"/>
    <x v="9"/>
    <s v="NF 517/02"/>
    <n v="40246.050000000003"/>
    <x v="2"/>
    <x v="6"/>
    <x v="1"/>
  </r>
  <r>
    <s v="ALUFORCE "/>
    <d v="2026-02-09T00:00:00"/>
    <d v="2026-03-13T00:00:00"/>
    <s v="MATÉRIA PRIMA"/>
    <x v="9"/>
    <s v="NF 528/02"/>
    <n v="38156.019999999997"/>
    <x v="2"/>
    <x v="6"/>
    <x v="1"/>
  </r>
  <r>
    <s v="ALUFORCE "/>
    <d v="2026-01-29T00:00:00"/>
    <d v="2026-03-13T00:00:00"/>
    <s v="MATÉRIA PRIMA"/>
    <x v="27"/>
    <s v="NF 52260/03"/>
    <n v="6969.37"/>
    <x v="2"/>
    <x v="6"/>
    <x v="1"/>
  </r>
  <r>
    <s v="ENERGY"/>
    <d v="2026-02-10T00:00:00"/>
    <d v="2026-03-13T00:00:00"/>
    <s v="SOFTWEAR"/>
    <x v="39"/>
    <s v="PROVISÃO"/>
    <n v="500"/>
    <x v="2"/>
    <x v="6"/>
    <x v="1"/>
  </r>
  <r>
    <s v="LABOR "/>
    <d v="2026-02-24T00:00:00"/>
    <d v="2026-03-13T00:00:00"/>
    <s v="ACORDO JUDICIAIS "/>
    <x v="65"/>
    <s v="PARC. 01/12"/>
    <n v="11000"/>
    <x v="2"/>
    <x v="6"/>
    <x v="1"/>
  </r>
  <r>
    <s v="LABOR "/>
    <d v="2026-02-24T00:00:00"/>
    <d v="2026-03-13T00:00:00"/>
    <s v="ACORDO JUDICIAIS "/>
    <x v="66"/>
    <s v="PARC. 01/12"/>
    <n v="1000"/>
    <x v="2"/>
    <x v="6"/>
    <x v="1"/>
  </r>
  <r>
    <s v="ALUFORCE "/>
    <d v="2026-02-20T00:00:00"/>
    <d v="2026-03-13T00:00:00"/>
    <s v="MATÉRIA PRIMA"/>
    <x v="67"/>
    <s v="NF 172"/>
    <n v="1770"/>
    <x v="2"/>
    <x v="6"/>
    <x v="1"/>
  </r>
  <r>
    <s v="LABOR "/>
    <d v="2026-02-25T00:00:00"/>
    <d v="2026-03-13T00:00:00"/>
    <s v="SERVIÇOS PRESTADOS PF"/>
    <x v="22"/>
    <m/>
    <n v="700"/>
    <x v="2"/>
    <x v="6"/>
    <x v="1"/>
  </r>
  <r>
    <s v="ALUFORCE "/>
    <d v="2026-02-26T00:00:00"/>
    <d v="2026-03-13T00:00:00"/>
    <s v="PRO LABORE"/>
    <x v="11"/>
    <m/>
    <n v="5000"/>
    <x v="2"/>
    <x v="6"/>
    <x v="1"/>
  </r>
  <r>
    <s v="LABOR "/>
    <d v="2026-02-26T00:00:00"/>
    <d v="2026-03-13T00:00:00"/>
    <s v="PRO LABORE"/>
    <x v="12"/>
    <m/>
    <n v="7000"/>
    <x v="2"/>
    <x v="6"/>
    <x v="1"/>
  </r>
  <r>
    <s v="LABOR "/>
    <d v="2026-02-26T00:00:00"/>
    <d v="2026-03-13T00:00:00"/>
    <s v="PRO LABORE"/>
    <x v="13"/>
    <m/>
    <n v="4000"/>
    <x v="2"/>
    <x v="6"/>
    <x v="1"/>
  </r>
  <r>
    <s v="LABOR"/>
    <d v="2025-10-16T00:00:00"/>
    <d v="2026-03-15T00:00:00"/>
    <s v="ACORDO JUDICIAIS "/>
    <x v="4"/>
    <s v="07/12"/>
    <n v="28821.33"/>
    <x v="2"/>
    <x v="7"/>
    <x v="1"/>
  </r>
  <r>
    <s v="LABOR"/>
    <d v="2025-10-30T00:00:00"/>
    <d v="2026-03-15T00:00:00"/>
    <s v="ASSESSORIA CONTÁBIL"/>
    <x v="5"/>
    <m/>
    <n v="3349.75"/>
    <x v="2"/>
    <x v="7"/>
    <x v="1"/>
  </r>
  <r>
    <s v="LABOR"/>
    <d v="2026-02-03T00:00:00"/>
    <d v="2026-03-15T00:00:00"/>
    <s v="TELEFONES FIXOS"/>
    <x v="6"/>
    <s v="PROVISÃO"/>
    <n v="175.09"/>
    <x v="2"/>
    <x v="7"/>
    <x v="1"/>
  </r>
  <r>
    <s v="ALUFORCE "/>
    <d v="2026-02-09T00:00:00"/>
    <d v="2026-03-15T00:00:00"/>
    <s v="MATÉRIA PRIMA"/>
    <x v="58"/>
    <s v="NF 22191/02"/>
    <n v="6246.63"/>
    <x v="2"/>
    <x v="7"/>
    <x v="1"/>
  </r>
  <r>
    <s v="LABOR"/>
    <d v="2026-02-11T00:00:00"/>
    <d v="2026-03-15T00:00:00"/>
    <s v="SOFTWEAR"/>
    <x v="39"/>
    <s v="PROVISÃO"/>
    <n v="701.7"/>
    <x v="2"/>
    <x v="7"/>
    <x v="1"/>
  </r>
  <r>
    <s v="ALUFORCE "/>
    <d v="2026-02-10T00:00:00"/>
    <d v="2026-03-15T00:00:00"/>
    <s v="SERASA/SPC"/>
    <x v="7"/>
    <s v="PROVISÃO"/>
    <n v="1058.83"/>
    <x v="2"/>
    <x v="7"/>
    <x v="1"/>
  </r>
  <r>
    <s v="ENERGY"/>
    <d v="2026-02-25T00:00:00"/>
    <d v="2026-03-15T00:00:00"/>
    <s v="COMISSÕES SOBRE VENDAS"/>
    <x v="68"/>
    <m/>
    <n v="45000"/>
    <x v="2"/>
    <x v="7"/>
    <x v="1"/>
  </r>
  <r>
    <s v="ALUFORCE "/>
    <d v="2026-02-23T00:00:00"/>
    <d v="2026-03-16T00:00:00"/>
    <s v="MATÉRIA PRIMA"/>
    <x v="9"/>
    <s v="NF 568/01"/>
    <n v="34906.269999999997"/>
    <x v="2"/>
    <x v="7"/>
    <x v="1"/>
  </r>
  <r>
    <s v="ALUFORCE "/>
    <d v="2026-02-02T00:00:00"/>
    <d v="2026-03-17T00:00:00"/>
    <s v="MATÉRIA PRIMA"/>
    <x v="27"/>
    <s v="NF 52310/03"/>
    <n v="5575.5"/>
    <x v="2"/>
    <x v="7"/>
    <x v="1"/>
  </r>
  <r>
    <s v="ALUFORCE "/>
    <d v="2026-02-03T00:00:00"/>
    <d v="2026-03-17T00:00:00"/>
    <s v="TELEFONES MÓVEIS"/>
    <x v="69"/>
    <s v="PROVISÃO"/>
    <n v="525.29"/>
    <x v="2"/>
    <x v="7"/>
    <x v="1"/>
  </r>
  <r>
    <s v="ALUFORCE "/>
    <d v="2026-02-04T00:00:00"/>
    <d v="2026-03-18T00:00:00"/>
    <s v="MATÉRIA PRIMA"/>
    <x v="53"/>
    <s v="NF 340/03"/>
    <n v="11420"/>
    <x v="2"/>
    <x v="7"/>
    <x v="1"/>
  </r>
  <r>
    <s v="ALUFORCE "/>
    <d v="2026-02-25T00:00:00"/>
    <d v="2026-03-18T00:00:00"/>
    <s v="MATÉRIA PRIMA"/>
    <x v="70"/>
    <s v="NF 576/01"/>
    <n v="41619.93"/>
    <x v="2"/>
    <x v="7"/>
    <x v="1"/>
  </r>
  <r>
    <s v="ALUFORCE "/>
    <d v="2026-02-04T00:00:00"/>
    <d v="2026-03-19T00:00:00"/>
    <s v="MATÉRIA PRIMA"/>
    <x v="27"/>
    <s v="NF 52344/03"/>
    <n v="5575.5"/>
    <x v="2"/>
    <x v="7"/>
    <x v="1"/>
  </r>
  <r>
    <s v="ALUFORCE "/>
    <s v="29/02/2026"/>
    <d v="2026-03-19T00:00:00"/>
    <s v="MATÉRIA PRIMA"/>
    <x v="27"/>
    <s v="NF 52523/01"/>
    <n v="4181.63"/>
    <x v="2"/>
    <x v="7"/>
    <x v="1"/>
  </r>
  <r>
    <s v="ALUFORCE "/>
    <d v="2026-02-09T00:00:00"/>
    <d v="2026-03-20T00:00:00"/>
    <s v="MATÉRIA PRIMA"/>
    <x v="9"/>
    <s v="NF 532/01"/>
    <n v="4577.84"/>
    <x v="2"/>
    <x v="7"/>
    <x v="1"/>
  </r>
  <r>
    <s v="ALUFORCE "/>
    <d v="2026-02-10T00:00:00"/>
    <d v="2026-03-20T00:00:00"/>
    <s v="MATÉRIA PRIMA"/>
    <x v="9"/>
    <s v="NF 535/01"/>
    <n v="28256.59"/>
    <x v="2"/>
    <x v="7"/>
    <x v="1"/>
  </r>
  <r>
    <s v="ALUFORCE "/>
    <d v="2026-02-09T00:00:00"/>
    <d v="2026-03-20T00:00:00"/>
    <s v="MATÉRIA PRIMA"/>
    <x v="9"/>
    <s v="NF 532/02"/>
    <n v="4577.83"/>
    <x v="2"/>
    <x v="7"/>
    <x v="1"/>
  </r>
  <r>
    <s v="ALUFORCE "/>
    <d v="2026-02-10T00:00:00"/>
    <d v="2026-03-20T00:00:00"/>
    <s v="MATÉRIA PRIMA"/>
    <x v="9"/>
    <s v="NF 535/02"/>
    <n v="28256.58"/>
    <x v="2"/>
    <x v="7"/>
    <x v="1"/>
  </r>
  <r>
    <s v="LABOR "/>
    <d v="2025-10-30T00:00:00"/>
    <d v="2026-03-20T00:00:00"/>
    <s v="FGTS"/>
    <x v="10"/>
    <s v="COMP 02/26"/>
    <n v="5500"/>
    <x v="2"/>
    <x v="7"/>
    <x v="1"/>
  </r>
  <r>
    <s v="ENERGY"/>
    <d v="2025-10-30T00:00:00"/>
    <d v="2026-03-20T00:00:00"/>
    <s v="FGTS"/>
    <x v="10"/>
    <s v="COMP 02/26"/>
    <n v="1000"/>
    <x v="2"/>
    <x v="7"/>
    <x v="1"/>
  </r>
  <r>
    <s v="ENERGY"/>
    <d v="2025-10-30T00:00:00"/>
    <d v="2026-03-20T00:00:00"/>
    <s v="ADTO SÁLARIO"/>
    <x v="71"/>
    <s v="COMP. 03/26"/>
    <n v="37000"/>
    <x v="2"/>
    <x v="7"/>
    <x v="1"/>
  </r>
  <r>
    <s v="ENERGY"/>
    <d v="2026-02-10T00:00:00"/>
    <d v="2026-03-20T00:00:00"/>
    <s v="SOFTWEAR"/>
    <x v="20"/>
    <s v="PROVISÃO"/>
    <n v="145.52000000000001"/>
    <x v="2"/>
    <x v="7"/>
    <x v="1"/>
  </r>
  <r>
    <s v="ENERGY"/>
    <d v="2026-02-10T00:00:00"/>
    <d v="2026-03-20T00:00:00"/>
    <s v="SESMET SEG. E MED. DO TRABALHO"/>
    <x v="21"/>
    <s v="PROVISÃO"/>
    <n v="306.67"/>
    <x v="2"/>
    <x v="7"/>
    <x v="1"/>
  </r>
  <r>
    <s v="ALUFORCE "/>
    <d v="2026-02-10T00:00:00"/>
    <d v="2026-03-20T00:00:00"/>
    <s v="SOFTWEAR"/>
    <x v="39"/>
    <s v="PROVISÃO"/>
    <n v="725.8"/>
    <x v="2"/>
    <x v="7"/>
    <x v="1"/>
  </r>
  <r>
    <s v="LABOR "/>
    <d v="2026-02-25T00:00:00"/>
    <d v="2026-03-20T00:00:00"/>
    <s v="SERVIÇOS PRESTADOS PF"/>
    <x v="22"/>
    <m/>
    <n v="700"/>
    <x v="2"/>
    <x v="7"/>
    <x v="1"/>
  </r>
  <r>
    <s v="ALUFORCE "/>
    <d v="2026-02-26T00:00:00"/>
    <d v="2026-03-20T00:00:00"/>
    <s v="PRO LABORE"/>
    <x v="11"/>
    <m/>
    <n v="5000"/>
    <x v="2"/>
    <x v="7"/>
    <x v="1"/>
  </r>
  <r>
    <s v="LABOR "/>
    <d v="2026-02-26T00:00:00"/>
    <d v="2026-03-20T00:00:00"/>
    <s v="PRO LABORE"/>
    <x v="12"/>
    <m/>
    <n v="7000"/>
    <x v="2"/>
    <x v="7"/>
    <x v="1"/>
  </r>
  <r>
    <s v="LABOR "/>
    <d v="2026-02-26T00:00:00"/>
    <d v="2026-03-20T00:00:00"/>
    <s v="PRO LABORE"/>
    <x v="13"/>
    <m/>
    <n v="4000"/>
    <x v="2"/>
    <x v="7"/>
    <x v="1"/>
  </r>
  <r>
    <s v="ALUFORCE "/>
    <d v="2026-02-09T00:00:00"/>
    <d v="2026-03-22T00:00:00"/>
    <s v="MATÉRIA PRIMA"/>
    <x v="58"/>
    <s v="NF 22191/03"/>
    <n v="6246.63"/>
    <x v="2"/>
    <x v="8"/>
    <x v="1"/>
  </r>
  <r>
    <s v="ALUFORCE "/>
    <d v="2026-02-23T00:00:00"/>
    <d v="2026-03-23T00:00:00"/>
    <s v="MATÉRIA PRIMA"/>
    <x v="9"/>
    <s v="NF 568/02"/>
    <n v="24906.57"/>
    <x v="2"/>
    <x v="8"/>
    <x v="1"/>
  </r>
  <r>
    <s v="ENERGY"/>
    <d v="2025-10-30T00:00:00"/>
    <d v="2026-03-24T00:00:00"/>
    <s v="ENERGIA ELETRICA"/>
    <x v="26"/>
    <m/>
    <n v="13000"/>
    <x v="2"/>
    <x v="8"/>
    <x v="1"/>
  </r>
  <r>
    <s v="ENERGY"/>
    <d v="2026-02-10T00:00:00"/>
    <d v="2026-03-24T00:00:00"/>
    <s v="DESPESA COM DIRETORIA"/>
    <x v="28"/>
    <s v="PROVISÃO"/>
    <n v="3460.23"/>
    <x v="2"/>
    <x v="8"/>
    <x v="1"/>
  </r>
  <r>
    <s v="ALUFORCE "/>
    <d v="2026-02-23T00:00:00"/>
    <d v="2026-03-24T00:00:00"/>
    <s v="MATÉRIA PRIMA"/>
    <x v="72"/>
    <s v="NF 16822/01"/>
    <n v="4566.66"/>
    <x v="2"/>
    <x v="8"/>
    <x v="1"/>
  </r>
  <r>
    <s v="LABOR "/>
    <d v="2025-11-10T00:00:00"/>
    <d v="2026-03-25T00:00:00"/>
    <s v="ACORDO JUDICIAIS "/>
    <x v="31"/>
    <s v="05/12"/>
    <n v="2300"/>
    <x v="2"/>
    <x v="8"/>
    <x v="1"/>
  </r>
  <r>
    <s v="LABOR"/>
    <d v="2026-02-10T00:00:00"/>
    <d v="2026-03-25T00:00:00"/>
    <s v="TELEFONES FIXOS"/>
    <x v="33"/>
    <s v="PROVISÃO"/>
    <n v="660"/>
    <x v="2"/>
    <x v="8"/>
    <x v="1"/>
  </r>
  <r>
    <s v="ALUFORCE "/>
    <d v="2026-02-25T00:00:00"/>
    <d v="2026-03-25T00:00:00"/>
    <s v="MATÉRIA PRIMA"/>
    <x v="70"/>
    <s v="NF 576/02"/>
    <n v="41619.93"/>
    <x v="2"/>
    <x v="8"/>
    <x v="1"/>
  </r>
  <r>
    <s v="ALUFORCE "/>
    <d v="2026-02-25T00:00:00"/>
    <d v="2026-03-25T00:00:00"/>
    <s v="MATÉRIA PRIMA"/>
    <x v="72"/>
    <s v="NF 16862/01"/>
    <n v="6642.41"/>
    <x v="2"/>
    <x v="8"/>
    <x v="1"/>
  </r>
  <r>
    <s v="ALUFORCE "/>
    <s v="29/02/2026"/>
    <d v="2026-03-26T00:00:00"/>
    <s v="MATÉRIA PRIMA"/>
    <x v="27"/>
    <s v="NF 52523/02"/>
    <n v="4181.63"/>
    <x v="2"/>
    <x v="8"/>
    <x v="1"/>
  </r>
  <r>
    <s v="LABOR"/>
    <d v="2026-02-11T00:00:00"/>
    <d v="2026-03-27T00:00:00"/>
    <s v="ACORDO JUDICIAIS "/>
    <x v="34"/>
    <m/>
    <n v="1000"/>
    <x v="2"/>
    <x v="8"/>
    <x v="1"/>
  </r>
  <r>
    <s v="LABOR "/>
    <d v="2026-02-25T00:00:00"/>
    <d v="2026-03-27T00:00:00"/>
    <s v="SERVIÇOS PRESTADOS PF"/>
    <x v="22"/>
    <m/>
    <n v="700"/>
    <x v="2"/>
    <x v="8"/>
    <x v="1"/>
  </r>
  <r>
    <s v="ALUFORCE "/>
    <d v="2026-02-26T00:00:00"/>
    <d v="2026-03-27T00:00:00"/>
    <s v="PRO LABORE"/>
    <x v="11"/>
    <m/>
    <n v="5000"/>
    <x v="2"/>
    <x v="8"/>
    <x v="1"/>
  </r>
  <r>
    <s v="LABOR "/>
    <d v="2026-02-26T00:00:00"/>
    <d v="2026-03-27T00:00:00"/>
    <s v="PRO LABORE"/>
    <x v="12"/>
    <m/>
    <n v="7000"/>
    <x v="2"/>
    <x v="8"/>
    <x v="1"/>
  </r>
  <r>
    <s v="LABOR "/>
    <d v="2026-02-26T00:00:00"/>
    <d v="2026-03-27T00:00:00"/>
    <s v="PRO LABORE"/>
    <x v="13"/>
    <m/>
    <n v="4000"/>
    <x v="2"/>
    <x v="8"/>
    <x v="1"/>
  </r>
  <r>
    <s v="ALUFORCE "/>
    <d v="2026-02-09T00:00:00"/>
    <d v="2026-03-29T00:00:00"/>
    <s v="MATÉRIA PRIMA"/>
    <x v="58"/>
    <s v="NF 22191/04"/>
    <n v="6246.63"/>
    <x v="2"/>
    <x v="9"/>
    <x v="1"/>
  </r>
  <r>
    <s v="LABOR"/>
    <d v="2025-10-30T00:00:00"/>
    <d v="2026-03-30T00:00:00"/>
    <s v="ALUGUEL"/>
    <x v="42"/>
    <m/>
    <n v="11300"/>
    <x v="2"/>
    <x v="9"/>
    <x v="1"/>
  </r>
  <r>
    <s v="LABOR"/>
    <d v="2026-02-10T00:00:00"/>
    <d v="2026-03-30T00:00:00"/>
    <s v="LICENÇAS DIVERSAS"/>
    <x v="49"/>
    <s v="PROVISÃO"/>
    <n v="766.66"/>
    <x v="2"/>
    <x v="9"/>
    <x v="1"/>
  </r>
  <r>
    <s v="LABOR "/>
    <d v="2026-02-25T00:00:00"/>
    <d v="2026-03-30T00:00:00"/>
    <s v="ACORDO JUDICIAIS "/>
    <x v="47"/>
    <s v="PARC. 07/10"/>
    <n v="1780"/>
    <x v="2"/>
    <x v="9"/>
    <x v="1"/>
  </r>
  <r>
    <s v="LABOR"/>
    <d v="2026-01-14T00:00:00"/>
    <d v="2026-03-31T00:00:00"/>
    <s v="ADVOCACIA"/>
    <x v="48"/>
    <s v="ASSESSORIA JURIDICA "/>
    <n v="439.56"/>
    <x v="2"/>
    <x v="9"/>
    <x v="1"/>
  </r>
  <r>
    <s v="ALUFORCE "/>
    <d v="2026-02-23T00:00:00"/>
    <d v="2026-03-31T00:00:00"/>
    <s v="MATÉRIA PRIMA"/>
    <x v="72"/>
    <s v="NF 16822/02"/>
    <n v="4566.66"/>
    <x v="2"/>
    <x v="9"/>
    <x v="1"/>
  </r>
  <r>
    <s v="LABOR "/>
    <d v="2026-02-25T00:00:00"/>
    <d v="2026-03-31T00:00:00"/>
    <s v="EMPRÉSTIMOS DIRETORIA DES"/>
    <x v="46"/>
    <m/>
    <n v="1930"/>
    <x v="2"/>
    <x v="9"/>
    <x v="1"/>
  </r>
  <r>
    <s v="LABOR "/>
    <d v="2025-10-10T00:00:00"/>
    <d v="2026-04-01T00:00:00"/>
    <s v="ACORDO JUDICIAIS "/>
    <x v="50"/>
    <s v="07/24"/>
    <n v="6225.22"/>
    <x v="3"/>
    <x v="9"/>
    <x v="1"/>
  </r>
  <r>
    <s v="LABOR"/>
    <d v="2025-11-03T00:00:00"/>
    <d v="2026-04-01T00:00:00"/>
    <s v="OUTRAS DESPESAS COM PESSOAL"/>
    <x v="51"/>
    <s v="DESEJUM"/>
    <n v="500"/>
    <x v="3"/>
    <x v="9"/>
    <x v="1"/>
  </r>
  <r>
    <s v="ALUFORCE "/>
    <d v="2026-02-25T00:00:00"/>
    <d v="2026-04-01T00:00:00"/>
    <s v="MATÉRIA PRIMA"/>
    <x v="72"/>
    <s v="NF 16862/02"/>
    <n v="6642.42"/>
    <x v="3"/>
    <x v="9"/>
    <x v="1"/>
  </r>
  <r>
    <s v="ALUFORCE "/>
    <s v="29/02/2026"/>
    <d v="2026-04-02T00:00:00"/>
    <s v="MATÉRIA PRIMA"/>
    <x v="27"/>
    <s v="NF 52523/03"/>
    <n v="4181.63"/>
    <x v="3"/>
    <x v="9"/>
    <x v="1"/>
  </r>
  <r>
    <s v="LABOR "/>
    <d v="2026-02-03T00:00:00"/>
    <d v="2026-04-03T00:00:00"/>
    <s v="INTERNET"/>
    <x v="6"/>
    <s v="PROVISÃO"/>
    <n v="61.76"/>
    <x v="3"/>
    <x v="9"/>
    <x v="1"/>
  </r>
  <r>
    <s v="ALUFORCE "/>
    <d v="2026-02-26T00:00:00"/>
    <d v="2026-04-03T00:00:00"/>
    <s v="PRO LABORE"/>
    <x v="11"/>
    <m/>
    <n v="5000"/>
    <x v="3"/>
    <x v="9"/>
    <x v="1"/>
  </r>
  <r>
    <s v="LABOR "/>
    <d v="2026-02-26T00:00:00"/>
    <d v="2026-04-03T00:00:00"/>
    <s v="PRO LABORE"/>
    <x v="12"/>
    <m/>
    <n v="7000"/>
    <x v="3"/>
    <x v="9"/>
    <x v="1"/>
  </r>
  <r>
    <s v="LABOR "/>
    <d v="2026-02-26T00:00:00"/>
    <d v="2026-04-03T00:00:00"/>
    <s v="PRO LABORE"/>
    <x v="13"/>
    <m/>
    <n v="4000"/>
    <x v="3"/>
    <x v="9"/>
    <x v="1"/>
  </r>
  <r>
    <s v="ALUFORCE "/>
    <d v="2026-01-09T00:00:00"/>
    <d v="2026-04-05T00:00:00"/>
    <s v="DESPESAS DIVERSAS"/>
    <x v="54"/>
    <s v="FAT 03/26"/>
    <n v="263.01"/>
    <x v="3"/>
    <x v="10"/>
    <x v="1"/>
  </r>
  <r>
    <s v="ALUFORCE "/>
    <d v="2026-02-23T00:00:00"/>
    <d v="2026-04-07T00:00:00"/>
    <s v="MATÉRIA PRIMA"/>
    <x v="72"/>
    <s v="NF 16822/03"/>
    <n v="4566.66"/>
    <x v="3"/>
    <x v="10"/>
    <x v="1"/>
  </r>
  <r>
    <s v="ALUFORCE "/>
    <d v="2026-02-25T00:00:00"/>
    <d v="2026-04-08T00:00:00"/>
    <s v="MATÉRIA PRIMA"/>
    <x v="72"/>
    <s v="NF 16862/03"/>
    <n v="6642.42"/>
    <x v="3"/>
    <x v="10"/>
    <x v="1"/>
  </r>
  <r>
    <s v="LABOR"/>
    <d v="2025-10-30T00:00:00"/>
    <d v="2026-04-10T00:00:00"/>
    <s v="ADVOCACIA"/>
    <x v="48"/>
    <m/>
    <n v="15000"/>
    <x v="3"/>
    <x v="10"/>
    <x v="1"/>
  </r>
  <r>
    <s v="ENERGY"/>
    <d v="2025-10-30T00:00:00"/>
    <d v="2026-04-10T00:00:00"/>
    <s v="ÁGUA"/>
    <x v="59"/>
    <s v="PROVISÃO"/>
    <n v="1500"/>
    <x v="3"/>
    <x v="10"/>
    <x v="1"/>
  </r>
  <r>
    <s v="LABOR "/>
    <d v="2025-11-03T00:00:00"/>
    <d v="2026-04-10T00:00:00"/>
    <s v="ACORDO JUDICIAIS "/>
    <x v="60"/>
    <m/>
    <n v="46360.23"/>
    <x v="3"/>
    <x v="10"/>
    <x v="1"/>
  </r>
  <r>
    <s v="ALUFORCE "/>
    <d v="2026-01-09T00:00:00"/>
    <d v="2026-04-10T00:00:00"/>
    <s v="ASSISTÊNCIA MÉDICA"/>
    <x v="61"/>
    <s v="PROVISÃO"/>
    <n v="2953.8"/>
    <x v="3"/>
    <x v="10"/>
    <x v="1"/>
  </r>
  <r>
    <s v="LABOR"/>
    <d v="2026-02-10T00:00:00"/>
    <d v="2026-04-10T00:00:00"/>
    <s v="DESÁGIO FOMENTO"/>
    <x v="62"/>
    <s v="PROVISÃO"/>
    <n v="5000"/>
    <x v="3"/>
    <x v="10"/>
    <x v="1"/>
  </r>
  <r>
    <s v="LABOR"/>
    <d v="2026-02-10T00:00:00"/>
    <d v="2026-04-10T00:00:00"/>
    <s v="INTERNET"/>
    <x v="63"/>
    <s v="PROVISÃO"/>
    <n v="1300"/>
    <x v="3"/>
    <x v="10"/>
    <x v="1"/>
  </r>
  <r>
    <s v="ENERGY"/>
    <d v="2026-02-10T00:00:00"/>
    <d v="2026-04-13T00:00:00"/>
    <s v="SOFTWEAR"/>
    <x v="39"/>
    <s v="PROVISÃO"/>
    <n v="500"/>
    <x v="3"/>
    <x v="11"/>
    <x v="1"/>
  </r>
  <r>
    <s v="LABOR "/>
    <d v="2026-02-24T00:00:00"/>
    <d v="2026-04-13T00:00:00"/>
    <s v="ACORDO JUDICIAIS "/>
    <x v="65"/>
    <s v="PARC. 02/12"/>
    <n v="11000"/>
    <x v="3"/>
    <x v="11"/>
    <x v="1"/>
  </r>
  <r>
    <s v="LABOR "/>
    <d v="2026-02-24T00:00:00"/>
    <d v="2026-04-13T00:00:00"/>
    <s v="ACORDO JUDICIAIS "/>
    <x v="66"/>
    <s v="PARC. 02/12"/>
    <n v="1000"/>
    <x v="3"/>
    <x v="11"/>
    <x v="1"/>
  </r>
  <r>
    <s v="LABOR"/>
    <d v="2025-10-16T00:00:00"/>
    <d v="2026-04-15T00:00:00"/>
    <s v="ACORDO JUDICIAIS "/>
    <x v="4"/>
    <s v="08/12"/>
    <n v="28821.33"/>
    <x v="3"/>
    <x v="11"/>
    <x v="1"/>
  </r>
  <r>
    <s v="LABOR"/>
    <d v="2025-10-30T00:00:00"/>
    <d v="2026-04-15T00:00:00"/>
    <s v="ASSESSORIA CONTÁBIL"/>
    <x v="5"/>
    <m/>
    <n v="3349.75"/>
    <x v="3"/>
    <x v="11"/>
    <x v="1"/>
  </r>
  <r>
    <s v="LABOR"/>
    <d v="2026-02-03T00:00:00"/>
    <d v="2026-04-15T00:00:00"/>
    <s v="TELEFONES FIXOS"/>
    <x v="6"/>
    <s v="PROVISÃO"/>
    <n v="175.09"/>
    <x v="3"/>
    <x v="11"/>
    <x v="1"/>
  </r>
  <r>
    <s v="LABOR"/>
    <d v="2026-02-12T00:00:00"/>
    <d v="2026-04-15T00:00:00"/>
    <s v="SOFTWEAR"/>
    <x v="39"/>
    <s v="PROVISÃO"/>
    <n v="701.7"/>
    <x v="3"/>
    <x v="11"/>
    <x v="1"/>
  </r>
  <r>
    <s v="ALUFORCE "/>
    <d v="2026-02-10T00:00:00"/>
    <d v="2026-04-15T00:00:00"/>
    <s v="SERASA/SPC"/>
    <x v="7"/>
    <s v="PROVISÃO"/>
    <n v="1058.83"/>
    <x v="3"/>
    <x v="11"/>
    <x v="1"/>
  </r>
  <r>
    <s v="ALUFORCE "/>
    <d v="2026-02-03T00:00:00"/>
    <d v="2026-04-17T00:00:00"/>
    <s v="TELEFONES MÓVEIS"/>
    <x v="69"/>
    <s v="PROVISÃO"/>
    <n v="525.29"/>
    <x v="3"/>
    <x v="11"/>
    <x v="1"/>
  </r>
  <r>
    <s v="LABOR "/>
    <d v="2025-10-30T00:00:00"/>
    <d v="2026-04-20T00:00:00"/>
    <s v="FGTS"/>
    <x v="10"/>
    <s v="COMP. 03/26"/>
    <n v="5500"/>
    <x v="3"/>
    <x v="12"/>
    <x v="1"/>
  </r>
  <r>
    <s v="ENERGY"/>
    <d v="2025-10-30T00:00:00"/>
    <d v="2026-04-20T00:00:00"/>
    <s v="FGTS"/>
    <x v="10"/>
    <s v="COMP. 03/26"/>
    <n v="1000"/>
    <x v="3"/>
    <x v="12"/>
    <x v="1"/>
  </r>
  <r>
    <s v="ENERGY"/>
    <d v="2025-10-30T00:00:00"/>
    <d v="2026-04-20T00:00:00"/>
    <s v="ADTO SÁLARIO"/>
    <x v="71"/>
    <s v="COMP. 04/26"/>
    <n v="37000"/>
    <x v="3"/>
    <x v="12"/>
    <x v="1"/>
  </r>
  <r>
    <s v="ENERGY"/>
    <d v="2026-02-10T00:00:00"/>
    <d v="2026-04-20T00:00:00"/>
    <s v="SOFTWEAR"/>
    <x v="20"/>
    <s v="PROVISÃO"/>
    <n v="145.52000000000001"/>
    <x v="3"/>
    <x v="12"/>
    <x v="1"/>
  </r>
  <r>
    <s v="ENERGY"/>
    <d v="2026-02-10T00:00:00"/>
    <d v="2026-04-20T00:00:00"/>
    <s v="SESMET SEG. E MED. DO TRABALHO"/>
    <x v="21"/>
    <s v="PROVISÃO"/>
    <n v="306.67"/>
    <x v="3"/>
    <x v="12"/>
    <x v="1"/>
  </r>
  <r>
    <s v="ALUFORCE "/>
    <d v="2026-02-10T00:00:00"/>
    <d v="2026-04-20T00:00:00"/>
    <s v="SOFTWEAR"/>
    <x v="39"/>
    <s v="PROVISÃO"/>
    <n v="725.8"/>
    <x v="3"/>
    <x v="12"/>
    <x v="1"/>
  </r>
  <r>
    <s v="ENERGY"/>
    <d v="2025-10-30T00:00:00"/>
    <d v="2026-04-24T00:00:00"/>
    <s v="ENERGIA ELETRICA"/>
    <x v="26"/>
    <m/>
    <n v="13000"/>
    <x v="3"/>
    <x v="12"/>
    <x v="1"/>
  </r>
  <r>
    <s v="ENERGY"/>
    <d v="2026-02-10T00:00:00"/>
    <d v="2026-04-24T00:00:00"/>
    <s v="DESPESA COM DIRETORIA"/>
    <x v="28"/>
    <s v="PROVISÃO"/>
    <n v="3460.23"/>
    <x v="3"/>
    <x v="12"/>
    <x v="1"/>
  </r>
  <r>
    <s v="LABOR "/>
    <d v="2025-11-10T00:00:00"/>
    <d v="2026-04-25T00:00:00"/>
    <s v="ACORDO JUDICIAIS "/>
    <x v="31"/>
    <s v="06/12"/>
    <n v="2300"/>
    <x v="3"/>
    <x v="12"/>
    <x v="1"/>
  </r>
  <r>
    <s v="LABOR"/>
    <d v="2026-02-10T00:00:00"/>
    <d v="2026-04-25T00:00:00"/>
    <s v="TELEFONES FIXOS"/>
    <x v="33"/>
    <s v="PROVISÃO"/>
    <n v="660"/>
    <x v="3"/>
    <x v="12"/>
    <x v="1"/>
  </r>
  <r>
    <s v="LABOR"/>
    <d v="2025-10-30T00:00:00"/>
    <d v="2026-04-30T00:00:00"/>
    <s v="ALUGUEL"/>
    <x v="42"/>
    <m/>
    <n v="11300"/>
    <x v="3"/>
    <x v="13"/>
    <x v="1"/>
  </r>
  <r>
    <s v="LABOR"/>
    <d v="2026-01-14T00:00:00"/>
    <d v="2026-04-30T00:00:00"/>
    <s v="ADVOCACIA"/>
    <x v="48"/>
    <s v="ASSESSORIA JURIDICA "/>
    <n v="439.56"/>
    <x v="3"/>
    <x v="13"/>
    <x v="1"/>
  </r>
  <r>
    <s v="LABOR"/>
    <d v="2026-02-10T00:00:00"/>
    <d v="2026-04-30T00:00:00"/>
    <s v="LICENÇAS DIVERSAS"/>
    <x v="49"/>
    <s v="PROVISÃO"/>
    <n v="766.66"/>
    <x v="3"/>
    <x v="13"/>
    <x v="1"/>
  </r>
  <r>
    <s v="LABOR "/>
    <d v="2026-02-25T00:00:00"/>
    <d v="2026-04-30T00:00:00"/>
    <s v="EMPRÉSTIMOS DIRETORIA DES"/>
    <x v="46"/>
    <m/>
    <n v="1930"/>
    <x v="3"/>
    <x v="13"/>
    <x v="1"/>
  </r>
  <r>
    <s v="LABOR "/>
    <d v="2026-02-25T00:00:00"/>
    <d v="2026-04-30T00:00:00"/>
    <s v="ACORDO JUDICIAIS "/>
    <x v="47"/>
    <s v="PARC. 08/10"/>
    <n v="1780"/>
    <x v="3"/>
    <x v="13"/>
    <x v="1"/>
  </r>
  <r>
    <s v="LABOR "/>
    <d v="2025-10-10T00:00:00"/>
    <d v="2026-05-01T00:00:00"/>
    <s v="ACORDO JUDICIAIS "/>
    <x v="50"/>
    <s v="08/24"/>
    <n v="6225.22"/>
    <x v="4"/>
    <x v="13"/>
    <x v="1"/>
  </r>
  <r>
    <s v="LABOR"/>
    <d v="2025-11-03T00:00:00"/>
    <d v="2026-05-01T00:00:00"/>
    <s v="OUTRAS DESPESAS COM PESSOAL"/>
    <x v="51"/>
    <s v="DESEJUM"/>
    <n v="500"/>
    <x v="4"/>
    <x v="13"/>
    <x v="1"/>
  </r>
  <r>
    <s v="LABOR "/>
    <d v="2026-02-03T00:00:00"/>
    <d v="2026-05-03T00:00:00"/>
    <s v="INTERNET"/>
    <x v="6"/>
    <s v="PROVISÃO"/>
    <n v="61.76"/>
    <x v="4"/>
    <x v="14"/>
    <x v="1"/>
  </r>
  <r>
    <s v="ALUFORCE "/>
    <d v="2026-01-09T00:00:00"/>
    <d v="2026-05-05T00:00:00"/>
    <s v="DESPESAS DIVERSAS"/>
    <x v="54"/>
    <s v="FAT 04/26"/>
    <n v="263.01"/>
    <x v="4"/>
    <x v="14"/>
    <x v="1"/>
  </r>
  <r>
    <s v="LABOR"/>
    <d v="2025-10-30T00:00:00"/>
    <d v="2026-05-10T00:00:00"/>
    <s v="ADVOCACIA"/>
    <x v="48"/>
    <m/>
    <n v="15000"/>
    <x v="4"/>
    <x v="15"/>
    <x v="1"/>
  </r>
  <r>
    <s v="ENERGY"/>
    <d v="2025-10-30T00:00:00"/>
    <d v="2026-05-10T00:00:00"/>
    <s v="ÁGUA"/>
    <x v="59"/>
    <s v="PROVISÃO"/>
    <n v="1500"/>
    <x v="4"/>
    <x v="15"/>
    <x v="1"/>
  </r>
  <r>
    <s v="LABOR "/>
    <d v="2025-11-03T00:00:00"/>
    <d v="2026-05-10T00:00:00"/>
    <s v="ACORDO JUDICIAIS "/>
    <x v="60"/>
    <m/>
    <n v="44850.239999999998"/>
    <x v="4"/>
    <x v="15"/>
    <x v="1"/>
  </r>
  <r>
    <s v="ALUFORCE "/>
    <d v="2026-01-09T00:00:00"/>
    <d v="2026-05-10T00:00:00"/>
    <s v="ASSISTÊNCIA MÉDICA"/>
    <x v="61"/>
    <s v="PROVISÃO"/>
    <n v="2953.8"/>
    <x v="4"/>
    <x v="15"/>
    <x v="1"/>
  </r>
  <r>
    <s v="LABOR"/>
    <d v="2026-02-10T00:00:00"/>
    <d v="2026-05-10T00:00:00"/>
    <s v="DESÁGIO FOMENTO"/>
    <x v="62"/>
    <s v="PROVISÃO"/>
    <n v="5000"/>
    <x v="4"/>
    <x v="15"/>
    <x v="1"/>
  </r>
  <r>
    <s v="LABOR"/>
    <d v="2026-02-10T00:00:00"/>
    <d v="2026-05-10T00:00:00"/>
    <s v="INTERNET"/>
    <x v="63"/>
    <s v="PROVISÃO"/>
    <n v="1300"/>
    <x v="4"/>
    <x v="15"/>
    <x v="1"/>
  </r>
  <r>
    <s v="ENERGY"/>
    <d v="2026-02-10T00:00:00"/>
    <d v="2026-05-13T00:00:00"/>
    <s v="SOFTWEAR"/>
    <x v="39"/>
    <s v="PROVISÃO"/>
    <n v="500"/>
    <x v="4"/>
    <x v="15"/>
    <x v="1"/>
  </r>
  <r>
    <s v="LABOR "/>
    <d v="2026-02-24T00:00:00"/>
    <d v="2026-05-13T00:00:00"/>
    <s v="ACORDO JUDICIAIS "/>
    <x v="65"/>
    <s v="PARC. 03/12"/>
    <n v="11000"/>
    <x v="4"/>
    <x v="15"/>
    <x v="1"/>
  </r>
  <r>
    <s v="LABOR "/>
    <d v="2026-02-24T00:00:00"/>
    <d v="2026-05-13T00:00:00"/>
    <s v="ACORDO JUDICIAIS "/>
    <x v="66"/>
    <s v="PARC. 03/12"/>
    <n v="1000"/>
    <x v="4"/>
    <x v="15"/>
    <x v="1"/>
  </r>
  <r>
    <s v="LABOR"/>
    <d v="2025-10-16T00:00:00"/>
    <d v="2026-05-15T00:00:00"/>
    <s v="ACORDO JUDICIAIS "/>
    <x v="4"/>
    <s v="09/12"/>
    <n v="28821.33"/>
    <x v="4"/>
    <x v="15"/>
    <x v="1"/>
  </r>
  <r>
    <s v="LABOR"/>
    <d v="2025-10-30T00:00:00"/>
    <d v="2026-05-15T00:00:00"/>
    <s v="ASSESSORIA CONTÁBIL"/>
    <x v="5"/>
    <m/>
    <n v="3349.75"/>
    <x v="4"/>
    <x v="15"/>
    <x v="1"/>
  </r>
  <r>
    <s v="LABOR"/>
    <d v="2026-02-03T00:00:00"/>
    <d v="2026-05-15T00:00:00"/>
    <s v="TELEFONES FIXOS"/>
    <x v="6"/>
    <s v="PROVISÃO"/>
    <n v="175.09"/>
    <x v="4"/>
    <x v="15"/>
    <x v="1"/>
  </r>
  <r>
    <s v="LABOR"/>
    <d v="2026-02-13T00:00:00"/>
    <d v="2026-05-15T00:00:00"/>
    <s v="SOFTWEAR"/>
    <x v="39"/>
    <s v="PROVISÃO"/>
    <n v="701.7"/>
    <x v="4"/>
    <x v="15"/>
    <x v="1"/>
  </r>
  <r>
    <s v="ALUFORCE "/>
    <d v="2026-02-10T00:00:00"/>
    <d v="2026-05-15T00:00:00"/>
    <s v="SERASA/SPC"/>
    <x v="7"/>
    <s v="PROVISÃO"/>
    <n v="1058.83"/>
    <x v="4"/>
    <x v="15"/>
    <x v="1"/>
  </r>
  <r>
    <s v="ALUFORCE "/>
    <d v="2026-02-03T00:00:00"/>
    <d v="2026-05-17T00:00:00"/>
    <s v="TELEFONES MÓVEIS"/>
    <x v="69"/>
    <s v="PROVISÃO"/>
    <n v="525.29"/>
    <x v="4"/>
    <x v="16"/>
    <x v="1"/>
  </r>
  <r>
    <s v="LABOR "/>
    <d v="2025-10-30T00:00:00"/>
    <d v="2026-05-20T00:00:00"/>
    <s v="FGTS"/>
    <x v="10"/>
    <s v="COMP. 04/25"/>
    <n v="5500"/>
    <x v="4"/>
    <x v="16"/>
    <x v="1"/>
  </r>
  <r>
    <s v="ENERGY"/>
    <d v="2025-10-30T00:00:00"/>
    <d v="2026-05-20T00:00:00"/>
    <s v="FGTS"/>
    <x v="10"/>
    <s v="COMP. 04/25"/>
    <n v="1000"/>
    <x v="4"/>
    <x v="16"/>
    <x v="1"/>
  </r>
  <r>
    <s v="ENERGY"/>
    <d v="2025-10-30T00:00:00"/>
    <d v="2026-05-20T00:00:00"/>
    <s v="ADTO SÁLARIO"/>
    <x v="71"/>
    <s v="COMP. 05/26"/>
    <n v="37000"/>
    <x v="4"/>
    <x v="16"/>
    <x v="1"/>
  </r>
  <r>
    <s v="ENERGY"/>
    <d v="2026-02-10T00:00:00"/>
    <d v="2026-05-20T00:00:00"/>
    <s v="SOFTWEAR"/>
    <x v="20"/>
    <s v="PROVISÃO"/>
    <n v="145.52000000000001"/>
    <x v="4"/>
    <x v="16"/>
    <x v="1"/>
  </r>
  <r>
    <s v="ENERGY"/>
    <d v="2026-02-10T00:00:00"/>
    <d v="2026-05-20T00:00:00"/>
    <s v="SESMET SEG. E MED. DO TRABALHO"/>
    <x v="21"/>
    <s v="PROVISÃO"/>
    <n v="306.67"/>
    <x v="4"/>
    <x v="16"/>
    <x v="1"/>
  </r>
  <r>
    <s v="ALUFORCE "/>
    <d v="2026-02-10T00:00:00"/>
    <d v="2026-05-20T00:00:00"/>
    <s v="SOFTWEAR"/>
    <x v="39"/>
    <s v="PROVISÃO"/>
    <n v="725.8"/>
    <x v="4"/>
    <x v="16"/>
    <x v="1"/>
  </r>
  <r>
    <s v="ENERGY"/>
    <d v="2025-10-30T00:00:00"/>
    <d v="2026-05-24T00:00:00"/>
    <s v="ENERGIA ELETRICA"/>
    <x v="26"/>
    <m/>
    <n v="13000"/>
    <x v="4"/>
    <x v="17"/>
    <x v="1"/>
  </r>
  <r>
    <s v="ENERGY"/>
    <d v="2026-02-10T00:00:00"/>
    <d v="2026-05-24T00:00:00"/>
    <s v="DESPESA COM DIRETORIA"/>
    <x v="28"/>
    <s v="PROVISÃO"/>
    <n v="3460.23"/>
    <x v="4"/>
    <x v="17"/>
    <x v="1"/>
  </r>
  <r>
    <s v="LABOR "/>
    <d v="2025-11-10T00:00:00"/>
    <d v="2026-05-25T00:00:00"/>
    <s v="ACORDO JUDICIAIS "/>
    <x v="31"/>
    <s v="07/12"/>
    <n v="2300"/>
    <x v="4"/>
    <x v="17"/>
    <x v="1"/>
  </r>
  <r>
    <s v="LABOR"/>
    <d v="2026-02-10T00:00:00"/>
    <d v="2026-05-25T00:00:00"/>
    <s v="TELEFONES FIXOS"/>
    <x v="33"/>
    <s v="PROVISÃO"/>
    <n v="660"/>
    <x v="4"/>
    <x v="17"/>
    <x v="1"/>
  </r>
  <r>
    <s v="LABOR "/>
    <d v="2026-02-25T00:00:00"/>
    <d v="2026-05-29T00:00:00"/>
    <s v="EMPRÉSTIMOS DIRETORIA DES"/>
    <x v="46"/>
    <m/>
    <n v="1930"/>
    <x v="4"/>
    <x v="17"/>
    <x v="1"/>
  </r>
  <r>
    <s v="LABOR"/>
    <d v="2025-10-30T00:00:00"/>
    <d v="2026-05-30T00:00:00"/>
    <s v="ALUGUEL"/>
    <x v="42"/>
    <m/>
    <n v="11300"/>
    <x v="4"/>
    <x v="17"/>
    <x v="1"/>
  </r>
  <r>
    <s v="LABOR"/>
    <d v="2026-02-10T00:00:00"/>
    <d v="2026-05-30T00:00:00"/>
    <s v="LICENÇAS DIVERSAS"/>
    <x v="49"/>
    <s v="PROVISÃO"/>
    <n v="766.66"/>
    <x v="4"/>
    <x v="17"/>
    <x v="1"/>
  </r>
  <r>
    <s v="LABOR "/>
    <d v="2026-02-25T00:00:00"/>
    <d v="2026-05-30T00:00:00"/>
    <s v="ACORDO JUDICIAIS "/>
    <x v="47"/>
    <s v="PARC. 09/10"/>
    <n v="1780"/>
    <x v="4"/>
    <x v="17"/>
    <x v="1"/>
  </r>
  <r>
    <s v="LABOR"/>
    <d v="2026-01-14T00:00:00"/>
    <d v="2026-05-31T00:00:00"/>
    <s v="ADVOCACIA"/>
    <x v="48"/>
    <s v="ASSESSORIA JURIDICA "/>
    <n v="439.56"/>
    <x v="4"/>
    <x v="18"/>
    <x v="1"/>
  </r>
  <r>
    <s v="LABOR "/>
    <d v="2025-10-10T00:00:00"/>
    <d v="2026-06-01T00:00:00"/>
    <s v="ACORDO JUDICIAIS "/>
    <x v="50"/>
    <s v="08/24"/>
    <n v="6225.22"/>
    <x v="5"/>
    <x v="18"/>
    <x v="1"/>
  </r>
  <r>
    <s v="LABOR"/>
    <d v="2025-11-03T00:00:00"/>
    <d v="2026-06-01T00:00:00"/>
    <s v="OUTRAS DESPESAS COM PESSOAL"/>
    <x v="51"/>
    <s v="DESEJUM"/>
    <n v="500"/>
    <x v="5"/>
    <x v="18"/>
    <x v="1"/>
  </r>
  <r>
    <s v="LABOR "/>
    <d v="2026-02-03T00:00:00"/>
    <d v="2026-06-03T00:00:00"/>
    <s v="INTERNET"/>
    <x v="6"/>
    <s v="PROVISÃO"/>
    <n v="61.76"/>
    <x v="5"/>
    <x v="18"/>
    <x v="1"/>
  </r>
  <r>
    <s v="ALUFORCE "/>
    <d v="2026-01-09T00:00:00"/>
    <d v="2026-06-05T00:00:00"/>
    <s v="DESPESAS DIVERSAS"/>
    <x v="54"/>
    <s v="FAT 05/26"/>
    <n v="263.01"/>
    <x v="5"/>
    <x v="18"/>
    <x v="1"/>
  </r>
  <r>
    <s v="LABOR"/>
    <d v="2025-10-30T00:00:00"/>
    <d v="2026-06-10T00:00:00"/>
    <s v="ADVOCACIA"/>
    <x v="48"/>
    <m/>
    <n v="15000"/>
    <x v="5"/>
    <x v="19"/>
    <x v="1"/>
  </r>
  <r>
    <s v="ENERGY"/>
    <d v="2025-10-30T00:00:00"/>
    <d v="2026-06-10T00:00:00"/>
    <s v="ÁGUA"/>
    <x v="59"/>
    <s v="PROVISÃO"/>
    <n v="1500"/>
    <x v="5"/>
    <x v="19"/>
    <x v="1"/>
  </r>
  <r>
    <s v="LABOR "/>
    <d v="2025-11-03T00:00:00"/>
    <d v="2026-06-10T00:00:00"/>
    <s v="ACORDO JUDICIAIS "/>
    <x v="60"/>
    <m/>
    <n v="66422.81"/>
    <x v="5"/>
    <x v="19"/>
    <x v="1"/>
  </r>
  <r>
    <s v="ALUFORCE "/>
    <d v="2026-01-09T00:00:00"/>
    <d v="2026-06-10T00:00:00"/>
    <s v="ASSISTÊNCIA MÉDICA"/>
    <x v="61"/>
    <s v="PROVISÃO"/>
    <n v="2953.8"/>
    <x v="5"/>
    <x v="19"/>
    <x v="1"/>
  </r>
  <r>
    <s v="LABOR"/>
    <d v="2026-02-10T00:00:00"/>
    <d v="2026-06-10T00:00:00"/>
    <s v="DESÁGIO FOMENTO"/>
    <x v="62"/>
    <s v="PROVISÃO"/>
    <n v="5000"/>
    <x v="5"/>
    <x v="19"/>
    <x v="1"/>
  </r>
  <r>
    <s v="LABOR"/>
    <d v="2026-02-10T00:00:00"/>
    <d v="2026-06-10T00:00:00"/>
    <s v="INTERNET"/>
    <x v="63"/>
    <s v="PROVISÃO"/>
    <n v="1300"/>
    <x v="5"/>
    <x v="19"/>
    <x v="1"/>
  </r>
  <r>
    <s v="ENERGY"/>
    <d v="2026-02-10T00:00:00"/>
    <d v="2026-06-13T00:00:00"/>
    <s v="SOFTWEAR"/>
    <x v="39"/>
    <s v="PROVISÃO"/>
    <n v="500"/>
    <x v="5"/>
    <x v="19"/>
    <x v="1"/>
  </r>
  <r>
    <s v="LABOR "/>
    <d v="2026-02-24T00:00:00"/>
    <d v="2026-06-13T00:00:00"/>
    <s v="ACORDO JUDICIAIS "/>
    <x v="65"/>
    <s v="PARC. 04/12"/>
    <n v="11000"/>
    <x v="5"/>
    <x v="19"/>
    <x v="1"/>
  </r>
  <r>
    <s v="LABOR "/>
    <d v="2026-02-24T00:00:00"/>
    <d v="2026-06-13T00:00:00"/>
    <s v="ACORDO JUDICIAIS "/>
    <x v="66"/>
    <s v="PARC. 04/12"/>
    <n v="1000"/>
    <x v="5"/>
    <x v="19"/>
    <x v="1"/>
  </r>
  <r>
    <s v="LABOR"/>
    <d v="2025-10-16T00:00:00"/>
    <d v="2026-06-15T00:00:00"/>
    <s v="ACORDO JUDICIAIS "/>
    <x v="4"/>
    <s v="10/12"/>
    <n v="28821.33"/>
    <x v="5"/>
    <x v="20"/>
    <x v="1"/>
  </r>
  <r>
    <s v="LABOR"/>
    <d v="2025-10-30T00:00:00"/>
    <d v="2026-06-15T00:00:00"/>
    <s v="ASSESSORIA CONTÁBIL"/>
    <x v="5"/>
    <m/>
    <n v="3349.75"/>
    <x v="5"/>
    <x v="20"/>
    <x v="1"/>
  </r>
  <r>
    <s v="LABOR"/>
    <d v="2026-02-03T00:00:00"/>
    <d v="2026-06-15T00:00:00"/>
    <s v="TELEFONES FIXOS"/>
    <x v="6"/>
    <s v="PROVISÃO"/>
    <n v="175.09"/>
    <x v="5"/>
    <x v="20"/>
    <x v="1"/>
  </r>
  <r>
    <s v="LABOR"/>
    <d v="2026-02-14T00:00:00"/>
    <d v="2026-06-15T00:00:00"/>
    <s v="SOFTWEAR"/>
    <x v="39"/>
    <s v="PROVISÃO"/>
    <n v="701.7"/>
    <x v="5"/>
    <x v="20"/>
    <x v="1"/>
  </r>
  <r>
    <s v="ALUFORCE "/>
    <d v="2026-02-10T00:00:00"/>
    <d v="2026-06-15T00:00:00"/>
    <s v="SERASA/SPC"/>
    <x v="7"/>
    <s v="PROVISÃO"/>
    <n v="1058.83"/>
    <x v="5"/>
    <x v="20"/>
    <x v="1"/>
  </r>
  <r>
    <s v="ALUFORCE "/>
    <d v="2026-02-03T00:00:00"/>
    <d v="2026-06-17T00:00:00"/>
    <s v="TELEFONES MÓVEIS"/>
    <x v="69"/>
    <s v="PROVISÃO"/>
    <n v="525.29"/>
    <x v="5"/>
    <x v="20"/>
    <x v="1"/>
  </r>
  <r>
    <s v="LABOR "/>
    <d v="2025-10-30T00:00:00"/>
    <d v="2026-06-20T00:00:00"/>
    <s v="FGTS"/>
    <x v="10"/>
    <s v="COMP. 05/25"/>
    <n v="5500"/>
    <x v="5"/>
    <x v="20"/>
    <x v="1"/>
  </r>
  <r>
    <s v="ENERGY"/>
    <d v="2025-10-30T00:00:00"/>
    <d v="2026-06-20T00:00:00"/>
    <s v="FGTS"/>
    <x v="10"/>
    <s v="COMP. 05/25"/>
    <n v="1000"/>
    <x v="5"/>
    <x v="20"/>
    <x v="1"/>
  </r>
  <r>
    <s v="ENERGY"/>
    <d v="2025-10-30T00:00:00"/>
    <d v="2026-06-20T00:00:00"/>
    <s v="ADTO SÁLARIO"/>
    <x v="71"/>
    <s v="COMP. 06/26"/>
    <n v="37000"/>
    <x v="5"/>
    <x v="20"/>
    <x v="1"/>
  </r>
  <r>
    <s v="ENERGY"/>
    <d v="2026-02-10T00:00:00"/>
    <d v="2026-06-20T00:00:00"/>
    <s v="SOFTWEAR"/>
    <x v="20"/>
    <s v="PROVISÃO"/>
    <n v="145.52000000000001"/>
    <x v="5"/>
    <x v="20"/>
    <x v="1"/>
  </r>
  <r>
    <s v="ENERGY"/>
    <d v="2026-02-10T00:00:00"/>
    <d v="2026-06-20T00:00:00"/>
    <s v="SESMET SEG. E MED. DO TRABALHO"/>
    <x v="21"/>
    <s v="PROVISÃO"/>
    <n v="306.67"/>
    <x v="5"/>
    <x v="20"/>
    <x v="1"/>
  </r>
  <r>
    <s v="ALUFORCE "/>
    <d v="2026-02-10T00:00:00"/>
    <d v="2026-06-20T00:00:00"/>
    <s v="SOFTWEAR"/>
    <x v="39"/>
    <s v="PROVISÃO"/>
    <n v="725.8"/>
    <x v="5"/>
    <x v="20"/>
    <x v="1"/>
  </r>
  <r>
    <s v="ENERGY"/>
    <d v="2025-10-30T00:00:00"/>
    <d v="2026-06-24T00:00:00"/>
    <s v="ENERGIA ELETRICA"/>
    <x v="26"/>
    <m/>
    <n v="13000"/>
    <x v="5"/>
    <x v="21"/>
    <x v="1"/>
  </r>
  <r>
    <s v="ENERGY"/>
    <d v="2026-02-10T00:00:00"/>
    <d v="2026-06-24T00:00:00"/>
    <s v="DESPESA COM DIRETORIA"/>
    <x v="28"/>
    <s v="PROVISÃO"/>
    <n v="3460.23"/>
    <x v="5"/>
    <x v="21"/>
    <x v="1"/>
  </r>
  <r>
    <s v="LABOR "/>
    <d v="2025-11-10T00:00:00"/>
    <d v="2026-06-25T00:00:00"/>
    <s v="ACORDO JUDICIAIS "/>
    <x v="31"/>
    <s v="08/12"/>
    <n v="2300"/>
    <x v="5"/>
    <x v="21"/>
    <x v="1"/>
  </r>
  <r>
    <s v="LABOR"/>
    <d v="2026-02-10T00:00:00"/>
    <d v="2026-06-25T00:00:00"/>
    <s v="TELEFONES FIXOS"/>
    <x v="33"/>
    <s v="PROVISÃO"/>
    <n v="660"/>
    <x v="5"/>
    <x v="21"/>
    <x v="1"/>
  </r>
  <r>
    <s v="LABOR"/>
    <d v="2025-10-30T00:00:00"/>
    <d v="2026-06-30T00:00:00"/>
    <s v="ALUGUEL"/>
    <x v="42"/>
    <m/>
    <n v="11300"/>
    <x v="5"/>
    <x v="22"/>
    <x v="1"/>
  </r>
  <r>
    <s v="LABOR"/>
    <d v="2026-01-14T00:00:00"/>
    <d v="2026-06-30T00:00:00"/>
    <s v="ADVOCACIA"/>
    <x v="48"/>
    <s v="ASSESSORIA JURIDICA "/>
    <n v="439.56"/>
    <x v="5"/>
    <x v="22"/>
    <x v="1"/>
  </r>
  <r>
    <s v="LABOR"/>
    <d v="2026-02-10T00:00:00"/>
    <d v="2026-06-30T00:00:00"/>
    <s v="LICENÇAS DIVERSAS"/>
    <x v="49"/>
    <s v="PROVISÃO"/>
    <n v="766.66"/>
    <x v="5"/>
    <x v="22"/>
    <x v="1"/>
  </r>
  <r>
    <s v="LABOR "/>
    <d v="2026-02-25T00:00:00"/>
    <d v="2026-06-30T00:00:00"/>
    <s v="EMPRÉSTIMOS DIRETORIA DES"/>
    <x v="46"/>
    <m/>
    <n v="1930"/>
    <x v="5"/>
    <x v="22"/>
    <x v="1"/>
  </r>
  <r>
    <s v="LABOR "/>
    <d v="2026-02-25T00:00:00"/>
    <d v="2026-06-30T00:00:00"/>
    <s v="ACORDO JUDICIAIS "/>
    <x v="47"/>
    <s v="PARC. 10/10"/>
    <n v="1780"/>
    <x v="5"/>
    <x v="22"/>
    <x v="1"/>
  </r>
  <r>
    <s v="LABOR "/>
    <d v="2025-10-10T00:00:00"/>
    <d v="2026-07-01T00:00:00"/>
    <s v="ACORDO JUDICIAIS "/>
    <x v="50"/>
    <s v="10/24"/>
    <n v="6225.22"/>
    <x v="6"/>
    <x v="22"/>
    <x v="1"/>
  </r>
  <r>
    <s v="LABOR "/>
    <d v="2026-02-03T00:00:00"/>
    <d v="2026-07-03T00:00:00"/>
    <s v="INTERNET"/>
    <x v="6"/>
    <s v="PROVISÃO"/>
    <n v="61.76"/>
    <x v="6"/>
    <x v="22"/>
    <x v="1"/>
  </r>
  <r>
    <s v="ALUFORCE "/>
    <d v="2026-01-09T00:00:00"/>
    <d v="2026-07-05T00:00:00"/>
    <s v="DESPESAS DIVERSAS"/>
    <x v="54"/>
    <s v="FAT 06/26"/>
    <n v="263.01"/>
    <x v="6"/>
    <x v="23"/>
    <x v="1"/>
  </r>
  <r>
    <s v="LABOR"/>
    <d v="2025-10-30T00:00:00"/>
    <d v="2026-07-10T00:00:00"/>
    <s v="ADVOCACIA"/>
    <x v="48"/>
    <m/>
    <n v="15000"/>
    <x v="6"/>
    <x v="23"/>
    <x v="1"/>
  </r>
  <r>
    <s v="ENERGY"/>
    <d v="2025-10-30T00:00:00"/>
    <d v="2026-07-10T00:00:00"/>
    <s v="ÁGUA"/>
    <x v="59"/>
    <s v="PROVISÃO"/>
    <n v="1500"/>
    <x v="6"/>
    <x v="23"/>
    <x v="1"/>
  </r>
  <r>
    <s v="LABOR "/>
    <d v="2025-11-03T00:00:00"/>
    <d v="2026-07-10T00:00:00"/>
    <s v="ACORDO JUDICIAIS "/>
    <x v="60"/>
    <m/>
    <n v="67150.929999999993"/>
    <x v="6"/>
    <x v="23"/>
    <x v="1"/>
  </r>
  <r>
    <s v="ALUFORCE "/>
    <d v="2026-01-09T00:00:00"/>
    <d v="2026-07-10T00:00:00"/>
    <s v="ASSISTÊNCIA MÉDICA"/>
    <x v="61"/>
    <s v="PROVISÃO"/>
    <n v="2953.8"/>
    <x v="6"/>
    <x v="23"/>
    <x v="1"/>
  </r>
  <r>
    <s v="LABOR"/>
    <d v="2026-02-10T00:00:00"/>
    <d v="2026-07-10T00:00:00"/>
    <s v="DESÁGIO FOMENTO"/>
    <x v="62"/>
    <s v="PROVISÃO"/>
    <n v="5000"/>
    <x v="6"/>
    <x v="23"/>
    <x v="1"/>
  </r>
  <r>
    <s v="LABOR"/>
    <d v="2026-02-10T00:00:00"/>
    <d v="2026-07-10T00:00:00"/>
    <s v="INTERNET"/>
    <x v="63"/>
    <s v="PROVISÃO"/>
    <n v="1300"/>
    <x v="6"/>
    <x v="23"/>
    <x v="1"/>
  </r>
  <r>
    <s v="ENERGY"/>
    <d v="2026-02-10T00:00:00"/>
    <d v="2026-07-13T00:00:00"/>
    <s v="SOFTWEAR"/>
    <x v="39"/>
    <s v="PROVISÃO"/>
    <n v="500"/>
    <x v="6"/>
    <x v="24"/>
    <x v="1"/>
  </r>
  <r>
    <s v="LABOR "/>
    <d v="2026-02-24T00:00:00"/>
    <d v="2026-07-13T00:00:00"/>
    <s v="ACORDO JUDICIAIS "/>
    <x v="65"/>
    <s v="PARC. 05/12"/>
    <n v="11000"/>
    <x v="6"/>
    <x v="24"/>
    <x v="1"/>
  </r>
  <r>
    <s v="LABOR "/>
    <d v="2026-02-24T00:00:00"/>
    <d v="2026-07-13T00:00:00"/>
    <s v="ACORDO JUDICIAIS "/>
    <x v="66"/>
    <s v="PARC. 05/12"/>
    <n v="1000"/>
    <x v="6"/>
    <x v="24"/>
    <x v="1"/>
  </r>
  <r>
    <s v="LABOR"/>
    <d v="2025-10-16T00:00:00"/>
    <d v="2026-07-15T00:00:00"/>
    <s v="ACORDO JUDICIAIS "/>
    <x v="4"/>
    <s v="11/12"/>
    <n v="28821.33"/>
    <x v="6"/>
    <x v="24"/>
    <x v="1"/>
  </r>
  <r>
    <s v="LABOR"/>
    <d v="2025-10-30T00:00:00"/>
    <d v="2026-07-15T00:00:00"/>
    <s v="ASSESSORIA CONTÁBIL"/>
    <x v="5"/>
    <m/>
    <n v="3349.75"/>
    <x v="6"/>
    <x v="24"/>
    <x v="1"/>
  </r>
  <r>
    <s v="LABOR"/>
    <d v="2026-02-03T00:00:00"/>
    <d v="2026-07-15T00:00:00"/>
    <s v="TELEFONES FIXOS"/>
    <x v="6"/>
    <s v="PROVISÃO"/>
    <n v="175.09"/>
    <x v="6"/>
    <x v="24"/>
    <x v="1"/>
  </r>
  <r>
    <s v="LABOR"/>
    <d v="2026-02-15T00:00:00"/>
    <d v="2026-07-15T00:00:00"/>
    <s v="SOFTWEAR"/>
    <x v="39"/>
    <s v="PROVISÃO"/>
    <n v="701.7"/>
    <x v="6"/>
    <x v="24"/>
    <x v="1"/>
  </r>
  <r>
    <s v="ALUFORCE "/>
    <d v="2026-02-10T00:00:00"/>
    <d v="2026-07-15T00:00:00"/>
    <s v="SERASA/SPC"/>
    <x v="7"/>
    <s v="PROVISÃO"/>
    <n v="1058.83"/>
    <x v="6"/>
    <x v="24"/>
    <x v="1"/>
  </r>
  <r>
    <s v="ALUFORCE "/>
    <d v="2026-02-03T00:00:00"/>
    <d v="2026-07-17T00:00:00"/>
    <s v="TELEFONES MÓVEIS"/>
    <x v="69"/>
    <s v="PROVISÃO"/>
    <n v="525.29"/>
    <x v="6"/>
    <x v="24"/>
    <x v="1"/>
  </r>
  <r>
    <s v="LABOR "/>
    <d v="2025-10-30T00:00:00"/>
    <d v="2026-07-20T00:00:00"/>
    <s v="FGTS"/>
    <x v="10"/>
    <s v="COMP. 06/25"/>
    <n v="5500"/>
    <x v="6"/>
    <x v="25"/>
    <x v="1"/>
  </r>
  <r>
    <s v="ENERGY"/>
    <d v="2025-10-30T00:00:00"/>
    <d v="2026-07-20T00:00:00"/>
    <s v="FGTS"/>
    <x v="10"/>
    <s v="COMP. 06/25"/>
    <n v="1000"/>
    <x v="6"/>
    <x v="25"/>
    <x v="1"/>
  </r>
  <r>
    <s v="ENERGY"/>
    <d v="2025-10-30T00:00:00"/>
    <d v="2026-07-20T00:00:00"/>
    <s v="ADTO SÁLARIO"/>
    <x v="71"/>
    <s v="COMP. 07/26"/>
    <n v="37000"/>
    <x v="6"/>
    <x v="25"/>
    <x v="1"/>
  </r>
  <r>
    <s v="ENERGY"/>
    <d v="2026-02-10T00:00:00"/>
    <d v="2026-07-20T00:00:00"/>
    <s v="SOFTWEAR"/>
    <x v="20"/>
    <s v="PROVISÃO"/>
    <n v="145.52000000000001"/>
    <x v="6"/>
    <x v="25"/>
    <x v="1"/>
  </r>
  <r>
    <s v="ENERGY"/>
    <d v="2026-02-10T00:00:00"/>
    <d v="2026-07-20T00:00:00"/>
    <s v="SESMET SEG. E MED. DO TRABALHO"/>
    <x v="21"/>
    <s v="PROVISÃO"/>
    <n v="306.67"/>
    <x v="6"/>
    <x v="25"/>
    <x v="1"/>
  </r>
  <r>
    <s v="ALUFORCE "/>
    <d v="2026-02-10T00:00:00"/>
    <d v="2026-07-20T00:00:00"/>
    <s v="SOFTWEAR"/>
    <x v="39"/>
    <s v="PROVISÃO"/>
    <n v="725.8"/>
    <x v="6"/>
    <x v="25"/>
    <x v="1"/>
  </r>
  <r>
    <s v="ENERGY"/>
    <d v="2025-10-30T00:00:00"/>
    <d v="2026-07-24T00:00:00"/>
    <s v="ENERGIA ELETRICA"/>
    <x v="26"/>
    <m/>
    <n v="13000"/>
    <x v="6"/>
    <x v="25"/>
    <x v="1"/>
  </r>
  <r>
    <s v="ENERGY"/>
    <d v="2026-02-10T00:00:00"/>
    <d v="2026-07-24T00:00:00"/>
    <s v="DESPESA COM DIRETORIA"/>
    <x v="28"/>
    <s v="PROVISÃO"/>
    <n v="3460.23"/>
    <x v="6"/>
    <x v="25"/>
    <x v="1"/>
  </r>
  <r>
    <s v="LABOR "/>
    <d v="2025-11-10T00:00:00"/>
    <d v="2026-07-25T00:00:00"/>
    <s v="ACORDO JUDICIAIS "/>
    <x v="31"/>
    <s v="09/12"/>
    <n v="2300"/>
    <x v="6"/>
    <x v="25"/>
    <x v="1"/>
  </r>
  <r>
    <s v="LABOR"/>
    <d v="2026-02-10T00:00:00"/>
    <d v="2026-07-25T00:00:00"/>
    <s v="TELEFONES FIXOS"/>
    <x v="33"/>
    <s v="PROVISÃO"/>
    <n v="660"/>
    <x v="6"/>
    <x v="25"/>
    <x v="1"/>
  </r>
  <r>
    <s v="LABOR"/>
    <d v="2025-10-30T00:00:00"/>
    <d v="2026-07-30T00:00:00"/>
    <s v="ALUGUEL"/>
    <x v="42"/>
    <m/>
    <n v="11300"/>
    <x v="6"/>
    <x v="26"/>
    <x v="1"/>
  </r>
  <r>
    <s v="LABOR"/>
    <d v="2026-02-10T00:00:00"/>
    <d v="2026-07-30T00:00:00"/>
    <s v="LICENÇAS DIVERSAS"/>
    <x v="49"/>
    <s v="PROVISÃO"/>
    <n v="766.66"/>
    <x v="6"/>
    <x v="26"/>
    <x v="1"/>
  </r>
  <r>
    <s v="LABOR"/>
    <d v="2026-01-14T00:00:00"/>
    <d v="2026-07-31T00:00:00"/>
    <s v="ADVOCACIA"/>
    <x v="48"/>
    <s v="ASSESSORIA JURIDICA "/>
    <n v="439.56"/>
    <x v="6"/>
    <x v="26"/>
    <x v="1"/>
  </r>
  <r>
    <s v="LABOR "/>
    <d v="2026-02-25T00:00:00"/>
    <d v="2026-07-31T00:00:00"/>
    <s v="EMPRÉSTIMOS DIRETORIA DES"/>
    <x v="46"/>
    <m/>
    <n v="1930"/>
    <x v="6"/>
    <x v="26"/>
    <x v="1"/>
  </r>
  <r>
    <s v="LABOR "/>
    <d v="2025-10-10T00:00:00"/>
    <d v="2026-08-01T00:00:00"/>
    <s v="ACORDO JUDICIAIS "/>
    <x v="50"/>
    <s v="11/24"/>
    <n v="6225.22"/>
    <x v="7"/>
    <x v="26"/>
    <x v="1"/>
  </r>
  <r>
    <s v="LABOR "/>
    <d v="2026-02-03T00:00:00"/>
    <d v="2026-08-03T00:00:00"/>
    <s v="INTERNET"/>
    <x v="6"/>
    <s v="PROVISÃO"/>
    <n v="61.76"/>
    <x v="7"/>
    <x v="27"/>
    <x v="1"/>
  </r>
  <r>
    <s v="ALUFORCE "/>
    <d v="2026-01-09T00:00:00"/>
    <d v="2026-08-05T00:00:00"/>
    <s v="DESPESAS DIVERSAS"/>
    <x v="54"/>
    <s v="FAT 07/26"/>
    <n v="263.01"/>
    <x v="7"/>
    <x v="27"/>
    <x v="1"/>
  </r>
  <r>
    <s v="LABOR"/>
    <d v="2025-10-30T00:00:00"/>
    <d v="2026-08-10T00:00:00"/>
    <s v="ADVOCACIA"/>
    <x v="48"/>
    <m/>
    <n v="15000"/>
    <x v="7"/>
    <x v="28"/>
    <x v="1"/>
  </r>
  <r>
    <s v="ENERGY"/>
    <d v="2025-10-30T00:00:00"/>
    <d v="2026-08-10T00:00:00"/>
    <s v="ÁGUA"/>
    <x v="59"/>
    <s v="PROVISÃO"/>
    <n v="1500"/>
    <x v="7"/>
    <x v="28"/>
    <x v="1"/>
  </r>
  <r>
    <s v="LABOR "/>
    <d v="2025-11-03T00:00:00"/>
    <d v="2026-08-10T00:00:00"/>
    <s v="ACORDO JUDICIAIS "/>
    <x v="60"/>
    <m/>
    <n v="67854.720000000001"/>
    <x v="7"/>
    <x v="28"/>
    <x v="1"/>
  </r>
  <r>
    <s v="ALUFORCE "/>
    <d v="2026-01-09T00:00:00"/>
    <d v="2026-08-10T00:00:00"/>
    <s v="ASSISTÊNCIA MÉDICA"/>
    <x v="61"/>
    <s v="PROVISÃO"/>
    <n v="2953.8"/>
    <x v="7"/>
    <x v="28"/>
    <x v="1"/>
  </r>
  <r>
    <s v="LABOR"/>
    <d v="2026-02-10T00:00:00"/>
    <d v="2026-08-10T00:00:00"/>
    <s v="DESÁGIO FOMENTO"/>
    <x v="62"/>
    <s v="PROVISÃO"/>
    <n v="5000"/>
    <x v="7"/>
    <x v="28"/>
    <x v="1"/>
  </r>
  <r>
    <s v="LABOR"/>
    <d v="2026-02-10T00:00:00"/>
    <d v="2026-08-10T00:00:00"/>
    <s v="INTERNET"/>
    <x v="63"/>
    <s v="PROVISÃO"/>
    <n v="1300"/>
    <x v="7"/>
    <x v="28"/>
    <x v="1"/>
  </r>
  <r>
    <s v="ENERGY"/>
    <d v="2026-02-10T00:00:00"/>
    <d v="2026-08-13T00:00:00"/>
    <s v="SOFTWEAR"/>
    <x v="39"/>
    <s v="PROVISÃO"/>
    <n v="500"/>
    <x v="7"/>
    <x v="28"/>
    <x v="1"/>
  </r>
  <r>
    <s v="LABOR "/>
    <d v="2026-02-24T00:00:00"/>
    <d v="2026-08-13T00:00:00"/>
    <s v="ACORDO JUDICIAIS "/>
    <x v="65"/>
    <s v="PARC. 06/12"/>
    <n v="11000"/>
    <x v="7"/>
    <x v="28"/>
    <x v="1"/>
  </r>
  <r>
    <s v="LABOR "/>
    <d v="2026-02-24T00:00:00"/>
    <d v="2026-08-13T00:00:00"/>
    <s v="ACORDO JUDICIAIS "/>
    <x v="66"/>
    <s v="PARC. 06/12"/>
    <n v="1000"/>
    <x v="7"/>
    <x v="28"/>
    <x v="1"/>
  </r>
  <r>
    <s v="LABOR"/>
    <d v="2025-10-16T00:00:00"/>
    <d v="2026-08-15T00:00:00"/>
    <s v="ACORDO JUDICIAIS "/>
    <x v="4"/>
    <s v="12/12"/>
    <n v="28821.33"/>
    <x v="7"/>
    <x v="28"/>
    <x v="1"/>
  </r>
  <r>
    <s v="LABOR"/>
    <d v="2025-10-30T00:00:00"/>
    <d v="2026-08-15T00:00:00"/>
    <s v="ASSESSORIA CONTÁBIL"/>
    <x v="5"/>
    <m/>
    <n v="3349.75"/>
    <x v="7"/>
    <x v="28"/>
    <x v="1"/>
  </r>
  <r>
    <s v="LABOR"/>
    <d v="2026-02-03T00:00:00"/>
    <d v="2026-08-15T00:00:00"/>
    <s v="TELEFONES FIXOS"/>
    <x v="6"/>
    <s v="PROVISÃO"/>
    <n v="175.09"/>
    <x v="7"/>
    <x v="28"/>
    <x v="1"/>
  </r>
  <r>
    <s v="LABOR"/>
    <d v="2026-02-16T00:00:00"/>
    <d v="2026-08-15T00:00:00"/>
    <s v="SOFTWEAR"/>
    <x v="39"/>
    <s v="PROVISÃO"/>
    <n v="701.7"/>
    <x v="7"/>
    <x v="28"/>
    <x v="1"/>
  </r>
  <r>
    <s v="ALUFORCE "/>
    <d v="2026-02-10T00:00:00"/>
    <d v="2026-08-15T00:00:00"/>
    <s v="SERASA/SPC"/>
    <x v="7"/>
    <s v="PROVISÃO"/>
    <n v="1058.83"/>
    <x v="7"/>
    <x v="28"/>
    <x v="1"/>
  </r>
  <r>
    <s v="ALUFORCE "/>
    <d v="2026-02-03T00:00:00"/>
    <d v="2026-08-17T00:00:00"/>
    <s v="TELEFONES MÓVEIS"/>
    <x v="69"/>
    <s v="PROVISÃO"/>
    <n v="525.29"/>
    <x v="7"/>
    <x v="29"/>
    <x v="1"/>
  </r>
  <r>
    <s v="LABOR "/>
    <d v="2025-10-30T00:00:00"/>
    <d v="2026-08-20T00:00:00"/>
    <s v="FGTS"/>
    <x v="10"/>
    <s v="COMP. 07/25"/>
    <n v="5500"/>
    <x v="7"/>
    <x v="29"/>
    <x v="1"/>
  </r>
  <r>
    <s v="ENERGY"/>
    <d v="2025-10-30T00:00:00"/>
    <d v="2026-08-20T00:00:00"/>
    <s v="FGTS"/>
    <x v="10"/>
    <s v="COMP. 07/25"/>
    <n v="1000"/>
    <x v="7"/>
    <x v="29"/>
    <x v="1"/>
  </r>
  <r>
    <s v="ENERGY"/>
    <d v="2025-10-30T00:00:00"/>
    <d v="2026-08-20T00:00:00"/>
    <s v="ADTO SÁLARIO"/>
    <x v="71"/>
    <s v="COMP. 08/26"/>
    <n v="37000"/>
    <x v="7"/>
    <x v="29"/>
    <x v="1"/>
  </r>
  <r>
    <s v="ENERGY"/>
    <d v="2026-02-10T00:00:00"/>
    <d v="2026-08-20T00:00:00"/>
    <s v="SOFTWEAR"/>
    <x v="20"/>
    <s v="PROVISÃO"/>
    <n v="145.52000000000001"/>
    <x v="7"/>
    <x v="29"/>
    <x v="1"/>
  </r>
  <r>
    <s v="ENERGY"/>
    <d v="2026-02-10T00:00:00"/>
    <d v="2026-08-20T00:00:00"/>
    <s v="SESMET SEG. E MED. DO TRABALHO"/>
    <x v="21"/>
    <s v="PROVISÃO"/>
    <n v="306.67"/>
    <x v="7"/>
    <x v="29"/>
    <x v="1"/>
  </r>
  <r>
    <s v="ALUFORCE "/>
    <d v="2026-02-10T00:00:00"/>
    <d v="2026-08-20T00:00:00"/>
    <s v="SOFTWEAR"/>
    <x v="39"/>
    <s v="PROVISÃO"/>
    <n v="725.8"/>
    <x v="7"/>
    <x v="29"/>
    <x v="1"/>
  </r>
  <r>
    <s v="ENERGY"/>
    <d v="2025-10-30T00:00:00"/>
    <d v="2026-08-24T00:00:00"/>
    <s v="ENERGIA ELETRICA"/>
    <x v="26"/>
    <m/>
    <n v="13000"/>
    <x v="7"/>
    <x v="30"/>
    <x v="1"/>
  </r>
  <r>
    <s v="ENERGY"/>
    <d v="2026-02-10T00:00:00"/>
    <d v="2026-08-24T00:00:00"/>
    <s v="DESPESA COM DIRETORIA"/>
    <x v="28"/>
    <s v="PROVISÃO"/>
    <n v="3460.23"/>
    <x v="7"/>
    <x v="30"/>
    <x v="1"/>
  </r>
  <r>
    <s v="LABOR "/>
    <d v="2025-11-10T00:00:00"/>
    <d v="2026-08-25T00:00:00"/>
    <s v="ACORDO JUDICIAIS "/>
    <x v="31"/>
    <s v="10/12"/>
    <n v="2300"/>
    <x v="7"/>
    <x v="30"/>
    <x v="1"/>
  </r>
  <r>
    <s v="LABOR"/>
    <d v="2026-02-10T00:00:00"/>
    <d v="2026-08-25T00:00:00"/>
    <s v="TELEFONES FIXOS"/>
    <x v="33"/>
    <s v="PROVISÃO"/>
    <n v="660"/>
    <x v="7"/>
    <x v="30"/>
    <x v="1"/>
  </r>
  <r>
    <s v="LABOR"/>
    <d v="2025-10-30T00:00:00"/>
    <d v="2026-08-30T00:00:00"/>
    <s v="ALUGUEL"/>
    <x v="42"/>
    <m/>
    <n v="11300"/>
    <x v="7"/>
    <x v="31"/>
    <x v="1"/>
  </r>
  <r>
    <s v="LABOR"/>
    <d v="2026-02-10T00:00:00"/>
    <d v="2026-08-30T00:00:00"/>
    <s v="LICENÇAS DIVERSAS"/>
    <x v="49"/>
    <s v="PROVISÃO"/>
    <n v="766.66"/>
    <x v="7"/>
    <x v="31"/>
    <x v="1"/>
  </r>
  <r>
    <s v="LABOR"/>
    <d v="2026-01-14T00:00:00"/>
    <d v="2026-08-31T00:00:00"/>
    <s v="ADVOCACIA"/>
    <x v="48"/>
    <s v="ASSESSORIA JURIDICA "/>
    <n v="439.56"/>
    <x v="7"/>
    <x v="31"/>
    <x v="1"/>
  </r>
  <r>
    <s v="LABOR "/>
    <d v="2026-02-25T00:00:00"/>
    <d v="2026-08-31T00:00:00"/>
    <s v="EMPRÉSTIMOS DIRETORIA DES"/>
    <x v="46"/>
    <m/>
    <n v="1930"/>
    <x v="7"/>
    <x v="31"/>
    <x v="1"/>
  </r>
  <r>
    <s v="LABOR "/>
    <d v="2025-10-10T00:00:00"/>
    <d v="2026-09-01T00:00:00"/>
    <s v="ACORDO JUDICIAIS "/>
    <x v="50"/>
    <s v="12/24"/>
    <n v="6225.22"/>
    <x v="8"/>
    <x v="31"/>
    <x v="1"/>
  </r>
  <r>
    <s v="LABOR "/>
    <d v="2026-02-03T00:00:00"/>
    <d v="2026-09-03T00:00:00"/>
    <s v="INTERNET"/>
    <x v="6"/>
    <s v="PROVISÃO"/>
    <n v="61.76"/>
    <x v="8"/>
    <x v="31"/>
    <x v="1"/>
  </r>
  <r>
    <s v="ALUFORCE "/>
    <d v="2026-01-09T00:00:00"/>
    <d v="2026-09-05T00:00:00"/>
    <s v="DESPESAS DIVERSAS"/>
    <x v="54"/>
    <s v="FAT 08/26"/>
    <n v="263.01"/>
    <x v="8"/>
    <x v="31"/>
    <x v="1"/>
  </r>
  <r>
    <s v="LABOR"/>
    <d v="2025-10-30T00:00:00"/>
    <d v="2026-09-10T00:00:00"/>
    <s v="ADVOCACIA"/>
    <x v="48"/>
    <m/>
    <n v="15000"/>
    <x v="8"/>
    <x v="32"/>
    <x v="1"/>
  </r>
  <r>
    <s v="ENERGY"/>
    <d v="2025-10-30T00:00:00"/>
    <d v="2026-09-10T00:00:00"/>
    <s v="ÁGUA"/>
    <x v="59"/>
    <s v="PROVISÃO"/>
    <n v="1500"/>
    <x v="8"/>
    <x v="32"/>
    <x v="1"/>
  </r>
  <r>
    <s v="LABOR "/>
    <d v="2025-11-03T00:00:00"/>
    <d v="2026-09-10T00:00:00"/>
    <s v="ACORDO JUDICIAIS "/>
    <x v="60"/>
    <m/>
    <n v="68641.03"/>
    <x v="8"/>
    <x v="32"/>
    <x v="1"/>
  </r>
  <r>
    <s v="ALUFORCE "/>
    <d v="2026-01-09T00:00:00"/>
    <d v="2026-09-10T00:00:00"/>
    <s v="ASSISTÊNCIA MÉDICA"/>
    <x v="61"/>
    <s v="PROVISÃO"/>
    <n v="2953.8"/>
    <x v="8"/>
    <x v="32"/>
    <x v="1"/>
  </r>
  <r>
    <s v="LABOR"/>
    <d v="2026-02-10T00:00:00"/>
    <d v="2026-09-10T00:00:00"/>
    <s v="DESÁGIO FOMENTO"/>
    <x v="62"/>
    <s v="PROVISÃO"/>
    <n v="5000"/>
    <x v="8"/>
    <x v="32"/>
    <x v="1"/>
  </r>
  <r>
    <s v="LABOR"/>
    <d v="2026-02-10T00:00:00"/>
    <d v="2026-09-10T00:00:00"/>
    <s v="INTERNET"/>
    <x v="63"/>
    <s v="PROVISÃO"/>
    <n v="1300"/>
    <x v="8"/>
    <x v="32"/>
    <x v="1"/>
  </r>
  <r>
    <s v="ENERGY"/>
    <d v="2026-02-10T00:00:00"/>
    <d v="2026-09-13T00:00:00"/>
    <s v="SOFTWEAR"/>
    <x v="39"/>
    <s v="PROVISÃO"/>
    <n v="500"/>
    <x v="8"/>
    <x v="33"/>
    <x v="1"/>
  </r>
  <r>
    <s v="LABOR "/>
    <d v="2026-02-24T00:00:00"/>
    <d v="2026-09-13T00:00:00"/>
    <s v="ACORDO JUDICIAIS "/>
    <x v="65"/>
    <s v="PARC. 07/12"/>
    <n v="11000"/>
    <x v="8"/>
    <x v="33"/>
    <x v="1"/>
  </r>
  <r>
    <s v="LABOR "/>
    <d v="2026-02-24T00:00:00"/>
    <d v="2026-09-13T00:00:00"/>
    <s v="ACORDO JUDICIAIS "/>
    <x v="66"/>
    <s v="PARC. 07/12"/>
    <n v="1000"/>
    <x v="8"/>
    <x v="33"/>
    <x v="1"/>
  </r>
  <r>
    <s v="LABOR"/>
    <d v="2025-10-30T00:00:00"/>
    <d v="2026-09-15T00:00:00"/>
    <s v="ASSESSORIA CONTÁBIL"/>
    <x v="5"/>
    <m/>
    <n v="3349.75"/>
    <x v="8"/>
    <x v="33"/>
    <x v="1"/>
  </r>
  <r>
    <s v="LABOR"/>
    <d v="2026-02-03T00:00:00"/>
    <d v="2026-09-15T00:00:00"/>
    <s v="TELEFONES FIXOS"/>
    <x v="6"/>
    <s v="PROVISÃO"/>
    <n v="175.09"/>
    <x v="8"/>
    <x v="33"/>
    <x v="1"/>
  </r>
  <r>
    <s v="LABOR"/>
    <d v="2026-02-17T00:00:00"/>
    <d v="2026-09-15T00:00:00"/>
    <s v="SOFTWEAR"/>
    <x v="39"/>
    <s v="PROVISÃO"/>
    <n v="701.7"/>
    <x v="8"/>
    <x v="33"/>
    <x v="1"/>
  </r>
  <r>
    <s v="ALUFORCE "/>
    <d v="2026-02-10T00:00:00"/>
    <d v="2026-09-15T00:00:00"/>
    <s v="SERASA/SPC"/>
    <x v="7"/>
    <s v="PROVISÃO"/>
    <n v="1058.83"/>
    <x v="8"/>
    <x v="33"/>
    <x v="1"/>
  </r>
  <r>
    <s v="ALUFORCE "/>
    <d v="2026-02-03T00:00:00"/>
    <d v="2026-09-17T00:00:00"/>
    <s v="TELEFONES MÓVEIS"/>
    <x v="69"/>
    <s v="PROVISÃO"/>
    <n v="525.29"/>
    <x v="8"/>
    <x v="33"/>
    <x v="1"/>
  </r>
  <r>
    <s v="LABOR "/>
    <d v="2025-10-30T00:00:00"/>
    <d v="2026-09-20T00:00:00"/>
    <s v="FGTS"/>
    <x v="10"/>
    <s v="COMP. 08/25"/>
    <n v="5500"/>
    <x v="8"/>
    <x v="34"/>
    <x v="1"/>
  </r>
  <r>
    <s v="ENERGY"/>
    <d v="2025-10-30T00:00:00"/>
    <d v="2026-09-20T00:00:00"/>
    <s v="FGTS"/>
    <x v="10"/>
    <s v="COMP. 08/25"/>
    <n v="1000"/>
    <x v="8"/>
    <x v="34"/>
    <x v="1"/>
  </r>
  <r>
    <s v="ENERGY"/>
    <d v="2025-10-30T00:00:00"/>
    <d v="2026-09-20T00:00:00"/>
    <s v="ADTO SÁLARIO"/>
    <x v="71"/>
    <s v="COMP. 09/26"/>
    <n v="37000"/>
    <x v="8"/>
    <x v="34"/>
    <x v="1"/>
  </r>
  <r>
    <s v="ENERGY"/>
    <d v="2026-02-10T00:00:00"/>
    <d v="2026-09-20T00:00:00"/>
    <s v="SOFTWEAR"/>
    <x v="20"/>
    <s v="PROVISÃO"/>
    <n v="145.52000000000001"/>
    <x v="8"/>
    <x v="34"/>
    <x v="1"/>
  </r>
  <r>
    <s v="ENERGY"/>
    <d v="2026-02-10T00:00:00"/>
    <d v="2026-09-20T00:00:00"/>
    <s v="SESMET SEG. E MED. DO TRABALHO"/>
    <x v="21"/>
    <s v="PROVISÃO"/>
    <n v="306.67"/>
    <x v="8"/>
    <x v="34"/>
    <x v="1"/>
  </r>
  <r>
    <s v="ALUFORCE "/>
    <d v="2026-02-10T00:00:00"/>
    <d v="2026-09-20T00:00:00"/>
    <s v="SOFTWEAR"/>
    <x v="39"/>
    <s v="PROVISÃO"/>
    <n v="725.8"/>
    <x v="8"/>
    <x v="34"/>
    <x v="1"/>
  </r>
  <r>
    <s v="ENERGY"/>
    <d v="2025-10-30T00:00:00"/>
    <d v="2026-09-24T00:00:00"/>
    <s v="ENERGIA ELETRICA"/>
    <x v="26"/>
    <m/>
    <n v="13000"/>
    <x v="8"/>
    <x v="34"/>
    <x v="1"/>
  </r>
  <r>
    <s v="ENERGY"/>
    <d v="2026-02-10T00:00:00"/>
    <d v="2026-09-24T00:00:00"/>
    <s v="DESPESA COM DIRETORIA"/>
    <x v="28"/>
    <s v="PROVISÃO"/>
    <n v="3460.23"/>
    <x v="8"/>
    <x v="34"/>
    <x v="1"/>
  </r>
  <r>
    <s v="LABOR "/>
    <d v="2025-11-10T00:00:00"/>
    <d v="2026-09-25T00:00:00"/>
    <s v="ACORDO JUDICIAIS "/>
    <x v="31"/>
    <s v="11/12"/>
    <n v="2300"/>
    <x v="8"/>
    <x v="34"/>
    <x v="1"/>
  </r>
  <r>
    <s v="LABOR"/>
    <d v="2026-02-10T00:00:00"/>
    <d v="2026-09-25T00:00:00"/>
    <s v="TELEFONES FIXOS"/>
    <x v="33"/>
    <s v="PROVISÃO"/>
    <n v="660"/>
    <x v="8"/>
    <x v="34"/>
    <x v="1"/>
  </r>
  <r>
    <s v="LABOR"/>
    <d v="2025-10-30T00:00:00"/>
    <d v="2026-09-30T00:00:00"/>
    <s v="ALUGUEL"/>
    <x v="42"/>
    <m/>
    <n v="11300"/>
    <x v="8"/>
    <x v="35"/>
    <x v="1"/>
  </r>
  <r>
    <s v="LABOR"/>
    <d v="2026-01-14T00:00:00"/>
    <d v="2026-09-30T00:00:00"/>
    <s v="ADVOCACIA"/>
    <x v="48"/>
    <s v="ASSESSORIA JURIDICA "/>
    <n v="439.56"/>
    <x v="8"/>
    <x v="35"/>
    <x v="1"/>
  </r>
  <r>
    <s v="LABOR"/>
    <d v="2026-02-10T00:00:00"/>
    <d v="2026-09-30T00:00:00"/>
    <s v="LICENÇAS DIVERSAS"/>
    <x v="49"/>
    <s v="PROVISÃO"/>
    <n v="766.66"/>
    <x v="8"/>
    <x v="35"/>
    <x v="1"/>
  </r>
  <r>
    <s v="LABOR "/>
    <d v="2026-02-25T00:00:00"/>
    <d v="2026-09-30T00:00:00"/>
    <s v="EMPRÉSTIMOS DIRETORIA DES"/>
    <x v="46"/>
    <m/>
    <n v="1930"/>
    <x v="8"/>
    <x v="35"/>
    <x v="1"/>
  </r>
  <r>
    <s v="LABOR "/>
    <d v="2025-10-10T00:00:00"/>
    <d v="2026-10-01T00:00:00"/>
    <s v="ACORDO JUDICIAIS "/>
    <x v="50"/>
    <s v="13/24"/>
    <n v="6225.22"/>
    <x v="9"/>
    <x v="35"/>
    <x v="1"/>
  </r>
  <r>
    <s v="LABOR "/>
    <d v="2026-02-03T00:00:00"/>
    <d v="2026-10-03T00:00:00"/>
    <s v="INTERNET"/>
    <x v="6"/>
    <s v="PROVISÃO"/>
    <n v="61.76"/>
    <x v="9"/>
    <x v="35"/>
    <x v="1"/>
  </r>
  <r>
    <s v="ALUFORCE "/>
    <d v="2026-01-09T00:00:00"/>
    <d v="2026-10-05T00:00:00"/>
    <s v="DESPESAS DIVERSAS"/>
    <x v="54"/>
    <s v="FAT 09/26"/>
    <n v="263.01"/>
    <x v="9"/>
    <x v="36"/>
    <x v="1"/>
  </r>
  <r>
    <s v="LABOR"/>
    <d v="2025-10-30T00:00:00"/>
    <d v="2026-10-10T00:00:00"/>
    <s v="ADVOCACIA"/>
    <x v="48"/>
    <m/>
    <n v="15000"/>
    <x v="9"/>
    <x v="36"/>
    <x v="1"/>
  </r>
  <r>
    <s v="ENERGY"/>
    <d v="2025-10-30T00:00:00"/>
    <d v="2026-10-10T00:00:00"/>
    <s v="ÁGUA"/>
    <x v="59"/>
    <s v="PROVISÃO"/>
    <n v="1500"/>
    <x v="9"/>
    <x v="36"/>
    <x v="1"/>
  </r>
  <r>
    <s v="LABOR "/>
    <d v="2025-11-03T00:00:00"/>
    <d v="2026-10-10T00:00:00"/>
    <s v="ACORDO JUDICIAIS "/>
    <x v="60"/>
    <m/>
    <n v="69376.91"/>
    <x v="9"/>
    <x v="36"/>
    <x v="1"/>
  </r>
  <r>
    <s v="ALUFORCE "/>
    <d v="2026-01-09T00:00:00"/>
    <d v="2026-10-10T00:00:00"/>
    <s v="ASSISTÊNCIA MÉDICA"/>
    <x v="61"/>
    <s v="PROVISÃO"/>
    <n v="2953.8"/>
    <x v="9"/>
    <x v="36"/>
    <x v="1"/>
  </r>
  <r>
    <s v="LABOR"/>
    <d v="2026-02-10T00:00:00"/>
    <d v="2026-10-10T00:00:00"/>
    <s v="DESÁGIO FOMENTO"/>
    <x v="62"/>
    <s v="PROVISÃO"/>
    <n v="5000"/>
    <x v="9"/>
    <x v="36"/>
    <x v="1"/>
  </r>
  <r>
    <s v="LABOR"/>
    <d v="2026-02-10T00:00:00"/>
    <d v="2026-10-10T00:00:00"/>
    <s v="INTERNET"/>
    <x v="63"/>
    <s v="PROVISÃO"/>
    <n v="1300"/>
    <x v="9"/>
    <x v="36"/>
    <x v="1"/>
  </r>
  <r>
    <s v="ENERGY"/>
    <d v="2026-02-10T00:00:00"/>
    <d v="2026-10-13T00:00:00"/>
    <s v="SOFTWEAR"/>
    <x v="39"/>
    <s v="PROVISÃO"/>
    <n v="500"/>
    <x v="9"/>
    <x v="37"/>
    <x v="1"/>
  </r>
  <r>
    <s v="LABOR "/>
    <d v="2026-02-24T00:00:00"/>
    <d v="2026-10-13T00:00:00"/>
    <s v="ACORDO JUDICIAIS "/>
    <x v="65"/>
    <s v="PARC. 08/12"/>
    <n v="11000"/>
    <x v="9"/>
    <x v="37"/>
    <x v="1"/>
  </r>
  <r>
    <s v="LABOR "/>
    <d v="2026-02-24T00:00:00"/>
    <d v="2026-10-13T00:00:00"/>
    <s v="ACORDO JUDICIAIS "/>
    <x v="66"/>
    <s v="PARC. 08/12"/>
    <n v="1000"/>
    <x v="9"/>
    <x v="37"/>
    <x v="1"/>
  </r>
  <r>
    <s v="LABOR"/>
    <d v="2025-10-30T00:00:00"/>
    <d v="2026-10-15T00:00:00"/>
    <s v="ASSESSORIA CONTÁBIL"/>
    <x v="5"/>
    <m/>
    <n v="3349.75"/>
    <x v="9"/>
    <x v="37"/>
    <x v="1"/>
  </r>
  <r>
    <s v="LABOR"/>
    <d v="2026-02-03T00:00:00"/>
    <d v="2026-10-15T00:00:00"/>
    <s v="TELEFONES FIXOS"/>
    <x v="6"/>
    <s v="PROVISÃO"/>
    <n v="175.09"/>
    <x v="9"/>
    <x v="37"/>
    <x v="1"/>
  </r>
  <r>
    <s v="LABOR"/>
    <d v="2026-02-18T00:00:00"/>
    <d v="2026-10-15T00:00:00"/>
    <s v="SOFTWEAR"/>
    <x v="39"/>
    <s v="PROVISÃO"/>
    <n v="701.7"/>
    <x v="9"/>
    <x v="37"/>
    <x v="1"/>
  </r>
  <r>
    <s v="ALUFORCE "/>
    <d v="2026-02-10T00:00:00"/>
    <d v="2026-10-15T00:00:00"/>
    <s v="SERASA/SPC"/>
    <x v="7"/>
    <s v="PROVISÃO"/>
    <n v="1058.83"/>
    <x v="9"/>
    <x v="37"/>
    <x v="1"/>
  </r>
  <r>
    <s v="ALUFORCE "/>
    <d v="2026-02-03T00:00:00"/>
    <d v="2026-10-17T00:00:00"/>
    <s v="TELEFONES MÓVEIS"/>
    <x v="69"/>
    <s v="PROVISÃO"/>
    <n v="525.29"/>
    <x v="9"/>
    <x v="37"/>
    <x v="1"/>
  </r>
  <r>
    <s v="LABOR "/>
    <d v="2025-10-30T00:00:00"/>
    <d v="2026-10-20T00:00:00"/>
    <s v="FGTS"/>
    <x v="10"/>
    <s v="COMP. 09/25"/>
    <n v="5500"/>
    <x v="9"/>
    <x v="38"/>
    <x v="1"/>
  </r>
  <r>
    <s v="ENERGY"/>
    <d v="2025-10-30T00:00:00"/>
    <d v="2026-10-20T00:00:00"/>
    <s v="FGTS"/>
    <x v="10"/>
    <s v="COMP. 09/25"/>
    <n v="1000"/>
    <x v="9"/>
    <x v="38"/>
    <x v="1"/>
  </r>
  <r>
    <s v="ENERGY"/>
    <d v="2025-10-30T00:00:00"/>
    <d v="2026-10-20T00:00:00"/>
    <s v="ADTO SÁLARIO"/>
    <x v="71"/>
    <s v="COMP. 010/26"/>
    <n v="37000"/>
    <x v="9"/>
    <x v="38"/>
    <x v="1"/>
  </r>
  <r>
    <s v="ENERGY"/>
    <d v="2026-02-10T00:00:00"/>
    <d v="2026-10-20T00:00:00"/>
    <s v="SOFTWEAR"/>
    <x v="20"/>
    <s v="PROVISÃO"/>
    <n v="145.52000000000001"/>
    <x v="9"/>
    <x v="38"/>
    <x v="1"/>
  </r>
  <r>
    <s v="ENERGY"/>
    <d v="2026-02-10T00:00:00"/>
    <d v="2026-10-20T00:00:00"/>
    <s v="SESMET SEG. E MED. DO TRABALHO"/>
    <x v="21"/>
    <s v="PROVISÃO"/>
    <n v="306.67"/>
    <x v="9"/>
    <x v="38"/>
    <x v="1"/>
  </r>
  <r>
    <s v="ALUFORCE "/>
    <d v="2026-02-10T00:00:00"/>
    <d v="2026-10-20T00:00:00"/>
    <s v="SOFTWEAR"/>
    <x v="39"/>
    <s v="PROVISÃO"/>
    <n v="725.8"/>
    <x v="9"/>
    <x v="38"/>
    <x v="1"/>
  </r>
  <r>
    <s v="ENERGY"/>
    <d v="2025-10-30T00:00:00"/>
    <d v="2026-10-24T00:00:00"/>
    <s v="ENERGIA ELETRICA"/>
    <x v="26"/>
    <m/>
    <n v="13000"/>
    <x v="9"/>
    <x v="38"/>
    <x v="1"/>
  </r>
  <r>
    <s v="ENERGY"/>
    <d v="2026-02-10T00:00:00"/>
    <d v="2026-10-24T00:00:00"/>
    <s v="DESPESA COM DIRETORIA"/>
    <x v="28"/>
    <s v="PROVISÃO"/>
    <n v="3460.23"/>
    <x v="9"/>
    <x v="38"/>
    <x v="1"/>
  </r>
  <r>
    <s v="LABOR "/>
    <d v="2025-11-10T00:00:00"/>
    <d v="2026-10-25T00:00:00"/>
    <s v="ACORDO JUDICIAIS "/>
    <x v="31"/>
    <s v="12/12"/>
    <n v="2300"/>
    <x v="9"/>
    <x v="39"/>
    <x v="1"/>
  </r>
  <r>
    <s v="LABOR"/>
    <d v="2026-02-10T00:00:00"/>
    <d v="2026-10-25T00:00:00"/>
    <s v="TELEFONES FIXOS"/>
    <x v="33"/>
    <s v="PROVISÃO"/>
    <n v="660"/>
    <x v="9"/>
    <x v="39"/>
    <x v="1"/>
  </r>
  <r>
    <s v="LABOR"/>
    <d v="2025-10-30T00:00:00"/>
    <d v="2026-10-30T00:00:00"/>
    <s v="ALUGUEL"/>
    <x v="42"/>
    <m/>
    <n v="11300"/>
    <x v="9"/>
    <x v="39"/>
    <x v="1"/>
  </r>
  <r>
    <s v="LABOR"/>
    <d v="2026-02-10T00:00:00"/>
    <d v="2026-10-30T00:00:00"/>
    <s v="LICENÇAS DIVERSAS"/>
    <x v="49"/>
    <s v="PROVISÃO"/>
    <n v="766.66"/>
    <x v="9"/>
    <x v="39"/>
    <x v="1"/>
  </r>
  <r>
    <s v="LABOR "/>
    <d v="2026-02-25T00:00:00"/>
    <d v="2026-10-30T00:00:00"/>
    <s v="EMPRÉSTIMOS DIRETORIA DES"/>
    <x v="46"/>
    <m/>
    <n v="1930"/>
    <x v="9"/>
    <x v="39"/>
    <x v="1"/>
  </r>
  <r>
    <s v="LABOR"/>
    <d v="2026-01-14T00:00:00"/>
    <d v="2026-10-31T00:00:00"/>
    <s v="ADVOCACIA"/>
    <x v="48"/>
    <s v="ASSESSORIA JURIDICA "/>
    <n v="439.56"/>
    <x v="9"/>
    <x v="39"/>
    <x v="1"/>
  </r>
  <r>
    <s v="LABOR "/>
    <d v="2025-10-10T00:00:00"/>
    <d v="2026-11-01T00:00:00"/>
    <s v="ACORDO JUDICIAIS "/>
    <x v="50"/>
    <s v="14/24"/>
    <n v="6225.22"/>
    <x v="10"/>
    <x v="40"/>
    <x v="1"/>
  </r>
  <r>
    <s v="LABOR "/>
    <d v="2026-02-03T00:00:00"/>
    <d v="2026-11-03T00:00:00"/>
    <s v="INTERNET"/>
    <x v="6"/>
    <s v="PROVISÃO"/>
    <n v="61.76"/>
    <x v="10"/>
    <x v="40"/>
    <x v="1"/>
  </r>
  <r>
    <s v="ALUFORCE "/>
    <d v="2026-01-09T00:00:00"/>
    <d v="2026-11-05T00:00:00"/>
    <s v="DESPESAS DIVERSAS"/>
    <x v="54"/>
    <s v="FAT 10/26"/>
    <n v="263.01"/>
    <x v="10"/>
    <x v="40"/>
    <x v="1"/>
  </r>
  <r>
    <s v="LABOR"/>
    <d v="2025-10-30T00:00:00"/>
    <d v="2026-11-10T00:00:00"/>
    <s v="ADVOCACIA"/>
    <x v="48"/>
    <m/>
    <n v="15000"/>
    <x v="10"/>
    <x v="41"/>
    <x v="1"/>
  </r>
  <r>
    <s v="ENERGY"/>
    <d v="2025-10-30T00:00:00"/>
    <d v="2026-11-10T00:00:00"/>
    <s v="ÁGUA"/>
    <x v="59"/>
    <s v="PROVISÃO"/>
    <n v="1500"/>
    <x v="10"/>
    <x v="41"/>
    <x v="1"/>
  </r>
  <r>
    <s v="LABOR "/>
    <d v="2025-11-03T00:00:00"/>
    <d v="2026-11-10T00:00:00"/>
    <s v="ACORDO JUDICIAIS "/>
    <x v="60"/>
    <m/>
    <n v="70134.5"/>
    <x v="10"/>
    <x v="41"/>
    <x v="1"/>
  </r>
  <r>
    <s v="ALUFORCE "/>
    <d v="2026-01-09T00:00:00"/>
    <d v="2026-11-10T00:00:00"/>
    <s v="ASSISTÊNCIA MÉDICA"/>
    <x v="61"/>
    <s v="PROVISÃO"/>
    <n v="2953.8"/>
    <x v="10"/>
    <x v="41"/>
    <x v="1"/>
  </r>
  <r>
    <s v="LABOR"/>
    <d v="2026-02-10T00:00:00"/>
    <d v="2026-11-10T00:00:00"/>
    <s v="DESÁGIO FOMENTO"/>
    <x v="62"/>
    <s v="PROVISÃO"/>
    <n v="5000"/>
    <x v="10"/>
    <x v="41"/>
    <x v="1"/>
  </r>
  <r>
    <s v="LABOR"/>
    <d v="2026-02-10T00:00:00"/>
    <d v="2026-11-10T00:00:00"/>
    <s v="INTERNET"/>
    <x v="63"/>
    <s v="PROVISÃO"/>
    <n v="1300"/>
    <x v="10"/>
    <x v="41"/>
    <x v="1"/>
  </r>
  <r>
    <s v="ENERGY"/>
    <d v="2026-02-10T00:00:00"/>
    <d v="2026-11-13T00:00:00"/>
    <s v="SOFTWEAR"/>
    <x v="39"/>
    <s v="PROVISÃO"/>
    <n v="500"/>
    <x v="10"/>
    <x v="41"/>
    <x v="1"/>
  </r>
  <r>
    <s v="LABOR "/>
    <d v="2026-02-24T00:00:00"/>
    <d v="2026-11-13T00:00:00"/>
    <s v="ACORDO JUDICIAIS "/>
    <x v="65"/>
    <s v="PARC. 09/12"/>
    <n v="11000"/>
    <x v="10"/>
    <x v="41"/>
    <x v="1"/>
  </r>
  <r>
    <s v="LABOR "/>
    <d v="2026-02-24T00:00:00"/>
    <d v="2026-11-13T00:00:00"/>
    <s v="ACORDO JUDICIAIS "/>
    <x v="66"/>
    <s v="PARC. 09/12"/>
    <n v="1000"/>
    <x v="10"/>
    <x v="41"/>
    <x v="1"/>
  </r>
  <r>
    <s v="LABOR"/>
    <d v="2025-10-30T00:00:00"/>
    <d v="2026-11-15T00:00:00"/>
    <s v="ASSESSORIA CONTÁBIL"/>
    <x v="5"/>
    <m/>
    <n v="3349.75"/>
    <x v="10"/>
    <x v="42"/>
    <x v="1"/>
  </r>
  <r>
    <s v="LABOR"/>
    <d v="2026-02-03T00:00:00"/>
    <d v="2026-11-15T00:00:00"/>
    <s v="TELEFONES FIXOS"/>
    <x v="6"/>
    <s v="PROVISÃO"/>
    <n v="175.09"/>
    <x v="10"/>
    <x v="42"/>
    <x v="1"/>
  </r>
  <r>
    <s v="LABOR"/>
    <d v="2026-02-19T00:00:00"/>
    <d v="2026-11-15T00:00:00"/>
    <s v="SOFTWEAR"/>
    <x v="39"/>
    <s v="PROVISÃO"/>
    <n v="701.7"/>
    <x v="10"/>
    <x v="42"/>
    <x v="1"/>
  </r>
  <r>
    <s v="ALUFORCE "/>
    <d v="2026-02-10T00:00:00"/>
    <d v="2026-11-15T00:00:00"/>
    <s v="SERASA/SPC"/>
    <x v="7"/>
    <s v="PROVISÃO"/>
    <n v="1058.83"/>
    <x v="10"/>
    <x v="42"/>
    <x v="1"/>
  </r>
  <r>
    <s v="ALUFORCE "/>
    <d v="2026-02-03T00:00:00"/>
    <d v="2026-11-17T00:00:00"/>
    <s v="TELEFONES MÓVEIS"/>
    <x v="69"/>
    <s v="PROVISÃO"/>
    <n v="525.29"/>
    <x v="10"/>
    <x v="42"/>
    <x v="1"/>
  </r>
  <r>
    <s v="LABOR "/>
    <d v="2025-10-30T00:00:00"/>
    <d v="2026-11-20T00:00:00"/>
    <s v="FGTS"/>
    <x v="10"/>
    <s v="COMP. 10/25"/>
    <n v="5500"/>
    <x v="10"/>
    <x v="42"/>
    <x v="1"/>
  </r>
  <r>
    <s v="ENERGY"/>
    <d v="2025-10-30T00:00:00"/>
    <d v="2026-11-20T00:00:00"/>
    <s v="FGTS"/>
    <x v="10"/>
    <s v="COMP. 10/25"/>
    <n v="1000"/>
    <x v="10"/>
    <x v="42"/>
    <x v="1"/>
  </r>
  <r>
    <s v="ENERGY"/>
    <d v="2025-10-30T00:00:00"/>
    <d v="2026-11-20T00:00:00"/>
    <s v="ADTO SÁLARIO"/>
    <x v="71"/>
    <s v="COMP. 11/26"/>
    <n v="37000"/>
    <x v="10"/>
    <x v="42"/>
    <x v="1"/>
  </r>
  <r>
    <s v="ENERGY"/>
    <d v="2026-02-10T00:00:00"/>
    <d v="2026-11-20T00:00:00"/>
    <s v="SOFTWEAR"/>
    <x v="20"/>
    <s v="PROVISÃO"/>
    <n v="145.52000000000001"/>
    <x v="10"/>
    <x v="42"/>
    <x v="1"/>
  </r>
  <r>
    <s v="ENERGY"/>
    <d v="2026-02-10T00:00:00"/>
    <d v="2026-11-20T00:00:00"/>
    <s v="SESMET SEG. E MED. DO TRABALHO"/>
    <x v="21"/>
    <s v="PROVISÃO"/>
    <n v="306.67"/>
    <x v="10"/>
    <x v="42"/>
    <x v="1"/>
  </r>
  <r>
    <s v="ALUFORCE "/>
    <d v="2026-02-10T00:00:00"/>
    <d v="2026-11-20T00:00:00"/>
    <s v="SOFTWEAR"/>
    <x v="39"/>
    <s v="PROVISÃO"/>
    <n v="725.8"/>
    <x v="10"/>
    <x v="42"/>
    <x v="1"/>
  </r>
  <r>
    <s v="ENERGY"/>
    <d v="2025-10-30T00:00:00"/>
    <d v="2026-11-24T00:00:00"/>
    <s v="ENERGIA ELETRICA"/>
    <x v="26"/>
    <m/>
    <n v="13000"/>
    <x v="10"/>
    <x v="43"/>
    <x v="1"/>
  </r>
  <r>
    <s v="ENERGY"/>
    <d v="2026-02-10T00:00:00"/>
    <d v="2026-11-24T00:00:00"/>
    <s v="DESPESA COM DIRETORIA"/>
    <x v="28"/>
    <s v="PROVISÃO"/>
    <n v="3460.23"/>
    <x v="10"/>
    <x v="43"/>
    <x v="1"/>
  </r>
  <r>
    <s v="LABOR"/>
    <d v="2026-02-10T00:00:00"/>
    <d v="2026-11-25T00:00:00"/>
    <s v="TELEFONES FIXOS"/>
    <x v="33"/>
    <s v="PROVISÃO"/>
    <n v="660"/>
    <x v="10"/>
    <x v="43"/>
    <x v="1"/>
  </r>
  <r>
    <s v="LABOR"/>
    <d v="2025-10-30T00:00:00"/>
    <d v="2026-11-30T00:00:00"/>
    <s v="ALUGUEL"/>
    <x v="42"/>
    <m/>
    <n v="11300"/>
    <x v="10"/>
    <x v="44"/>
    <x v="1"/>
  </r>
  <r>
    <s v="LABOR"/>
    <d v="2026-01-14T00:00:00"/>
    <d v="2026-11-30T00:00:00"/>
    <s v="ADVOCACIA"/>
    <x v="48"/>
    <s v="ASSESSORIA JURIDICA "/>
    <n v="439.56"/>
    <x v="10"/>
    <x v="44"/>
    <x v="1"/>
  </r>
  <r>
    <s v="LABOR"/>
    <d v="2026-02-10T00:00:00"/>
    <d v="2026-11-30T00:00:00"/>
    <s v="LICENÇAS DIVERSAS"/>
    <x v="49"/>
    <s v="PROVISÃO"/>
    <n v="766.66"/>
    <x v="10"/>
    <x v="44"/>
    <x v="1"/>
  </r>
  <r>
    <s v="LABOR "/>
    <d v="2026-02-25T00:00:00"/>
    <d v="2026-11-30T00:00:00"/>
    <s v="EMPRÉSTIMOS DIRETORIA DES"/>
    <x v="46"/>
    <m/>
    <n v="1930"/>
    <x v="10"/>
    <x v="44"/>
    <x v="1"/>
  </r>
  <r>
    <s v="LABOR "/>
    <d v="2025-10-10T00:00:00"/>
    <d v="2026-12-01T00:00:00"/>
    <s v="ACORDO JUDICIAIS "/>
    <x v="50"/>
    <s v="15/24"/>
    <n v="6225.22"/>
    <x v="11"/>
    <x v="44"/>
    <x v="1"/>
  </r>
  <r>
    <s v="LABOR "/>
    <d v="2026-02-03T00:00:00"/>
    <d v="2026-12-03T00:00:00"/>
    <s v="INTERNET"/>
    <x v="6"/>
    <s v="PROVISÃO"/>
    <n v="61.76"/>
    <x v="11"/>
    <x v="44"/>
    <x v="1"/>
  </r>
  <r>
    <s v="ALUFORCE "/>
    <d v="2026-01-09T00:00:00"/>
    <d v="2026-12-05T00:00:00"/>
    <s v="DESPESAS DIVERSAS"/>
    <x v="54"/>
    <s v="FAT 11/26"/>
    <n v="263.01"/>
    <x v="11"/>
    <x v="44"/>
    <x v="1"/>
  </r>
  <r>
    <s v="LABOR"/>
    <d v="2025-10-30T00:00:00"/>
    <d v="2026-12-10T00:00:00"/>
    <s v="ADVOCACIA"/>
    <x v="48"/>
    <m/>
    <n v="15000"/>
    <x v="11"/>
    <x v="45"/>
    <x v="1"/>
  </r>
  <r>
    <s v="ENERGY"/>
    <d v="2025-10-30T00:00:00"/>
    <d v="2026-12-10T00:00:00"/>
    <s v="ÁGUA"/>
    <x v="59"/>
    <s v="PROVISÃO"/>
    <n v="1500"/>
    <x v="11"/>
    <x v="45"/>
    <x v="1"/>
  </r>
  <r>
    <s v="ALUFORCE "/>
    <d v="2026-01-09T00:00:00"/>
    <d v="2026-12-10T00:00:00"/>
    <s v="ASSISTÊNCIA MÉDICA"/>
    <x v="61"/>
    <s v="PROVISÃO"/>
    <n v="2953.8"/>
    <x v="11"/>
    <x v="45"/>
    <x v="1"/>
  </r>
  <r>
    <s v="LABOR"/>
    <d v="2026-02-10T00:00:00"/>
    <d v="2026-12-10T00:00:00"/>
    <s v="DESÁGIO FOMENTO"/>
    <x v="62"/>
    <s v="PROVISÃO"/>
    <n v="5000"/>
    <x v="11"/>
    <x v="45"/>
    <x v="1"/>
  </r>
  <r>
    <s v="LABOR"/>
    <d v="2026-02-10T00:00:00"/>
    <d v="2026-12-10T00:00:00"/>
    <s v="INTERNET"/>
    <x v="63"/>
    <s v="PROVISÃO"/>
    <n v="1300"/>
    <x v="11"/>
    <x v="45"/>
    <x v="1"/>
  </r>
  <r>
    <s v="LABOR "/>
    <d v="2025-11-03T00:00:00"/>
    <d v="2026-12-12T00:00:00"/>
    <s v="ACORDO JUDICIAIS "/>
    <x v="60"/>
    <m/>
    <n v="70981.600000000006"/>
    <x v="11"/>
    <x v="45"/>
    <x v="1"/>
  </r>
  <r>
    <s v="ENERGY"/>
    <d v="2026-02-10T00:00:00"/>
    <d v="2026-12-13T00:00:00"/>
    <s v="SOFTWEAR"/>
    <x v="39"/>
    <s v="PROVISÃO"/>
    <n v="500"/>
    <x v="11"/>
    <x v="46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ALUFORCE "/>
    <d v="2025-12-09T00:00:00"/>
    <d v="2026-01-20T00:00:00"/>
    <x v="0"/>
    <s v="PLACE RESINAS"/>
    <s v=" NF 40768/03"/>
    <n v="4637.6499999999996"/>
  </r>
  <r>
    <s v="ALUFORCE "/>
    <d v="2025-12-16T00:00:00"/>
    <d v="2026-01-27T00:00:00"/>
    <x v="0"/>
    <s v="PLACE RESINAS (PROTESTADA )"/>
    <s v="NF 40881/03"/>
    <n v="10070.810000000001"/>
  </r>
  <r>
    <s v="ALUFORCE "/>
    <d v="2026-02-03T00:00:00"/>
    <d v="2026-02-09T00:00:00"/>
    <x v="1"/>
    <s v="LUMIERE ASSESSORIA FINANCEIRA LTDA"/>
    <m/>
    <n v="10000"/>
  </r>
  <r>
    <s v="ALUFORCE "/>
    <d v="2026-02-12T00:00:00"/>
    <d v="2026-02-13T00:00:00"/>
    <x v="0"/>
    <s v="JANGADA"/>
    <s v="NF 55102"/>
    <n v="2741.85"/>
  </r>
  <r>
    <s v="LABOR"/>
    <d v="2025-10-16T00:00:00"/>
    <d v="2026-02-16T00:00:00"/>
    <x v="2"/>
    <s v="LEPTA SECURITIZADORA LTDA"/>
    <s v="06/12"/>
    <n v="28821.3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s v="ALUFORCE "/>
    <d v="2025-12-09T00:00:00"/>
    <d v="2026-01-20T00:00:00"/>
    <x v="0"/>
    <s v="PLACE RESINAS"/>
    <s v=" NF 40768/03"/>
    <n v="4637.6499999999996"/>
  </r>
  <r>
    <s v="ALUFORCE "/>
    <d v="2025-12-16T00:00:00"/>
    <d v="2026-01-27T00:00:00"/>
    <x v="0"/>
    <s v="PLACE RESINAS (PROTESTADA )"/>
    <s v="NF 40881/03"/>
    <n v="10070.810000000001"/>
  </r>
  <r>
    <s v="ALUFORCE "/>
    <d v="2026-02-03T00:00:00"/>
    <d v="2026-02-09T00:00:00"/>
    <x v="1"/>
    <s v="LUMIERE ASSESSORIA FINANCEIRA LTDA"/>
    <m/>
    <n v="10000"/>
  </r>
  <r>
    <s v="ALUFORCE "/>
    <d v="2026-02-12T00:00:00"/>
    <d v="2026-02-13T00:00:00"/>
    <x v="0"/>
    <s v="JANGADA"/>
    <s v="NF 55102"/>
    <n v="2741.8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F00-000000000000}" name="Tabela dinâmica6" cacheId="5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/>
  <pivotFields count="7">
    <pivotField showAll="0"/>
    <pivotField numFmtId="14" showAll="0"/>
    <pivotField numFmtId="14" showAll="0"/>
    <pivotField axis="axisRow" showAll="0">
      <items count="23">
        <item x="2"/>
        <item m="1" x="5"/>
        <item m="1" x="20"/>
        <item m="1" x="3"/>
        <item x="1"/>
        <item m="1" x="14"/>
        <item m="1" x="6"/>
        <item m="1" x="18"/>
        <item m="1" x="7"/>
        <item m="1" x="15"/>
        <item m="1" x="10"/>
        <item m="1" x="4"/>
        <item m="1" x="21"/>
        <item x="0"/>
        <item m="1" x="16"/>
        <item m="1" x="11"/>
        <item m="1" x="12"/>
        <item m="1" x="17"/>
        <item m="1" x="8"/>
        <item m="1" x="9"/>
        <item m="1" x="19"/>
        <item m="1" x="13"/>
        <item t="default"/>
      </items>
    </pivotField>
    <pivotField showAll="0"/>
    <pivotField showAll="0"/>
    <pivotField dataField="1" numFmtId="164" showAll="0"/>
  </pivotFields>
  <rowFields count="1">
    <field x="3"/>
  </rowFields>
  <rowItems count="4">
    <i>
      <x/>
    </i>
    <i>
      <x v="4"/>
    </i>
    <i>
      <x v="13"/>
    </i>
    <i t="grand">
      <x/>
    </i>
  </rowItems>
  <colItems count="1">
    <i/>
  </colItems>
  <dataFields count="1">
    <dataField name="Soma de VALOR" fld="6" baseField="0" baseItem="0" numFmtId="164"/>
  </dataFields>
  <formats count="2">
    <format dxfId="239">
      <pivotArea collapsedLevelsAreSubtotals="1" fieldPosition="0">
        <references count="1">
          <reference field="3" count="1">
            <x v="1"/>
          </reference>
        </references>
      </pivotArea>
    </format>
    <format dxfId="238">
      <pivotArea collapsedLevelsAreSubtotals="1" fieldPosition="0">
        <references count="1">
          <reference field="3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000-000001000000}" name="Tabela dinâmica6" cacheId="5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/>
  <pivotFields count="7">
    <pivotField showAll="0"/>
    <pivotField numFmtId="14" showAll="0"/>
    <pivotField numFmtId="14" showAll="0"/>
    <pivotField axis="axisRow" showAll="0">
      <items count="37">
        <item m="1" x="2"/>
        <item m="1" x="30"/>
        <item m="1" x="6"/>
        <item m="1" x="23"/>
        <item m="1" x="21"/>
        <item m="1" x="19"/>
        <item m="1" x="10"/>
        <item x="1"/>
        <item m="1" x="13"/>
        <item m="1" x="4"/>
        <item m="1" x="28"/>
        <item m="1" x="17"/>
        <item m="1" x="5"/>
        <item m="1" x="29"/>
        <item m="1" x="14"/>
        <item m="1" x="8"/>
        <item m="1" x="3"/>
        <item m="1" x="20"/>
        <item x="0"/>
        <item m="1" x="15"/>
        <item m="1" x="9"/>
        <item m="1" x="11"/>
        <item m="1" x="16"/>
        <item m="1" x="35"/>
        <item m="1" x="32"/>
        <item m="1" x="26"/>
        <item m="1" x="33"/>
        <item m="1" x="7"/>
        <item m="1" x="24"/>
        <item m="1" x="22"/>
        <item m="1" x="18"/>
        <item m="1" x="27"/>
        <item m="1" x="31"/>
        <item m="1" x="34"/>
        <item m="1" x="25"/>
        <item m="1" x="12"/>
        <item t="default"/>
      </items>
    </pivotField>
    <pivotField showAll="0"/>
    <pivotField showAll="0"/>
    <pivotField dataField="1" numFmtId="164" showAll="0"/>
  </pivotFields>
  <rowFields count="1">
    <field x="3"/>
  </rowFields>
  <rowItems count="3">
    <i>
      <x v="7"/>
    </i>
    <i>
      <x v="18"/>
    </i>
    <i t="grand">
      <x/>
    </i>
  </rowItems>
  <colItems count="1">
    <i/>
  </colItems>
  <dataFields count="1">
    <dataField name="Soma de VALOR" fld="6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3814DA-9D1A-4379-8AC1-DBA23DBEB151}" name="Tabela dinâmica2" cacheId="4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B79" firstHeaderRow="1" firstDataRow="1" firstDataCol="1" rowPageCount="2" colPageCount="1"/>
  <pivotFields count="10">
    <pivotField showAll="0"/>
    <pivotField showAll="0"/>
    <pivotField showAll="0"/>
    <pivotField showAll="0"/>
    <pivotField axis="axisRow" showAll="0">
      <items count="92">
        <item x="71"/>
        <item x="66"/>
        <item x="50"/>
        <item x="48"/>
        <item x="65"/>
        <item x="63"/>
        <item x="25"/>
        <item x="64"/>
        <item x="52"/>
        <item x="6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x="60"/>
        <item x="31"/>
        <item x="53"/>
        <item x="32"/>
        <item x="8"/>
        <item x="12"/>
        <item x="26"/>
        <item x="21"/>
        <item x="42"/>
        <item x="55"/>
        <item x="62"/>
        <item x="37"/>
        <item x="13"/>
        <item x="16"/>
        <item x="72"/>
        <item x="27"/>
        <item m="1" x="78"/>
        <item x="67"/>
        <item x="9"/>
        <item m="1" x="74"/>
        <item m="1" x="75"/>
        <item x="18"/>
        <item x="17"/>
        <item x="19"/>
        <item x="11"/>
        <item x="36"/>
        <item m="1" x="73"/>
        <item x="4"/>
        <item x="5"/>
        <item x="2"/>
        <item m="1" x="76"/>
        <item x="49"/>
        <item x="20"/>
        <item x="39"/>
        <item x="40"/>
        <item x="41"/>
        <item x="0"/>
        <item m="1" x="77"/>
        <item x="1"/>
        <item x="58"/>
        <item x="14"/>
        <item x="35"/>
        <item x="33"/>
        <item x="59"/>
        <item x="7"/>
        <item x="15"/>
        <item x="61"/>
        <item x="28"/>
        <item x="22"/>
        <item x="34"/>
        <item x="54"/>
        <item x="6"/>
        <item x="51"/>
        <item m="1" x="79"/>
        <item x="10"/>
        <item x="3"/>
        <item x="23"/>
        <item x="24"/>
        <item x="29"/>
        <item x="30"/>
        <item x="38"/>
        <item x="43"/>
        <item x="70"/>
        <item x="44"/>
        <item x="56"/>
        <item x="57"/>
        <item x="68"/>
        <item x="45"/>
        <item x="46"/>
        <item x="47"/>
        <item t="default"/>
      </items>
    </pivotField>
    <pivotField showAll="0"/>
    <pivotField dataField="1" numFmtId="164" showAll="0"/>
    <pivotField axis="axisPage" numFmtId="168" multipleItemSelectionAllowed="1" showAll="0">
      <items count="13">
        <item x="0"/>
        <item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numFmtId="168" multipleItemSelectionAllowed="1" showAll="0"/>
    <pivotField axis="axisPage" multipleItemSelectionAllowed="1" showAll="0">
      <items count="3">
        <item x="1"/>
        <item x="0"/>
        <item t="default"/>
      </items>
    </pivotField>
  </pivotFields>
  <rowFields count="1">
    <field x="4"/>
  </rowFields>
  <rowItems count="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8"/>
    </i>
    <i>
      <x v="39"/>
    </i>
    <i>
      <x v="42"/>
    </i>
    <i>
      <x v="43"/>
    </i>
    <i>
      <x v="44"/>
    </i>
    <i>
      <x v="45"/>
    </i>
    <i>
      <x v="46"/>
    </i>
    <i>
      <x v="48"/>
    </i>
    <i>
      <x v="49"/>
    </i>
    <i>
      <x v="50"/>
    </i>
    <i>
      <x v="52"/>
    </i>
    <i>
      <x v="53"/>
    </i>
    <i>
      <x v="54"/>
    </i>
    <i>
      <x v="55"/>
    </i>
    <i>
      <x v="56"/>
    </i>
    <i>
      <x v="57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 t="grand">
      <x/>
    </i>
  </rowItems>
  <colItems count="1">
    <i/>
  </colItems>
  <pageFields count="2">
    <pageField fld="7" hier="-1"/>
    <pageField fld="9" hier="-1"/>
  </pageFields>
  <dataFields count="1">
    <dataField name="Soma de VALOR" fld="6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0CD0D2-EDBF-4B6B-A1F4-A04A10403D86}" name="Tabela dinâmica4" cacheId="4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EMANA">
  <location ref="H3:J7" firstHeaderRow="1" firstDataRow="2" firstDataCol="1"/>
  <pivotFields count="10">
    <pivotField showAll="0"/>
    <pivotField showAll="0"/>
    <pivotField showAll="0"/>
    <pivotField showAll="0"/>
    <pivotField showAll="0"/>
    <pivotField showAll="0"/>
    <pivotField dataField="1" numFmtId="164" showAll="0"/>
    <pivotField numFmtId="168" showAll="0"/>
    <pivotField axis="axisRow" numFmtId="168" showAll="0">
      <items count="55">
        <item h="1" m="1" x="53"/>
        <item h="1" m="1" x="49"/>
        <item h="1" m="1" x="50"/>
        <item h="1" m="1" x="51"/>
        <item h="1" x="0"/>
        <item h="1" x="1"/>
        <item h="1" m="1" x="52"/>
        <item h="1" x="2"/>
        <item h="1" x="3"/>
        <item x="4"/>
        <item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m="1" x="47"/>
        <item h="1" m="1" x="48"/>
        <item t="default"/>
      </items>
    </pivotField>
    <pivotField axis="axisCol" showAll="0">
      <items count="3">
        <item h="1" x="0"/>
        <item x="1"/>
        <item t="default"/>
      </items>
    </pivotField>
  </pivotFields>
  <rowFields count="1">
    <field x="8"/>
  </rowFields>
  <rowItems count="3">
    <i>
      <x v="9"/>
    </i>
    <i>
      <x v="10"/>
    </i>
    <i t="grand">
      <x/>
    </i>
  </rowItems>
  <colFields count="1">
    <field x="9"/>
  </colFields>
  <colItems count="2">
    <i>
      <x v="1"/>
    </i>
    <i t="grand">
      <x/>
    </i>
  </colItems>
  <dataFields count="1">
    <dataField name="Soma de VALOR" fld="6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93FBE7-ADD3-4B04-AEF0-8DEC4D7AA976}" name="Tabela dinâmica3" cacheId="4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EMANA">
  <location ref="D3:F10" firstHeaderRow="1" firstDataRow="2" firstDataCol="1" rowPageCount="1" colPageCount="1"/>
  <pivotFields count="10">
    <pivotField showAll="0"/>
    <pivotField showAll="0"/>
    <pivotField showAll="0"/>
    <pivotField showAll="0"/>
    <pivotField showAll="0"/>
    <pivotField showAll="0"/>
    <pivotField dataField="1" numFmtId="164" showAll="0"/>
    <pivotField axis="axisPage" numFmtId="168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numFmtId="168" showAll="0">
      <items count="55">
        <item m="1" x="53"/>
        <item m="1" x="49"/>
        <item m="1" x="50"/>
        <item m="1" x="51"/>
        <item x="0"/>
        <item x="1"/>
        <item m="1" x="52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m="1" x="47"/>
        <item m="1" x="48"/>
        <item t="default"/>
      </items>
    </pivotField>
    <pivotField axis="axisCol" showAll="0">
      <items count="3">
        <item h="1" x="1"/>
        <item x="0"/>
        <item t="default"/>
      </items>
    </pivotField>
  </pivotFields>
  <rowFields count="1">
    <field x="8"/>
  </rowFields>
  <rowItems count="6">
    <i>
      <x v="4"/>
    </i>
    <i>
      <x v="5"/>
    </i>
    <i>
      <x v="7"/>
    </i>
    <i>
      <x v="8"/>
    </i>
    <i>
      <x v="9"/>
    </i>
    <i t="grand">
      <x/>
    </i>
  </rowItems>
  <colFields count="1">
    <field x="9"/>
  </colFields>
  <colItems count="2">
    <i>
      <x v="1"/>
    </i>
    <i t="grand">
      <x/>
    </i>
  </colItems>
  <pageFields count="1">
    <pageField fld="7" hier="-1"/>
  </pageFields>
  <dataFields count="1">
    <dataField name="Soma de VALOR" fld="6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3.vml"/><Relationship Id="rId1" Type="http://schemas.openxmlformats.org/officeDocument/2006/relationships/pivotTable" Target="../pivotTables/pivotTable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rgb="FFFFFF00"/>
  </sheetPr>
  <dimension ref="A1:XFD181"/>
  <sheetViews>
    <sheetView showGridLines="0" zoomScaleNormal="100" zoomScaleSheetLayoutView="100" workbookViewId="0">
      <selection activeCell="M6" sqref="M6"/>
    </sheetView>
  </sheetViews>
  <sheetFormatPr defaultColWidth="0" defaultRowHeight="15.75" outlineLevelRow="1" x14ac:dyDescent="0.25"/>
  <cols>
    <col min="1" max="1" width="3.625" style="51" customWidth="1"/>
    <col min="2" max="13" width="10.625" style="51" customWidth="1"/>
    <col min="14" max="14" width="3.625" style="51" customWidth="1"/>
    <col min="15" max="23" width="10.625" style="51" hidden="1" customWidth="1"/>
    <col min="24" max="16384" width="11" style="51" hidden="1"/>
  </cols>
  <sheetData>
    <row r="1" spans="1:14" ht="15.75" customHeight="1" x14ac:dyDescent="0.25">
      <c r="B1" s="208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09"/>
      <c r="N1" s="209"/>
    </row>
    <row r="2" spans="1:14" ht="15.75" customHeight="1" x14ac:dyDescent="0.25">
      <c r="A2" s="210"/>
      <c r="B2" s="210"/>
      <c r="C2" s="404" t="s">
        <v>342</v>
      </c>
      <c r="D2" s="404"/>
      <c r="E2" s="404"/>
      <c r="F2" s="404"/>
      <c r="G2" s="404"/>
      <c r="H2" s="404"/>
      <c r="I2" s="404"/>
      <c r="J2" s="404"/>
      <c r="K2" s="404"/>
      <c r="L2" s="404"/>
      <c r="M2" s="405">
        <v>46054</v>
      </c>
      <c r="N2" s="405"/>
    </row>
    <row r="3" spans="1:14" ht="15.75" customHeight="1" x14ac:dyDescent="0.25">
      <c r="A3" s="211"/>
      <c r="B3" s="211"/>
      <c r="C3" s="404"/>
      <c r="D3" s="404"/>
      <c r="E3" s="404"/>
      <c r="F3" s="404"/>
      <c r="G3" s="404"/>
      <c r="H3" s="404"/>
      <c r="I3" s="404"/>
      <c r="J3" s="404"/>
      <c r="K3" s="404"/>
      <c r="L3" s="404"/>
      <c r="M3" s="405"/>
      <c r="N3" s="405"/>
    </row>
    <row r="4" spans="1:14" ht="15.75" customHeight="1" x14ac:dyDescent="0.25">
      <c r="A4" s="211"/>
      <c r="B4" s="211"/>
      <c r="C4" s="404"/>
      <c r="D4" s="404"/>
      <c r="E4" s="404"/>
      <c r="F4" s="404"/>
      <c r="G4" s="404"/>
      <c r="H4" s="404"/>
      <c r="I4" s="404"/>
      <c r="J4" s="404"/>
      <c r="K4" s="404"/>
      <c r="L4" s="404"/>
      <c r="M4" s="405"/>
      <c r="N4" s="405"/>
    </row>
    <row r="5" spans="1:14" ht="15.75" customHeight="1" x14ac:dyDescent="0.25">
      <c r="B5" s="211"/>
      <c r="C5" s="404"/>
      <c r="D5" s="404"/>
      <c r="E5" s="404"/>
      <c r="F5" s="404"/>
      <c r="G5" s="404"/>
      <c r="H5" s="404"/>
      <c r="I5" s="404"/>
      <c r="J5" s="404"/>
      <c r="K5" s="404"/>
      <c r="L5" s="404"/>
      <c r="M5" s="405"/>
      <c r="N5" s="405"/>
    </row>
    <row r="6" spans="1:14" ht="15.75" customHeight="1" x14ac:dyDescent="0.25">
      <c r="B6" s="211"/>
      <c r="C6" s="211"/>
      <c r="D6" s="211"/>
      <c r="E6" s="211"/>
      <c r="F6" s="211"/>
      <c r="G6" s="211"/>
      <c r="H6" s="211"/>
      <c r="I6" s="211"/>
      <c r="J6" s="211"/>
      <c r="L6" s="211"/>
    </row>
    <row r="7" spans="1:14" ht="16.5" outlineLevel="1" thickBot="1" x14ac:dyDescent="0.3">
      <c r="A7" s="52"/>
      <c r="B7" s="402" t="s">
        <v>0</v>
      </c>
      <c r="C7" s="403"/>
      <c r="D7" s="403"/>
      <c r="F7" s="406" t="s">
        <v>343</v>
      </c>
      <c r="G7" s="406"/>
      <c r="H7" s="406"/>
      <c r="I7" s="406"/>
      <c r="J7" s="406"/>
      <c r="K7" s="406"/>
      <c r="L7" s="406"/>
    </row>
    <row r="8" spans="1:14" ht="16.5" outlineLevel="1" thickBot="1" x14ac:dyDescent="0.3">
      <c r="A8" s="53">
        <v>1</v>
      </c>
      <c r="B8" s="225" t="s">
        <v>1</v>
      </c>
      <c r="C8" s="226"/>
      <c r="D8" s="227"/>
      <c r="F8" s="401" t="s">
        <v>2</v>
      </c>
      <c r="G8" s="401"/>
      <c r="H8" s="401"/>
      <c r="I8" s="55"/>
      <c r="J8" s="407" t="s">
        <v>3</v>
      </c>
      <c r="K8" s="407"/>
      <c r="L8" s="407"/>
    </row>
    <row r="9" spans="1:14" outlineLevel="1" x14ac:dyDescent="0.25">
      <c r="A9" s="53">
        <v>2</v>
      </c>
      <c r="B9" s="56" t="s">
        <v>197</v>
      </c>
      <c r="C9" s="57"/>
      <c r="D9" s="58"/>
      <c r="F9" s="225" t="s">
        <v>4</v>
      </c>
      <c r="G9" s="226"/>
      <c r="H9" s="227"/>
      <c r="I9" s="53"/>
      <c r="J9" s="228" t="s">
        <v>5</v>
      </c>
      <c r="K9" s="229"/>
      <c r="L9" s="230"/>
    </row>
    <row r="10" spans="1:14" outlineLevel="1" x14ac:dyDescent="0.25">
      <c r="A10" s="53">
        <v>3</v>
      </c>
      <c r="B10" s="56" t="s">
        <v>196</v>
      </c>
      <c r="C10" s="57"/>
      <c r="D10" s="58"/>
      <c r="E10" s="53">
        <v>2</v>
      </c>
      <c r="F10" s="56" t="str">
        <f>VLOOKUP(E10,$A$8:$D$180,2,0)</f>
        <v>A VISTA (PIX/DEPÓSITO)</v>
      </c>
      <c r="G10" s="57"/>
      <c r="H10" s="58"/>
      <c r="I10" s="53">
        <v>8</v>
      </c>
      <c r="J10" s="56" t="str">
        <f t="shared" ref="J10:J18" si="0">VLOOKUP(I10,$A$8:$B$182,2,0)</f>
        <v>COFINS</v>
      </c>
      <c r="K10" s="57"/>
      <c r="L10" s="58"/>
    </row>
    <row r="11" spans="1:14" outlineLevel="1" x14ac:dyDescent="0.25">
      <c r="A11" s="53">
        <v>4</v>
      </c>
      <c r="B11" s="56" t="s">
        <v>195</v>
      </c>
      <c r="C11" s="57"/>
      <c r="D11" s="58"/>
      <c r="E11" s="53">
        <v>3</v>
      </c>
      <c r="F11" s="56" t="str">
        <f>VLOOKUP(E11,$A$8:$D$180,2,0)</f>
        <v>ANTECIPAÇÃO</v>
      </c>
      <c r="G11" s="57"/>
      <c r="H11" s="58"/>
      <c r="I11" s="53">
        <v>9</v>
      </c>
      <c r="J11" s="56" t="str">
        <f t="shared" si="0"/>
        <v>DIFAL</v>
      </c>
      <c r="K11" s="57"/>
      <c r="L11" s="58"/>
    </row>
    <row r="12" spans="1:14" outlineLevel="1" x14ac:dyDescent="0.25">
      <c r="A12" s="53">
        <v>5</v>
      </c>
      <c r="B12" s="56" t="s">
        <v>298</v>
      </c>
      <c r="C12" s="57"/>
      <c r="D12" s="58"/>
      <c r="E12" s="53">
        <v>4</v>
      </c>
      <c r="F12" s="56" t="str">
        <f>VLOOKUP(E12,$A$8:$D$180,2,0)</f>
        <v>DESCONTO DUPLICATAS</v>
      </c>
      <c r="G12" s="57"/>
      <c r="H12" s="58"/>
      <c r="I12" s="53">
        <v>10</v>
      </c>
      <c r="J12" s="56" t="str">
        <f t="shared" si="0"/>
        <v>ICMS</v>
      </c>
      <c r="K12" s="57"/>
      <c r="L12" s="58"/>
    </row>
    <row r="13" spans="1:14" outlineLevel="1" x14ac:dyDescent="0.25">
      <c r="A13" s="53">
        <v>6</v>
      </c>
      <c r="B13" s="56" t="s">
        <v>6</v>
      </c>
      <c r="C13" s="57"/>
      <c r="D13" s="58"/>
      <c r="E13" s="53">
        <v>5</v>
      </c>
      <c r="F13" s="56" t="str">
        <f>VLOOKUP(E13,$A$8:$D$180,2,0)</f>
        <v>LIQUIDAÇÃO DE COBRANÇA</v>
      </c>
      <c r="G13" s="57"/>
      <c r="H13" s="58"/>
      <c r="I13" s="53">
        <v>11</v>
      </c>
      <c r="J13" s="56" t="str">
        <f t="shared" si="0"/>
        <v>IPI</v>
      </c>
      <c r="K13" s="57"/>
      <c r="L13" s="58"/>
    </row>
    <row r="14" spans="1:14" ht="16.5" outlineLevel="1" thickBot="1" x14ac:dyDescent="0.3">
      <c r="A14" s="53">
        <v>7</v>
      </c>
      <c r="B14" s="228" t="s">
        <v>246</v>
      </c>
      <c r="C14" s="229"/>
      <c r="D14" s="230"/>
      <c r="E14" s="53">
        <v>6</v>
      </c>
      <c r="F14" s="56" t="str">
        <f>VLOOKUP(E14,$A$8:$D$180,2,0)</f>
        <v>OUTROS</v>
      </c>
      <c r="G14" s="57"/>
      <c r="H14" s="58"/>
      <c r="I14" s="53">
        <v>12</v>
      </c>
      <c r="J14" s="56" t="str">
        <f t="shared" si="0"/>
        <v>ISS</v>
      </c>
      <c r="K14" s="57"/>
      <c r="L14" s="58"/>
    </row>
    <row r="15" spans="1:14" outlineLevel="1" x14ac:dyDescent="0.25">
      <c r="A15" s="53">
        <v>8</v>
      </c>
      <c r="B15" s="56" t="s">
        <v>7</v>
      </c>
      <c r="C15" s="57"/>
      <c r="D15" s="58"/>
      <c r="E15" s="53"/>
      <c r="F15" s="225" t="s">
        <v>8</v>
      </c>
      <c r="G15" s="226"/>
      <c r="H15" s="227"/>
      <c r="I15" s="53">
        <v>13</v>
      </c>
      <c r="J15" s="56" t="str">
        <f t="shared" si="0"/>
        <v>PIS</v>
      </c>
      <c r="K15" s="57"/>
      <c r="L15" s="58"/>
    </row>
    <row r="16" spans="1:14" outlineLevel="1" x14ac:dyDescent="0.25">
      <c r="A16" s="53">
        <v>9</v>
      </c>
      <c r="B16" s="56" t="s">
        <v>198</v>
      </c>
      <c r="C16" s="57"/>
      <c r="D16" s="58"/>
      <c r="E16" s="53">
        <v>138</v>
      </c>
      <c r="F16" s="56" t="str">
        <f t="shared" ref="F16:F24" si="1">VLOOKUP(E16,$A$8:$D$180,2,0)</f>
        <v>EMPRÉSTIMOS DIRETORIA REC</v>
      </c>
      <c r="G16" s="57"/>
      <c r="H16" s="58"/>
      <c r="I16" s="53">
        <v>14</v>
      </c>
      <c r="J16" s="56" t="str">
        <f t="shared" si="0"/>
        <v>SIMPLES NACIONAL</v>
      </c>
      <c r="K16" s="57"/>
      <c r="L16" s="58"/>
    </row>
    <row r="17" spans="1:16384" outlineLevel="1" x14ac:dyDescent="0.25">
      <c r="A17" s="53">
        <v>10</v>
      </c>
      <c r="B17" s="56" t="s">
        <v>9</v>
      </c>
      <c r="C17" s="57"/>
      <c r="D17" s="58"/>
      <c r="E17" s="53">
        <v>139</v>
      </c>
      <c r="F17" s="56" t="str">
        <f t="shared" si="1"/>
        <v>ESTORNO DE PAGAMENTOS</v>
      </c>
      <c r="G17" s="57"/>
      <c r="H17" s="58"/>
      <c r="I17" s="53">
        <v>15</v>
      </c>
      <c r="J17" s="56" t="str">
        <f t="shared" si="0"/>
        <v>DESÁGIO DESCONTO DUPLICATAS</v>
      </c>
      <c r="K17" s="57"/>
      <c r="L17" s="58"/>
    </row>
    <row r="18" spans="1:16384" outlineLevel="1" x14ac:dyDescent="0.25">
      <c r="A18" s="53">
        <v>11</v>
      </c>
      <c r="B18" s="56" t="s">
        <v>10</v>
      </c>
      <c r="C18" s="57"/>
      <c r="D18" s="58"/>
      <c r="E18" s="53">
        <v>140</v>
      </c>
      <c r="F18" s="56" t="str">
        <f t="shared" si="1"/>
        <v>FOMENTO</v>
      </c>
      <c r="G18" s="57"/>
      <c r="H18" s="58"/>
      <c r="I18" s="53">
        <v>16</v>
      </c>
      <c r="J18" s="56" t="str">
        <f t="shared" si="0"/>
        <v>RECOMPRA</v>
      </c>
      <c r="K18" s="57"/>
      <c r="L18" s="58"/>
      <c r="O18" s="56" t="e">
        <f>VLOOKUP(L18,$B$8:$C$182,2,0)</f>
        <v>#N/A</v>
      </c>
      <c r="P18" s="57"/>
      <c r="Q18" s="58"/>
      <c r="R18" s="56" t="e">
        <f>VLOOKUP(Q18,$B$8:$C$182,2,0)</f>
        <v>#N/A</v>
      </c>
      <c r="S18" s="57"/>
      <c r="T18" s="58"/>
      <c r="U18" s="56" t="e">
        <f>VLOOKUP(T18,$B$8:$C$182,2,0)</f>
        <v>#N/A</v>
      </c>
      <c r="V18" s="57"/>
      <c r="W18" s="58"/>
      <c r="X18" s="56" t="e">
        <f>VLOOKUP(W18,$B$8:$C$182,2,0)</f>
        <v>#N/A</v>
      </c>
      <c r="Y18" s="57"/>
      <c r="Z18" s="58"/>
      <c r="AA18" s="56" t="e">
        <f>VLOOKUP(Z18,$B$8:$C$182,2,0)</f>
        <v>#N/A</v>
      </c>
      <c r="AB18" s="57"/>
      <c r="AC18" s="58"/>
      <c r="AD18" s="56" t="e">
        <f>VLOOKUP(AC18,$B$8:$C$182,2,0)</f>
        <v>#N/A</v>
      </c>
      <c r="AE18" s="57"/>
      <c r="AF18" s="58"/>
      <c r="AG18" s="56" t="e">
        <f>VLOOKUP(AF18,$B$8:$C$182,2,0)</f>
        <v>#N/A</v>
      </c>
      <c r="AH18" s="57"/>
      <c r="AI18" s="58"/>
      <c r="AJ18" s="56" t="e">
        <f>VLOOKUP(AI18,$B$8:$C$182,2,0)</f>
        <v>#N/A</v>
      </c>
      <c r="AK18" s="57"/>
      <c r="AL18" s="58"/>
      <c r="AM18" s="56" t="e">
        <f>VLOOKUP(AL18,$B$8:$C$182,2,0)</f>
        <v>#N/A</v>
      </c>
      <c r="AN18" s="57"/>
      <c r="AO18" s="58"/>
      <c r="AP18" s="56" t="e">
        <f>VLOOKUP(AO18,$B$8:$C$182,2,0)</f>
        <v>#N/A</v>
      </c>
      <c r="AQ18" s="57"/>
      <c r="AR18" s="58"/>
      <c r="AS18" s="56" t="e">
        <f>VLOOKUP(AR18,$B$8:$C$182,2,0)</f>
        <v>#N/A</v>
      </c>
      <c r="AT18" s="57"/>
      <c r="AU18" s="58"/>
      <c r="AV18" s="56" t="e">
        <f>VLOOKUP(AU18,$B$8:$C$182,2,0)</f>
        <v>#N/A</v>
      </c>
      <c r="AW18" s="57"/>
      <c r="AX18" s="58"/>
      <c r="AY18" s="56" t="e">
        <f>VLOOKUP(AX18,$B$8:$C$182,2,0)</f>
        <v>#N/A</v>
      </c>
      <c r="AZ18" s="57"/>
      <c r="BA18" s="58"/>
      <c r="BB18" s="56" t="e">
        <f>VLOOKUP(BA18,$B$8:$C$182,2,0)</f>
        <v>#N/A</v>
      </c>
      <c r="BC18" s="57"/>
      <c r="BD18" s="58"/>
      <c r="BE18" s="56" t="e">
        <f>VLOOKUP(BD18,$B$8:$C$182,2,0)</f>
        <v>#N/A</v>
      </c>
      <c r="BF18" s="57"/>
      <c r="BG18" s="58"/>
      <c r="BH18" s="56" t="e">
        <f>VLOOKUP(BG18,$B$8:$C$182,2,0)</f>
        <v>#N/A</v>
      </c>
      <c r="BI18" s="57"/>
      <c r="BJ18" s="58"/>
      <c r="BK18" s="56" t="e">
        <f>VLOOKUP(BJ18,$B$8:$C$182,2,0)</f>
        <v>#N/A</v>
      </c>
      <c r="BL18" s="57"/>
      <c r="BM18" s="58"/>
      <c r="BN18" s="56" t="e">
        <f>VLOOKUP(BM18,$B$8:$C$182,2,0)</f>
        <v>#N/A</v>
      </c>
      <c r="BO18" s="57"/>
      <c r="BP18" s="58"/>
      <c r="BQ18" s="56" t="e">
        <f>VLOOKUP(BP18,$B$8:$C$182,2,0)</f>
        <v>#N/A</v>
      </c>
      <c r="BR18" s="57"/>
      <c r="BS18" s="58"/>
      <c r="BT18" s="56" t="e">
        <f>VLOOKUP(BS18,$B$8:$C$182,2,0)</f>
        <v>#N/A</v>
      </c>
      <c r="BU18" s="57"/>
      <c r="BV18" s="58"/>
      <c r="BW18" s="56" t="e">
        <f>VLOOKUP(BV18,$B$8:$C$182,2,0)</f>
        <v>#N/A</v>
      </c>
      <c r="BX18" s="57"/>
      <c r="BY18" s="58"/>
      <c r="BZ18" s="56" t="e">
        <f>VLOOKUP(BY18,$B$8:$C$182,2,0)</f>
        <v>#N/A</v>
      </c>
      <c r="CA18" s="57"/>
      <c r="CB18" s="58"/>
      <c r="CC18" s="56" t="e">
        <f>VLOOKUP(CB18,$B$8:$C$182,2,0)</f>
        <v>#N/A</v>
      </c>
      <c r="CD18" s="57"/>
      <c r="CE18" s="58"/>
      <c r="CF18" s="56" t="e">
        <f>VLOOKUP(CE18,$B$8:$C$182,2,0)</f>
        <v>#N/A</v>
      </c>
      <c r="CG18" s="57"/>
      <c r="CH18" s="58"/>
      <c r="CI18" s="56" t="e">
        <f>VLOOKUP(CH18,$B$8:$C$182,2,0)</f>
        <v>#N/A</v>
      </c>
      <c r="CJ18" s="57"/>
      <c r="CK18" s="58"/>
      <c r="CL18" s="56" t="e">
        <f>VLOOKUP(CK18,$B$8:$C$182,2,0)</f>
        <v>#N/A</v>
      </c>
      <c r="CM18" s="57"/>
      <c r="CN18" s="58"/>
      <c r="CO18" s="56" t="e">
        <f>VLOOKUP(CN18,$B$8:$C$182,2,0)</f>
        <v>#N/A</v>
      </c>
      <c r="CP18" s="57"/>
      <c r="CQ18" s="58"/>
      <c r="CR18" s="56" t="e">
        <f>VLOOKUP(CQ18,$B$8:$C$182,2,0)</f>
        <v>#N/A</v>
      </c>
      <c r="CS18" s="57"/>
      <c r="CT18" s="58"/>
      <c r="CU18" s="56" t="e">
        <f>VLOOKUP(CT18,$B$8:$C$182,2,0)</f>
        <v>#N/A</v>
      </c>
      <c r="CV18" s="57"/>
      <c r="CW18" s="58"/>
      <c r="CX18" s="56" t="e">
        <f>VLOOKUP(CW18,$B$8:$C$182,2,0)</f>
        <v>#N/A</v>
      </c>
      <c r="CY18" s="57"/>
      <c r="CZ18" s="58"/>
      <c r="DA18" s="56" t="e">
        <f>VLOOKUP(CZ18,$B$8:$C$182,2,0)</f>
        <v>#N/A</v>
      </c>
      <c r="DB18" s="57"/>
      <c r="DC18" s="58"/>
      <c r="DD18" s="56" t="e">
        <f>VLOOKUP(DC18,$B$8:$C$182,2,0)</f>
        <v>#N/A</v>
      </c>
      <c r="DE18" s="57"/>
      <c r="DF18" s="58"/>
      <c r="DG18" s="56" t="e">
        <f>VLOOKUP(DF18,$B$8:$C$182,2,0)</f>
        <v>#N/A</v>
      </c>
      <c r="DH18" s="57"/>
      <c r="DI18" s="58"/>
      <c r="DJ18" s="56" t="e">
        <f>VLOOKUP(DI18,$B$8:$C$182,2,0)</f>
        <v>#N/A</v>
      </c>
      <c r="DK18" s="57"/>
      <c r="DL18" s="58"/>
      <c r="DM18" s="56" t="e">
        <f>VLOOKUP(DL18,$B$8:$C$182,2,0)</f>
        <v>#N/A</v>
      </c>
      <c r="DN18" s="57"/>
      <c r="DO18" s="58"/>
      <c r="DP18" s="56" t="e">
        <f>VLOOKUP(DO18,$B$8:$C$182,2,0)</f>
        <v>#N/A</v>
      </c>
      <c r="DQ18" s="57"/>
      <c r="DR18" s="58"/>
      <c r="DS18" s="56" t="e">
        <f>VLOOKUP(DR18,$B$8:$C$182,2,0)</f>
        <v>#N/A</v>
      </c>
      <c r="DT18" s="57"/>
      <c r="DU18" s="58"/>
      <c r="DV18" s="56" t="e">
        <f>VLOOKUP(DU18,$B$8:$C$182,2,0)</f>
        <v>#N/A</v>
      </c>
      <c r="DW18" s="57"/>
      <c r="DX18" s="58"/>
      <c r="DY18" s="56" t="e">
        <f>VLOOKUP(DX18,$B$8:$C$182,2,0)</f>
        <v>#N/A</v>
      </c>
      <c r="DZ18" s="57"/>
      <c r="EA18" s="58"/>
      <c r="EB18" s="56" t="e">
        <f>VLOOKUP(EA18,$B$8:$C$182,2,0)</f>
        <v>#N/A</v>
      </c>
      <c r="EC18" s="57"/>
      <c r="ED18" s="58"/>
      <c r="EE18" s="56" t="e">
        <f>VLOOKUP(ED18,$B$8:$C$182,2,0)</f>
        <v>#N/A</v>
      </c>
      <c r="EF18" s="57"/>
      <c r="EG18" s="58"/>
      <c r="EH18" s="56" t="e">
        <f>VLOOKUP(EG18,$B$8:$C$182,2,0)</f>
        <v>#N/A</v>
      </c>
      <c r="EI18" s="57"/>
      <c r="EJ18" s="58"/>
      <c r="EK18" s="56" t="e">
        <f>VLOOKUP(EJ18,$B$8:$C$182,2,0)</f>
        <v>#N/A</v>
      </c>
      <c r="EL18" s="57"/>
      <c r="EM18" s="58"/>
      <c r="EN18" s="56" t="e">
        <f>VLOOKUP(EM18,$B$8:$C$182,2,0)</f>
        <v>#N/A</v>
      </c>
      <c r="EO18" s="57"/>
      <c r="EP18" s="58"/>
      <c r="EQ18" s="56" t="e">
        <f>VLOOKUP(EP18,$B$8:$C$182,2,0)</f>
        <v>#N/A</v>
      </c>
      <c r="ER18" s="57"/>
      <c r="ES18" s="58"/>
      <c r="ET18" s="56" t="e">
        <f>VLOOKUP(ES18,$B$8:$C$182,2,0)</f>
        <v>#N/A</v>
      </c>
      <c r="EU18" s="57"/>
      <c r="EV18" s="58"/>
      <c r="EW18" s="56" t="e">
        <f>VLOOKUP(EV18,$B$8:$C$182,2,0)</f>
        <v>#N/A</v>
      </c>
      <c r="EX18" s="57"/>
      <c r="EY18" s="58"/>
      <c r="EZ18" s="56" t="e">
        <f>VLOOKUP(EY18,$B$8:$C$182,2,0)</f>
        <v>#N/A</v>
      </c>
      <c r="FA18" s="57"/>
      <c r="FB18" s="58"/>
      <c r="FC18" s="56" t="e">
        <f>VLOOKUP(FB18,$B$8:$C$182,2,0)</f>
        <v>#N/A</v>
      </c>
      <c r="FD18" s="57"/>
      <c r="FE18" s="58"/>
      <c r="FF18" s="56" t="e">
        <f>VLOOKUP(FE18,$B$8:$C$182,2,0)</f>
        <v>#N/A</v>
      </c>
      <c r="FG18" s="57"/>
      <c r="FH18" s="58"/>
      <c r="FI18" s="56" t="e">
        <f>VLOOKUP(FH18,$B$8:$C$182,2,0)</f>
        <v>#N/A</v>
      </c>
      <c r="FJ18" s="57"/>
      <c r="FK18" s="58"/>
      <c r="FL18" s="56" t="e">
        <f>VLOOKUP(FK18,$B$8:$C$182,2,0)</f>
        <v>#N/A</v>
      </c>
      <c r="FM18" s="57"/>
      <c r="FN18" s="58"/>
      <c r="FO18" s="56" t="e">
        <f>VLOOKUP(FN18,$B$8:$C$182,2,0)</f>
        <v>#N/A</v>
      </c>
      <c r="FP18" s="57"/>
      <c r="FQ18" s="58"/>
      <c r="FR18" s="56" t="e">
        <f>VLOOKUP(FQ18,$B$8:$C$182,2,0)</f>
        <v>#N/A</v>
      </c>
      <c r="FS18" s="57"/>
      <c r="FT18" s="58"/>
      <c r="FU18" s="56" t="e">
        <f>VLOOKUP(FT18,$B$8:$C$182,2,0)</f>
        <v>#N/A</v>
      </c>
      <c r="FV18" s="57"/>
      <c r="FW18" s="58"/>
      <c r="FX18" s="56" t="e">
        <f>VLOOKUP(FW18,$B$8:$C$182,2,0)</f>
        <v>#N/A</v>
      </c>
      <c r="FY18" s="57"/>
      <c r="FZ18" s="58"/>
      <c r="GA18" s="56" t="e">
        <f>VLOOKUP(FZ18,$B$8:$C$182,2,0)</f>
        <v>#N/A</v>
      </c>
      <c r="GB18" s="57"/>
      <c r="GC18" s="58"/>
      <c r="GD18" s="56" t="e">
        <f>VLOOKUP(GC18,$B$8:$C$182,2,0)</f>
        <v>#N/A</v>
      </c>
      <c r="GE18" s="57"/>
      <c r="GF18" s="58"/>
      <c r="GG18" s="56" t="e">
        <f>VLOOKUP(GF18,$B$8:$C$182,2,0)</f>
        <v>#N/A</v>
      </c>
      <c r="GH18" s="57"/>
      <c r="GI18" s="58"/>
      <c r="GJ18" s="56" t="e">
        <f>VLOOKUP(GI18,$B$8:$C$182,2,0)</f>
        <v>#N/A</v>
      </c>
      <c r="GK18" s="57"/>
      <c r="GL18" s="58"/>
      <c r="GM18" s="56" t="e">
        <f>VLOOKUP(GL18,$B$8:$C$182,2,0)</f>
        <v>#N/A</v>
      </c>
      <c r="GN18" s="57"/>
      <c r="GO18" s="58"/>
      <c r="GP18" s="56" t="e">
        <f>VLOOKUP(GO18,$B$8:$C$182,2,0)</f>
        <v>#N/A</v>
      </c>
      <c r="GQ18" s="57"/>
      <c r="GR18" s="58"/>
      <c r="GS18" s="56" t="e">
        <f>VLOOKUP(GR18,$B$8:$C$182,2,0)</f>
        <v>#N/A</v>
      </c>
      <c r="GT18" s="57"/>
      <c r="GU18" s="58"/>
      <c r="GV18" s="56" t="e">
        <f>VLOOKUP(GU18,$B$8:$C$182,2,0)</f>
        <v>#N/A</v>
      </c>
      <c r="GW18" s="57"/>
      <c r="GX18" s="58"/>
      <c r="GY18" s="56" t="e">
        <f>VLOOKUP(GX18,$B$8:$C$182,2,0)</f>
        <v>#N/A</v>
      </c>
      <c r="GZ18" s="57"/>
      <c r="HA18" s="58"/>
      <c r="HB18" s="56" t="e">
        <f>VLOOKUP(HA18,$B$8:$C$182,2,0)</f>
        <v>#N/A</v>
      </c>
      <c r="HC18" s="57"/>
      <c r="HD18" s="58"/>
      <c r="HE18" s="56" t="e">
        <f>VLOOKUP(HD18,$B$8:$C$182,2,0)</f>
        <v>#N/A</v>
      </c>
      <c r="HF18" s="57"/>
      <c r="HG18" s="58"/>
      <c r="HH18" s="56" t="e">
        <f>VLOOKUP(HG18,$B$8:$C$182,2,0)</f>
        <v>#N/A</v>
      </c>
      <c r="HI18" s="57"/>
      <c r="HJ18" s="58"/>
      <c r="HK18" s="56" t="e">
        <f>VLOOKUP(HJ18,$B$8:$C$182,2,0)</f>
        <v>#N/A</v>
      </c>
      <c r="HL18" s="57"/>
      <c r="HM18" s="58"/>
      <c r="HN18" s="56" t="e">
        <f>VLOOKUP(HM18,$B$8:$C$182,2,0)</f>
        <v>#N/A</v>
      </c>
      <c r="HO18" s="57"/>
      <c r="HP18" s="58"/>
      <c r="HQ18" s="56" t="e">
        <f>VLOOKUP(HP18,$B$8:$C$182,2,0)</f>
        <v>#N/A</v>
      </c>
      <c r="HR18" s="57"/>
      <c r="HS18" s="58"/>
      <c r="HT18" s="56" t="e">
        <f>VLOOKUP(HS18,$B$8:$C$182,2,0)</f>
        <v>#N/A</v>
      </c>
      <c r="HU18" s="57"/>
      <c r="HV18" s="58"/>
      <c r="HW18" s="56" t="e">
        <f>VLOOKUP(HV18,$B$8:$C$182,2,0)</f>
        <v>#N/A</v>
      </c>
      <c r="HX18" s="57"/>
      <c r="HY18" s="58"/>
      <c r="HZ18" s="56" t="e">
        <f>VLOOKUP(HY18,$B$8:$C$182,2,0)</f>
        <v>#N/A</v>
      </c>
      <c r="IA18" s="57"/>
      <c r="IB18" s="58"/>
      <c r="IC18" s="56" t="e">
        <f>VLOOKUP(IB18,$B$8:$C$182,2,0)</f>
        <v>#N/A</v>
      </c>
      <c r="ID18" s="57"/>
      <c r="IE18" s="58"/>
      <c r="IF18" s="56" t="e">
        <f>VLOOKUP(IE18,$B$8:$C$182,2,0)</f>
        <v>#N/A</v>
      </c>
      <c r="IG18" s="57"/>
      <c r="IH18" s="58"/>
      <c r="II18" s="56" t="e">
        <f>VLOOKUP(IH18,$B$8:$C$182,2,0)</f>
        <v>#N/A</v>
      </c>
      <c r="IJ18" s="57"/>
      <c r="IK18" s="58"/>
      <c r="IL18" s="56" t="e">
        <f>VLOOKUP(IK18,$B$8:$C$182,2,0)</f>
        <v>#N/A</v>
      </c>
      <c r="IM18" s="57"/>
      <c r="IN18" s="58"/>
      <c r="IO18" s="56" t="e">
        <f>VLOOKUP(IN18,$B$8:$C$182,2,0)</f>
        <v>#N/A</v>
      </c>
      <c r="IP18" s="57"/>
      <c r="IQ18" s="58"/>
      <c r="IR18" s="56" t="e">
        <f>VLOOKUP(IQ18,$B$8:$C$182,2,0)</f>
        <v>#N/A</v>
      </c>
      <c r="IS18" s="57"/>
      <c r="IT18" s="58"/>
      <c r="IU18" s="56" t="e">
        <f>VLOOKUP(IT18,$B$8:$C$182,2,0)</f>
        <v>#N/A</v>
      </c>
      <c r="IV18" s="57"/>
      <c r="IW18" s="58"/>
      <c r="IX18" s="56" t="e">
        <f>VLOOKUP(IW18,$B$8:$C$182,2,0)</f>
        <v>#N/A</v>
      </c>
      <c r="IY18" s="57"/>
      <c r="IZ18" s="58"/>
      <c r="JA18" s="56" t="e">
        <f>VLOOKUP(IZ18,$B$8:$C$182,2,0)</f>
        <v>#N/A</v>
      </c>
      <c r="JB18" s="57"/>
      <c r="JC18" s="58"/>
      <c r="JD18" s="56" t="e">
        <f>VLOOKUP(JC18,$B$8:$C$182,2,0)</f>
        <v>#N/A</v>
      </c>
      <c r="JE18" s="57"/>
      <c r="JF18" s="58"/>
      <c r="JG18" s="56" t="e">
        <f>VLOOKUP(JF18,$B$8:$C$182,2,0)</f>
        <v>#N/A</v>
      </c>
      <c r="JH18" s="57"/>
      <c r="JI18" s="58"/>
      <c r="JJ18" s="56" t="e">
        <f>VLOOKUP(JI18,$B$8:$C$182,2,0)</f>
        <v>#N/A</v>
      </c>
      <c r="JK18" s="57"/>
      <c r="JL18" s="58"/>
      <c r="JM18" s="56" t="e">
        <f>VLOOKUP(JL18,$B$8:$C$182,2,0)</f>
        <v>#N/A</v>
      </c>
      <c r="JN18" s="57"/>
      <c r="JO18" s="58"/>
      <c r="JP18" s="56" t="e">
        <f>VLOOKUP(JO18,$B$8:$C$182,2,0)</f>
        <v>#N/A</v>
      </c>
      <c r="JQ18" s="57"/>
      <c r="JR18" s="58"/>
      <c r="JS18" s="56" t="e">
        <f>VLOOKUP(JR18,$B$8:$C$182,2,0)</f>
        <v>#N/A</v>
      </c>
      <c r="JT18" s="57"/>
      <c r="JU18" s="58"/>
      <c r="JV18" s="56" t="e">
        <f>VLOOKUP(JU18,$B$8:$C$182,2,0)</f>
        <v>#N/A</v>
      </c>
      <c r="JW18" s="57"/>
      <c r="JX18" s="58"/>
      <c r="JY18" s="56" t="e">
        <f>VLOOKUP(JX18,$B$8:$C$182,2,0)</f>
        <v>#N/A</v>
      </c>
      <c r="JZ18" s="57"/>
      <c r="KA18" s="58"/>
      <c r="KB18" s="56" t="e">
        <f>VLOOKUP(KA18,$B$8:$C$182,2,0)</f>
        <v>#N/A</v>
      </c>
      <c r="KC18" s="57"/>
      <c r="KD18" s="58"/>
      <c r="KE18" s="56" t="e">
        <f>VLOOKUP(KD18,$B$8:$C$182,2,0)</f>
        <v>#N/A</v>
      </c>
      <c r="KF18" s="57"/>
      <c r="KG18" s="58"/>
      <c r="KH18" s="56" t="e">
        <f>VLOOKUP(KG18,$B$8:$C$182,2,0)</f>
        <v>#N/A</v>
      </c>
      <c r="KI18" s="57"/>
      <c r="KJ18" s="58"/>
      <c r="KK18" s="56" t="e">
        <f>VLOOKUP(KJ18,$B$8:$C$182,2,0)</f>
        <v>#N/A</v>
      </c>
      <c r="KL18" s="57"/>
      <c r="KM18" s="58"/>
      <c r="KN18" s="56" t="e">
        <f>VLOOKUP(KM18,$B$8:$C$182,2,0)</f>
        <v>#N/A</v>
      </c>
      <c r="KO18" s="57"/>
      <c r="KP18" s="58"/>
      <c r="KQ18" s="56" t="e">
        <f>VLOOKUP(KP18,$B$8:$C$182,2,0)</f>
        <v>#N/A</v>
      </c>
      <c r="KR18" s="57"/>
      <c r="KS18" s="58"/>
      <c r="KT18" s="56" t="e">
        <f>VLOOKUP(KS18,$B$8:$C$182,2,0)</f>
        <v>#N/A</v>
      </c>
      <c r="KU18" s="57"/>
      <c r="KV18" s="58"/>
      <c r="KW18" s="56" t="e">
        <f>VLOOKUP(KV18,$B$8:$C$182,2,0)</f>
        <v>#N/A</v>
      </c>
      <c r="KX18" s="57"/>
      <c r="KY18" s="58"/>
      <c r="KZ18" s="56" t="e">
        <f>VLOOKUP(KY18,$B$8:$C$182,2,0)</f>
        <v>#N/A</v>
      </c>
      <c r="LA18" s="57"/>
      <c r="LB18" s="58"/>
      <c r="LC18" s="56" t="e">
        <f>VLOOKUP(LB18,$B$8:$C$182,2,0)</f>
        <v>#N/A</v>
      </c>
      <c r="LD18" s="57"/>
      <c r="LE18" s="58"/>
      <c r="LF18" s="56" t="e">
        <f>VLOOKUP(LE18,$B$8:$C$182,2,0)</f>
        <v>#N/A</v>
      </c>
      <c r="LG18" s="57"/>
      <c r="LH18" s="58"/>
      <c r="LI18" s="56" t="e">
        <f>VLOOKUP(LH18,$B$8:$C$182,2,0)</f>
        <v>#N/A</v>
      </c>
      <c r="LJ18" s="57"/>
      <c r="LK18" s="58"/>
      <c r="LL18" s="56" t="e">
        <f>VLOOKUP(LK18,$B$8:$C$182,2,0)</f>
        <v>#N/A</v>
      </c>
      <c r="LM18" s="57"/>
      <c r="LN18" s="58"/>
      <c r="LO18" s="56" t="e">
        <f>VLOOKUP(LN18,$B$8:$C$182,2,0)</f>
        <v>#N/A</v>
      </c>
      <c r="LP18" s="57"/>
      <c r="LQ18" s="58"/>
      <c r="LR18" s="56" t="e">
        <f>VLOOKUP(LQ18,$B$8:$C$182,2,0)</f>
        <v>#N/A</v>
      </c>
      <c r="LS18" s="57"/>
      <c r="LT18" s="58"/>
      <c r="LU18" s="56" t="e">
        <f>VLOOKUP(LT18,$B$8:$C$182,2,0)</f>
        <v>#N/A</v>
      </c>
      <c r="LV18" s="57"/>
      <c r="LW18" s="58"/>
      <c r="LX18" s="56" t="e">
        <f>VLOOKUP(LW18,$B$8:$C$182,2,0)</f>
        <v>#N/A</v>
      </c>
      <c r="LY18" s="57"/>
      <c r="LZ18" s="58"/>
      <c r="MA18" s="56" t="e">
        <f>VLOOKUP(LZ18,$B$8:$C$182,2,0)</f>
        <v>#N/A</v>
      </c>
      <c r="MB18" s="57"/>
      <c r="MC18" s="58"/>
      <c r="MD18" s="56" t="e">
        <f>VLOOKUP(MC18,$B$8:$C$182,2,0)</f>
        <v>#N/A</v>
      </c>
      <c r="ME18" s="57"/>
      <c r="MF18" s="58"/>
      <c r="MG18" s="56" t="e">
        <f>VLOOKUP(MF18,$B$8:$C$182,2,0)</f>
        <v>#N/A</v>
      </c>
      <c r="MH18" s="57"/>
      <c r="MI18" s="58"/>
      <c r="MJ18" s="56" t="e">
        <f>VLOOKUP(MI18,$B$8:$C$182,2,0)</f>
        <v>#N/A</v>
      </c>
      <c r="MK18" s="57"/>
      <c r="ML18" s="58"/>
      <c r="MM18" s="56" t="e">
        <f>VLOOKUP(ML18,$B$8:$C$182,2,0)</f>
        <v>#N/A</v>
      </c>
      <c r="MN18" s="57"/>
      <c r="MO18" s="58"/>
      <c r="MP18" s="56" t="e">
        <f>VLOOKUP(MO18,$B$8:$C$182,2,0)</f>
        <v>#N/A</v>
      </c>
      <c r="MQ18" s="57"/>
      <c r="MR18" s="58"/>
      <c r="MS18" s="56" t="e">
        <f>VLOOKUP(MR18,$B$8:$C$182,2,0)</f>
        <v>#N/A</v>
      </c>
      <c r="MT18" s="57"/>
      <c r="MU18" s="58"/>
      <c r="MV18" s="56" t="e">
        <f>VLOOKUP(MU18,$B$8:$C$182,2,0)</f>
        <v>#N/A</v>
      </c>
      <c r="MW18" s="57"/>
      <c r="MX18" s="58"/>
      <c r="MY18" s="56" t="e">
        <f>VLOOKUP(MX18,$B$8:$C$182,2,0)</f>
        <v>#N/A</v>
      </c>
      <c r="MZ18" s="57"/>
      <c r="NA18" s="58"/>
      <c r="NB18" s="56" t="e">
        <f>VLOOKUP(NA18,$B$8:$C$182,2,0)</f>
        <v>#N/A</v>
      </c>
      <c r="NC18" s="57"/>
      <c r="ND18" s="58"/>
      <c r="NE18" s="56" t="e">
        <f>VLOOKUP(ND18,$B$8:$C$182,2,0)</f>
        <v>#N/A</v>
      </c>
      <c r="NF18" s="57"/>
      <c r="NG18" s="58"/>
      <c r="NH18" s="56" t="e">
        <f>VLOOKUP(NG18,$B$8:$C$182,2,0)</f>
        <v>#N/A</v>
      </c>
      <c r="NI18" s="57"/>
      <c r="NJ18" s="58"/>
      <c r="NK18" s="56" t="e">
        <f>VLOOKUP(NJ18,$B$8:$C$182,2,0)</f>
        <v>#N/A</v>
      </c>
      <c r="NL18" s="57"/>
      <c r="NM18" s="58"/>
      <c r="NN18" s="56" t="e">
        <f>VLOOKUP(NM18,$B$8:$C$182,2,0)</f>
        <v>#N/A</v>
      </c>
      <c r="NO18" s="57"/>
      <c r="NP18" s="58"/>
      <c r="NQ18" s="56" t="e">
        <f>VLOOKUP(NP18,$B$8:$C$182,2,0)</f>
        <v>#N/A</v>
      </c>
      <c r="NR18" s="57"/>
      <c r="NS18" s="58"/>
      <c r="NT18" s="56" t="e">
        <f>VLOOKUP(NS18,$B$8:$C$182,2,0)</f>
        <v>#N/A</v>
      </c>
      <c r="NU18" s="57"/>
      <c r="NV18" s="58"/>
      <c r="NW18" s="56" t="e">
        <f>VLOOKUP(NV18,$B$8:$C$182,2,0)</f>
        <v>#N/A</v>
      </c>
      <c r="NX18" s="57"/>
      <c r="NY18" s="58"/>
      <c r="NZ18" s="56" t="e">
        <f>VLOOKUP(NY18,$B$8:$C$182,2,0)</f>
        <v>#N/A</v>
      </c>
      <c r="OA18" s="57"/>
      <c r="OB18" s="58"/>
      <c r="OC18" s="56" t="e">
        <f>VLOOKUP(OB18,$B$8:$C$182,2,0)</f>
        <v>#N/A</v>
      </c>
      <c r="OD18" s="57"/>
      <c r="OE18" s="58"/>
      <c r="OF18" s="56" t="e">
        <f>VLOOKUP(OE18,$B$8:$C$182,2,0)</f>
        <v>#N/A</v>
      </c>
      <c r="OG18" s="57"/>
      <c r="OH18" s="58"/>
      <c r="OI18" s="56" t="e">
        <f>VLOOKUP(OH18,$B$8:$C$182,2,0)</f>
        <v>#N/A</v>
      </c>
      <c r="OJ18" s="57"/>
      <c r="OK18" s="58"/>
      <c r="OL18" s="56" t="e">
        <f>VLOOKUP(OK18,$B$8:$C$182,2,0)</f>
        <v>#N/A</v>
      </c>
      <c r="OM18" s="57"/>
      <c r="ON18" s="58"/>
      <c r="OO18" s="56" t="e">
        <f>VLOOKUP(ON18,$B$8:$C$182,2,0)</f>
        <v>#N/A</v>
      </c>
      <c r="OP18" s="57"/>
      <c r="OQ18" s="58"/>
      <c r="OR18" s="56" t="e">
        <f>VLOOKUP(OQ18,$B$8:$C$182,2,0)</f>
        <v>#N/A</v>
      </c>
      <c r="OS18" s="57"/>
      <c r="OT18" s="58"/>
      <c r="OU18" s="56" t="e">
        <f>VLOOKUP(OT18,$B$8:$C$182,2,0)</f>
        <v>#N/A</v>
      </c>
      <c r="OV18" s="57"/>
      <c r="OW18" s="58"/>
      <c r="OX18" s="56" t="e">
        <f>VLOOKUP(OW18,$B$8:$C$182,2,0)</f>
        <v>#N/A</v>
      </c>
      <c r="OY18" s="57"/>
      <c r="OZ18" s="58"/>
      <c r="PA18" s="56" t="e">
        <f>VLOOKUP(OZ18,$B$8:$C$182,2,0)</f>
        <v>#N/A</v>
      </c>
      <c r="PB18" s="57"/>
      <c r="PC18" s="58"/>
      <c r="PD18" s="56" t="e">
        <f>VLOOKUP(PC18,$B$8:$C$182,2,0)</f>
        <v>#N/A</v>
      </c>
      <c r="PE18" s="57"/>
      <c r="PF18" s="58"/>
      <c r="PG18" s="56" t="e">
        <f>VLOOKUP(PF18,$B$8:$C$182,2,0)</f>
        <v>#N/A</v>
      </c>
      <c r="PH18" s="57"/>
      <c r="PI18" s="58"/>
      <c r="PJ18" s="56" t="e">
        <f>VLOOKUP(PI18,$B$8:$C$182,2,0)</f>
        <v>#N/A</v>
      </c>
      <c r="PK18" s="57"/>
      <c r="PL18" s="58"/>
      <c r="PM18" s="56" t="e">
        <f>VLOOKUP(PL18,$B$8:$C$182,2,0)</f>
        <v>#N/A</v>
      </c>
      <c r="PN18" s="57"/>
      <c r="PO18" s="58"/>
      <c r="PP18" s="56" t="e">
        <f>VLOOKUP(PO18,$B$8:$C$182,2,0)</f>
        <v>#N/A</v>
      </c>
      <c r="PQ18" s="57"/>
      <c r="PR18" s="58"/>
      <c r="PS18" s="56" t="e">
        <f>VLOOKUP(PR18,$B$8:$C$182,2,0)</f>
        <v>#N/A</v>
      </c>
      <c r="PT18" s="57"/>
      <c r="PU18" s="58"/>
      <c r="PV18" s="56" t="e">
        <f>VLOOKUP(PU18,$B$8:$C$182,2,0)</f>
        <v>#N/A</v>
      </c>
      <c r="PW18" s="57"/>
      <c r="PX18" s="58"/>
      <c r="PY18" s="56" t="e">
        <f>VLOOKUP(PX18,$B$8:$C$182,2,0)</f>
        <v>#N/A</v>
      </c>
      <c r="PZ18" s="57"/>
      <c r="QA18" s="58"/>
      <c r="QB18" s="56" t="e">
        <f>VLOOKUP(QA18,$B$8:$C$182,2,0)</f>
        <v>#N/A</v>
      </c>
      <c r="QC18" s="57"/>
      <c r="QD18" s="58"/>
      <c r="QE18" s="56" t="e">
        <f>VLOOKUP(QD18,$B$8:$C$182,2,0)</f>
        <v>#N/A</v>
      </c>
      <c r="QF18" s="57"/>
      <c r="QG18" s="58"/>
      <c r="QH18" s="56" t="e">
        <f>VLOOKUP(QG18,$B$8:$C$182,2,0)</f>
        <v>#N/A</v>
      </c>
      <c r="QI18" s="57"/>
      <c r="QJ18" s="58"/>
      <c r="QK18" s="56" t="e">
        <f>VLOOKUP(QJ18,$B$8:$C$182,2,0)</f>
        <v>#N/A</v>
      </c>
      <c r="QL18" s="57"/>
      <c r="QM18" s="58"/>
      <c r="QN18" s="56" t="e">
        <f>VLOOKUP(QM18,$B$8:$C$182,2,0)</f>
        <v>#N/A</v>
      </c>
      <c r="QO18" s="57"/>
      <c r="QP18" s="58"/>
      <c r="QQ18" s="56" t="e">
        <f>VLOOKUP(QP18,$B$8:$C$182,2,0)</f>
        <v>#N/A</v>
      </c>
      <c r="QR18" s="57"/>
      <c r="QS18" s="58"/>
      <c r="QT18" s="56" t="e">
        <f>VLOOKUP(QS18,$B$8:$C$182,2,0)</f>
        <v>#N/A</v>
      </c>
      <c r="QU18" s="57"/>
      <c r="QV18" s="58"/>
      <c r="QW18" s="56" t="e">
        <f>VLOOKUP(QV18,$B$8:$C$182,2,0)</f>
        <v>#N/A</v>
      </c>
      <c r="QX18" s="57"/>
      <c r="QY18" s="58"/>
      <c r="QZ18" s="56" t="e">
        <f>VLOOKUP(QY18,$B$8:$C$182,2,0)</f>
        <v>#N/A</v>
      </c>
      <c r="RA18" s="57"/>
      <c r="RB18" s="58"/>
      <c r="RC18" s="56" t="e">
        <f>VLOOKUP(RB18,$B$8:$C$182,2,0)</f>
        <v>#N/A</v>
      </c>
      <c r="RD18" s="57"/>
      <c r="RE18" s="58"/>
      <c r="RF18" s="56" t="e">
        <f>VLOOKUP(RE18,$B$8:$C$182,2,0)</f>
        <v>#N/A</v>
      </c>
      <c r="RG18" s="57"/>
      <c r="RH18" s="58"/>
      <c r="RI18" s="56" t="e">
        <f>VLOOKUP(RH18,$B$8:$C$182,2,0)</f>
        <v>#N/A</v>
      </c>
      <c r="RJ18" s="57"/>
      <c r="RK18" s="58"/>
      <c r="RL18" s="56" t="e">
        <f>VLOOKUP(RK18,$B$8:$C$182,2,0)</f>
        <v>#N/A</v>
      </c>
      <c r="RM18" s="57"/>
      <c r="RN18" s="58"/>
      <c r="RO18" s="56" t="e">
        <f>VLOOKUP(RN18,$B$8:$C$182,2,0)</f>
        <v>#N/A</v>
      </c>
      <c r="RP18" s="57"/>
      <c r="RQ18" s="58"/>
      <c r="RR18" s="56" t="e">
        <f>VLOOKUP(RQ18,$B$8:$C$182,2,0)</f>
        <v>#N/A</v>
      </c>
      <c r="RS18" s="57"/>
      <c r="RT18" s="58"/>
      <c r="RU18" s="56" t="e">
        <f>VLOOKUP(RT18,$B$8:$C$182,2,0)</f>
        <v>#N/A</v>
      </c>
      <c r="RV18" s="57"/>
      <c r="RW18" s="58"/>
      <c r="RX18" s="56" t="e">
        <f>VLOOKUP(RW18,$B$8:$C$182,2,0)</f>
        <v>#N/A</v>
      </c>
      <c r="RY18" s="57"/>
      <c r="RZ18" s="58"/>
      <c r="SA18" s="56" t="e">
        <f>VLOOKUP(RZ18,$B$8:$C$182,2,0)</f>
        <v>#N/A</v>
      </c>
      <c r="SB18" s="57"/>
      <c r="SC18" s="58"/>
      <c r="SD18" s="56" t="e">
        <f>VLOOKUP(SC18,$B$8:$C$182,2,0)</f>
        <v>#N/A</v>
      </c>
      <c r="SE18" s="57"/>
      <c r="SF18" s="58"/>
      <c r="SG18" s="56" t="e">
        <f>VLOOKUP(SF18,$B$8:$C$182,2,0)</f>
        <v>#N/A</v>
      </c>
      <c r="SH18" s="57"/>
      <c r="SI18" s="58"/>
      <c r="SJ18" s="56" t="e">
        <f>VLOOKUP(SI18,$B$8:$C$182,2,0)</f>
        <v>#N/A</v>
      </c>
      <c r="SK18" s="57"/>
      <c r="SL18" s="58"/>
      <c r="SM18" s="56" t="e">
        <f>VLOOKUP(SL18,$B$8:$C$182,2,0)</f>
        <v>#N/A</v>
      </c>
      <c r="SN18" s="57"/>
      <c r="SO18" s="58"/>
      <c r="SP18" s="56" t="e">
        <f>VLOOKUP(SO18,$B$8:$C$182,2,0)</f>
        <v>#N/A</v>
      </c>
      <c r="SQ18" s="57"/>
      <c r="SR18" s="58"/>
      <c r="SS18" s="56" t="e">
        <f>VLOOKUP(SR18,$B$8:$C$182,2,0)</f>
        <v>#N/A</v>
      </c>
      <c r="ST18" s="57"/>
      <c r="SU18" s="58"/>
      <c r="SV18" s="56" t="e">
        <f>VLOOKUP(SU18,$B$8:$C$182,2,0)</f>
        <v>#N/A</v>
      </c>
      <c r="SW18" s="57"/>
      <c r="SX18" s="58"/>
      <c r="SY18" s="56" t="e">
        <f>VLOOKUP(SX18,$B$8:$C$182,2,0)</f>
        <v>#N/A</v>
      </c>
      <c r="SZ18" s="57"/>
      <c r="TA18" s="58"/>
      <c r="TB18" s="56" t="e">
        <f>VLOOKUP(TA18,$B$8:$C$182,2,0)</f>
        <v>#N/A</v>
      </c>
      <c r="TC18" s="57"/>
      <c r="TD18" s="58"/>
      <c r="TE18" s="56" t="e">
        <f>VLOOKUP(TD18,$B$8:$C$182,2,0)</f>
        <v>#N/A</v>
      </c>
      <c r="TF18" s="57"/>
      <c r="TG18" s="58"/>
      <c r="TH18" s="56" t="e">
        <f>VLOOKUP(TG18,$B$8:$C$182,2,0)</f>
        <v>#N/A</v>
      </c>
      <c r="TI18" s="57"/>
      <c r="TJ18" s="58"/>
      <c r="TK18" s="56" t="e">
        <f>VLOOKUP(TJ18,$B$8:$C$182,2,0)</f>
        <v>#N/A</v>
      </c>
      <c r="TL18" s="57"/>
      <c r="TM18" s="58"/>
      <c r="TN18" s="56" t="e">
        <f>VLOOKUP(TM18,$B$8:$C$182,2,0)</f>
        <v>#N/A</v>
      </c>
      <c r="TO18" s="57"/>
      <c r="TP18" s="58"/>
      <c r="TQ18" s="56" t="e">
        <f>VLOOKUP(TP18,$B$8:$C$182,2,0)</f>
        <v>#N/A</v>
      </c>
      <c r="TR18" s="57"/>
      <c r="TS18" s="58"/>
      <c r="TT18" s="56" t="e">
        <f>VLOOKUP(TS18,$B$8:$C$182,2,0)</f>
        <v>#N/A</v>
      </c>
      <c r="TU18" s="57"/>
      <c r="TV18" s="58"/>
      <c r="TW18" s="56" t="e">
        <f>VLOOKUP(TV18,$B$8:$C$182,2,0)</f>
        <v>#N/A</v>
      </c>
      <c r="TX18" s="57"/>
      <c r="TY18" s="58"/>
      <c r="TZ18" s="56" t="e">
        <f>VLOOKUP(TY18,$B$8:$C$182,2,0)</f>
        <v>#N/A</v>
      </c>
      <c r="UA18" s="57"/>
      <c r="UB18" s="58"/>
      <c r="UC18" s="56" t="e">
        <f>VLOOKUP(UB18,$B$8:$C$182,2,0)</f>
        <v>#N/A</v>
      </c>
      <c r="UD18" s="57"/>
      <c r="UE18" s="58"/>
      <c r="UF18" s="56" t="e">
        <f>VLOOKUP(UE18,$B$8:$C$182,2,0)</f>
        <v>#N/A</v>
      </c>
      <c r="UG18" s="57"/>
      <c r="UH18" s="58"/>
      <c r="UI18" s="56" t="e">
        <f>VLOOKUP(UH18,$B$8:$C$182,2,0)</f>
        <v>#N/A</v>
      </c>
      <c r="UJ18" s="57"/>
      <c r="UK18" s="58"/>
      <c r="UL18" s="56" t="e">
        <f>VLOOKUP(UK18,$B$8:$C$182,2,0)</f>
        <v>#N/A</v>
      </c>
      <c r="UM18" s="57"/>
      <c r="UN18" s="58"/>
      <c r="UO18" s="56" t="e">
        <f>VLOOKUP(UN18,$B$8:$C$182,2,0)</f>
        <v>#N/A</v>
      </c>
      <c r="UP18" s="57"/>
      <c r="UQ18" s="58"/>
      <c r="UR18" s="56" t="e">
        <f>VLOOKUP(UQ18,$B$8:$C$182,2,0)</f>
        <v>#N/A</v>
      </c>
      <c r="US18" s="57"/>
      <c r="UT18" s="58"/>
      <c r="UU18" s="56" t="e">
        <f>VLOOKUP(UT18,$B$8:$C$182,2,0)</f>
        <v>#N/A</v>
      </c>
      <c r="UV18" s="57"/>
      <c r="UW18" s="58"/>
      <c r="UX18" s="56" t="e">
        <f>VLOOKUP(UW18,$B$8:$C$182,2,0)</f>
        <v>#N/A</v>
      </c>
      <c r="UY18" s="57"/>
      <c r="UZ18" s="58"/>
      <c r="VA18" s="56" t="e">
        <f>VLOOKUP(UZ18,$B$8:$C$182,2,0)</f>
        <v>#N/A</v>
      </c>
      <c r="VB18" s="57"/>
      <c r="VC18" s="58"/>
      <c r="VD18" s="56" t="e">
        <f>VLOOKUP(VC18,$B$8:$C$182,2,0)</f>
        <v>#N/A</v>
      </c>
      <c r="VE18" s="57"/>
      <c r="VF18" s="58"/>
      <c r="VG18" s="56" t="e">
        <f>VLOOKUP(VF18,$B$8:$C$182,2,0)</f>
        <v>#N/A</v>
      </c>
      <c r="VH18" s="57"/>
      <c r="VI18" s="58"/>
      <c r="VJ18" s="56" t="e">
        <f>VLOOKUP(VI18,$B$8:$C$182,2,0)</f>
        <v>#N/A</v>
      </c>
      <c r="VK18" s="57"/>
      <c r="VL18" s="58"/>
      <c r="VM18" s="56" t="e">
        <f>VLOOKUP(VL18,$B$8:$C$182,2,0)</f>
        <v>#N/A</v>
      </c>
      <c r="VN18" s="57"/>
      <c r="VO18" s="58"/>
      <c r="VP18" s="56" t="e">
        <f>VLOOKUP(VO18,$B$8:$C$182,2,0)</f>
        <v>#N/A</v>
      </c>
      <c r="VQ18" s="57"/>
      <c r="VR18" s="58"/>
      <c r="VS18" s="56" t="e">
        <f>VLOOKUP(VR18,$B$8:$C$182,2,0)</f>
        <v>#N/A</v>
      </c>
      <c r="VT18" s="57"/>
      <c r="VU18" s="58"/>
      <c r="VV18" s="56" t="e">
        <f>VLOOKUP(VU18,$B$8:$C$182,2,0)</f>
        <v>#N/A</v>
      </c>
      <c r="VW18" s="57"/>
      <c r="VX18" s="58"/>
      <c r="VY18" s="56" t="e">
        <f>VLOOKUP(VX18,$B$8:$C$182,2,0)</f>
        <v>#N/A</v>
      </c>
      <c r="VZ18" s="57"/>
      <c r="WA18" s="58"/>
      <c r="WB18" s="56" t="e">
        <f>VLOOKUP(WA18,$B$8:$C$182,2,0)</f>
        <v>#N/A</v>
      </c>
      <c r="WC18" s="57"/>
      <c r="WD18" s="58"/>
      <c r="WE18" s="56" t="e">
        <f>VLOOKUP(WD18,$B$8:$C$182,2,0)</f>
        <v>#N/A</v>
      </c>
      <c r="WF18" s="57"/>
      <c r="WG18" s="58"/>
      <c r="WH18" s="56" t="e">
        <f>VLOOKUP(WG18,$B$8:$C$182,2,0)</f>
        <v>#N/A</v>
      </c>
      <c r="WI18" s="57"/>
      <c r="WJ18" s="58"/>
      <c r="WK18" s="56" t="e">
        <f>VLOOKUP(WJ18,$B$8:$C$182,2,0)</f>
        <v>#N/A</v>
      </c>
      <c r="WL18" s="57"/>
      <c r="WM18" s="58"/>
      <c r="WN18" s="56" t="e">
        <f>VLOOKUP(WM18,$B$8:$C$182,2,0)</f>
        <v>#N/A</v>
      </c>
      <c r="WO18" s="57"/>
      <c r="WP18" s="58"/>
      <c r="WQ18" s="56" t="e">
        <f>VLOOKUP(WP18,$B$8:$C$182,2,0)</f>
        <v>#N/A</v>
      </c>
      <c r="WR18" s="57"/>
      <c r="WS18" s="58"/>
      <c r="WT18" s="56" t="e">
        <f>VLOOKUP(WS18,$B$8:$C$182,2,0)</f>
        <v>#N/A</v>
      </c>
      <c r="WU18" s="57"/>
      <c r="WV18" s="58"/>
      <c r="WW18" s="56" t="e">
        <f>VLOOKUP(WV18,$B$8:$C$182,2,0)</f>
        <v>#N/A</v>
      </c>
      <c r="WX18" s="57"/>
      <c r="WY18" s="58"/>
      <c r="WZ18" s="56" t="e">
        <f>VLOOKUP(WY18,$B$8:$C$182,2,0)</f>
        <v>#N/A</v>
      </c>
      <c r="XA18" s="57"/>
      <c r="XB18" s="58"/>
      <c r="XC18" s="56" t="e">
        <f>VLOOKUP(XB18,$B$8:$C$182,2,0)</f>
        <v>#N/A</v>
      </c>
      <c r="XD18" s="57"/>
      <c r="XE18" s="58"/>
      <c r="XF18" s="56" t="e">
        <f>VLOOKUP(XE18,$B$8:$C$182,2,0)</f>
        <v>#N/A</v>
      </c>
      <c r="XG18" s="57"/>
      <c r="XH18" s="58"/>
      <c r="XI18" s="56" t="e">
        <f>VLOOKUP(XH18,$B$8:$C$182,2,0)</f>
        <v>#N/A</v>
      </c>
      <c r="XJ18" s="57"/>
      <c r="XK18" s="58"/>
      <c r="XL18" s="56" t="e">
        <f>VLOOKUP(XK18,$B$8:$C$182,2,0)</f>
        <v>#N/A</v>
      </c>
      <c r="XM18" s="57"/>
      <c r="XN18" s="58"/>
      <c r="XO18" s="56" t="e">
        <f>VLOOKUP(XN18,$B$8:$C$182,2,0)</f>
        <v>#N/A</v>
      </c>
      <c r="XP18" s="57"/>
      <c r="XQ18" s="58"/>
      <c r="XR18" s="56" t="e">
        <f>VLOOKUP(XQ18,$B$8:$C$182,2,0)</f>
        <v>#N/A</v>
      </c>
      <c r="XS18" s="57"/>
      <c r="XT18" s="58"/>
      <c r="XU18" s="56" t="e">
        <f>VLOOKUP(XT18,$B$8:$C$182,2,0)</f>
        <v>#N/A</v>
      </c>
      <c r="XV18" s="57"/>
      <c r="XW18" s="58"/>
      <c r="XX18" s="56" t="e">
        <f>VLOOKUP(XW18,$B$8:$C$182,2,0)</f>
        <v>#N/A</v>
      </c>
      <c r="XY18" s="57"/>
      <c r="XZ18" s="58"/>
      <c r="YA18" s="56" t="e">
        <f>VLOOKUP(XZ18,$B$8:$C$182,2,0)</f>
        <v>#N/A</v>
      </c>
      <c r="YB18" s="57"/>
      <c r="YC18" s="58"/>
      <c r="YD18" s="56" t="e">
        <f>VLOOKUP(YC18,$B$8:$C$182,2,0)</f>
        <v>#N/A</v>
      </c>
      <c r="YE18" s="57"/>
      <c r="YF18" s="58"/>
      <c r="YG18" s="56" t="e">
        <f>VLOOKUP(YF18,$B$8:$C$182,2,0)</f>
        <v>#N/A</v>
      </c>
      <c r="YH18" s="57"/>
      <c r="YI18" s="58"/>
      <c r="YJ18" s="56" t="e">
        <f>VLOOKUP(YI18,$B$8:$C$182,2,0)</f>
        <v>#N/A</v>
      </c>
      <c r="YK18" s="57"/>
      <c r="YL18" s="58"/>
      <c r="YM18" s="56" t="e">
        <f>VLOOKUP(YL18,$B$8:$C$182,2,0)</f>
        <v>#N/A</v>
      </c>
      <c r="YN18" s="57"/>
      <c r="YO18" s="58"/>
      <c r="YP18" s="56" t="e">
        <f>VLOOKUP(YO18,$B$8:$C$182,2,0)</f>
        <v>#N/A</v>
      </c>
      <c r="YQ18" s="57"/>
      <c r="YR18" s="58"/>
      <c r="YS18" s="56" t="e">
        <f>VLOOKUP(YR18,$B$8:$C$182,2,0)</f>
        <v>#N/A</v>
      </c>
      <c r="YT18" s="57"/>
      <c r="YU18" s="58"/>
      <c r="YV18" s="56" t="e">
        <f>VLOOKUP(YU18,$B$8:$C$182,2,0)</f>
        <v>#N/A</v>
      </c>
      <c r="YW18" s="57"/>
      <c r="YX18" s="58"/>
      <c r="YY18" s="56" t="e">
        <f>VLOOKUP(YX18,$B$8:$C$182,2,0)</f>
        <v>#N/A</v>
      </c>
      <c r="YZ18" s="57"/>
      <c r="ZA18" s="58"/>
      <c r="ZB18" s="56" t="e">
        <f>VLOOKUP(ZA18,$B$8:$C$182,2,0)</f>
        <v>#N/A</v>
      </c>
      <c r="ZC18" s="57"/>
      <c r="ZD18" s="58"/>
      <c r="ZE18" s="56" t="e">
        <f>VLOOKUP(ZD18,$B$8:$C$182,2,0)</f>
        <v>#N/A</v>
      </c>
      <c r="ZF18" s="57"/>
      <c r="ZG18" s="58"/>
      <c r="ZH18" s="56" t="e">
        <f>VLOOKUP(ZG18,$B$8:$C$182,2,0)</f>
        <v>#N/A</v>
      </c>
      <c r="ZI18" s="57"/>
      <c r="ZJ18" s="58"/>
      <c r="ZK18" s="56" t="e">
        <f>VLOOKUP(ZJ18,$B$8:$C$182,2,0)</f>
        <v>#N/A</v>
      </c>
      <c r="ZL18" s="57"/>
      <c r="ZM18" s="58"/>
      <c r="ZN18" s="56" t="e">
        <f>VLOOKUP(ZM18,$B$8:$C$182,2,0)</f>
        <v>#N/A</v>
      </c>
      <c r="ZO18" s="57"/>
      <c r="ZP18" s="58"/>
      <c r="ZQ18" s="56" t="e">
        <f>VLOOKUP(ZP18,$B$8:$C$182,2,0)</f>
        <v>#N/A</v>
      </c>
      <c r="ZR18" s="57"/>
      <c r="ZS18" s="58"/>
      <c r="ZT18" s="56" t="e">
        <f>VLOOKUP(ZS18,$B$8:$C$182,2,0)</f>
        <v>#N/A</v>
      </c>
      <c r="ZU18" s="57"/>
      <c r="ZV18" s="58"/>
      <c r="ZW18" s="56" t="e">
        <f>VLOOKUP(ZV18,$B$8:$C$182,2,0)</f>
        <v>#N/A</v>
      </c>
      <c r="ZX18" s="57"/>
      <c r="ZY18" s="58"/>
      <c r="ZZ18" s="56" t="e">
        <f>VLOOKUP(ZY18,$B$8:$C$182,2,0)</f>
        <v>#N/A</v>
      </c>
      <c r="AAA18" s="57"/>
      <c r="AAB18" s="58"/>
      <c r="AAC18" s="56" t="e">
        <f>VLOOKUP(AAB18,$B$8:$C$182,2,0)</f>
        <v>#N/A</v>
      </c>
      <c r="AAD18" s="57"/>
      <c r="AAE18" s="58"/>
      <c r="AAF18" s="56" t="e">
        <f>VLOOKUP(AAE18,$B$8:$C$182,2,0)</f>
        <v>#N/A</v>
      </c>
      <c r="AAG18" s="57"/>
      <c r="AAH18" s="58"/>
      <c r="AAI18" s="56" t="e">
        <f>VLOOKUP(AAH18,$B$8:$C$182,2,0)</f>
        <v>#N/A</v>
      </c>
      <c r="AAJ18" s="57"/>
      <c r="AAK18" s="58"/>
      <c r="AAL18" s="56" t="e">
        <f>VLOOKUP(AAK18,$B$8:$C$182,2,0)</f>
        <v>#N/A</v>
      </c>
      <c r="AAM18" s="57"/>
      <c r="AAN18" s="58"/>
      <c r="AAO18" s="56" t="e">
        <f>VLOOKUP(AAN18,$B$8:$C$182,2,0)</f>
        <v>#N/A</v>
      </c>
      <c r="AAP18" s="57"/>
      <c r="AAQ18" s="58"/>
      <c r="AAR18" s="56" t="e">
        <f>VLOOKUP(AAQ18,$B$8:$C$182,2,0)</f>
        <v>#N/A</v>
      </c>
      <c r="AAS18" s="57"/>
      <c r="AAT18" s="58"/>
      <c r="AAU18" s="56" t="e">
        <f>VLOOKUP(AAT18,$B$8:$C$182,2,0)</f>
        <v>#N/A</v>
      </c>
      <c r="AAV18" s="57"/>
      <c r="AAW18" s="58"/>
      <c r="AAX18" s="56" t="e">
        <f>VLOOKUP(AAW18,$B$8:$C$182,2,0)</f>
        <v>#N/A</v>
      </c>
      <c r="AAY18" s="57"/>
      <c r="AAZ18" s="58"/>
      <c r="ABA18" s="56" t="e">
        <f>VLOOKUP(AAZ18,$B$8:$C$182,2,0)</f>
        <v>#N/A</v>
      </c>
      <c r="ABB18" s="57"/>
      <c r="ABC18" s="58"/>
      <c r="ABD18" s="56" t="e">
        <f>VLOOKUP(ABC18,$B$8:$C$182,2,0)</f>
        <v>#N/A</v>
      </c>
      <c r="ABE18" s="57"/>
      <c r="ABF18" s="58"/>
      <c r="ABG18" s="56" t="e">
        <f>VLOOKUP(ABF18,$B$8:$C$182,2,0)</f>
        <v>#N/A</v>
      </c>
      <c r="ABH18" s="57"/>
      <c r="ABI18" s="58"/>
      <c r="ABJ18" s="56" t="e">
        <f>VLOOKUP(ABI18,$B$8:$C$182,2,0)</f>
        <v>#N/A</v>
      </c>
      <c r="ABK18" s="57"/>
      <c r="ABL18" s="58"/>
      <c r="ABM18" s="56" t="e">
        <f>VLOOKUP(ABL18,$B$8:$C$182,2,0)</f>
        <v>#N/A</v>
      </c>
      <c r="ABN18" s="57"/>
      <c r="ABO18" s="58"/>
      <c r="ABP18" s="56" t="e">
        <f>VLOOKUP(ABO18,$B$8:$C$182,2,0)</f>
        <v>#N/A</v>
      </c>
      <c r="ABQ18" s="57"/>
      <c r="ABR18" s="58"/>
      <c r="ABS18" s="56" t="e">
        <f>VLOOKUP(ABR18,$B$8:$C$182,2,0)</f>
        <v>#N/A</v>
      </c>
      <c r="ABT18" s="57"/>
      <c r="ABU18" s="58"/>
      <c r="ABV18" s="56" t="e">
        <f>VLOOKUP(ABU18,$B$8:$C$182,2,0)</f>
        <v>#N/A</v>
      </c>
      <c r="ABW18" s="57"/>
      <c r="ABX18" s="58"/>
      <c r="ABY18" s="56" t="e">
        <f>VLOOKUP(ABX18,$B$8:$C$182,2,0)</f>
        <v>#N/A</v>
      </c>
      <c r="ABZ18" s="57"/>
      <c r="ACA18" s="58"/>
      <c r="ACB18" s="56" t="e">
        <f>VLOOKUP(ACA18,$B$8:$C$182,2,0)</f>
        <v>#N/A</v>
      </c>
      <c r="ACC18" s="57"/>
      <c r="ACD18" s="58"/>
      <c r="ACE18" s="56" t="e">
        <f>VLOOKUP(ACD18,$B$8:$C$182,2,0)</f>
        <v>#N/A</v>
      </c>
      <c r="ACF18" s="57"/>
      <c r="ACG18" s="58"/>
      <c r="ACH18" s="56" t="e">
        <f>VLOOKUP(ACG18,$B$8:$C$182,2,0)</f>
        <v>#N/A</v>
      </c>
      <c r="ACI18" s="57"/>
      <c r="ACJ18" s="58"/>
      <c r="ACK18" s="56" t="e">
        <f>VLOOKUP(ACJ18,$B$8:$C$182,2,0)</f>
        <v>#N/A</v>
      </c>
      <c r="ACL18" s="57"/>
      <c r="ACM18" s="58"/>
      <c r="ACN18" s="56" t="e">
        <f>VLOOKUP(ACM18,$B$8:$C$182,2,0)</f>
        <v>#N/A</v>
      </c>
      <c r="ACO18" s="57"/>
      <c r="ACP18" s="58"/>
      <c r="ACQ18" s="56" t="e">
        <f>VLOOKUP(ACP18,$B$8:$C$182,2,0)</f>
        <v>#N/A</v>
      </c>
      <c r="ACR18" s="57"/>
      <c r="ACS18" s="58"/>
      <c r="ACT18" s="56" t="e">
        <f>VLOOKUP(ACS18,$B$8:$C$182,2,0)</f>
        <v>#N/A</v>
      </c>
      <c r="ACU18" s="57"/>
      <c r="ACV18" s="58"/>
      <c r="ACW18" s="56" t="e">
        <f>VLOOKUP(ACV18,$B$8:$C$182,2,0)</f>
        <v>#N/A</v>
      </c>
      <c r="ACX18" s="57"/>
      <c r="ACY18" s="58"/>
      <c r="ACZ18" s="56" t="e">
        <f>VLOOKUP(ACY18,$B$8:$C$182,2,0)</f>
        <v>#N/A</v>
      </c>
      <c r="ADA18" s="57"/>
      <c r="ADB18" s="58"/>
      <c r="ADC18" s="56" t="e">
        <f>VLOOKUP(ADB18,$B$8:$C$182,2,0)</f>
        <v>#N/A</v>
      </c>
      <c r="ADD18" s="57"/>
      <c r="ADE18" s="58"/>
      <c r="ADF18" s="56" t="e">
        <f>VLOOKUP(ADE18,$B$8:$C$182,2,0)</f>
        <v>#N/A</v>
      </c>
      <c r="ADG18" s="57"/>
      <c r="ADH18" s="58"/>
      <c r="ADI18" s="56" t="e">
        <f>VLOOKUP(ADH18,$B$8:$C$182,2,0)</f>
        <v>#N/A</v>
      </c>
      <c r="ADJ18" s="57"/>
      <c r="ADK18" s="58"/>
      <c r="ADL18" s="56" t="e">
        <f>VLOOKUP(ADK18,$B$8:$C$182,2,0)</f>
        <v>#N/A</v>
      </c>
      <c r="ADM18" s="57"/>
      <c r="ADN18" s="58"/>
      <c r="ADO18" s="56" t="e">
        <f>VLOOKUP(ADN18,$B$8:$C$182,2,0)</f>
        <v>#N/A</v>
      </c>
      <c r="ADP18" s="57"/>
      <c r="ADQ18" s="58"/>
      <c r="ADR18" s="56" t="e">
        <f>VLOOKUP(ADQ18,$B$8:$C$182,2,0)</f>
        <v>#N/A</v>
      </c>
      <c r="ADS18" s="57"/>
      <c r="ADT18" s="58"/>
      <c r="ADU18" s="56" t="e">
        <f>VLOOKUP(ADT18,$B$8:$C$182,2,0)</f>
        <v>#N/A</v>
      </c>
      <c r="ADV18" s="57"/>
      <c r="ADW18" s="58"/>
      <c r="ADX18" s="56" t="e">
        <f>VLOOKUP(ADW18,$B$8:$C$182,2,0)</f>
        <v>#N/A</v>
      </c>
      <c r="ADY18" s="57"/>
      <c r="ADZ18" s="58"/>
      <c r="AEA18" s="56" t="e">
        <f>VLOOKUP(ADZ18,$B$8:$C$182,2,0)</f>
        <v>#N/A</v>
      </c>
      <c r="AEB18" s="57"/>
      <c r="AEC18" s="58"/>
      <c r="AED18" s="56" t="e">
        <f>VLOOKUP(AEC18,$B$8:$C$182,2,0)</f>
        <v>#N/A</v>
      </c>
      <c r="AEE18" s="57"/>
      <c r="AEF18" s="58"/>
      <c r="AEG18" s="56" t="e">
        <f>VLOOKUP(AEF18,$B$8:$C$182,2,0)</f>
        <v>#N/A</v>
      </c>
      <c r="AEH18" s="57"/>
      <c r="AEI18" s="58"/>
      <c r="AEJ18" s="56" t="e">
        <f>VLOOKUP(AEI18,$B$8:$C$182,2,0)</f>
        <v>#N/A</v>
      </c>
      <c r="AEK18" s="57"/>
      <c r="AEL18" s="58"/>
      <c r="AEM18" s="56" t="e">
        <f>VLOOKUP(AEL18,$B$8:$C$182,2,0)</f>
        <v>#N/A</v>
      </c>
      <c r="AEN18" s="57"/>
      <c r="AEO18" s="58"/>
      <c r="AEP18" s="56" t="e">
        <f>VLOOKUP(AEO18,$B$8:$C$182,2,0)</f>
        <v>#N/A</v>
      </c>
      <c r="AEQ18" s="57"/>
      <c r="AER18" s="58"/>
      <c r="AES18" s="56" t="e">
        <f>VLOOKUP(AER18,$B$8:$C$182,2,0)</f>
        <v>#N/A</v>
      </c>
      <c r="AET18" s="57"/>
      <c r="AEU18" s="58"/>
      <c r="AEV18" s="56" t="e">
        <f>VLOOKUP(AEU18,$B$8:$C$182,2,0)</f>
        <v>#N/A</v>
      </c>
      <c r="AEW18" s="57"/>
      <c r="AEX18" s="58"/>
      <c r="AEY18" s="56" t="e">
        <f>VLOOKUP(AEX18,$B$8:$C$182,2,0)</f>
        <v>#N/A</v>
      </c>
      <c r="AEZ18" s="57"/>
      <c r="AFA18" s="58"/>
      <c r="AFB18" s="56" t="e">
        <f>VLOOKUP(AFA18,$B$8:$C$182,2,0)</f>
        <v>#N/A</v>
      </c>
      <c r="AFC18" s="57"/>
      <c r="AFD18" s="58"/>
      <c r="AFE18" s="56" t="e">
        <f>VLOOKUP(AFD18,$B$8:$C$182,2,0)</f>
        <v>#N/A</v>
      </c>
      <c r="AFF18" s="57"/>
      <c r="AFG18" s="58"/>
      <c r="AFH18" s="56" t="e">
        <f>VLOOKUP(AFG18,$B$8:$C$182,2,0)</f>
        <v>#N/A</v>
      </c>
      <c r="AFI18" s="57"/>
      <c r="AFJ18" s="58"/>
      <c r="AFK18" s="56" t="e">
        <f>VLOOKUP(AFJ18,$B$8:$C$182,2,0)</f>
        <v>#N/A</v>
      </c>
      <c r="AFL18" s="57"/>
      <c r="AFM18" s="58"/>
      <c r="AFN18" s="56" t="e">
        <f>VLOOKUP(AFM18,$B$8:$C$182,2,0)</f>
        <v>#N/A</v>
      </c>
      <c r="AFO18" s="57"/>
      <c r="AFP18" s="58"/>
      <c r="AFQ18" s="56" t="e">
        <f>VLOOKUP(AFP18,$B$8:$C$182,2,0)</f>
        <v>#N/A</v>
      </c>
      <c r="AFR18" s="57"/>
      <c r="AFS18" s="58"/>
      <c r="AFT18" s="56" t="e">
        <f>VLOOKUP(AFS18,$B$8:$C$182,2,0)</f>
        <v>#N/A</v>
      </c>
      <c r="AFU18" s="57"/>
      <c r="AFV18" s="58"/>
      <c r="AFW18" s="56" t="e">
        <f>VLOOKUP(AFV18,$B$8:$C$182,2,0)</f>
        <v>#N/A</v>
      </c>
      <c r="AFX18" s="57"/>
      <c r="AFY18" s="58"/>
      <c r="AFZ18" s="56" t="e">
        <f>VLOOKUP(AFY18,$B$8:$C$182,2,0)</f>
        <v>#N/A</v>
      </c>
      <c r="AGA18" s="57"/>
      <c r="AGB18" s="58"/>
      <c r="AGC18" s="56" t="e">
        <f>VLOOKUP(AGB18,$B$8:$C$182,2,0)</f>
        <v>#N/A</v>
      </c>
      <c r="AGD18" s="57"/>
      <c r="AGE18" s="58"/>
      <c r="AGF18" s="56" t="e">
        <f>VLOOKUP(AGE18,$B$8:$C$182,2,0)</f>
        <v>#N/A</v>
      </c>
      <c r="AGG18" s="57"/>
      <c r="AGH18" s="58"/>
      <c r="AGI18" s="56" t="e">
        <f>VLOOKUP(AGH18,$B$8:$C$182,2,0)</f>
        <v>#N/A</v>
      </c>
      <c r="AGJ18" s="57"/>
      <c r="AGK18" s="58"/>
      <c r="AGL18" s="56" t="e">
        <f>VLOOKUP(AGK18,$B$8:$C$182,2,0)</f>
        <v>#N/A</v>
      </c>
      <c r="AGM18" s="57"/>
      <c r="AGN18" s="58"/>
      <c r="AGO18" s="56" t="e">
        <f>VLOOKUP(AGN18,$B$8:$C$182,2,0)</f>
        <v>#N/A</v>
      </c>
      <c r="AGP18" s="57"/>
      <c r="AGQ18" s="58"/>
      <c r="AGR18" s="56" t="e">
        <f>VLOOKUP(AGQ18,$B$8:$C$182,2,0)</f>
        <v>#N/A</v>
      </c>
      <c r="AGS18" s="57"/>
      <c r="AGT18" s="58"/>
      <c r="AGU18" s="56" t="e">
        <f>VLOOKUP(AGT18,$B$8:$C$182,2,0)</f>
        <v>#N/A</v>
      </c>
      <c r="AGV18" s="57"/>
      <c r="AGW18" s="58"/>
      <c r="AGX18" s="56" t="e">
        <f>VLOOKUP(AGW18,$B$8:$C$182,2,0)</f>
        <v>#N/A</v>
      </c>
      <c r="AGY18" s="57"/>
      <c r="AGZ18" s="58"/>
      <c r="AHA18" s="56" t="e">
        <f>VLOOKUP(AGZ18,$B$8:$C$182,2,0)</f>
        <v>#N/A</v>
      </c>
      <c r="AHB18" s="57"/>
      <c r="AHC18" s="58"/>
      <c r="AHD18" s="56" t="e">
        <f>VLOOKUP(AHC18,$B$8:$C$182,2,0)</f>
        <v>#N/A</v>
      </c>
      <c r="AHE18" s="57"/>
      <c r="AHF18" s="58"/>
      <c r="AHG18" s="56" t="e">
        <f>VLOOKUP(AHF18,$B$8:$C$182,2,0)</f>
        <v>#N/A</v>
      </c>
      <c r="AHH18" s="57"/>
      <c r="AHI18" s="58"/>
      <c r="AHJ18" s="56" t="e">
        <f>VLOOKUP(AHI18,$B$8:$C$182,2,0)</f>
        <v>#N/A</v>
      </c>
      <c r="AHK18" s="57"/>
      <c r="AHL18" s="58"/>
      <c r="AHM18" s="56" t="e">
        <f>VLOOKUP(AHL18,$B$8:$C$182,2,0)</f>
        <v>#N/A</v>
      </c>
      <c r="AHN18" s="57"/>
      <c r="AHO18" s="58"/>
      <c r="AHP18" s="56" t="e">
        <f>VLOOKUP(AHO18,$B$8:$C$182,2,0)</f>
        <v>#N/A</v>
      </c>
      <c r="AHQ18" s="57"/>
      <c r="AHR18" s="58"/>
      <c r="AHS18" s="56" t="e">
        <f>VLOOKUP(AHR18,$B$8:$C$182,2,0)</f>
        <v>#N/A</v>
      </c>
      <c r="AHT18" s="57"/>
      <c r="AHU18" s="58"/>
      <c r="AHV18" s="56" t="e">
        <f>VLOOKUP(AHU18,$B$8:$C$182,2,0)</f>
        <v>#N/A</v>
      </c>
      <c r="AHW18" s="57"/>
      <c r="AHX18" s="58"/>
      <c r="AHY18" s="56" t="e">
        <f>VLOOKUP(AHX18,$B$8:$C$182,2,0)</f>
        <v>#N/A</v>
      </c>
      <c r="AHZ18" s="57"/>
      <c r="AIA18" s="58"/>
      <c r="AIB18" s="56" t="e">
        <f>VLOOKUP(AIA18,$B$8:$C$182,2,0)</f>
        <v>#N/A</v>
      </c>
      <c r="AIC18" s="57"/>
      <c r="AID18" s="58"/>
      <c r="AIE18" s="56" t="e">
        <f>VLOOKUP(AID18,$B$8:$C$182,2,0)</f>
        <v>#N/A</v>
      </c>
      <c r="AIF18" s="57"/>
      <c r="AIG18" s="58"/>
      <c r="AIH18" s="56" t="e">
        <f>VLOOKUP(AIG18,$B$8:$C$182,2,0)</f>
        <v>#N/A</v>
      </c>
      <c r="AII18" s="57"/>
      <c r="AIJ18" s="58"/>
      <c r="AIK18" s="56" t="e">
        <f>VLOOKUP(AIJ18,$B$8:$C$182,2,0)</f>
        <v>#N/A</v>
      </c>
      <c r="AIL18" s="57"/>
      <c r="AIM18" s="58"/>
      <c r="AIN18" s="56" t="e">
        <f>VLOOKUP(AIM18,$B$8:$C$182,2,0)</f>
        <v>#N/A</v>
      </c>
      <c r="AIO18" s="57"/>
      <c r="AIP18" s="58"/>
      <c r="AIQ18" s="56" t="e">
        <f>VLOOKUP(AIP18,$B$8:$C$182,2,0)</f>
        <v>#N/A</v>
      </c>
      <c r="AIR18" s="57"/>
      <c r="AIS18" s="58"/>
      <c r="AIT18" s="56" t="e">
        <f>VLOOKUP(AIS18,$B$8:$C$182,2,0)</f>
        <v>#N/A</v>
      </c>
      <c r="AIU18" s="57"/>
      <c r="AIV18" s="58"/>
      <c r="AIW18" s="56" t="e">
        <f>VLOOKUP(AIV18,$B$8:$C$182,2,0)</f>
        <v>#N/A</v>
      </c>
      <c r="AIX18" s="57"/>
      <c r="AIY18" s="58"/>
      <c r="AIZ18" s="56" t="e">
        <f>VLOOKUP(AIY18,$B$8:$C$182,2,0)</f>
        <v>#N/A</v>
      </c>
      <c r="AJA18" s="57"/>
      <c r="AJB18" s="58"/>
      <c r="AJC18" s="56" t="e">
        <f>VLOOKUP(AJB18,$B$8:$C$182,2,0)</f>
        <v>#N/A</v>
      </c>
      <c r="AJD18" s="57"/>
      <c r="AJE18" s="58"/>
      <c r="AJF18" s="56" t="e">
        <f>VLOOKUP(AJE18,$B$8:$C$182,2,0)</f>
        <v>#N/A</v>
      </c>
      <c r="AJG18" s="57"/>
      <c r="AJH18" s="58"/>
      <c r="AJI18" s="56" t="e">
        <f>VLOOKUP(AJH18,$B$8:$C$182,2,0)</f>
        <v>#N/A</v>
      </c>
      <c r="AJJ18" s="57"/>
      <c r="AJK18" s="58"/>
      <c r="AJL18" s="56" t="e">
        <f>VLOOKUP(AJK18,$B$8:$C$182,2,0)</f>
        <v>#N/A</v>
      </c>
      <c r="AJM18" s="57"/>
      <c r="AJN18" s="58"/>
      <c r="AJO18" s="56" t="e">
        <f>VLOOKUP(AJN18,$B$8:$C$182,2,0)</f>
        <v>#N/A</v>
      </c>
      <c r="AJP18" s="57"/>
      <c r="AJQ18" s="58"/>
      <c r="AJR18" s="56" t="e">
        <f>VLOOKUP(AJQ18,$B$8:$C$182,2,0)</f>
        <v>#N/A</v>
      </c>
      <c r="AJS18" s="57"/>
      <c r="AJT18" s="58"/>
      <c r="AJU18" s="56" t="e">
        <f>VLOOKUP(AJT18,$B$8:$C$182,2,0)</f>
        <v>#N/A</v>
      </c>
      <c r="AJV18" s="57"/>
      <c r="AJW18" s="58"/>
      <c r="AJX18" s="56" t="e">
        <f>VLOOKUP(AJW18,$B$8:$C$182,2,0)</f>
        <v>#N/A</v>
      </c>
      <c r="AJY18" s="57"/>
      <c r="AJZ18" s="58"/>
      <c r="AKA18" s="56" t="e">
        <f>VLOOKUP(AJZ18,$B$8:$C$182,2,0)</f>
        <v>#N/A</v>
      </c>
      <c r="AKB18" s="57"/>
      <c r="AKC18" s="58"/>
      <c r="AKD18" s="56" t="e">
        <f>VLOOKUP(AKC18,$B$8:$C$182,2,0)</f>
        <v>#N/A</v>
      </c>
      <c r="AKE18" s="57"/>
      <c r="AKF18" s="58"/>
      <c r="AKG18" s="56" t="e">
        <f>VLOOKUP(AKF18,$B$8:$C$182,2,0)</f>
        <v>#N/A</v>
      </c>
      <c r="AKH18" s="57"/>
      <c r="AKI18" s="58"/>
      <c r="AKJ18" s="56" t="e">
        <f>VLOOKUP(AKI18,$B$8:$C$182,2,0)</f>
        <v>#N/A</v>
      </c>
      <c r="AKK18" s="57"/>
      <c r="AKL18" s="58"/>
      <c r="AKM18" s="56" t="e">
        <f>VLOOKUP(AKL18,$B$8:$C$182,2,0)</f>
        <v>#N/A</v>
      </c>
      <c r="AKN18" s="57"/>
      <c r="AKO18" s="58"/>
      <c r="AKP18" s="56" t="e">
        <f>VLOOKUP(AKO18,$B$8:$C$182,2,0)</f>
        <v>#N/A</v>
      </c>
      <c r="AKQ18" s="57"/>
      <c r="AKR18" s="58"/>
      <c r="AKS18" s="56" t="e">
        <f>VLOOKUP(AKR18,$B$8:$C$182,2,0)</f>
        <v>#N/A</v>
      </c>
      <c r="AKT18" s="57"/>
      <c r="AKU18" s="58"/>
      <c r="AKV18" s="56" t="e">
        <f>VLOOKUP(AKU18,$B$8:$C$182,2,0)</f>
        <v>#N/A</v>
      </c>
      <c r="AKW18" s="57"/>
      <c r="AKX18" s="58"/>
      <c r="AKY18" s="56" t="e">
        <f>VLOOKUP(AKX18,$B$8:$C$182,2,0)</f>
        <v>#N/A</v>
      </c>
      <c r="AKZ18" s="57"/>
      <c r="ALA18" s="58"/>
      <c r="ALB18" s="56" t="e">
        <f>VLOOKUP(ALA18,$B$8:$C$182,2,0)</f>
        <v>#N/A</v>
      </c>
      <c r="ALC18" s="57"/>
      <c r="ALD18" s="58"/>
      <c r="ALE18" s="56" t="e">
        <f>VLOOKUP(ALD18,$B$8:$C$182,2,0)</f>
        <v>#N/A</v>
      </c>
      <c r="ALF18" s="57"/>
      <c r="ALG18" s="58"/>
      <c r="ALH18" s="56" t="e">
        <f>VLOOKUP(ALG18,$B$8:$C$182,2,0)</f>
        <v>#N/A</v>
      </c>
      <c r="ALI18" s="57"/>
      <c r="ALJ18" s="58"/>
      <c r="ALK18" s="56" t="e">
        <f>VLOOKUP(ALJ18,$B$8:$C$182,2,0)</f>
        <v>#N/A</v>
      </c>
      <c r="ALL18" s="57"/>
      <c r="ALM18" s="58"/>
      <c r="ALN18" s="56" t="e">
        <f>VLOOKUP(ALM18,$B$8:$C$182,2,0)</f>
        <v>#N/A</v>
      </c>
      <c r="ALO18" s="57"/>
      <c r="ALP18" s="58"/>
      <c r="ALQ18" s="56" t="e">
        <f>VLOOKUP(ALP18,$B$8:$C$182,2,0)</f>
        <v>#N/A</v>
      </c>
      <c r="ALR18" s="57"/>
      <c r="ALS18" s="58"/>
      <c r="ALT18" s="56" t="e">
        <f>VLOOKUP(ALS18,$B$8:$C$182,2,0)</f>
        <v>#N/A</v>
      </c>
      <c r="ALU18" s="57"/>
      <c r="ALV18" s="58"/>
      <c r="ALW18" s="56" t="e">
        <f>VLOOKUP(ALV18,$B$8:$C$182,2,0)</f>
        <v>#N/A</v>
      </c>
      <c r="ALX18" s="57"/>
      <c r="ALY18" s="58"/>
      <c r="ALZ18" s="56" t="e">
        <f>VLOOKUP(ALY18,$B$8:$C$182,2,0)</f>
        <v>#N/A</v>
      </c>
      <c r="AMA18" s="57"/>
      <c r="AMB18" s="58"/>
      <c r="AMC18" s="56" t="e">
        <f>VLOOKUP(AMB18,$B$8:$C$182,2,0)</f>
        <v>#N/A</v>
      </c>
      <c r="AMD18" s="57"/>
      <c r="AME18" s="58"/>
      <c r="AMF18" s="56" t="e">
        <f>VLOOKUP(AME18,$B$8:$C$182,2,0)</f>
        <v>#N/A</v>
      </c>
      <c r="AMG18" s="57"/>
      <c r="AMH18" s="58"/>
      <c r="AMI18" s="56" t="e">
        <f>VLOOKUP(AMH18,$B$8:$C$182,2,0)</f>
        <v>#N/A</v>
      </c>
      <c r="AMJ18" s="57"/>
      <c r="AMK18" s="58"/>
      <c r="AML18" s="56" t="e">
        <f>VLOOKUP(AMK18,$B$8:$C$182,2,0)</f>
        <v>#N/A</v>
      </c>
      <c r="AMM18" s="57"/>
      <c r="AMN18" s="58"/>
      <c r="AMO18" s="56" t="e">
        <f>VLOOKUP(AMN18,$B$8:$C$182,2,0)</f>
        <v>#N/A</v>
      </c>
      <c r="AMP18" s="57"/>
      <c r="AMQ18" s="58"/>
      <c r="AMR18" s="56" t="e">
        <f>VLOOKUP(AMQ18,$B$8:$C$182,2,0)</f>
        <v>#N/A</v>
      </c>
      <c r="AMS18" s="57"/>
      <c r="AMT18" s="58"/>
      <c r="AMU18" s="56" t="e">
        <f>VLOOKUP(AMT18,$B$8:$C$182,2,0)</f>
        <v>#N/A</v>
      </c>
      <c r="AMV18" s="57"/>
      <c r="AMW18" s="58"/>
      <c r="AMX18" s="56" t="e">
        <f>VLOOKUP(AMW18,$B$8:$C$182,2,0)</f>
        <v>#N/A</v>
      </c>
      <c r="AMY18" s="57"/>
      <c r="AMZ18" s="58"/>
      <c r="ANA18" s="56" t="e">
        <f>VLOOKUP(AMZ18,$B$8:$C$182,2,0)</f>
        <v>#N/A</v>
      </c>
      <c r="ANB18" s="57"/>
      <c r="ANC18" s="58"/>
      <c r="AND18" s="56" t="e">
        <f>VLOOKUP(ANC18,$B$8:$C$182,2,0)</f>
        <v>#N/A</v>
      </c>
      <c r="ANE18" s="57"/>
      <c r="ANF18" s="58"/>
      <c r="ANG18" s="56" t="e">
        <f>VLOOKUP(ANF18,$B$8:$C$182,2,0)</f>
        <v>#N/A</v>
      </c>
      <c r="ANH18" s="57"/>
      <c r="ANI18" s="58"/>
      <c r="ANJ18" s="56" t="e">
        <f>VLOOKUP(ANI18,$B$8:$C$182,2,0)</f>
        <v>#N/A</v>
      </c>
      <c r="ANK18" s="57"/>
      <c r="ANL18" s="58"/>
      <c r="ANM18" s="56" t="e">
        <f>VLOOKUP(ANL18,$B$8:$C$182,2,0)</f>
        <v>#N/A</v>
      </c>
      <c r="ANN18" s="57"/>
      <c r="ANO18" s="58"/>
      <c r="ANP18" s="56" t="e">
        <f>VLOOKUP(ANO18,$B$8:$C$182,2,0)</f>
        <v>#N/A</v>
      </c>
      <c r="ANQ18" s="57"/>
      <c r="ANR18" s="58"/>
      <c r="ANS18" s="56" t="e">
        <f>VLOOKUP(ANR18,$B$8:$C$182,2,0)</f>
        <v>#N/A</v>
      </c>
      <c r="ANT18" s="57"/>
      <c r="ANU18" s="58"/>
      <c r="ANV18" s="56" t="e">
        <f>VLOOKUP(ANU18,$B$8:$C$182,2,0)</f>
        <v>#N/A</v>
      </c>
      <c r="ANW18" s="57"/>
      <c r="ANX18" s="58"/>
      <c r="ANY18" s="56" t="e">
        <f>VLOOKUP(ANX18,$B$8:$C$182,2,0)</f>
        <v>#N/A</v>
      </c>
      <c r="ANZ18" s="57"/>
      <c r="AOA18" s="58"/>
      <c r="AOB18" s="56" t="e">
        <f>VLOOKUP(AOA18,$B$8:$C$182,2,0)</f>
        <v>#N/A</v>
      </c>
      <c r="AOC18" s="57"/>
      <c r="AOD18" s="58"/>
      <c r="AOE18" s="56" t="e">
        <f>VLOOKUP(AOD18,$B$8:$C$182,2,0)</f>
        <v>#N/A</v>
      </c>
      <c r="AOF18" s="57"/>
      <c r="AOG18" s="58"/>
      <c r="AOH18" s="56" t="e">
        <f>VLOOKUP(AOG18,$B$8:$C$182,2,0)</f>
        <v>#N/A</v>
      </c>
      <c r="AOI18" s="57"/>
      <c r="AOJ18" s="58"/>
      <c r="AOK18" s="56" t="e">
        <f>VLOOKUP(AOJ18,$B$8:$C$182,2,0)</f>
        <v>#N/A</v>
      </c>
      <c r="AOL18" s="57"/>
      <c r="AOM18" s="58"/>
      <c r="AON18" s="56" t="e">
        <f>VLOOKUP(AOM18,$B$8:$C$182,2,0)</f>
        <v>#N/A</v>
      </c>
      <c r="AOO18" s="57"/>
      <c r="AOP18" s="58"/>
      <c r="AOQ18" s="56" t="e">
        <f>VLOOKUP(AOP18,$B$8:$C$182,2,0)</f>
        <v>#N/A</v>
      </c>
      <c r="AOR18" s="57"/>
      <c r="AOS18" s="58"/>
      <c r="AOT18" s="56" t="e">
        <f>VLOOKUP(AOS18,$B$8:$C$182,2,0)</f>
        <v>#N/A</v>
      </c>
      <c r="AOU18" s="57"/>
      <c r="AOV18" s="58"/>
      <c r="AOW18" s="56" t="e">
        <f>VLOOKUP(AOV18,$B$8:$C$182,2,0)</f>
        <v>#N/A</v>
      </c>
      <c r="AOX18" s="57"/>
      <c r="AOY18" s="58"/>
      <c r="AOZ18" s="56" t="e">
        <f>VLOOKUP(AOY18,$B$8:$C$182,2,0)</f>
        <v>#N/A</v>
      </c>
      <c r="APA18" s="57"/>
      <c r="APB18" s="58"/>
      <c r="APC18" s="56" t="e">
        <f>VLOOKUP(APB18,$B$8:$C$182,2,0)</f>
        <v>#N/A</v>
      </c>
      <c r="APD18" s="57"/>
      <c r="APE18" s="58"/>
      <c r="APF18" s="56" t="e">
        <f>VLOOKUP(APE18,$B$8:$C$182,2,0)</f>
        <v>#N/A</v>
      </c>
      <c r="APG18" s="57"/>
      <c r="APH18" s="58"/>
      <c r="API18" s="56" t="e">
        <f>VLOOKUP(APH18,$B$8:$C$182,2,0)</f>
        <v>#N/A</v>
      </c>
      <c r="APJ18" s="57"/>
      <c r="APK18" s="58"/>
      <c r="APL18" s="56" t="e">
        <f>VLOOKUP(APK18,$B$8:$C$182,2,0)</f>
        <v>#N/A</v>
      </c>
      <c r="APM18" s="57"/>
      <c r="APN18" s="58"/>
      <c r="APO18" s="56" t="e">
        <f>VLOOKUP(APN18,$B$8:$C$182,2,0)</f>
        <v>#N/A</v>
      </c>
      <c r="APP18" s="57"/>
      <c r="APQ18" s="58"/>
      <c r="APR18" s="56" t="e">
        <f>VLOOKUP(APQ18,$B$8:$C$182,2,0)</f>
        <v>#N/A</v>
      </c>
      <c r="APS18" s="57"/>
      <c r="APT18" s="58"/>
      <c r="APU18" s="56" t="e">
        <f>VLOOKUP(APT18,$B$8:$C$182,2,0)</f>
        <v>#N/A</v>
      </c>
      <c r="APV18" s="57"/>
      <c r="APW18" s="58"/>
      <c r="APX18" s="56" t="e">
        <f>VLOOKUP(APW18,$B$8:$C$182,2,0)</f>
        <v>#N/A</v>
      </c>
      <c r="APY18" s="57"/>
      <c r="APZ18" s="58"/>
      <c r="AQA18" s="56" t="e">
        <f>VLOOKUP(APZ18,$B$8:$C$182,2,0)</f>
        <v>#N/A</v>
      </c>
      <c r="AQB18" s="57"/>
      <c r="AQC18" s="58"/>
      <c r="AQD18" s="56" t="e">
        <f>VLOOKUP(AQC18,$B$8:$C$182,2,0)</f>
        <v>#N/A</v>
      </c>
      <c r="AQE18" s="57"/>
      <c r="AQF18" s="58"/>
      <c r="AQG18" s="56" t="e">
        <f>VLOOKUP(AQF18,$B$8:$C$182,2,0)</f>
        <v>#N/A</v>
      </c>
      <c r="AQH18" s="57"/>
      <c r="AQI18" s="58"/>
      <c r="AQJ18" s="56" t="e">
        <f>VLOOKUP(AQI18,$B$8:$C$182,2,0)</f>
        <v>#N/A</v>
      </c>
      <c r="AQK18" s="57"/>
      <c r="AQL18" s="58"/>
      <c r="AQM18" s="56" t="e">
        <f>VLOOKUP(AQL18,$B$8:$C$182,2,0)</f>
        <v>#N/A</v>
      </c>
      <c r="AQN18" s="57"/>
      <c r="AQO18" s="58"/>
      <c r="AQP18" s="56" t="e">
        <f>VLOOKUP(AQO18,$B$8:$C$182,2,0)</f>
        <v>#N/A</v>
      </c>
      <c r="AQQ18" s="57"/>
      <c r="AQR18" s="58"/>
      <c r="AQS18" s="56" t="e">
        <f>VLOOKUP(AQR18,$B$8:$C$182,2,0)</f>
        <v>#N/A</v>
      </c>
      <c r="AQT18" s="57"/>
      <c r="AQU18" s="58"/>
      <c r="AQV18" s="56" t="e">
        <f>VLOOKUP(AQU18,$B$8:$C$182,2,0)</f>
        <v>#N/A</v>
      </c>
      <c r="AQW18" s="57"/>
      <c r="AQX18" s="58"/>
      <c r="AQY18" s="56" t="e">
        <f>VLOOKUP(AQX18,$B$8:$C$182,2,0)</f>
        <v>#N/A</v>
      </c>
      <c r="AQZ18" s="57"/>
      <c r="ARA18" s="58"/>
      <c r="ARB18" s="56" t="e">
        <f>VLOOKUP(ARA18,$B$8:$C$182,2,0)</f>
        <v>#N/A</v>
      </c>
      <c r="ARC18" s="57"/>
      <c r="ARD18" s="58"/>
      <c r="ARE18" s="56" t="e">
        <f>VLOOKUP(ARD18,$B$8:$C$182,2,0)</f>
        <v>#N/A</v>
      </c>
      <c r="ARF18" s="57"/>
      <c r="ARG18" s="58"/>
      <c r="ARH18" s="56" t="e">
        <f>VLOOKUP(ARG18,$B$8:$C$182,2,0)</f>
        <v>#N/A</v>
      </c>
      <c r="ARI18" s="57"/>
      <c r="ARJ18" s="58"/>
      <c r="ARK18" s="56" t="e">
        <f>VLOOKUP(ARJ18,$B$8:$C$182,2,0)</f>
        <v>#N/A</v>
      </c>
      <c r="ARL18" s="57"/>
      <c r="ARM18" s="58"/>
      <c r="ARN18" s="56" t="e">
        <f>VLOOKUP(ARM18,$B$8:$C$182,2,0)</f>
        <v>#N/A</v>
      </c>
      <c r="ARO18" s="57"/>
      <c r="ARP18" s="58"/>
      <c r="ARQ18" s="56" t="e">
        <f>VLOOKUP(ARP18,$B$8:$C$182,2,0)</f>
        <v>#N/A</v>
      </c>
      <c r="ARR18" s="57"/>
      <c r="ARS18" s="58"/>
      <c r="ART18" s="56" t="e">
        <f>VLOOKUP(ARS18,$B$8:$C$182,2,0)</f>
        <v>#N/A</v>
      </c>
      <c r="ARU18" s="57"/>
      <c r="ARV18" s="58"/>
      <c r="ARW18" s="56" t="e">
        <f>VLOOKUP(ARV18,$B$8:$C$182,2,0)</f>
        <v>#N/A</v>
      </c>
      <c r="ARX18" s="57"/>
      <c r="ARY18" s="58"/>
      <c r="ARZ18" s="56" t="e">
        <f>VLOOKUP(ARY18,$B$8:$C$182,2,0)</f>
        <v>#N/A</v>
      </c>
      <c r="ASA18" s="57"/>
      <c r="ASB18" s="58"/>
      <c r="ASC18" s="56" t="e">
        <f>VLOOKUP(ASB18,$B$8:$C$182,2,0)</f>
        <v>#N/A</v>
      </c>
      <c r="ASD18" s="57"/>
      <c r="ASE18" s="58"/>
      <c r="ASF18" s="56" t="e">
        <f>VLOOKUP(ASE18,$B$8:$C$182,2,0)</f>
        <v>#N/A</v>
      </c>
      <c r="ASG18" s="57"/>
      <c r="ASH18" s="58"/>
      <c r="ASI18" s="56" t="e">
        <f>VLOOKUP(ASH18,$B$8:$C$182,2,0)</f>
        <v>#N/A</v>
      </c>
      <c r="ASJ18" s="57"/>
      <c r="ASK18" s="58"/>
      <c r="ASL18" s="56" t="e">
        <f>VLOOKUP(ASK18,$B$8:$C$182,2,0)</f>
        <v>#N/A</v>
      </c>
      <c r="ASM18" s="57"/>
      <c r="ASN18" s="58"/>
      <c r="ASO18" s="56" t="e">
        <f>VLOOKUP(ASN18,$B$8:$C$182,2,0)</f>
        <v>#N/A</v>
      </c>
      <c r="ASP18" s="57"/>
      <c r="ASQ18" s="58"/>
      <c r="ASR18" s="56" t="e">
        <f>VLOOKUP(ASQ18,$B$8:$C$182,2,0)</f>
        <v>#N/A</v>
      </c>
      <c r="ASS18" s="57"/>
      <c r="AST18" s="58"/>
      <c r="ASU18" s="56" t="e">
        <f>VLOOKUP(AST18,$B$8:$C$182,2,0)</f>
        <v>#N/A</v>
      </c>
      <c r="ASV18" s="57"/>
      <c r="ASW18" s="58"/>
      <c r="ASX18" s="56" t="e">
        <f>VLOOKUP(ASW18,$B$8:$C$182,2,0)</f>
        <v>#N/A</v>
      </c>
      <c r="ASY18" s="57"/>
      <c r="ASZ18" s="58"/>
      <c r="ATA18" s="56" t="e">
        <f>VLOOKUP(ASZ18,$B$8:$C$182,2,0)</f>
        <v>#N/A</v>
      </c>
      <c r="ATB18" s="57"/>
      <c r="ATC18" s="58"/>
      <c r="ATD18" s="56" t="e">
        <f>VLOOKUP(ATC18,$B$8:$C$182,2,0)</f>
        <v>#N/A</v>
      </c>
      <c r="ATE18" s="57"/>
      <c r="ATF18" s="58"/>
      <c r="ATG18" s="56" t="e">
        <f>VLOOKUP(ATF18,$B$8:$C$182,2,0)</f>
        <v>#N/A</v>
      </c>
      <c r="ATH18" s="57"/>
      <c r="ATI18" s="58"/>
      <c r="ATJ18" s="56" t="e">
        <f>VLOOKUP(ATI18,$B$8:$C$182,2,0)</f>
        <v>#N/A</v>
      </c>
      <c r="ATK18" s="57"/>
      <c r="ATL18" s="58"/>
      <c r="ATM18" s="56" t="e">
        <f>VLOOKUP(ATL18,$B$8:$C$182,2,0)</f>
        <v>#N/A</v>
      </c>
      <c r="ATN18" s="57"/>
      <c r="ATO18" s="58"/>
      <c r="ATP18" s="56" t="e">
        <f>VLOOKUP(ATO18,$B$8:$C$182,2,0)</f>
        <v>#N/A</v>
      </c>
      <c r="ATQ18" s="57"/>
      <c r="ATR18" s="58"/>
      <c r="ATS18" s="56" t="e">
        <f>VLOOKUP(ATR18,$B$8:$C$182,2,0)</f>
        <v>#N/A</v>
      </c>
      <c r="ATT18" s="57"/>
      <c r="ATU18" s="58"/>
      <c r="ATV18" s="56" t="e">
        <f>VLOOKUP(ATU18,$B$8:$C$182,2,0)</f>
        <v>#N/A</v>
      </c>
      <c r="ATW18" s="57"/>
      <c r="ATX18" s="58"/>
      <c r="ATY18" s="56" t="e">
        <f>VLOOKUP(ATX18,$B$8:$C$182,2,0)</f>
        <v>#N/A</v>
      </c>
      <c r="ATZ18" s="57"/>
      <c r="AUA18" s="58"/>
      <c r="AUB18" s="56" t="e">
        <f>VLOOKUP(AUA18,$B$8:$C$182,2,0)</f>
        <v>#N/A</v>
      </c>
      <c r="AUC18" s="57"/>
      <c r="AUD18" s="58"/>
      <c r="AUE18" s="56" t="e">
        <f>VLOOKUP(AUD18,$B$8:$C$182,2,0)</f>
        <v>#N/A</v>
      </c>
      <c r="AUF18" s="57"/>
      <c r="AUG18" s="58"/>
      <c r="AUH18" s="56" t="e">
        <f>VLOOKUP(AUG18,$B$8:$C$182,2,0)</f>
        <v>#N/A</v>
      </c>
      <c r="AUI18" s="57"/>
      <c r="AUJ18" s="58"/>
      <c r="AUK18" s="56" t="e">
        <f>VLOOKUP(AUJ18,$B$8:$C$182,2,0)</f>
        <v>#N/A</v>
      </c>
      <c r="AUL18" s="57"/>
      <c r="AUM18" s="58"/>
      <c r="AUN18" s="56" t="e">
        <f>VLOOKUP(AUM18,$B$8:$C$182,2,0)</f>
        <v>#N/A</v>
      </c>
      <c r="AUO18" s="57"/>
      <c r="AUP18" s="58"/>
      <c r="AUQ18" s="56" t="e">
        <f>VLOOKUP(AUP18,$B$8:$C$182,2,0)</f>
        <v>#N/A</v>
      </c>
      <c r="AUR18" s="57"/>
      <c r="AUS18" s="58"/>
      <c r="AUT18" s="56" t="e">
        <f>VLOOKUP(AUS18,$B$8:$C$182,2,0)</f>
        <v>#N/A</v>
      </c>
      <c r="AUU18" s="57"/>
      <c r="AUV18" s="58"/>
      <c r="AUW18" s="56" t="e">
        <f>VLOOKUP(AUV18,$B$8:$C$182,2,0)</f>
        <v>#N/A</v>
      </c>
      <c r="AUX18" s="57"/>
      <c r="AUY18" s="58"/>
      <c r="AUZ18" s="56" t="e">
        <f>VLOOKUP(AUY18,$B$8:$C$182,2,0)</f>
        <v>#N/A</v>
      </c>
      <c r="AVA18" s="57"/>
      <c r="AVB18" s="58"/>
      <c r="AVC18" s="56" t="e">
        <f>VLOOKUP(AVB18,$B$8:$C$182,2,0)</f>
        <v>#N/A</v>
      </c>
      <c r="AVD18" s="57"/>
      <c r="AVE18" s="58"/>
      <c r="AVF18" s="56" t="e">
        <f>VLOOKUP(AVE18,$B$8:$C$182,2,0)</f>
        <v>#N/A</v>
      </c>
      <c r="AVG18" s="57"/>
      <c r="AVH18" s="58"/>
      <c r="AVI18" s="56" t="e">
        <f>VLOOKUP(AVH18,$B$8:$C$182,2,0)</f>
        <v>#N/A</v>
      </c>
      <c r="AVJ18" s="57"/>
      <c r="AVK18" s="58"/>
      <c r="AVL18" s="56" t="e">
        <f>VLOOKUP(AVK18,$B$8:$C$182,2,0)</f>
        <v>#N/A</v>
      </c>
      <c r="AVM18" s="57"/>
      <c r="AVN18" s="58"/>
      <c r="AVO18" s="56" t="e">
        <f>VLOOKUP(AVN18,$B$8:$C$182,2,0)</f>
        <v>#N/A</v>
      </c>
      <c r="AVP18" s="57"/>
      <c r="AVQ18" s="58"/>
      <c r="AVR18" s="56" t="e">
        <f>VLOOKUP(AVQ18,$B$8:$C$182,2,0)</f>
        <v>#N/A</v>
      </c>
      <c r="AVS18" s="57"/>
      <c r="AVT18" s="58"/>
      <c r="AVU18" s="56" t="e">
        <f>VLOOKUP(AVT18,$B$8:$C$182,2,0)</f>
        <v>#N/A</v>
      </c>
      <c r="AVV18" s="57"/>
      <c r="AVW18" s="58"/>
      <c r="AVX18" s="56" t="e">
        <f>VLOOKUP(AVW18,$B$8:$C$182,2,0)</f>
        <v>#N/A</v>
      </c>
      <c r="AVY18" s="57"/>
      <c r="AVZ18" s="58"/>
      <c r="AWA18" s="56" t="e">
        <f>VLOOKUP(AVZ18,$B$8:$C$182,2,0)</f>
        <v>#N/A</v>
      </c>
      <c r="AWB18" s="57"/>
      <c r="AWC18" s="58"/>
      <c r="AWD18" s="56" t="e">
        <f>VLOOKUP(AWC18,$B$8:$C$182,2,0)</f>
        <v>#N/A</v>
      </c>
      <c r="AWE18" s="57"/>
      <c r="AWF18" s="58"/>
      <c r="AWG18" s="56" t="e">
        <f>VLOOKUP(AWF18,$B$8:$C$182,2,0)</f>
        <v>#N/A</v>
      </c>
      <c r="AWH18" s="57"/>
      <c r="AWI18" s="58"/>
      <c r="AWJ18" s="56" t="e">
        <f>VLOOKUP(AWI18,$B$8:$C$182,2,0)</f>
        <v>#N/A</v>
      </c>
      <c r="AWK18" s="57"/>
      <c r="AWL18" s="58"/>
      <c r="AWM18" s="56" t="e">
        <f>VLOOKUP(AWL18,$B$8:$C$182,2,0)</f>
        <v>#N/A</v>
      </c>
      <c r="AWN18" s="57"/>
      <c r="AWO18" s="58"/>
      <c r="AWP18" s="56" t="e">
        <f>VLOOKUP(AWO18,$B$8:$C$182,2,0)</f>
        <v>#N/A</v>
      </c>
      <c r="AWQ18" s="57"/>
      <c r="AWR18" s="58"/>
      <c r="AWS18" s="56" t="e">
        <f>VLOOKUP(AWR18,$B$8:$C$182,2,0)</f>
        <v>#N/A</v>
      </c>
      <c r="AWT18" s="57"/>
      <c r="AWU18" s="58"/>
      <c r="AWV18" s="56" t="e">
        <f>VLOOKUP(AWU18,$B$8:$C$182,2,0)</f>
        <v>#N/A</v>
      </c>
      <c r="AWW18" s="57"/>
      <c r="AWX18" s="58"/>
      <c r="AWY18" s="56" t="e">
        <f>VLOOKUP(AWX18,$B$8:$C$182,2,0)</f>
        <v>#N/A</v>
      </c>
      <c r="AWZ18" s="57"/>
      <c r="AXA18" s="58"/>
      <c r="AXB18" s="56" t="e">
        <f>VLOOKUP(AXA18,$B$8:$C$182,2,0)</f>
        <v>#N/A</v>
      </c>
      <c r="AXC18" s="57"/>
      <c r="AXD18" s="58"/>
      <c r="AXE18" s="56" t="e">
        <f>VLOOKUP(AXD18,$B$8:$C$182,2,0)</f>
        <v>#N/A</v>
      </c>
      <c r="AXF18" s="57"/>
      <c r="AXG18" s="58"/>
      <c r="AXH18" s="56" t="e">
        <f>VLOOKUP(AXG18,$B$8:$C$182,2,0)</f>
        <v>#N/A</v>
      </c>
      <c r="AXI18" s="57"/>
      <c r="AXJ18" s="58"/>
      <c r="AXK18" s="56" t="e">
        <f>VLOOKUP(AXJ18,$B$8:$C$182,2,0)</f>
        <v>#N/A</v>
      </c>
      <c r="AXL18" s="57"/>
      <c r="AXM18" s="58"/>
      <c r="AXN18" s="56" t="e">
        <f>VLOOKUP(AXM18,$B$8:$C$182,2,0)</f>
        <v>#N/A</v>
      </c>
      <c r="AXO18" s="57"/>
      <c r="AXP18" s="58"/>
      <c r="AXQ18" s="56" t="e">
        <f>VLOOKUP(AXP18,$B$8:$C$182,2,0)</f>
        <v>#N/A</v>
      </c>
      <c r="AXR18" s="57"/>
      <c r="AXS18" s="58"/>
      <c r="AXT18" s="56" t="e">
        <f>VLOOKUP(AXS18,$B$8:$C$182,2,0)</f>
        <v>#N/A</v>
      </c>
      <c r="AXU18" s="57"/>
      <c r="AXV18" s="58"/>
      <c r="AXW18" s="56" t="e">
        <f>VLOOKUP(AXV18,$B$8:$C$182,2,0)</f>
        <v>#N/A</v>
      </c>
      <c r="AXX18" s="57"/>
      <c r="AXY18" s="58"/>
      <c r="AXZ18" s="56" t="e">
        <f>VLOOKUP(AXY18,$B$8:$C$182,2,0)</f>
        <v>#N/A</v>
      </c>
      <c r="AYA18" s="57"/>
      <c r="AYB18" s="58"/>
      <c r="AYC18" s="56" t="e">
        <f>VLOOKUP(AYB18,$B$8:$C$182,2,0)</f>
        <v>#N/A</v>
      </c>
      <c r="AYD18" s="57"/>
      <c r="AYE18" s="58"/>
      <c r="AYF18" s="56" t="e">
        <f>VLOOKUP(AYE18,$B$8:$C$182,2,0)</f>
        <v>#N/A</v>
      </c>
      <c r="AYG18" s="57"/>
      <c r="AYH18" s="58"/>
      <c r="AYI18" s="56" t="e">
        <f>VLOOKUP(AYH18,$B$8:$C$182,2,0)</f>
        <v>#N/A</v>
      </c>
      <c r="AYJ18" s="57"/>
      <c r="AYK18" s="58"/>
      <c r="AYL18" s="56" t="e">
        <f>VLOOKUP(AYK18,$B$8:$C$182,2,0)</f>
        <v>#N/A</v>
      </c>
      <c r="AYM18" s="57"/>
      <c r="AYN18" s="58"/>
      <c r="AYO18" s="56" t="e">
        <f>VLOOKUP(AYN18,$B$8:$C$182,2,0)</f>
        <v>#N/A</v>
      </c>
      <c r="AYP18" s="57"/>
      <c r="AYQ18" s="58"/>
      <c r="AYR18" s="56" t="e">
        <f>VLOOKUP(AYQ18,$B$8:$C$182,2,0)</f>
        <v>#N/A</v>
      </c>
      <c r="AYS18" s="57"/>
      <c r="AYT18" s="58"/>
      <c r="AYU18" s="56" t="e">
        <f>VLOOKUP(AYT18,$B$8:$C$182,2,0)</f>
        <v>#N/A</v>
      </c>
      <c r="AYV18" s="57"/>
      <c r="AYW18" s="58"/>
      <c r="AYX18" s="56" t="e">
        <f>VLOOKUP(AYW18,$B$8:$C$182,2,0)</f>
        <v>#N/A</v>
      </c>
      <c r="AYY18" s="57"/>
      <c r="AYZ18" s="58"/>
      <c r="AZA18" s="56" t="e">
        <f>VLOOKUP(AYZ18,$B$8:$C$182,2,0)</f>
        <v>#N/A</v>
      </c>
      <c r="AZB18" s="57"/>
      <c r="AZC18" s="58"/>
      <c r="AZD18" s="56" t="e">
        <f>VLOOKUP(AZC18,$B$8:$C$182,2,0)</f>
        <v>#N/A</v>
      </c>
      <c r="AZE18" s="57"/>
      <c r="AZF18" s="58"/>
      <c r="AZG18" s="56" t="e">
        <f>VLOOKUP(AZF18,$B$8:$C$182,2,0)</f>
        <v>#N/A</v>
      </c>
      <c r="AZH18" s="57"/>
      <c r="AZI18" s="58"/>
      <c r="AZJ18" s="56" t="e">
        <f>VLOOKUP(AZI18,$B$8:$C$182,2,0)</f>
        <v>#N/A</v>
      </c>
      <c r="AZK18" s="57"/>
      <c r="AZL18" s="58"/>
      <c r="AZM18" s="56" t="e">
        <f>VLOOKUP(AZL18,$B$8:$C$182,2,0)</f>
        <v>#N/A</v>
      </c>
      <c r="AZN18" s="57"/>
      <c r="AZO18" s="58"/>
      <c r="AZP18" s="56" t="e">
        <f>VLOOKUP(AZO18,$B$8:$C$182,2,0)</f>
        <v>#N/A</v>
      </c>
      <c r="AZQ18" s="57"/>
      <c r="AZR18" s="58"/>
      <c r="AZS18" s="56" t="e">
        <f>VLOOKUP(AZR18,$B$8:$C$182,2,0)</f>
        <v>#N/A</v>
      </c>
      <c r="AZT18" s="57"/>
      <c r="AZU18" s="58"/>
      <c r="AZV18" s="56" t="e">
        <f>VLOOKUP(AZU18,$B$8:$C$182,2,0)</f>
        <v>#N/A</v>
      </c>
      <c r="AZW18" s="57"/>
      <c r="AZX18" s="58"/>
      <c r="AZY18" s="56" t="e">
        <f>VLOOKUP(AZX18,$B$8:$C$182,2,0)</f>
        <v>#N/A</v>
      </c>
      <c r="AZZ18" s="57"/>
      <c r="BAA18" s="58"/>
      <c r="BAB18" s="56" t="e">
        <f>VLOOKUP(BAA18,$B$8:$C$182,2,0)</f>
        <v>#N/A</v>
      </c>
      <c r="BAC18" s="57"/>
      <c r="BAD18" s="58"/>
      <c r="BAE18" s="56" t="e">
        <f>VLOOKUP(BAD18,$B$8:$C$182,2,0)</f>
        <v>#N/A</v>
      </c>
      <c r="BAF18" s="57"/>
      <c r="BAG18" s="58"/>
      <c r="BAH18" s="56" t="e">
        <f>VLOOKUP(BAG18,$B$8:$C$182,2,0)</f>
        <v>#N/A</v>
      </c>
      <c r="BAI18" s="57"/>
      <c r="BAJ18" s="58"/>
      <c r="BAK18" s="56" t="e">
        <f>VLOOKUP(BAJ18,$B$8:$C$182,2,0)</f>
        <v>#N/A</v>
      </c>
      <c r="BAL18" s="57"/>
      <c r="BAM18" s="58"/>
      <c r="BAN18" s="56" t="e">
        <f>VLOOKUP(BAM18,$B$8:$C$182,2,0)</f>
        <v>#N/A</v>
      </c>
      <c r="BAO18" s="57"/>
      <c r="BAP18" s="58"/>
      <c r="BAQ18" s="56" t="e">
        <f>VLOOKUP(BAP18,$B$8:$C$182,2,0)</f>
        <v>#N/A</v>
      </c>
      <c r="BAR18" s="57"/>
      <c r="BAS18" s="58"/>
      <c r="BAT18" s="56" t="e">
        <f>VLOOKUP(BAS18,$B$8:$C$182,2,0)</f>
        <v>#N/A</v>
      </c>
      <c r="BAU18" s="57"/>
      <c r="BAV18" s="58"/>
      <c r="BAW18" s="56" t="e">
        <f>VLOOKUP(BAV18,$B$8:$C$182,2,0)</f>
        <v>#N/A</v>
      </c>
      <c r="BAX18" s="57"/>
      <c r="BAY18" s="58"/>
      <c r="BAZ18" s="56" t="e">
        <f>VLOOKUP(BAY18,$B$8:$C$182,2,0)</f>
        <v>#N/A</v>
      </c>
      <c r="BBA18" s="57"/>
      <c r="BBB18" s="58"/>
      <c r="BBC18" s="56" t="e">
        <f>VLOOKUP(BBB18,$B$8:$C$182,2,0)</f>
        <v>#N/A</v>
      </c>
      <c r="BBD18" s="57"/>
      <c r="BBE18" s="58"/>
      <c r="BBF18" s="56" t="e">
        <f>VLOOKUP(BBE18,$B$8:$C$182,2,0)</f>
        <v>#N/A</v>
      </c>
      <c r="BBG18" s="57"/>
      <c r="BBH18" s="58"/>
      <c r="BBI18" s="56" t="e">
        <f>VLOOKUP(BBH18,$B$8:$C$182,2,0)</f>
        <v>#N/A</v>
      </c>
      <c r="BBJ18" s="57"/>
      <c r="BBK18" s="58"/>
      <c r="BBL18" s="56" t="e">
        <f>VLOOKUP(BBK18,$B$8:$C$182,2,0)</f>
        <v>#N/A</v>
      </c>
      <c r="BBM18" s="57"/>
      <c r="BBN18" s="58"/>
      <c r="BBO18" s="56" t="e">
        <f>VLOOKUP(BBN18,$B$8:$C$182,2,0)</f>
        <v>#N/A</v>
      </c>
      <c r="BBP18" s="57"/>
      <c r="BBQ18" s="58"/>
      <c r="BBR18" s="56" t="e">
        <f>VLOOKUP(BBQ18,$B$8:$C$182,2,0)</f>
        <v>#N/A</v>
      </c>
      <c r="BBS18" s="57"/>
      <c r="BBT18" s="58"/>
      <c r="BBU18" s="56" t="e">
        <f>VLOOKUP(BBT18,$B$8:$C$182,2,0)</f>
        <v>#N/A</v>
      </c>
      <c r="BBV18" s="57"/>
      <c r="BBW18" s="58"/>
      <c r="BBX18" s="56" t="e">
        <f>VLOOKUP(BBW18,$B$8:$C$182,2,0)</f>
        <v>#N/A</v>
      </c>
      <c r="BBY18" s="57"/>
      <c r="BBZ18" s="58"/>
      <c r="BCA18" s="56" t="e">
        <f>VLOOKUP(BBZ18,$B$8:$C$182,2,0)</f>
        <v>#N/A</v>
      </c>
      <c r="BCB18" s="57"/>
      <c r="BCC18" s="58"/>
      <c r="BCD18" s="56" t="e">
        <f>VLOOKUP(BCC18,$B$8:$C$182,2,0)</f>
        <v>#N/A</v>
      </c>
      <c r="BCE18" s="57"/>
      <c r="BCF18" s="58"/>
      <c r="BCG18" s="56" t="e">
        <f>VLOOKUP(BCF18,$B$8:$C$182,2,0)</f>
        <v>#N/A</v>
      </c>
      <c r="BCH18" s="57"/>
      <c r="BCI18" s="58"/>
      <c r="BCJ18" s="56" t="e">
        <f>VLOOKUP(BCI18,$B$8:$C$182,2,0)</f>
        <v>#N/A</v>
      </c>
      <c r="BCK18" s="57"/>
      <c r="BCL18" s="58"/>
      <c r="BCM18" s="56" t="e">
        <f>VLOOKUP(BCL18,$B$8:$C$182,2,0)</f>
        <v>#N/A</v>
      </c>
      <c r="BCN18" s="57"/>
      <c r="BCO18" s="58"/>
      <c r="BCP18" s="56" t="e">
        <f>VLOOKUP(BCO18,$B$8:$C$182,2,0)</f>
        <v>#N/A</v>
      </c>
      <c r="BCQ18" s="57"/>
      <c r="BCR18" s="58"/>
      <c r="BCS18" s="56" t="e">
        <f>VLOOKUP(BCR18,$B$8:$C$182,2,0)</f>
        <v>#N/A</v>
      </c>
      <c r="BCT18" s="57"/>
      <c r="BCU18" s="58"/>
      <c r="BCV18" s="56" t="e">
        <f>VLOOKUP(BCU18,$B$8:$C$182,2,0)</f>
        <v>#N/A</v>
      </c>
      <c r="BCW18" s="57"/>
      <c r="BCX18" s="58"/>
      <c r="BCY18" s="56" t="e">
        <f>VLOOKUP(BCX18,$B$8:$C$182,2,0)</f>
        <v>#N/A</v>
      </c>
      <c r="BCZ18" s="57"/>
      <c r="BDA18" s="58"/>
      <c r="BDB18" s="56" t="e">
        <f>VLOOKUP(BDA18,$B$8:$C$182,2,0)</f>
        <v>#N/A</v>
      </c>
      <c r="BDC18" s="57"/>
      <c r="BDD18" s="58"/>
      <c r="BDE18" s="56" t="e">
        <f>VLOOKUP(BDD18,$B$8:$C$182,2,0)</f>
        <v>#N/A</v>
      </c>
      <c r="BDF18" s="57"/>
      <c r="BDG18" s="58"/>
      <c r="BDH18" s="56" t="e">
        <f>VLOOKUP(BDG18,$B$8:$C$182,2,0)</f>
        <v>#N/A</v>
      </c>
      <c r="BDI18" s="57"/>
      <c r="BDJ18" s="58"/>
      <c r="BDK18" s="56" t="e">
        <f>VLOOKUP(BDJ18,$B$8:$C$182,2,0)</f>
        <v>#N/A</v>
      </c>
      <c r="BDL18" s="57"/>
      <c r="BDM18" s="58"/>
      <c r="BDN18" s="56" t="e">
        <f>VLOOKUP(BDM18,$B$8:$C$182,2,0)</f>
        <v>#N/A</v>
      </c>
      <c r="BDO18" s="57"/>
      <c r="BDP18" s="58"/>
      <c r="BDQ18" s="56" t="e">
        <f>VLOOKUP(BDP18,$B$8:$C$182,2,0)</f>
        <v>#N/A</v>
      </c>
      <c r="BDR18" s="57"/>
      <c r="BDS18" s="58"/>
      <c r="BDT18" s="56" t="e">
        <f>VLOOKUP(BDS18,$B$8:$C$182,2,0)</f>
        <v>#N/A</v>
      </c>
      <c r="BDU18" s="57"/>
      <c r="BDV18" s="58"/>
      <c r="BDW18" s="56" t="e">
        <f>VLOOKUP(BDV18,$B$8:$C$182,2,0)</f>
        <v>#N/A</v>
      </c>
      <c r="BDX18" s="57"/>
      <c r="BDY18" s="58"/>
      <c r="BDZ18" s="56" t="e">
        <f>VLOOKUP(BDY18,$B$8:$C$182,2,0)</f>
        <v>#N/A</v>
      </c>
      <c r="BEA18" s="57"/>
      <c r="BEB18" s="58"/>
      <c r="BEC18" s="56" t="e">
        <f>VLOOKUP(BEB18,$B$8:$C$182,2,0)</f>
        <v>#N/A</v>
      </c>
      <c r="BED18" s="57"/>
      <c r="BEE18" s="58"/>
      <c r="BEF18" s="56" t="e">
        <f>VLOOKUP(BEE18,$B$8:$C$182,2,0)</f>
        <v>#N/A</v>
      </c>
      <c r="BEG18" s="57"/>
      <c r="BEH18" s="58"/>
      <c r="BEI18" s="56" t="e">
        <f>VLOOKUP(BEH18,$B$8:$C$182,2,0)</f>
        <v>#N/A</v>
      </c>
      <c r="BEJ18" s="57"/>
      <c r="BEK18" s="58"/>
      <c r="BEL18" s="56" t="e">
        <f>VLOOKUP(BEK18,$B$8:$C$182,2,0)</f>
        <v>#N/A</v>
      </c>
      <c r="BEM18" s="57"/>
      <c r="BEN18" s="58"/>
      <c r="BEO18" s="56" t="e">
        <f>VLOOKUP(BEN18,$B$8:$C$182,2,0)</f>
        <v>#N/A</v>
      </c>
      <c r="BEP18" s="57"/>
      <c r="BEQ18" s="58"/>
      <c r="BER18" s="56" t="e">
        <f>VLOOKUP(BEQ18,$B$8:$C$182,2,0)</f>
        <v>#N/A</v>
      </c>
      <c r="BES18" s="57"/>
      <c r="BET18" s="58"/>
      <c r="BEU18" s="56" t="e">
        <f>VLOOKUP(BET18,$B$8:$C$182,2,0)</f>
        <v>#N/A</v>
      </c>
      <c r="BEV18" s="57"/>
      <c r="BEW18" s="58"/>
      <c r="BEX18" s="56" t="e">
        <f>VLOOKUP(BEW18,$B$8:$C$182,2,0)</f>
        <v>#N/A</v>
      </c>
      <c r="BEY18" s="57"/>
      <c r="BEZ18" s="58"/>
      <c r="BFA18" s="56" t="e">
        <f>VLOOKUP(BEZ18,$B$8:$C$182,2,0)</f>
        <v>#N/A</v>
      </c>
      <c r="BFB18" s="57"/>
      <c r="BFC18" s="58"/>
      <c r="BFD18" s="56" t="e">
        <f>VLOOKUP(BFC18,$B$8:$C$182,2,0)</f>
        <v>#N/A</v>
      </c>
      <c r="BFE18" s="57"/>
      <c r="BFF18" s="58"/>
      <c r="BFG18" s="56" t="e">
        <f>VLOOKUP(BFF18,$B$8:$C$182,2,0)</f>
        <v>#N/A</v>
      </c>
      <c r="BFH18" s="57"/>
      <c r="BFI18" s="58"/>
      <c r="BFJ18" s="56" t="e">
        <f>VLOOKUP(BFI18,$B$8:$C$182,2,0)</f>
        <v>#N/A</v>
      </c>
      <c r="BFK18" s="57"/>
      <c r="BFL18" s="58"/>
      <c r="BFM18" s="56" t="e">
        <f>VLOOKUP(BFL18,$B$8:$C$182,2,0)</f>
        <v>#N/A</v>
      </c>
      <c r="BFN18" s="57"/>
      <c r="BFO18" s="58"/>
      <c r="BFP18" s="56" t="e">
        <f>VLOOKUP(BFO18,$B$8:$C$182,2,0)</f>
        <v>#N/A</v>
      </c>
      <c r="BFQ18" s="57"/>
      <c r="BFR18" s="58"/>
      <c r="BFS18" s="56" t="e">
        <f>VLOOKUP(BFR18,$B$8:$C$182,2,0)</f>
        <v>#N/A</v>
      </c>
      <c r="BFT18" s="57"/>
      <c r="BFU18" s="58"/>
      <c r="BFV18" s="56" t="e">
        <f>VLOOKUP(BFU18,$B$8:$C$182,2,0)</f>
        <v>#N/A</v>
      </c>
      <c r="BFW18" s="57"/>
      <c r="BFX18" s="58"/>
      <c r="BFY18" s="56" t="e">
        <f>VLOOKUP(BFX18,$B$8:$C$182,2,0)</f>
        <v>#N/A</v>
      </c>
      <c r="BFZ18" s="57"/>
      <c r="BGA18" s="58"/>
      <c r="BGB18" s="56" t="e">
        <f>VLOOKUP(BGA18,$B$8:$C$182,2,0)</f>
        <v>#N/A</v>
      </c>
      <c r="BGC18" s="57"/>
      <c r="BGD18" s="58"/>
      <c r="BGE18" s="56" t="e">
        <f>VLOOKUP(BGD18,$B$8:$C$182,2,0)</f>
        <v>#N/A</v>
      </c>
      <c r="BGF18" s="57"/>
      <c r="BGG18" s="58"/>
      <c r="BGH18" s="56" t="e">
        <f>VLOOKUP(BGG18,$B$8:$C$182,2,0)</f>
        <v>#N/A</v>
      </c>
      <c r="BGI18" s="57"/>
      <c r="BGJ18" s="58"/>
      <c r="BGK18" s="56" t="e">
        <f>VLOOKUP(BGJ18,$B$8:$C$182,2,0)</f>
        <v>#N/A</v>
      </c>
      <c r="BGL18" s="57"/>
      <c r="BGM18" s="58"/>
      <c r="BGN18" s="56" t="e">
        <f>VLOOKUP(BGM18,$B$8:$C$182,2,0)</f>
        <v>#N/A</v>
      </c>
      <c r="BGO18" s="57"/>
      <c r="BGP18" s="58"/>
      <c r="BGQ18" s="56" t="e">
        <f>VLOOKUP(BGP18,$B$8:$C$182,2,0)</f>
        <v>#N/A</v>
      </c>
      <c r="BGR18" s="57"/>
      <c r="BGS18" s="58"/>
      <c r="BGT18" s="56" t="e">
        <f>VLOOKUP(BGS18,$B$8:$C$182,2,0)</f>
        <v>#N/A</v>
      </c>
      <c r="BGU18" s="57"/>
      <c r="BGV18" s="58"/>
      <c r="BGW18" s="56" t="e">
        <f>VLOOKUP(BGV18,$B$8:$C$182,2,0)</f>
        <v>#N/A</v>
      </c>
      <c r="BGX18" s="57"/>
      <c r="BGY18" s="58"/>
      <c r="BGZ18" s="56" t="e">
        <f>VLOOKUP(BGY18,$B$8:$C$182,2,0)</f>
        <v>#N/A</v>
      </c>
      <c r="BHA18" s="57"/>
      <c r="BHB18" s="58"/>
      <c r="BHC18" s="56" t="e">
        <f>VLOOKUP(BHB18,$B$8:$C$182,2,0)</f>
        <v>#N/A</v>
      </c>
      <c r="BHD18" s="57"/>
      <c r="BHE18" s="58"/>
      <c r="BHF18" s="56" t="e">
        <f>VLOOKUP(BHE18,$B$8:$C$182,2,0)</f>
        <v>#N/A</v>
      </c>
      <c r="BHG18" s="57"/>
      <c r="BHH18" s="58"/>
      <c r="BHI18" s="56" t="e">
        <f>VLOOKUP(BHH18,$B$8:$C$182,2,0)</f>
        <v>#N/A</v>
      </c>
      <c r="BHJ18" s="57"/>
      <c r="BHK18" s="58"/>
      <c r="BHL18" s="56" t="e">
        <f>VLOOKUP(BHK18,$B$8:$C$182,2,0)</f>
        <v>#N/A</v>
      </c>
      <c r="BHM18" s="57"/>
      <c r="BHN18" s="58"/>
      <c r="BHO18" s="56" t="e">
        <f>VLOOKUP(BHN18,$B$8:$C$182,2,0)</f>
        <v>#N/A</v>
      </c>
      <c r="BHP18" s="57"/>
      <c r="BHQ18" s="58"/>
      <c r="BHR18" s="56" t="e">
        <f>VLOOKUP(BHQ18,$B$8:$C$182,2,0)</f>
        <v>#N/A</v>
      </c>
      <c r="BHS18" s="57"/>
      <c r="BHT18" s="58"/>
      <c r="BHU18" s="56" t="e">
        <f>VLOOKUP(BHT18,$B$8:$C$182,2,0)</f>
        <v>#N/A</v>
      </c>
      <c r="BHV18" s="57"/>
      <c r="BHW18" s="58"/>
      <c r="BHX18" s="56" t="e">
        <f>VLOOKUP(BHW18,$B$8:$C$182,2,0)</f>
        <v>#N/A</v>
      </c>
      <c r="BHY18" s="57"/>
      <c r="BHZ18" s="58"/>
      <c r="BIA18" s="56" t="e">
        <f>VLOOKUP(BHZ18,$B$8:$C$182,2,0)</f>
        <v>#N/A</v>
      </c>
      <c r="BIB18" s="57"/>
      <c r="BIC18" s="58"/>
      <c r="BID18" s="56" t="e">
        <f>VLOOKUP(BIC18,$B$8:$C$182,2,0)</f>
        <v>#N/A</v>
      </c>
      <c r="BIE18" s="57"/>
      <c r="BIF18" s="58"/>
      <c r="BIG18" s="56" t="e">
        <f>VLOOKUP(BIF18,$B$8:$C$182,2,0)</f>
        <v>#N/A</v>
      </c>
      <c r="BIH18" s="57"/>
      <c r="BII18" s="58"/>
      <c r="BIJ18" s="56" t="e">
        <f>VLOOKUP(BII18,$B$8:$C$182,2,0)</f>
        <v>#N/A</v>
      </c>
      <c r="BIK18" s="57"/>
      <c r="BIL18" s="58"/>
      <c r="BIM18" s="56" t="e">
        <f>VLOOKUP(BIL18,$B$8:$C$182,2,0)</f>
        <v>#N/A</v>
      </c>
      <c r="BIN18" s="57"/>
      <c r="BIO18" s="58"/>
      <c r="BIP18" s="56" t="e">
        <f>VLOOKUP(BIO18,$B$8:$C$182,2,0)</f>
        <v>#N/A</v>
      </c>
      <c r="BIQ18" s="57"/>
      <c r="BIR18" s="58"/>
      <c r="BIS18" s="56" t="e">
        <f>VLOOKUP(BIR18,$B$8:$C$182,2,0)</f>
        <v>#N/A</v>
      </c>
      <c r="BIT18" s="57"/>
      <c r="BIU18" s="58"/>
      <c r="BIV18" s="56" t="e">
        <f>VLOOKUP(BIU18,$B$8:$C$182,2,0)</f>
        <v>#N/A</v>
      </c>
      <c r="BIW18" s="57"/>
      <c r="BIX18" s="58"/>
      <c r="BIY18" s="56" t="e">
        <f>VLOOKUP(BIX18,$B$8:$C$182,2,0)</f>
        <v>#N/A</v>
      </c>
      <c r="BIZ18" s="57"/>
      <c r="BJA18" s="58"/>
      <c r="BJB18" s="56" t="e">
        <f>VLOOKUP(BJA18,$B$8:$C$182,2,0)</f>
        <v>#N/A</v>
      </c>
      <c r="BJC18" s="57"/>
      <c r="BJD18" s="58"/>
      <c r="BJE18" s="56" t="e">
        <f>VLOOKUP(BJD18,$B$8:$C$182,2,0)</f>
        <v>#N/A</v>
      </c>
      <c r="BJF18" s="57"/>
      <c r="BJG18" s="58"/>
      <c r="BJH18" s="56" t="e">
        <f>VLOOKUP(BJG18,$B$8:$C$182,2,0)</f>
        <v>#N/A</v>
      </c>
      <c r="BJI18" s="57"/>
      <c r="BJJ18" s="58"/>
      <c r="BJK18" s="56" t="e">
        <f>VLOOKUP(BJJ18,$B$8:$C$182,2,0)</f>
        <v>#N/A</v>
      </c>
      <c r="BJL18" s="57"/>
      <c r="BJM18" s="58"/>
      <c r="BJN18" s="56" t="e">
        <f>VLOOKUP(BJM18,$B$8:$C$182,2,0)</f>
        <v>#N/A</v>
      </c>
      <c r="BJO18" s="57"/>
      <c r="BJP18" s="58"/>
      <c r="BJQ18" s="56" t="e">
        <f>VLOOKUP(BJP18,$B$8:$C$182,2,0)</f>
        <v>#N/A</v>
      </c>
      <c r="BJR18" s="57"/>
      <c r="BJS18" s="58"/>
      <c r="BJT18" s="56" t="e">
        <f>VLOOKUP(BJS18,$B$8:$C$182,2,0)</f>
        <v>#N/A</v>
      </c>
      <c r="BJU18" s="57"/>
      <c r="BJV18" s="58"/>
      <c r="BJW18" s="56" t="e">
        <f>VLOOKUP(BJV18,$B$8:$C$182,2,0)</f>
        <v>#N/A</v>
      </c>
      <c r="BJX18" s="57"/>
      <c r="BJY18" s="58"/>
      <c r="BJZ18" s="56" t="e">
        <f>VLOOKUP(BJY18,$B$8:$C$182,2,0)</f>
        <v>#N/A</v>
      </c>
      <c r="BKA18" s="57"/>
      <c r="BKB18" s="58"/>
      <c r="BKC18" s="56" t="e">
        <f>VLOOKUP(BKB18,$B$8:$C$182,2,0)</f>
        <v>#N/A</v>
      </c>
      <c r="BKD18" s="57"/>
      <c r="BKE18" s="58"/>
      <c r="BKF18" s="56" t="e">
        <f>VLOOKUP(BKE18,$B$8:$C$182,2,0)</f>
        <v>#N/A</v>
      </c>
      <c r="BKG18" s="57"/>
      <c r="BKH18" s="58"/>
      <c r="BKI18" s="56" t="e">
        <f>VLOOKUP(BKH18,$B$8:$C$182,2,0)</f>
        <v>#N/A</v>
      </c>
      <c r="BKJ18" s="57"/>
      <c r="BKK18" s="58"/>
      <c r="BKL18" s="56" t="e">
        <f>VLOOKUP(BKK18,$B$8:$C$182,2,0)</f>
        <v>#N/A</v>
      </c>
      <c r="BKM18" s="57"/>
      <c r="BKN18" s="58"/>
      <c r="BKO18" s="56" t="e">
        <f>VLOOKUP(BKN18,$B$8:$C$182,2,0)</f>
        <v>#N/A</v>
      </c>
      <c r="BKP18" s="57"/>
      <c r="BKQ18" s="58"/>
      <c r="BKR18" s="56" t="e">
        <f>VLOOKUP(BKQ18,$B$8:$C$182,2,0)</f>
        <v>#N/A</v>
      </c>
      <c r="BKS18" s="57"/>
      <c r="BKT18" s="58"/>
      <c r="BKU18" s="56" t="e">
        <f>VLOOKUP(BKT18,$B$8:$C$182,2,0)</f>
        <v>#N/A</v>
      </c>
      <c r="BKV18" s="57"/>
      <c r="BKW18" s="58"/>
      <c r="BKX18" s="56" t="e">
        <f>VLOOKUP(BKW18,$B$8:$C$182,2,0)</f>
        <v>#N/A</v>
      </c>
      <c r="BKY18" s="57"/>
      <c r="BKZ18" s="58"/>
      <c r="BLA18" s="56" t="e">
        <f>VLOOKUP(BKZ18,$B$8:$C$182,2,0)</f>
        <v>#N/A</v>
      </c>
      <c r="BLB18" s="57"/>
      <c r="BLC18" s="58"/>
      <c r="BLD18" s="56" t="e">
        <f>VLOOKUP(BLC18,$B$8:$C$182,2,0)</f>
        <v>#N/A</v>
      </c>
      <c r="BLE18" s="57"/>
      <c r="BLF18" s="58"/>
      <c r="BLG18" s="56" t="e">
        <f>VLOOKUP(BLF18,$B$8:$C$182,2,0)</f>
        <v>#N/A</v>
      </c>
      <c r="BLH18" s="57"/>
      <c r="BLI18" s="58"/>
      <c r="BLJ18" s="56" t="e">
        <f>VLOOKUP(BLI18,$B$8:$C$182,2,0)</f>
        <v>#N/A</v>
      </c>
      <c r="BLK18" s="57"/>
      <c r="BLL18" s="58"/>
      <c r="BLM18" s="56" t="e">
        <f>VLOOKUP(BLL18,$B$8:$C$182,2,0)</f>
        <v>#N/A</v>
      </c>
      <c r="BLN18" s="57"/>
      <c r="BLO18" s="58"/>
      <c r="BLP18" s="56" t="e">
        <f>VLOOKUP(BLO18,$B$8:$C$182,2,0)</f>
        <v>#N/A</v>
      </c>
      <c r="BLQ18" s="57"/>
      <c r="BLR18" s="58"/>
      <c r="BLS18" s="56" t="e">
        <f>VLOOKUP(BLR18,$B$8:$C$182,2,0)</f>
        <v>#N/A</v>
      </c>
      <c r="BLT18" s="57"/>
      <c r="BLU18" s="58"/>
      <c r="BLV18" s="56" t="e">
        <f>VLOOKUP(BLU18,$B$8:$C$182,2,0)</f>
        <v>#N/A</v>
      </c>
      <c r="BLW18" s="57"/>
      <c r="BLX18" s="58"/>
      <c r="BLY18" s="56" t="e">
        <f>VLOOKUP(BLX18,$B$8:$C$182,2,0)</f>
        <v>#N/A</v>
      </c>
      <c r="BLZ18" s="57"/>
      <c r="BMA18" s="58"/>
      <c r="BMB18" s="56" t="e">
        <f>VLOOKUP(BMA18,$B$8:$C$182,2,0)</f>
        <v>#N/A</v>
      </c>
      <c r="BMC18" s="57"/>
      <c r="BMD18" s="58"/>
      <c r="BME18" s="56" t="e">
        <f>VLOOKUP(BMD18,$B$8:$C$182,2,0)</f>
        <v>#N/A</v>
      </c>
      <c r="BMF18" s="57"/>
      <c r="BMG18" s="58"/>
      <c r="BMH18" s="56" t="e">
        <f>VLOOKUP(BMG18,$B$8:$C$182,2,0)</f>
        <v>#N/A</v>
      </c>
      <c r="BMI18" s="57"/>
      <c r="BMJ18" s="58"/>
      <c r="BMK18" s="56" t="e">
        <f>VLOOKUP(BMJ18,$B$8:$C$182,2,0)</f>
        <v>#N/A</v>
      </c>
      <c r="BML18" s="57"/>
      <c r="BMM18" s="58"/>
      <c r="BMN18" s="56" t="e">
        <f>VLOOKUP(BMM18,$B$8:$C$182,2,0)</f>
        <v>#N/A</v>
      </c>
      <c r="BMO18" s="57"/>
      <c r="BMP18" s="58"/>
      <c r="BMQ18" s="56" t="e">
        <f>VLOOKUP(BMP18,$B$8:$C$182,2,0)</f>
        <v>#N/A</v>
      </c>
      <c r="BMR18" s="57"/>
      <c r="BMS18" s="58"/>
      <c r="BMT18" s="56" t="e">
        <f>VLOOKUP(BMS18,$B$8:$C$182,2,0)</f>
        <v>#N/A</v>
      </c>
      <c r="BMU18" s="57"/>
      <c r="BMV18" s="58"/>
      <c r="BMW18" s="56" t="e">
        <f>VLOOKUP(BMV18,$B$8:$C$182,2,0)</f>
        <v>#N/A</v>
      </c>
      <c r="BMX18" s="57"/>
      <c r="BMY18" s="58"/>
      <c r="BMZ18" s="56" t="e">
        <f>VLOOKUP(BMY18,$B$8:$C$182,2,0)</f>
        <v>#N/A</v>
      </c>
      <c r="BNA18" s="57"/>
      <c r="BNB18" s="58"/>
      <c r="BNC18" s="56" t="e">
        <f>VLOOKUP(BNB18,$B$8:$C$182,2,0)</f>
        <v>#N/A</v>
      </c>
      <c r="BND18" s="57"/>
      <c r="BNE18" s="58"/>
      <c r="BNF18" s="56" t="e">
        <f>VLOOKUP(BNE18,$B$8:$C$182,2,0)</f>
        <v>#N/A</v>
      </c>
      <c r="BNG18" s="57"/>
      <c r="BNH18" s="58"/>
      <c r="BNI18" s="56" t="e">
        <f>VLOOKUP(BNH18,$B$8:$C$182,2,0)</f>
        <v>#N/A</v>
      </c>
      <c r="BNJ18" s="57"/>
      <c r="BNK18" s="58"/>
      <c r="BNL18" s="56" t="e">
        <f>VLOOKUP(BNK18,$B$8:$C$182,2,0)</f>
        <v>#N/A</v>
      </c>
      <c r="BNM18" s="57"/>
      <c r="BNN18" s="58"/>
      <c r="BNO18" s="56" t="e">
        <f>VLOOKUP(BNN18,$B$8:$C$182,2,0)</f>
        <v>#N/A</v>
      </c>
      <c r="BNP18" s="57"/>
      <c r="BNQ18" s="58"/>
      <c r="BNR18" s="56" t="e">
        <f>VLOOKUP(BNQ18,$B$8:$C$182,2,0)</f>
        <v>#N/A</v>
      </c>
      <c r="BNS18" s="57"/>
      <c r="BNT18" s="58"/>
      <c r="BNU18" s="56" t="e">
        <f>VLOOKUP(BNT18,$B$8:$C$182,2,0)</f>
        <v>#N/A</v>
      </c>
      <c r="BNV18" s="57"/>
      <c r="BNW18" s="58"/>
      <c r="BNX18" s="56" t="e">
        <f>VLOOKUP(BNW18,$B$8:$C$182,2,0)</f>
        <v>#N/A</v>
      </c>
      <c r="BNY18" s="57"/>
      <c r="BNZ18" s="58"/>
      <c r="BOA18" s="56" t="e">
        <f>VLOOKUP(BNZ18,$B$8:$C$182,2,0)</f>
        <v>#N/A</v>
      </c>
      <c r="BOB18" s="57"/>
      <c r="BOC18" s="58"/>
      <c r="BOD18" s="56" t="e">
        <f>VLOOKUP(BOC18,$B$8:$C$182,2,0)</f>
        <v>#N/A</v>
      </c>
      <c r="BOE18" s="57"/>
      <c r="BOF18" s="58"/>
      <c r="BOG18" s="56" t="e">
        <f>VLOOKUP(BOF18,$B$8:$C$182,2,0)</f>
        <v>#N/A</v>
      </c>
      <c r="BOH18" s="57"/>
      <c r="BOI18" s="58"/>
      <c r="BOJ18" s="56" t="e">
        <f>VLOOKUP(BOI18,$B$8:$C$182,2,0)</f>
        <v>#N/A</v>
      </c>
      <c r="BOK18" s="57"/>
      <c r="BOL18" s="58"/>
      <c r="BOM18" s="56" t="e">
        <f>VLOOKUP(BOL18,$B$8:$C$182,2,0)</f>
        <v>#N/A</v>
      </c>
      <c r="BON18" s="57"/>
      <c r="BOO18" s="58"/>
      <c r="BOP18" s="56" t="e">
        <f>VLOOKUP(BOO18,$B$8:$C$182,2,0)</f>
        <v>#N/A</v>
      </c>
      <c r="BOQ18" s="57"/>
      <c r="BOR18" s="58"/>
      <c r="BOS18" s="56" t="e">
        <f>VLOOKUP(BOR18,$B$8:$C$182,2,0)</f>
        <v>#N/A</v>
      </c>
      <c r="BOT18" s="57"/>
      <c r="BOU18" s="58"/>
      <c r="BOV18" s="56" t="e">
        <f>VLOOKUP(BOU18,$B$8:$C$182,2,0)</f>
        <v>#N/A</v>
      </c>
      <c r="BOW18" s="57"/>
      <c r="BOX18" s="58"/>
      <c r="BOY18" s="56" t="e">
        <f>VLOOKUP(BOX18,$B$8:$C$182,2,0)</f>
        <v>#N/A</v>
      </c>
      <c r="BOZ18" s="57"/>
      <c r="BPA18" s="58"/>
      <c r="BPB18" s="56" t="e">
        <f>VLOOKUP(BPA18,$B$8:$C$182,2,0)</f>
        <v>#N/A</v>
      </c>
      <c r="BPC18" s="57"/>
      <c r="BPD18" s="58"/>
      <c r="BPE18" s="56" t="e">
        <f>VLOOKUP(BPD18,$B$8:$C$182,2,0)</f>
        <v>#N/A</v>
      </c>
      <c r="BPF18" s="57"/>
      <c r="BPG18" s="58"/>
      <c r="BPH18" s="56" t="e">
        <f>VLOOKUP(BPG18,$B$8:$C$182,2,0)</f>
        <v>#N/A</v>
      </c>
      <c r="BPI18" s="57"/>
      <c r="BPJ18" s="58"/>
      <c r="BPK18" s="56" t="e">
        <f>VLOOKUP(BPJ18,$B$8:$C$182,2,0)</f>
        <v>#N/A</v>
      </c>
      <c r="BPL18" s="57"/>
      <c r="BPM18" s="58"/>
      <c r="BPN18" s="56" t="e">
        <f>VLOOKUP(BPM18,$B$8:$C$182,2,0)</f>
        <v>#N/A</v>
      </c>
      <c r="BPO18" s="57"/>
      <c r="BPP18" s="58"/>
      <c r="BPQ18" s="56" t="e">
        <f>VLOOKUP(BPP18,$B$8:$C$182,2,0)</f>
        <v>#N/A</v>
      </c>
      <c r="BPR18" s="57"/>
      <c r="BPS18" s="58"/>
      <c r="BPT18" s="56" t="e">
        <f>VLOOKUP(BPS18,$B$8:$C$182,2,0)</f>
        <v>#N/A</v>
      </c>
      <c r="BPU18" s="57"/>
      <c r="BPV18" s="58"/>
      <c r="BPW18" s="56" t="e">
        <f>VLOOKUP(BPV18,$B$8:$C$182,2,0)</f>
        <v>#N/A</v>
      </c>
      <c r="BPX18" s="57"/>
      <c r="BPY18" s="58"/>
      <c r="BPZ18" s="56" t="e">
        <f>VLOOKUP(BPY18,$B$8:$C$182,2,0)</f>
        <v>#N/A</v>
      </c>
      <c r="BQA18" s="57"/>
      <c r="BQB18" s="58"/>
      <c r="BQC18" s="56" t="e">
        <f>VLOOKUP(BQB18,$B$8:$C$182,2,0)</f>
        <v>#N/A</v>
      </c>
      <c r="BQD18" s="57"/>
      <c r="BQE18" s="58"/>
      <c r="BQF18" s="56" t="e">
        <f>VLOOKUP(BQE18,$B$8:$C$182,2,0)</f>
        <v>#N/A</v>
      </c>
      <c r="BQG18" s="57"/>
      <c r="BQH18" s="58"/>
      <c r="BQI18" s="56" t="e">
        <f>VLOOKUP(BQH18,$B$8:$C$182,2,0)</f>
        <v>#N/A</v>
      </c>
      <c r="BQJ18" s="57"/>
      <c r="BQK18" s="58"/>
      <c r="BQL18" s="56" t="e">
        <f>VLOOKUP(BQK18,$B$8:$C$182,2,0)</f>
        <v>#N/A</v>
      </c>
      <c r="BQM18" s="57"/>
      <c r="BQN18" s="58"/>
      <c r="BQO18" s="56" t="e">
        <f>VLOOKUP(BQN18,$B$8:$C$182,2,0)</f>
        <v>#N/A</v>
      </c>
      <c r="BQP18" s="57"/>
      <c r="BQQ18" s="58"/>
      <c r="BQR18" s="56" t="e">
        <f>VLOOKUP(BQQ18,$B$8:$C$182,2,0)</f>
        <v>#N/A</v>
      </c>
      <c r="BQS18" s="57"/>
      <c r="BQT18" s="58"/>
      <c r="BQU18" s="56" t="e">
        <f>VLOOKUP(BQT18,$B$8:$C$182,2,0)</f>
        <v>#N/A</v>
      </c>
      <c r="BQV18" s="57"/>
      <c r="BQW18" s="58"/>
      <c r="BQX18" s="56" t="e">
        <f>VLOOKUP(BQW18,$B$8:$C$182,2,0)</f>
        <v>#N/A</v>
      </c>
      <c r="BQY18" s="57"/>
      <c r="BQZ18" s="58"/>
      <c r="BRA18" s="56" t="e">
        <f>VLOOKUP(BQZ18,$B$8:$C$182,2,0)</f>
        <v>#N/A</v>
      </c>
      <c r="BRB18" s="57"/>
      <c r="BRC18" s="58"/>
      <c r="BRD18" s="56" t="e">
        <f>VLOOKUP(BRC18,$B$8:$C$182,2,0)</f>
        <v>#N/A</v>
      </c>
      <c r="BRE18" s="57"/>
      <c r="BRF18" s="58"/>
      <c r="BRG18" s="56" t="e">
        <f>VLOOKUP(BRF18,$B$8:$C$182,2,0)</f>
        <v>#N/A</v>
      </c>
      <c r="BRH18" s="57"/>
      <c r="BRI18" s="58"/>
      <c r="BRJ18" s="56" t="e">
        <f>VLOOKUP(BRI18,$B$8:$C$182,2,0)</f>
        <v>#N/A</v>
      </c>
      <c r="BRK18" s="57"/>
      <c r="BRL18" s="58"/>
      <c r="BRM18" s="56" t="e">
        <f>VLOOKUP(BRL18,$B$8:$C$182,2,0)</f>
        <v>#N/A</v>
      </c>
      <c r="BRN18" s="57"/>
      <c r="BRO18" s="58"/>
      <c r="BRP18" s="56" t="e">
        <f>VLOOKUP(BRO18,$B$8:$C$182,2,0)</f>
        <v>#N/A</v>
      </c>
      <c r="BRQ18" s="57"/>
      <c r="BRR18" s="58"/>
      <c r="BRS18" s="56" t="e">
        <f>VLOOKUP(BRR18,$B$8:$C$182,2,0)</f>
        <v>#N/A</v>
      </c>
      <c r="BRT18" s="57"/>
      <c r="BRU18" s="58"/>
      <c r="BRV18" s="56" t="e">
        <f>VLOOKUP(BRU18,$B$8:$C$182,2,0)</f>
        <v>#N/A</v>
      </c>
      <c r="BRW18" s="57"/>
      <c r="BRX18" s="58"/>
      <c r="BRY18" s="56" t="e">
        <f>VLOOKUP(BRX18,$B$8:$C$182,2,0)</f>
        <v>#N/A</v>
      </c>
      <c r="BRZ18" s="57"/>
      <c r="BSA18" s="58"/>
      <c r="BSB18" s="56" t="e">
        <f>VLOOKUP(BSA18,$B$8:$C$182,2,0)</f>
        <v>#N/A</v>
      </c>
      <c r="BSC18" s="57"/>
      <c r="BSD18" s="58"/>
      <c r="BSE18" s="56" t="e">
        <f>VLOOKUP(BSD18,$B$8:$C$182,2,0)</f>
        <v>#N/A</v>
      </c>
      <c r="BSF18" s="57"/>
      <c r="BSG18" s="58"/>
      <c r="BSH18" s="56" t="e">
        <f>VLOOKUP(BSG18,$B$8:$C$182,2,0)</f>
        <v>#N/A</v>
      </c>
      <c r="BSI18" s="57"/>
      <c r="BSJ18" s="58"/>
      <c r="BSK18" s="56" t="e">
        <f>VLOOKUP(BSJ18,$B$8:$C$182,2,0)</f>
        <v>#N/A</v>
      </c>
      <c r="BSL18" s="57"/>
      <c r="BSM18" s="58"/>
      <c r="BSN18" s="56" t="e">
        <f>VLOOKUP(BSM18,$B$8:$C$182,2,0)</f>
        <v>#N/A</v>
      </c>
      <c r="BSO18" s="57"/>
      <c r="BSP18" s="58"/>
      <c r="BSQ18" s="56" t="e">
        <f>VLOOKUP(BSP18,$B$8:$C$182,2,0)</f>
        <v>#N/A</v>
      </c>
      <c r="BSR18" s="57"/>
      <c r="BSS18" s="58"/>
      <c r="BST18" s="56" t="e">
        <f>VLOOKUP(BSS18,$B$8:$C$182,2,0)</f>
        <v>#N/A</v>
      </c>
      <c r="BSU18" s="57"/>
      <c r="BSV18" s="58"/>
      <c r="BSW18" s="56" t="e">
        <f>VLOOKUP(BSV18,$B$8:$C$182,2,0)</f>
        <v>#N/A</v>
      </c>
      <c r="BSX18" s="57"/>
      <c r="BSY18" s="58"/>
      <c r="BSZ18" s="56" t="e">
        <f>VLOOKUP(BSY18,$B$8:$C$182,2,0)</f>
        <v>#N/A</v>
      </c>
      <c r="BTA18" s="57"/>
      <c r="BTB18" s="58"/>
      <c r="BTC18" s="56" t="e">
        <f>VLOOKUP(BTB18,$B$8:$C$182,2,0)</f>
        <v>#N/A</v>
      </c>
      <c r="BTD18" s="57"/>
      <c r="BTE18" s="58"/>
      <c r="BTF18" s="56" t="e">
        <f>VLOOKUP(BTE18,$B$8:$C$182,2,0)</f>
        <v>#N/A</v>
      </c>
      <c r="BTG18" s="57"/>
      <c r="BTH18" s="58"/>
      <c r="BTI18" s="56" t="e">
        <f>VLOOKUP(BTH18,$B$8:$C$182,2,0)</f>
        <v>#N/A</v>
      </c>
      <c r="BTJ18" s="57"/>
      <c r="BTK18" s="58"/>
      <c r="BTL18" s="56" t="e">
        <f>VLOOKUP(BTK18,$B$8:$C$182,2,0)</f>
        <v>#N/A</v>
      </c>
      <c r="BTM18" s="57"/>
      <c r="BTN18" s="58"/>
      <c r="BTO18" s="56" t="e">
        <f>VLOOKUP(BTN18,$B$8:$C$182,2,0)</f>
        <v>#N/A</v>
      </c>
      <c r="BTP18" s="57"/>
      <c r="BTQ18" s="58"/>
      <c r="BTR18" s="56" t="e">
        <f>VLOOKUP(BTQ18,$B$8:$C$182,2,0)</f>
        <v>#N/A</v>
      </c>
      <c r="BTS18" s="57"/>
      <c r="BTT18" s="58"/>
      <c r="BTU18" s="56" t="e">
        <f>VLOOKUP(BTT18,$B$8:$C$182,2,0)</f>
        <v>#N/A</v>
      </c>
      <c r="BTV18" s="57"/>
      <c r="BTW18" s="58"/>
      <c r="BTX18" s="56" t="e">
        <f>VLOOKUP(BTW18,$B$8:$C$182,2,0)</f>
        <v>#N/A</v>
      </c>
      <c r="BTY18" s="57"/>
      <c r="BTZ18" s="58"/>
      <c r="BUA18" s="56" t="e">
        <f>VLOOKUP(BTZ18,$B$8:$C$182,2,0)</f>
        <v>#N/A</v>
      </c>
      <c r="BUB18" s="57"/>
      <c r="BUC18" s="58"/>
      <c r="BUD18" s="56" t="e">
        <f>VLOOKUP(BUC18,$B$8:$C$182,2,0)</f>
        <v>#N/A</v>
      </c>
      <c r="BUE18" s="57"/>
      <c r="BUF18" s="58"/>
      <c r="BUG18" s="56" t="e">
        <f>VLOOKUP(BUF18,$B$8:$C$182,2,0)</f>
        <v>#N/A</v>
      </c>
      <c r="BUH18" s="57"/>
      <c r="BUI18" s="58"/>
      <c r="BUJ18" s="56" t="e">
        <f>VLOOKUP(BUI18,$B$8:$C$182,2,0)</f>
        <v>#N/A</v>
      </c>
      <c r="BUK18" s="57"/>
      <c r="BUL18" s="58"/>
      <c r="BUM18" s="56" t="e">
        <f>VLOOKUP(BUL18,$B$8:$C$182,2,0)</f>
        <v>#N/A</v>
      </c>
      <c r="BUN18" s="57"/>
      <c r="BUO18" s="58"/>
      <c r="BUP18" s="56" t="e">
        <f>VLOOKUP(BUO18,$B$8:$C$182,2,0)</f>
        <v>#N/A</v>
      </c>
      <c r="BUQ18" s="57"/>
      <c r="BUR18" s="58"/>
      <c r="BUS18" s="56" t="e">
        <f>VLOOKUP(BUR18,$B$8:$C$182,2,0)</f>
        <v>#N/A</v>
      </c>
      <c r="BUT18" s="57"/>
      <c r="BUU18" s="58"/>
      <c r="BUV18" s="56" t="e">
        <f>VLOOKUP(BUU18,$B$8:$C$182,2,0)</f>
        <v>#N/A</v>
      </c>
      <c r="BUW18" s="57"/>
      <c r="BUX18" s="58"/>
      <c r="BUY18" s="56" t="e">
        <f>VLOOKUP(BUX18,$B$8:$C$182,2,0)</f>
        <v>#N/A</v>
      </c>
      <c r="BUZ18" s="57"/>
      <c r="BVA18" s="58"/>
      <c r="BVB18" s="56" t="e">
        <f>VLOOKUP(BVA18,$B$8:$C$182,2,0)</f>
        <v>#N/A</v>
      </c>
      <c r="BVC18" s="57"/>
      <c r="BVD18" s="58"/>
      <c r="BVE18" s="56" t="e">
        <f>VLOOKUP(BVD18,$B$8:$C$182,2,0)</f>
        <v>#N/A</v>
      </c>
      <c r="BVF18" s="57"/>
      <c r="BVG18" s="58"/>
      <c r="BVH18" s="56" t="e">
        <f>VLOOKUP(BVG18,$B$8:$C$182,2,0)</f>
        <v>#N/A</v>
      </c>
      <c r="BVI18" s="57"/>
      <c r="BVJ18" s="58"/>
      <c r="BVK18" s="56" t="e">
        <f>VLOOKUP(BVJ18,$B$8:$C$182,2,0)</f>
        <v>#N/A</v>
      </c>
      <c r="BVL18" s="57"/>
      <c r="BVM18" s="58"/>
      <c r="BVN18" s="56" t="e">
        <f>VLOOKUP(BVM18,$B$8:$C$182,2,0)</f>
        <v>#N/A</v>
      </c>
      <c r="BVO18" s="57"/>
      <c r="BVP18" s="58"/>
      <c r="BVQ18" s="56" t="e">
        <f>VLOOKUP(BVP18,$B$8:$C$182,2,0)</f>
        <v>#N/A</v>
      </c>
      <c r="BVR18" s="57"/>
      <c r="BVS18" s="58"/>
      <c r="BVT18" s="56" t="e">
        <f>VLOOKUP(BVS18,$B$8:$C$182,2,0)</f>
        <v>#N/A</v>
      </c>
      <c r="BVU18" s="57"/>
      <c r="BVV18" s="58"/>
      <c r="BVW18" s="56" t="e">
        <f>VLOOKUP(BVV18,$B$8:$C$182,2,0)</f>
        <v>#N/A</v>
      </c>
      <c r="BVX18" s="57"/>
      <c r="BVY18" s="58"/>
      <c r="BVZ18" s="56" t="e">
        <f>VLOOKUP(BVY18,$B$8:$C$182,2,0)</f>
        <v>#N/A</v>
      </c>
      <c r="BWA18" s="57"/>
      <c r="BWB18" s="58"/>
      <c r="BWC18" s="56" t="e">
        <f>VLOOKUP(BWB18,$B$8:$C$182,2,0)</f>
        <v>#N/A</v>
      </c>
      <c r="BWD18" s="57"/>
      <c r="BWE18" s="58"/>
      <c r="BWF18" s="56" t="e">
        <f>VLOOKUP(BWE18,$B$8:$C$182,2,0)</f>
        <v>#N/A</v>
      </c>
      <c r="BWG18" s="57"/>
      <c r="BWH18" s="58"/>
      <c r="BWI18" s="56" t="e">
        <f>VLOOKUP(BWH18,$B$8:$C$182,2,0)</f>
        <v>#N/A</v>
      </c>
      <c r="BWJ18" s="57"/>
      <c r="BWK18" s="58"/>
      <c r="BWL18" s="56" t="e">
        <f>VLOOKUP(BWK18,$B$8:$C$182,2,0)</f>
        <v>#N/A</v>
      </c>
      <c r="BWM18" s="57"/>
      <c r="BWN18" s="58"/>
      <c r="BWO18" s="56" t="e">
        <f>VLOOKUP(BWN18,$B$8:$C$182,2,0)</f>
        <v>#N/A</v>
      </c>
      <c r="BWP18" s="57"/>
      <c r="BWQ18" s="58"/>
      <c r="BWR18" s="56" t="e">
        <f>VLOOKUP(BWQ18,$B$8:$C$182,2,0)</f>
        <v>#N/A</v>
      </c>
      <c r="BWS18" s="57"/>
      <c r="BWT18" s="58"/>
      <c r="BWU18" s="56" t="e">
        <f>VLOOKUP(BWT18,$B$8:$C$182,2,0)</f>
        <v>#N/A</v>
      </c>
      <c r="BWV18" s="57"/>
      <c r="BWW18" s="58"/>
      <c r="BWX18" s="56" t="e">
        <f>VLOOKUP(BWW18,$B$8:$C$182,2,0)</f>
        <v>#N/A</v>
      </c>
      <c r="BWY18" s="57"/>
      <c r="BWZ18" s="58"/>
      <c r="BXA18" s="56" t="e">
        <f>VLOOKUP(BWZ18,$B$8:$C$182,2,0)</f>
        <v>#N/A</v>
      </c>
      <c r="BXB18" s="57"/>
      <c r="BXC18" s="58"/>
      <c r="BXD18" s="56" t="e">
        <f>VLOOKUP(BXC18,$B$8:$C$182,2,0)</f>
        <v>#N/A</v>
      </c>
      <c r="BXE18" s="57"/>
      <c r="BXF18" s="58"/>
      <c r="BXG18" s="56" t="e">
        <f>VLOOKUP(BXF18,$B$8:$C$182,2,0)</f>
        <v>#N/A</v>
      </c>
      <c r="BXH18" s="57"/>
      <c r="BXI18" s="58"/>
      <c r="BXJ18" s="56" t="e">
        <f>VLOOKUP(BXI18,$B$8:$C$182,2,0)</f>
        <v>#N/A</v>
      </c>
      <c r="BXK18" s="57"/>
      <c r="BXL18" s="58"/>
      <c r="BXM18" s="56" t="e">
        <f>VLOOKUP(BXL18,$B$8:$C$182,2,0)</f>
        <v>#N/A</v>
      </c>
      <c r="BXN18" s="57"/>
      <c r="BXO18" s="58"/>
      <c r="BXP18" s="56" t="e">
        <f>VLOOKUP(BXO18,$B$8:$C$182,2,0)</f>
        <v>#N/A</v>
      </c>
      <c r="BXQ18" s="57"/>
      <c r="BXR18" s="58"/>
      <c r="BXS18" s="56" t="e">
        <f>VLOOKUP(BXR18,$B$8:$C$182,2,0)</f>
        <v>#N/A</v>
      </c>
      <c r="BXT18" s="57"/>
      <c r="BXU18" s="58"/>
      <c r="BXV18" s="56" t="e">
        <f>VLOOKUP(BXU18,$B$8:$C$182,2,0)</f>
        <v>#N/A</v>
      </c>
      <c r="BXW18" s="57"/>
      <c r="BXX18" s="58"/>
      <c r="BXY18" s="56" t="e">
        <f>VLOOKUP(BXX18,$B$8:$C$182,2,0)</f>
        <v>#N/A</v>
      </c>
      <c r="BXZ18" s="57"/>
      <c r="BYA18" s="58"/>
      <c r="BYB18" s="56" t="e">
        <f>VLOOKUP(BYA18,$B$8:$C$182,2,0)</f>
        <v>#N/A</v>
      </c>
      <c r="BYC18" s="57"/>
      <c r="BYD18" s="58"/>
      <c r="BYE18" s="56" t="e">
        <f>VLOOKUP(BYD18,$B$8:$C$182,2,0)</f>
        <v>#N/A</v>
      </c>
      <c r="BYF18" s="57"/>
      <c r="BYG18" s="58"/>
      <c r="BYH18" s="56" t="e">
        <f>VLOOKUP(BYG18,$B$8:$C$182,2,0)</f>
        <v>#N/A</v>
      </c>
      <c r="BYI18" s="57"/>
      <c r="BYJ18" s="58"/>
      <c r="BYK18" s="56" t="e">
        <f>VLOOKUP(BYJ18,$B$8:$C$182,2,0)</f>
        <v>#N/A</v>
      </c>
      <c r="BYL18" s="57"/>
      <c r="BYM18" s="58"/>
      <c r="BYN18" s="56" t="e">
        <f>VLOOKUP(BYM18,$B$8:$C$182,2,0)</f>
        <v>#N/A</v>
      </c>
      <c r="BYO18" s="57"/>
      <c r="BYP18" s="58"/>
      <c r="BYQ18" s="56" t="e">
        <f>VLOOKUP(BYP18,$B$8:$C$182,2,0)</f>
        <v>#N/A</v>
      </c>
      <c r="BYR18" s="57"/>
      <c r="BYS18" s="58"/>
      <c r="BYT18" s="56" t="e">
        <f>VLOOKUP(BYS18,$B$8:$C$182,2,0)</f>
        <v>#N/A</v>
      </c>
      <c r="BYU18" s="57"/>
      <c r="BYV18" s="58"/>
      <c r="BYW18" s="56" t="e">
        <f>VLOOKUP(BYV18,$B$8:$C$182,2,0)</f>
        <v>#N/A</v>
      </c>
      <c r="BYX18" s="57"/>
      <c r="BYY18" s="58"/>
      <c r="BYZ18" s="56" t="e">
        <f>VLOOKUP(BYY18,$B$8:$C$182,2,0)</f>
        <v>#N/A</v>
      </c>
      <c r="BZA18" s="57"/>
      <c r="BZB18" s="58"/>
      <c r="BZC18" s="56" t="e">
        <f>VLOOKUP(BZB18,$B$8:$C$182,2,0)</f>
        <v>#N/A</v>
      </c>
      <c r="BZD18" s="57"/>
      <c r="BZE18" s="58"/>
      <c r="BZF18" s="56" t="e">
        <f>VLOOKUP(BZE18,$B$8:$C$182,2,0)</f>
        <v>#N/A</v>
      </c>
      <c r="BZG18" s="57"/>
      <c r="BZH18" s="58"/>
      <c r="BZI18" s="56" t="e">
        <f>VLOOKUP(BZH18,$B$8:$C$182,2,0)</f>
        <v>#N/A</v>
      </c>
      <c r="BZJ18" s="57"/>
      <c r="BZK18" s="58"/>
      <c r="BZL18" s="56" t="e">
        <f>VLOOKUP(BZK18,$B$8:$C$182,2,0)</f>
        <v>#N/A</v>
      </c>
      <c r="BZM18" s="57"/>
      <c r="BZN18" s="58"/>
      <c r="BZO18" s="56" t="e">
        <f>VLOOKUP(BZN18,$B$8:$C$182,2,0)</f>
        <v>#N/A</v>
      </c>
      <c r="BZP18" s="57"/>
      <c r="BZQ18" s="58"/>
      <c r="BZR18" s="56" t="e">
        <f>VLOOKUP(BZQ18,$B$8:$C$182,2,0)</f>
        <v>#N/A</v>
      </c>
      <c r="BZS18" s="57"/>
      <c r="BZT18" s="58"/>
      <c r="BZU18" s="56" t="e">
        <f>VLOOKUP(BZT18,$B$8:$C$182,2,0)</f>
        <v>#N/A</v>
      </c>
      <c r="BZV18" s="57"/>
      <c r="BZW18" s="58"/>
      <c r="BZX18" s="56" t="e">
        <f>VLOOKUP(BZW18,$B$8:$C$182,2,0)</f>
        <v>#N/A</v>
      </c>
      <c r="BZY18" s="57"/>
      <c r="BZZ18" s="58"/>
      <c r="CAA18" s="56" t="e">
        <f>VLOOKUP(BZZ18,$B$8:$C$182,2,0)</f>
        <v>#N/A</v>
      </c>
      <c r="CAB18" s="57"/>
      <c r="CAC18" s="58"/>
      <c r="CAD18" s="56" t="e">
        <f>VLOOKUP(CAC18,$B$8:$C$182,2,0)</f>
        <v>#N/A</v>
      </c>
      <c r="CAE18" s="57"/>
      <c r="CAF18" s="58"/>
      <c r="CAG18" s="56" t="e">
        <f>VLOOKUP(CAF18,$B$8:$C$182,2,0)</f>
        <v>#N/A</v>
      </c>
      <c r="CAH18" s="57"/>
      <c r="CAI18" s="58"/>
      <c r="CAJ18" s="56" t="e">
        <f>VLOOKUP(CAI18,$B$8:$C$182,2,0)</f>
        <v>#N/A</v>
      </c>
      <c r="CAK18" s="57"/>
      <c r="CAL18" s="58"/>
      <c r="CAM18" s="56" t="e">
        <f>VLOOKUP(CAL18,$B$8:$C$182,2,0)</f>
        <v>#N/A</v>
      </c>
      <c r="CAN18" s="57"/>
      <c r="CAO18" s="58"/>
      <c r="CAP18" s="56" t="e">
        <f>VLOOKUP(CAO18,$B$8:$C$182,2,0)</f>
        <v>#N/A</v>
      </c>
      <c r="CAQ18" s="57"/>
      <c r="CAR18" s="58"/>
      <c r="CAS18" s="56" t="e">
        <f>VLOOKUP(CAR18,$B$8:$C$182,2,0)</f>
        <v>#N/A</v>
      </c>
      <c r="CAT18" s="57"/>
      <c r="CAU18" s="58"/>
      <c r="CAV18" s="56" t="e">
        <f>VLOOKUP(CAU18,$B$8:$C$182,2,0)</f>
        <v>#N/A</v>
      </c>
      <c r="CAW18" s="57"/>
      <c r="CAX18" s="58"/>
      <c r="CAY18" s="56" t="e">
        <f>VLOOKUP(CAX18,$B$8:$C$182,2,0)</f>
        <v>#N/A</v>
      </c>
      <c r="CAZ18" s="57"/>
      <c r="CBA18" s="58"/>
      <c r="CBB18" s="56" t="e">
        <f>VLOOKUP(CBA18,$B$8:$C$182,2,0)</f>
        <v>#N/A</v>
      </c>
      <c r="CBC18" s="57"/>
      <c r="CBD18" s="58"/>
      <c r="CBE18" s="56" t="e">
        <f>VLOOKUP(CBD18,$B$8:$C$182,2,0)</f>
        <v>#N/A</v>
      </c>
      <c r="CBF18" s="57"/>
      <c r="CBG18" s="58"/>
      <c r="CBH18" s="56" t="e">
        <f>VLOOKUP(CBG18,$B$8:$C$182,2,0)</f>
        <v>#N/A</v>
      </c>
      <c r="CBI18" s="57"/>
      <c r="CBJ18" s="58"/>
      <c r="CBK18" s="56" t="e">
        <f>VLOOKUP(CBJ18,$B$8:$C$182,2,0)</f>
        <v>#N/A</v>
      </c>
      <c r="CBL18" s="57"/>
      <c r="CBM18" s="58"/>
      <c r="CBN18" s="56" t="e">
        <f>VLOOKUP(CBM18,$B$8:$C$182,2,0)</f>
        <v>#N/A</v>
      </c>
      <c r="CBO18" s="57"/>
      <c r="CBP18" s="58"/>
      <c r="CBQ18" s="56" t="e">
        <f>VLOOKUP(CBP18,$B$8:$C$182,2,0)</f>
        <v>#N/A</v>
      </c>
      <c r="CBR18" s="57"/>
      <c r="CBS18" s="58"/>
      <c r="CBT18" s="56" t="e">
        <f>VLOOKUP(CBS18,$B$8:$C$182,2,0)</f>
        <v>#N/A</v>
      </c>
      <c r="CBU18" s="57"/>
      <c r="CBV18" s="58"/>
      <c r="CBW18" s="56" t="e">
        <f>VLOOKUP(CBV18,$B$8:$C$182,2,0)</f>
        <v>#N/A</v>
      </c>
      <c r="CBX18" s="57"/>
      <c r="CBY18" s="58"/>
      <c r="CBZ18" s="56" t="e">
        <f>VLOOKUP(CBY18,$B$8:$C$182,2,0)</f>
        <v>#N/A</v>
      </c>
      <c r="CCA18" s="57"/>
      <c r="CCB18" s="58"/>
      <c r="CCC18" s="56" t="e">
        <f>VLOOKUP(CCB18,$B$8:$C$182,2,0)</f>
        <v>#N/A</v>
      </c>
      <c r="CCD18" s="57"/>
      <c r="CCE18" s="58"/>
      <c r="CCF18" s="56" t="e">
        <f>VLOOKUP(CCE18,$B$8:$C$182,2,0)</f>
        <v>#N/A</v>
      </c>
      <c r="CCG18" s="57"/>
      <c r="CCH18" s="58"/>
      <c r="CCI18" s="56" t="e">
        <f>VLOOKUP(CCH18,$B$8:$C$182,2,0)</f>
        <v>#N/A</v>
      </c>
      <c r="CCJ18" s="57"/>
      <c r="CCK18" s="58"/>
      <c r="CCL18" s="56" t="e">
        <f>VLOOKUP(CCK18,$B$8:$C$182,2,0)</f>
        <v>#N/A</v>
      </c>
      <c r="CCM18" s="57"/>
      <c r="CCN18" s="58"/>
      <c r="CCO18" s="56" t="e">
        <f>VLOOKUP(CCN18,$B$8:$C$182,2,0)</f>
        <v>#N/A</v>
      </c>
      <c r="CCP18" s="57"/>
      <c r="CCQ18" s="58"/>
      <c r="CCR18" s="56" t="e">
        <f>VLOOKUP(CCQ18,$B$8:$C$182,2,0)</f>
        <v>#N/A</v>
      </c>
      <c r="CCS18" s="57"/>
      <c r="CCT18" s="58"/>
      <c r="CCU18" s="56" t="e">
        <f>VLOOKUP(CCT18,$B$8:$C$182,2,0)</f>
        <v>#N/A</v>
      </c>
      <c r="CCV18" s="57"/>
      <c r="CCW18" s="58"/>
      <c r="CCX18" s="56" t="e">
        <f>VLOOKUP(CCW18,$B$8:$C$182,2,0)</f>
        <v>#N/A</v>
      </c>
      <c r="CCY18" s="57"/>
      <c r="CCZ18" s="58"/>
      <c r="CDA18" s="56" t="e">
        <f>VLOOKUP(CCZ18,$B$8:$C$182,2,0)</f>
        <v>#N/A</v>
      </c>
      <c r="CDB18" s="57"/>
      <c r="CDC18" s="58"/>
      <c r="CDD18" s="56" t="e">
        <f>VLOOKUP(CDC18,$B$8:$C$182,2,0)</f>
        <v>#N/A</v>
      </c>
      <c r="CDE18" s="57"/>
      <c r="CDF18" s="58"/>
      <c r="CDG18" s="56" t="e">
        <f>VLOOKUP(CDF18,$B$8:$C$182,2,0)</f>
        <v>#N/A</v>
      </c>
      <c r="CDH18" s="57"/>
      <c r="CDI18" s="58"/>
      <c r="CDJ18" s="56" t="e">
        <f>VLOOKUP(CDI18,$B$8:$C$182,2,0)</f>
        <v>#N/A</v>
      </c>
      <c r="CDK18" s="57"/>
      <c r="CDL18" s="58"/>
      <c r="CDM18" s="56" t="e">
        <f>VLOOKUP(CDL18,$B$8:$C$182,2,0)</f>
        <v>#N/A</v>
      </c>
      <c r="CDN18" s="57"/>
      <c r="CDO18" s="58"/>
      <c r="CDP18" s="56" t="e">
        <f>VLOOKUP(CDO18,$B$8:$C$182,2,0)</f>
        <v>#N/A</v>
      </c>
      <c r="CDQ18" s="57"/>
      <c r="CDR18" s="58"/>
      <c r="CDS18" s="56" t="e">
        <f>VLOOKUP(CDR18,$B$8:$C$182,2,0)</f>
        <v>#N/A</v>
      </c>
      <c r="CDT18" s="57"/>
      <c r="CDU18" s="58"/>
      <c r="CDV18" s="56" t="e">
        <f>VLOOKUP(CDU18,$B$8:$C$182,2,0)</f>
        <v>#N/A</v>
      </c>
      <c r="CDW18" s="57"/>
      <c r="CDX18" s="58"/>
      <c r="CDY18" s="56" t="e">
        <f>VLOOKUP(CDX18,$B$8:$C$182,2,0)</f>
        <v>#N/A</v>
      </c>
      <c r="CDZ18" s="57"/>
      <c r="CEA18" s="58"/>
      <c r="CEB18" s="56" t="e">
        <f>VLOOKUP(CEA18,$B$8:$C$182,2,0)</f>
        <v>#N/A</v>
      </c>
      <c r="CEC18" s="57"/>
      <c r="CED18" s="58"/>
      <c r="CEE18" s="56" t="e">
        <f>VLOOKUP(CED18,$B$8:$C$182,2,0)</f>
        <v>#N/A</v>
      </c>
      <c r="CEF18" s="57"/>
      <c r="CEG18" s="58"/>
      <c r="CEH18" s="56" t="e">
        <f>VLOOKUP(CEG18,$B$8:$C$182,2,0)</f>
        <v>#N/A</v>
      </c>
      <c r="CEI18" s="57"/>
      <c r="CEJ18" s="58"/>
      <c r="CEK18" s="56" t="e">
        <f>VLOOKUP(CEJ18,$B$8:$C$182,2,0)</f>
        <v>#N/A</v>
      </c>
      <c r="CEL18" s="57"/>
      <c r="CEM18" s="58"/>
      <c r="CEN18" s="56" t="e">
        <f>VLOOKUP(CEM18,$B$8:$C$182,2,0)</f>
        <v>#N/A</v>
      </c>
      <c r="CEO18" s="57"/>
      <c r="CEP18" s="58"/>
      <c r="CEQ18" s="56" t="e">
        <f>VLOOKUP(CEP18,$B$8:$C$182,2,0)</f>
        <v>#N/A</v>
      </c>
      <c r="CER18" s="57"/>
      <c r="CES18" s="58"/>
      <c r="CET18" s="56" t="e">
        <f>VLOOKUP(CES18,$B$8:$C$182,2,0)</f>
        <v>#N/A</v>
      </c>
      <c r="CEU18" s="57"/>
      <c r="CEV18" s="58"/>
      <c r="CEW18" s="56" t="e">
        <f>VLOOKUP(CEV18,$B$8:$C$182,2,0)</f>
        <v>#N/A</v>
      </c>
      <c r="CEX18" s="57"/>
      <c r="CEY18" s="58"/>
      <c r="CEZ18" s="56" t="e">
        <f>VLOOKUP(CEY18,$B$8:$C$182,2,0)</f>
        <v>#N/A</v>
      </c>
      <c r="CFA18" s="57"/>
      <c r="CFB18" s="58"/>
      <c r="CFC18" s="56" t="e">
        <f>VLOOKUP(CFB18,$B$8:$C$182,2,0)</f>
        <v>#N/A</v>
      </c>
      <c r="CFD18" s="57"/>
      <c r="CFE18" s="58"/>
      <c r="CFF18" s="56" t="e">
        <f>VLOOKUP(CFE18,$B$8:$C$182,2,0)</f>
        <v>#N/A</v>
      </c>
      <c r="CFG18" s="57"/>
      <c r="CFH18" s="58"/>
      <c r="CFI18" s="56" t="e">
        <f>VLOOKUP(CFH18,$B$8:$C$182,2,0)</f>
        <v>#N/A</v>
      </c>
      <c r="CFJ18" s="57"/>
      <c r="CFK18" s="58"/>
      <c r="CFL18" s="56" t="e">
        <f>VLOOKUP(CFK18,$B$8:$C$182,2,0)</f>
        <v>#N/A</v>
      </c>
      <c r="CFM18" s="57"/>
      <c r="CFN18" s="58"/>
      <c r="CFO18" s="56" t="e">
        <f>VLOOKUP(CFN18,$B$8:$C$182,2,0)</f>
        <v>#N/A</v>
      </c>
      <c r="CFP18" s="57"/>
      <c r="CFQ18" s="58"/>
      <c r="CFR18" s="56" t="e">
        <f>VLOOKUP(CFQ18,$B$8:$C$182,2,0)</f>
        <v>#N/A</v>
      </c>
      <c r="CFS18" s="57"/>
      <c r="CFT18" s="58"/>
      <c r="CFU18" s="56" t="e">
        <f>VLOOKUP(CFT18,$B$8:$C$182,2,0)</f>
        <v>#N/A</v>
      </c>
      <c r="CFV18" s="57"/>
      <c r="CFW18" s="58"/>
      <c r="CFX18" s="56" t="e">
        <f>VLOOKUP(CFW18,$B$8:$C$182,2,0)</f>
        <v>#N/A</v>
      </c>
      <c r="CFY18" s="57"/>
      <c r="CFZ18" s="58"/>
      <c r="CGA18" s="56" t="e">
        <f>VLOOKUP(CFZ18,$B$8:$C$182,2,0)</f>
        <v>#N/A</v>
      </c>
      <c r="CGB18" s="57"/>
      <c r="CGC18" s="58"/>
      <c r="CGD18" s="56" t="e">
        <f>VLOOKUP(CGC18,$B$8:$C$182,2,0)</f>
        <v>#N/A</v>
      </c>
      <c r="CGE18" s="57"/>
      <c r="CGF18" s="58"/>
      <c r="CGG18" s="56" t="e">
        <f>VLOOKUP(CGF18,$B$8:$C$182,2,0)</f>
        <v>#N/A</v>
      </c>
      <c r="CGH18" s="57"/>
      <c r="CGI18" s="58"/>
      <c r="CGJ18" s="56" t="e">
        <f>VLOOKUP(CGI18,$B$8:$C$182,2,0)</f>
        <v>#N/A</v>
      </c>
      <c r="CGK18" s="57"/>
      <c r="CGL18" s="58"/>
      <c r="CGM18" s="56" t="e">
        <f>VLOOKUP(CGL18,$B$8:$C$182,2,0)</f>
        <v>#N/A</v>
      </c>
      <c r="CGN18" s="57"/>
      <c r="CGO18" s="58"/>
      <c r="CGP18" s="56" t="e">
        <f>VLOOKUP(CGO18,$B$8:$C$182,2,0)</f>
        <v>#N/A</v>
      </c>
      <c r="CGQ18" s="57"/>
      <c r="CGR18" s="58"/>
      <c r="CGS18" s="56" t="e">
        <f>VLOOKUP(CGR18,$B$8:$C$182,2,0)</f>
        <v>#N/A</v>
      </c>
      <c r="CGT18" s="57"/>
      <c r="CGU18" s="58"/>
      <c r="CGV18" s="56" t="e">
        <f>VLOOKUP(CGU18,$B$8:$C$182,2,0)</f>
        <v>#N/A</v>
      </c>
      <c r="CGW18" s="57"/>
      <c r="CGX18" s="58"/>
      <c r="CGY18" s="56" t="e">
        <f>VLOOKUP(CGX18,$B$8:$C$182,2,0)</f>
        <v>#N/A</v>
      </c>
      <c r="CGZ18" s="57"/>
      <c r="CHA18" s="58"/>
      <c r="CHB18" s="56" t="e">
        <f>VLOOKUP(CHA18,$B$8:$C$182,2,0)</f>
        <v>#N/A</v>
      </c>
      <c r="CHC18" s="57"/>
      <c r="CHD18" s="58"/>
      <c r="CHE18" s="56" t="e">
        <f>VLOOKUP(CHD18,$B$8:$C$182,2,0)</f>
        <v>#N/A</v>
      </c>
      <c r="CHF18" s="57"/>
      <c r="CHG18" s="58"/>
      <c r="CHH18" s="56" t="e">
        <f>VLOOKUP(CHG18,$B$8:$C$182,2,0)</f>
        <v>#N/A</v>
      </c>
      <c r="CHI18" s="57"/>
      <c r="CHJ18" s="58"/>
      <c r="CHK18" s="56" t="e">
        <f>VLOOKUP(CHJ18,$B$8:$C$182,2,0)</f>
        <v>#N/A</v>
      </c>
      <c r="CHL18" s="57"/>
      <c r="CHM18" s="58"/>
      <c r="CHN18" s="56" t="e">
        <f>VLOOKUP(CHM18,$B$8:$C$182,2,0)</f>
        <v>#N/A</v>
      </c>
      <c r="CHO18" s="57"/>
      <c r="CHP18" s="58"/>
      <c r="CHQ18" s="56" t="e">
        <f>VLOOKUP(CHP18,$B$8:$C$182,2,0)</f>
        <v>#N/A</v>
      </c>
      <c r="CHR18" s="57"/>
      <c r="CHS18" s="58"/>
      <c r="CHT18" s="56" t="e">
        <f>VLOOKUP(CHS18,$B$8:$C$182,2,0)</f>
        <v>#N/A</v>
      </c>
      <c r="CHU18" s="57"/>
      <c r="CHV18" s="58"/>
      <c r="CHW18" s="56" t="e">
        <f>VLOOKUP(CHV18,$B$8:$C$182,2,0)</f>
        <v>#N/A</v>
      </c>
      <c r="CHX18" s="57"/>
      <c r="CHY18" s="58"/>
      <c r="CHZ18" s="56" t="e">
        <f>VLOOKUP(CHY18,$B$8:$C$182,2,0)</f>
        <v>#N/A</v>
      </c>
      <c r="CIA18" s="57"/>
      <c r="CIB18" s="58"/>
      <c r="CIC18" s="56" t="e">
        <f>VLOOKUP(CIB18,$B$8:$C$182,2,0)</f>
        <v>#N/A</v>
      </c>
      <c r="CID18" s="57"/>
      <c r="CIE18" s="58"/>
      <c r="CIF18" s="56" t="e">
        <f>VLOOKUP(CIE18,$B$8:$C$182,2,0)</f>
        <v>#N/A</v>
      </c>
      <c r="CIG18" s="57"/>
      <c r="CIH18" s="58"/>
      <c r="CII18" s="56" t="e">
        <f>VLOOKUP(CIH18,$B$8:$C$182,2,0)</f>
        <v>#N/A</v>
      </c>
      <c r="CIJ18" s="57"/>
      <c r="CIK18" s="58"/>
      <c r="CIL18" s="56" t="e">
        <f>VLOOKUP(CIK18,$B$8:$C$182,2,0)</f>
        <v>#N/A</v>
      </c>
      <c r="CIM18" s="57"/>
      <c r="CIN18" s="58"/>
      <c r="CIO18" s="56" t="e">
        <f>VLOOKUP(CIN18,$B$8:$C$182,2,0)</f>
        <v>#N/A</v>
      </c>
      <c r="CIP18" s="57"/>
      <c r="CIQ18" s="58"/>
      <c r="CIR18" s="56" t="e">
        <f>VLOOKUP(CIQ18,$B$8:$C$182,2,0)</f>
        <v>#N/A</v>
      </c>
      <c r="CIS18" s="57"/>
      <c r="CIT18" s="58"/>
      <c r="CIU18" s="56" t="e">
        <f>VLOOKUP(CIT18,$B$8:$C$182,2,0)</f>
        <v>#N/A</v>
      </c>
      <c r="CIV18" s="57"/>
      <c r="CIW18" s="58"/>
      <c r="CIX18" s="56" t="e">
        <f>VLOOKUP(CIW18,$B$8:$C$182,2,0)</f>
        <v>#N/A</v>
      </c>
      <c r="CIY18" s="57"/>
      <c r="CIZ18" s="58"/>
      <c r="CJA18" s="56" t="e">
        <f>VLOOKUP(CIZ18,$B$8:$C$182,2,0)</f>
        <v>#N/A</v>
      </c>
      <c r="CJB18" s="57"/>
      <c r="CJC18" s="58"/>
      <c r="CJD18" s="56" t="e">
        <f>VLOOKUP(CJC18,$B$8:$C$182,2,0)</f>
        <v>#N/A</v>
      </c>
      <c r="CJE18" s="57"/>
      <c r="CJF18" s="58"/>
      <c r="CJG18" s="56" t="e">
        <f>VLOOKUP(CJF18,$B$8:$C$182,2,0)</f>
        <v>#N/A</v>
      </c>
      <c r="CJH18" s="57"/>
      <c r="CJI18" s="58"/>
      <c r="CJJ18" s="56" t="e">
        <f>VLOOKUP(CJI18,$B$8:$C$182,2,0)</f>
        <v>#N/A</v>
      </c>
      <c r="CJK18" s="57"/>
      <c r="CJL18" s="58"/>
      <c r="CJM18" s="56" t="e">
        <f>VLOOKUP(CJL18,$B$8:$C$182,2,0)</f>
        <v>#N/A</v>
      </c>
      <c r="CJN18" s="57"/>
      <c r="CJO18" s="58"/>
      <c r="CJP18" s="56" t="e">
        <f>VLOOKUP(CJO18,$B$8:$C$182,2,0)</f>
        <v>#N/A</v>
      </c>
      <c r="CJQ18" s="57"/>
      <c r="CJR18" s="58"/>
      <c r="CJS18" s="56" t="e">
        <f>VLOOKUP(CJR18,$B$8:$C$182,2,0)</f>
        <v>#N/A</v>
      </c>
      <c r="CJT18" s="57"/>
      <c r="CJU18" s="58"/>
      <c r="CJV18" s="56" t="e">
        <f>VLOOKUP(CJU18,$B$8:$C$182,2,0)</f>
        <v>#N/A</v>
      </c>
      <c r="CJW18" s="57"/>
      <c r="CJX18" s="58"/>
      <c r="CJY18" s="56" t="e">
        <f>VLOOKUP(CJX18,$B$8:$C$182,2,0)</f>
        <v>#N/A</v>
      </c>
      <c r="CJZ18" s="57"/>
      <c r="CKA18" s="58"/>
      <c r="CKB18" s="56" t="e">
        <f>VLOOKUP(CKA18,$B$8:$C$182,2,0)</f>
        <v>#N/A</v>
      </c>
      <c r="CKC18" s="57"/>
      <c r="CKD18" s="58"/>
      <c r="CKE18" s="56" t="e">
        <f>VLOOKUP(CKD18,$B$8:$C$182,2,0)</f>
        <v>#N/A</v>
      </c>
      <c r="CKF18" s="57"/>
      <c r="CKG18" s="58"/>
      <c r="CKH18" s="56" t="e">
        <f>VLOOKUP(CKG18,$B$8:$C$182,2,0)</f>
        <v>#N/A</v>
      </c>
      <c r="CKI18" s="57"/>
      <c r="CKJ18" s="58"/>
      <c r="CKK18" s="56" t="e">
        <f>VLOOKUP(CKJ18,$B$8:$C$182,2,0)</f>
        <v>#N/A</v>
      </c>
      <c r="CKL18" s="57"/>
      <c r="CKM18" s="58"/>
      <c r="CKN18" s="56" t="e">
        <f>VLOOKUP(CKM18,$B$8:$C$182,2,0)</f>
        <v>#N/A</v>
      </c>
      <c r="CKO18" s="57"/>
      <c r="CKP18" s="58"/>
      <c r="CKQ18" s="56" t="e">
        <f>VLOOKUP(CKP18,$B$8:$C$182,2,0)</f>
        <v>#N/A</v>
      </c>
      <c r="CKR18" s="57"/>
      <c r="CKS18" s="58"/>
      <c r="CKT18" s="56" t="e">
        <f>VLOOKUP(CKS18,$B$8:$C$182,2,0)</f>
        <v>#N/A</v>
      </c>
      <c r="CKU18" s="57"/>
      <c r="CKV18" s="58"/>
      <c r="CKW18" s="56" t="e">
        <f>VLOOKUP(CKV18,$B$8:$C$182,2,0)</f>
        <v>#N/A</v>
      </c>
      <c r="CKX18" s="57"/>
      <c r="CKY18" s="58"/>
      <c r="CKZ18" s="56" t="e">
        <f>VLOOKUP(CKY18,$B$8:$C$182,2,0)</f>
        <v>#N/A</v>
      </c>
      <c r="CLA18" s="57"/>
      <c r="CLB18" s="58"/>
      <c r="CLC18" s="56" t="e">
        <f>VLOOKUP(CLB18,$B$8:$C$182,2,0)</f>
        <v>#N/A</v>
      </c>
      <c r="CLD18" s="57"/>
      <c r="CLE18" s="58"/>
      <c r="CLF18" s="56" t="e">
        <f>VLOOKUP(CLE18,$B$8:$C$182,2,0)</f>
        <v>#N/A</v>
      </c>
      <c r="CLG18" s="57"/>
      <c r="CLH18" s="58"/>
      <c r="CLI18" s="56" t="e">
        <f>VLOOKUP(CLH18,$B$8:$C$182,2,0)</f>
        <v>#N/A</v>
      </c>
      <c r="CLJ18" s="57"/>
      <c r="CLK18" s="58"/>
      <c r="CLL18" s="56" t="e">
        <f>VLOOKUP(CLK18,$B$8:$C$182,2,0)</f>
        <v>#N/A</v>
      </c>
      <c r="CLM18" s="57"/>
      <c r="CLN18" s="58"/>
      <c r="CLO18" s="56" t="e">
        <f>VLOOKUP(CLN18,$B$8:$C$182,2,0)</f>
        <v>#N/A</v>
      </c>
      <c r="CLP18" s="57"/>
      <c r="CLQ18" s="58"/>
      <c r="CLR18" s="56" t="e">
        <f>VLOOKUP(CLQ18,$B$8:$C$182,2,0)</f>
        <v>#N/A</v>
      </c>
      <c r="CLS18" s="57"/>
      <c r="CLT18" s="58"/>
      <c r="CLU18" s="56" t="e">
        <f>VLOOKUP(CLT18,$B$8:$C$182,2,0)</f>
        <v>#N/A</v>
      </c>
      <c r="CLV18" s="57"/>
      <c r="CLW18" s="58"/>
      <c r="CLX18" s="56" t="e">
        <f>VLOOKUP(CLW18,$B$8:$C$182,2,0)</f>
        <v>#N/A</v>
      </c>
      <c r="CLY18" s="57"/>
      <c r="CLZ18" s="58"/>
      <c r="CMA18" s="56" t="e">
        <f>VLOOKUP(CLZ18,$B$8:$C$182,2,0)</f>
        <v>#N/A</v>
      </c>
      <c r="CMB18" s="57"/>
      <c r="CMC18" s="58"/>
      <c r="CMD18" s="56" t="e">
        <f>VLOOKUP(CMC18,$B$8:$C$182,2,0)</f>
        <v>#N/A</v>
      </c>
      <c r="CME18" s="57"/>
      <c r="CMF18" s="58"/>
      <c r="CMG18" s="56" t="e">
        <f>VLOOKUP(CMF18,$B$8:$C$182,2,0)</f>
        <v>#N/A</v>
      </c>
      <c r="CMH18" s="57"/>
      <c r="CMI18" s="58"/>
      <c r="CMJ18" s="56" t="e">
        <f>VLOOKUP(CMI18,$B$8:$C$182,2,0)</f>
        <v>#N/A</v>
      </c>
      <c r="CMK18" s="57"/>
      <c r="CML18" s="58"/>
      <c r="CMM18" s="56" t="e">
        <f>VLOOKUP(CML18,$B$8:$C$182,2,0)</f>
        <v>#N/A</v>
      </c>
      <c r="CMN18" s="57"/>
      <c r="CMO18" s="58"/>
      <c r="CMP18" s="56" t="e">
        <f>VLOOKUP(CMO18,$B$8:$C$182,2,0)</f>
        <v>#N/A</v>
      </c>
      <c r="CMQ18" s="57"/>
      <c r="CMR18" s="58"/>
      <c r="CMS18" s="56" t="e">
        <f>VLOOKUP(CMR18,$B$8:$C$182,2,0)</f>
        <v>#N/A</v>
      </c>
      <c r="CMT18" s="57"/>
      <c r="CMU18" s="58"/>
      <c r="CMV18" s="56" t="e">
        <f>VLOOKUP(CMU18,$B$8:$C$182,2,0)</f>
        <v>#N/A</v>
      </c>
      <c r="CMW18" s="57"/>
      <c r="CMX18" s="58"/>
      <c r="CMY18" s="56" t="e">
        <f>VLOOKUP(CMX18,$B$8:$C$182,2,0)</f>
        <v>#N/A</v>
      </c>
      <c r="CMZ18" s="57"/>
      <c r="CNA18" s="58"/>
      <c r="CNB18" s="56" t="e">
        <f>VLOOKUP(CNA18,$B$8:$C$182,2,0)</f>
        <v>#N/A</v>
      </c>
      <c r="CNC18" s="57"/>
      <c r="CND18" s="58"/>
      <c r="CNE18" s="56" t="e">
        <f>VLOOKUP(CND18,$B$8:$C$182,2,0)</f>
        <v>#N/A</v>
      </c>
      <c r="CNF18" s="57"/>
      <c r="CNG18" s="58"/>
      <c r="CNH18" s="56" t="e">
        <f>VLOOKUP(CNG18,$B$8:$C$182,2,0)</f>
        <v>#N/A</v>
      </c>
      <c r="CNI18" s="57"/>
      <c r="CNJ18" s="58"/>
      <c r="CNK18" s="56" t="e">
        <f>VLOOKUP(CNJ18,$B$8:$C$182,2,0)</f>
        <v>#N/A</v>
      </c>
      <c r="CNL18" s="57"/>
      <c r="CNM18" s="58"/>
      <c r="CNN18" s="56" t="e">
        <f>VLOOKUP(CNM18,$B$8:$C$182,2,0)</f>
        <v>#N/A</v>
      </c>
      <c r="CNO18" s="57"/>
      <c r="CNP18" s="58"/>
      <c r="CNQ18" s="56" t="e">
        <f>VLOOKUP(CNP18,$B$8:$C$182,2,0)</f>
        <v>#N/A</v>
      </c>
      <c r="CNR18" s="57"/>
      <c r="CNS18" s="58"/>
      <c r="CNT18" s="56" t="e">
        <f>VLOOKUP(CNS18,$B$8:$C$182,2,0)</f>
        <v>#N/A</v>
      </c>
      <c r="CNU18" s="57"/>
      <c r="CNV18" s="58"/>
      <c r="CNW18" s="56" t="e">
        <f>VLOOKUP(CNV18,$B$8:$C$182,2,0)</f>
        <v>#N/A</v>
      </c>
      <c r="CNX18" s="57"/>
      <c r="CNY18" s="58"/>
      <c r="CNZ18" s="56" t="e">
        <f>VLOOKUP(CNY18,$B$8:$C$182,2,0)</f>
        <v>#N/A</v>
      </c>
      <c r="COA18" s="57"/>
      <c r="COB18" s="58"/>
      <c r="COC18" s="56" t="e">
        <f>VLOOKUP(COB18,$B$8:$C$182,2,0)</f>
        <v>#N/A</v>
      </c>
      <c r="COD18" s="57"/>
      <c r="COE18" s="58"/>
      <c r="COF18" s="56" t="e">
        <f>VLOOKUP(COE18,$B$8:$C$182,2,0)</f>
        <v>#N/A</v>
      </c>
      <c r="COG18" s="57"/>
      <c r="COH18" s="58"/>
      <c r="COI18" s="56" t="e">
        <f>VLOOKUP(COH18,$B$8:$C$182,2,0)</f>
        <v>#N/A</v>
      </c>
      <c r="COJ18" s="57"/>
      <c r="COK18" s="58"/>
      <c r="COL18" s="56" t="e">
        <f>VLOOKUP(COK18,$B$8:$C$182,2,0)</f>
        <v>#N/A</v>
      </c>
      <c r="COM18" s="57"/>
      <c r="CON18" s="58"/>
      <c r="COO18" s="56" t="e">
        <f>VLOOKUP(CON18,$B$8:$C$182,2,0)</f>
        <v>#N/A</v>
      </c>
      <c r="COP18" s="57"/>
      <c r="COQ18" s="58"/>
      <c r="COR18" s="56" t="e">
        <f>VLOOKUP(COQ18,$B$8:$C$182,2,0)</f>
        <v>#N/A</v>
      </c>
      <c r="COS18" s="57"/>
      <c r="COT18" s="58"/>
      <c r="COU18" s="56" t="e">
        <f>VLOOKUP(COT18,$B$8:$C$182,2,0)</f>
        <v>#N/A</v>
      </c>
      <c r="COV18" s="57"/>
      <c r="COW18" s="58"/>
      <c r="COX18" s="56" t="e">
        <f>VLOOKUP(COW18,$B$8:$C$182,2,0)</f>
        <v>#N/A</v>
      </c>
      <c r="COY18" s="57"/>
      <c r="COZ18" s="58"/>
      <c r="CPA18" s="56" t="e">
        <f>VLOOKUP(COZ18,$B$8:$C$182,2,0)</f>
        <v>#N/A</v>
      </c>
      <c r="CPB18" s="57"/>
      <c r="CPC18" s="58"/>
      <c r="CPD18" s="56" t="e">
        <f>VLOOKUP(CPC18,$B$8:$C$182,2,0)</f>
        <v>#N/A</v>
      </c>
      <c r="CPE18" s="57"/>
      <c r="CPF18" s="58"/>
      <c r="CPG18" s="56" t="e">
        <f>VLOOKUP(CPF18,$B$8:$C$182,2,0)</f>
        <v>#N/A</v>
      </c>
      <c r="CPH18" s="57"/>
      <c r="CPI18" s="58"/>
      <c r="CPJ18" s="56" t="e">
        <f>VLOOKUP(CPI18,$B$8:$C$182,2,0)</f>
        <v>#N/A</v>
      </c>
      <c r="CPK18" s="57"/>
      <c r="CPL18" s="58"/>
      <c r="CPM18" s="56" t="e">
        <f>VLOOKUP(CPL18,$B$8:$C$182,2,0)</f>
        <v>#N/A</v>
      </c>
      <c r="CPN18" s="57"/>
      <c r="CPO18" s="58"/>
      <c r="CPP18" s="56" t="e">
        <f>VLOOKUP(CPO18,$B$8:$C$182,2,0)</f>
        <v>#N/A</v>
      </c>
      <c r="CPQ18" s="57"/>
      <c r="CPR18" s="58"/>
      <c r="CPS18" s="56" t="e">
        <f>VLOOKUP(CPR18,$B$8:$C$182,2,0)</f>
        <v>#N/A</v>
      </c>
      <c r="CPT18" s="57"/>
      <c r="CPU18" s="58"/>
      <c r="CPV18" s="56" t="e">
        <f>VLOOKUP(CPU18,$B$8:$C$182,2,0)</f>
        <v>#N/A</v>
      </c>
      <c r="CPW18" s="57"/>
      <c r="CPX18" s="58"/>
      <c r="CPY18" s="56" t="e">
        <f>VLOOKUP(CPX18,$B$8:$C$182,2,0)</f>
        <v>#N/A</v>
      </c>
      <c r="CPZ18" s="57"/>
      <c r="CQA18" s="58"/>
      <c r="CQB18" s="56" t="e">
        <f>VLOOKUP(CQA18,$B$8:$C$182,2,0)</f>
        <v>#N/A</v>
      </c>
      <c r="CQC18" s="57"/>
      <c r="CQD18" s="58"/>
      <c r="CQE18" s="56" t="e">
        <f>VLOOKUP(CQD18,$B$8:$C$182,2,0)</f>
        <v>#N/A</v>
      </c>
      <c r="CQF18" s="57"/>
      <c r="CQG18" s="58"/>
      <c r="CQH18" s="56" t="e">
        <f>VLOOKUP(CQG18,$B$8:$C$182,2,0)</f>
        <v>#N/A</v>
      </c>
      <c r="CQI18" s="57"/>
      <c r="CQJ18" s="58"/>
      <c r="CQK18" s="56" t="e">
        <f>VLOOKUP(CQJ18,$B$8:$C$182,2,0)</f>
        <v>#N/A</v>
      </c>
      <c r="CQL18" s="57"/>
      <c r="CQM18" s="58"/>
      <c r="CQN18" s="56" t="e">
        <f>VLOOKUP(CQM18,$B$8:$C$182,2,0)</f>
        <v>#N/A</v>
      </c>
      <c r="CQO18" s="57"/>
      <c r="CQP18" s="58"/>
      <c r="CQQ18" s="56" t="e">
        <f>VLOOKUP(CQP18,$B$8:$C$182,2,0)</f>
        <v>#N/A</v>
      </c>
      <c r="CQR18" s="57"/>
      <c r="CQS18" s="58"/>
      <c r="CQT18" s="56" t="e">
        <f>VLOOKUP(CQS18,$B$8:$C$182,2,0)</f>
        <v>#N/A</v>
      </c>
      <c r="CQU18" s="57"/>
      <c r="CQV18" s="58"/>
      <c r="CQW18" s="56" t="e">
        <f>VLOOKUP(CQV18,$B$8:$C$182,2,0)</f>
        <v>#N/A</v>
      </c>
      <c r="CQX18" s="57"/>
      <c r="CQY18" s="58"/>
      <c r="CQZ18" s="56" t="e">
        <f>VLOOKUP(CQY18,$B$8:$C$182,2,0)</f>
        <v>#N/A</v>
      </c>
      <c r="CRA18" s="57"/>
      <c r="CRB18" s="58"/>
      <c r="CRC18" s="56" t="e">
        <f>VLOOKUP(CRB18,$B$8:$C$182,2,0)</f>
        <v>#N/A</v>
      </c>
      <c r="CRD18" s="57"/>
      <c r="CRE18" s="58"/>
      <c r="CRF18" s="56" t="e">
        <f>VLOOKUP(CRE18,$B$8:$C$182,2,0)</f>
        <v>#N/A</v>
      </c>
      <c r="CRG18" s="57"/>
      <c r="CRH18" s="58"/>
      <c r="CRI18" s="56" t="e">
        <f>VLOOKUP(CRH18,$B$8:$C$182,2,0)</f>
        <v>#N/A</v>
      </c>
      <c r="CRJ18" s="57"/>
      <c r="CRK18" s="58"/>
      <c r="CRL18" s="56" t="e">
        <f>VLOOKUP(CRK18,$B$8:$C$182,2,0)</f>
        <v>#N/A</v>
      </c>
      <c r="CRM18" s="57"/>
      <c r="CRN18" s="58"/>
      <c r="CRO18" s="56" t="e">
        <f>VLOOKUP(CRN18,$B$8:$C$182,2,0)</f>
        <v>#N/A</v>
      </c>
      <c r="CRP18" s="57"/>
      <c r="CRQ18" s="58"/>
      <c r="CRR18" s="56" t="e">
        <f>VLOOKUP(CRQ18,$B$8:$C$182,2,0)</f>
        <v>#N/A</v>
      </c>
      <c r="CRS18" s="57"/>
      <c r="CRT18" s="58"/>
      <c r="CRU18" s="56" t="e">
        <f>VLOOKUP(CRT18,$B$8:$C$182,2,0)</f>
        <v>#N/A</v>
      </c>
      <c r="CRV18" s="57"/>
      <c r="CRW18" s="58"/>
      <c r="CRX18" s="56" t="e">
        <f>VLOOKUP(CRW18,$B$8:$C$182,2,0)</f>
        <v>#N/A</v>
      </c>
      <c r="CRY18" s="57"/>
      <c r="CRZ18" s="58"/>
      <c r="CSA18" s="56" t="e">
        <f>VLOOKUP(CRZ18,$B$8:$C$182,2,0)</f>
        <v>#N/A</v>
      </c>
      <c r="CSB18" s="57"/>
      <c r="CSC18" s="58"/>
      <c r="CSD18" s="56" t="e">
        <f>VLOOKUP(CSC18,$B$8:$C$182,2,0)</f>
        <v>#N/A</v>
      </c>
      <c r="CSE18" s="57"/>
      <c r="CSF18" s="58"/>
      <c r="CSG18" s="56" t="e">
        <f>VLOOKUP(CSF18,$B$8:$C$182,2,0)</f>
        <v>#N/A</v>
      </c>
      <c r="CSH18" s="57"/>
      <c r="CSI18" s="58"/>
      <c r="CSJ18" s="56" t="e">
        <f>VLOOKUP(CSI18,$B$8:$C$182,2,0)</f>
        <v>#N/A</v>
      </c>
      <c r="CSK18" s="57"/>
      <c r="CSL18" s="58"/>
      <c r="CSM18" s="56" t="e">
        <f>VLOOKUP(CSL18,$B$8:$C$182,2,0)</f>
        <v>#N/A</v>
      </c>
      <c r="CSN18" s="57"/>
      <c r="CSO18" s="58"/>
      <c r="CSP18" s="56" t="e">
        <f>VLOOKUP(CSO18,$B$8:$C$182,2,0)</f>
        <v>#N/A</v>
      </c>
      <c r="CSQ18" s="57"/>
      <c r="CSR18" s="58"/>
      <c r="CSS18" s="56" t="e">
        <f>VLOOKUP(CSR18,$B$8:$C$182,2,0)</f>
        <v>#N/A</v>
      </c>
      <c r="CST18" s="57"/>
      <c r="CSU18" s="58"/>
      <c r="CSV18" s="56" t="e">
        <f>VLOOKUP(CSU18,$B$8:$C$182,2,0)</f>
        <v>#N/A</v>
      </c>
      <c r="CSW18" s="57"/>
      <c r="CSX18" s="58"/>
      <c r="CSY18" s="56" t="e">
        <f>VLOOKUP(CSX18,$B$8:$C$182,2,0)</f>
        <v>#N/A</v>
      </c>
      <c r="CSZ18" s="57"/>
      <c r="CTA18" s="58"/>
      <c r="CTB18" s="56" t="e">
        <f>VLOOKUP(CTA18,$B$8:$C$182,2,0)</f>
        <v>#N/A</v>
      </c>
      <c r="CTC18" s="57"/>
      <c r="CTD18" s="58"/>
      <c r="CTE18" s="56" t="e">
        <f>VLOOKUP(CTD18,$B$8:$C$182,2,0)</f>
        <v>#N/A</v>
      </c>
      <c r="CTF18" s="57"/>
      <c r="CTG18" s="58"/>
      <c r="CTH18" s="56" t="e">
        <f>VLOOKUP(CTG18,$B$8:$C$182,2,0)</f>
        <v>#N/A</v>
      </c>
      <c r="CTI18" s="57"/>
      <c r="CTJ18" s="58"/>
      <c r="CTK18" s="56" t="e">
        <f>VLOOKUP(CTJ18,$B$8:$C$182,2,0)</f>
        <v>#N/A</v>
      </c>
      <c r="CTL18" s="57"/>
      <c r="CTM18" s="58"/>
      <c r="CTN18" s="56" t="e">
        <f>VLOOKUP(CTM18,$B$8:$C$182,2,0)</f>
        <v>#N/A</v>
      </c>
      <c r="CTO18" s="57"/>
      <c r="CTP18" s="58"/>
      <c r="CTQ18" s="56" t="e">
        <f>VLOOKUP(CTP18,$B$8:$C$182,2,0)</f>
        <v>#N/A</v>
      </c>
      <c r="CTR18" s="57"/>
      <c r="CTS18" s="58"/>
      <c r="CTT18" s="56" t="e">
        <f>VLOOKUP(CTS18,$B$8:$C$182,2,0)</f>
        <v>#N/A</v>
      </c>
      <c r="CTU18" s="57"/>
      <c r="CTV18" s="58"/>
      <c r="CTW18" s="56" t="e">
        <f>VLOOKUP(CTV18,$B$8:$C$182,2,0)</f>
        <v>#N/A</v>
      </c>
      <c r="CTX18" s="57"/>
      <c r="CTY18" s="58"/>
      <c r="CTZ18" s="56" t="e">
        <f>VLOOKUP(CTY18,$B$8:$C$182,2,0)</f>
        <v>#N/A</v>
      </c>
      <c r="CUA18" s="57"/>
      <c r="CUB18" s="58"/>
      <c r="CUC18" s="56" t="e">
        <f>VLOOKUP(CUB18,$B$8:$C$182,2,0)</f>
        <v>#N/A</v>
      </c>
      <c r="CUD18" s="57"/>
      <c r="CUE18" s="58"/>
      <c r="CUF18" s="56" t="e">
        <f>VLOOKUP(CUE18,$B$8:$C$182,2,0)</f>
        <v>#N/A</v>
      </c>
      <c r="CUG18" s="57"/>
      <c r="CUH18" s="58"/>
      <c r="CUI18" s="56" t="e">
        <f>VLOOKUP(CUH18,$B$8:$C$182,2,0)</f>
        <v>#N/A</v>
      </c>
      <c r="CUJ18" s="57"/>
      <c r="CUK18" s="58"/>
      <c r="CUL18" s="56" t="e">
        <f>VLOOKUP(CUK18,$B$8:$C$182,2,0)</f>
        <v>#N/A</v>
      </c>
      <c r="CUM18" s="57"/>
      <c r="CUN18" s="58"/>
      <c r="CUO18" s="56" t="e">
        <f>VLOOKUP(CUN18,$B$8:$C$182,2,0)</f>
        <v>#N/A</v>
      </c>
      <c r="CUP18" s="57"/>
      <c r="CUQ18" s="58"/>
      <c r="CUR18" s="56" t="e">
        <f>VLOOKUP(CUQ18,$B$8:$C$182,2,0)</f>
        <v>#N/A</v>
      </c>
      <c r="CUS18" s="57"/>
      <c r="CUT18" s="58"/>
      <c r="CUU18" s="56" t="e">
        <f>VLOOKUP(CUT18,$B$8:$C$182,2,0)</f>
        <v>#N/A</v>
      </c>
      <c r="CUV18" s="57"/>
      <c r="CUW18" s="58"/>
      <c r="CUX18" s="56" t="e">
        <f>VLOOKUP(CUW18,$B$8:$C$182,2,0)</f>
        <v>#N/A</v>
      </c>
      <c r="CUY18" s="57"/>
      <c r="CUZ18" s="58"/>
      <c r="CVA18" s="56" t="e">
        <f>VLOOKUP(CUZ18,$B$8:$C$182,2,0)</f>
        <v>#N/A</v>
      </c>
      <c r="CVB18" s="57"/>
      <c r="CVC18" s="58"/>
      <c r="CVD18" s="56" t="e">
        <f>VLOOKUP(CVC18,$B$8:$C$182,2,0)</f>
        <v>#N/A</v>
      </c>
      <c r="CVE18" s="57"/>
      <c r="CVF18" s="58"/>
      <c r="CVG18" s="56" t="e">
        <f>VLOOKUP(CVF18,$B$8:$C$182,2,0)</f>
        <v>#N/A</v>
      </c>
      <c r="CVH18" s="57"/>
      <c r="CVI18" s="58"/>
      <c r="CVJ18" s="56" t="e">
        <f>VLOOKUP(CVI18,$B$8:$C$182,2,0)</f>
        <v>#N/A</v>
      </c>
      <c r="CVK18" s="57"/>
      <c r="CVL18" s="58"/>
      <c r="CVM18" s="56" t="e">
        <f>VLOOKUP(CVL18,$B$8:$C$182,2,0)</f>
        <v>#N/A</v>
      </c>
      <c r="CVN18" s="57"/>
      <c r="CVO18" s="58"/>
      <c r="CVP18" s="56" t="e">
        <f>VLOOKUP(CVO18,$B$8:$C$182,2,0)</f>
        <v>#N/A</v>
      </c>
      <c r="CVQ18" s="57"/>
      <c r="CVR18" s="58"/>
      <c r="CVS18" s="56" t="e">
        <f>VLOOKUP(CVR18,$B$8:$C$182,2,0)</f>
        <v>#N/A</v>
      </c>
      <c r="CVT18" s="57"/>
      <c r="CVU18" s="58"/>
      <c r="CVV18" s="56" t="e">
        <f>VLOOKUP(CVU18,$B$8:$C$182,2,0)</f>
        <v>#N/A</v>
      </c>
      <c r="CVW18" s="57"/>
      <c r="CVX18" s="58"/>
      <c r="CVY18" s="56" t="e">
        <f>VLOOKUP(CVX18,$B$8:$C$182,2,0)</f>
        <v>#N/A</v>
      </c>
      <c r="CVZ18" s="57"/>
      <c r="CWA18" s="58"/>
      <c r="CWB18" s="56" t="e">
        <f>VLOOKUP(CWA18,$B$8:$C$182,2,0)</f>
        <v>#N/A</v>
      </c>
      <c r="CWC18" s="57"/>
      <c r="CWD18" s="58"/>
      <c r="CWE18" s="56" t="e">
        <f>VLOOKUP(CWD18,$B$8:$C$182,2,0)</f>
        <v>#N/A</v>
      </c>
      <c r="CWF18" s="57"/>
      <c r="CWG18" s="58"/>
      <c r="CWH18" s="56" t="e">
        <f>VLOOKUP(CWG18,$B$8:$C$182,2,0)</f>
        <v>#N/A</v>
      </c>
      <c r="CWI18" s="57"/>
      <c r="CWJ18" s="58"/>
      <c r="CWK18" s="56" t="e">
        <f>VLOOKUP(CWJ18,$B$8:$C$182,2,0)</f>
        <v>#N/A</v>
      </c>
      <c r="CWL18" s="57"/>
      <c r="CWM18" s="58"/>
      <c r="CWN18" s="56" t="e">
        <f>VLOOKUP(CWM18,$B$8:$C$182,2,0)</f>
        <v>#N/A</v>
      </c>
      <c r="CWO18" s="57"/>
      <c r="CWP18" s="58"/>
      <c r="CWQ18" s="56" t="e">
        <f>VLOOKUP(CWP18,$B$8:$C$182,2,0)</f>
        <v>#N/A</v>
      </c>
      <c r="CWR18" s="57"/>
      <c r="CWS18" s="58"/>
      <c r="CWT18" s="56" t="e">
        <f>VLOOKUP(CWS18,$B$8:$C$182,2,0)</f>
        <v>#N/A</v>
      </c>
      <c r="CWU18" s="57"/>
      <c r="CWV18" s="58"/>
      <c r="CWW18" s="56" t="e">
        <f>VLOOKUP(CWV18,$B$8:$C$182,2,0)</f>
        <v>#N/A</v>
      </c>
      <c r="CWX18" s="57"/>
      <c r="CWY18" s="58"/>
      <c r="CWZ18" s="56" t="e">
        <f>VLOOKUP(CWY18,$B$8:$C$182,2,0)</f>
        <v>#N/A</v>
      </c>
      <c r="CXA18" s="57"/>
      <c r="CXB18" s="58"/>
      <c r="CXC18" s="56" t="e">
        <f>VLOOKUP(CXB18,$B$8:$C$182,2,0)</f>
        <v>#N/A</v>
      </c>
      <c r="CXD18" s="57"/>
      <c r="CXE18" s="58"/>
      <c r="CXF18" s="56" t="e">
        <f>VLOOKUP(CXE18,$B$8:$C$182,2,0)</f>
        <v>#N/A</v>
      </c>
      <c r="CXG18" s="57"/>
      <c r="CXH18" s="58"/>
      <c r="CXI18" s="56" t="e">
        <f>VLOOKUP(CXH18,$B$8:$C$182,2,0)</f>
        <v>#N/A</v>
      </c>
      <c r="CXJ18" s="57"/>
      <c r="CXK18" s="58"/>
      <c r="CXL18" s="56" t="e">
        <f>VLOOKUP(CXK18,$B$8:$C$182,2,0)</f>
        <v>#N/A</v>
      </c>
      <c r="CXM18" s="57"/>
      <c r="CXN18" s="58"/>
      <c r="CXO18" s="56" t="e">
        <f>VLOOKUP(CXN18,$B$8:$C$182,2,0)</f>
        <v>#N/A</v>
      </c>
      <c r="CXP18" s="57"/>
      <c r="CXQ18" s="58"/>
      <c r="CXR18" s="56" t="e">
        <f>VLOOKUP(CXQ18,$B$8:$C$182,2,0)</f>
        <v>#N/A</v>
      </c>
      <c r="CXS18" s="57"/>
      <c r="CXT18" s="58"/>
      <c r="CXU18" s="56" t="e">
        <f>VLOOKUP(CXT18,$B$8:$C$182,2,0)</f>
        <v>#N/A</v>
      </c>
      <c r="CXV18" s="57"/>
      <c r="CXW18" s="58"/>
      <c r="CXX18" s="56" t="e">
        <f>VLOOKUP(CXW18,$B$8:$C$182,2,0)</f>
        <v>#N/A</v>
      </c>
      <c r="CXY18" s="57"/>
      <c r="CXZ18" s="58"/>
      <c r="CYA18" s="56" t="e">
        <f>VLOOKUP(CXZ18,$B$8:$C$182,2,0)</f>
        <v>#N/A</v>
      </c>
      <c r="CYB18" s="57"/>
      <c r="CYC18" s="58"/>
      <c r="CYD18" s="56" t="e">
        <f>VLOOKUP(CYC18,$B$8:$C$182,2,0)</f>
        <v>#N/A</v>
      </c>
      <c r="CYE18" s="57"/>
      <c r="CYF18" s="58"/>
      <c r="CYG18" s="56" t="e">
        <f>VLOOKUP(CYF18,$B$8:$C$182,2,0)</f>
        <v>#N/A</v>
      </c>
      <c r="CYH18" s="57"/>
      <c r="CYI18" s="58"/>
      <c r="CYJ18" s="56" t="e">
        <f>VLOOKUP(CYI18,$B$8:$C$182,2,0)</f>
        <v>#N/A</v>
      </c>
      <c r="CYK18" s="57"/>
      <c r="CYL18" s="58"/>
      <c r="CYM18" s="56" t="e">
        <f>VLOOKUP(CYL18,$B$8:$C$182,2,0)</f>
        <v>#N/A</v>
      </c>
      <c r="CYN18" s="57"/>
      <c r="CYO18" s="58"/>
      <c r="CYP18" s="56" t="e">
        <f>VLOOKUP(CYO18,$B$8:$C$182,2,0)</f>
        <v>#N/A</v>
      </c>
      <c r="CYQ18" s="57"/>
      <c r="CYR18" s="58"/>
      <c r="CYS18" s="56" t="e">
        <f>VLOOKUP(CYR18,$B$8:$C$182,2,0)</f>
        <v>#N/A</v>
      </c>
      <c r="CYT18" s="57"/>
      <c r="CYU18" s="58"/>
      <c r="CYV18" s="56" t="e">
        <f>VLOOKUP(CYU18,$B$8:$C$182,2,0)</f>
        <v>#N/A</v>
      </c>
      <c r="CYW18" s="57"/>
      <c r="CYX18" s="58"/>
      <c r="CYY18" s="56" t="e">
        <f>VLOOKUP(CYX18,$B$8:$C$182,2,0)</f>
        <v>#N/A</v>
      </c>
      <c r="CYZ18" s="57"/>
      <c r="CZA18" s="58"/>
      <c r="CZB18" s="56" t="e">
        <f>VLOOKUP(CZA18,$B$8:$C$182,2,0)</f>
        <v>#N/A</v>
      </c>
      <c r="CZC18" s="57"/>
      <c r="CZD18" s="58"/>
      <c r="CZE18" s="56" t="e">
        <f>VLOOKUP(CZD18,$B$8:$C$182,2,0)</f>
        <v>#N/A</v>
      </c>
      <c r="CZF18" s="57"/>
      <c r="CZG18" s="58"/>
      <c r="CZH18" s="56" t="e">
        <f>VLOOKUP(CZG18,$B$8:$C$182,2,0)</f>
        <v>#N/A</v>
      </c>
      <c r="CZI18" s="57"/>
      <c r="CZJ18" s="58"/>
      <c r="CZK18" s="56" t="e">
        <f>VLOOKUP(CZJ18,$B$8:$C$182,2,0)</f>
        <v>#N/A</v>
      </c>
      <c r="CZL18" s="57"/>
      <c r="CZM18" s="58"/>
      <c r="CZN18" s="56" t="e">
        <f>VLOOKUP(CZM18,$B$8:$C$182,2,0)</f>
        <v>#N/A</v>
      </c>
      <c r="CZO18" s="57"/>
      <c r="CZP18" s="58"/>
      <c r="CZQ18" s="56" t="e">
        <f>VLOOKUP(CZP18,$B$8:$C$182,2,0)</f>
        <v>#N/A</v>
      </c>
      <c r="CZR18" s="57"/>
      <c r="CZS18" s="58"/>
      <c r="CZT18" s="56" t="e">
        <f>VLOOKUP(CZS18,$B$8:$C$182,2,0)</f>
        <v>#N/A</v>
      </c>
      <c r="CZU18" s="57"/>
      <c r="CZV18" s="58"/>
      <c r="CZW18" s="56" t="e">
        <f>VLOOKUP(CZV18,$B$8:$C$182,2,0)</f>
        <v>#N/A</v>
      </c>
      <c r="CZX18" s="57"/>
      <c r="CZY18" s="58"/>
      <c r="CZZ18" s="56" t="e">
        <f>VLOOKUP(CZY18,$B$8:$C$182,2,0)</f>
        <v>#N/A</v>
      </c>
      <c r="DAA18" s="57"/>
      <c r="DAB18" s="58"/>
      <c r="DAC18" s="56" t="e">
        <f>VLOOKUP(DAB18,$B$8:$C$182,2,0)</f>
        <v>#N/A</v>
      </c>
      <c r="DAD18" s="57"/>
      <c r="DAE18" s="58"/>
      <c r="DAF18" s="56" t="e">
        <f>VLOOKUP(DAE18,$B$8:$C$182,2,0)</f>
        <v>#N/A</v>
      </c>
      <c r="DAG18" s="57"/>
      <c r="DAH18" s="58"/>
      <c r="DAI18" s="56" t="e">
        <f>VLOOKUP(DAH18,$B$8:$C$182,2,0)</f>
        <v>#N/A</v>
      </c>
      <c r="DAJ18" s="57"/>
      <c r="DAK18" s="58"/>
      <c r="DAL18" s="56" t="e">
        <f>VLOOKUP(DAK18,$B$8:$C$182,2,0)</f>
        <v>#N/A</v>
      </c>
      <c r="DAM18" s="57"/>
      <c r="DAN18" s="58"/>
      <c r="DAO18" s="56" t="e">
        <f>VLOOKUP(DAN18,$B$8:$C$182,2,0)</f>
        <v>#N/A</v>
      </c>
      <c r="DAP18" s="57"/>
      <c r="DAQ18" s="58"/>
      <c r="DAR18" s="56" t="e">
        <f>VLOOKUP(DAQ18,$B$8:$C$182,2,0)</f>
        <v>#N/A</v>
      </c>
      <c r="DAS18" s="57"/>
      <c r="DAT18" s="58"/>
      <c r="DAU18" s="56" t="e">
        <f>VLOOKUP(DAT18,$B$8:$C$182,2,0)</f>
        <v>#N/A</v>
      </c>
      <c r="DAV18" s="57"/>
      <c r="DAW18" s="58"/>
      <c r="DAX18" s="56" t="e">
        <f>VLOOKUP(DAW18,$B$8:$C$182,2,0)</f>
        <v>#N/A</v>
      </c>
      <c r="DAY18" s="57"/>
      <c r="DAZ18" s="58"/>
      <c r="DBA18" s="56" t="e">
        <f>VLOOKUP(DAZ18,$B$8:$C$182,2,0)</f>
        <v>#N/A</v>
      </c>
      <c r="DBB18" s="57"/>
      <c r="DBC18" s="58"/>
      <c r="DBD18" s="56" t="e">
        <f>VLOOKUP(DBC18,$B$8:$C$182,2,0)</f>
        <v>#N/A</v>
      </c>
      <c r="DBE18" s="57"/>
      <c r="DBF18" s="58"/>
      <c r="DBG18" s="56" t="e">
        <f>VLOOKUP(DBF18,$B$8:$C$182,2,0)</f>
        <v>#N/A</v>
      </c>
      <c r="DBH18" s="57"/>
      <c r="DBI18" s="58"/>
      <c r="DBJ18" s="56" t="e">
        <f>VLOOKUP(DBI18,$B$8:$C$182,2,0)</f>
        <v>#N/A</v>
      </c>
      <c r="DBK18" s="57"/>
      <c r="DBL18" s="58"/>
      <c r="DBM18" s="56" t="e">
        <f>VLOOKUP(DBL18,$B$8:$C$182,2,0)</f>
        <v>#N/A</v>
      </c>
      <c r="DBN18" s="57"/>
      <c r="DBO18" s="58"/>
      <c r="DBP18" s="56" t="e">
        <f>VLOOKUP(DBO18,$B$8:$C$182,2,0)</f>
        <v>#N/A</v>
      </c>
      <c r="DBQ18" s="57"/>
      <c r="DBR18" s="58"/>
      <c r="DBS18" s="56" t="e">
        <f>VLOOKUP(DBR18,$B$8:$C$182,2,0)</f>
        <v>#N/A</v>
      </c>
      <c r="DBT18" s="57"/>
      <c r="DBU18" s="58"/>
      <c r="DBV18" s="56" t="e">
        <f>VLOOKUP(DBU18,$B$8:$C$182,2,0)</f>
        <v>#N/A</v>
      </c>
      <c r="DBW18" s="57"/>
      <c r="DBX18" s="58"/>
      <c r="DBY18" s="56" t="e">
        <f>VLOOKUP(DBX18,$B$8:$C$182,2,0)</f>
        <v>#N/A</v>
      </c>
      <c r="DBZ18" s="57"/>
      <c r="DCA18" s="58"/>
      <c r="DCB18" s="56" t="e">
        <f>VLOOKUP(DCA18,$B$8:$C$182,2,0)</f>
        <v>#N/A</v>
      </c>
      <c r="DCC18" s="57"/>
      <c r="DCD18" s="58"/>
      <c r="DCE18" s="56" t="e">
        <f>VLOOKUP(DCD18,$B$8:$C$182,2,0)</f>
        <v>#N/A</v>
      </c>
      <c r="DCF18" s="57"/>
      <c r="DCG18" s="58"/>
      <c r="DCH18" s="56" t="e">
        <f>VLOOKUP(DCG18,$B$8:$C$182,2,0)</f>
        <v>#N/A</v>
      </c>
      <c r="DCI18" s="57"/>
      <c r="DCJ18" s="58"/>
      <c r="DCK18" s="56" t="e">
        <f>VLOOKUP(DCJ18,$B$8:$C$182,2,0)</f>
        <v>#N/A</v>
      </c>
      <c r="DCL18" s="57"/>
      <c r="DCM18" s="58"/>
      <c r="DCN18" s="56" t="e">
        <f>VLOOKUP(DCM18,$B$8:$C$182,2,0)</f>
        <v>#N/A</v>
      </c>
      <c r="DCO18" s="57"/>
      <c r="DCP18" s="58"/>
      <c r="DCQ18" s="56" t="e">
        <f>VLOOKUP(DCP18,$B$8:$C$182,2,0)</f>
        <v>#N/A</v>
      </c>
      <c r="DCR18" s="57"/>
      <c r="DCS18" s="58"/>
      <c r="DCT18" s="56" t="e">
        <f>VLOOKUP(DCS18,$B$8:$C$182,2,0)</f>
        <v>#N/A</v>
      </c>
      <c r="DCU18" s="57"/>
      <c r="DCV18" s="58"/>
      <c r="DCW18" s="56" t="e">
        <f>VLOOKUP(DCV18,$B$8:$C$182,2,0)</f>
        <v>#N/A</v>
      </c>
      <c r="DCX18" s="57"/>
      <c r="DCY18" s="58"/>
      <c r="DCZ18" s="56" t="e">
        <f>VLOOKUP(DCY18,$B$8:$C$182,2,0)</f>
        <v>#N/A</v>
      </c>
      <c r="DDA18" s="57"/>
      <c r="DDB18" s="58"/>
      <c r="DDC18" s="56" t="e">
        <f>VLOOKUP(DDB18,$B$8:$C$182,2,0)</f>
        <v>#N/A</v>
      </c>
      <c r="DDD18" s="57"/>
      <c r="DDE18" s="58"/>
      <c r="DDF18" s="56" t="e">
        <f>VLOOKUP(DDE18,$B$8:$C$182,2,0)</f>
        <v>#N/A</v>
      </c>
      <c r="DDG18" s="57"/>
      <c r="DDH18" s="58"/>
      <c r="DDI18" s="56" t="e">
        <f>VLOOKUP(DDH18,$B$8:$C$182,2,0)</f>
        <v>#N/A</v>
      </c>
      <c r="DDJ18" s="57"/>
      <c r="DDK18" s="58"/>
      <c r="DDL18" s="56" t="e">
        <f>VLOOKUP(DDK18,$B$8:$C$182,2,0)</f>
        <v>#N/A</v>
      </c>
      <c r="DDM18" s="57"/>
      <c r="DDN18" s="58"/>
      <c r="DDO18" s="56" t="e">
        <f>VLOOKUP(DDN18,$B$8:$C$182,2,0)</f>
        <v>#N/A</v>
      </c>
      <c r="DDP18" s="57"/>
      <c r="DDQ18" s="58"/>
      <c r="DDR18" s="56" t="e">
        <f>VLOOKUP(DDQ18,$B$8:$C$182,2,0)</f>
        <v>#N/A</v>
      </c>
      <c r="DDS18" s="57"/>
      <c r="DDT18" s="58"/>
      <c r="DDU18" s="56" t="e">
        <f>VLOOKUP(DDT18,$B$8:$C$182,2,0)</f>
        <v>#N/A</v>
      </c>
      <c r="DDV18" s="57"/>
      <c r="DDW18" s="58"/>
      <c r="DDX18" s="56" t="e">
        <f>VLOOKUP(DDW18,$B$8:$C$182,2,0)</f>
        <v>#N/A</v>
      </c>
      <c r="DDY18" s="57"/>
      <c r="DDZ18" s="58"/>
      <c r="DEA18" s="56" t="e">
        <f>VLOOKUP(DDZ18,$B$8:$C$182,2,0)</f>
        <v>#N/A</v>
      </c>
      <c r="DEB18" s="57"/>
      <c r="DEC18" s="58"/>
      <c r="DED18" s="56" t="e">
        <f>VLOOKUP(DEC18,$B$8:$C$182,2,0)</f>
        <v>#N/A</v>
      </c>
      <c r="DEE18" s="57"/>
      <c r="DEF18" s="58"/>
      <c r="DEG18" s="56" t="e">
        <f>VLOOKUP(DEF18,$B$8:$C$182,2,0)</f>
        <v>#N/A</v>
      </c>
      <c r="DEH18" s="57"/>
      <c r="DEI18" s="58"/>
      <c r="DEJ18" s="56" t="e">
        <f>VLOOKUP(DEI18,$B$8:$C$182,2,0)</f>
        <v>#N/A</v>
      </c>
      <c r="DEK18" s="57"/>
      <c r="DEL18" s="58"/>
      <c r="DEM18" s="56" t="e">
        <f>VLOOKUP(DEL18,$B$8:$C$182,2,0)</f>
        <v>#N/A</v>
      </c>
      <c r="DEN18" s="57"/>
      <c r="DEO18" s="58"/>
      <c r="DEP18" s="56" t="e">
        <f>VLOOKUP(DEO18,$B$8:$C$182,2,0)</f>
        <v>#N/A</v>
      </c>
      <c r="DEQ18" s="57"/>
      <c r="DER18" s="58"/>
      <c r="DES18" s="56" t="e">
        <f>VLOOKUP(DER18,$B$8:$C$182,2,0)</f>
        <v>#N/A</v>
      </c>
      <c r="DET18" s="57"/>
      <c r="DEU18" s="58"/>
      <c r="DEV18" s="56" t="e">
        <f>VLOOKUP(DEU18,$B$8:$C$182,2,0)</f>
        <v>#N/A</v>
      </c>
      <c r="DEW18" s="57"/>
      <c r="DEX18" s="58"/>
      <c r="DEY18" s="56" t="e">
        <f>VLOOKUP(DEX18,$B$8:$C$182,2,0)</f>
        <v>#N/A</v>
      </c>
      <c r="DEZ18" s="57"/>
      <c r="DFA18" s="58"/>
      <c r="DFB18" s="56" t="e">
        <f>VLOOKUP(DFA18,$B$8:$C$182,2,0)</f>
        <v>#N/A</v>
      </c>
      <c r="DFC18" s="57"/>
      <c r="DFD18" s="58"/>
      <c r="DFE18" s="56" t="e">
        <f>VLOOKUP(DFD18,$B$8:$C$182,2,0)</f>
        <v>#N/A</v>
      </c>
      <c r="DFF18" s="57"/>
      <c r="DFG18" s="58"/>
      <c r="DFH18" s="56" t="e">
        <f>VLOOKUP(DFG18,$B$8:$C$182,2,0)</f>
        <v>#N/A</v>
      </c>
      <c r="DFI18" s="57"/>
      <c r="DFJ18" s="58"/>
      <c r="DFK18" s="56" t="e">
        <f>VLOOKUP(DFJ18,$B$8:$C$182,2,0)</f>
        <v>#N/A</v>
      </c>
      <c r="DFL18" s="57"/>
      <c r="DFM18" s="58"/>
      <c r="DFN18" s="56" t="e">
        <f>VLOOKUP(DFM18,$B$8:$C$182,2,0)</f>
        <v>#N/A</v>
      </c>
      <c r="DFO18" s="57"/>
      <c r="DFP18" s="58"/>
      <c r="DFQ18" s="56" t="e">
        <f>VLOOKUP(DFP18,$B$8:$C$182,2,0)</f>
        <v>#N/A</v>
      </c>
      <c r="DFR18" s="57"/>
      <c r="DFS18" s="58"/>
      <c r="DFT18" s="56" t="e">
        <f>VLOOKUP(DFS18,$B$8:$C$182,2,0)</f>
        <v>#N/A</v>
      </c>
      <c r="DFU18" s="57"/>
      <c r="DFV18" s="58"/>
      <c r="DFW18" s="56" t="e">
        <f>VLOOKUP(DFV18,$B$8:$C$182,2,0)</f>
        <v>#N/A</v>
      </c>
      <c r="DFX18" s="57"/>
      <c r="DFY18" s="58"/>
      <c r="DFZ18" s="56" t="e">
        <f>VLOOKUP(DFY18,$B$8:$C$182,2,0)</f>
        <v>#N/A</v>
      </c>
      <c r="DGA18" s="57"/>
      <c r="DGB18" s="58"/>
      <c r="DGC18" s="56" t="e">
        <f>VLOOKUP(DGB18,$B$8:$C$182,2,0)</f>
        <v>#N/A</v>
      </c>
      <c r="DGD18" s="57"/>
      <c r="DGE18" s="58"/>
      <c r="DGF18" s="56" t="e">
        <f>VLOOKUP(DGE18,$B$8:$C$182,2,0)</f>
        <v>#N/A</v>
      </c>
      <c r="DGG18" s="57"/>
      <c r="DGH18" s="58"/>
      <c r="DGI18" s="56" t="e">
        <f>VLOOKUP(DGH18,$B$8:$C$182,2,0)</f>
        <v>#N/A</v>
      </c>
      <c r="DGJ18" s="57"/>
      <c r="DGK18" s="58"/>
      <c r="DGL18" s="56" t="e">
        <f>VLOOKUP(DGK18,$B$8:$C$182,2,0)</f>
        <v>#N/A</v>
      </c>
      <c r="DGM18" s="57"/>
      <c r="DGN18" s="58"/>
      <c r="DGO18" s="56" t="e">
        <f>VLOOKUP(DGN18,$B$8:$C$182,2,0)</f>
        <v>#N/A</v>
      </c>
      <c r="DGP18" s="57"/>
      <c r="DGQ18" s="58"/>
      <c r="DGR18" s="56" t="e">
        <f>VLOOKUP(DGQ18,$B$8:$C$182,2,0)</f>
        <v>#N/A</v>
      </c>
      <c r="DGS18" s="57"/>
      <c r="DGT18" s="58"/>
      <c r="DGU18" s="56" t="e">
        <f>VLOOKUP(DGT18,$B$8:$C$182,2,0)</f>
        <v>#N/A</v>
      </c>
      <c r="DGV18" s="57"/>
      <c r="DGW18" s="58"/>
      <c r="DGX18" s="56" t="e">
        <f>VLOOKUP(DGW18,$B$8:$C$182,2,0)</f>
        <v>#N/A</v>
      </c>
      <c r="DGY18" s="57"/>
      <c r="DGZ18" s="58"/>
      <c r="DHA18" s="56" t="e">
        <f>VLOOKUP(DGZ18,$B$8:$C$182,2,0)</f>
        <v>#N/A</v>
      </c>
      <c r="DHB18" s="57"/>
      <c r="DHC18" s="58"/>
      <c r="DHD18" s="56" t="e">
        <f>VLOOKUP(DHC18,$B$8:$C$182,2,0)</f>
        <v>#N/A</v>
      </c>
      <c r="DHE18" s="57"/>
      <c r="DHF18" s="58"/>
      <c r="DHG18" s="56" t="e">
        <f>VLOOKUP(DHF18,$B$8:$C$182,2,0)</f>
        <v>#N/A</v>
      </c>
      <c r="DHH18" s="57"/>
      <c r="DHI18" s="58"/>
      <c r="DHJ18" s="56" t="e">
        <f>VLOOKUP(DHI18,$B$8:$C$182,2,0)</f>
        <v>#N/A</v>
      </c>
      <c r="DHK18" s="57"/>
      <c r="DHL18" s="58"/>
      <c r="DHM18" s="56" t="e">
        <f>VLOOKUP(DHL18,$B$8:$C$182,2,0)</f>
        <v>#N/A</v>
      </c>
      <c r="DHN18" s="57"/>
      <c r="DHO18" s="58"/>
      <c r="DHP18" s="56" t="e">
        <f>VLOOKUP(DHO18,$B$8:$C$182,2,0)</f>
        <v>#N/A</v>
      </c>
      <c r="DHQ18" s="57"/>
      <c r="DHR18" s="58"/>
      <c r="DHS18" s="56" t="e">
        <f>VLOOKUP(DHR18,$B$8:$C$182,2,0)</f>
        <v>#N/A</v>
      </c>
      <c r="DHT18" s="57"/>
      <c r="DHU18" s="58"/>
      <c r="DHV18" s="56" t="e">
        <f>VLOOKUP(DHU18,$B$8:$C$182,2,0)</f>
        <v>#N/A</v>
      </c>
      <c r="DHW18" s="57"/>
      <c r="DHX18" s="58"/>
      <c r="DHY18" s="56" t="e">
        <f>VLOOKUP(DHX18,$B$8:$C$182,2,0)</f>
        <v>#N/A</v>
      </c>
      <c r="DHZ18" s="57"/>
      <c r="DIA18" s="58"/>
      <c r="DIB18" s="56" t="e">
        <f>VLOOKUP(DIA18,$B$8:$C$182,2,0)</f>
        <v>#N/A</v>
      </c>
      <c r="DIC18" s="57"/>
      <c r="DID18" s="58"/>
      <c r="DIE18" s="56" t="e">
        <f>VLOOKUP(DID18,$B$8:$C$182,2,0)</f>
        <v>#N/A</v>
      </c>
      <c r="DIF18" s="57"/>
      <c r="DIG18" s="58"/>
      <c r="DIH18" s="56" t="e">
        <f>VLOOKUP(DIG18,$B$8:$C$182,2,0)</f>
        <v>#N/A</v>
      </c>
      <c r="DII18" s="57"/>
      <c r="DIJ18" s="58"/>
      <c r="DIK18" s="56" t="e">
        <f>VLOOKUP(DIJ18,$B$8:$C$182,2,0)</f>
        <v>#N/A</v>
      </c>
      <c r="DIL18" s="57"/>
      <c r="DIM18" s="58"/>
      <c r="DIN18" s="56" t="e">
        <f>VLOOKUP(DIM18,$B$8:$C$182,2,0)</f>
        <v>#N/A</v>
      </c>
      <c r="DIO18" s="57"/>
      <c r="DIP18" s="58"/>
      <c r="DIQ18" s="56" t="e">
        <f>VLOOKUP(DIP18,$B$8:$C$182,2,0)</f>
        <v>#N/A</v>
      </c>
      <c r="DIR18" s="57"/>
      <c r="DIS18" s="58"/>
      <c r="DIT18" s="56" t="e">
        <f>VLOOKUP(DIS18,$B$8:$C$182,2,0)</f>
        <v>#N/A</v>
      </c>
      <c r="DIU18" s="57"/>
      <c r="DIV18" s="58"/>
      <c r="DIW18" s="56" t="e">
        <f>VLOOKUP(DIV18,$B$8:$C$182,2,0)</f>
        <v>#N/A</v>
      </c>
      <c r="DIX18" s="57"/>
      <c r="DIY18" s="58"/>
      <c r="DIZ18" s="56" t="e">
        <f>VLOOKUP(DIY18,$B$8:$C$182,2,0)</f>
        <v>#N/A</v>
      </c>
      <c r="DJA18" s="57"/>
      <c r="DJB18" s="58"/>
      <c r="DJC18" s="56" t="e">
        <f>VLOOKUP(DJB18,$B$8:$C$182,2,0)</f>
        <v>#N/A</v>
      </c>
      <c r="DJD18" s="57"/>
      <c r="DJE18" s="58"/>
      <c r="DJF18" s="56" t="e">
        <f>VLOOKUP(DJE18,$B$8:$C$182,2,0)</f>
        <v>#N/A</v>
      </c>
      <c r="DJG18" s="57"/>
      <c r="DJH18" s="58"/>
      <c r="DJI18" s="56" t="e">
        <f>VLOOKUP(DJH18,$B$8:$C$182,2,0)</f>
        <v>#N/A</v>
      </c>
      <c r="DJJ18" s="57"/>
      <c r="DJK18" s="58"/>
      <c r="DJL18" s="56" t="e">
        <f>VLOOKUP(DJK18,$B$8:$C$182,2,0)</f>
        <v>#N/A</v>
      </c>
      <c r="DJM18" s="57"/>
      <c r="DJN18" s="58"/>
      <c r="DJO18" s="56" t="e">
        <f>VLOOKUP(DJN18,$B$8:$C$182,2,0)</f>
        <v>#N/A</v>
      </c>
      <c r="DJP18" s="57"/>
      <c r="DJQ18" s="58"/>
      <c r="DJR18" s="56" t="e">
        <f>VLOOKUP(DJQ18,$B$8:$C$182,2,0)</f>
        <v>#N/A</v>
      </c>
      <c r="DJS18" s="57"/>
      <c r="DJT18" s="58"/>
      <c r="DJU18" s="56" t="e">
        <f>VLOOKUP(DJT18,$B$8:$C$182,2,0)</f>
        <v>#N/A</v>
      </c>
      <c r="DJV18" s="57"/>
      <c r="DJW18" s="58"/>
      <c r="DJX18" s="56" t="e">
        <f>VLOOKUP(DJW18,$B$8:$C$182,2,0)</f>
        <v>#N/A</v>
      </c>
      <c r="DJY18" s="57"/>
      <c r="DJZ18" s="58"/>
      <c r="DKA18" s="56" t="e">
        <f>VLOOKUP(DJZ18,$B$8:$C$182,2,0)</f>
        <v>#N/A</v>
      </c>
      <c r="DKB18" s="57"/>
      <c r="DKC18" s="58"/>
      <c r="DKD18" s="56" t="e">
        <f>VLOOKUP(DKC18,$B$8:$C$182,2,0)</f>
        <v>#N/A</v>
      </c>
      <c r="DKE18" s="57"/>
      <c r="DKF18" s="58"/>
      <c r="DKG18" s="56" t="e">
        <f>VLOOKUP(DKF18,$B$8:$C$182,2,0)</f>
        <v>#N/A</v>
      </c>
      <c r="DKH18" s="57"/>
      <c r="DKI18" s="58"/>
      <c r="DKJ18" s="56" t="e">
        <f>VLOOKUP(DKI18,$B$8:$C$182,2,0)</f>
        <v>#N/A</v>
      </c>
      <c r="DKK18" s="57"/>
      <c r="DKL18" s="58"/>
      <c r="DKM18" s="56" t="e">
        <f>VLOOKUP(DKL18,$B$8:$C$182,2,0)</f>
        <v>#N/A</v>
      </c>
      <c r="DKN18" s="57"/>
      <c r="DKO18" s="58"/>
      <c r="DKP18" s="56" t="e">
        <f>VLOOKUP(DKO18,$B$8:$C$182,2,0)</f>
        <v>#N/A</v>
      </c>
      <c r="DKQ18" s="57"/>
      <c r="DKR18" s="58"/>
      <c r="DKS18" s="56" t="e">
        <f>VLOOKUP(DKR18,$B$8:$C$182,2,0)</f>
        <v>#N/A</v>
      </c>
      <c r="DKT18" s="57"/>
      <c r="DKU18" s="58"/>
      <c r="DKV18" s="56" t="e">
        <f>VLOOKUP(DKU18,$B$8:$C$182,2,0)</f>
        <v>#N/A</v>
      </c>
      <c r="DKW18" s="57"/>
      <c r="DKX18" s="58"/>
      <c r="DKY18" s="56" t="e">
        <f>VLOOKUP(DKX18,$B$8:$C$182,2,0)</f>
        <v>#N/A</v>
      </c>
      <c r="DKZ18" s="57"/>
      <c r="DLA18" s="58"/>
      <c r="DLB18" s="56" t="e">
        <f>VLOOKUP(DLA18,$B$8:$C$182,2,0)</f>
        <v>#N/A</v>
      </c>
      <c r="DLC18" s="57"/>
      <c r="DLD18" s="58"/>
      <c r="DLE18" s="56" t="e">
        <f>VLOOKUP(DLD18,$B$8:$C$182,2,0)</f>
        <v>#N/A</v>
      </c>
      <c r="DLF18" s="57"/>
      <c r="DLG18" s="58"/>
      <c r="DLH18" s="56" t="e">
        <f>VLOOKUP(DLG18,$B$8:$C$182,2,0)</f>
        <v>#N/A</v>
      </c>
      <c r="DLI18" s="57"/>
      <c r="DLJ18" s="58"/>
      <c r="DLK18" s="56" t="e">
        <f>VLOOKUP(DLJ18,$B$8:$C$182,2,0)</f>
        <v>#N/A</v>
      </c>
      <c r="DLL18" s="57"/>
      <c r="DLM18" s="58"/>
      <c r="DLN18" s="56" t="e">
        <f>VLOOKUP(DLM18,$B$8:$C$182,2,0)</f>
        <v>#N/A</v>
      </c>
      <c r="DLO18" s="57"/>
      <c r="DLP18" s="58"/>
      <c r="DLQ18" s="56" t="e">
        <f>VLOOKUP(DLP18,$B$8:$C$182,2,0)</f>
        <v>#N/A</v>
      </c>
      <c r="DLR18" s="57"/>
      <c r="DLS18" s="58"/>
      <c r="DLT18" s="56" t="e">
        <f>VLOOKUP(DLS18,$B$8:$C$182,2,0)</f>
        <v>#N/A</v>
      </c>
      <c r="DLU18" s="57"/>
      <c r="DLV18" s="58"/>
      <c r="DLW18" s="56" t="e">
        <f>VLOOKUP(DLV18,$B$8:$C$182,2,0)</f>
        <v>#N/A</v>
      </c>
      <c r="DLX18" s="57"/>
      <c r="DLY18" s="58"/>
      <c r="DLZ18" s="56" t="e">
        <f>VLOOKUP(DLY18,$B$8:$C$182,2,0)</f>
        <v>#N/A</v>
      </c>
      <c r="DMA18" s="57"/>
      <c r="DMB18" s="58"/>
      <c r="DMC18" s="56" t="e">
        <f>VLOOKUP(DMB18,$B$8:$C$182,2,0)</f>
        <v>#N/A</v>
      </c>
      <c r="DMD18" s="57"/>
      <c r="DME18" s="58"/>
      <c r="DMF18" s="56" t="e">
        <f>VLOOKUP(DME18,$B$8:$C$182,2,0)</f>
        <v>#N/A</v>
      </c>
      <c r="DMG18" s="57"/>
      <c r="DMH18" s="58"/>
      <c r="DMI18" s="56" t="e">
        <f>VLOOKUP(DMH18,$B$8:$C$182,2,0)</f>
        <v>#N/A</v>
      </c>
      <c r="DMJ18" s="57"/>
      <c r="DMK18" s="58"/>
      <c r="DML18" s="56" t="e">
        <f>VLOOKUP(DMK18,$B$8:$C$182,2,0)</f>
        <v>#N/A</v>
      </c>
      <c r="DMM18" s="57"/>
      <c r="DMN18" s="58"/>
      <c r="DMO18" s="56" t="e">
        <f>VLOOKUP(DMN18,$B$8:$C$182,2,0)</f>
        <v>#N/A</v>
      </c>
      <c r="DMP18" s="57"/>
      <c r="DMQ18" s="58"/>
      <c r="DMR18" s="56" t="e">
        <f>VLOOKUP(DMQ18,$B$8:$C$182,2,0)</f>
        <v>#N/A</v>
      </c>
      <c r="DMS18" s="57"/>
      <c r="DMT18" s="58"/>
      <c r="DMU18" s="56" t="e">
        <f>VLOOKUP(DMT18,$B$8:$C$182,2,0)</f>
        <v>#N/A</v>
      </c>
      <c r="DMV18" s="57"/>
      <c r="DMW18" s="58"/>
      <c r="DMX18" s="56" t="e">
        <f>VLOOKUP(DMW18,$B$8:$C$182,2,0)</f>
        <v>#N/A</v>
      </c>
      <c r="DMY18" s="57"/>
      <c r="DMZ18" s="58"/>
      <c r="DNA18" s="56" t="e">
        <f>VLOOKUP(DMZ18,$B$8:$C$182,2,0)</f>
        <v>#N/A</v>
      </c>
      <c r="DNB18" s="57"/>
      <c r="DNC18" s="58"/>
      <c r="DND18" s="56" t="e">
        <f>VLOOKUP(DNC18,$B$8:$C$182,2,0)</f>
        <v>#N/A</v>
      </c>
      <c r="DNE18" s="57"/>
      <c r="DNF18" s="58"/>
      <c r="DNG18" s="56" t="e">
        <f>VLOOKUP(DNF18,$B$8:$C$182,2,0)</f>
        <v>#N/A</v>
      </c>
      <c r="DNH18" s="57"/>
      <c r="DNI18" s="58"/>
      <c r="DNJ18" s="56" t="e">
        <f>VLOOKUP(DNI18,$B$8:$C$182,2,0)</f>
        <v>#N/A</v>
      </c>
      <c r="DNK18" s="57"/>
      <c r="DNL18" s="58"/>
      <c r="DNM18" s="56" t="e">
        <f>VLOOKUP(DNL18,$B$8:$C$182,2,0)</f>
        <v>#N/A</v>
      </c>
      <c r="DNN18" s="57"/>
      <c r="DNO18" s="58"/>
      <c r="DNP18" s="56" t="e">
        <f>VLOOKUP(DNO18,$B$8:$C$182,2,0)</f>
        <v>#N/A</v>
      </c>
      <c r="DNQ18" s="57"/>
      <c r="DNR18" s="58"/>
      <c r="DNS18" s="56" t="e">
        <f>VLOOKUP(DNR18,$B$8:$C$182,2,0)</f>
        <v>#N/A</v>
      </c>
      <c r="DNT18" s="57"/>
      <c r="DNU18" s="58"/>
      <c r="DNV18" s="56" t="e">
        <f>VLOOKUP(DNU18,$B$8:$C$182,2,0)</f>
        <v>#N/A</v>
      </c>
      <c r="DNW18" s="57"/>
      <c r="DNX18" s="58"/>
      <c r="DNY18" s="56" t="e">
        <f>VLOOKUP(DNX18,$B$8:$C$182,2,0)</f>
        <v>#N/A</v>
      </c>
      <c r="DNZ18" s="57"/>
      <c r="DOA18" s="58"/>
      <c r="DOB18" s="56" t="e">
        <f>VLOOKUP(DOA18,$B$8:$C$182,2,0)</f>
        <v>#N/A</v>
      </c>
      <c r="DOC18" s="57"/>
      <c r="DOD18" s="58"/>
      <c r="DOE18" s="56" t="e">
        <f>VLOOKUP(DOD18,$B$8:$C$182,2,0)</f>
        <v>#N/A</v>
      </c>
      <c r="DOF18" s="57"/>
      <c r="DOG18" s="58"/>
      <c r="DOH18" s="56" t="e">
        <f>VLOOKUP(DOG18,$B$8:$C$182,2,0)</f>
        <v>#N/A</v>
      </c>
      <c r="DOI18" s="57"/>
      <c r="DOJ18" s="58"/>
      <c r="DOK18" s="56" t="e">
        <f>VLOOKUP(DOJ18,$B$8:$C$182,2,0)</f>
        <v>#N/A</v>
      </c>
      <c r="DOL18" s="57"/>
      <c r="DOM18" s="58"/>
      <c r="DON18" s="56" t="e">
        <f>VLOOKUP(DOM18,$B$8:$C$182,2,0)</f>
        <v>#N/A</v>
      </c>
      <c r="DOO18" s="57"/>
      <c r="DOP18" s="58"/>
      <c r="DOQ18" s="56" t="e">
        <f>VLOOKUP(DOP18,$B$8:$C$182,2,0)</f>
        <v>#N/A</v>
      </c>
      <c r="DOR18" s="57"/>
      <c r="DOS18" s="58"/>
      <c r="DOT18" s="56" t="e">
        <f>VLOOKUP(DOS18,$B$8:$C$182,2,0)</f>
        <v>#N/A</v>
      </c>
      <c r="DOU18" s="57"/>
      <c r="DOV18" s="58"/>
      <c r="DOW18" s="56" t="e">
        <f>VLOOKUP(DOV18,$B$8:$C$182,2,0)</f>
        <v>#N/A</v>
      </c>
      <c r="DOX18" s="57"/>
      <c r="DOY18" s="58"/>
      <c r="DOZ18" s="56" t="e">
        <f>VLOOKUP(DOY18,$B$8:$C$182,2,0)</f>
        <v>#N/A</v>
      </c>
      <c r="DPA18" s="57"/>
      <c r="DPB18" s="58"/>
      <c r="DPC18" s="56" t="e">
        <f>VLOOKUP(DPB18,$B$8:$C$182,2,0)</f>
        <v>#N/A</v>
      </c>
      <c r="DPD18" s="57"/>
      <c r="DPE18" s="58"/>
      <c r="DPF18" s="56" t="e">
        <f>VLOOKUP(DPE18,$B$8:$C$182,2,0)</f>
        <v>#N/A</v>
      </c>
      <c r="DPG18" s="57"/>
      <c r="DPH18" s="58"/>
      <c r="DPI18" s="56" t="e">
        <f>VLOOKUP(DPH18,$B$8:$C$182,2,0)</f>
        <v>#N/A</v>
      </c>
      <c r="DPJ18" s="57"/>
      <c r="DPK18" s="58"/>
      <c r="DPL18" s="56" t="e">
        <f>VLOOKUP(DPK18,$B$8:$C$182,2,0)</f>
        <v>#N/A</v>
      </c>
      <c r="DPM18" s="57"/>
      <c r="DPN18" s="58"/>
      <c r="DPO18" s="56" t="e">
        <f>VLOOKUP(DPN18,$B$8:$C$182,2,0)</f>
        <v>#N/A</v>
      </c>
      <c r="DPP18" s="57"/>
      <c r="DPQ18" s="58"/>
      <c r="DPR18" s="56" t="e">
        <f>VLOOKUP(DPQ18,$B$8:$C$182,2,0)</f>
        <v>#N/A</v>
      </c>
      <c r="DPS18" s="57"/>
      <c r="DPT18" s="58"/>
      <c r="DPU18" s="56" t="e">
        <f>VLOOKUP(DPT18,$B$8:$C$182,2,0)</f>
        <v>#N/A</v>
      </c>
      <c r="DPV18" s="57"/>
      <c r="DPW18" s="58"/>
      <c r="DPX18" s="56" t="e">
        <f>VLOOKUP(DPW18,$B$8:$C$182,2,0)</f>
        <v>#N/A</v>
      </c>
      <c r="DPY18" s="57"/>
      <c r="DPZ18" s="58"/>
      <c r="DQA18" s="56" t="e">
        <f>VLOOKUP(DPZ18,$B$8:$C$182,2,0)</f>
        <v>#N/A</v>
      </c>
      <c r="DQB18" s="57"/>
      <c r="DQC18" s="58"/>
      <c r="DQD18" s="56" t="e">
        <f>VLOOKUP(DQC18,$B$8:$C$182,2,0)</f>
        <v>#N/A</v>
      </c>
      <c r="DQE18" s="57"/>
      <c r="DQF18" s="58"/>
      <c r="DQG18" s="56" t="e">
        <f>VLOOKUP(DQF18,$B$8:$C$182,2,0)</f>
        <v>#N/A</v>
      </c>
      <c r="DQH18" s="57"/>
      <c r="DQI18" s="58"/>
      <c r="DQJ18" s="56" t="e">
        <f>VLOOKUP(DQI18,$B$8:$C$182,2,0)</f>
        <v>#N/A</v>
      </c>
      <c r="DQK18" s="57"/>
      <c r="DQL18" s="58"/>
      <c r="DQM18" s="56" t="e">
        <f>VLOOKUP(DQL18,$B$8:$C$182,2,0)</f>
        <v>#N/A</v>
      </c>
      <c r="DQN18" s="57"/>
      <c r="DQO18" s="58"/>
      <c r="DQP18" s="56" t="e">
        <f>VLOOKUP(DQO18,$B$8:$C$182,2,0)</f>
        <v>#N/A</v>
      </c>
      <c r="DQQ18" s="57"/>
      <c r="DQR18" s="58"/>
      <c r="DQS18" s="56" t="e">
        <f>VLOOKUP(DQR18,$B$8:$C$182,2,0)</f>
        <v>#N/A</v>
      </c>
      <c r="DQT18" s="57"/>
      <c r="DQU18" s="58"/>
      <c r="DQV18" s="56" t="e">
        <f>VLOOKUP(DQU18,$B$8:$C$182,2,0)</f>
        <v>#N/A</v>
      </c>
      <c r="DQW18" s="57"/>
      <c r="DQX18" s="58"/>
      <c r="DQY18" s="56" t="e">
        <f>VLOOKUP(DQX18,$B$8:$C$182,2,0)</f>
        <v>#N/A</v>
      </c>
      <c r="DQZ18" s="57"/>
      <c r="DRA18" s="58"/>
      <c r="DRB18" s="56" t="e">
        <f>VLOOKUP(DRA18,$B$8:$C$182,2,0)</f>
        <v>#N/A</v>
      </c>
      <c r="DRC18" s="57"/>
      <c r="DRD18" s="58"/>
      <c r="DRE18" s="56" t="e">
        <f>VLOOKUP(DRD18,$B$8:$C$182,2,0)</f>
        <v>#N/A</v>
      </c>
      <c r="DRF18" s="57"/>
      <c r="DRG18" s="58"/>
      <c r="DRH18" s="56" t="e">
        <f>VLOOKUP(DRG18,$B$8:$C$182,2,0)</f>
        <v>#N/A</v>
      </c>
      <c r="DRI18" s="57"/>
      <c r="DRJ18" s="58"/>
      <c r="DRK18" s="56" t="e">
        <f>VLOOKUP(DRJ18,$B$8:$C$182,2,0)</f>
        <v>#N/A</v>
      </c>
      <c r="DRL18" s="57"/>
      <c r="DRM18" s="58"/>
      <c r="DRN18" s="56" t="e">
        <f>VLOOKUP(DRM18,$B$8:$C$182,2,0)</f>
        <v>#N/A</v>
      </c>
      <c r="DRO18" s="57"/>
      <c r="DRP18" s="58"/>
      <c r="DRQ18" s="56" t="e">
        <f>VLOOKUP(DRP18,$B$8:$C$182,2,0)</f>
        <v>#N/A</v>
      </c>
      <c r="DRR18" s="57"/>
      <c r="DRS18" s="58"/>
      <c r="DRT18" s="56" t="e">
        <f>VLOOKUP(DRS18,$B$8:$C$182,2,0)</f>
        <v>#N/A</v>
      </c>
      <c r="DRU18" s="57"/>
      <c r="DRV18" s="58"/>
      <c r="DRW18" s="56" t="e">
        <f>VLOOKUP(DRV18,$B$8:$C$182,2,0)</f>
        <v>#N/A</v>
      </c>
      <c r="DRX18" s="57"/>
      <c r="DRY18" s="58"/>
      <c r="DRZ18" s="56" t="e">
        <f>VLOOKUP(DRY18,$B$8:$C$182,2,0)</f>
        <v>#N/A</v>
      </c>
      <c r="DSA18" s="57"/>
      <c r="DSB18" s="58"/>
      <c r="DSC18" s="56" t="e">
        <f>VLOOKUP(DSB18,$B$8:$C$182,2,0)</f>
        <v>#N/A</v>
      </c>
      <c r="DSD18" s="57"/>
      <c r="DSE18" s="58"/>
      <c r="DSF18" s="56" t="e">
        <f>VLOOKUP(DSE18,$B$8:$C$182,2,0)</f>
        <v>#N/A</v>
      </c>
      <c r="DSG18" s="57"/>
      <c r="DSH18" s="58"/>
      <c r="DSI18" s="56" t="e">
        <f>VLOOKUP(DSH18,$B$8:$C$182,2,0)</f>
        <v>#N/A</v>
      </c>
      <c r="DSJ18" s="57"/>
      <c r="DSK18" s="58"/>
      <c r="DSL18" s="56" t="e">
        <f>VLOOKUP(DSK18,$B$8:$C$182,2,0)</f>
        <v>#N/A</v>
      </c>
      <c r="DSM18" s="57"/>
      <c r="DSN18" s="58"/>
      <c r="DSO18" s="56" t="e">
        <f>VLOOKUP(DSN18,$B$8:$C$182,2,0)</f>
        <v>#N/A</v>
      </c>
      <c r="DSP18" s="57"/>
      <c r="DSQ18" s="58"/>
      <c r="DSR18" s="56" t="e">
        <f>VLOOKUP(DSQ18,$B$8:$C$182,2,0)</f>
        <v>#N/A</v>
      </c>
      <c r="DSS18" s="57"/>
      <c r="DST18" s="58"/>
      <c r="DSU18" s="56" t="e">
        <f>VLOOKUP(DST18,$B$8:$C$182,2,0)</f>
        <v>#N/A</v>
      </c>
      <c r="DSV18" s="57"/>
      <c r="DSW18" s="58"/>
      <c r="DSX18" s="56" t="e">
        <f>VLOOKUP(DSW18,$B$8:$C$182,2,0)</f>
        <v>#N/A</v>
      </c>
      <c r="DSY18" s="57"/>
      <c r="DSZ18" s="58"/>
      <c r="DTA18" s="56" t="e">
        <f>VLOOKUP(DSZ18,$B$8:$C$182,2,0)</f>
        <v>#N/A</v>
      </c>
      <c r="DTB18" s="57"/>
      <c r="DTC18" s="58"/>
      <c r="DTD18" s="56" t="e">
        <f>VLOOKUP(DTC18,$B$8:$C$182,2,0)</f>
        <v>#N/A</v>
      </c>
      <c r="DTE18" s="57"/>
      <c r="DTF18" s="58"/>
      <c r="DTG18" s="56" t="e">
        <f>VLOOKUP(DTF18,$B$8:$C$182,2,0)</f>
        <v>#N/A</v>
      </c>
      <c r="DTH18" s="57"/>
      <c r="DTI18" s="58"/>
      <c r="DTJ18" s="56" t="e">
        <f>VLOOKUP(DTI18,$B$8:$C$182,2,0)</f>
        <v>#N/A</v>
      </c>
      <c r="DTK18" s="57"/>
      <c r="DTL18" s="58"/>
      <c r="DTM18" s="56" t="e">
        <f>VLOOKUP(DTL18,$B$8:$C$182,2,0)</f>
        <v>#N/A</v>
      </c>
      <c r="DTN18" s="57"/>
      <c r="DTO18" s="58"/>
      <c r="DTP18" s="56" t="e">
        <f>VLOOKUP(DTO18,$B$8:$C$182,2,0)</f>
        <v>#N/A</v>
      </c>
      <c r="DTQ18" s="57"/>
      <c r="DTR18" s="58"/>
      <c r="DTS18" s="56" t="e">
        <f>VLOOKUP(DTR18,$B$8:$C$182,2,0)</f>
        <v>#N/A</v>
      </c>
      <c r="DTT18" s="57"/>
      <c r="DTU18" s="58"/>
      <c r="DTV18" s="56" t="e">
        <f>VLOOKUP(DTU18,$B$8:$C$182,2,0)</f>
        <v>#N/A</v>
      </c>
      <c r="DTW18" s="57"/>
      <c r="DTX18" s="58"/>
      <c r="DTY18" s="56" t="e">
        <f>VLOOKUP(DTX18,$B$8:$C$182,2,0)</f>
        <v>#N/A</v>
      </c>
      <c r="DTZ18" s="57"/>
      <c r="DUA18" s="58"/>
      <c r="DUB18" s="56" t="e">
        <f>VLOOKUP(DUA18,$B$8:$C$182,2,0)</f>
        <v>#N/A</v>
      </c>
      <c r="DUC18" s="57"/>
      <c r="DUD18" s="58"/>
      <c r="DUE18" s="56" t="e">
        <f>VLOOKUP(DUD18,$B$8:$C$182,2,0)</f>
        <v>#N/A</v>
      </c>
      <c r="DUF18" s="57"/>
      <c r="DUG18" s="58"/>
      <c r="DUH18" s="56" t="e">
        <f>VLOOKUP(DUG18,$B$8:$C$182,2,0)</f>
        <v>#N/A</v>
      </c>
      <c r="DUI18" s="57"/>
      <c r="DUJ18" s="58"/>
      <c r="DUK18" s="56" t="e">
        <f>VLOOKUP(DUJ18,$B$8:$C$182,2,0)</f>
        <v>#N/A</v>
      </c>
      <c r="DUL18" s="57"/>
      <c r="DUM18" s="58"/>
      <c r="DUN18" s="56" t="e">
        <f>VLOOKUP(DUM18,$B$8:$C$182,2,0)</f>
        <v>#N/A</v>
      </c>
      <c r="DUO18" s="57"/>
      <c r="DUP18" s="58"/>
      <c r="DUQ18" s="56" t="e">
        <f>VLOOKUP(DUP18,$B$8:$C$182,2,0)</f>
        <v>#N/A</v>
      </c>
      <c r="DUR18" s="57"/>
      <c r="DUS18" s="58"/>
      <c r="DUT18" s="56" t="e">
        <f>VLOOKUP(DUS18,$B$8:$C$182,2,0)</f>
        <v>#N/A</v>
      </c>
      <c r="DUU18" s="57"/>
      <c r="DUV18" s="58"/>
      <c r="DUW18" s="56" t="e">
        <f>VLOOKUP(DUV18,$B$8:$C$182,2,0)</f>
        <v>#N/A</v>
      </c>
      <c r="DUX18" s="57"/>
      <c r="DUY18" s="58"/>
      <c r="DUZ18" s="56" t="e">
        <f>VLOOKUP(DUY18,$B$8:$C$182,2,0)</f>
        <v>#N/A</v>
      </c>
      <c r="DVA18" s="57"/>
      <c r="DVB18" s="58"/>
      <c r="DVC18" s="56" t="e">
        <f>VLOOKUP(DVB18,$B$8:$C$182,2,0)</f>
        <v>#N/A</v>
      </c>
      <c r="DVD18" s="57"/>
      <c r="DVE18" s="58"/>
      <c r="DVF18" s="56" t="e">
        <f>VLOOKUP(DVE18,$B$8:$C$182,2,0)</f>
        <v>#N/A</v>
      </c>
      <c r="DVG18" s="57"/>
      <c r="DVH18" s="58"/>
      <c r="DVI18" s="56" t="e">
        <f>VLOOKUP(DVH18,$B$8:$C$182,2,0)</f>
        <v>#N/A</v>
      </c>
      <c r="DVJ18" s="57"/>
      <c r="DVK18" s="58"/>
      <c r="DVL18" s="56" t="e">
        <f>VLOOKUP(DVK18,$B$8:$C$182,2,0)</f>
        <v>#N/A</v>
      </c>
      <c r="DVM18" s="57"/>
      <c r="DVN18" s="58"/>
      <c r="DVO18" s="56" t="e">
        <f>VLOOKUP(DVN18,$B$8:$C$182,2,0)</f>
        <v>#N/A</v>
      </c>
      <c r="DVP18" s="57"/>
      <c r="DVQ18" s="58"/>
      <c r="DVR18" s="56" t="e">
        <f>VLOOKUP(DVQ18,$B$8:$C$182,2,0)</f>
        <v>#N/A</v>
      </c>
      <c r="DVS18" s="57"/>
      <c r="DVT18" s="58"/>
      <c r="DVU18" s="56" t="e">
        <f>VLOOKUP(DVT18,$B$8:$C$182,2,0)</f>
        <v>#N/A</v>
      </c>
      <c r="DVV18" s="57"/>
      <c r="DVW18" s="58"/>
      <c r="DVX18" s="56" t="e">
        <f>VLOOKUP(DVW18,$B$8:$C$182,2,0)</f>
        <v>#N/A</v>
      </c>
      <c r="DVY18" s="57"/>
      <c r="DVZ18" s="58"/>
      <c r="DWA18" s="56" t="e">
        <f>VLOOKUP(DVZ18,$B$8:$C$182,2,0)</f>
        <v>#N/A</v>
      </c>
      <c r="DWB18" s="57"/>
      <c r="DWC18" s="58"/>
      <c r="DWD18" s="56" t="e">
        <f>VLOOKUP(DWC18,$B$8:$C$182,2,0)</f>
        <v>#N/A</v>
      </c>
      <c r="DWE18" s="57"/>
      <c r="DWF18" s="58"/>
      <c r="DWG18" s="56" t="e">
        <f>VLOOKUP(DWF18,$B$8:$C$182,2,0)</f>
        <v>#N/A</v>
      </c>
      <c r="DWH18" s="57"/>
      <c r="DWI18" s="58"/>
      <c r="DWJ18" s="56" t="e">
        <f>VLOOKUP(DWI18,$B$8:$C$182,2,0)</f>
        <v>#N/A</v>
      </c>
      <c r="DWK18" s="57"/>
      <c r="DWL18" s="58"/>
      <c r="DWM18" s="56" t="e">
        <f>VLOOKUP(DWL18,$B$8:$C$182,2,0)</f>
        <v>#N/A</v>
      </c>
      <c r="DWN18" s="57"/>
      <c r="DWO18" s="58"/>
      <c r="DWP18" s="56" t="e">
        <f>VLOOKUP(DWO18,$B$8:$C$182,2,0)</f>
        <v>#N/A</v>
      </c>
      <c r="DWQ18" s="57"/>
      <c r="DWR18" s="58"/>
      <c r="DWS18" s="56" t="e">
        <f>VLOOKUP(DWR18,$B$8:$C$182,2,0)</f>
        <v>#N/A</v>
      </c>
      <c r="DWT18" s="57"/>
      <c r="DWU18" s="58"/>
      <c r="DWV18" s="56" t="e">
        <f>VLOOKUP(DWU18,$B$8:$C$182,2,0)</f>
        <v>#N/A</v>
      </c>
      <c r="DWW18" s="57"/>
      <c r="DWX18" s="58"/>
      <c r="DWY18" s="56" t="e">
        <f>VLOOKUP(DWX18,$B$8:$C$182,2,0)</f>
        <v>#N/A</v>
      </c>
      <c r="DWZ18" s="57"/>
      <c r="DXA18" s="58"/>
      <c r="DXB18" s="56" t="e">
        <f>VLOOKUP(DXA18,$B$8:$C$182,2,0)</f>
        <v>#N/A</v>
      </c>
      <c r="DXC18" s="57"/>
      <c r="DXD18" s="58"/>
      <c r="DXE18" s="56" t="e">
        <f>VLOOKUP(DXD18,$B$8:$C$182,2,0)</f>
        <v>#N/A</v>
      </c>
      <c r="DXF18" s="57"/>
      <c r="DXG18" s="58"/>
      <c r="DXH18" s="56" t="e">
        <f>VLOOKUP(DXG18,$B$8:$C$182,2,0)</f>
        <v>#N/A</v>
      </c>
      <c r="DXI18" s="57"/>
      <c r="DXJ18" s="58"/>
      <c r="DXK18" s="56" t="e">
        <f>VLOOKUP(DXJ18,$B$8:$C$182,2,0)</f>
        <v>#N/A</v>
      </c>
      <c r="DXL18" s="57"/>
      <c r="DXM18" s="58"/>
      <c r="DXN18" s="56" t="e">
        <f>VLOOKUP(DXM18,$B$8:$C$182,2,0)</f>
        <v>#N/A</v>
      </c>
      <c r="DXO18" s="57"/>
      <c r="DXP18" s="58"/>
      <c r="DXQ18" s="56" t="e">
        <f>VLOOKUP(DXP18,$B$8:$C$182,2,0)</f>
        <v>#N/A</v>
      </c>
      <c r="DXR18" s="57"/>
      <c r="DXS18" s="58"/>
      <c r="DXT18" s="56" t="e">
        <f>VLOOKUP(DXS18,$B$8:$C$182,2,0)</f>
        <v>#N/A</v>
      </c>
      <c r="DXU18" s="57"/>
      <c r="DXV18" s="58"/>
      <c r="DXW18" s="56" t="e">
        <f>VLOOKUP(DXV18,$B$8:$C$182,2,0)</f>
        <v>#N/A</v>
      </c>
      <c r="DXX18" s="57"/>
      <c r="DXY18" s="58"/>
      <c r="DXZ18" s="56" t="e">
        <f>VLOOKUP(DXY18,$B$8:$C$182,2,0)</f>
        <v>#N/A</v>
      </c>
      <c r="DYA18" s="57"/>
      <c r="DYB18" s="58"/>
      <c r="DYC18" s="56" t="e">
        <f>VLOOKUP(DYB18,$B$8:$C$182,2,0)</f>
        <v>#N/A</v>
      </c>
      <c r="DYD18" s="57"/>
      <c r="DYE18" s="58"/>
      <c r="DYF18" s="56" t="e">
        <f>VLOOKUP(DYE18,$B$8:$C$182,2,0)</f>
        <v>#N/A</v>
      </c>
      <c r="DYG18" s="57"/>
      <c r="DYH18" s="58"/>
      <c r="DYI18" s="56" t="e">
        <f>VLOOKUP(DYH18,$B$8:$C$182,2,0)</f>
        <v>#N/A</v>
      </c>
      <c r="DYJ18" s="57"/>
      <c r="DYK18" s="58"/>
      <c r="DYL18" s="56" t="e">
        <f>VLOOKUP(DYK18,$B$8:$C$182,2,0)</f>
        <v>#N/A</v>
      </c>
      <c r="DYM18" s="57"/>
      <c r="DYN18" s="58"/>
      <c r="DYO18" s="56" t="e">
        <f>VLOOKUP(DYN18,$B$8:$C$182,2,0)</f>
        <v>#N/A</v>
      </c>
      <c r="DYP18" s="57"/>
      <c r="DYQ18" s="58"/>
      <c r="DYR18" s="56" t="e">
        <f>VLOOKUP(DYQ18,$B$8:$C$182,2,0)</f>
        <v>#N/A</v>
      </c>
      <c r="DYS18" s="57"/>
      <c r="DYT18" s="58"/>
      <c r="DYU18" s="56" t="e">
        <f>VLOOKUP(DYT18,$B$8:$C$182,2,0)</f>
        <v>#N/A</v>
      </c>
      <c r="DYV18" s="57"/>
      <c r="DYW18" s="58"/>
      <c r="DYX18" s="56" t="e">
        <f>VLOOKUP(DYW18,$B$8:$C$182,2,0)</f>
        <v>#N/A</v>
      </c>
      <c r="DYY18" s="57"/>
      <c r="DYZ18" s="58"/>
      <c r="DZA18" s="56" t="e">
        <f>VLOOKUP(DYZ18,$B$8:$C$182,2,0)</f>
        <v>#N/A</v>
      </c>
      <c r="DZB18" s="57"/>
      <c r="DZC18" s="58"/>
      <c r="DZD18" s="56" t="e">
        <f>VLOOKUP(DZC18,$B$8:$C$182,2,0)</f>
        <v>#N/A</v>
      </c>
      <c r="DZE18" s="57"/>
      <c r="DZF18" s="58"/>
      <c r="DZG18" s="56" t="e">
        <f>VLOOKUP(DZF18,$B$8:$C$182,2,0)</f>
        <v>#N/A</v>
      </c>
      <c r="DZH18" s="57"/>
      <c r="DZI18" s="58"/>
      <c r="DZJ18" s="56" t="e">
        <f>VLOOKUP(DZI18,$B$8:$C$182,2,0)</f>
        <v>#N/A</v>
      </c>
      <c r="DZK18" s="57"/>
      <c r="DZL18" s="58"/>
      <c r="DZM18" s="56" t="e">
        <f>VLOOKUP(DZL18,$B$8:$C$182,2,0)</f>
        <v>#N/A</v>
      </c>
      <c r="DZN18" s="57"/>
      <c r="DZO18" s="58"/>
      <c r="DZP18" s="56" t="e">
        <f>VLOOKUP(DZO18,$B$8:$C$182,2,0)</f>
        <v>#N/A</v>
      </c>
      <c r="DZQ18" s="57"/>
      <c r="DZR18" s="58"/>
      <c r="DZS18" s="56" t="e">
        <f>VLOOKUP(DZR18,$B$8:$C$182,2,0)</f>
        <v>#N/A</v>
      </c>
      <c r="DZT18" s="57"/>
      <c r="DZU18" s="58"/>
      <c r="DZV18" s="56" t="e">
        <f>VLOOKUP(DZU18,$B$8:$C$182,2,0)</f>
        <v>#N/A</v>
      </c>
      <c r="DZW18" s="57"/>
      <c r="DZX18" s="58"/>
      <c r="DZY18" s="56" t="e">
        <f>VLOOKUP(DZX18,$B$8:$C$182,2,0)</f>
        <v>#N/A</v>
      </c>
      <c r="DZZ18" s="57"/>
      <c r="EAA18" s="58"/>
      <c r="EAB18" s="56" t="e">
        <f>VLOOKUP(EAA18,$B$8:$C$182,2,0)</f>
        <v>#N/A</v>
      </c>
      <c r="EAC18" s="57"/>
      <c r="EAD18" s="58"/>
      <c r="EAE18" s="56" t="e">
        <f>VLOOKUP(EAD18,$B$8:$C$182,2,0)</f>
        <v>#N/A</v>
      </c>
      <c r="EAF18" s="57"/>
      <c r="EAG18" s="58"/>
      <c r="EAH18" s="56" t="e">
        <f>VLOOKUP(EAG18,$B$8:$C$182,2,0)</f>
        <v>#N/A</v>
      </c>
      <c r="EAI18" s="57"/>
      <c r="EAJ18" s="58"/>
      <c r="EAK18" s="56" t="e">
        <f>VLOOKUP(EAJ18,$B$8:$C$182,2,0)</f>
        <v>#N/A</v>
      </c>
      <c r="EAL18" s="57"/>
      <c r="EAM18" s="58"/>
      <c r="EAN18" s="56" t="e">
        <f>VLOOKUP(EAM18,$B$8:$C$182,2,0)</f>
        <v>#N/A</v>
      </c>
      <c r="EAO18" s="57"/>
      <c r="EAP18" s="58"/>
      <c r="EAQ18" s="56" t="e">
        <f>VLOOKUP(EAP18,$B$8:$C$182,2,0)</f>
        <v>#N/A</v>
      </c>
      <c r="EAR18" s="57"/>
      <c r="EAS18" s="58"/>
      <c r="EAT18" s="56" t="e">
        <f>VLOOKUP(EAS18,$B$8:$C$182,2,0)</f>
        <v>#N/A</v>
      </c>
      <c r="EAU18" s="57"/>
      <c r="EAV18" s="58"/>
      <c r="EAW18" s="56" t="e">
        <f>VLOOKUP(EAV18,$B$8:$C$182,2,0)</f>
        <v>#N/A</v>
      </c>
      <c r="EAX18" s="57"/>
      <c r="EAY18" s="58"/>
      <c r="EAZ18" s="56" t="e">
        <f>VLOOKUP(EAY18,$B$8:$C$182,2,0)</f>
        <v>#N/A</v>
      </c>
      <c r="EBA18" s="57"/>
      <c r="EBB18" s="58"/>
      <c r="EBC18" s="56" t="e">
        <f>VLOOKUP(EBB18,$B$8:$C$182,2,0)</f>
        <v>#N/A</v>
      </c>
      <c r="EBD18" s="57"/>
      <c r="EBE18" s="58"/>
      <c r="EBF18" s="56" t="e">
        <f>VLOOKUP(EBE18,$B$8:$C$182,2,0)</f>
        <v>#N/A</v>
      </c>
      <c r="EBG18" s="57"/>
      <c r="EBH18" s="58"/>
      <c r="EBI18" s="56" t="e">
        <f>VLOOKUP(EBH18,$B$8:$C$182,2,0)</f>
        <v>#N/A</v>
      </c>
      <c r="EBJ18" s="57"/>
      <c r="EBK18" s="58"/>
      <c r="EBL18" s="56" t="e">
        <f>VLOOKUP(EBK18,$B$8:$C$182,2,0)</f>
        <v>#N/A</v>
      </c>
      <c r="EBM18" s="57"/>
      <c r="EBN18" s="58"/>
      <c r="EBO18" s="56" t="e">
        <f>VLOOKUP(EBN18,$B$8:$C$182,2,0)</f>
        <v>#N/A</v>
      </c>
      <c r="EBP18" s="57"/>
      <c r="EBQ18" s="58"/>
      <c r="EBR18" s="56" t="e">
        <f>VLOOKUP(EBQ18,$B$8:$C$182,2,0)</f>
        <v>#N/A</v>
      </c>
      <c r="EBS18" s="57"/>
      <c r="EBT18" s="58"/>
      <c r="EBU18" s="56" t="e">
        <f>VLOOKUP(EBT18,$B$8:$C$182,2,0)</f>
        <v>#N/A</v>
      </c>
      <c r="EBV18" s="57"/>
      <c r="EBW18" s="58"/>
      <c r="EBX18" s="56" t="e">
        <f>VLOOKUP(EBW18,$B$8:$C$182,2,0)</f>
        <v>#N/A</v>
      </c>
      <c r="EBY18" s="57"/>
      <c r="EBZ18" s="58"/>
      <c r="ECA18" s="56" t="e">
        <f>VLOOKUP(EBZ18,$B$8:$C$182,2,0)</f>
        <v>#N/A</v>
      </c>
      <c r="ECB18" s="57"/>
      <c r="ECC18" s="58"/>
      <c r="ECD18" s="56" t="e">
        <f>VLOOKUP(ECC18,$B$8:$C$182,2,0)</f>
        <v>#N/A</v>
      </c>
      <c r="ECE18" s="57"/>
      <c r="ECF18" s="58"/>
      <c r="ECG18" s="56" t="e">
        <f>VLOOKUP(ECF18,$B$8:$C$182,2,0)</f>
        <v>#N/A</v>
      </c>
      <c r="ECH18" s="57"/>
      <c r="ECI18" s="58"/>
      <c r="ECJ18" s="56" t="e">
        <f>VLOOKUP(ECI18,$B$8:$C$182,2,0)</f>
        <v>#N/A</v>
      </c>
      <c r="ECK18" s="57"/>
      <c r="ECL18" s="58"/>
      <c r="ECM18" s="56" t="e">
        <f>VLOOKUP(ECL18,$B$8:$C$182,2,0)</f>
        <v>#N/A</v>
      </c>
      <c r="ECN18" s="57"/>
      <c r="ECO18" s="58"/>
      <c r="ECP18" s="56" t="e">
        <f>VLOOKUP(ECO18,$B$8:$C$182,2,0)</f>
        <v>#N/A</v>
      </c>
      <c r="ECQ18" s="57"/>
      <c r="ECR18" s="58"/>
      <c r="ECS18" s="56" t="e">
        <f>VLOOKUP(ECR18,$B$8:$C$182,2,0)</f>
        <v>#N/A</v>
      </c>
      <c r="ECT18" s="57"/>
      <c r="ECU18" s="58"/>
      <c r="ECV18" s="56" t="e">
        <f>VLOOKUP(ECU18,$B$8:$C$182,2,0)</f>
        <v>#N/A</v>
      </c>
      <c r="ECW18" s="57"/>
      <c r="ECX18" s="58"/>
      <c r="ECY18" s="56" t="e">
        <f>VLOOKUP(ECX18,$B$8:$C$182,2,0)</f>
        <v>#N/A</v>
      </c>
      <c r="ECZ18" s="57"/>
      <c r="EDA18" s="58"/>
      <c r="EDB18" s="56" t="e">
        <f>VLOOKUP(EDA18,$B$8:$C$182,2,0)</f>
        <v>#N/A</v>
      </c>
      <c r="EDC18" s="57"/>
      <c r="EDD18" s="58"/>
      <c r="EDE18" s="56" t="e">
        <f>VLOOKUP(EDD18,$B$8:$C$182,2,0)</f>
        <v>#N/A</v>
      </c>
      <c r="EDF18" s="57"/>
      <c r="EDG18" s="58"/>
      <c r="EDH18" s="56" t="e">
        <f>VLOOKUP(EDG18,$B$8:$C$182,2,0)</f>
        <v>#N/A</v>
      </c>
      <c r="EDI18" s="57"/>
      <c r="EDJ18" s="58"/>
      <c r="EDK18" s="56" t="e">
        <f>VLOOKUP(EDJ18,$B$8:$C$182,2,0)</f>
        <v>#N/A</v>
      </c>
      <c r="EDL18" s="57"/>
      <c r="EDM18" s="58"/>
      <c r="EDN18" s="56" t="e">
        <f>VLOOKUP(EDM18,$B$8:$C$182,2,0)</f>
        <v>#N/A</v>
      </c>
      <c r="EDO18" s="57"/>
      <c r="EDP18" s="58"/>
      <c r="EDQ18" s="56" t="e">
        <f>VLOOKUP(EDP18,$B$8:$C$182,2,0)</f>
        <v>#N/A</v>
      </c>
      <c r="EDR18" s="57"/>
      <c r="EDS18" s="58"/>
      <c r="EDT18" s="56" t="e">
        <f>VLOOKUP(EDS18,$B$8:$C$182,2,0)</f>
        <v>#N/A</v>
      </c>
      <c r="EDU18" s="57"/>
      <c r="EDV18" s="58"/>
      <c r="EDW18" s="56" t="e">
        <f>VLOOKUP(EDV18,$B$8:$C$182,2,0)</f>
        <v>#N/A</v>
      </c>
      <c r="EDX18" s="57"/>
      <c r="EDY18" s="58"/>
      <c r="EDZ18" s="56" t="e">
        <f>VLOOKUP(EDY18,$B$8:$C$182,2,0)</f>
        <v>#N/A</v>
      </c>
      <c r="EEA18" s="57"/>
      <c r="EEB18" s="58"/>
      <c r="EEC18" s="56" t="e">
        <f>VLOOKUP(EEB18,$B$8:$C$182,2,0)</f>
        <v>#N/A</v>
      </c>
      <c r="EED18" s="57"/>
      <c r="EEE18" s="58"/>
      <c r="EEF18" s="56" t="e">
        <f>VLOOKUP(EEE18,$B$8:$C$182,2,0)</f>
        <v>#N/A</v>
      </c>
      <c r="EEG18" s="57"/>
      <c r="EEH18" s="58"/>
      <c r="EEI18" s="56" t="e">
        <f>VLOOKUP(EEH18,$B$8:$C$182,2,0)</f>
        <v>#N/A</v>
      </c>
      <c r="EEJ18" s="57"/>
      <c r="EEK18" s="58"/>
      <c r="EEL18" s="56" t="e">
        <f>VLOOKUP(EEK18,$B$8:$C$182,2,0)</f>
        <v>#N/A</v>
      </c>
      <c r="EEM18" s="57"/>
      <c r="EEN18" s="58"/>
      <c r="EEO18" s="56" t="e">
        <f>VLOOKUP(EEN18,$B$8:$C$182,2,0)</f>
        <v>#N/A</v>
      </c>
      <c r="EEP18" s="57"/>
      <c r="EEQ18" s="58"/>
      <c r="EER18" s="56" t="e">
        <f>VLOOKUP(EEQ18,$B$8:$C$182,2,0)</f>
        <v>#N/A</v>
      </c>
      <c r="EES18" s="57"/>
      <c r="EET18" s="58"/>
      <c r="EEU18" s="56" t="e">
        <f>VLOOKUP(EET18,$B$8:$C$182,2,0)</f>
        <v>#N/A</v>
      </c>
      <c r="EEV18" s="57"/>
      <c r="EEW18" s="58"/>
      <c r="EEX18" s="56" t="e">
        <f>VLOOKUP(EEW18,$B$8:$C$182,2,0)</f>
        <v>#N/A</v>
      </c>
      <c r="EEY18" s="57"/>
      <c r="EEZ18" s="58"/>
      <c r="EFA18" s="56" t="e">
        <f>VLOOKUP(EEZ18,$B$8:$C$182,2,0)</f>
        <v>#N/A</v>
      </c>
      <c r="EFB18" s="57"/>
      <c r="EFC18" s="58"/>
      <c r="EFD18" s="56" t="e">
        <f>VLOOKUP(EFC18,$B$8:$C$182,2,0)</f>
        <v>#N/A</v>
      </c>
      <c r="EFE18" s="57"/>
      <c r="EFF18" s="58"/>
      <c r="EFG18" s="56" t="e">
        <f>VLOOKUP(EFF18,$B$8:$C$182,2,0)</f>
        <v>#N/A</v>
      </c>
      <c r="EFH18" s="57"/>
      <c r="EFI18" s="58"/>
      <c r="EFJ18" s="56" t="e">
        <f>VLOOKUP(EFI18,$B$8:$C$182,2,0)</f>
        <v>#N/A</v>
      </c>
      <c r="EFK18" s="57"/>
      <c r="EFL18" s="58"/>
      <c r="EFM18" s="56" t="e">
        <f>VLOOKUP(EFL18,$B$8:$C$182,2,0)</f>
        <v>#N/A</v>
      </c>
      <c r="EFN18" s="57"/>
      <c r="EFO18" s="58"/>
      <c r="EFP18" s="56" t="e">
        <f>VLOOKUP(EFO18,$B$8:$C$182,2,0)</f>
        <v>#N/A</v>
      </c>
      <c r="EFQ18" s="57"/>
      <c r="EFR18" s="58"/>
      <c r="EFS18" s="56" t="e">
        <f>VLOOKUP(EFR18,$B$8:$C$182,2,0)</f>
        <v>#N/A</v>
      </c>
      <c r="EFT18" s="57"/>
      <c r="EFU18" s="58"/>
      <c r="EFV18" s="56" t="e">
        <f>VLOOKUP(EFU18,$B$8:$C$182,2,0)</f>
        <v>#N/A</v>
      </c>
      <c r="EFW18" s="57"/>
      <c r="EFX18" s="58"/>
      <c r="EFY18" s="56" t="e">
        <f>VLOOKUP(EFX18,$B$8:$C$182,2,0)</f>
        <v>#N/A</v>
      </c>
      <c r="EFZ18" s="57"/>
      <c r="EGA18" s="58"/>
      <c r="EGB18" s="56" t="e">
        <f>VLOOKUP(EGA18,$B$8:$C$182,2,0)</f>
        <v>#N/A</v>
      </c>
      <c r="EGC18" s="57"/>
      <c r="EGD18" s="58"/>
      <c r="EGE18" s="56" t="e">
        <f>VLOOKUP(EGD18,$B$8:$C$182,2,0)</f>
        <v>#N/A</v>
      </c>
      <c r="EGF18" s="57"/>
      <c r="EGG18" s="58"/>
      <c r="EGH18" s="56" t="e">
        <f>VLOOKUP(EGG18,$B$8:$C$182,2,0)</f>
        <v>#N/A</v>
      </c>
      <c r="EGI18" s="57"/>
      <c r="EGJ18" s="58"/>
      <c r="EGK18" s="56" t="e">
        <f>VLOOKUP(EGJ18,$B$8:$C$182,2,0)</f>
        <v>#N/A</v>
      </c>
      <c r="EGL18" s="57"/>
      <c r="EGM18" s="58"/>
      <c r="EGN18" s="56" t="e">
        <f>VLOOKUP(EGM18,$B$8:$C$182,2,0)</f>
        <v>#N/A</v>
      </c>
      <c r="EGO18" s="57"/>
      <c r="EGP18" s="58"/>
      <c r="EGQ18" s="56" t="e">
        <f>VLOOKUP(EGP18,$B$8:$C$182,2,0)</f>
        <v>#N/A</v>
      </c>
      <c r="EGR18" s="57"/>
      <c r="EGS18" s="58"/>
      <c r="EGT18" s="56" t="e">
        <f>VLOOKUP(EGS18,$B$8:$C$182,2,0)</f>
        <v>#N/A</v>
      </c>
      <c r="EGU18" s="57"/>
      <c r="EGV18" s="58"/>
      <c r="EGW18" s="56" t="e">
        <f>VLOOKUP(EGV18,$B$8:$C$182,2,0)</f>
        <v>#N/A</v>
      </c>
      <c r="EGX18" s="57"/>
      <c r="EGY18" s="58"/>
      <c r="EGZ18" s="56" t="e">
        <f>VLOOKUP(EGY18,$B$8:$C$182,2,0)</f>
        <v>#N/A</v>
      </c>
      <c r="EHA18" s="57"/>
      <c r="EHB18" s="58"/>
      <c r="EHC18" s="56" t="e">
        <f>VLOOKUP(EHB18,$B$8:$C$182,2,0)</f>
        <v>#N/A</v>
      </c>
      <c r="EHD18" s="57"/>
      <c r="EHE18" s="58"/>
      <c r="EHF18" s="56" t="e">
        <f>VLOOKUP(EHE18,$B$8:$C$182,2,0)</f>
        <v>#N/A</v>
      </c>
      <c r="EHG18" s="57"/>
      <c r="EHH18" s="58"/>
      <c r="EHI18" s="56" t="e">
        <f>VLOOKUP(EHH18,$B$8:$C$182,2,0)</f>
        <v>#N/A</v>
      </c>
      <c r="EHJ18" s="57"/>
      <c r="EHK18" s="58"/>
      <c r="EHL18" s="56" t="e">
        <f>VLOOKUP(EHK18,$B$8:$C$182,2,0)</f>
        <v>#N/A</v>
      </c>
      <c r="EHM18" s="57"/>
      <c r="EHN18" s="58"/>
      <c r="EHO18" s="56" t="e">
        <f>VLOOKUP(EHN18,$B$8:$C$182,2,0)</f>
        <v>#N/A</v>
      </c>
      <c r="EHP18" s="57"/>
      <c r="EHQ18" s="58"/>
      <c r="EHR18" s="56" t="e">
        <f>VLOOKUP(EHQ18,$B$8:$C$182,2,0)</f>
        <v>#N/A</v>
      </c>
      <c r="EHS18" s="57"/>
      <c r="EHT18" s="58"/>
      <c r="EHU18" s="56" t="e">
        <f>VLOOKUP(EHT18,$B$8:$C$182,2,0)</f>
        <v>#N/A</v>
      </c>
      <c r="EHV18" s="57"/>
      <c r="EHW18" s="58"/>
      <c r="EHX18" s="56" t="e">
        <f>VLOOKUP(EHW18,$B$8:$C$182,2,0)</f>
        <v>#N/A</v>
      </c>
      <c r="EHY18" s="57"/>
      <c r="EHZ18" s="58"/>
      <c r="EIA18" s="56" t="e">
        <f>VLOOKUP(EHZ18,$B$8:$C$182,2,0)</f>
        <v>#N/A</v>
      </c>
      <c r="EIB18" s="57"/>
      <c r="EIC18" s="58"/>
      <c r="EID18" s="56" t="e">
        <f>VLOOKUP(EIC18,$B$8:$C$182,2,0)</f>
        <v>#N/A</v>
      </c>
      <c r="EIE18" s="57"/>
      <c r="EIF18" s="58"/>
      <c r="EIG18" s="56" t="e">
        <f>VLOOKUP(EIF18,$B$8:$C$182,2,0)</f>
        <v>#N/A</v>
      </c>
      <c r="EIH18" s="57"/>
      <c r="EII18" s="58"/>
      <c r="EIJ18" s="56" t="e">
        <f>VLOOKUP(EII18,$B$8:$C$182,2,0)</f>
        <v>#N/A</v>
      </c>
      <c r="EIK18" s="57"/>
      <c r="EIL18" s="58"/>
      <c r="EIM18" s="56" t="e">
        <f>VLOOKUP(EIL18,$B$8:$C$182,2,0)</f>
        <v>#N/A</v>
      </c>
      <c r="EIN18" s="57"/>
      <c r="EIO18" s="58"/>
      <c r="EIP18" s="56" t="e">
        <f>VLOOKUP(EIO18,$B$8:$C$182,2,0)</f>
        <v>#N/A</v>
      </c>
      <c r="EIQ18" s="57"/>
      <c r="EIR18" s="58"/>
      <c r="EIS18" s="56" t="e">
        <f>VLOOKUP(EIR18,$B$8:$C$182,2,0)</f>
        <v>#N/A</v>
      </c>
      <c r="EIT18" s="57"/>
      <c r="EIU18" s="58"/>
      <c r="EIV18" s="56" t="e">
        <f>VLOOKUP(EIU18,$B$8:$C$182,2,0)</f>
        <v>#N/A</v>
      </c>
      <c r="EIW18" s="57"/>
      <c r="EIX18" s="58"/>
      <c r="EIY18" s="56" t="e">
        <f>VLOOKUP(EIX18,$B$8:$C$182,2,0)</f>
        <v>#N/A</v>
      </c>
      <c r="EIZ18" s="57"/>
      <c r="EJA18" s="58"/>
      <c r="EJB18" s="56" t="e">
        <f>VLOOKUP(EJA18,$B$8:$C$182,2,0)</f>
        <v>#N/A</v>
      </c>
      <c r="EJC18" s="57"/>
      <c r="EJD18" s="58"/>
      <c r="EJE18" s="56" t="e">
        <f>VLOOKUP(EJD18,$B$8:$C$182,2,0)</f>
        <v>#N/A</v>
      </c>
      <c r="EJF18" s="57"/>
      <c r="EJG18" s="58"/>
      <c r="EJH18" s="56" t="e">
        <f>VLOOKUP(EJG18,$B$8:$C$182,2,0)</f>
        <v>#N/A</v>
      </c>
      <c r="EJI18" s="57"/>
      <c r="EJJ18" s="58"/>
      <c r="EJK18" s="56" t="e">
        <f>VLOOKUP(EJJ18,$B$8:$C$182,2,0)</f>
        <v>#N/A</v>
      </c>
      <c r="EJL18" s="57"/>
      <c r="EJM18" s="58"/>
      <c r="EJN18" s="56" t="e">
        <f>VLOOKUP(EJM18,$B$8:$C$182,2,0)</f>
        <v>#N/A</v>
      </c>
      <c r="EJO18" s="57"/>
      <c r="EJP18" s="58"/>
      <c r="EJQ18" s="56" t="e">
        <f>VLOOKUP(EJP18,$B$8:$C$182,2,0)</f>
        <v>#N/A</v>
      </c>
      <c r="EJR18" s="57"/>
      <c r="EJS18" s="58"/>
      <c r="EJT18" s="56" t="e">
        <f>VLOOKUP(EJS18,$B$8:$C$182,2,0)</f>
        <v>#N/A</v>
      </c>
      <c r="EJU18" s="57"/>
      <c r="EJV18" s="58"/>
      <c r="EJW18" s="56" t="e">
        <f>VLOOKUP(EJV18,$B$8:$C$182,2,0)</f>
        <v>#N/A</v>
      </c>
      <c r="EJX18" s="57"/>
      <c r="EJY18" s="58"/>
      <c r="EJZ18" s="56" t="e">
        <f>VLOOKUP(EJY18,$B$8:$C$182,2,0)</f>
        <v>#N/A</v>
      </c>
      <c r="EKA18" s="57"/>
      <c r="EKB18" s="58"/>
      <c r="EKC18" s="56" t="e">
        <f>VLOOKUP(EKB18,$B$8:$C$182,2,0)</f>
        <v>#N/A</v>
      </c>
      <c r="EKD18" s="57"/>
      <c r="EKE18" s="58"/>
      <c r="EKF18" s="56" t="e">
        <f>VLOOKUP(EKE18,$B$8:$C$182,2,0)</f>
        <v>#N/A</v>
      </c>
      <c r="EKG18" s="57"/>
      <c r="EKH18" s="58"/>
      <c r="EKI18" s="56" t="e">
        <f>VLOOKUP(EKH18,$B$8:$C$182,2,0)</f>
        <v>#N/A</v>
      </c>
      <c r="EKJ18" s="57"/>
      <c r="EKK18" s="58"/>
      <c r="EKL18" s="56" t="e">
        <f>VLOOKUP(EKK18,$B$8:$C$182,2,0)</f>
        <v>#N/A</v>
      </c>
      <c r="EKM18" s="57"/>
      <c r="EKN18" s="58"/>
      <c r="EKO18" s="56" t="e">
        <f>VLOOKUP(EKN18,$B$8:$C$182,2,0)</f>
        <v>#N/A</v>
      </c>
      <c r="EKP18" s="57"/>
      <c r="EKQ18" s="58"/>
      <c r="EKR18" s="56" t="e">
        <f>VLOOKUP(EKQ18,$B$8:$C$182,2,0)</f>
        <v>#N/A</v>
      </c>
      <c r="EKS18" s="57"/>
      <c r="EKT18" s="58"/>
      <c r="EKU18" s="56" t="e">
        <f>VLOOKUP(EKT18,$B$8:$C$182,2,0)</f>
        <v>#N/A</v>
      </c>
      <c r="EKV18" s="57"/>
      <c r="EKW18" s="58"/>
      <c r="EKX18" s="56" t="e">
        <f>VLOOKUP(EKW18,$B$8:$C$182,2,0)</f>
        <v>#N/A</v>
      </c>
      <c r="EKY18" s="57"/>
      <c r="EKZ18" s="58"/>
      <c r="ELA18" s="56" t="e">
        <f>VLOOKUP(EKZ18,$B$8:$C$182,2,0)</f>
        <v>#N/A</v>
      </c>
      <c r="ELB18" s="57"/>
      <c r="ELC18" s="58"/>
      <c r="ELD18" s="56" t="e">
        <f>VLOOKUP(ELC18,$B$8:$C$182,2,0)</f>
        <v>#N/A</v>
      </c>
      <c r="ELE18" s="57"/>
      <c r="ELF18" s="58"/>
      <c r="ELG18" s="56" t="e">
        <f>VLOOKUP(ELF18,$B$8:$C$182,2,0)</f>
        <v>#N/A</v>
      </c>
      <c r="ELH18" s="57"/>
      <c r="ELI18" s="58"/>
      <c r="ELJ18" s="56" t="e">
        <f>VLOOKUP(ELI18,$B$8:$C$182,2,0)</f>
        <v>#N/A</v>
      </c>
      <c r="ELK18" s="57"/>
      <c r="ELL18" s="58"/>
      <c r="ELM18" s="56" t="e">
        <f>VLOOKUP(ELL18,$B$8:$C$182,2,0)</f>
        <v>#N/A</v>
      </c>
      <c r="ELN18" s="57"/>
      <c r="ELO18" s="58"/>
      <c r="ELP18" s="56" t="e">
        <f>VLOOKUP(ELO18,$B$8:$C$182,2,0)</f>
        <v>#N/A</v>
      </c>
      <c r="ELQ18" s="57"/>
      <c r="ELR18" s="58"/>
      <c r="ELS18" s="56" t="e">
        <f>VLOOKUP(ELR18,$B$8:$C$182,2,0)</f>
        <v>#N/A</v>
      </c>
      <c r="ELT18" s="57"/>
      <c r="ELU18" s="58"/>
      <c r="ELV18" s="56" t="e">
        <f>VLOOKUP(ELU18,$B$8:$C$182,2,0)</f>
        <v>#N/A</v>
      </c>
      <c r="ELW18" s="57"/>
      <c r="ELX18" s="58"/>
      <c r="ELY18" s="56" t="e">
        <f>VLOOKUP(ELX18,$B$8:$C$182,2,0)</f>
        <v>#N/A</v>
      </c>
      <c r="ELZ18" s="57"/>
      <c r="EMA18" s="58"/>
      <c r="EMB18" s="56" t="e">
        <f>VLOOKUP(EMA18,$B$8:$C$182,2,0)</f>
        <v>#N/A</v>
      </c>
      <c r="EMC18" s="57"/>
      <c r="EMD18" s="58"/>
      <c r="EME18" s="56" t="e">
        <f>VLOOKUP(EMD18,$B$8:$C$182,2,0)</f>
        <v>#N/A</v>
      </c>
      <c r="EMF18" s="57"/>
      <c r="EMG18" s="58"/>
      <c r="EMH18" s="56" t="e">
        <f>VLOOKUP(EMG18,$B$8:$C$182,2,0)</f>
        <v>#N/A</v>
      </c>
      <c r="EMI18" s="57"/>
      <c r="EMJ18" s="58"/>
      <c r="EMK18" s="56" t="e">
        <f>VLOOKUP(EMJ18,$B$8:$C$182,2,0)</f>
        <v>#N/A</v>
      </c>
      <c r="EML18" s="57"/>
      <c r="EMM18" s="58"/>
      <c r="EMN18" s="56" t="e">
        <f>VLOOKUP(EMM18,$B$8:$C$182,2,0)</f>
        <v>#N/A</v>
      </c>
      <c r="EMO18" s="57"/>
      <c r="EMP18" s="58"/>
      <c r="EMQ18" s="56" t="e">
        <f>VLOOKUP(EMP18,$B$8:$C$182,2,0)</f>
        <v>#N/A</v>
      </c>
      <c r="EMR18" s="57"/>
      <c r="EMS18" s="58"/>
      <c r="EMT18" s="56" t="e">
        <f>VLOOKUP(EMS18,$B$8:$C$182,2,0)</f>
        <v>#N/A</v>
      </c>
      <c r="EMU18" s="57"/>
      <c r="EMV18" s="58"/>
      <c r="EMW18" s="56" t="e">
        <f>VLOOKUP(EMV18,$B$8:$C$182,2,0)</f>
        <v>#N/A</v>
      </c>
      <c r="EMX18" s="57"/>
      <c r="EMY18" s="58"/>
      <c r="EMZ18" s="56" t="e">
        <f>VLOOKUP(EMY18,$B$8:$C$182,2,0)</f>
        <v>#N/A</v>
      </c>
      <c r="ENA18" s="57"/>
      <c r="ENB18" s="58"/>
      <c r="ENC18" s="56" t="e">
        <f>VLOOKUP(ENB18,$B$8:$C$182,2,0)</f>
        <v>#N/A</v>
      </c>
      <c r="END18" s="57"/>
      <c r="ENE18" s="58"/>
      <c r="ENF18" s="56" t="e">
        <f>VLOOKUP(ENE18,$B$8:$C$182,2,0)</f>
        <v>#N/A</v>
      </c>
      <c r="ENG18" s="57"/>
      <c r="ENH18" s="58"/>
      <c r="ENI18" s="56" t="e">
        <f>VLOOKUP(ENH18,$B$8:$C$182,2,0)</f>
        <v>#N/A</v>
      </c>
      <c r="ENJ18" s="57"/>
      <c r="ENK18" s="58"/>
      <c r="ENL18" s="56" t="e">
        <f>VLOOKUP(ENK18,$B$8:$C$182,2,0)</f>
        <v>#N/A</v>
      </c>
      <c r="ENM18" s="57"/>
      <c r="ENN18" s="58"/>
      <c r="ENO18" s="56" t="e">
        <f>VLOOKUP(ENN18,$B$8:$C$182,2,0)</f>
        <v>#N/A</v>
      </c>
      <c r="ENP18" s="57"/>
      <c r="ENQ18" s="58"/>
      <c r="ENR18" s="56" t="e">
        <f>VLOOKUP(ENQ18,$B$8:$C$182,2,0)</f>
        <v>#N/A</v>
      </c>
      <c r="ENS18" s="57"/>
      <c r="ENT18" s="58"/>
      <c r="ENU18" s="56" t="e">
        <f>VLOOKUP(ENT18,$B$8:$C$182,2,0)</f>
        <v>#N/A</v>
      </c>
      <c r="ENV18" s="57"/>
      <c r="ENW18" s="58"/>
      <c r="ENX18" s="56" t="e">
        <f>VLOOKUP(ENW18,$B$8:$C$182,2,0)</f>
        <v>#N/A</v>
      </c>
      <c r="ENY18" s="57"/>
      <c r="ENZ18" s="58"/>
      <c r="EOA18" s="56" t="e">
        <f>VLOOKUP(ENZ18,$B$8:$C$182,2,0)</f>
        <v>#N/A</v>
      </c>
      <c r="EOB18" s="57"/>
      <c r="EOC18" s="58"/>
      <c r="EOD18" s="56" t="e">
        <f>VLOOKUP(EOC18,$B$8:$C$182,2,0)</f>
        <v>#N/A</v>
      </c>
      <c r="EOE18" s="57"/>
      <c r="EOF18" s="58"/>
      <c r="EOG18" s="56" t="e">
        <f>VLOOKUP(EOF18,$B$8:$C$182,2,0)</f>
        <v>#N/A</v>
      </c>
      <c r="EOH18" s="57"/>
      <c r="EOI18" s="58"/>
      <c r="EOJ18" s="56" t="e">
        <f>VLOOKUP(EOI18,$B$8:$C$182,2,0)</f>
        <v>#N/A</v>
      </c>
      <c r="EOK18" s="57"/>
      <c r="EOL18" s="58"/>
      <c r="EOM18" s="56" t="e">
        <f>VLOOKUP(EOL18,$B$8:$C$182,2,0)</f>
        <v>#N/A</v>
      </c>
      <c r="EON18" s="57"/>
      <c r="EOO18" s="58"/>
      <c r="EOP18" s="56" t="e">
        <f>VLOOKUP(EOO18,$B$8:$C$182,2,0)</f>
        <v>#N/A</v>
      </c>
      <c r="EOQ18" s="57"/>
      <c r="EOR18" s="58"/>
      <c r="EOS18" s="56" t="e">
        <f>VLOOKUP(EOR18,$B$8:$C$182,2,0)</f>
        <v>#N/A</v>
      </c>
      <c r="EOT18" s="57"/>
      <c r="EOU18" s="58"/>
      <c r="EOV18" s="56" t="e">
        <f>VLOOKUP(EOU18,$B$8:$C$182,2,0)</f>
        <v>#N/A</v>
      </c>
      <c r="EOW18" s="57"/>
      <c r="EOX18" s="58"/>
      <c r="EOY18" s="56" t="e">
        <f>VLOOKUP(EOX18,$B$8:$C$182,2,0)</f>
        <v>#N/A</v>
      </c>
      <c r="EOZ18" s="57"/>
      <c r="EPA18" s="58"/>
      <c r="EPB18" s="56" t="e">
        <f>VLOOKUP(EPA18,$B$8:$C$182,2,0)</f>
        <v>#N/A</v>
      </c>
      <c r="EPC18" s="57"/>
      <c r="EPD18" s="58"/>
      <c r="EPE18" s="56" t="e">
        <f>VLOOKUP(EPD18,$B$8:$C$182,2,0)</f>
        <v>#N/A</v>
      </c>
      <c r="EPF18" s="57"/>
      <c r="EPG18" s="58"/>
      <c r="EPH18" s="56" t="e">
        <f>VLOOKUP(EPG18,$B$8:$C$182,2,0)</f>
        <v>#N/A</v>
      </c>
      <c r="EPI18" s="57"/>
      <c r="EPJ18" s="58"/>
      <c r="EPK18" s="56" t="e">
        <f>VLOOKUP(EPJ18,$B$8:$C$182,2,0)</f>
        <v>#N/A</v>
      </c>
      <c r="EPL18" s="57"/>
      <c r="EPM18" s="58"/>
      <c r="EPN18" s="56" t="e">
        <f>VLOOKUP(EPM18,$B$8:$C$182,2,0)</f>
        <v>#N/A</v>
      </c>
      <c r="EPO18" s="57"/>
      <c r="EPP18" s="58"/>
      <c r="EPQ18" s="56" t="e">
        <f>VLOOKUP(EPP18,$B$8:$C$182,2,0)</f>
        <v>#N/A</v>
      </c>
      <c r="EPR18" s="57"/>
      <c r="EPS18" s="58"/>
      <c r="EPT18" s="56" t="e">
        <f>VLOOKUP(EPS18,$B$8:$C$182,2,0)</f>
        <v>#N/A</v>
      </c>
      <c r="EPU18" s="57"/>
      <c r="EPV18" s="58"/>
      <c r="EPW18" s="56" t="e">
        <f>VLOOKUP(EPV18,$B$8:$C$182,2,0)</f>
        <v>#N/A</v>
      </c>
      <c r="EPX18" s="57"/>
      <c r="EPY18" s="58"/>
      <c r="EPZ18" s="56" t="e">
        <f>VLOOKUP(EPY18,$B$8:$C$182,2,0)</f>
        <v>#N/A</v>
      </c>
      <c r="EQA18" s="57"/>
      <c r="EQB18" s="58"/>
      <c r="EQC18" s="56" t="e">
        <f>VLOOKUP(EQB18,$B$8:$C$182,2,0)</f>
        <v>#N/A</v>
      </c>
      <c r="EQD18" s="57"/>
      <c r="EQE18" s="58"/>
      <c r="EQF18" s="56" t="e">
        <f>VLOOKUP(EQE18,$B$8:$C$182,2,0)</f>
        <v>#N/A</v>
      </c>
      <c r="EQG18" s="57"/>
      <c r="EQH18" s="58"/>
      <c r="EQI18" s="56" t="e">
        <f>VLOOKUP(EQH18,$B$8:$C$182,2,0)</f>
        <v>#N/A</v>
      </c>
      <c r="EQJ18" s="57"/>
      <c r="EQK18" s="58"/>
      <c r="EQL18" s="56" t="e">
        <f>VLOOKUP(EQK18,$B$8:$C$182,2,0)</f>
        <v>#N/A</v>
      </c>
      <c r="EQM18" s="57"/>
      <c r="EQN18" s="58"/>
      <c r="EQO18" s="56" t="e">
        <f>VLOOKUP(EQN18,$B$8:$C$182,2,0)</f>
        <v>#N/A</v>
      </c>
      <c r="EQP18" s="57"/>
      <c r="EQQ18" s="58"/>
      <c r="EQR18" s="56" t="e">
        <f>VLOOKUP(EQQ18,$B$8:$C$182,2,0)</f>
        <v>#N/A</v>
      </c>
      <c r="EQS18" s="57"/>
      <c r="EQT18" s="58"/>
      <c r="EQU18" s="56" t="e">
        <f>VLOOKUP(EQT18,$B$8:$C$182,2,0)</f>
        <v>#N/A</v>
      </c>
      <c r="EQV18" s="57"/>
      <c r="EQW18" s="58"/>
      <c r="EQX18" s="56" t="e">
        <f>VLOOKUP(EQW18,$B$8:$C$182,2,0)</f>
        <v>#N/A</v>
      </c>
      <c r="EQY18" s="57"/>
      <c r="EQZ18" s="58"/>
      <c r="ERA18" s="56" t="e">
        <f>VLOOKUP(EQZ18,$B$8:$C$182,2,0)</f>
        <v>#N/A</v>
      </c>
      <c r="ERB18" s="57"/>
      <c r="ERC18" s="58"/>
      <c r="ERD18" s="56" t="e">
        <f>VLOOKUP(ERC18,$B$8:$C$182,2,0)</f>
        <v>#N/A</v>
      </c>
      <c r="ERE18" s="57"/>
      <c r="ERF18" s="58"/>
      <c r="ERG18" s="56" t="e">
        <f>VLOOKUP(ERF18,$B$8:$C$182,2,0)</f>
        <v>#N/A</v>
      </c>
      <c r="ERH18" s="57"/>
      <c r="ERI18" s="58"/>
      <c r="ERJ18" s="56" t="e">
        <f>VLOOKUP(ERI18,$B$8:$C$182,2,0)</f>
        <v>#N/A</v>
      </c>
      <c r="ERK18" s="57"/>
      <c r="ERL18" s="58"/>
      <c r="ERM18" s="56" t="e">
        <f>VLOOKUP(ERL18,$B$8:$C$182,2,0)</f>
        <v>#N/A</v>
      </c>
      <c r="ERN18" s="57"/>
      <c r="ERO18" s="58"/>
      <c r="ERP18" s="56" t="e">
        <f>VLOOKUP(ERO18,$B$8:$C$182,2,0)</f>
        <v>#N/A</v>
      </c>
      <c r="ERQ18" s="57"/>
      <c r="ERR18" s="58"/>
      <c r="ERS18" s="56" t="e">
        <f>VLOOKUP(ERR18,$B$8:$C$182,2,0)</f>
        <v>#N/A</v>
      </c>
      <c r="ERT18" s="57"/>
      <c r="ERU18" s="58"/>
      <c r="ERV18" s="56" t="e">
        <f>VLOOKUP(ERU18,$B$8:$C$182,2,0)</f>
        <v>#N/A</v>
      </c>
      <c r="ERW18" s="57"/>
      <c r="ERX18" s="58"/>
      <c r="ERY18" s="56" t="e">
        <f>VLOOKUP(ERX18,$B$8:$C$182,2,0)</f>
        <v>#N/A</v>
      </c>
      <c r="ERZ18" s="57"/>
      <c r="ESA18" s="58"/>
      <c r="ESB18" s="56" t="e">
        <f>VLOOKUP(ESA18,$B$8:$C$182,2,0)</f>
        <v>#N/A</v>
      </c>
      <c r="ESC18" s="57"/>
      <c r="ESD18" s="58"/>
      <c r="ESE18" s="56" t="e">
        <f>VLOOKUP(ESD18,$B$8:$C$182,2,0)</f>
        <v>#N/A</v>
      </c>
      <c r="ESF18" s="57"/>
      <c r="ESG18" s="58"/>
      <c r="ESH18" s="56" t="e">
        <f>VLOOKUP(ESG18,$B$8:$C$182,2,0)</f>
        <v>#N/A</v>
      </c>
      <c r="ESI18" s="57"/>
      <c r="ESJ18" s="58"/>
      <c r="ESK18" s="56" t="e">
        <f>VLOOKUP(ESJ18,$B$8:$C$182,2,0)</f>
        <v>#N/A</v>
      </c>
      <c r="ESL18" s="57"/>
      <c r="ESM18" s="58"/>
      <c r="ESN18" s="56" t="e">
        <f>VLOOKUP(ESM18,$B$8:$C$182,2,0)</f>
        <v>#N/A</v>
      </c>
      <c r="ESO18" s="57"/>
      <c r="ESP18" s="58"/>
      <c r="ESQ18" s="56" t="e">
        <f>VLOOKUP(ESP18,$B$8:$C$182,2,0)</f>
        <v>#N/A</v>
      </c>
      <c r="ESR18" s="57"/>
      <c r="ESS18" s="58"/>
      <c r="EST18" s="56" t="e">
        <f>VLOOKUP(ESS18,$B$8:$C$182,2,0)</f>
        <v>#N/A</v>
      </c>
      <c r="ESU18" s="57"/>
      <c r="ESV18" s="58"/>
      <c r="ESW18" s="56" t="e">
        <f>VLOOKUP(ESV18,$B$8:$C$182,2,0)</f>
        <v>#N/A</v>
      </c>
      <c r="ESX18" s="57"/>
      <c r="ESY18" s="58"/>
      <c r="ESZ18" s="56" t="e">
        <f>VLOOKUP(ESY18,$B$8:$C$182,2,0)</f>
        <v>#N/A</v>
      </c>
      <c r="ETA18" s="57"/>
      <c r="ETB18" s="58"/>
      <c r="ETC18" s="56" t="e">
        <f>VLOOKUP(ETB18,$B$8:$C$182,2,0)</f>
        <v>#N/A</v>
      </c>
      <c r="ETD18" s="57"/>
      <c r="ETE18" s="58"/>
      <c r="ETF18" s="56" t="e">
        <f>VLOOKUP(ETE18,$B$8:$C$182,2,0)</f>
        <v>#N/A</v>
      </c>
      <c r="ETG18" s="57"/>
      <c r="ETH18" s="58"/>
      <c r="ETI18" s="56" t="e">
        <f>VLOOKUP(ETH18,$B$8:$C$182,2,0)</f>
        <v>#N/A</v>
      </c>
      <c r="ETJ18" s="57"/>
      <c r="ETK18" s="58"/>
      <c r="ETL18" s="56" t="e">
        <f>VLOOKUP(ETK18,$B$8:$C$182,2,0)</f>
        <v>#N/A</v>
      </c>
      <c r="ETM18" s="57"/>
      <c r="ETN18" s="58"/>
      <c r="ETO18" s="56" t="e">
        <f>VLOOKUP(ETN18,$B$8:$C$182,2,0)</f>
        <v>#N/A</v>
      </c>
      <c r="ETP18" s="57"/>
      <c r="ETQ18" s="58"/>
      <c r="ETR18" s="56" t="e">
        <f>VLOOKUP(ETQ18,$B$8:$C$182,2,0)</f>
        <v>#N/A</v>
      </c>
      <c r="ETS18" s="57"/>
      <c r="ETT18" s="58"/>
      <c r="ETU18" s="56" t="e">
        <f>VLOOKUP(ETT18,$B$8:$C$182,2,0)</f>
        <v>#N/A</v>
      </c>
      <c r="ETV18" s="57"/>
      <c r="ETW18" s="58"/>
      <c r="ETX18" s="56" t="e">
        <f>VLOOKUP(ETW18,$B$8:$C$182,2,0)</f>
        <v>#N/A</v>
      </c>
      <c r="ETY18" s="57"/>
      <c r="ETZ18" s="58"/>
      <c r="EUA18" s="56" t="e">
        <f>VLOOKUP(ETZ18,$B$8:$C$182,2,0)</f>
        <v>#N/A</v>
      </c>
      <c r="EUB18" s="57"/>
      <c r="EUC18" s="58"/>
      <c r="EUD18" s="56" t="e">
        <f>VLOOKUP(EUC18,$B$8:$C$182,2,0)</f>
        <v>#N/A</v>
      </c>
      <c r="EUE18" s="57"/>
      <c r="EUF18" s="58"/>
      <c r="EUG18" s="56" t="e">
        <f>VLOOKUP(EUF18,$B$8:$C$182,2,0)</f>
        <v>#N/A</v>
      </c>
      <c r="EUH18" s="57"/>
      <c r="EUI18" s="58"/>
      <c r="EUJ18" s="56" t="e">
        <f>VLOOKUP(EUI18,$B$8:$C$182,2,0)</f>
        <v>#N/A</v>
      </c>
      <c r="EUK18" s="57"/>
      <c r="EUL18" s="58"/>
      <c r="EUM18" s="56" t="e">
        <f>VLOOKUP(EUL18,$B$8:$C$182,2,0)</f>
        <v>#N/A</v>
      </c>
      <c r="EUN18" s="57"/>
      <c r="EUO18" s="58"/>
      <c r="EUP18" s="56" t="e">
        <f>VLOOKUP(EUO18,$B$8:$C$182,2,0)</f>
        <v>#N/A</v>
      </c>
      <c r="EUQ18" s="57"/>
      <c r="EUR18" s="58"/>
      <c r="EUS18" s="56" t="e">
        <f>VLOOKUP(EUR18,$B$8:$C$182,2,0)</f>
        <v>#N/A</v>
      </c>
      <c r="EUT18" s="57"/>
      <c r="EUU18" s="58"/>
      <c r="EUV18" s="56" t="e">
        <f>VLOOKUP(EUU18,$B$8:$C$182,2,0)</f>
        <v>#N/A</v>
      </c>
      <c r="EUW18" s="57"/>
      <c r="EUX18" s="58"/>
      <c r="EUY18" s="56" t="e">
        <f>VLOOKUP(EUX18,$B$8:$C$182,2,0)</f>
        <v>#N/A</v>
      </c>
      <c r="EUZ18" s="57"/>
      <c r="EVA18" s="58"/>
      <c r="EVB18" s="56" t="e">
        <f>VLOOKUP(EVA18,$B$8:$C$182,2,0)</f>
        <v>#N/A</v>
      </c>
      <c r="EVC18" s="57"/>
      <c r="EVD18" s="58"/>
      <c r="EVE18" s="56" t="e">
        <f>VLOOKUP(EVD18,$B$8:$C$182,2,0)</f>
        <v>#N/A</v>
      </c>
      <c r="EVF18" s="57"/>
      <c r="EVG18" s="58"/>
      <c r="EVH18" s="56" t="e">
        <f>VLOOKUP(EVG18,$B$8:$C$182,2,0)</f>
        <v>#N/A</v>
      </c>
      <c r="EVI18" s="57"/>
      <c r="EVJ18" s="58"/>
      <c r="EVK18" s="56" t="e">
        <f>VLOOKUP(EVJ18,$B$8:$C$182,2,0)</f>
        <v>#N/A</v>
      </c>
      <c r="EVL18" s="57"/>
      <c r="EVM18" s="58"/>
      <c r="EVN18" s="56" t="e">
        <f>VLOOKUP(EVM18,$B$8:$C$182,2,0)</f>
        <v>#N/A</v>
      </c>
      <c r="EVO18" s="57"/>
      <c r="EVP18" s="58"/>
      <c r="EVQ18" s="56" t="e">
        <f>VLOOKUP(EVP18,$B$8:$C$182,2,0)</f>
        <v>#N/A</v>
      </c>
      <c r="EVR18" s="57"/>
      <c r="EVS18" s="58"/>
      <c r="EVT18" s="56" t="e">
        <f>VLOOKUP(EVS18,$B$8:$C$182,2,0)</f>
        <v>#N/A</v>
      </c>
      <c r="EVU18" s="57"/>
      <c r="EVV18" s="58"/>
      <c r="EVW18" s="56" t="e">
        <f>VLOOKUP(EVV18,$B$8:$C$182,2,0)</f>
        <v>#N/A</v>
      </c>
      <c r="EVX18" s="57"/>
      <c r="EVY18" s="58"/>
      <c r="EVZ18" s="56" t="e">
        <f>VLOOKUP(EVY18,$B$8:$C$182,2,0)</f>
        <v>#N/A</v>
      </c>
      <c r="EWA18" s="57"/>
      <c r="EWB18" s="58"/>
      <c r="EWC18" s="56" t="e">
        <f>VLOOKUP(EWB18,$B$8:$C$182,2,0)</f>
        <v>#N/A</v>
      </c>
      <c r="EWD18" s="57"/>
      <c r="EWE18" s="58"/>
      <c r="EWF18" s="56" t="e">
        <f>VLOOKUP(EWE18,$B$8:$C$182,2,0)</f>
        <v>#N/A</v>
      </c>
      <c r="EWG18" s="57"/>
      <c r="EWH18" s="58"/>
      <c r="EWI18" s="56" t="e">
        <f>VLOOKUP(EWH18,$B$8:$C$182,2,0)</f>
        <v>#N/A</v>
      </c>
      <c r="EWJ18" s="57"/>
      <c r="EWK18" s="58"/>
      <c r="EWL18" s="56" t="e">
        <f>VLOOKUP(EWK18,$B$8:$C$182,2,0)</f>
        <v>#N/A</v>
      </c>
      <c r="EWM18" s="57"/>
      <c r="EWN18" s="58"/>
      <c r="EWO18" s="56" t="e">
        <f>VLOOKUP(EWN18,$B$8:$C$182,2,0)</f>
        <v>#N/A</v>
      </c>
      <c r="EWP18" s="57"/>
      <c r="EWQ18" s="58"/>
      <c r="EWR18" s="56" t="e">
        <f>VLOOKUP(EWQ18,$B$8:$C$182,2,0)</f>
        <v>#N/A</v>
      </c>
      <c r="EWS18" s="57"/>
      <c r="EWT18" s="58"/>
      <c r="EWU18" s="56" t="e">
        <f>VLOOKUP(EWT18,$B$8:$C$182,2,0)</f>
        <v>#N/A</v>
      </c>
      <c r="EWV18" s="57"/>
      <c r="EWW18" s="58"/>
      <c r="EWX18" s="56" t="e">
        <f>VLOOKUP(EWW18,$B$8:$C$182,2,0)</f>
        <v>#N/A</v>
      </c>
      <c r="EWY18" s="57"/>
      <c r="EWZ18" s="58"/>
      <c r="EXA18" s="56" t="e">
        <f>VLOOKUP(EWZ18,$B$8:$C$182,2,0)</f>
        <v>#N/A</v>
      </c>
      <c r="EXB18" s="57"/>
      <c r="EXC18" s="58"/>
      <c r="EXD18" s="56" t="e">
        <f>VLOOKUP(EXC18,$B$8:$C$182,2,0)</f>
        <v>#N/A</v>
      </c>
      <c r="EXE18" s="57"/>
      <c r="EXF18" s="58"/>
      <c r="EXG18" s="56" t="e">
        <f>VLOOKUP(EXF18,$B$8:$C$182,2,0)</f>
        <v>#N/A</v>
      </c>
      <c r="EXH18" s="57"/>
      <c r="EXI18" s="58"/>
      <c r="EXJ18" s="56" t="e">
        <f>VLOOKUP(EXI18,$B$8:$C$182,2,0)</f>
        <v>#N/A</v>
      </c>
      <c r="EXK18" s="57"/>
      <c r="EXL18" s="58"/>
      <c r="EXM18" s="56" t="e">
        <f>VLOOKUP(EXL18,$B$8:$C$182,2,0)</f>
        <v>#N/A</v>
      </c>
      <c r="EXN18" s="57"/>
      <c r="EXO18" s="58"/>
      <c r="EXP18" s="56" t="e">
        <f>VLOOKUP(EXO18,$B$8:$C$182,2,0)</f>
        <v>#N/A</v>
      </c>
      <c r="EXQ18" s="57"/>
      <c r="EXR18" s="58"/>
      <c r="EXS18" s="56" t="e">
        <f>VLOOKUP(EXR18,$B$8:$C$182,2,0)</f>
        <v>#N/A</v>
      </c>
      <c r="EXT18" s="57"/>
      <c r="EXU18" s="58"/>
      <c r="EXV18" s="56" t="e">
        <f>VLOOKUP(EXU18,$B$8:$C$182,2,0)</f>
        <v>#N/A</v>
      </c>
      <c r="EXW18" s="57"/>
      <c r="EXX18" s="58"/>
      <c r="EXY18" s="56" t="e">
        <f>VLOOKUP(EXX18,$B$8:$C$182,2,0)</f>
        <v>#N/A</v>
      </c>
      <c r="EXZ18" s="57"/>
      <c r="EYA18" s="58"/>
      <c r="EYB18" s="56" t="e">
        <f>VLOOKUP(EYA18,$B$8:$C$182,2,0)</f>
        <v>#N/A</v>
      </c>
      <c r="EYC18" s="57"/>
      <c r="EYD18" s="58"/>
      <c r="EYE18" s="56" t="e">
        <f>VLOOKUP(EYD18,$B$8:$C$182,2,0)</f>
        <v>#N/A</v>
      </c>
      <c r="EYF18" s="57"/>
      <c r="EYG18" s="58"/>
      <c r="EYH18" s="56" t="e">
        <f>VLOOKUP(EYG18,$B$8:$C$182,2,0)</f>
        <v>#N/A</v>
      </c>
      <c r="EYI18" s="57"/>
      <c r="EYJ18" s="58"/>
      <c r="EYK18" s="56" t="e">
        <f>VLOOKUP(EYJ18,$B$8:$C$182,2,0)</f>
        <v>#N/A</v>
      </c>
      <c r="EYL18" s="57"/>
      <c r="EYM18" s="58"/>
      <c r="EYN18" s="56" t="e">
        <f>VLOOKUP(EYM18,$B$8:$C$182,2,0)</f>
        <v>#N/A</v>
      </c>
      <c r="EYO18" s="57"/>
      <c r="EYP18" s="58"/>
      <c r="EYQ18" s="56" t="e">
        <f>VLOOKUP(EYP18,$B$8:$C$182,2,0)</f>
        <v>#N/A</v>
      </c>
      <c r="EYR18" s="57"/>
      <c r="EYS18" s="58"/>
      <c r="EYT18" s="56" t="e">
        <f>VLOOKUP(EYS18,$B$8:$C$182,2,0)</f>
        <v>#N/A</v>
      </c>
      <c r="EYU18" s="57"/>
      <c r="EYV18" s="58"/>
      <c r="EYW18" s="56" t="e">
        <f>VLOOKUP(EYV18,$B$8:$C$182,2,0)</f>
        <v>#N/A</v>
      </c>
      <c r="EYX18" s="57"/>
      <c r="EYY18" s="58"/>
      <c r="EYZ18" s="56" t="e">
        <f>VLOOKUP(EYY18,$B$8:$C$182,2,0)</f>
        <v>#N/A</v>
      </c>
      <c r="EZA18" s="57"/>
      <c r="EZB18" s="58"/>
      <c r="EZC18" s="56" t="e">
        <f>VLOOKUP(EZB18,$B$8:$C$182,2,0)</f>
        <v>#N/A</v>
      </c>
      <c r="EZD18" s="57"/>
      <c r="EZE18" s="58"/>
      <c r="EZF18" s="56" t="e">
        <f>VLOOKUP(EZE18,$B$8:$C$182,2,0)</f>
        <v>#N/A</v>
      </c>
      <c r="EZG18" s="57"/>
      <c r="EZH18" s="58"/>
      <c r="EZI18" s="56" t="e">
        <f>VLOOKUP(EZH18,$B$8:$C$182,2,0)</f>
        <v>#N/A</v>
      </c>
      <c r="EZJ18" s="57"/>
      <c r="EZK18" s="58"/>
      <c r="EZL18" s="56" t="e">
        <f>VLOOKUP(EZK18,$B$8:$C$182,2,0)</f>
        <v>#N/A</v>
      </c>
      <c r="EZM18" s="57"/>
      <c r="EZN18" s="58"/>
      <c r="EZO18" s="56" t="e">
        <f>VLOOKUP(EZN18,$B$8:$C$182,2,0)</f>
        <v>#N/A</v>
      </c>
      <c r="EZP18" s="57"/>
      <c r="EZQ18" s="58"/>
      <c r="EZR18" s="56" t="e">
        <f>VLOOKUP(EZQ18,$B$8:$C$182,2,0)</f>
        <v>#N/A</v>
      </c>
      <c r="EZS18" s="57"/>
      <c r="EZT18" s="58"/>
      <c r="EZU18" s="56" t="e">
        <f>VLOOKUP(EZT18,$B$8:$C$182,2,0)</f>
        <v>#N/A</v>
      </c>
      <c r="EZV18" s="57"/>
      <c r="EZW18" s="58"/>
      <c r="EZX18" s="56" t="e">
        <f>VLOOKUP(EZW18,$B$8:$C$182,2,0)</f>
        <v>#N/A</v>
      </c>
      <c r="EZY18" s="57"/>
      <c r="EZZ18" s="58"/>
      <c r="FAA18" s="56" t="e">
        <f>VLOOKUP(EZZ18,$B$8:$C$182,2,0)</f>
        <v>#N/A</v>
      </c>
      <c r="FAB18" s="57"/>
      <c r="FAC18" s="58"/>
      <c r="FAD18" s="56" t="e">
        <f>VLOOKUP(FAC18,$B$8:$C$182,2,0)</f>
        <v>#N/A</v>
      </c>
      <c r="FAE18" s="57"/>
      <c r="FAF18" s="58"/>
      <c r="FAG18" s="56" t="e">
        <f>VLOOKUP(FAF18,$B$8:$C$182,2,0)</f>
        <v>#N/A</v>
      </c>
      <c r="FAH18" s="57"/>
      <c r="FAI18" s="58"/>
      <c r="FAJ18" s="56" t="e">
        <f>VLOOKUP(FAI18,$B$8:$C$182,2,0)</f>
        <v>#N/A</v>
      </c>
      <c r="FAK18" s="57"/>
      <c r="FAL18" s="58"/>
      <c r="FAM18" s="56" t="e">
        <f>VLOOKUP(FAL18,$B$8:$C$182,2,0)</f>
        <v>#N/A</v>
      </c>
      <c r="FAN18" s="57"/>
      <c r="FAO18" s="58"/>
      <c r="FAP18" s="56" t="e">
        <f>VLOOKUP(FAO18,$B$8:$C$182,2,0)</f>
        <v>#N/A</v>
      </c>
      <c r="FAQ18" s="57"/>
      <c r="FAR18" s="58"/>
      <c r="FAS18" s="56" t="e">
        <f>VLOOKUP(FAR18,$B$8:$C$182,2,0)</f>
        <v>#N/A</v>
      </c>
      <c r="FAT18" s="57"/>
      <c r="FAU18" s="58"/>
      <c r="FAV18" s="56" t="e">
        <f>VLOOKUP(FAU18,$B$8:$C$182,2,0)</f>
        <v>#N/A</v>
      </c>
      <c r="FAW18" s="57"/>
      <c r="FAX18" s="58"/>
      <c r="FAY18" s="56" t="e">
        <f>VLOOKUP(FAX18,$B$8:$C$182,2,0)</f>
        <v>#N/A</v>
      </c>
      <c r="FAZ18" s="57"/>
      <c r="FBA18" s="58"/>
      <c r="FBB18" s="56" t="e">
        <f>VLOOKUP(FBA18,$B$8:$C$182,2,0)</f>
        <v>#N/A</v>
      </c>
      <c r="FBC18" s="57"/>
      <c r="FBD18" s="58"/>
      <c r="FBE18" s="56" t="e">
        <f>VLOOKUP(FBD18,$B$8:$C$182,2,0)</f>
        <v>#N/A</v>
      </c>
      <c r="FBF18" s="57"/>
      <c r="FBG18" s="58"/>
      <c r="FBH18" s="56" t="e">
        <f>VLOOKUP(FBG18,$B$8:$C$182,2,0)</f>
        <v>#N/A</v>
      </c>
      <c r="FBI18" s="57"/>
      <c r="FBJ18" s="58"/>
      <c r="FBK18" s="56" t="e">
        <f>VLOOKUP(FBJ18,$B$8:$C$182,2,0)</f>
        <v>#N/A</v>
      </c>
      <c r="FBL18" s="57"/>
      <c r="FBM18" s="58"/>
      <c r="FBN18" s="56" t="e">
        <f>VLOOKUP(FBM18,$B$8:$C$182,2,0)</f>
        <v>#N/A</v>
      </c>
      <c r="FBO18" s="57"/>
      <c r="FBP18" s="58"/>
      <c r="FBQ18" s="56" t="e">
        <f>VLOOKUP(FBP18,$B$8:$C$182,2,0)</f>
        <v>#N/A</v>
      </c>
      <c r="FBR18" s="57"/>
      <c r="FBS18" s="58"/>
      <c r="FBT18" s="56" t="e">
        <f>VLOOKUP(FBS18,$B$8:$C$182,2,0)</f>
        <v>#N/A</v>
      </c>
      <c r="FBU18" s="57"/>
      <c r="FBV18" s="58"/>
      <c r="FBW18" s="56" t="e">
        <f>VLOOKUP(FBV18,$B$8:$C$182,2,0)</f>
        <v>#N/A</v>
      </c>
      <c r="FBX18" s="57"/>
      <c r="FBY18" s="58"/>
      <c r="FBZ18" s="56" t="e">
        <f>VLOOKUP(FBY18,$B$8:$C$182,2,0)</f>
        <v>#N/A</v>
      </c>
      <c r="FCA18" s="57"/>
      <c r="FCB18" s="58"/>
      <c r="FCC18" s="56" t="e">
        <f>VLOOKUP(FCB18,$B$8:$C$182,2,0)</f>
        <v>#N/A</v>
      </c>
      <c r="FCD18" s="57"/>
      <c r="FCE18" s="58"/>
      <c r="FCF18" s="56" t="e">
        <f>VLOOKUP(FCE18,$B$8:$C$182,2,0)</f>
        <v>#N/A</v>
      </c>
      <c r="FCG18" s="57"/>
      <c r="FCH18" s="58"/>
      <c r="FCI18" s="56" t="e">
        <f>VLOOKUP(FCH18,$B$8:$C$182,2,0)</f>
        <v>#N/A</v>
      </c>
      <c r="FCJ18" s="57"/>
      <c r="FCK18" s="58"/>
      <c r="FCL18" s="56" t="e">
        <f>VLOOKUP(FCK18,$B$8:$C$182,2,0)</f>
        <v>#N/A</v>
      </c>
      <c r="FCM18" s="57"/>
      <c r="FCN18" s="58"/>
      <c r="FCO18" s="56" t="e">
        <f>VLOOKUP(FCN18,$B$8:$C$182,2,0)</f>
        <v>#N/A</v>
      </c>
      <c r="FCP18" s="57"/>
      <c r="FCQ18" s="58"/>
      <c r="FCR18" s="56" t="e">
        <f>VLOOKUP(FCQ18,$B$8:$C$182,2,0)</f>
        <v>#N/A</v>
      </c>
      <c r="FCS18" s="57"/>
      <c r="FCT18" s="58"/>
      <c r="FCU18" s="56" t="e">
        <f>VLOOKUP(FCT18,$B$8:$C$182,2,0)</f>
        <v>#N/A</v>
      </c>
      <c r="FCV18" s="57"/>
      <c r="FCW18" s="58"/>
      <c r="FCX18" s="56" t="e">
        <f>VLOOKUP(FCW18,$B$8:$C$182,2,0)</f>
        <v>#N/A</v>
      </c>
      <c r="FCY18" s="57"/>
      <c r="FCZ18" s="58"/>
      <c r="FDA18" s="56" t="e">
        <f>VLOOKUP(FCZ18,$B$8:$C$182,2,0)</f>
        <v>#N/A</v>
      </c>
      <c r="FDB18" s="57"/>
      <c r="FDC18" s="58"/>
      <c r="FDD18" s="56" t="e">
        <f>VLOOKUP(FDC18,$B$8:$C$182,2,0)</f>
        <v>#N/A</v>
      </c>
      <c r="FDE18" s="57"/>
      <c r="FDF18" s="58"/>
      <c r="FDG18" s="56" t="e">
        <f>VLOOKUP(FDF18,$B$8:$C$182,2,0)</f>
        <v>#N/A</v>
      </c>
      <c r="FDH18" s="57"/>
      <c r="FDI18" s="58"/>
      <c r="FDJ18" s="56" t="e">
        <f>VLOOKUP(FDI18,$B$8:$C$182,2,0)</f>
        <v>#N/A</v>
      </c>
      <c r="FDK18" s="57"/>
      <c r="FDL18" s="58"/>
      <c r="FDM18" s="56" t="e">
        <f>VLOOKUP(FDL18,$B$8:$C$182,2,0)</f>
        <v>#N/A</v>
      </c>
      <c r="FDN18" s="57"/>
      <c r="FDO18" s="58"/>
      <c r="FDP18" s="56" t="e">
        <f>VLOOKUP(FDO18,$B$8:$C$182,2,0)</f>
        <v>#N/A</v>
      </c>
      <c r="FDQ18" s="57"/>
      <c r="FDR18" s="58"/>
      <c r="FDS18" s="56" t="e">
        <f>VLOOKUP(FDR18,$B$8:$C$182,2,0)</f>
        <v>#N/A</v>
      </c>
      <c r="FDT18" s="57"/>
      <c r="FDU18" s="58"/>
      <c r="FDV18" s="56" t="e">
        <f>VLOOKUP(FDU18,$B$8:$C$182,2,0)</f>
        <v>#N/A</v>
      </c>
      <c r="FDW18" s="57"/>
      <c r="FDX18" s="58"/>
      <c r="FDY18" s="56" t="e">
        <f>VLOOKUP(FDX18,$B$8:$C$182,2,0)</f>
        <v>#N/A</v>
      </c>
      <c r="FDZ18" s="57"/>
      <c r="FEA18" s="58"/>
      <c r="FEB18" s="56" t="e">
        <f>VLOOKUP(FEA18,$B$8:$C$182,2,0)</f>
        <v>#N/A</v>
      </c>
      <c r="FEC18" s="57"/>
      <c r="FED18" s="58"/>
      <c r="FEE18" s="56" t="e">
        <f>VLOOKUP(FED18,$B$8:$C$182,2,0)</f>
        <v>#N/A</v>
      </c>
      <c r="FEF18" s="57"/>
      <c r="FEG18" s="58"/>
      <c r="FEH18" s="56" t="e">
        <f>VLOOKUP(FEG18,$B$8:$C$182,2,0)</f>
        <v>#N/A</v>
      </c>
      <c r="FEI18" s="57"/>
      <c r="FEJ18" s="58"/>
      <c r="FEK18" s="56" t="e">
        <f>VLOOKUP(FEJ18,$B$8:$C$182,2,0)</f>
        <v>#N/A</v>
      </c>
      <c r="FEL18" s="57"/>
      <c r="FEM18" s="58"/>
      <c r="FEN18" s="56" t="e">
        <f>VLOOKUP(FEM18,$B$8:$C$182,2,0)</f>
        <v>#N/A</v>
      </c>
      <c r="FEO18" s="57"/>
      <c r="FEP18" s="58"/>
      <c r="FEQ18" s="56" t="e">
        <f>VLOOKUP(FEP18,$B$8:$C$182,2,0)</f>
        <v>#N/A</v>
      </c>
      <c r="FER18" s="57"/>
      <c r="FES18" s="58"/>
      <c r="FET18" s="56" t="e">
        <f>VLOOKUP(FES18,$B$8:$C$182,2,0)</f>
        <v>#N/A</v>
      </c>
      <c r="FEU18" s="57"/>
      <c r="FEV18" s="58"/>
      <c r="FEW18" s="56" t="e">
        <f>VLOOKUP(FEV18,$B$8:$C$182,2,0)</f>
        <v>#N/A</v>
      </c>
      <c r="FEX18" s="57"/>
      <c r="FEY18" s="58"/>
      <c r="FEZ18" s="56" t="e">
        <f>VLOOKUP(FEY18,$B$8:$C$182,2,0)</f>
        <v>#N/A</v>
      </c>
      <c r="FFA18" s="57"/>
      <c r="FFB18" s="58"/>
      <c r="FFC18" s="56" t="e">
        <f>VLOOKUP(FFB18,$B$8:$C$182,2,0)</f>
        <v>#N/A</v>
      </c>
      <c r="FFD18" s="57"/>
      <c r="FFE18" s="58"/>
      <c r="FFF18" s="56" t="e">
        <f>VLOOKUP(FFE18,$B$8:$C$182,2,0)</f>
        <v>#N/A</v>
      </c>
      <c r="FFG18" s="57"/>
      <c r="FFH18" s="58"/>
      <c r="FFI18" s="56" t="e">
        <f>VLOOKUP(FFH18,$B$8:$C$182,2,0)</f>
        <v>#N/A</v>
      </c>
      <c r="FFJ18" s="57"/>
      <c r="FFK18" s="58"/>
      <c r="FFL18" s="56" t="e">
        <f>VLOOKUP(FFK18,$B$8:$C$182,2,0)</f>
        <v>#N/A</v>
      </c>
      <c r="FFM18" s="57"/>
      <c r="FFN18" s="58"/>
      <c r="FFO18" s="56" t="e">
        <f>VLOOKUP(FFN18,$B$8:$C$182,2,0)</f>
        <v>#N/A</v>
      </c>
      <c r="FFP18" s="57"/>
      <c r="FFQ18" s="58"/>
      <c r="FFR18" s="56" t="e">
        <f>VLOOKUP(FFQ18,$B$8:$C$182,2,0)</f>
        <v>#N/A</v>
      </c>
      <c r="FFS18" s="57"/>
      <c r="FFT18" s="58"/>
      <c r="FFU18" s="56" t="e">
        <f>VLOOKUP(FFT18,$B$8:$C$182,2,0)</f>
        <v>#N/A</v>
      </c>
      <c r="FFV18" s="57"/>
      <c r="FFW18" s="58"/>
      <c r="FFX18" s="56" t="e">
        <f>VLOOKUP(FFW18,$B$8:$C$182,2,0)</f>
        <v>#N/A</v>
      </c>
      <c r="FFY18" s="57"/>
      <c r="FFZ18" s="58"/>
      <c r="FGA18" s="56" t="e">
        <f>VLOOKUP(FFZ18,$B$8:$C$182,2,0)</f>
        <v>#N/A</v>
      </c>
      <c r="FGB18" s="57"/>
      <c r="FGC18" s="58"/>
      <c r="FGD18" s="56" t="e">
        <f>VLOOKUP(FGC18,$B$8:$C$182,2,0)</f>
        <v>#N/A</v>
      </c>
      <c r="FGE18" s="57"/>
      <c r="FGF18" s="58"/>
      <c r="FGG18" s="56" t="e">
        <f>VLOOKUP(FGF18,$B$8:$C$182,2,0)</f>
        <v>#N/A</v>
      </c>
      <c r="FGH18" s="57"/>
      <c r="FGI18" s="58"/>
      <c r="FGJ18" s="56" t="e">
        <f>VLOOKUP(FGI18,$B$8:$C$182,2,0)</f>
        <v>#N/A</v>
      </c>
      <c r="FGK18" s="57"/>
      <c r="FGL18" s="58"/>
      <c r="FGM18" s="56" t="e">
        <f>VLOOKUP(FGL18,$B$8:$C$182,2,0)</f>
        <v>#N/A</v>
      </c>
      <c r="FGN18" s="57"/>
      <c r="FGO18" s="58"/>
      <c r="FGP18" s="56" t="e">
        <f>VLOOKUP(FGO18,$B$8:$C$182,2,0)</f>
        <v>#N/A</v>
      </c>
      <c r="FGQ18" s="57"/>
      <c r="FGR18" s="58"/>
      <c r="FGS18" s="56" t="e">
        <f>VLOOKUP(FGR18,$B$8:$C$182,2,0)</f>
        <v>#N/A</v>
      </c>
      <c r="FGT18" s="57"/>
      <c r="FGU18" s="58"/>
      <c r="FGV18" s="56" t="e">
        <f>VLOOKUP(FGU18,$B$8:$C$182,2,0)</f>
        <v>#N/A</v>
      </c>
      <c r="FGW18" s="57"/>
      <c r="FGX18" s="58"/>
      <c r="FGY18" s="56" t="e">
        <f>VLOOKUP(FGX18,$B$8:$C$182,2,0)</f>
        <v>#N/A</v>
      </c>
      <c r="FGZ18" s="57"/>
      <c r="FHA18" s="58"/>
      <c r="FHB18" s="56" t="e">
        <f>VLOOKUP(FHA18,$B$8:$C$182,2,0)</f>
        <v>#N/A</v>
      </c>
      <c r="FHC18" s="57"/>
      <c r="FHD18" s="58"/>
      <c r="FHE18" s="56" t="e">
        <f>VLOOKUP(FHD18,$B$8:$C$182,2,0)</f>
        <v>#N/A</v>
      </c>
      <c r="FHF18" s="57"/>
      <c r="FHG18" s="58"/>
      <c r="FHH18" s="56" t="e">
        <f>VLOOKUP(FHG18,$B$8:$C$182,2,0)</f>
        <v>#N/A</v>
      </c>
      <c r="FHI18" s="57"/>
      <c r="FHJ18" s="58"/>
      <c r="FHK18" s="56" t="e">
        <f>VLOOKUP(FHJ18,$B$8:$C$182,2,0)</f>
        <v>#N/A</v>
      </c>
      <c r="FHL18" s="57"/>
      <c r="FHM18" s="58"/>
      <c r="FHN18" s="56" t="e">
        <f>VLOOKUP(FHM18,$B$8:$C$182,2,0)</f>
        <v>#N/A</v>
      </c>
      <c r="FHO18" s="57"/>
      <c r="FHP18" s="58"/>
      <c r="FHQ18" s="56" t="e">
        <f>VLOOKUP(FHP18,$B$8:$C$182,2,0)</f>
        <v>#N/A</v>
      </c>
      <c r="FHR18" s="57"/>
      <c r="FHS18" s="58"/>
      <c r="FHT18" s="56" t="e">
        <f>VLOOKUP(FHS18,$B$8:$C$182,2,0)</f>
        <v>#N/A</v>
      </c>
      <c r="FHU18" s="57"/>
      <c r="FHV18" s="58"/>
      <c r="FHW18" s="56" t="e">
        <f>VLOOKUP(FHV18,$B$8:$C$182,2,0)</f>
        <v>#N/A</v>
      </c>
      <c r="FHX18" s="57"/>
      <c r="FHY18" s="58"/>
      <c r="FHZ18" s="56" t="e">
        <f>VLOOKUP(FHY18,$B$8:$C$182,2,0)</f>
        <v>#N/A</v>
      </c>
      <c r="FIA18" s="57"/>
      <c r="FIB18" s="58"/>
      <c r="FIC18" s="56" t="e">
        <f>VLOOKUP(FIB18,$B$8:$C$182,2,0)</f>
        <v>#N/A</v>
      </c>
      <c r="FID18" s="57"/>
      <c r="FIE18" s="58"/>
      <c r="FIF18" s="56" t="e">
        <f>VLOOKUP(FIE18,$B$8:$C$182,2,0)</f>
        <v>#N/A</v>
      </c>
      <c r="FIG18" s="57"/>
      <c r="FIH18" s="58"/>
      <c r="FII18" s="56" t="e">
        <f>VLOOKUP(FIH18,$B$8:$C$182,2,0)</f>
        <v>#N/A</v>
      </c>
      <c r="FIJ18" s="57"/>
      <c r="FIK18" s="58"/>
      <c r="FIL18" s="56" t="e">
        <f>VLOOKUP(FIK18,$B$8:$C$182,2,0)</f>
        <v>#N/A</v>
      </c>
      <c r="FIM18" s="57"/>
      <c r="FIN18" s="58"/>
      <c r="FIO18" s="56" t="e">
        <f>VLOOKUP(FIN18,$B$8:$C$182,2,0)</f>
        <v>#N/A</v>
      </c>
      <c r="FIP18" s="57"/>
      <c r="FIQ18" s="58"/>
      <c r="FIR18" s="56" t="e">
        <f>VLOOKUP(FIQ18,$B$8:$C$182,2,0)</f>
        <v>#N/A</v>
      </c>
      <c r="FIS18" s="57"/>
      <c r="FIT18" s="58"/>
      <c r="FIU18" s="56" t="e">
        <f>VLOOKUP(FIT18,$B$8:$C$182,2,0)</f>
        <v>#N/A</v>
      </c>
      <c r="FIV18" s="57"/>
      <c r="FIW18" s="58"/>
      <c r="FIX18" s="56" t="e">
        <f>VLOOKUP(FIW18,$B$8:$C$182,2,0)</f>
        <v>#N/A</v>
      </c>
      <c r="FIY18" s="57"/>
      <c r="FIZ18" s="58"/>
      <c r="FJA18" s="56" t="e">
        <f>VLOOKUP(FIZ18,$B$8:$C$182,2,0)</f>
        <v>#N/A</v>
      </c>
      <c r="FJB18" s="57"/>
      <c r="FJC18" s="58"/>
      <c r="FJD18" s="56" t="e">
        <f>VLOOKUP(FJC18,$B$8:$C$182,2,0)</f>
        <v>#N/A</v>
      </c>
      <c r="FJE18" s="57"/>
      <c r="FJF18" s="58"/>
      <c r="FJG18" s="56" t="e">
        <f>VLOOKUP(FJF18,$B$8:$C$182,2,0)</f>
        <v>#N/A</v>
      </c>
      <c r="FJH18" s="57"/>
      <c r="FJI18" s="58"/>
      <c r="FJJ18" s="56" t="e">
        <f>VLOOKUP(FJI18,$B$8:$C$182,2,0)</f>
        <v>#N/A</v>
      </c>
      <c r="FJK18" s="57"/>
      <c r="FJL18" s="58"/>
      <c r="FJM18" s="56" t="e">
        <f>VLOOKUP(FJL18,$B$8:$C$182,2,0)</f>
        <v>#N/A</v>
      </c>
      <c r="FJN18" s="57"/>
      <c r="FJO18" s="58"/>
      <c r="FJP18" s="56" t="e">
        <f>VLOOKUP(FJO18,$B$8:$C$182,2,0)</f>
        <v>#N/A</v>
      </c>
      <c r="FJQ18" s="57"/>
      <c r="FJR18" s="58"/>
      <c r="FJS18" s="56" t="e">
        <f>VLOOKUP(FJR18,$B$8:$C$182,2,0)</f>
        <v>#N/A</v>
      </c>
      <c r="FJT18" s="57"/>
      <c r="FJU18" s="58"/>
      <c r="FJV18" s="56" t="e">
        <f>VLOOKUP(FJU18,$B$8:$C$182,2,0)</f>
        <v>#N/A</v>
      </c>
      <c r="FJW18" s="57"/>
      <c r="FJX18" s="58"/>
      <c r="FJY18" s="56" t="e">
        <f>VLOOKUP(FJX18,$B$8:$C$182,2,0)</f>
        <v>#N/A</v>
      </c>
      <c r="FJZ18" s="57"/>
      <c r="FKA18" s="58"/>
      <c r="FKB18" s="56" t="e">
        <f>VLOOKUP(FKA18,$B$8:$C$182,2,0)</f>
        <v>#N/A</v>
      </c>
      <c r="FKC18" s="57"/>
      <c r="FKD18" s="58"/>
      <c r="FKE18" s="56" t="e">
        <f>VLOOKUP(FKD18,$B$8:$C$182,2,0)</f>
        <v>#N/A</v>
      </c>
      <c r="FKF18" s="57"/>
      <c r="FKG18" s="58"/>
      <c r="FKH18" s="56" t="e">
        <f>VLOOKUP(FKG18,$B$8:$C$182,2,0)</f>
        <v>#N/A</v>
      </c>
      <c r="FKI18" s="57"/>
      <c r="FKJ18" s="58"/>
      <c r="FKK18" s="56" t="e">
        <f>VLOOKUP(FKJ18,$B$8:$C$182,2,0)</f>
        <v>#N/A</v>
      </c>
      <c r="FKL18" s="57"/>
      <c r="FKM18" s="58"/>
      <c r="FKN18" s="56" t="e">
        <f>VLOOKUP(FKM18,$B$8:$C$182,2,0)</f>
        <v>#N/A</v>
      </c>
      <c r="FKO18" s="57"/>
      <c r="FKP18" s="58"/>
      <c r="FKQ18" s="56" t="e">
        <f>VLOOKUP(FKP18,$B$8:$C$182,2,0)</f>
        <v>#N/A</v>
      </c>
      <c r="FKR18" s="57"/>
      <c r="FKS18" s="58"/>
      <c r="FKT18" s="56" t="e">
        <f>VLOOKUP(FKS18,$B$8:$C$182,2,0)</f>
        <v>#N/A</v>
      </c>
      <c r="FKU18" s="57"/>
      <c r="FKV18" s="58"/>
      <c r="FKW18" s="56" t="e">
        <f>VLOOKUP(FKV18,$B$8:$C$182,2,0)</f>
        <v>#N/A</v>
      </c>
      <c r="FKX18" s="57"/>
      <c r="FKY18" s="58"/>
      <c r="FKZ18" s="56" t="e">
        <f>VLOOKUP(FKY18,$B$8:$C$182,2,0)</f>
        <v>#N/A</v>
      </c>
      <c r="FLA18" s="57"/>
      <c r="FLB18" s="58"/>
      <c r="FLC18" s="56" t="e">
        <f>VLOOKUP(FLB18,$B$8:$C$182,2,0)</f>
        <v>#N/A</v>
      </c>
      <c r="FLD18" s="57"/>
      <c r="FLE18" s="58"/>
      <c r="FLF18" s="56" t="e">
        <f>VLOOKUP(FLE18,$B$8:$C$182,2,0)</f>
        <v>#N/A</v>
      </c>
      <c r="FLG18" s="57"/>
      <c r="FLH18" s="58"/>
      <c r="FLI18" s="56" t="e">
        <f>VLOOKUP(FLH18,$B$8:$C$182,2,0)</f>
        <v>#N/A</v>
      </c>
      <c r="FLJ18" s="57"/>
      <c r="FLK18" s="58"/>
      <c r="FLL18" s="56" t="e">
        <f>VLOOKUP(FLK18,$B$8:$C$182,2,0)</f>
        <v>#N/A</v>
      </c>
      <c r="FLM18" s="57"/>
      <c r="FLN18" s="58"/>
      <c r="FLO18" s="56" t="e">
        <f>VLOOKUP(FLN18,$B$8:$C$182,2,0)</f>
        <v>#N/A</v>
      </c>
      <c r="FLP18" s="57"/>
      <c r="FLQ18" s="58"/>
      <c r="FLR18" s="56" t="e">
        <f>VLOOKUP(FLQ18,$B$8:$C$182,2,0)</f>
        <v>#N/A</v>
      </c>
      <c r="FLS18" s="57"/>
      <c r="FLT18" s="58"/>
      <c r="FLU18" s="56" t="e">
        <f>VLOOKUP(FLT18,$B$8:$C$182,2,0)</f>
        <v>#N/A</v>
      </c>
      <c r="FLV18" s="57"/>
      <c r="FLW18" s="58"/>
      <c r="FLX18" s="56" t="e">
        <f>VLOOKUP(FLW18,$B$8:$C$182,2,0)</f>
        <v>#N/A</v>
      </c>
      <c r="FLY18" s="57"/>
      <c r="FLZ18" s="58"/>
      <c r="FMA18" s="56" t="e">
        <f>VLOOKUP(FLZ18,$B$8:$C$182,2,0)</f>
        <v>#N/A</v>
      </c>
      <c r="FMB18" s="57"/>
      <c r="FMC18" s="58"/>
      <c r="FMD18" s="56" t="e">
        <f>VLOOKUP(FMC18,$B$8:$C$182,2,0)</f>
        <v>#N/A</v>
      </c>
      <c r="FME18" s="57"/>
      <c r="FMF18" s="58"/>
      <c r="FMG18" s="56" t="e">
        <f>VLOOKUP(FMF18,$B$8:$C$182,2,0)</f>
        <v>#N/A</v>
      </c>
      <c r="FMH18" s="57"/>
      <c r="FMI18" s="58"/>
      <c r="FMJ18" s="56" t="e">
        <f>VLOOKUP(FMI18,$B$8:$C$182,2,0)</f>
        <v>#N/A</v>
      </c>
      <c r="FMK18" s="57"/>
      <c r="FML18" s="58"/>
      <c r="FMM18" s="56" t="e">
        <f>VLOOKUP(FML18,$B$8:$C$182,2,0)</f>
        <v>#N/A</v>
      </c>
      <c r="FMN18" s="57"/>
      <c r="FMO18" s="58"/>
      <c r="FMP18" s="56" t="e">
        <f>VLOOKUP(FMO18,$B$8:$C$182,2,0)</f>
        <v>#N/A</v>
      </c>
      <c r="FMQ18" s="57"/>
      <c r="FMR18" s="58"/>
      <c r="FMS18" s="56" t="e">
        <f>VLOOKUP(FMR18,$B$8:$C$182,2,0)</f>
        <v>#N/A</v>
      </c>
      <c r="FMT18" s="57"/>
      <c r="FMU18" s="58"/>
      <c r="FMV18" s="56" t="e">
        <f>VLOOKUP(FMU18,$B$8:$C$182,2,0)</f>
        <v>#N/A</v>
      </c>
      <c r="FMW18" s="57"/>
      <c r="FMX18" s="58"/>
      <c r="FMY18" s="56" t="e">
        <f>VLOOKUP(FMX18,$B$8:$C$182,2,0)</f>
        <v>#N/A</v>
      </c>
      <c r="FMZ18" s="57"/>
      <c r="FNA18" s="58"/>
      <c r="FNB18" s="56" t="e">
        <f>VLOOKUP(FNA18,$B$8:$C$182,2,0)</f>
        <v>#N/A</v>
      </c>
      <c r="FNC18" s="57"/>
      <c r="FND18" s="58"/>
      <c r="FNE18" s="56" t="e">
        <f>VLOOKUP(FND18,$B$8:$C$182,2,0)</f>
        <v>#N/A</v>
      </c>
      <c r="FNF18" s="57"/>
      <c r="FNG18" s="58"/>
      <c r="FNH18" s="56" t="e">
        <f>VLOOKUP(FNG18,$B$8:$C$182,2,0)</f>
        <v>#N/A</v>
      </c>
      <c r="FNI18" s="57"/>
      <c r="FNJ18" s="58"/>
      <c r="FNK18" s="56" t="e">
        <f>VLOOKUP(FNJ18,$B$8:$C$182,2,0)</f>
        <v>#N/A</v>
      </c>
      <c r="FNL18" s="57"/>
      <c r="FNM18" s="58"/>
      <c r="FNN18" s="56" t="e">
        <f>VLOOKUP(FNM18,$B$8:$C$182,2,0)</f>
        <v>#N/A</v>
      </c>
      <c r="FNO18" s="57"/>
      <c r="FNP18" s="58"/>
      <c r="FNQ18" s="56" t="e">
        <f>VLOOKUP(FNP18,$B$8:$C$182,2,0)</f>
        <v>#N/A</v>
      </c>
      <c r="FNR18" s="57"/>
      <c r="FNS18" s="58"/>
      <c r="FNT18" s="56" t="e">
        <f>VLOOKUP(FNS18,$B$8:$C$182,2,0)</f>
        <v>#N/A</v>
      </c>
      <c r="FNU18" s="57"/>
      <c r="FNV18" s="58"/>
      <c r="FNW18" s="56" t="e">
        <f>VLOOKUP(FNV18,$B$8:$C$182,2,0)</f>
        <v>#N/A</v>
      </c>
      <c r="FNX18" s="57"/>
      <c r="FNY18" s="58"/>
      <c r="FNZ18" s="56" t="e">
        <f>VLOOKUP(FNY18,$B$8:$C$182,2,0)</f>
        <v>#N/A</v>
      </c>
      <c r="FOA18" s="57"/>
      <c r="FOB18" s="58"/>
      <c r="FOC18" s="56" t="e">
        <f>VLOOKUP(FOB18,$B$8:$C$182,2,0)</f>
        <v>#N/A</v>
      </c>
      <c r="FOD18" s="57"/>
      <c r="FOE18" s="58"/>
      <c r="FOF18" s="56" t="e">
        <f>VLOOKUP(FOE18,$B$8:$C$182,2,0)</f>
        <v>#N/A</v>
      </c>
      <c r="FOG18" s="57"/>
      <c r="FOH18" s="58"/>
      <c r="FOI18" s="56" t="e">
        <f>VLOOKUP(FOH18,$B$8:$C$182,2,0)</f>
        <v>#N/A</v>
      </c>
      <c r="FOJ18" s="57"/>
      <c r="FOK18" s="58"/>
      <c r="FOL18" s="56" t="e">
        <f>VLOOKUP(FOK18,$B$8:$C$182,2,0)</f>
        <v>#N/A</v>
      </c>
      <c r="FOM18" s="57"/>
      <c r="FON18" s="58"/>
      <c r="FOO18" s="56" t="e">
        <f>VLOOKUP(FON18,$B$8:$C$182,2,0)</f>
        <v>#N/A</v>
      </c>
      <c r="FOP18" s="57"/>
      <c r="FOQ18" s="58"/>
      <c r="FOR18" s="56" t="e">
        <f>VLOOKUP(FOQ18,$B$8:$C$182,2,0)</f>
        <v>#N/A</v>
      </c>
      <c r="FOS18" s="57"/>
      <c r="FOT18" s="58"/>
      <c r="FOU18" s="56" t="e">
        <f>VLOOKUP(FOT18,$B$8:$C$182,2,0)</f>
        <v>#N/A</v>
      </c>
      <c r="FOV18" s="57"/>
      <c r="FOW18" s="58"/>
      <c r="FOX18" s="56" t="e">
        <f>VLOOKUP(FOW18,$B$8:$C$182,2,0)</f>
        <v>#N/A</v>
      </c>
      <c r="FOY18" s="57"/>
      <c r="FOZ18" s="58"/>
      <c r="FPA18" s="56" t="e">
        <f>VLOOKUP(FOZ18,$B$8:$C$182,2,0)</f>
        <v>#N/A</v>
      </c>
      <c r="FPB18" s="57"/>
      <c r="FPC18" s="58"/>
      <c r="FPD18" s="56" t="e">
        <f>VLOOKUP(FPC18,$B$8:$C$182,2,0)</f>
        <v>#N/A</v>
      </c>
      <c r="FPE18" s="57"/>
      <c r="FPF18" s="58"/>
      <c r="FPG18" s="56" t="e">
        <f>VLOOKUP(FPF18,$B$8:$C$182,2,0)</f>
        <v>#N/A</v>
      </c>
      <c r="FPH18" s="57"/>
      <c r="FPI18" s="58"/>
      <c r="FPJ18" s="56" t="e">
        <f>VLOOKUP(FPI18,$B$8:$C$182,2,0)</f>
        <v>#N/A</v>
      </c>
      <c r="FPK18" s="57"/>
      <c r="FPL18" s="58"/>
      <c r="FPM18" s="56" t="e">
        <f>VLOOKUP(FPL18,$B$8:$C$182,2,0)</f>
        <v>#N/A</v>
      </c>
      <c r="FPN18" s="57"/>
      <c r="FPO18" s="58"/>
      <c r="FPP18" s="56" t="e">
        <f>VLOOKUP(FPO18,$B$8:$C$182,2,0)</f>
        <v>#N/A</v>
      </c>
      <c r="FPQ18" s="57"/>
      <c r="FPR18" s="58"/>
      <c r="FPS18" s="56" t="e">
        <f>VLOOKUP(FPR18,$B$8:$C$182,2,0)</f>
        <v>#N/A</v>
      </c>
      <c r="FPT18" s="57"/>
      <c r="FPU18" s="58"/>
      <c r="FPV18" s="56" t="e">
        <f>VLOOKUP(FPU18,$B$8:$C$182,2,0)</f>
        <v>#N/A</v>
      </c>
      <c r="FPW18" s="57"/>
      <c r="FPX18" s="58"/>
      <c r="FPY18" s="56" t="e">
        <f>VLOOKUP(FPX18,$B$8:$C$182,2,0)</f>
        <v>#N/A</v>
      </c>
      <c r="FPZ18" s="57"/>
      <c r="FQA18" s="58"/>
      <c r="FQB18" s="56" t="e">
        <f>VLOOKUP(FQA18,$B$8:$C$182,2,0)</f>
        <v>#N/A</v>
      </c>
      <c r="FQC18" s="57"/>
      <c r="FQD18" s="58"/>
      <c r="FQE18" s="56" t="e">
        <f>VLOOKUP(FQD18,$B$8:$C$182,2,0)</f>
        <v>#N/A</v>
      </c>
      <c r="FQF18" s="57"/>
      <c r="FQG18" s="58"/>
      <c r="FQH18" s="56" t="e">
        <f>VLOOKUP(FQG18,$B$8:$C$182,2,0)</f>
        <v>#N/A</v>
      </c>
      <c r="FQI18" s="57"/>
      <c r="FQJ18" s="58"/>
      <c r="FQK18" s="56" t="e">
        <f>VLOOKUP(FQJ18,$B$8:$C$182,2,0)</f>
        <v>#N/A</v>
      </c>
      <c r="FQL18" s="57"/>
      <c r="FQM18" s="58"/>
      <c r="FQN18" s="56" t="e">
        <f>VLOOKUP(FQM18,$B$8:$C$182,2,0)</f>
        <v>#N/A</v>
      </c>
      <c r="FQO18" s="57"/>
      <c r="FQP18" s="58"/>
      <c r="FQQ18" s="56" t="e">
        <f>VLOOKUP(FQP18,$B$8:$C$182,2,0)</f>
        <v>#N/A</v>
      </c>
      <c r="FQR18" s="57"/>
      <c r="FQS18" s="58"/>
      <c r="FQT18" s="56" t="e">
        <f>VLOOKUP(FQS18,$B$8:$C$182,2,0)</f>
        <v>#N/A</v>
      </c>
      <c r="FQU18" s="57"/>
      <c r="FQV18" s="58"/>
      <c r="FQW18" s="56" t="e">
        <f>VLOOKUP(FQV18,$B$8:$C$182,2,0)</f>
        <v>#N/A</v>
      </c>
      <c r="FQX18" s="57"/>
      <c r="FQY18" s="58"/>
      <c r="FQZ18" s="56" t="e">
        <f>VLOOKUP(FQY18,$B$8:$C$182,2,0)</f>
        <v>#N/A</v>
      </c>
      <c r="FRA18" s="57"/>
      <c r="FRB18" s="58"/>
      <c r="FRC18" s="56" t="e">
        <f>VLOOKUP(FRB18,$B$8:$C$182,2,0)</f>
        <v>#N/A</v>
      </c>
      <c r="FRD18" s="57"/>
      <c r="FRE18" s="58"/>
      <c r="FRF18" s="56" t="e">
        <f>VLOOKUP(FRE18,$B$8:$C$182,2,0)</f>
        <v>#N/A</v>
      </c>
      <c r="FRG18" s="57"/>
      <c r="FRH18" s="58"/>
      <c r="FRI18" s="56" t="e">
        <f>VLOOKUP(FRH18,$B$8:$C$182,2,0)</f>
        <v>#N/A</v>
      </c>
      <c r="FRJ18" s="57"/>
      <c r="FRK18" s="58"/>
      <c r="FRL18" s="56" t="e">
        <f>VLOOKUP(FRK18,$B$8:$C$182,2,0)</f>
        <v>#N/A</v>
      </c>
      <c r="FRM18" s="57"/>
      <c r="FRN18" s="58"/>
      <c r="FRO18" s="56" t="e">
        <f>VLOOKUP(FRN18,$B$8:$C$182,2,0)</f>
        <v>#N/A</v>
      </c>
      <c r="FRP18" s="57"/>
      <c r="FRQ18" s="58"/>
      <c r="FRR18" s="56" t="e">
        <f>VLOOKUP(FRQ18,$B$8:$C$182,2,0)</f>
        <v>#N/A</v>
      </c>
      <c r="FRS18" s="57"/>
      <c r="FRT18" s="58"/>
      <c r="FRU18" s="56" t="e">
        <f>VLOOKUP(FRT18,$B$8:$C$182,2,0)</f>
        <v>#N/A</v>
      </c>
      <c r="FRV18" s="57"/>
      <c r="FRW18" s="58"/>
      <c r="FRX18" s="56" t="e">
        <f>VLOOKUP(FRW18,$B$8:$C$182,2,0)</f>
        <v>#N/A</v>
      </c>
      <c r="FRY18" s="57"/>
      <c r="FRZ18" s="58"/>
      <c r="FSA18" s="56" t="e">
        <f>VLOOKUP(FRZ18,$B$8:$C$182,2,0)</f>
        <v>#N/A</v>
      </c>
      <c r="FSB18" s="57"/>
      <c r="FSC18" s="58"/>
      <c r="FSD18" s="56" t="e">
        <f>VLOOKUP(FSC18,$B$8:$C$182,2,0)</f>
        <v>#N/A</v>
      </c>
      <c r="FSE18" s="57"/>
      <c r="FSF18" s="58"/>
      <c r="FSG18" s="56" t="e">
        <f>VLOOKUP(FSF18,$B$8:$C$182,2,0)</f>
        <v>#N/A</v>
      </c>
      <c r="FSH18" s="57"/>
      <c r="FSI18" s="58"/>
      <c r="FSJ18" s="56" t="e">
        <f>VLOOKUP(FSI18,$B$8:$C$182,2,0)</f>
        <v>#N/A</v>
      </c>
      <c r="FSK18" s="57"/>
      <c r="FSL18" s="58"/>
      <c r="FSM18" s="56" t="e">
        <f>VLOOKUP(FSL18,$B$8:$C$182,2,0)</f>
        <v>#N/A</v>
      </c>
      <c r="FSN18" s="57"/>
      <c r="FSO18" s="58"/>
      <c r="FSP18" s="56" t="e">
        <f>VLOOKUP(FSO18,$B$8:$C$182,2,0)</f>
        <v>#N/A</v>
      </c>
      <c r="FSQ18" s="57"/>
      <c r="FSR18" s="58"/>
      <c r="FSS18" s="56" t="e">
        <f>VLOOKUP(FSR18,$B$8:$C$182,2,0)</f>
        <v>#N/A</v>
      </c>
      <c r="FST18" s="57"/>
      <c r="FSU18" s="58"/>
      <c r="FSV18" s="56" t="e">
        <f>VLOOKUP(FSU18,$B$8:$C$182,2,0)</f>
        <v>#N/A</v>
      </c>
      <c r="FSW18" s="57"/>
      <c r="FSX18" s="58"/>
      <c r="FSY18" s="56" t="e">
        <f>VLOOKUP(FSX18,$B$8:$C$182,2,0)</f>
        <v>#N/A</v>
      </c>
      <c r="FSZ18" s="57"/>
      <c r="FTA18" s="58"/>
      <c r="FTB18" s="56" t="e">
        <f>VLOOKUP(FTA18,$B$8:$C$182,2,0)</f>
        <v>#N/A</v>
      </c>
      <c r="FTC18" s="57"/>
      <c r="FTD18" s="58"/>
      <c r="FTE18" s="56" t="e">
        <f>VLOOKUP(FTD18,$B$8:$C$182,2,0)</f>
        <v>#N/A</v>
      </c>
      <c r="FTF18" s="57"/>
      <c r="FTG18" s="58"/>
      <c r="FTH18" s="56" t="e">
        <f>VLOOKUP(FTG18,$B$8:$C$182,2,0)</f>
        <v>#N/A</v>
      </c>
      <c r="FTI18" s="57"/>
      <c r="FTJ18" s="58"/>
      <c r="FTK18" s="56" t="e">
        <f>VLOOKUP(FTJ18,$B$8:$C$182,2,0)</f>
        <v>#N/A</v>
      </c>
      <c r="FTL18" s="57"/>
      <c r="FTM18" s="58"/>
      <c r="FTN18" s="56" t="e">
        <f>VLOOKUP(FTM18,$B$8:$C$182,2,0)</f>
        <v>#N/A</v>
      </c>
      <c r="FTO18" s="57"/>
      <c r="FTP18" s="58"/>
      <c r="FTQ18" s="56" t="e">
        <f>VLOOKUP(FTP18,$B$8:$C$182,2,0)</f>
        <v>#N/A</v>
      </c>
      <c r="FTR18" s="57"/>
      <c r="FTS18" s="58"/>
      <c r="FTT18" s="56" t="e">
        <f>VLOOKUP(FTS18,$B$8:$C$182,2,0)</f>
        <v>#N/A</v>
      </c>
      <c r="FTU18" s="57"/>
      <c r="FTV18" s="58"/>
      <c r="FTW18" s="56" t="e">
        <f>VLOOKUP(FTV18,$B$8:$C$182,2,0)</f>
        <v>#N/A</v>
      </c>
      <c r="FTX18" s="57"/>
      <c r="FTY18" s="58"/>
      <c r="FTZ18" s="56" t="e">
        <f>VLOOKUP(FTY18,$B$8:$C$182,2,0)</f>
        <v>#N/A</v>
      </c>
      <c r="FUA18" s="57"/>
      <c r="FUB18" s="58"/>
      <c r="FUC18" s="56" t="e">
        <f>VLOOKUP(FUB18,$B$8:$C$182,2,0)</f>
        <v>#N/A</v>
      </c>
      <c r="FUD18" s="57"/>
      <c r="FUE18" s="58"/>
      <c r="FUF18" s="56" t="e">
        <f>VLOOKUP(FUE18,$B$8:$C$182,2,0)</f>
        <v>#N/A</v>
      </c>
      <c r="FUG18" s="57"/>
      <c r="FUH18" s="58"/>
      <c r="FUI18" s="56" t="e">
        <f>VLOOKUP(FUH18,$B$8:$C$182,2,0)</f>
        <v>#N/A</v>
      </c>
      <c r="FUJ18" s="57"/>
      <c r="FUK18" s="58"/>
      <c r="FUL18" s="56" t="e">
        <f>VLOOKUP(FUK18,$B$8:$C$182,2,0)</f>
        <v>#N/A</v>
      </c>
      <c r="FUM18" s="57"/>
      <c r="FUN18" s="58"/>
      <c r="FUO18" s="56" t="e">
        <f>VLOOKUP(FUN18,$B$8:$C$182,2,0)</f>
        <v>#N/A</v>
      </c>
      <c r="FUP18" s="57"/>
      <c r="FUQ18" s="58"/>
      <c r="FUR18" s="56" t="e">
        <f>VLOOKUP(FUQ18,$B$8:$C$182,2,0)</f>
        <v>#N/A</v>
      </c>
      <c r="FUS18" s="57"/>
      <c r="FUT18" s="58"/>
      <c r="FUU18" s="56" t="e">
        <f>VLOOKUP(FUT18,$B$8:$C$182,2,0)</f>
        <v>#N/A</v>
      </c>
      <c r="FUV18" s="57"/>
      <c r="FUW18" s="58"/>
      <c r="FUX18" s="56" t="e">
        <f>VLOOKUP(FUW18,$B$8:$C$182,2,0)</f>
        <v>#N/A</v>
      </c>
      <c r="FUY18" s="57"/>
      <c r="FUZ18" s="58"/>
      <c r="FVA18" s="56" t="e">
        <f>VLOOKUP(FUZ18,$B$8:$C$182,2,0)</f>
        <v>#N/A</v>
      </c>
      <c r="FVB18" s="57"/>
      <c r="FVC18" s="58"/>
      <c r="FVD18" s="56" t="e">
        <f>VLOOKUP(FVC18,$B$8:$C$182,2,0)</f>
        <v>#N/A</v>
      </c>
      <c r="FVE18" s="57"/>
      <c r="FVF18" s="58"/>
      <c r="FVG18" s="56" t="e">
        <f>VLOOKUP(FVF18,$B$8:$C$182,2,0)</f>
        <v>#N/A</v>
      </c>
      <c r="FVH18" s="57"/>
      <c r="FVI18" s="58"/>
      <c r="FVJ18" s="56" t="e">
        <f>VLOOKUP(FVI18,$B$8:$C$182,2,0)</f>
        <v>#N/A</v>
      </c>
      <c r="FVK18" s="57"/>
      <c r="FVL18" s="58"/>
      <c r="FVM18" s="56" t="e">
        <f>VLOOKUP(FVL18,$B$8:$C$182,2,0)</f>
        <v>#N/A</v>
      </c>
      <c r="FVN18" s="57"/>
      <c r="FVO18" s="58"/>
      <c r="FVP18" s="56" t="e">
        <f>VLOOKUP(FVO18,$B$8:$C$182,2,0)</f>
        <v>#N/A</v>
      </c>
      <c r="FVQ18" s="57"/>
      <c r="FVR18" s="58"/>
      <c r="FVS18" s="56" t="e">
        <f>VLOOKUP(FVR18,$B$8:$C$182,2,0)</f>
        <v>#N/A</v>
      </c>
      <c r="FVT18" s="57"/>
      <c r="FVU18" s="58"/>
      <c r="FVV18" s="56" t="e">
        <f>VLOOKUP(FVU18,$B$8:$C$182,2,0)</f>
        <v>#N/A</v>
      </c>
      <c r="FVW18" s="57"/>
      <c r="FVX18" s="58"/>
      <c r="FVY18" s="56" t="e">
        <f>VLOOKUP(FVX18,$B$8:$C$182,2,0)</f>
        <v>#N/A</v>
      </c>
      <c r="FVZ18" s="57"/>
      <c r="FWA18" s="58"/>
      <c r="FWB18" s="56" t="e">
        <f>VLOOKUP(FWA18,$B$8:$C$182,2,0)</f>
        <v>#N/A</v>
      </c>
      <c r="FWC18" s="57"/>
      <c r="FWD18" s="58"/>
      <c r="FWE18" s="56" t="e">
        <f>VLOOKUP(FWD18,$B$8:$C$182,2,0)</f>
        <v>#N/A</v>
      </c>
      <c r="FWF18" s="57"/>
      <c r="FWG18" s="58"/>
      <c r="FWH18" s="56" t="e">
        <f>VLOOKUP(FWG18,$B$8:$C$182,2,0)</f>
        <v>#N/A</v>
      </c>
      <c r="FWI18" s="57"/>
      <c r="FWJ18" s="58"/>
      <c r="FWK18" s="56" t="e">
        <f>VLOOKUP(FWJ18,$B$8:$C$182,2,0)</f>
        <v>#N/A</v>
      </c>
      <c r="FWL18" s="57"/>
      <c r="FWM18" s="58"/>
      <c r="FWN18" s="56" t="e">
        <f>VLOOKUP(FWM18,$B$8:$C$182,2,0)</f>
        <v>#N/A</v>
      </c>
      <c r="FWO18" s="57"/>
      <c r="FWP18" s="58"/>
      <c r="FWQ18" s="56" t="e">
        <f>VLOOKUP(FWP18,$B$8:$C$182,2,0)</f>
        <v>#N/A</v>
      </c>
      <c r="FWR18" s="57"/>
      <c r="FWS18" s="58"/>
      <c r="FWT18" s="56" t="e">
        <f>VLOOKUP(FWS18,$B$8:$C$182,2,0)</f>
        <v>#N/A</v>
      </c>
      <c r="FWU18" s="57"/>
      <c r="FWV18" s="58"/>
      <c r="FWW18" s="56" t="e">
        <f>VLOOKUP(FWV18,$B$8:$C$182,2,0)</f>
        <v>#N/A</v>
      </c>
      <c r="FWX18" s="57"/>
      <c r="FWY18" s="58"/>
      <c r="FWZ18" s="56" t="e">
        <f>VLOOKUP(FWY18,$B$8:$C$182,2,0)</f>
        <v>#N/A</v>
      </c>
      <c r="FXA18" s="57"/>
      <c r="FXB18" s="58"/>
      <c r="FXC18" s="56" t="e">
        <f>VLOOKUP(FXB18,$B$8:$C$182,2,0)</f>
        <v>#N/A</v>
      </c>
      <c r="FXD18" s="57"/>
      <c r="FXE18" s="58"/>
      <c r="FXF18" s="56" t="e">
        <f>VLOOKUP(FXE18,$B$8:$C$182,2,0)</f>
        <v>#N/A</v>
      </c>
      <c r="FXG18" s="57"/>
      <c r="FXH18" s="58"/>
      <c r="FXI18" s="56" t="e">
        <f>VLOOKUP(FXH18,$B$8:$C$182,2,0)</f>
        <v>#N/A</v>
      </c>
      <c r="FXJ18" s="57"/>
      <c r="FXK18" s="58"/>
      <c r="FXL18" s="56" t="e">
        <f>VLOOKUP(FXK18,$B$8:$C$182,2,0)</f>
        <v>#N/A</v>
      </c>
      <c r="FXM18" s="57"/>
      <c r="FXN18" s="58"/>
      <c r="FXO18" s="56" t="e">
        <f>VLOOKUP(FXN18,$B$8:$C$182,2,0)</f>
        <v>#N/A</v>
      </c>
      <c r="FXP18" s="57"/>
      <c r="FXQ18" s="58"/>
      <c r="FXR18" s="56" t="e">
        <f>VLOOKUP(FXQ18,$B$8:$C$182,2,0)</f>
        <v>#N/A</v>
      </c>
      <c r="FXS18" s="57"/>
      <c r="FXT18" s="58"/>
      <c r="FXU18" s="56" t="e">
        <f>VLOOKUP(FXT18,$B$8:$C$182,2,0)</f>
        <v>#N/A</v>
      </c>
      <c r="FXV18" s="57"/>
      <c r="FXW18" s="58"/>
      <c r="FXX18" s="56" t="e">
        <f>VLOOKUP(FXW18,$B$8:$C$182,2,0)</f>
        <v>#N/A</v>
      </c>
      <c r="FXY18" s="57"/>
      <c r="FXZ18" s="58"/>
      <c r="FYA18" s="56" t="e">
        <f>VLOOKUP(FXZ18,$B$8:$C$182,2,0)</f>
        <v>#N/A</v>
      </c>
      <c r="FYB18" s="57"/>
      <c r="FYC18" s="58"/>
      <c r="FYD18" s="56" t="e">
        <f>VLOOKUP(FYC18,$B$8:$C$182,2,0)</f>
        <v>#N/A</v>
      </c>
      <c r="FYE18" s="57"/>
      <c r="FYF18" s="58"/>
      <c r="FYG18" s="56" t="e">
        <f>VLOOKUP(FYF18,$B$8:$C$182,2,0)</f>
        <v>#N/A</v>
      </c>
      <c r="FYH18" s="57"/>
      <c r="FYI18" s="58"/>
      <c r="FYJ18" s="56" t="e">
        <f>VLOOKUP(FYI18,$B$8:$C$182,2,0)</f>
        <v>#N/A</v>
      </c>
      <c r="FYK18" s="57"/>
      <c r="FYL18" s="58"/>
      <c r="FYM18" s="56" t="e">
        <f>VLOOKUP(FYL18,$B$8:$C$182,2,0)</f>
        <v>#N/A</v>
      </c>
      <c r="FYN18" s="57"/>
      <c r="FYO18" s="58"/>
      <c r="FYP18" s="56" t="e">
        <f>VLOOKUP(FYO18,$B$8:$C$182,2,0)</f>
        <v>#N/A</v>
      </c>
      <c r="FYQ18" s="57"/>
      <c r="FYR18" s="58"/>
      <c r="FYS18" s="56" t="e">
        <f>VLOOKUP(FYR18,$B$8:$C$182,2,0)</f>
        <v>#N/A</v>
      </c>
      <c r="FYT18" s="57"/>
      <c r="FYU18" s="58"/>
      <c r="FYV18" s="56" t="e">
        <f>VLOOKUP(FYU18,$B$8:$C$182,2,0)</f>
        <v>#N/A</v>
      </c>
      <c r="FYW18" s="57"/>
      <c r="FYX18" s="58"/>
      <c r="FYY18" s="56" t="e">
        <f>VLOOKUP(FYX18,$B$8:$C$182,2,0)</f>
        <v>#N/A</v>
      </c>
      <c r="FYZ18" s="57"/>
      <c r="FZA18" s="58"/>
      <c r="FZB18" s="56" t="e">
        <f>VLOOKUP(FZA18,$B$8:$C$182,2,0)</f>
        <v>#N/A</v>
      </c>
      <c r="FZC18" s="57"/>
      <c r="FZD18" s="58"/>
      <c r="FZE18" s="56" t="e">
        <f>VLOOKUP(FZD18,$B$8:$C$182,2,0)</f>
        <v>#N/A</v>
      </c>
      <c r="FZF18" s="57"/>
      <c r="FZG18" s="58"/>
      <c r="FZH18" s="56" t="e">
        <f>VLOOKUP(FZG18,$B$8:$C$182,2,0)</f>
        <v>#N/A</v>
      </c>
      <c r="FZI18" s="57"/>
      <c r="FZJ18" s="58"/>
      <c r="FZK18" s="56" t="e">
        <f>VLOOKUP(FZJ18,$B$8:$C$182,2,0)</f>
        <v>#N/A</v>
      </c>
      <c r="FZL18" s="57"/>
      <c r="FZM18" s="58"/>
      <c r="FZN18" s="56" t="e">
        <f>VLOOKUP(FZM18,$B$8:$C$182,2,0)</f>
        <v>#N/A</v>
      </c>
      <c r="FZO18" s="57"/>
      <c r="FZP18" s="58"/>
      <c r="FZQ18" s="56" t="e">
        <f>VLOOKUP(FZP18,$B$8:$C$182,2,0)</f>
        <v>#N/A</v>
      </c>
      <c r="FZR18" s="57"/>
      <c r="FZS18" s="58"/>
      <c r="FZT18" s="56" t="e">
        <f>VLOOKUP(FZS18,$B$8:$C$182,2,0)</f>
        <v>#N/A</v>
      </c>
      <c r="FZU18" s="57"/>
      <c r="FZV18" s="58"/>
      <c r="FZW18" s="56" t="e">
        <f>VLOOKUP(FZV18,$B$8:$C$182,2,0)</f>
        <v>#N/A</v>
      </c>
      <c r="FZX18" s="57"/>
      <c r="FZY18" s="58"/>
      <c r="FZZ18" s="56" t="e">
        <f>VLOOKUP(FZY18,$B$8:$C$182,2,0)</f>
        <v>#N/A</v>
      </c>
      <c r="GAA18" s="57"/>
      <c r="GAB18" s="58"/>
      <c r="GAC18" s="56" t="e">
        <f>VLOOKUP(GAB18,$B$8:$C$182,2,0)</f>
        <v>#N/A</v>
      </c>
      <c r="GAD18" s="57"/>
      <c r="GAE18" s="58"/>
      <c r="GAF18" s="56" t="e">
        <f>VLOOKUP(GAE18,$B$8:$C$182,2,0)</f>
        <v>#N/A</v>
      </c>
      <c r="GAG18" s="57"/>
      <c r="GAH18" s="58"/>
      <c r="GAI18" s="56" t="e">
        <f>VLOOKUP(GAH18,$B$8:$C$182,2,0)</f>
        <v>#N/A</v>
      </c>
      <c r="GAJ18" s="57"/>
      <c r="GAK18" s="58"/>
      <c r="GAL18" s="56" t="e">
        <f>VLOOKUP(GAK18,$B$8:$C$182,2,0)</f>
        <v>#N/A</v>
      </c>
      <c r="GAM18" s="57"/>
      <c r="GAN18" s="58"/>
      <c r="GAO18" s="56" t="e">
        <f>VLOOKUP(GAN18,$B$8:$C$182,2,0)</f>
        <v>#N/A</v>
      </c>
      <c r="GAP18" s="57"/>
      <c r="GAQ18" s="58"/>
      <c r="GAR18" s="56" t="e">
        <f>VLOOKUP(GAQ18,$B$8:$C$182,2,0)</f>
        <v>#N/A</v>
      </c>
      <c r="GAS18" s="57"/>
      <c r="GAT18" s="58"/>
      <c r="GAU18" s="56" t="e">
        <f>VLOOKUP(GAT18,$B$8:$C$182,2,0)</f>
        <v>#N/A</v>
      </c>
      <c r="GAV18" s="57"/>
      <c r="GAW18" s="58"/>
      <c r="GAX18" s="56" t="e">
        <f>VLOOKUP(GAW18,$B$8:$C$182,2,0)</f>
        <v>#N/A</v>
      </c>
      <c r="GAY18" s="57"/>
      <c r="GAZ18" s="58"/>
      <c r="GBA18" s="56" t="e">
        <f>VLOOKUP(GAZ18,$B$8:$C$182,2,0)</f>
        <v>#N/A</v>
      </c>
      <c r="GBB18" s="57"/>
      <c r="GBC18" s="58"/>
      <c r="GBD18" s="56" t="e">
        <f>VLOOKUP(GBC18,$B$8:$C$182,2,0)</f>
        <v>#N/A</v>
      </c>
      <c r="GBE18" s="57"/>
      <c r="GBF18" s="58"/>
      <c r="GBG18" s="56" t="e">
        <f>VLOOKUP(GBF18,$B$8:$C$182,2,0)</f>
        <v>#N/A</v>
      </c>
      <c r="GBH18" s="57"/>
      <c r="GBI18" s="58"/>
      <c r="GBJ18" s="56" t="e">
        <f>VLOOKUP(GBI18,$B$8:$C$182,2,0)</f>
        <v>#N/A</v>
      </c>
      <c r="GBK18" s="57"/>
      <c r="GBL18" s="58"/>
      <c r="GBM18" s="56" t="e">
        <f>VLOOKUP(GBL18,$B$8:$C$182,2,0)</f>
        <v>#N/A</v>
      </c>
      <c r="GBN18" s="57"/>
      <c r="GBO18" s="58"/>
      <c r="GBP18" s="56" t="e">
        <f>VLOOKUP(GBO18,$B$8:$C$182,2,0)</f>
        <v>#N/A</v>
      </c>
      <c r="GBQ18" s="57"/>
      <c r="GBR18" s="58"/>
      <c r="GBS18" s="56" t="e">
        <f>VLOOKUP(GBR18,$B$8:$C$182,2,0)</f>
        <v>#N/A</v>
      </c>
      <c r="GBT18" s="57"/>
      <c r="GBU18" s="58"/>
      <c r="GBV18" s="56" t="e">
        <f>VLOOKUP(GBU18,$B$8:$C$182,2,0)</f>
        <v>#N/A</v>
      </c>
      <c r="GBW18" s="57"/>
      <c r="GBX18" s="58"/>
      <c r="GBY18" s="56" t="e">
        <f>VLOOKUP(GBX18,$B$8:$C$182,2,0)</f>
        <v>#N/A</v>
      </c>
      <c r="GBZ18" s="57"/>
      <c r="GCA18" s="58"/>
      <c r="GCB18" s="56" t="e">
        <f>VLOOKUP(GCA18,$B$8:$C$182,2,0)</f>
        <v>#N/A</v>
      </c>
      <c r="GCC18" s="57"/>
      <c r="GCD18" s="58"/>
      <c r="GCE18" s="56" t="e">
        <f>VLOOKUP(GCD18,$B$8:$C$182,2,0)</f>
        <v>#N/A</v>
      </c>
      <c r="GCF18" s="57"/>
      <c r="GCG18" s="58"/>
      <c r="GCH18" s="56" t="e">
        <f>VLOOKUP(GCG18,$B$8:$C$182,2,0)</f>
        <v>#N/A</v>
      </c>
      <c r="GCI18" s="57"/>
      <c r="GCJ18" s="58"/>
      <c r="GCK18" s="56" t="e">
        <f>VLOOKUP(GCJ18,$B$8:$C$182,2,0)</f>
        <v>#N/A</v>
      </c>
      <c r="GCL18" s="57"/>
      <c r="GCM18" s="58"/>
      <c r="GCN18" s="56" t="e">
        <f>VLOOKUP(GCM18,$B$8:$C$182,2,0)</f>
        <v>#N/A</v>
      </c>
      <c r="GCO18" s="57"/>
      <c r="GCP18" s="58"/>
      <c r="GCQ18" s="56" t="e">
        <f>VLOOKUP(GCP18,$B$8:$C$182,2,0)</f>
        <v>#N/A</v>
      </c>
      <c r="GCR18" s="57"/>
      <c r="GCS18" s="58"/>
      <c r="GCT18" s="56" t="e">
        <f>VLOOKUP(GCS18,$B$8:$C$182,2,0)</f>
        <v>#N/A</v>
      </c>
      <c r="GCU18" s="57"/>
      <c r="GCV18" s="58"/>
      <c r="GCW18" s="56" t="e">
        <f>VLOOKUP(GCV18,$B$8:$C$182,2,0)</f>
        <v>#N/A</v>
      </c>
      <c r="GCX18" s="57"/>
      <c r="GCY18" s="58"/>
      <c r="GCZ18" s="56" t="e">
        <f>VLOOKUP(GCY18,$B$8:$C$182,2,0)</f>
        <v>#N/A</v>
      </c>
      <c r="GDA18" s="57"/>
      <c r="GDB18" s="58"/>
      <c r="GDC18" s="56" t="e">
        <f>VLOOKUP(GDB18,$B$8:$C$182,2,0)</f>
        <v>#N/A</v>
      </c>
      <c r="GDD18" s="57"/>
      <c r="GDE18" s="58"/>
      <c r="GDF18" s="56" t="e">
        <f>VLOOKUP(GDE18,$B$8:$C$182,2,0)</f>
        <v>#N/A</v>
      </c>
      <c r="GDG18" s="57"/>
      <c r="GDH18" s="58"/>
      <c r="GDI18" s="56" t="e">
        <f>VLOOKUP(GDH18,$B$8:$C$182,2,0)</f>
        <v>#N/A</v>
      </c>
      <c r="GDJ18" s="57"/>
      <c r="GDK18" s="58"/>
      <c r="GDL18" s="56" t="e">
        <f>VLOOKUP(GDK18,$B$8:$C$182,2,0)</f>
        <v>#N/A</v>
      </c>
      <c r="GDM18" s="57"/>
      <c r="GDN18" s="58"/>
      <c r="GDO18" s="56" t="e">
        <f>VLOOKUP(GDN18,$B$8:$C$182,2,0)</f>
        <v>#N/A</v>
      </c>
      <c r="GDP18" s="57"/>
      <c r="GDQ18" s="58"/>
      <c r="GDR18" s="56" t="e">
        <f>VLOOKUP(GDQ18,$B$8:$C$182,2,0)</f>
        <v>#N/A</v>
      </c>
      <c r="GDS18" s="57"/>
      <c r="GDT18" s="58"/>
      <c r="GDU18" s="56" t="e">
        <f>VLOOKUP(GDT18,$B$8:$C$182,2,0)</f>
        <v>#N/A</v>
      </c>
      <c r="GDV18" s="57"/>
      <c r="GDW18" s="58"/>
      <c r="GDX18" s="56" t="e">
        <f>VLOOKUP(GDW18,$B$8:$C$182,2,0)</f>
        <v>#N/A</v>
      </c>
      <c r="GDY18" s="57"/>
      <c r="GDZ18" s="58"/>
      <c r="GEA18" s="56" t="e">
        <f>VLOOKUP(GDZ18,$B$8:$C$182,2,0)</f>
        <v>#N/A</v>
      </c>
      <c r="GEB18" s="57"/>
      <c r="GEC18" s="58"/>
      <c r="GED18" s="56" t="e">
        <f>VLOOKUP(GEC18,$B$8:$C$182,2,0)</f>
        <v>#N/A</v>
      </c>
      <c r="GEE18" s="57"/>
      <c r="GEF18" s="58"/>
      <c r="GEG18" s="56" t="e">
        <f>VLOOKUP(GEF18,$B$8:$C$182,2,0)</f>
        <v>#N/A</v>
      </c>
      <c r="GEH18" s="57"/>
      <c r="GEI18" s="58"/>
      <c r="GEJ18" s="56" t="e">
        <f>VLOOKUP(GEI18,$B$8:$C$182,2,0)</f>
        <v>#N/A</v>
      </c>
      <c r="GEK18" s="57"/>
      <c r="GEL18" s="58"/>
      <c r="GEM18" s="56" t="e">
        <f>VLOOKUP(GEL18,$B$8:$C$182,2,0)</f>
        <v>#N/A</v>
      </c>
      <c r="GEN18" s="57"/>
      <c r="GEO18" s="58"/>
      <c r="GEP18" s="56" t="e">
        <f>VLOOKUP(GEO18,$B$8:$C$182,2,0)</f>
        <v>#N/A</v>
      </c>
      <c r="GEQ18" s="57"/>
      <c r="GER18" s="58"/>
      <c r="GES18" s="56" t="e">
        <f>VLOOKUP(GER18,$B$8:$C$182,2,0)</f>
        <v>#N/A</v>
      </c>
      <c r="GET18" s="57"/>
      <c r="GEU18" s="58"/>
      <c r="GEV18" s="56" t="e">
        <f>VLOOKUP(GEU18,$B$8:$C$182,2,0)</f>
        <v>#N/A</v>
      </c>
      <c r="GEW18" s="57"/>
      <c r="GEX18" s="58"/>
      <c r="GEY18" s="56" t="e">
        <f>VLOOKUP(GEX18,$B$8:$C$182,2,0)</f>
        <v>#N/A</v>
      </c>
      <c r="GEZ18" s="57"/>
      <c r="GFA18" s="58"/>
      <c r="GFB18" s="56" t="e">
        <f>VLOOKUP(GFA18,$B$8:$C$182,2,0)</f>
        <v>#N/A</v>
      </c>
      <c r="GFC18" s="57"/>
      <c r="GFD18" s="58"/>
      <c r="GFE18" s="56" t="e">
        <f>VLOOKUP(GFD18,$B$8:$C$182,2,0)</f>
        <v>#N/A</v>
      </c>
      <c r="GFF18" s="57"/>
      <c r="GFG18" s="58"/>
      <c r="GFH18" s="56" t="e">
        <f>VLOOKUP(GFG18,$B$8:$C$182,2,0)</f>
        <v>#N/A</v>
      </c>
      <c r="GFI18" s="57"/>
      <c r="GFJ18" s="58"/>
      <c r="GFK18" s="56" t="e">
        <f>VLOOKUP(GFJ18,$B$8:$C$182,2,0)</f>
        <v>#N/A</v>
      </c>
      <c r="GFL18" s="57"/>
      <c r="GFM18" s="58"/>
      <c r="GFN18" s="56" t="e">
        <f>VLOOKUP(GFM18,$B$8:$C$182,2,0)</f>
        <v>#N/A</v>
      </c>
      <c r="GFO18" s="57"/>
      <c r="GFP18" s="58"/>
      <c r="GFQ18" s="56" t="e">
        <f>VLOOKUP(GFP18,$B$8:$C$182,2,0)</f>
        <v>#N/A</v>
      </c>
      <c r="GFR18" s="57"/>
      <c r="GFS18" s="58"/>
      <c r="GFT18" s="56" t="e">
        <f>VLOOKUP(GFS18,$B$8:$C$182,2,0)</f>
        <v>#N/A</v>
      </c>
      <c r="GFU18" s="57"/>
      <c r="GFV18" s="58"/>
      <c r="GFW18" s="56" t="e">
        <f>VLOOKUP(GFV18,$B$8:$C$182,2,0)</f>
        <v>#N/A</v>
      </c>
      <c r="GFX18" s="57"/>
      <c r="GFY18" s="58"/>
      <c r="GFZ18" s="56" t="e">
        <f>VLOOKUP(GFY18,$B$8:$C$182,2,0)</f>
        <v>#N/A</v>
      </c>
      <c r="GGA18" s="57"/>
      <c r="GGB18" s="58"/>
      <c r="GGC18" s="56" t="e">
        <f>VLOOKUP(GGB18,$B$8:$C$182,2,0)</f>
        <v>#N/A</v>
      </c>
      <c r="GGD18" s="57"/>
      <c r="GGE18" s="58"/>
      <c r="GGF18" s="56" t="e">
        <f>VLOOKUP(GGE18,$B$8:$C$182,2,0)</f>
        <v>#N/A</v>
      </c>
      <c r="GGG18" s="57"/>
      <c r="GGH18" s="58"/>
      <c r="GGI18" s="56" t="e">
        <f>VLOOKUP(GGH18,$B$8:$C$182,2,0)</f>
        <v>#N/A</v>
      </c>
      <c r="GGJ18" s="57"/>
      <c r="GGK18" s="58"/>
      <c r="GGL18" s="56" t="e">
        <f>VLOOKUP(GGK18,$B$8:$C$182,2,0)</f>
        <v>#N/A</v>
      </c>
      <c r="GGM18" s="57"/>
      <c r="GGN18" s="58"/>
      <c r="GGO18" s="56" t="e">
        <f>VLOOKUP(GGN18,$B$8:$C$182,2,0)</f>
        <v>#N/A</v>
      </c>
      <c r="GGP18" s="57"/>
      <c r="GGQ18" s="58"/>
      <c r="GGR18" s="56" t="e">
        <f>VLOOKUP(GGQ18,$B$8:$C$182,2,0)</f>
        <v>#N/A</v>
      </c>
      <c r="GGS18" s="57"/>
      <c r="GGT18" s="58"/>
      <c r="GGU18" s="56" t="e">
        <f>VLOOKUP(GGT18,$B$8:$C$182,2,0)</f>
        <v>#N/A</v>
      </c>
      <c r="GGV18" s="57"/>
      <c r="GGW18" s="58"/>
      <c r="GGX18" s="56" t="e">
        <f>VLOOKUP(GGW18,$B$8:$C$182,2,0)</f>
        <v>#N/A</v>
      </c>
      <c r="GGY18" s="57"/>
      <c r="GGZ18" s="58"/>
      <c r="GHA18" s="56" t="e">
        <f>VLOOKUP(GGZ18,$B$8:$C$182,2,0)</f>
        <v>#N/A</v>
      </c>
      <c r="GHB18" s="57"/>
      <c r="GHC18" s="58"/>
      <c r="GHD18" s="56" t="e">
        <f>VLOOKUP(GHC18,$B$8:$C$182,2,0)</f>
        <v>#N/A</v>
      </c>
      <c r="GHE18" s="57"/>
      <c r="GHF18" s="58"/>
      <c r="GHG18" s="56" t="e">
        <f>VLOOKUP(GHF18,$B$8:$C$182,2,0)</f>
        <v>#N/A</v>
      </c>
      <c r="GHH18" s="57"/>
      <c r="GHI18" s="58"/>
      <c r="GHJ18" s="56" t="e">
        <f>VLOOKUP(GHI18,$B$8:$C$182,2,0)</f>
        <v>#N/A</v>
      </c>
      <c r="GHK18" s="57"/>
      <c r="GHL18" s="58"/>
      <c r="GHM18" s="56" t="e">
        <f>VLOOKUP(GHL18,$B$8:$C$182,2,0)</f>
        <v>#N/A</v>
      </c>
      <c r="GHN18" s="57"/>
      <c r="GHO18" s="58"/>
      <c r="GHP18" s="56" t="e">
        <f>VLOOKUP(GHO18,$B$8:$C$182,2,0)</f>
        <v>#N/A</v>
      </c>
      <c r="GHQ18" s="57"/>
      <c r="GHR18" s="58"/>
      <c r="GHS18" s="56" t="e">
        <f>VLOOKUP(GHR18,$B$8:$C$182,2,0)</f>
        <v>#N/A</v>
      </c>
      <c r="GHT18" s="57"/>
      <c r="GHU18" s="58"/>
      <c r="GHV18" s="56" t="e">
        <f>VLOOKUP(GHU18,$B$8:$C$182,2,0)</f>
        <v>#N/A</v>
      </c>
      <c r="GHW18" s="57"/>
      <c r="GHX18" s="58"/>
      <c r="GHY18" s="56" t="e">
        <f>VLOOKUP(GHX18,$B$8:$C$182,2,0)</f>
        <v>#N/A</v>
      </c>
      <c r="GHZ18" s="57"/>
      <c r="GIA18" s="58"/>
      <c r="GIB18" s="56" t="e">
        <f>VLOOKUP(GIA18,$B$8:$C$182,2,0)</f>
        <v>#N/A</v>
      </c>
      <c r="GIC18" s="57"/>
      <c r="GID18" s="58"/>
      <c r="GIE18" s="56" t="e">
        <f>VLOOKUP(GID18,$B$8:$C$182,2,0)</f>
        <v>#N/A</v>
      </c>
      <c r="GIF18" s="57"/>
      <c r="GIG18" s="58"/>
      <c r="GIH18" s="56" t="e">
        <f>VLOOKUP(GIG18,$B$8:$C$182,2,0)</f>
        <v>#N/A</v>
      </c>
      <c r="GII18" s="57"/>
      <c r="GIJ18" s="58"/>
      <c r="GIK18" s="56" t="e">
        <f>VLOOKUP(GIJ18,$B$8:$C$182,2,0)</f>
        <v>#N/A</v>
      </c>
      <c r="GIL18" s="57"/>
      <c r="GIM18" s="58"/>
      <c r="GIN18" s="56" t="e">
        <f>VLOOKUP(GIM18,$B$8:$C$182,2,0)</f>
        <v>#N/A</v>
      </c>
      <c r="GIO18" s="57"/>
      <c r="GIP18" s="58"/>
      <c r="GIQ18" s="56" t="e">
        <f>VLOOKUP(GIP18,$B$8:$C$182,2,0)</f>
        <v>#N/A</v>
      </c>
      <c r="GIR18" s="57"/>
      <c r="GIS18" s="58"/>
      <c r="GIT18" s="56" t="e">
        <f>VLOOKUP(GIS18,$B$8:$C$182,2,0)</f>
        <v>#N/A</v>
      </c>
      <c r="GIU18" s="57"/>
      <c r="GIV18" s="58"/>
      <c r="GIW18" s="56" t="e">
        <f>VLOOKUP(GIV18,$B$8:$C$182,2,0)</f>
        <v>#N/A</v>
      </c>
      <c r="GIX18" s="57"/>
      <c r="GIY18" s="58"/>
      <c r="GIZ18" s="56" t="e">
        <f>VLOOKUP(GIY18,$B$8:$C$182,2,0)</f>
        <v>#N/A</v>
      </c>
      <c r="GJA18" s="57"/>
      <c r="GJB18" s="58"/>
      <c r="GJC18" s="56" t="e">
        <f>VLOOKUP(GJB18,$B$8:$C$182,2,0)</f>
        <v>#N/A</v>
      </c>
      <c r="GJD18" s="57"/>
      <c r="GJE18" s="58"/>
      <c r="GJF18" s="56" t="e">
        <f>VLOOKUP(GJE18,$B$8:$C$182,2,0)</f>
        <v>#N/A</v>
      </c>
      <c r="GJG18" s="57"/>
      <c r="GJH18" s="58"/>
      <c r="GJI18" s="56" t="e">
        <f>VLOOKUP(GJH18,$B$8:$C$182,2,0)</f>
        <v>#N/A</v>
      </c>
      <c r="GJJ18" s="57"/>
      <c r="GJK18" s="58"/>
      <c r="GJL18" s="56" t="e">
        <f>VLOOKUP(GJK18,$B$8:$C$182,2,0)</f>
        <v>#N/A</v>
      </c>
      <c r="GJM18" s="57"/>
      <c r="GJN18" s="58"/>
      <c r="GJO18" s="56" t="e">
        <f>VLOOKUP(GJN18,$B$8:$C$182,2,0)</f>
        <v>#N/A</v>
      </c>
      <c r="GJP18" s="57"/>
      <c r="GJQ18" s="58"/>
      <c r="GJR18" s="56" t="e">
        <f>VLOOKUP(GJQ18,$B$8:$C$182,2,0)</f>
        <v>#N/A</v>
      </c>
      <c r="GJS18" s="57"/>
      <c r="GJT18" s="58"/>
      <c r="GJU18" s="56" t="e">
        <f>VLOOKUP(GJT18,$B$8:$C$182,2,0)</f>
        <v>#N/A</v>
      </c>
      <c r="GJV18" s="57"/>
      <c r="GJW18" s="58"/>
      <c r="GJX18" s="56" t="e">
        <f>VLOOKUP(GJW18,$B$8:$C$182,2,0)</f>
        <v>#N/A</v>
      </c>
      <c r="GJY18" s="57"/>
      <c r="GJZ18" s="58"/>
      <c r="GKA18" s="56" t="e">
        <f>VLOOKUP(GJZ18,$B$8:$C$182,2,0)</f>
        <v>#N/A</v>
      </c>
      <c r="GKB18" s="57"/>
      <c r="GKC18" s="58"/>
      <c r="GKD18" s="56" t="e">
        <f>VLOOKUP(GKC18,$B$8:$C$182,2,0)</f>
        <v>#N/A</v>
      </c>
      <c r="GKE18" s="57"/>
      <c r="GKF18" s="58"/>
      <c r="GKG18" s="56" t="e">
        <f>VLOOKUP(GKF18,$B$8:$C$182,2,0)</f>
        <v>#N/A</v>
      </c>
      <c r="GKH18" s="57"/>
      <c r="GKI18" s="58"/>
      <c r="GKJ18" s="56" t="e">
        <f>VLOOKUP(GKI18,$B$8:$C$182,2,0)</f>
        <v>#N/A</v>
      </c>
      <c r="GKK18" s="57"/>
      <c r="GKL18" s="58"/>
      <c r="GKM18" s="56" t="e">
        <f>VLOOKUP(GKL18,$B$8:$C$182,2,0)</f>
        <v>#N/A</v>
      </c>
      <c r="GKN18" s="57"/>
      <c r="GKO18" s="58"/>
      <c r="GKP18" s="56" t="e">
        <f>VLOOKUP(GKO18,$B$8:$C$182,2,0)</f>
        <v>#N/A</v>
      </c>
      <c r="GKQ18" s="57"/>
      <c r="GKR18" s="58"/>
      <c r="GKS18" s="56" t="e">
        <f>VLOOKUP(GKR18,$B$8:$C$182,2,0)</f>
        <v>#N/A</v>
      </c>
      <c r="GKT18" s="57"/>
      <c r="GKU18" s="58"/>
      <c r="GKV18" s="56" t="e">
        <f>VLOOKUP(GKU18,$B$8:$C$182,2,0)</f>
        <v>#N/A</v>
      </c>
      <c r="GKW18" s="57"/>
      <c r="GKX18" s="58"/>
      <c r="GKY18" s="56" t="e">
        <f>VLOOKUP(GKX18,$B$8:$C$182,2,0)</f>
        <v>#N/A</v>
      </c>
      <c r="GKZ18" s="57"/>
      <c r="GLA18" s="58"/>
      <c r="GLB18" s="56" t="e">
        <f>VLOOKUP(GLA18,$B$8:$C$182,2,0)</f>
        <v>#N/A</v>
      </c>
      <c r="GLC18" s="57"/>
      <c r="GLD18" s="58"/>
      <c r="GLE18" s="56" t="e">
        <f>VLOOKUP(GLD18,$B$8:$C$182,2,0)</f>
        <v>#N/A</v>
      </c>
      <c r="GLF18" s="57"/>
      <c r="GLG18" s="58"/>
      <c r="GLH18" s="56" t="e">
        <f>VLOOKUP(GLG18,$B$8:$C$182,2,0)</f>
        <v>#N/A</v>
      </c>
      <c r="GLI18" s="57"/>
      <c r="GLJ18" s="58"/>
      <c r="GLK18" s="56" t="e">
        <f>VLOOKUP(GLJ18,$B$8:$C$182,2,0)</f>
        <v>#N/A</v>
      </c>
      <c r="GLL18" s="57"/>
      <c r="GLM18" s="58"/>
      <c r="GLN18" s="56" t="e">
        <f>VLOOKUP(GLM18,$B$8:$C$182,2,0)</f>
        <v>#N/A</v>
      </c>
      <c r="GLO18" s="57"/>
      <c r="GLP18" s="58"/>
      <c r="GLQ18" s="56" t="e">
        <f>VLOOKUP(GLP18,$B$8:$C$182,2,0)</f>
        <v>#N/A</v>
      </c>
      <c r="GLR18" s="57"/>
      <c r="GLS18" s="58"/>
      <c r="GLT18" s="56" t="e">
        <f>VLOOKUP(GLS18,$B$8:$C$182,2,0)</f>
        <v>#N/A</v>
      </c>
      <c r="GLU18" s="57"/>
      <c r="GLV18" s="58"/>
      <c r="GLW18" s="56" t="e">
        <f>VLOOKUP(GLV18,$B$8:$C$182,2,0)</f>
        <v>#N/A</v>
      </c>
      <c r="GLX18" s="57"/>
      <c r="GLY18" s="58"/>
      <c r="GLZ18" s="56" t="e">
        <f>VLOOKUP(GLY18,$B$8:$C$182,2,0)</f>
        <v>#N/A</v>
      </c>
      <c r="GMA18" s="57"/>
      <c r="GMB18" s="58"/>
      <c r="GMC18" s="56" t="e">
        <f>VLOOKUP(GMB18,$B$8:$C$182,2,0)</f>
        <v>#N/A</v>
      </c>
      <c r="GMD18" s="57"/>
      <c r="GME18" s="58"/>
      <c r="GMF18" s="56" t="e">
        <f>VLOOKUP(GME18,$B$8:$C$182,2,0)</f>
        <v>#N/A</v>
      </c>
      <c r="GMG18" s="57"/>
      <c r="GMH18" s="58"/>
      <c r="GMI18" s="56" t="e">
        <f>VLOOKUP(GMH18,$B$8:$C$182,2,0)</f>
        <v>#N/A</v>
      </c>
      <c r="GMJ18" s="57"/>
      <c r="GMK18" s="58"/>
      <c r="GML18" s="56" t="e">
        <f>VLOOKUP(GMK18,$B$8:$C$182,2,0)</f>
        <v>#N/A</v>
      </c>
      <c r="GMM18" s="57"/>
      <c r="GMN18" s="58"/>
      <c r="GMO18" s="56" t="e">
        <f>VLOOKUP(GMN18,$B$8:$C$182,2,0)</f>
        <v>#N/A</v>
      </c>
      <c r="GMP18" s="57"/>
      <c r="GMQ18" s="58"/>
      <c r="GMR18" s="56" t="e">
        <f>VLOOKUP(GMQ18,$B$8:$C$182,2,0)</f>
        <v>#N/A</v>
      </c>
      <c r="GMS18" s="57"/>
      <c r="GMT18" s="58"/>
      <c r="GMU18" s="56" t="e">
        <f>VLOOKUP(GMT18,$B$8:$C$182,2,0)</f>
        <v>#N/A</v>
      </c>
      <c r="GMV18" s="57"/>
      <c r="GMW18" s="58"/>
      <c r="GMX18" s="56" t="e">
        <f>VLOOKUP(GMW18,$B$8:$C$182,2,0)</f>
        <v>#N/A</v>
      </c>
      <c r="GMY18" s="57"/>
      <c r="GMZ18" s="58"/>
      <c r="GNA18" s="56" t="e">
        <f>VLOOKUP(GMZ18,$B$8:$C$182,2,0)</f>
        <v>#N/A</v>
      </c>
      <c r="GNB18" s="57"/>
      <c r="GNC18" s="58"/>
      <c r="GND18" s="56" t="e">
        <f>VLOOKUP(GNC18,$B$8:$C$182,2,0)</f>
        <v>#N/A</v>
      </c>
      <c r="GNE18" s="57"/>
      <c r="GNF18" s="58"/>
      <c r="GNG18" s="56" t="e">
        <f>VLOOKUP(GNF18,$B$8:$C$182,2,0)</f>
        <v>#N/A</v>
      </c>
      <c r="GNH18" s="57"/>
      <c r="GNI18" s="58"/>
      <c r="GNJ18" s="56" t="e">
        <f>VLOOKUP(GNI18,$B$8:$C$182,2,0)</f>
        <v>#N/A</v>
      </c>
      <c r="GNK18" s="57"/>
      <c r="GNL18" s="58"/>
      <c r="GNM18" s="56" t="e">
        <f>VLOOKUP(GNL18,$B$8:$C$182,2,0)</f>
        <v>#N/A</v>
      </c>
      <c r="GNN18" s="57"/>
      <c r="GNO18" s="58"/>
      <c r="GNP18" s="56" t="e">
        <f>VLOOKUP(GNO18,$B$8:$C$182,2,0)</f>
        <v>#N/A</v>
      </c>
      <c r="GNQ18" s="57"/>
      <c r="GNR18" s="58"/>
      <c r="GNS18" s="56" t="e">
        <f>VLOOKUP(GNR18,$B$8:$C$182,2,0)</f>
        <v>#N/A</v>
      </c>
      <c r="GNT18" s="57"/>
      <c r="GNU18" s="58"/>
      <c r="GNV18" s="56" t="e">
        <f>VLOOKUP(GNU18,$B$8:$C$182,2,0)</f>
        <v>#N/A</v>
      </c>
      <c r="GNW18" s="57"/>
      <c r="GNX18" s="58"/>
      <c r="GNY18" s="56" t="e">
        <f>VLOOKUP(GNX18,$B$8:$C$182,2,0)</f>
        <v>#N/A</v>
      </c>
      <c r="GNZ18" s="57"/>
      <c r="GOA18" s="58"/>
      <c r="GOB18" s="56" t="e">
        <f>VLOOKUP(GOA18,$B$8:$C$182,2,0)</f>
        <v>#N/A</v>
      </c>
      <c r="GOC18" s="57"/>
      <c r="GOD18" s="58"/>
      <c r="GOE18" s="56" t="e">
        <f>VLOOKUP(GOD18,$B$8:$C$182,2,0)</f>
        <v>#N/A</v>
      </c>
      <c r="GOF18" s="57"/>
      <c r="GOG18" s="58"/>
      <c r="GOH18" s="56" t="e">
        <f>VLOOKUP(GOG18,$B$8:$C$182,2,0)</f>
        <v>#N/A</v>
      </c>
      <c r="GOI18" s="57"/>
      <c r="GOJ18" s="58"/>
      <c r="GOK18" s="56" t="e">
        <f>VLOOKUP(GOJ18,$B$8:$C$182,2,0)</f>
        <v>#N/A</v>
      </c>
      <c r="GOL18" s="57"/>
      <c r="GOM18" s="58"/>
      <c r="GON18" s="56" t="e">
        <f>VLOOKUP(GOM18,$B$8:$C$182,2,0)</f>
        <v>#N/A</v>
      </c>
      <c r="GOO18" s="57"/>
      <c r="GOP18" s="58"/>
      <c r="GOQ18" s="56" t="e">
        <f>VLOOKUP(GOP18,$B$8:$C$182,2,0)</f>
        <v>#N/A</v>
      </c>
      <c r="GOR18" s="57"/>
      <c r="GOS18" s="58"/>
      <c r="GOT18" s="56" t="e">
        <f>VLOOKUP(GOS18,$B$8:$C$182,2,0)</f>
        <v>#N/A</v>
      </c>
      <c r="GOU18" s="57"/>
      <c r="GOV18" s="58"/>
      <c r="GOW18" s="56" t="e">
        <f>VLOOKUP(GOV18,$B$8:$C$182,2,0)</f>
        <v>#N/A</v>
      </c>
      <c r="GOX18" s="57"/>
      <c r="GOY18" s="58"/>
      <c r="GOZ18" s="56" t="e">
        <f>VLOOKUP(GOY18,$B$8:$C$182,2,0)</f>
        <v>#N/A</v>
      </c>
      <c r="GPA18" s="57"/>
      <c r="GPB18" s="58"/>
      <c r="GPC18" s="56" t="e">
        <f>VLOOKUP(GPB18,$B$8:$C$182,2,0)</f>
        <v>#N/A</v>
      </c>
      <c r="GPD18" s="57"/>
      <c r="GPE18" s="58"/>
      <c r="GPF18" s="56" t="e">
        <f>VLOOKUP(GPE18,$B$8:$C$182,2,0)</f>
        <v>#N/A</v>
      </c>
      <c r="GPG18" s="57"/>
      <c r="GPH18" s="58"/>
      <c r="GPI18" s="56" t="e">
        <f>VLOOKUP(GPH18,$B$8:$C$182,2,0)</f>
        <v>#N/A</v>
      </c>
      <c r="GPJ18" s="57"/>
      <c r="GPK18" s="58"/>
      <c r="GPL18" s="56" t="e">
        <f>VLOOKUP(GPK18,$B$8:$C$182,2,0)</f>
        <v>#N/A</v>
      </c>
      <c r="GPM18" s="57"/>
      <c r="GPN18" s="58"/>
      <c r="GPO18" s="56" t="e">
        <f>VLOOKUP(GPN18,$B$8:$C$182,2,0)</f>
        <v>#N/A</v>
      </c>
      <c r="GPP18" s="57"/>
      <c r="GPQ18" s="58"/>
      <c r="GPR18" s="56" t="e">
        <f>VLOOKUP(GPQ18,$B$8:$C$182,2,0)</f>
        <v>#N/A</v>
      </c>
      <c r="GPS18" s="57"/>
      <c r="GPT18" s="58"/>
      <c r="GPU18" s="56" t="e">
        <f>VLOOKUP(GPT18,$B$8:$C$182,2,0)</f>
        <v>#N/A</v>
      </c>
      <c r="GPV18" s="57"/>
      <c r="GPW18" s="58"/>
      <c r="GPX18" s="56" t="e">
        <f>VLOOKUP(GPW18,$B$8:$C$182,2,0)</f>
        <v>#N/A</v>
      </c>
      <c r="GPY18" s="57"/>
      <c r="GPZ18" s="58"/>
      <c r="GQA18" s="56" t="e">
        <f>VLOOKUP(GPZ18,$B$8:$C$182,2,0)</f>
        <v>#N/A</v>
      </c>
      <c r="GQB18" s="57"/>
      <c r="GQC18" s="58"/>
      <c r="GQD18" s="56" t="e">
        <f>VLOOKUP(GQC18,$B$8:$C$182,2,0)</f>
        <v>#N/A</v>
      </c>
      <c r="GQE18" s="57"/>
      <c r="GQF18" s="58"/>
      <c r="GQG18" s="56" t="e">
        <f>VLOOKUP(GQF18,$B$8:$C$182,2,0)</f>
        <v>#N/A</v>
      </c>
      <c r="GQH18" s="57"/>
      <c r="GQI18" s="58"/>
      <c r="GQJ18" s="56" t="e">
        <f>VLOOKUP(GQI18,$B$8:$C$182,2,0)</f>
        <v>#N/A</v>
      </c>
      <c r="GQK18" s="57"/>
      <c r="GQL18" s="58"/>
      <c r="GQM18" s="56" t="e">
        <f>VLOOKUP(GQL18,$B$8:$C$182,2,0)</f>
        <v>#N/A</v>
      </c>
      <c r="GQN18" s="57"/>
      <c r="GQO18" s="58"/>
      <c r="GQP18" s="56" t="e">
        <f>VLOOKUP(GQO18,$B$8:$C$182,2,0)</f>
        <v>#N/A</v>
      </c>
      <c r="GQQ18" s="57"/>
      <c r="GQR18" s="58"/>
      <c r="GQS18" s="56" t="e">
        <f>VLOOKUP(GQR18,$B$8:$C$182,2,0)</f>
        <v>#N/A</v>
      </c>
      <c r="GQT18" s="57"/>
      <c r="GQU18" s="58"/>
      <c r="GQV18" s="56" t="e">
        <f>VLOOKUP(GQU18,$B$8:$C$182,2,0)</f>
        <v>#N/A</v>
      </c>
      <c r="GQW18" s="57"/>
      <c r="GQX18" s="58"/>
      <c r="GQY18" s="56" t="e">
        <f>VLOOKUP(GQX18,$B$8:$C$182,2,0)</f>
        <v>#N/A</v>
      </c>
      <c r="GQZ18" s="57"/>
      <c r="GRA18" s="58"/>
      <c r="GRB18" s="56" t="e">
        <f>VLOOKUP(GRA18,$B$8:$C$182,2,0)</f>
        <v>#N/A</v>
      </c>
      <c r="GRC18" s="57"/>
      <c r="GRD18" s="58"/>
      <c r="GRE18" s="56" t="e">
        <f>VLOOKUP(GRD18,$B$8:$C$182,2,0)</f>
        <v>#N/A</v>
      </c>
      <c r="GRF18" s="57"/>
      <c r="GRG18" s="58"/>
      <c r="GRH18" s="56" t="e">
        <f>VLOOKUP(GRG18,$B$8:$C$182,2,0)</f>
        <v>#N/A</v>
      </c>
      <c r="GRI18" s="57"/>
      <c r="GRJ18" s="58"/>
      <c r="GRK18" s="56" t="e">
        <f>VLOOKUP(GRJ18,$B$8:$C$182,2,0)</f>
        <v>#N/A</v>
      </c>
      <c r="GRL18" s="57"/>
      <c r="GRM18" s="58"/>
      <c r="GRN18" s="56" t="e">
        <f>VLOOKUP(GRM18,$B$8:$C$182,2,0)</f>
        <v>#N/A</v>
      </c>
      <c r="GRO18" s="57"/>
      <c r="GRP18" s="58"/>
      <c r="GRQ18" s="56" t="e">
        <f>VLOOKUP(GRP18,$B$8:$C$182,2,0)</f>
        <v>#N/A</v>
      </c>
      <c r="GRR18" s="57"/>
      <c r="GRS18" s="58"/>
      <c r="GRT18" s="56" t="e">
        <f>VLOOKUP(GRS18,$B$8:$C$182,2,0)</f>
        <v>#N/A</v>
      </c>
      <c r="GRU18" s="57"/>
      <c r="GRV18" s="58"/>
      <c r="GRW18" s="56" t="e">
        <f>VLOOKUP(GRV18,$B$8:$C$182,2,0)</f>
        <v>#N/A</v>
      </c>
      <c r="GRX18" s="57"/>
      <c r="GRY18" s="58"/>
      <c r="GRZ18" s="56" t="e">
        <f>VLOOKUP(GRY18,$B$8:$C$182,2,0)</f>
        <v>#N/A</v>
      </c>
      <c r="GSA18" s="57"/>
      <c r="GSB18" s="58"/>
      <c r="GSC18" s="56" t="e">
        <f>VLOOKUP(GSB18,$B$8:$C$182,2,0)</f>
        <v>#N/A</v>
      </c>
      <c r="GSD18" s="57"/>
      <c r="GSE18" s="58"/>
      <c r="GSF18" s="56" t="e">
        <f>VLOOKUP(GSE18,$B$8:$C$182,2,0)</f>
        <v>#N/A</v>
      </c>
      <c r="GSG18" s="57"/>
      <c r="GSH18" s="58"/>
      <c r="GSI18" s="56" t="e">
        <f>VLOOKUP(GSH18,$B$8:$C$182,2,0)</f>
        <v>#N/A</v>
      </c>
      <c r="GSJ18" s="57"/>
      <c r="GSK18" s="58"/>
      <c r="GSL18" s="56" t="e">
        <f>VLOOKUP(GSK18,$B$8:$C$182,2,0)</f>
        <v>#N/A</v>
      </c>
      <c r="GSM18" s="57"/>
      <c r="GSN18" s="58"/>
      <c r="GSO18" s="56" t="e">
        <f>VLOOKUP(GSN18,$B$8:$C$182,2,0)</f>
        <v>#N/A</v>
      </c>
      <c r="GSP18" s="57"/>
      <c r="GSQ18" s="58"/>
      <c r="GSR18" s="56" t="e">
        <f>VLOOKUP(GSQ18,$B$8:$C$182,2,0)</f>
        <v>#N/A</v>
      </c>
      <c r="GSS18" s="57"/>
      <c r="GST18" s="58"/>
      <c r="GSU18" s="56" t="e">
        <f>VLOOKUP(GST18,$B$8:$C$182,2,0)</f>
        <v>#N/A</v>
      </c>
      <c r="GSV18" s="57"/>
      <c r="GSW18" s="58"/>
      <c r="GSX18" s="56" t="e">
        <f>VLOOKUP(GSW18,$B$8:$C$182,2,0)</f>
        <v>#N/A</v>
      </c>
      <c r="GSY18" s="57"/>
      <c r="GSZ18" s="58"/>
      <c r="GTA18" s="56" t="e">
        <f>VLOOKUP(GSZ18,$B$8:$C$182,2,0)</f>
        <v>#N/A</v>
      </c>
      <c r="GTB18" s="57"/>
      <c r="GTC18" s="58"/>
      <c r="GTD18" s="56" t="e">
        <f>VLOOKUP(GTC18,$B$8:$C$182,2,0)</f>
        <v>#N/A</v>
      </c>
      <c r="GTE18" s="57"/>
      <c r="GTF18" s="58"/>
      <c r="GTG18" s="56" t="e">
        <f>VLOOKUP(GTF18,$B$8:$C$182,2,0)</f>
        <v>#N/A</v>
      </c>
      <c r="GTH18" s="57"/>
      <c r="GTI18" s="58"/>
      <c r="GTJ18" s="56" t="e">
        <f>VLOOKUP(GTI18,$B$8:$C$182,2,0)</f>
        <v>#N/A</v>
      </c>
      <c r="GTK18" s="57"/>
      <c r="GTL18" s="58"/>
      <c r="GTM18" s="56" t="e">
        <f>VLOOKUP(GTL18,$B$8:$C$182,2,0)</f>
        <v>#N/A</v>
      </c>
      <c r="GTN18" s="57"/>
      <c r="GTO18" s="58"/>
      <c r="GTP18" s="56" t="e">
        <f>VLOOKUP(GTO18,$B$8:$C$182,2,0)</f>
        <v>#N/A</v>
      </c>
      <c r="GTQ18" s="57"/>
      <c r="GTR18" s="58"/>
      <c r="GTS18" s="56" t="e">
        <f>VLOOKUP(GTR18,$B$8:$C$182,2,0)</f>
        <v>#N/A</v>
      </c>
      <c r="GTT18" s="57"/>
      <c r="GTU18" s="58"/>
      <c r="GTV18" s="56" t="e">
        <f>VLOOKUP(GTU18,$B$8:$C$182,2,0)</f>
        <v>#N/A</v>
      </c>
      <c r="GTW18" s="57"/>
      <c r="GTX18" s="58"/>
      <c r="GTY18" s="56" t="e">
        <f>VLOOKUP(GTX18,$B$8:$C$182,2,0)</f>
        <v>#N/A</v>
      </c>
      <c r="GTZ18" s="57"/>
      <c r="GUA18" s="58"/>
      <c r="GUB18" s="56" t="e">
        <f>VLOOKUP(GUA18,$B$8:$C$182,2,0)</f>
        <v>#N/A</v>
      </c>
      <c r="GUC18" s="57"/>
      <c r="GUD18" s="58"/>
      <c r="GUE18" s="56" t="e">
        <f>VLOOKUP(GUD18,$B$8:$C$182,2,0)</f>
        <v>#N/A</v>
      </c>
      <c r="GUF18" s="57"/>
      <c r="GUG18" s="58"/>
      <c r="GUH18" s="56" t="e">
        <f>VLOOKUP(GUG18,$B$8:$C$182,2,0)</f>
        <v>#N/A</v>
      </c>
      <c r="GUI18" s="57"/>
      <c r="GUJ18" s="58"/>
      <c r="GUK18" s="56" t="e">
        <f>VLOOKUP(GUJ18,$B$8:$C$182,2,0)</f>
        <v>#N/A</v>
      </c>
      <c r="GUL18" s="57"/>
      <c r="GUM18" s="58"/>
      <c r="GUN18" s="56" t="e">
        <f>VLOOKUP(GUM18,$B$8:$C$182,2,0)</f>
        <v>#N/A</v>
      </c>
      <c r="GUO18" s="57"/>
      <c r="GUP18" s="58"/>
      <c r="GUQ18" s="56" t="e">
        <f>VLOOKUP(GUP18,$B$8:$C$182,2,0)</f>
        <v>#N/A</v>
      </c>
      <c r="GUR18" s="57"/>
      <c r="GUS18" s="58"/>
      <c r="GUT18" s="56" t="e">
        <f>VLOOKUP(GUS18,$B$8:$C$182,2,0)</f>
        <v>#N/A</v>
      </c>
      <c r="GUU18" s="57"/>
      <c r="GUV18" s="58"/>
      <c r="GUW18" s="56" t="e">
        <f>VLOOKUP(GUV18,$B$8:$C$182,2,0)</f>
        <v>#N/A</v>
      </c>
      <c r="GUX18" s="57"/>
      <c r="GUY18" s="58"/>
      <c r="GUZ18" s="56" t="e">
        <f>VLOOKUP(GUY18,$B$8:$C$182,2,0)</f>
        <v>#N/A</v>
      </c>
      <c r="GVA18" s="57"/>
      <c r="GVB18" s="58"/>
      <c r="GVC18" s="56" t="e">
        <f>VLOOKUP(GVB18,$B$8:$C$182,2,0)</f>
        <v>#N/A</v>
      </c>
      <c r="GVD18" s="57"/>
      <c r="GVE18" s="58"/>
      <c r="GVF18" s="56" t="e">
        <f>VLOOKUP(GVE18,$B$8:$C$182,2,0)</f>
        <v>#N/A</v>
      </c>
      <c r="GVG18" s="57"/>
      <c r="GVH18" s="58"/>
      <c r="GVI18" s="56" t="e">
        <f>VLOOKUP(GVH18,$B$8:$C$182,2,0)</f>
        <v>#N/A</v>
      </c>
      <c r="GVJ18" s="57"/>
      <c r="GVK18" s="58"/>
      <c r="GVL18" s="56" t="e">
        <f>VLOOKUP(GVK18,$B$8:$C$182,2,0)</f>
        <v>#N/A</v>
      </c>
      <c r="GVM18" s="57"/>
      <c r="GVN18" s="58"/>
      <c r="GVO18" s="56" t="e">
        <f>VLOOKUP(GVN18,$B$8:$C$182,2,0)</f>
        <v>#N/A</v>
      </c>
      <c r="GVP18" s="57"/>
      <c r="GVQ18" s="58"/>
      <c r="GVR18" s="56" t="e">
        <f>VLOOKUP(GVQ18,$B$8:$C$182,2,0)</f>
        <v>#N/A</v>
      </c>
      <c r="GVS18" s="57"/>
      <c r="GVT18" s="58"/>
      <c r="GVU18" s="56" t="e">
        <f>VLOOKUP(GVT18,$B$8:$C$182,2,0)</f>
        <v>#N/A</v>
      </c>
      <c r="GVV18" s="57"/>
      <c r="GVW18" s="58"/>
      <c r="GVX18" s="56" t="e">
        <f>VLOOKUP(GVW18,$B$8:$C$182,2,0)</f>
        <v>#N/A</v>
      </c>
      <c r="GVY18" s="57"/>
      <c r="GVZ18" s="58"/>
      <c r="GWA18" s="56" t="e">
        <f>VLOOKUP(GVZ18,$B$8:$C$182,2,0)</f>
        <v>#N/A</v>
      </c>
      <c r="GWB18" s="57"/>
      <c r="GWC18" s="58"/>
      <c r="GWD18" s="56" t="e">
        <f>VLOOKUP(GWC18,$B$8:$C$182,2,0)</f>
        <v>#N/A</v>
      </c>
      <c r="GWE18" s="57"/>
      <c r="GWF18" s="58"/>
      <c r="GWG18" s="56" t="e">
        <f>VLOOKUP(GWF18,$B$8:$C$182,2,0)</f>
        <v>#N/A</v>
      </c>
      <c r="GWH18" s="57"/>
      <c r="GWI18" s="58"/>
      <c r="GWJ18" s="56" t="e">
        <f>VLOOKUP(GWI18,$B$8:$C$182,2,0)</f>
        <v>#N/A</v>
      </c>
      <c r="GWK18" s="57"/>
      <c r="GWL18" s="58"/>
      <c r="GWM18" s="56" t="e">
        <f>VLOOKUP(GWL18,$B$8:$C$182,2,0)</f>
        <v>#N/A</v>
      </c>
      <c r="GWN18" s="57"/>
      <c r="GWO18" s="58"/>
      <c r="GWP18" s="56" t="e">
        <f>VLOOKUP(GWO18,$B$8:$C$182,2,0)</f>
        <v>#N/A</v>
      </c>
      <c r="GWQ18" s="57"/>
      <c r="GWR18" s="58"/>
      <c r="GWS18" s="56" t="e">
        <f>VLOOKUP(GWR18,$B$8:$C$182,2,0)</f>
        <v>#N/A</v>
      </c>
      <c r="GWT18" s="57"/>
      <c r="GWU18" s="58"/>
      <c r="GWV18" s="56" t="e">
        <f>VLOOKUP(GWU18,$B$8:$C$182,2,0)</f>
        <v>#N/A</v>
      </c>
      <c r="GWW18" s="57"/>
      <c r="GWX18" s="58"/>
      <c r="GWY18" s="56" t="e">
        <f>VLOOKUP(GWX18,$B$8:$C$182,2,0)</f>
        <v>#N/A</v>
      </c>
      <c r="GWZ18" s="57"/>
      <c r="GXA18" s="58"/>
      <c r="GXB18" s="56" t="e">
        <f>VLOOKUP(GXA18,$B$8:$C$182,2,0)</f>
        <v>#N/A</v>
      </c>
      <c r="GXC18" s="57"/>
      <c r="GXD18" s="58"/>
      <c r="GXE18" s="56" t="e">
        <f>VLOOKUP(GXD18,$B$8:$C$182,2,0)</f>
        <v>#N/A</v>
      </c>
      <c r="GXF18" s="57"/>
      <c r="GXG18" s="58"/>
      <c r="GXH18" s="56" t="e">
        <f>VLOOKUP(GXG18,$B$8:$C$182,2,0)</f>
        <v>#N/A</v>
      </c>
      <c r="GXI18" s="57"/>
      <c r="GXJ18" s="58"/>
      <c r="GXK18" s="56" t="e">
        <f>VLOOKUP(GXJ18,$B$8:$C$182,2,0)</f>
        <v>#N/A</v>
      </c>
      <c r="GXL18" s="57"/>
      <c r="GXM18" s="58"/>
      <c r="GXN18" s="56" t="e">
        <f>VLOOKUP(GXM18,$B$8:$C$182,2,0)</f>
        <v>#N/A</v>
      </c>
      <c r="GXO18" s="57"/>
      <c r="GXP18" s="58"/>
      <c r="GXQ18" s="56" t="e">
        <f>VLOOKUP(GXP18,$B$8:$C$182,2,0)</f>
        <v>#N/A</v>
      </c>
      <c r="GXR18" s="57"/>
      <c r="GXS18" s="58"/>
      <c r="GXT18" s="56" t="e">
        <f>VLOOKUP(GXS18,$B$8:$C$182,2,0)</f>
        <v>#N/A</v>
      </c>
      <c r="GXU18" s="57"/>
      <c r="GXV18" s="58"/>
      <c r="GXW18" s="56" t="e">
        <f>VLOOKUP(GXV18,$B$8:$C$182,2,0)</f>
        <v>#N/A</v>
      </c>
      <c r="GXX18" s="57"/>
      <c r="GXY18" s="58"/>
      <c r="GXZ18" s="56" t="e">
        <f>VLOOKUP(GXY18,$B$8:$C$182,2,0)</f>
        <v>#N/A</v>
      </c>
      <c r="GYA18" s="57"/>
      <c r="GYB18" s="58"/>
      <c r="GYC18" s="56" t="e">
        <f>VLOOKUP(GYB18,$B$8:$C$182,2,0)</f>
        <v>#N/A</v>
      </c>
      <c r="GYD18" s="57"/>
      <c r="GYE18" s="58"/>
      <c r="GYF18" s="56" t="e">
        <f>VLOOKUP(GYE18,$B$8:$C$182,2,0)</f>
        <v>#N/A</v>
      </c>
      <c r="GYG18" s="57"/>
      <c r="GYH18" s="58"/>
      <c r="GYI18" s="56" t="e">
        <f>VLOOKUP(GYH18,$B$8:$C$182,2,0)</f>
        <v>#N/A</v>
      </c>
      <c r="GYJ18" s="57"/>
      <c r="GYK18" s="58"/>
      <c r="GYL18" s="56" t="e">
        <f>VLOOKUP(GYK18,$B$8:$C$182,2,0)</f>
        <v>#N/A</v>
      </c>
      <c r="GYM18" s="57"/>
      <c r="GYN18" s="58"/>
      <c r="GYO18" s="56" t="e">
        <f>VLOOKUP(GYN18,$B$8:$C$182,2,0)</f>
        <v>#N/A</v>
      </c>
      <c r="GYP18" s="57"/>
      <c r="GYQ18" s="58"/>
      <c r="GYR18" s="56" t="e">
        <f>VLOOKUP(GYQ18,$B$8:$C$182,2,0)</f>
        <v>#N/A</v>
      </c>
      <c r="GYS18" s="57"/>
      <c r="GYT18" s="58"/>
      <c r="GYU18" s="56" t="e">
        <f>VLOOKUP(GYT18,$B$8:$C$182,2,0)</f>
        <v>#N/A</v>
      </c>
      <c r="GYV18" s="57"/>
      <c r="GYW18" s="58"/>
      <c r="GYX18" s="56" t="e">
        <f>VLOOKUP(GYW18,$B$8:$C$182,2,0)</f>
        <v>#N/A</v>
      </c>
      <c r="GYY18" s="57"/>
      <c r="GYZ18" s="58"/>
      <c r="GZA18" s="56" t="e">
        <f>VLOOKUP(GYZ18,$B$8:$C$182,2,0)</f>
        <v>#N/A</v>
      </c>
      <c r="GZB18" s="57"/>
      <c r="GZC18" s="58"/>
      <c r="GZD18" s="56" t="e">
        <f>VLOOKUP(GZC18,$B$8:$C$182,2,0)</f>
        <v>#N/A</v>
      </c>
      <c r="GZE18" s="57"/>
      <c r="GZF18" s="58"/>
      <c r="GZG18" s="56" t="e">
        <f>VLOOKUP(GZF18,$B$8:$C$182,2,0)</f>
        <v>#N/A</v>
      </c>
      <c r="GZH18" s="57"/>
      <c r="GZI18" s="58"/>
      <c r="GZJ18" s="56" t="e">
        <f>VLOOKUP(GZI18,$B$8:$C$182,2,0)</f>
        <v>#N/A</v>
      </c>
      <c r="GZK18" s="57"/>
      <c r="GZL18" s="58"/>
      <c r="GZM18" s="56" t="e">
        <f>VLOOKUP(GZL18,$B$8:$C$182,2,0)</f>
        <v>#N/A</v>
      </c>
      <c r="GZN18" s="57"/>
      <c r="GZO18" s="58"/>
      <c r="GZP18" s="56" t="e">
        <f>VLOOKUP(GZO18,$B$8:$C$182,2,0)</f>
        <v>#N/A</v>
      </c>
      <c r="GZQ18" s="57"/>
      <c r="GZR18" s="58"/>
      <c r="GZS18" s="56" t="e">
        <f>VLOOKUP(GZR18,$B$8:$C$182,2,0)</f>
        <v>#N/A</v>
      </c>
      <c r="GZT18" s="57"/>
      <c r="GZU18" s="58"/>
      <c r="GZV18" s="56" t="e">
        <f>VLOOKUP(GZU18,$B$8:$C$182,2,0)</f>
        <v>#N/A</v>
      </c>
      <c r="GZW18" s="57"/>
      <c r="GZX18" s="58"/>
      <c r="GZY18" s="56" t="e">
        <f>VLOOKUP(GZX18,$B$8:$C$182,2,0)</f>
        <v>#N/A</v>
      </c>
      <c r="GZZ18" s="57"/>
      <c r="HAA18" s="58"/>
      <c r="HAB18" s="56" t="e">
        <f>VLOOKUP(HAA18,$B$8:$C$182,2,0)</f>
        <v>#N/A</v>
      </c>
      <c r="HAC18" s="57"/>
      <c r="HAD18" s="58"/>
      <c r="HAE18" s="56" t="e">
        <f>VLOOKUP(HAD18,$B$8:$C$182,2,0)</f>
        <v>#N/A</v>
      </c>
      <c r="HAF18" s="57"/>
      <c r="HAG18" s="58"/>
      <c r="HAH18" s="56" t="e">
        <f>VLOOKUP(HAG18,$B$8:$C$182,2,0)</f>
        <v>#N/A</v>
      </c>
      <c r="HAI18" s="57"/>
      <c r="HAJ18" s="58"/>
      <c r="HAK18" s="56" t="e">
        <f>VLOOKUP(HAJ18,$B$8:$C$182,2,0)</f>
        <v>#N/A</v>
      </c>
      <c r="HAL18" s="57"/>
      <c r="HAM18" s="58"/>
      <c r="HAN18" s="56" t="e">
        <f>VLOOKUP(HAM18,$B$8:$C$182,2,0)</f>
        <v>#N/A</v>
      </c>
      <c r="HAO18" s="57"/>
      <c r="HAP18" s="58"/>
      <c r="HAQ18" s="56" t="e">
        <f>VLOOKUP(HAP18,$B$8:$C$182,2,0)</f>
        <v>#N/A</v>
      </c>
      <c r="HAR18" s="57"/>
      <c r="HAS18" s="58"/>
      <c r="HAT18" s="56" t="e">
        <f>VLOOKUP(HAS18,$B$8:$C$182,2,0)</f>
        <v>#N/A</v>
      </c>
      <c r="HAU18" s="57"/>
      <c r="HAV18" s="58"/>
      <c r="HAW18" s="56" t="e">
        <f>VLOOKUP(HAV18,$B$8:$C$182,2,0)</f>
        <v>#N/A</v>
      </c>
      <c r="HAX18" s="57"/>
      <c r="HAY18" s="58"/>
      <c r="HAZ18" s="56" t="e">
        <f>VLOOKUP(HAY18,$B$8:$C$182,2,0)</f>
        <v>#N/A</v>
      </c>
      <c r="HBA18" s="57"/>
      <c r="HBB18" s="58"/>
      <c r="HBC18" s="56" t="e">
        <f>VLOOKUP(HBB18,$B$8:$C$182,2,0)</f>
        <v>#N/A</v>
      </c>
      <c r="HBD18" s="57"/>
      <c r="HBE18" s="58"/>
      <c r="HBF18" s="56" t="e">
        <f>VLOOKUP(HBE18,$B$8:$C$182,2,0)</f>
        <v>#N/A</v>
      </c>
      <c r="HBG18" s="57"/>
      <c r="HBH18" s="58"/>
      <c r="HBI18" s="56" t="e">
        <f>VLOOKUP(HBH18,$B$8:$C$182,2,0)</f>
        <v>#N/A</v>
      </c>
      <c r="HBJ18" s="57"/>
      <c r="HBK18" s="58"/>
      <c r="HBL18" s="56" t="e">
        <f>VLOOKUP(HBK18,$B$8:$C$182,2,0)</f>
        <v>#N/A</v>
      </c>
      <c r="HBM18" s="57"/>
      <c r="HBN18" s="58"/>
      <c r="HBO18" s="56" t="e">
        <f>VLOOKUP(HBN18,$B$8:$C$182,2,0)</f>
        <v>#N/A</v>
      </c>
      <c r="HBP18" s="57"/>
      <c r="HBQ18" s="58"/>
      <c r="HBR18" s="56" t="e">
        <f>VLOOKUP(HBQ18,$B$8:$C$182,2,0)</f>
        <v>#N/A</v>
      </c>
      <c r="HBS18" s="57"/>
      <c r="HBT18" s="58"/>
      <c r="HBU18" s="56" t="e">
        <f>VLOOKUP(HBT18,$B$8:$C$182,2,0)</f>
        <v>#N/A</v>
      </c>
      <c r="HBV18" s="57"/>
      <c r="HBW18" s="58"/>
      <c r="HBX18" s="56" t="e">
        <f>VLOOKUP(HBW18,$B$8:$C$182,2,0)</f>
        <v>#N/A</v>
      </c>
      <c r="HBY18" s="57"/>
      <c r="HBZ18" s="58"/>
      <c r="HCA18" s="56" t="e">
        <f>VLOOKUP(HBZ18,$B$8:$C$182,2,0)</f>
        <v>#N/A</v>
      </c>
      <c r="HCB18" s="57"/>
      <c r="HCC18" s="58"/>
      <c r="HCD18" s="56" t="e">
        <f>VLOOKUP(HCC18,$B$8:$C$182,2,0)</f>
        <v>#N/A</v>
      </c>
      <c r="HCE18" s="57"/>
      <c r="HCF18" s="58"/>
      <c r="HCG18" s="56" t="e">
        <f>VLOOKUP(HCF18,$B$8:$C$182,2,0)</f>
        <v>#N/A</v>
      </c>
      <c r="HCH18" s="57"/>
      <c r="HCI18" s="58"/>
      <c r="HCJ18" s="56" t="e">
        <f>VLOOKUP(HCI18,$B$8:$C$182,2,0)</f>
        <v>#N/A</v>
      </c>
      <c r="HCK18" s="57"/>
      <c r="HCL18" s="58"/>
      <c r="HCM18" s="56" t="e">
        <f>VLOOKUP(HCL18,$B$8:$C$182,2,0)</f>
        <v>#N/A</v>
      </c>
      <c r="HCN18" s="57"/>
      <c r="HCO18" s="58"/>
      <c r="HCP18" s="56" t="e">
        <f>VLOOKUP(HCO18,$B$8:$C$182,2,0)</f>
        <v>#N/A</v>
      </c>
      <c r="HCQ18" s="57"/>
      <c r="HCR18" s="58"/>
      <c r="HCS18" s="56" t="e">
        <f>VLOOKUP(HCR18,$B$8:$C$182,2,0)</f>
        <v>#N/A</v>
      </c>
      <c r="HCT18" s="57"/>
      <c r="HCU18" s="58"/>
      <c r="HCV18" s="56" t="e">
        <f>VLOOKUP(HCU18,$B$8:$C$182,2,0)</f>
        <v>#N/A</v>
      </c>
      <c r="HCW18" s="57"/>
      <c r="HCX18" s="58"/>
      <c r="HCY18" s="56" t="e">
        <f>VLOOKUP(HCX18,$B$8:$C$182,2,0)</f>
        <v>#N/A</v>
      </c>
      <c r="HCZ18" s="57"/>
      <c r="HDA18" s="58"/>
      <c r="HDB18" s="56" t="e">
        <f>VLOOKUP(HDA18,$B$8:$C$182,2,0)</f>
        <v>#N/A</v>
      </c>
      <c r="HDC18" s="57"/>
      <c r="HDD18" s="58"/>
      <c r="HDE18" s="56" t="e">
        <f>VLOOKUP(HDD18,$B$8:$C$182,2,0)</f>
        <v>#N/A</v>
      </c>
      <c r="HDF18" s="57"/>
      <c r="HDG18" s="58"/>
      <c r="HDH18" s="56" t="e">
        <f>VLOOKUP(HDG18,$B$8:$C$182,2,0)</f>
        <v>#N/A</v>
      </c>
      <c r="HDI18" s="57"/>
      <c r="HDJ18" s="58"/>
      <c r="HDK18" s="56" t="e">
        <f>VLOOKUP(HDJ18,$B$8:$C$182,2,0)</f>
        <v>#N/A</v>
      </c>
      <c r="HDL18" s="57"/>
      <c r="HDM18" s="58"/>
      <c r="HDN18" s="56" t="e">
        <f>VLOOKUP(HDM18,$B$8:$C$182,2,0)</f>
        <v>#N/A</v>
      </c>
      <c r="HDO18" s="57"/>
      <c r="HDP18" s="58"/>
      <c r="HDQ18" s="56" t="e">
        <f>VLOOKUP(HDP18,$B$8:$C$182,2,0)</f>
        <v>#N/A</v>
      </c>
      <c r="HDR18" s="57"/>
      <c r="HDS18" s="58"/>
      <c r="HDT18" s="56" t="e">
        <f>VLOOKUP(HDS18,$B$8:$C$182,2,0)</f>
        <v>#N/A</v>
      </c>
      <c r="HDU18" s="57"/>
      <c r="HDV18" s="58"/>
      <c r="HDW18" s="56" t="e">
        <f>VLOOKUP(HDV18,$B$8:$C$182,2,0)</f>
        <v>#N/A</v>
      </c>
      <c r="HDX18" s="57"/>
      <c r="HDY18" s="58"/>
      <c r="HDZ18" s="56" t="e">
        <f>VLOOKUP(HDY18,$B$8:$C$182,2,0)</f>
        <v>#N/A</v>
      </c>
      <c r="HEA18" s="57"/>
      <c r="HEB18" s="58"/>
      <c r="HEC18" s="56" t="e">
        <f>VLOOKUP(HEB18,$B$8:$C$182,2,0)</f>
        <v>#N/A</v>
      </c>
      <c r="HED18" s="57"/>
      <c r="HEE18" s="58"/>
      <c r="HEF18" s="56" t="e">
        <f>VLOOKUP(HEE18,$B$8:$C$182,2,0)</f>
        <v>#N/A</v>
      </c>
      <c r="HEG18" s="57"/>
      <c r="HEH18" s="58"/>
      <c r="HEI18" s="56" t="e">
        <f>VLOOKUP(HEH18,$B$8:$C$182,2,0)</f>
        <v>#N/A</v>
      </c>
      <c r="HEJ18" s="57"/>
      <c r="HEK18" s="58"/>
      <c r="HEL18" s="56" t="e">
        <f>VLOOKUP(HEK18,$B$8:$C$182,2,0)</f>
        <v>#N/A</v>
      </c>
      <c r="HEM18" s="57"/>
      <c r="HEN18" s="58"/>
      <c r="HEO18" s="56" t="e">
        <f>VLOOKUP(HEN18,$B$8:$C$182,2,0)</f>
        <v>#N/A</v>
      </c>
      <c r="HEP18" s="57"/>
      <c r="HEQ18" s="58"/>
      <c r="HER18" s="56" t="e">
        <f>VLOOKUP(HEQ18,$B$8:$C$182,2,0)</f>
        <v>#N/A</v>
      </c>
      <c r="HES18" s="57"/>
      <c r="HET18" s="58"/>
      <c r="HEU18" s="56" t="e">
        <f>VLOOKUP(HET18,$B$8:$C$182,2,0)</f>
        <v>#N/A</v>
      </c>
      <c r="HEV18" s="57"/>
      <c r="HEW18" s="58"/>
      <c r="HEX18" s="56" t="e">
        <f>VLOOKUP(HEW18,$B$8:$C$182,2,0)</f>
        <v>#N/A</v>
      </c>
      <c r="HEY18" s="57"/>
      <c r="HEZ18" s="58"/>
      <c r="HFA18" s="56" t="e">
        <f>VLOOKUP(HEZ18,$B$8:$C$182,2,0)</f>
        <v>#N/A</v>
      </c>
      <c r="HFB18" s="57"/>
      <c r="HFC18" s="58"/>
      <c r="HFD18" s="56" t="e">
        <f>VLOOKUP(HFC18,$B$8:$C$182,2,0)</f>
        <v>#N/A</v>
      </c>
      <c r="HFE18" s="57"/>
      <c r="HFF18" s="58"/>
      <c r="HFG18" s="56" t="e">
        <f>VLOOKUP(HFF18,$B$8:$C$182,2,0)</f>
        <v>#N/A</v>
      </c>
      <c r="HFH18" s="57"/>
      <c r="HFI18" s="58"/>
      <c r="HFJ18" s="56" t="e">
        <f>VLOOKUP(HFI18,$B$8:$C$182,2,0)</f>
        <v>#N/A</v>
      </c>
      <c r="HFK18" s="57"/>
      <c r="HFL18" s="58"/>
      <c r="HFM18" s="56" t="e">
        <f>VLOOKUP(HFL18,$B$8:$C$182,2,0)</f>
        <v>#N/A</v>
      </c>
      <c r="HFN18" s="57"/>
      <c r="HFO18" s="58"/>
      <c r="HFP18" s="56" t="e">
        <f>VLOOKUP(HFO18,$B$8:$C$182,2,0)</f>
        <v>#N/A</v>
      </c>
      <c r="HFQ18" s="57"/>
      <c r="HFR18" s="58"/>
      <c r="HFS18" s="56" t="e">
        <f>VLOOKUP(HFR18,$B$8:$C$182,2,0)</f>
        <v>#N/A</v>
      </c>
      <c r="HFT18" s="57"/>
      <c r="HFU18" s="58"/>
      <c r="HFV18" s="56" t="e">
        <f>VLOOKUP(HFU18,$B$8:$C$182,2,0)</f>
        <v>#N/A</v>
      </c>
      <c r="HFW18" s="57"/>
      <c r="HFX18" s="58"/>
      <c r="HFY18" s="56" t="e">
        <f>VLOOKUP(HFX18,$B$8:$C$182,2,0)</f>
        <v>#N/A</v>
      </c>
      <c r="HFZ18" s="57"/>
      <c r="HGA18" s="58"/>
      <c r="HGB18" s="56" t="e">
        <f>VLOOKUP(HGA18,$B$8:$C$182,2,0)</f>
        <v>#N/A</v>
      </c>
      <c r="HGC18" s="57"/>
      <c r="HGD18" s="58"/>
      <c r="HGE18" s="56" t="e">
        <f>VLOOKUP(HGD18,$B$8:$C$182,2,0)</f>
        <v>#N/A</v>
      </c>
      <c r="HGF18" s="57"/>
      <c r="HGG18" s="58"/>
      <c r="HGH18" s="56" t="e">
        <f>VLOOKUP(HGG18,$B$8:$C$182,2,0)</f>
        <v>#N/A</v>
      </c>
      <c r="HGI18" s="57"/>
      <c r="HGJ18" s="58"/>
      <c r="HGK18" s="56" t="e">
        <f>VLOOKUP(HGJ18,$B$8:$C$182,2,0)</f>
        <v>#N/A</v>
      </c>
      <c r="HGL18" s="57"/>
      <c r="HGM18" s="58"/>
      <c r="HGN18" s="56" t="e">
        <f>VLOOKUP(HGM18,$B$8:$C$182,2,0)</f>
        <v>#N/A</v>
      </c>
      <c r="HGO18" s="57"/>
      <c r="HGP18" s="58"/>
      <c r="HGQ18" s="56" t="e">
        <f>VLOOKUP(HGP18,$B$8:$C$182,2,0)</f>
        <v>#N/A</v>
      </c>
      <c r="HGR18" s="57"/>
      <c r="HGS18" s="58"/>
      <c r="HGT18" s="56" t="e">
        <f>VLOOKUP(HGS18,$B$8:$C$182,2,0)</f>
        <v>#N/A</v>
      </c>
      <c r="HGU18" s="57"/>
      <c r="HGV18" s="58"/>
      <c r="HGW18" s="56" t="e">
        <f>VLOOKUP(HGV18,$B$8:$C$182,2,0)</f>
        <v>#N/A</v>
      </c>
      <c r="HGX18" s="57"/>
      <c r="HGY18" s="58"/>
      <c r="HGZ18" s="56" t="e">
        <f>VLOOKUP(HGY18,$B$8:$C$182,2,0)</f>
        <v>#N/A</v>
      </c>
      <c r="HHA18" s="57"/>
      <c r="HHB18" s="58"/>
      <c r="HHC18" s="56" t="e">
        <f>VLOOKUP(HHB18,$B$8:$C$182,2,0)</f>
        <v>#N/A</v>
      </c>
      <c r="HHD18" s="57"/>
      <c r="HHE18" s="58"/>
      <c r="HHF18" s="56" t="e">
        <f>VLOOKUP(HHE18,$B$8:$C$182,2,0)</f>
        <v>#N/A</v>
      </c>
      <c r="HHG18" s="57"/>
      <c r="HHH18" s="58"/>
      <c r="HHI18" s="56" t="e">
        <f>VLOOKUP(HHH18,$B$8:$C$182,2,0)</f>
        <v>#N/A</v>
      </c>
      <c r="HHJ18" s="57"/>
      <c r="HHK18" s="58"/>
      <c r="HHL18" s="56" t="e">
        <f>VLOOKUP(HHK18,$B$8:$C$182,2,0)</f>
        <v>#N/A</v>
      </c>
      <c r="HHM18" s="57"/>
      <c r="HHN18" s="58"/>
      <c r="HHO18" s="56" t="e">
        <f>VLOOKUP(HHN18,$B$8:$C$182,2,0)</f>
        <v>#N/A</v>
      </c>
      <c r="HHP18" s="57"/>
      <c r="HHQ18" s="58"/>
      <c r="HHR18" s="56" t="e">
        <f>VLOOKUP(HHQ18,$B$8:$C$182,2,0)</f>
        <v>#N/A</v>
      </c>
      <c r="HHS18" s="57"/>
      <c r="HHT18" s="58"/>
      <c r="HHU18" s="56" t="e">
        <f>VLOOKUP(HHT18,$B$8:$C$182,2,0)</f>
        <v>#N/A</v>
      </c>
      <c r="HHV18" s="57"/>
      <c r="HHW18" s="58"/>
      <c r="HHX18" s="56" t="e">
        <f>VLOOKUP(HHW18,$B$8:$C$182,2,0)</f>
        <v>#N/A</v>
      </c>
      <c r="HHY18" s="57"/>
      <c r="HHZ18" s="58"/>
      <c r="HIA18" s="56" t="e">
        <f>VLOOKUP(HHZ18,$B$8:$C$182,2,0)</f>
        <v>#N/A</v>
      </c>
      <c r="HIB18" s="57"/>
      <c r="HIC18" s="58"/>
      <c r="HID18" s="56" t="e">
        <f>VLOOKUP(HIC18,$B$8:$C$182,2,0)</f>
        <v>#N/A</v>
      </c>
      <c r="HIE18" s="57"/>
      <c r="HIF18" s="58"/>
      <c r="HIG18" s="56" t="e">
        <f>VLOOKUP(HIF18,$B$8:$C$182,2,0)</f>
        <v>#N/A</v>
      </c>
      <c r="HIH18" s="57"/>
      <c r="HII18" s="58"/>
      <c r="HIJ18" s="56" t="e">
        <f>VLOOKUP(HII18,$B$8:$C$182,2,0)</f>
        <v>#N/A</v>
      </c>
      <c r="HIK18" s="57"/>
      <c r="HIL18" s="58"/>
      <c r="HIM18" s="56" t="e">
        <f>VLOOKUP(HIL18,$B$8:$C$182,2,0)</f>
        <v>#N/A</v>
      </c>
      <c r="HIN18" s="57"/>
      <c r="HIO18" s="58"/>
      <c r="HIP18" s="56" t="e">
        <f>VLOOKUP(HIO18,$B$8:$C$182,2,0)</f>
        <v>#N/A</v>
      </c>
      <c r="HIQ18" s="57"/>
      <c r="HIR18" s="58"/>
      <c r="HIS18" s="56" t="e">
        <f>VLOOKUP(HIR18,$B$8:$C$182,2,0)</f>
        <v>#N/A</v>
      </c>
      <c r="HIT18" s="57"/>
      <c r="HIU18" s="58"/>
      <c r="HIV18" s="56" t="e">
        <f>VLOOKUP(HIU18,$B$8:$C$182,2,0)</f>
        <v>#N/A</v>
      </c>
      <c r="HIW18" s="57"/>
      <c r="HIX18" s="58"/>
      <c r="HIY18" s="56" t="e">
        <f>VLOOKUP(HIX18,$B$8:$C$182,2,0)</f>
        <v>#N/A</v>
      </c>
      <c r="HIZ18" s="57"/>
      <c r="HJA18" s="58"/>
      <c r="HJB18" s="56" t="e">
        <f>VLOOKUP(HJA18,$B$8:$C$182,2,0)</f>
        <v>#N/A</v>
      </c>
      <c r="HJC18" s="57"/>
      <c r="HJD18" s="58"/>
      <c r="HJE18" s="56" t="e">
        <f>VLOOKUP(HJD18,$B$8:$C$182,2,0)</f>
        <v>#N/A</v>
      </c>
      <c r="HJF18" s="57"/>
      <c r="HJG18" s="58"/>
      <c r="HJH18" s="56" t="e">
        <f>VLOOKUP(HJG18,$B$8:$C$182,2,0)</f>
        <v>#N/A</v>
      </c>
      <c r="HJI18" s="57"/>
      <c r="HJJ18" s="58"/>
      <c r="HJK18" s="56" t="e">
        <f>VLOOKUP(HJJ18,$B$8:$C$182,2,0)</f>
        <v>#N/A</v>
      </c>
      <c r="HJL18" s="57"/>
      <c r="HJM18" s="58"/>
      <c r="HJN18" s="56" t="e">
        <f>VLOOKUP(HJM18,$B$8:$C$182,2,0)</f>
        <v>#N/A</v>
      </c>
      <c r="HJO18" s="57"/>
      <c r="HJP18" s="58"/>
      <c r="HJQ18" s="56" t="e">
        <f>VLOOKUP(HJP18,$B$8:$C$182,2,0)</f>
        <v>#N/A</v>
      </c>
      <c r="HJR18" s="57"/>
      <c r="HJS18" s="58"/>
      <c r="HJT18" s="56" t="e">
        <f>VLOOKUP(HJS18,$B$8:$C$182,2,0)</f>
        <v>#N/A</v>
      </c>
      <c r="HJU18" s="57"/>
      <c r="HJV18" s="58"/>
      <c r="HJW18" s="56" t="e">
        <f>VLOOKUP(HJV18,$B$8:$C$182,2,0)</f>
        <v>#N/A</v>
      </c>
      <c r="HJX18" s="57"/>
      <c r="HJY18" s="58"/>
      <c r="HJZ18" s="56" t="e">
        <f>VLOOKUP(HJY18,$B$8:$C$182,2,0)</f>
        <v>#N/A</v>
      </c>
      <c r="HKA18" s="57"/>
      <c r="HKB18" s="58"/>
      <c r="HKC18" s="56" t="e">
        <f>VLOOKUP(HKB18,$B$8:$C$182,2,0)</f>
        <v>#N/A</v>
      </c>
      <c r="HKD18" s="57"/>
      <c r="HKE18" s="58"/>
      <c r="HKF18" s="56" t="e">
        <f>VLOOKUP(HKE18,$B$8:$C$182,2,0)</f>
        <v>#N/A</v>
      </c>
      <c r="HKG18" s="57"/>
      <c r="HKH18" s="58"/>
      <c r="HKI18" s="56" t="e">
        <f>VLOOKUP(HKH18,$B$8:$C$182,2,0)</f>
        <v>#N/A</v>
      </c>
      <c r="HKJ18" s="57"/>
      <c r="HKK18" s="58"/>
      <c r="HKL18" s="56" t="e">
        <f>VLOOKUP(HKK18,$B$8:$C$182,2,0)</f>
        <v>#N/A</v>
      </c>
      <c r="HKM18" s="57"/>
      <c r="HKN18" s="58"/>
      <c r="HKO18" s="56" t="e">
        <f>VLOOKUP(HKN18,$B$8:$C$182,2,0)</f>
        <v>#N/A</v>
      </c>
      <c r="HKP18" s="57"/>
      <c r="HKQ18" s="58"/>
      <c r="HKR18" s="56" t="e">
        <f>VLOOKUP(HKQ18,$B$8:$C$182,2,0)</f>
        <v>#N/A</v>
      </c>
      <c r="HKS18" s="57"/>
      <c r="HKT18" s="58"/>
      <c r="HKU18" s="56" t="e">
        <f>VLOOKUP(HKT18,$B$8:$C$182,2,0)</f>
        <v>#N/A</v>
      </c>
      <c r="HKV18" s="57"/>
      <c r="HKW18" s="58"/>
      <c r="HKX18" s="56" t="e">
        <f>VLOOKUP(HKW18,$B$8:$C$182,2,0)</f>
        <v>#N/A</v>
      </c>
      <c r="HKY18" s="57"/>
      <c r="HKZ18" s="58"/>
      <c r="HLA18" s="56" t="e">
        <f>VLOOKUP(HKZ18,$B$8:$C$182,2,0)</f>
        <v>#N/A</v>
      </c>
      <c r="HLB18" s="57"/>
      <c r="HLC18" s="58"/>
      <c r="HLD18" s="56" t="e">
        <f>VLOOKUP(HLC18,$B$8:$C$182,2,0)</f>
        <v>#N/A</v>
      </c>
      <c r="HLE18" s="57"/>
      <c r="HLF18" s="58"/>
      <c r="HLG18" s="56" t="e">
        <f>VLOOKUP(HLF18,$B$8:$C$182,2,0)</f>
        <v>#N/A</v>
      </c>
      <c r="HLH18" s="57"/>
      <c r="HLI18" s="58"/>
      <c r="HLJ18" s="56" t="e">
        <f>VLOOKUP(HLI18,$B$8:$C$182,2,0)</f>
        <v>#N/A</v>
      </c>
      <c r="HLK18" s="57"/>
      <c r="HLL18" s="58"/>
      <c r="HLM18" s="56" t="e">
        <f>VLOOKUP(HLL18,$B$8:$C$182,2,0)</f>
        <v>#N/A</v>
      </c>
      <c r="HLN18" s="57"/>
      <c r="HLO18" s="58"/>
      <c r="HLP18" s="56" t="e">
        <f>VLOOKUP(HLO18,$B$8:$C$182,2,0)</f>
        <v>#N/A</v>
      </c>
      <c r="HLQ18" s="57"/>
      <c r="HLR18" s="58"/>
      <c r="HLS18" s="56" t="e">
        <f>VLOOKUP(HLR18,$B$8:$C$182,2,0)</f>
        <v>#N/A</v>
      </c>
      <c r="HLT18" s="57"/>
      <c r="HLU18" s="58"/>
      <c r="HLV18" s="56" t="e">
        <f>VLOOKUP(HLU18,$B$8:$C$182,2,0)</f>
        <v>#N/A</v>
      </c>
      <c r="HLW18" s="57"/>
      <c r="HLX18" s="58"/>
      <c r="HLY18" s="56" t="e">
        <f>VLOOKUP(HLX18,$B$8:$C$182,2,0)</f>
        <v>#N/A</v>
      </c>
      <c r="HLZ18" s="57"/>
      <c r="HMA18" s="58"/>
      <c r="HMB18" s="56" t="e">
        <f>VLOOKUP(HMA18,$B$8:$C$182,2,0)</f>
        <v>#N/A</v>
      </c>
      <c r="HMC18" s="57"/>
      <c r="HMD18" s="58"/>
      <c r="HME18" s="56" t="e">
        <f>VLOOKUP(HMD18,$B$8:$C$182,2,0)</f>
        <v>#N/A</v>
      </c>
      <c r="HMF18" s="57"/>
      <c r="HMG18" s="58"/>
      <c r="HMH18" s="56" t="e">
        <f>VLOOKUP(HMG18,$B$8:$C$182,2,0)</f>
        <v>#N/A</v>
      </c>
      <c r="HMI18" s="57"/>
      <c r="HMJ18" s="58"/>
      <c r="HMK18" s="56" t="e">
        <f>VLOOKUP(HMJ18,$B$8:$C$182,2,0)</f>
        <v>#N/A</v>
      </c>
      <c r="HML18" s="57"/>
      <c r="HMM18" s="58"/>
      <c r="HMN18" s="56" t="e">
        <f>VLOOKUP(HMM18,$B$8:$C$182,2,0)</f>
        <v>#N/A</v>
      </c>
      <c r="HMO18" s="57"/>
      <c r="HMP18" s="58"/>
      <c r="HMQ18" s="56" t="e">
        <f>VLOOKUP(HMP18,$B$8:$C$182,2,0)</f>
        <v>#N/A</v>
      </c>
      <c r="HMR18" s="57"/>
      <c r="HMS18" s="58"/>
      <c r="HMT18" s="56" t="e">
        <f>VLOOKUP(HMS18,$B$8:$C$182,2,0)</f>
        <v>#N/A</v>
      </c>
      <c r="HMU18" s="57"/>
      <c r="HMV18" s="58"/>
      <c r="HMW18" s="56" t="e">
        <f>VLOOKUP(HMV18,$B$8:$C$182,2,0)</f>
        <v>#N/A</v>
      </c>
      <c r="HMX18" s="57"/>
      <c r="HMY18" s="58"/>
      <c r="HMZ18" s="56" t="e">
        <f>VLOOKUP(HMY18,$B$8:$C$182,2,0)</f>
        <v>#N/A</v>
      </c>
      <c r="HNA18" s="57"/>
      <c r="HNB18" s="58"/>
      <c r="HNC18" s="56" t="e">
        <f>VLOOKUP(HNB18,$B$8:$C$182,2,0)</f>
        <v>#N/A</v>
      </c>
      <c r="HND18" s="57"/>
      <c r="HNE18" s="58"/>
      <c r="HNF18" s="56" t="e">
        <f>VLOOKUP(HNE18,$B$8:$C$182,2,0)</f>
        <v>#N/A</v>
      </c>
      <c r="HNG18" s="57"/>
      <c r="HNH18" s="58"/>
      <c r="HNI18" s="56" t="e">
        <f>VLOOKUP(HNH18,$B$8:$C$182,2,0)</f>
        <v>#N/A</v>
      </c>
      <c r="HNJ18" s="57"/>
      <c r="HNK18" s="58"/>
      <c r="HNL18" s="56" t="e">
        <f>VLOOKUP(HNK18,$B$8:$C$182,2,0)</f>
        <v>#N/A</v>
      </c>
      <c r="HNM18" s="57"/>
      <c r="HNN18" s="58"/>
      <c r="HNO18" s="56" t="e">
        <f>VLOOKUP(HNN18,$B$8:$C$182,2,0)</f>
        <v>#N/A</v>
      </c>
      <c r="HNP18" s="57"/>
      <c r="HNQ18" s="58"/>
      <c r="HNR18" s="56" t="e">
        <f>VLOOKUP(HNQ18,$B$8:$C$182,2,0)</f>
        <v>#N/A</v>
      </c>
      <c r="HNS18" s="57"/>
      <c r="HNT18" s="58"/>
      <c r="HNU18" s="56" t="e">
        <f>VLOOKUP(HNT18,$B$8:$C$182,2,0)</f>
        <v>#N/A</v>
      </c>
      <c r="HNV18" s="57"/>
      <c r="HNW18" s="58"/>
      <c r="HNX18" s="56" t="e">
        <f>VLOOKUP(HNW18,$B$8:$C$182,2,0)</f>
        <v>#N/A</v>
      </c>
      <c r="HNY18" s="57"/>
      <c r="HNZ18" s="58"/>
      <c r="HOA18" s="56" t="e">
        <f>VLOOKUP(HNZ18,$B$8:$C$182,2,0)</f>
        <v>#N/A</v>
      </c>
      <c r="HOB18" s="57"/>
      <c r="HOC18" s="58"/>
      <c r="HOD18" s="56" t="e">
        <f>VLOOKUP(HOC18,$B$8:$C$182,2,0)</f>
        <v>#N/A</v>
      </c>
      <c r="HOE18" s="57"/>
      <c r="HOF18" s="58"/>
      <c r="HOG18" s="56" t="e">
        <f>VLOOKUP(HOF18,$B$8:$C$182,2,0)</f>
        <v>#N/A</v>
      </c>
      <c r="HOH18" s="57"/>
      <c r="HOI18" s="58"/>
      <c r="HOJ18" s="56" t="e">
        <f>VLOOKUP(HOI18,$B$8:$C$182,2,0)</f>
        <v>#N/A</v>
      </c>
      <c r="HOK18" s="57"/>
      <c r="HOL18" s="58"/>
      <c r="HOM18" s="56" t="e">
        <f>VLOOKUP(HOL18,$B$8:$C$182,2,0)</f>
        <v>#N/A</v>
      </c>
      <c r="HON18" s="57"/>
      <c r="HOO18" s="58"/>
      <c r="HOP18" s="56" t="e">
        <f>VLOOKUP(HOO18,$B$8:$C$182,2,0)</f>
        <v>#N/A</v>
      </c>
      <c r="HOQ18" s="57"/>
      <c r="HOR18" s="58"/>
      <c r="HOS18" s="56" t="e">
        <f>VLOOKUP(HOR18,$B$8:$C$182,2,0)</f>
        <v>#N/A</v>
      </c>
      <c r="HOT18" s="57"/>
      <c r="HOU18" s="58"/>
      <c r="HOV18" s="56" t="e">
        <f>VLOOKUP(HOU18,$B$8:$C$182,2,0)</f>
        <v>#N/A</v>
      </c>
      <c r="HOW18" s="57"/>
      <c r="HOX18" s="58"/>
      <c r="HOY18" s="56" t="e">
        <f>VLOOKUP(HOX18,$B$8:$C$182,2,0)</f>
        <v>#N/A</v>
      </c>
      <c r="HOZ18" s="57"/>
      <c r="HPA18" s="58"/>
      <c r="HPB18" s="56" t="e">
        <f>VLOOKUP(HPA18,$B$8:$C$182,2,0)</f>
        <v>#N/A</v>
      </c>
      <c r="HPC18" s="57"/>
      <c r="HPD18" s="58"/>
      <c r="HPE18" s="56" t="e">
        <f>VLOOKUP(HPD18,$B$8:$C$182,2,0)</f>
        <v>#N/A</v>
      </c>
      <c r="HPF18" s="57"/>
      <c r="HPG18" s="58"/>
      <c r="HPH18" s="56" t="e">
        <f>VLOOKUP(HPG18,$B$8:$C$182,2,0)</f>
        <v>#N/A</v>
      </c>
      <c r="HPI18" s="57"/>
      <c r="HPJ18" s="58"/>
      <c r="HPK18" s="56" t="e">
        <f>VLOOKUP(HPJ18,$B$8:$C$182,2,0)</f>
        <v>#N/A</v>
      </c>
      <c r="HPL18" s="57"/>
      <c r="HPM18" s="58"/>
      <c r="HPN18" s="56" t="e">
        <f>VLOOKUP(HPM18,$B$8:$C$182,2,0)</f>
        <v>#N/A</v>
      </c>
      <c r="HPO18" s="57"/>
      <c r="HPP18" s="58"/>
      <c r="HPQ18" s="56" t="e">
        <f>VLOOKUP(HPP18,$B$8:$C$182,2,0)</f>
        <v>#N/A</v>
      </c>
      <c r="HPR18" s="57"/>
      <c r="HPS18" s="58"/>
      <c r="HPT18" s="56" t="e">
        <f>VLOOKUP(HPS18,$B$8:$C$182,2,0)</f>
        <v>#N/A</v>
      </c>
      <c r="HPU18" s="57"/>
      <c r="HPV18" s="58"/>
      <c r="HPW18" s="56" t="e">
        <f>VLOOKUP(HPV18,$B$8:$C$182,2,0)</f>
        <v>#N/A</v>
      </c>
      <c r="HPX18" s="57"/>
      <c r="HPY18" s="58"/>
      <c r="HPZ18" s="56" t="e">
        <f>VLOOKUP(HPY18,$B$8:$C$182,2,0)</f>
        <v>#N/A</v>
      </c>
      <c r="HQA18" s="57"/>
      <c r="HQB18" s="58"/>
      <c r="HQC18" s="56" t="e">
        <f>VLOOKUP(HQB18,$B$8:$C$182,2,0)</f>
        <v>#N/A</v>
      </c>
      <c r="HQD18" s="57"/>
      <c r="HQE18" s="58"/>
      <c r="HQF18" s="56" t="e">
        <f>VLOOKUP(HQE18,$B$8:$C$182,2,0)</f>
        <v>#N/A</v>
      </c>
      <c r="HQG18" s="57"/>
      <c r="HQH18" s="58"/>
      <c r="HQI18" s="56" t="e">
        <f>VLOOKUP(HQH18,$B$8:$C$182,2,0)</f>
        <v>#N/A</v>
      </c>
      <c r="HQJ18" s="57"/>
      <c r="HQK18" s="58"/>
      <c r="HQL18" s="56" t="e">
        <f>VLOOKUP(HQK18,$B$8:$C$182,2,0)</f>
        <v>#N/A</v>
      </c>
      <c r="HQM18" s="57"/>
      <c r="HQN18" s="58"/>
      <c r="HQO18" s="56" t="e">
        <f>VLOOKUP(HQN18,$B$8:$C$182,2,0)</f>
        <v>#N/A</v>
      </c>
      <c r="HQP18" s="57"/>
      <c r="HQQ18" s="58"/>
      <c r="HQR18" s="56" t="e">
        <f>VLOOKUP(HQQ18,$B$8:$C$182,2,0)</f>
        <v>#N/A</v>
      </c>
      <c r="HQS18" s="57"/>
      <c r="HQT18" s="58"/>
      <c r="HQU18" s="56" t="e">
        <f>VLOOKUP(HQT18,$B$8:$C$182,2,0)</f>
        <v>#N/A</v>
      </c>
      <c r="HQV18" s="57"/>
      <c r="HQW18" s="58"/>
      <c r="HQX18" s="56" t="e">
        <f>VLOOKUP(HQW18,$B$8:$C$182,2,0)</f>
        <v>#N/A</v>
      </c>
      <c r="HQY18" s="57"/>
      <c r="HQZ18" s="58"/>
      <c r="HRA18" s="56" t="e">
        <f>VLOOKUP(HQZ18,$B$8:$C$182,2,0)</f>
        <v>#N/A</v>
      </c>
      <c r="HRB18" s="57"/>
      <c r="HRC18" s="58"/>
      <c r="HRD18" s="56" t="e">
        <f>VLOOKUP(HRC18,$B$8:$C$182,2,0)</f>
        <v>#N/A</v>
      </c>
      <c r="HRE18" s="57"/>
      <c r="HRF18" s="58"/>
      <c r="HRG18" s="56" t="e">
        <f>VLOOKUP(HRF18,$B$8:$C$182,2,0)</f>
        <v>#N/A</v>
      </c>
      <c r="HRH18" s="57"/>
      <c r="HRI18" s="58"/>
      <c r="HRJ18" s="56" t="e">
        <f>VLOOKUP(HRI18,$B$8:$C$182,2,0)</f>
        <v>#N/A</v>
      </c>
      <c r="HRK18" s="57"/>
      <c r="HRL18" s="58"/>
      <c r="HRM18" s="56" t="e">
        <f>VLOOKUP(HRL18,$B$8:$C$182,2,0)</f>
        <v>#N/A</v>
      </c>
      <c r="HRN18" s="57"/>
      <c r="HRO18" s="58"/>
      <c r="HRP18" s="56" t="e">
        <f>VLOOKUP(HRO18,$B$8:$C$182,2,0)</f>
        <v>#N/A</v>
      </c>
      <c r="HRQ18" s="57"/>
      <c r="HRR18" s="58"/>
      <c r="HRS18" s="56" t="e">
        <f>VLOOKUP(HRR18,$B$8:$C$182,2,0)</f>
        <v>#N/A</v>
      </c>
      <c r="HRT18" s="57"/>
      <c r="HRU18" s="58"/>
      <c r="HRV18" s="56" t="e">
        <f>VLOOKUP(HRU18,$B$8:$C$182,2,0)</f>
        <v>#N/A</v>
      </c>
      <c r="HRW18" s="57"/>
      <c r="HRX18" s="58"/>
      <c r="HRY18" s="56" t="e">
        <f>VLOOKUP(HRX18,$B$8:$C$182,2,0)</f>
        <v>#N/A</v>
      </c>
      <c r="HRZ18" s="57"/>
      <c r="HSA18" s="58"/>
      <c r="HSB18" s="56" t="e">
        <f>VLOOKUP(HSA18,$B$8:$C$182,2,0)</f>
        <v>#N/A</v>
      </c>
      <c r="HSC18" s="57"/>
      <c r="HSD18" s="58"/>
      <c r="HSE18" s="56" t="e">
        <f>VLOOKUP(HSD18,$B$8:$C$182,2,0)</f>
        <v>#N/A</v>
      </c>
      <c r="HSF18" s="57"/>
      <c r="HSG18" s="58"/>
      <c r="HSH18" s="56" t="e">
        <f>VLOOKUP(HSG18,$B$8:$C$182,2,0)</f>
        <v>#N/A</v>
      </c>
      <c r="HSI18" s="57"/>
      <c r="HSJ18" s="58"/>
      <c r="HSK18" s="56" t="e">
        <f>VLOOKUP(HSJ18,$B$8:$C$182,2,0)</f>
        <v>#N/A</v>
      </c>
      <c r="HSL18" s="57"/>
      <c r="HSM18" s="58"/>
      <c r="HSN18" s="56" t="e">
        <f>VLOOKUP(HSM18,$B$8:$C$182,2,0)</f>
        <v>#N/A</v>
      </c>
      <c r="HSO18" s="57"/>
      <c r="HSP18" s="58"/>
      <c r="HSQ18" s="56" t="e">
        <f>VLOOKUP(HSP18,$B$8:$C$182,2,0)</f>
        <v>#N/A</v>
      </c>
      <c r="HSR18" s="57"/>
      <c r="HSS18" s="58"/>
      <c r="HST18" s="56" t="e">
        <f>VLOOKUP(HSS18,$B$8:$C$182,2,0)</f>
        <v>#N/A</v>
      </c>
      <c r="HSU18" s="57"/>
      <c r="HSV18" s="58"/>
      <c r="HSW18" s="56" t="e">
        <f>VLOOKUP(HSV18,$B$8:$C$182,2,0)</f>
        <v>#N/A</v>
      </c>
      <c r="HSX18" s="57"/>
      <c r="HSY18" s="58"/>
      <c r="HSZ18" s="56" t="e">
        <f>VLOOKUP(HSY18,$B$8:$C$182,2,0)</f>
        <v>#N/A</v>
      </c>
      <c r="HTA18" s="57"/>
      <c r="HTB18" s="58"/>
      <c r="HTC18" s="56" t="e">
        <f>VLOOKUP(HTB18,$B$8:$C$182,2,0)</f>
        <v>#N/A</v>
      </c>
      <c r="HTD18" s="57"/>
      <c r="HTE18" s="58"/>
      <c r="HTF18" s="56" t="e">
        <f>VLOOKUP(HTE18,$B$8:$C$182,2,0)</f>
        <v>#N/A</v>
      </c>
      <c r="HTG18" s="57"/>
      <c r="HTH18" s="58"/>
      <c r="HTI18" s="56" t="e">
        <f>VLOOKUP(HTH18,$B$8:$C$182,2,0)</f>
        <v>#N/A</v>
      </c>
      <c r="HTJ18" s="57"/>
      <c r="HTK18" s="58"/>
      <c r="HTL18" s="56" t="e">
        <f>VLOOKUP(HTK18,$B$8:$C$182,2,0)</f>
        <v>#N/A</v>
      </c>
      <c r="HTM18" s="57"/>
      <c r="HTN18" s="58"/>
      <c r="HTO18" s="56" t="e">
        <f>VLOOKUP(HTN18,$B$8:$C$182,2,0)</f>
        <v>#N/A</v>
      </c>
      <c r="HTP18" s="57"/>
      <c r="HTQ18" s="58"/>
      <c r="HTR18" s="56" t="e">
        <f>VLOOKUP(HTQ18,$B$8:$C$182,2,0)</f>
        <v>#N/A</v>
      </c>
      <c r="HTS18" s="57"/>
      <c r="HTT18" s="58"/>
      <c r="HTU18" s="56" t="e">
        <f>VLOOKUP(HTT18,$B$8:$C$182,2,0)</f>
        <v>#N/A</v>
      </c>
      <c r="HTV18" s="57"/>
      <c r="HTW18" s="58"/>
      <c r="HTX18" s="56" t="e">
        <f>VLOOKUP(HTW18,$B$8:$C$182,2,0)</f>
        <v>#N/A</v>
      </c>
      <c r="HTY18" s="57"/>
      <c r="HTZ18" s="58"/>
      <c r="HUA18" s="56" t="e">
        <f>VLOOKUP(HTZ18,$B$8:$C$182,2,0)</f>
        <v>#N/A</v>
      </c>
      <c r="HUB18" s="57"/>
      <c r="HUC18" s="58"/>
      <c r="HUD18" s="56" t="e">
        <f>VLOOKUP(HUC18,$B$8:$C$182,2,0)</f>
        <v>#N/A</v>
      </c>
      <c r="HUE18" s="57"/>
      <c r="HUF18" s="58"/>
      <c r="HUG18" s="56" t="e">
        <f>VLOOKUP(HUF18,$B$8:$C$182,2,0)</f>
        <v>#N/A</v>
      </c>
      <c r="HUH18" s="57"/>
      <c r="HUI18" s="58"/>
      <c r="HUJ18" s="56" t="e">
        <f>VLOOKUP(HUI18,$B$8:$C$182,2,0)</f>
        <v>#N/A</v>
      </c>
      <c r="HUK18" s="57"/>
      <c r="HUL18" s="58"/>
      <c r="HUM18" s="56" t="e">
        <f>VLOOKUP(HUL18,$B$8:$C$182,2,0)</f>
        <v>#N/A</v>
      </c>
      <c r="HUN18" s="57"/>
      <c r="HUO18" s="58"/>
      <c r="HUP18" s="56" t="e">
        <f>VLOOKUP(HUO18,$B$8:$C$182,2,0)</f>
        <v>#N/A</v>
      </c>
      <c r="HUQ18" s="57"/>
      <c r="HUR18" s="58"/>
      <c r="HUS18" s="56" t="e">
        <f>VLOOKUP(HUR18,$B$8:$C$182,2,0)</f>
        <v>#N/A</v>
      </c>
      <c r="HUT18" s="57"/>
      <c r="HUU18" s="58"/>
      <c r="HUV18" s="56" t="e">
        <f>VLOOKUP(HUU18,$B$8:$C$182,2,0)</f>
        <v>#N/A</v>
      </c>
      <c r="HUW18" s="57"/>
      <c r="HUX18" s="58"/>
      <c r="HUY18" s="56" t="e">
        <f>VLOOKUP(HUX18,$B$8:$C$182,2,0)</f>
        <v>#N/A</v>
      </c>
      <c r="HUZ18" s="57"/>
      <c r="HVA18" s="58"/>
      <c r="HVB18" s="56" t="e">
        <f>VLOOKUP(HVA18,$B$8:$C$182,2,0)</f>
        <v>#N/A</v>
      </c>
      <c r="HVC18" s="57"/>
      <c r="HVD18" s="58"/>
      <c r="HVE18" s="56" t="e">
        <f>VLOOKUP(HVD18,$B$8:$C$182,2,0)</f>
        <v>#N/A</v>
      </c>
      <c r="HVF18" s="57"/>
      <c r="HVG18" s="58"/>
      <c r="HVH18" s="56" t="e">
        <f>VLOOKUP(HVG18,$B$8:$C$182,2,0)</f>
        <v>#N/A</v>
      </c>
      <c r="HVI18" s="57"/>
      <c r="HVJ18" s="58"/>
      <c r="HVK18" s="56" t="e">
        <f>VLOOKUP(HVJ18,$B$8:$C$182,2,0)</f>
        <v>#N/A</v>
      </c>
      <c r="HVL18" s="57"/>
      <c r="HVM18" s="58"/>
      <c r="HVN18" s="56" t="e">
        <f>VLOOKUP(HVM18,$B$8:$C$182,2,0)</f>
        <v>#N/A</v>
      </c>
      <c r="HVO18" s="57"/>
      <c r="HVP18" s="58"/>
      <c r="HVQ18" s="56" t="e">
        <f>VLOOKUP(HVP18,$B$8:$C$182,2,0)</f>
        <v>#N/A</v>
      </c>
      <c r="HVR18" s="57"/>
      <c r="HVS18" s="58"/>
      <c r="HVT18" s="56" t="e">
        <f>VLOOKUP(HVS18,$B$8:$C$182,2,0)</f>
        <v>#N/A</v>
      </c>
      <c r="HVU18" s="57"/>
      <c r="HVV18" s="58"/>
      <c r="HVW18" s="56" t="e">
        <f>VLOOKUP(HVV18,$B$8:$C$182,2,0)</f>
        <v>#N/A</v>
      </c>
      <c r="HVX18" s="57"/>
      <c r="HVY18" s="58"/>
      <c r="HVZ18" s="56" t="e">
        <f>VLOOKUP(HVY18,$B$8:$C$182,2,0)</f>
        <v>#N/A</v>
      </c>
      <c r="HWA18" s="57"/>
      <c r="HWB18" s="58"/>
      <c r="HWC18" s="56" t="e">
        <f>VLOOKUP(HWB18,$B$8:$C$182,2,0)</f>
        <v>#N/A</v>
      </c>
      <c r="HWD18" s="57"/>
      <c r="HWE18" s="58"/>
      <c r="HWF18" s="56" t="e">
        <f>VLOOKUP(HWE18,$B$8:$C$182,2,0)</f>
        <v>#N/A</v>
      </c>
      <c r="HWG18" s="57"/>
      <c r="HWH18" s="58"/>
      <c r="HWI18" s="56" t="e">
        <f>VLOOKUP(HWH18,$B$8:$C$182,2,0)</f>
        <v>#N/A</v>
      </c>
      <c r="HWJ18" s="57"/>
      <c r="HWK18" s="58"/>
      <c r="HWL18" s="56" t="e">
        <f>VLOOKUP(HWK18,$B$8:$C$182,2,0)</f>
        <v>#N/A</v>
      </c>
      <c r="HWM18" s="57"/>
      <c r="HWN18" s="58"/>
      <c r="HWO18" s="56" t="e">
        <f>VLOOKUP(HWN18,$B$8:$C$182,2,0)</f>
        <v>#N/A</v>
      </c>
      <c r="HWP18" s="57"/>
      <c r="HWQ18" s="58"/>
      <c r="HWR18" s="56" t="e">
        <f>VLOOKUP(HWQ18,$B$8:$C$182,2,0)</f>
        <v>#N/A</v>
      </c>
      <c r="HWS18" s="57"/>
      <c r="HWT18" s="58"/>
      <c r="HWU18" s="56" t="e">
        <f>VLOOKUP(HWT18,$B$8:$C$182,2,0)</f>
        <v>#N/A</v>
      </c>
      <c r="HWV18" s="57"/>
      <c r="HWW18" s="58"/>
      <c r="HWX18" s="56" t="e">
        <f>VLOOKUP(HWW18,$B$8:$C$182,2,0)</f>
        <v>#N/A</v>
      </c>
      <c r="HWY18" s="57"/>
      <c r="HWZ18" s="58"/>
      <c r="HXA18" s="56" t="e">
        <f>VLOOKUP(HWZ18,$B$8:$C$182,2,0)</f>
        <v>#N/A</v>
      </c>
      <c r="HXB18" s="57"/>
      <c r="HXC18" s="58"/>
      <c r="HXD18" s="56" t="e">
        <f>VLOOKUP(HXC18,$B$8:$C$182,2,0)</f>
        <v>#N/A</v>
      </c>
      <c r="HXE18" s="57"/>
      <c r="HXF18" s="58"/>
      <c r="HXG18" s="56" t="e">
        <f>VLOOKUP(HXF18,$B$8:$C$182,2,0)</f>
        <v>#N/A</v>
      </c>
      <c r="HXH18" s="57"/>
      <c r="HXI18" s="58"/>
      <c r="HXJ18" s="56" t="e">
        <f>VLOOKUP(HXI18,$B$8:$C$182,2,0)</f>
        <v>#N/A</v>
      </c>
      <c r="HXK18" s="57"/>
      <c r="HXL18" s="58"/>
      <c r="HXM18" s="56" t="e">
        <f>VLOOKUP(HXL18,$B$8:$C$182,2,0)</f>
        <v>#N/A</v>
      </c>
      <c r="HXN18" s="57"/>
      <c r="HXO18" s="58"/>
      <c r="HXP18" s="56" t="e">
        <f>VLOOKUP(HXO18,$B$8:$C$182,2,0)</f>
        <v>#N/A</v>
      </c>
      <c r="HXQ18" s="57"/>
      <c r="HXR18" s="58"/>
      <c r="HXS18" s="56" t="e">
        <f>VLOOKUP(HXR18,$B$8:$C$182,2,0)</f>
        <v>#N/A</v>
      </c>
      <c r="HXT18" s="57"/>
      <c r="HXU18" s="58"/>
      <c r="HXV18" s="56" t="e">
        <f>VLOOKUP(HXU18,$B$8:$C$182,2,0)</f>
        <v>#N/A</v>
      </c>
      <c r="HXW18" s="57"/>
      <c r="HXX18" s="58"/>
      <c r="HXY18" s="56" t="e">
        <f>VLOOKUP(HXX18,$B$8:$C$182,2,0)</f>
        <v>#N/A</v>
      </c>
      <c r="HXZ18" s="57"/>
      <c r="HYA18" s="58"/>
      <c r="HYB18" s="56" t="e">
        <f>VLOOKUP(HYA18,$B$8:$C$182,2,0)</f>
        <v>#N/A</v>
      </c>
      <c r="HYC18" s="57"/>
      <c r="HYD18" s="58"/>
      <c r="HYE18" s="56" t="e">
        <f>VLOOKUP(HYD18,$B$8:$C$182,2,0)</f>
        <v>#N/A</v>
      </c>
      <c r="HYF18" s="57"/>
      <c r="HYG18" s="58"/>
      <c r="HYH18" s="56" t="e">
        <f>VLOOKUP(HYG18,$B$8:$C$182,2,0)</f>
        <v>#N/A</v>
      </c>
      <c r="HYI18" s="57"/>
      <c r="HYJ18" s="58"/>
      <c r="HYK18" s="56" t="e">
        <f>VLOOKUP(HYJ18,$B$8:$C$182,2,0)</f>
        <v>#N/A</v>
      </c>
      <c r="HYL18" s="57"/>
      <c r="HYM18" s="58"/>
      <c r="HYN18" s="56" t="e">
        <f>VLOOKUP(HYM18,$B$8:$C$182,2,0)</f>
        <v>#N/A</v>
      </c>
      <c r="HYO18" s="57"/>
      <c r="HYP18" s="58"/>
      <c r="HYQ18" s="56" t="e">
        <f>VLOOKUP(HYP18,$B$8:$C$182,2,0)</f>
        <v>#N/A</v>
      </c>
      <c r="HYR18" s="57"/>
      <c r="HYS18" s="58"/>
      <c r="HYT18" s="56" t="e">
        <f>VLOOKUP(HYS18,$B$8:$C$182,2,0)</f>
        <v>#N/A</v>
      </c>
      <c r="HYU18" s="57"/>
      <c r="HYV18" s="58"/>
      <c r="HYW18" s="56" t="e">
        <f>VLOOKUP(HYV18,$B$8:$C$182,2,0)</f>
        <v>#N/A</v>
      </c>
      <c r="HYX18" s="57"/>
      <c r="HYY18" s="58"/>
      <c r="HYZ18" s="56" t="e">
        <f>VLOOKUP(HYY18,$B$8:$C$182,2,0)</f>
        <v>#N/A</v>
      </c>
      <c r="HZA18" s="57"/>
      <c r="HZB18" s="58"/>
      <c r="HZC18" s="56" t="e">
        <f>VLOOKUP(HZB18,$B$8:$C$182,2,0)</f>
        <v>#N/A</v>
      </c>
      <c r="HZD18" s="57"/>
      <c r="HZE18" s="58"/>
      <c r="HZF18" s="56" t="e">
        <f>VLOOKUP(HZE18,$B$8:$C$182,2,0)</f>
        <v>#N/A</v>
      </c>
      <c r="HZG18" s="57"/>
      <c r="HZH18" s="58"/>
      <c r="HZI18" s="56" t="e">
        <f>VLOOKUP(HZH18,$B$8:$C$182,2,0)</f>
        <v>#N/A</v>
      </c>
      <c r="HZJ18" s="57"/>
      <c r="HZK18" s="58"/>
      <c r="HZL18" s="56" t="e">
        <f>VLOOKUP(HZK18,$B$8:$C$182,2,0)</f>
        <v>#N/A</v>
      </c>
      <c r="HZM18" s="57"/>
      <c r="HZN18" s="58"/>
      <c r="HZO18" s="56" t="e">
        <f>VLOOKUP(HZN18,$B$8:$C$182,2,0)</f>
        <v>#N/A</v>
      </c>
      <c r="HZP18" s="57"/>
      <c r="HZQ18" s="58"/>
      <c r="HZR18" s="56" t="e">
        <f>VLOOKUP(HZQ18,$B$8:$C$182,2,0)</f>
        <v>#N/A</v>
      </c>
      <c r="HZS18" s="57"/>
      <c r="HZT18" s="58"/>
      <c r="HZU18" s="56" t="e">
        <f>VLOOKUP(HZT18,$B$8:$C$182,2,0)</f>
        <v>#N/A</v>
      </c>
      <c r="HZV18" s="57"/>
      <c r="HZW18" s="58"/>
      <c r="HZX18" s="56" t="e">
        <f>VLOOKUP(HZW18,$B$8:$C$182,2,0)</f>
        <v>#N/A</v>
      </c>
      <c r="HZY18" s="57"/>
      <c r="HZZ18" s="58"/>
      <c r="IAA18" s="56" t="e">
        <f>VLOOKUP(HZZ18,$B$8:$C$182,2,0)</f>
        <v>#N/A</v>
      </c>
      <c r="IAB18" s="57"/>
      <c r="IAC18" s="58"/>
      <c r="IAD18" s="56" t="e">
        <f>VLOOKUP(IAC18,$B$8:$C$182,2,0)</f>
        <v>#N/A</v>
      </c>
      <c r="IAE18" s="57"/>
      <c r="IAF18" s="58"/>
      <c r="IAG18" s="56" t="e">
        <f>VLOOKUP(IAF18,$B$8:$C$182,2,0)</f>
        <v>#N/A</v>
      </c>
      <c r="IAH18" s="57"/>
      <c r="IAI18" s="58"/>
      <c r="IAJ18" s="56" t="e">
        <f>VLOOKUP(IAI18,$B$8:$C$182,2,0)</f>
        <v>#N/A</v>
      </c>
      <c r="IAK18" s="57"/>
      <c r="IAL18" s="58"/>
      <c r="IAM18" s="56" t="e">
        <f>VLOOKUP(IAL18,$B$8:$C$182,2,0)</f>
        <v>#N/A</v>
      </c>
      <c r="IAN18" s="57"/>
      <c r="IAO18" s="58"/>
      <c r="IAP18" s="56" t="e">
        <f>VLOOKUP(IAO18,$B$8:$C$182,2,0)</f>
        <v>#N/A</v>
      </c>
      <c r="IAQ18" s="57"/>
      <c r="IAR18" s="58"/>
      <c r="IAS18" s="56" t="e">
        <f>VLOOKUP(IAR18,$B$8:$C$182,2,0)</f>
        <v>#N/A</v>
      </c>
      <c r="IAT18" s="57"/>
      <c r="IAU18" s="58"/>
      <c r="IAV18" s="56" t="e">
        <f>VLOOKUP(IAU18,$B$8:$C$182,2,0)</f>
        <v>#N/A</v>
      </c>
      <c r="IAW18" s="57"/>
      <c r="IAX18" s="58"/>
      <c r="IAY18" s="56" t="e">
        <f>VLOOKUP(IAX18,$B$8:$C$182,2,0)</f>
        <v>#N/A</v>
      </c>
      <c r="IAZ18" s="57"/>
      <c r="IBA18" s="58"/>
      <c r="IBB18" s="56" t="e">
        <f>VLOOKUP(IBA18,$B$8:$C$182,2,0)</f>
        <v>#N/A</v>
      </c>
      <c r="IBC18" s="57"/>
      <c r="IBD18" s="58"/>
      <c r="IBE18" s="56" t="e">
        <f>VLOOKUP(IBD18,$B$8:$C$182,2,0)</f>
        <v>#N/A</v>
      </c>
      <c r="IBF18" s="57"/>
      <c r="IBG18" s="58"/>
      <c r="IBH18" s="56" t="e">
        <f>VLOOKUP(IBG18,$B$8:$C$182,2,0)</f>
        <v>#N/A</v>
      </c>
      <c r="IBI18" s="57"/>
      <c r="IBJ18" s="58"/>
      <c r="IBK18" s="56" t="e">
        <f>VLOOKUP(IBJ18,$B$8:$C$182,2,0)</f>
        <v>#N/A</v>
      </c>
      <c r="IBL18" s="57"/>
      <c r="IBM18" s="58"/>
      <c r="IBN18" s="56" t="e">
        <f>VLOOKUP(IBM18,$B$8:$C$182,2,0)</f>
        <v>#N/A</v>
      </c>
      <c r="IBO18" s="57"/>
      <c r="IBP18" s="58"/>
      <c r="IBQ18" s="56" t="e">
        <f>VLOOKUP(IBP18,$B$8:$C$182,2,0)</f>
        <v>#N/A</v>
      </c>
      <c r="IBR18" s="57"/>
      <c r="IBS18" s="58"/>
      <c r="IBT18" s="56" t="e">
        <f>VLOOKUP(IBS18,$B$8:$C$182,2,0)</f>
        <v>#N/A</v>
      </c>
      <c r="IBU18" s="57"/>
      <c r="IBV18" s="58"/>
      <c r="IBW18" s="56" t="e">
        <f>VLOOKUP(IBV18,$B$8:$C$182,2,0)</f>
        <v>#N/A</v>
      </c>
      <c r="IBX18" s="57"/>
      <c r="IBY18" s="58"/>
      <c r="IBZ18" s="56" t="e">
        <f>VLOOKUP(IBY18,$B$8:$C$182,2,0)</f>
        <v>#N/A</v>
      </c>
      <c r="ICA18" s="57"/>
      <c r="ICB18" s="58"/>
      <c r="ICC18" s="56" t="e">
        <f>VLOOKUP(ICB18,$B$8:$C$182,2,0)</f>
        <v>#N/A</v>
      </c>
      <c r="ICD18" s="57"/>
      <c r="ICE18" s="58"/>
      <c r="ICF18" s="56" t="e">
        <f>VLOOKUP(ICE18,$B$8:$C$182,2,0)</f>
        <v>#N/A</v>
      </c>
      <c r="ICG18" s="57"/>
      <c r="ICH18" s="58"/>
      <c r="ICI18" s="56" t="e">
        <f>VLOOKUP(ICH18,$B$8:$C$182,2,0)</f>
        <v>#N/A</v>
      </c>
      <c r="ICJ18" s="57"/>
      <c r="ICK18" s="58"/>
      <c r="ICL18" s="56" t="e">
        <f>VLOOKUP(ICK18,$B$8:$C$182,2,0)</f>
        <v>#N/A</v>
      </c>
      <c r="ICM18" s="57"/>
      <c r="ICN18" s="58"/>
      <c r="ICO18" s="56" t="e">
        <f>VLOOKUP(ICN18,$B$8:$C$182,2,0)</f>
        <v>#N/A</v>
      </c>
      <c r="ICP18" s="57"/>
      <c r="ICQ18" s="58"/>
      <c r="ICR18" s="56" t="e">
        <f>VLOOKUP(ICQ18,$B$8:$C$182,2,0)</f>
        <v>#N/A</v>
      </c>
      <c r="ICS18" s="57"/>
      <c r="ICT18" s="58"/>
      <c r="ICU18" s="56" t="e">
        <f>VLOOKUP(ICT18,$B$8:$C$182,2,0)</f>
        <v>#N/A</v>
      </c>
      <c r="ICV18" s="57"/>
      <c r="ICW18" s="58"/>
      <c r="ICX18" s="56" t="e">
        <f>VLOOKUP(ICW18,$B$8:$C$182,2,0)</f>
        <v>#N/A</v>
      </c>
      <c r="ICY18" s="57"/>
      <c r="ICZ18" s="58"/>
      <c r="IDA18" s="56" t="e">
        <f>VLOOKUP(ICZ18,$B$8:$C$182,2,0)</f>
        <v>#N/A</v>
      </c>
      <c r="IDB18" s="57"/>
      <c r="IDC18" s="58"/>
      <c r="IDD18" s="56" t="e">
        <f>VLOOKUP(IDC18,$B$8:$C$182,2,0)</f>
        <v>#N/A</v>
      </c>
      <c r="IDE18" s="57"/>
      <c r="IDF18" s="58"/>
      <c r="IDG18" s="56" t="e">
        <f>VLOOKUP(IDF18,$B$8:$C$182,2,0)</f>
        <v>#N/A</v>
      </c>
      <c r="IDH18" s="57"/>
      <c r="IDI18" s="58"/>
      <c r="IDJ18" s="56" t="e">
        <f>VLOOKUP(IDI18,$B$8:$C$182,2,0)</f>
        <v>#N/A</v>
      </c>
      <c r="IDK18" s="57"/>
      <c r="IDL18" s="58"/>
      <c r="IDM18" s="56" t="e">
        <f>VLOOKUP(IDL18,$B$8:$C$182,2,0)</f>
        <v>#N/A</v>
      </c>
      <c r="IDN18" s="57"/>
      <c r="IDO18" s="58"/>
      <c r="IDP18" s="56" t="e">
        <f>VLOOKUP(IDO18,$B$8:$C$182,2,0)</f>
        <v>#N/A</v>
      </c>
      <c r="IDQ18" s="57"/>
      <c r="IDR18" s="58"/>
      <c r="IDS18" s="56" t="e">
        <f>VLOOKUP(IDR18,$B$8:$C$182,2,0)</f>
        <v>#N/A</v>
      </c>
      <c r="IDT18" s="57"/>
      <c r="IDU18" s="58"/>
      <c r="IDV18" s="56" t="e">
        <f>VLOOKUP(IDU18,$B$8:$C$182,2,0)</f>
        <v>#N/A</v>
      </c>
      <c r="IDW18" s="57"/>
      <c r="IDX18" s="58"/>
      <c r="IDY18" s="56" t="e">
        <f>VLOOKUP(IDX18,$B$8:$C$182,2,0)</f>
        <v>#N/A</v>
      </c>
      <c r="IDZ18" s="57"/>
      <c r="IEA18" s="58"/>
      <c r="IEB18" s="56" t="e">
        <f>VLOOKUP(IEA18,$B$8:$C$182,2,0)</f>
        <v>#N/A</v>
      </c>
      <c r="IEC18" s="57"/>
      <c r="IED18" s="58"/>
      <c r="IEE18" s="56" t="e">
        <f>VLOOKUP(IED18,$B$8:$C$182,2,0)</f>
        <v>#N/A</v>
      </c>
      <c r="IEF18" s="57"/>
      <c r="IEG18" s="58"/>
      <c r="IEH18" s="56" t="e">
        <f>VLOOKUP(IEG18,$B$8:$C$182,2,0)</f>
        <v>#N/A</v>
      </c>
      <c r="IEI18" s="57"/>
      <c r="IEJ18" s="58"/>
      <c r="IEK18" s="56" t="e">
        <f>VLOOKUP(IEJ18,$B$8:$C$182,2,0)</f>
        <v>#N/A</v>
      </c>
      <c r="IEL18" s="57"/>
      <c r="IEM18" s="58"/>
      <c r="IEN18" s="56" t="e">
        <f>VLOOKUP(IEM18,$B$8:$C$182,2,0)</f>
        <v>#N/A</v>
      </c>
      <c r="IEO18" s="57"/>
      <c r="IEP18" s="58"/>
      <c r="IEQ18" s="56" t="e">
        <f>VLOOKUP(IEP18,$B$8:$C$182,2,0)</f>
        <v>#N/A</v>
      </c>
      <c r="IER18" s="57"/>
      <c r="IES18" s="58"/>
      <c r="IET18" s="56" t="e">
        <f>VLOOKUP(IES18,$B$8:$C$182,2,0)</f>
        <v>#N/A</v>
      </c>
      <c r="IEU18" s="57"/>
      <c r="IEV18" s="58"/>
      <c r="IEW18" s="56" t="e">
        <f>VLOOKUP(IEV18,$B$8:$C$182,2,0)</f>
        <v>#N/A</v>
      </c>
      <c r="IEX18" s="57"/>
      <c r="IEY18" s="58"/>
      <c r="IEZ18" s="56" t="e">
        <f>VLOOKUP(IEY18,$B$8:$C$182,2,0)</f>
        <v>#N/A</v>
      </c>
      <c r="IFA18" s="57"/>
      <c r="IFB18" s="58"/>
      <c r="IFC18" s="56" t="e">
        <f>VLOOKUP(IFB18,$B$8:$C$182,2,0)</f>
        <v>#N/A</v>
      </c>
      <c r="IFD18" s="57"/>
      <c r="IFE18" s="58"/>
      <c r="IFF18" s="56" t="e">
        <f>VLOOKUP(IFE18,$B$8:$C$182,2,0)</f>
        <v>#N/A</v>
      </c>
      <c r="IFG18" s="57"/>
      <c r="IFH18" s="58"/>
      <c r="IFI18" s="56" t="e">
        <f>VLOOKUP(IFH18,$B$8:$C$182,2,0)</f>
        <v>#N/A</v>
      </c>
      <c r="IFJ18" s="57"/>
      <c r="IFK18" s="58"/>
      <c r="IFL18" s="56" t="e">
        <f>VLOOKUP(IFK18,$B$8:$C$182,2,0)</f>
        <v>#N/A</v>
      </c>
      <c r="IFM18" s="57"/>
      <c r="IFN18" s="58"/>
      <c r="IFO18" s="56" t="e">
        <f>VLOOKUP(IFN18,$B$8:$C$182,2,0)</f>
        <v>#N/A</v>
      </c>
      <c r="IFP18" s="57"/>
      <c r="IFQ18" s="58"/>
      <c r="IFR18" s="56" t="e">
        <f>VLOOKUP(IFQ18,$B$8:$C$182,2,0)</f>
        <v>#N/A</v>
      </c>
      <c r="IFS18" s="57"/>
      <c r="IFT18" s="58"/>
      <c r="IFU18" s="56" t="e">
        <f>VLOOKUP(IFT18,$B$8:$C$182,2,0)</f>
        <v>#N/A</v>
      </c>
      <c r="IFV18" s="57"/>
      <c r="IFW18" s="58"/>
      <c r="IFX18" s="56" t="e">
        <f>VLOOKUP(IFW18,$B$8:$C$182,2,0)</f>
        <v>#N/A</v>
      </c>
      <c r="IFY18" s="57"/>
      <c r="IFZ18" s="58"/>
      <c r="IGA18" s="56" t="e">
        <f>VLOOKUP(IFZ18,$B$8:$C$182,2,0)</f>
        <v>#N/A</v>
      </c>
      <c r="IGB18" s="57"/>
      <c r="IGC18" s="58"/>
      <c r="IGD18" s="56" t="e">
        <f>VLOOKUP(IGC18,$B$8:$C$182,2,0)</f>
        <v>#N/A</v>
      </c>
      <c r="IGE18" s="57"/>
      <c r="IGF18" s="58"/>
      <c r="IGG18" s="56" t="e">
        <f>VLOOKUP(IGF18,$B$8:$C$182,2,0)</f>
        <v>#N/A</v>
      </c>
      <c r="IGH18" s="57"/>
      <c r="IGI18" s="58"/>
      <c r="IGJ18" s="56" t="e">
        <f>VLOOKUP(IGI18,$B$8:$C$182,2,0)</f>
        <v>#N/A</v>
      </c>
      <c r="IGK18" s="57"/>
      <c r="IGL18" s="58"/>
      <c r="IGM18" s="56" t="e">
        <f>VLOOKUP(IGL18,$B$8:$C$182,2,0)</f>
        <v>#N/A</v>
      </c>
      <c r="IGN18" s="57"/>
      <c r="IGO18" s="58"/>
      <c r="IGP18" s="56" t="e">
        <f>VLOOKUP(IGO18,$B$8:$C$182,2,0)</f>
        <v>#N/A</v>
      </c>
      <c r="IGQ18" s="57"/>
      <c r="IGR18" s="58"/>
      <c r="IGS18" s="56" t="e">
        <f>VLOOKUP(IGR18,$B$8:$C$182,2,0)</f>
        <v>#N/A</v>
      </c>
      <c r="IGT18" s="57"/>
      <c r="IGU18" s="58"/>
      <c r="IGV18" s="56" t="e">
        <f>VLOOKUP(IGU18,$B$8:$C$182,2,0)</f>
        <v>#N/A</v>
      </c>
      <c r="IGW18" s="57"/>
      <c r="IGX18" s="58"/>
      <c r="IGY18" s="56" t="e">
        <f>VLOOKUP(IGX18,$B$8:$C$182,2,0)</f>
        <v>#N/A</v>
      </c>
      <c r="IGZ18" s="57"/>
      <c r="IHA18" s="58"/>
      <c r="IHB18" s="56" t="e">
        <f>VLOOKUP(IHA18,$B$8:$C$182,2,0)</f>
        <v>#N/A</v>
      </c>
      <c r="IHC18" s="57"/>
      <c r="IHD18" s="58"/>
      <c r="IHE18" s="56" t="e">
        <f>VLOOKUP(IHD18,$B$8:$C$182,2,0)</f>
        <v>#N/A</v>
      </c>
      <c r="IHF18" s="57"/>
      <c r="IHG18" s="58"/>
      <c r="IHH18" s="56" t="e">
        <f>VLOOKUP(IHG18,$B$8:$C$182,2,0)</f>
        <v>#N/A</v>
      </c>
      <c r="IHI18" s="57"/>
      <c r="IHJ18" s="58"/>
      <c r="IHK18" s="56" t="e">
        <f>VLOOKUP(IHJ18,$B$8:$C$182,2,0)</f>
        <v>#N/A</v>
      </c>
      <c r="IHL18" s="57"/>
      <c r="IHM18" s="58"/>
      <c r="IHN18" s="56" t="e">
        <f>VLOOKUP(IHM18,$B$8:$C$182,2,0)</f>
        <v>#N/A</v>
      </c>
      <c r="IHO18" s="57"/>
      <c r="IHP18" s="58"/>
      <c r="IHQ18" s="56" t="e">
        <f>VLOOKUP(IHP18,$B$8:$C$182,2,0)</f>
        <v>#N/A</v>
      </c>
      <c r="IHR18" s="57"/>
      <c r="IHS18" s="58"/>
      <c r="IHT18" s="56" t="e">
        <f>VLOOKUP(IHS18,$B$8:$C$182,2,0)</f>
        <v>#N/A</v>
      </c>
      <c r="IHU18" s="57"/>
      <c r="IHV18" s="58"/>
      <c r="IHW18" s="56" t="e">
        <f>VLOOKUP(IHV18,$B$8:$C$182,2,0)</f>
        <v>#N/A</v>
      </c>
      <c r="IHX18" s="57"/>
      <c r="IHY18" s="58"/>
      <c r="IHZ18" s="56" t="e">
        <f>VLOOKUP(IHY18,$B$8:$C$182,2,0)</f>
        <v>#N/A</v>
      </c>
      <c r="IIA18" s="57"/>
      <c r="IIB18" s="58"/>
      <c r="IIC18" s="56" t="e">
        <f>VLOOKUP(IIB18,$B$8:$C$182,2,0)</f>
        <v>#N/A</v>
      </c>
      <c r="IID18" s="57"/>
      <c r="IIE18" s="58"/>
      <c r="IIF18" s="56" t="e">
        <f>VLOOKUP(IIE18,$B$8:$C$182,2,0)</f>
        <v>#N/A</v>
      </c>
      <c r="IIG18" s="57"/>
      <c r="IIH18" s="58"/>
      <c r="III18" s="56" t="e">
        <f>VLOOKUP(IIH18,$B$8:$C$182,2,0)</f>
        <v>#N/A</v>
      </c>
      <c r="IIJ18" s="57"/>
      <c r="IIK18" s="58"/>
      <c r="IIL18" s="56" t="e">
        <f>VLOOKUP(IIK18,$B$8:$C$182,2,0)</f>
        <v>#N/A</v>
      </c>
      <c r="IIM18" s="57"/>
      <c r="IIN18" s="58"/>
      <c r="IIO18" s="56" t="e">
        <f>VLOOKUP(IIN18,$B$8:$C$182,2,0)</f>
        <v>#N/A</v>
      </c>
      <c r="IIP18" s="57"/>
      <c r="IIQ18" s="58"/>
      <c r="IIR18" s="56" t="e">
        <f>VLOOKUP(IIQ18,$B$8:$C$182,2,0)</f>
        <v>#N/A</v>
      </c>
      <c r="IIS18" s="57"/>
      <c r="IIT18" s="58"/>
      <c r="IIU18" s="56" t="e">
        <f>VLOOKUP(IIT18,$B$8:$C$182,2,0)</f>
        <v>#N/A</v>
      </c>
      <c r="IIV18" s="57"/>
      <c r="IIW18" s="58"/>
      <c r="IIX18" s="56" t="e">
        <f>VLOOKUP(IIW18,$B$8:$C$182,2,0)</f>
        <v>#N/A</v>
      </c>
      <c r="IIY18" s="57"/>
      <c r="IIZ18" s="58"/>
      <c r="IJA18" s="56" t="e">
        <f>VLOOKUP(IIZ18,$B$8:$C$182,2,0)</f>
        <v>#N/A</v>
      </c>
      <c r="IJB18" s="57"/>
      <c r="IJC18" s="58"/>
      <c r="IJD18" s="56" t="e">
        <f>VLOOKUP(IJC18,$B$8:$C$182,2,0)</f>
        <v>#N/A</v>
      </c>
      <c r="IJE18" s="57"/>
      <c r="IJF18" s="58"/>
      <c r="IJG18" s="56" t="e">
        <f>VLOOKUP(IJF18,$B$8:$C$182,2,0)</f>
        <v>#N/A</v>
      </c>
      <c r="IJH18" s="57"/>
      <c r="IJI18" s="58"/>
      <c r="IJJ18" s="56" t="e">
        <f>VLOOKUP(IJI18,$B$8:$C$182,2,0)</f>
        <v>#N/A</v>
      </c>
      <c r="IJK18" s="57"/>
      <c r="IJL18" s="58"/>
      <c r="IJM18" s="56" t="e">
        <f>VLOOKUP(IJL18,$B$8:$C$182,2,0)</f>
        <v>#N/A</v>
      </c>
      <c r="IJN18" s="57"/>
      <c r="IJO18" s="58"/>
      <c r="IJP18" s="56" t="e">
        <f>VLOOKUP(IJO18,$B$8:$C$182,2,0)</f>
        <v>#N/A</v>
      </c>
      <c r="IJQ18" s="57"/>
      <c r="IJR18" s="58"/>
      <c r="IJS18" s="56" t="e">
        <f>VLOOKUP(IJR18,$B$8:$C$182,2,0)</f>
        <v>#N/A</v>
      </c>
      <c r="IJT18" s="57"/>
      <c r="IJU18" s="58"/>
      <c r="IJV18" s="56" t="e">
        <f>VLOOKUP(IJU18,$B$8:$C$182,2,0)</f>
        <v>#N/A</v>
      </c>
      <c r="IJW18" s="57"/>
      <c r="IJX18" s="58"/>
      <c r="IJY18" s="56" t="e">
        <f>VLOOKUP(IJX18,$B$8:$C$182,2,0)</f>
        <v>#N/A</v>
      </c>
      <c r="IJZ18" s="57"/>
      <c r="IKA18" s="58"/>
      <c r="IKB18" s="56" t="e">
        <f>VLOOKUP(IKA18,$B$8:$C$182,2,0)</f>
        <v>#N/A</v>
      </c>
      <c r="IKC18" s="57"/>
      <c r="IKD18" s="58"/>
      <c r="IKE18" s="56" t="e">
        <f>VLOOKUP(IKD18,$B$8:$C$182,2,0)</f>
        <v>#N/A</v>
      </c>
      <c r="IKF18" s="57"/>
      <c r="IKG18" s="58"/>
      <c r="IKH18" s="56" t="e">
        <f>VLOOKUP(IKG18,$B$8:$C$182,2,0)</f>
        <v>#N/A</v>
      </c>
      <c r="IKI18" s="57"/>
      <c r="IKJ18" s="58"/>
      <c r="IKK18" s="56" t="e">
        <f>VLOOKUP(IKJ18,$B$8:$C$182,2,0)</f>
        <v>#N/A</v>
      </c>
      <c r="IKL18" s="57"/>
      <c r="IKM18" s="58"/>
      <c r="IKN18" s="56" t="e">
        <f>VLOOKUP(IKM18,$B$8:$C$182,2,0)</f>
        <v>#N/A</v>
      </c>
      <c r="IKO18" s="57"/>
      <c r="IKP18" s="58"/>
      <c r="IKQ18" s="56" t="e">
        <f>VLOOKUP(IKP18,$B$8:$C$182,2,0)</f>
        <v>#N/A</v>
      </c>
      <c r="IKR18" s="57"/>
      <c r="IKS18" s="58"/>
      <c r="IKT18" s="56" t="e">
        <f>VLOOKUP(IKS18,$B$8:$C$182,2,0)</f>
        <v>#N/A</v>
      </c>
      <c r="IKU18" s="57"/>
      <c r="IKV18" s="58"/>
      <c r="IKW18" s="56" t="e">
        <f>VLOOKUP(IKV18,$B$8:$C$182,2,0)</f>
        <v>#N/A</v>
      </c>
      <c r="IKX18" s="57"/>
      <c r="IKY18" s="58"/>
      <c r="IKZ18" s="56" t="e">
        <f>VLOOKUP(IKY18,$B$8:$C$182,2,0)</f>
        <v>#N/A</v>
      </c>
      <c r="ILA18" s="57"/>
      <c r="ILB18" s="58"/>
      <c r="ILC18" s="56" t="e">
        <f>VLOOKUP(ILB18,$B$8:$C$182,2,0)</f>
        <v>#N/A</v>
      </c>
      <c r="ILD18" s="57"/>
      <c r="ILE18" s="58"/>
      <c r="ILF18" s="56" t="e">
        <f>VLOOKUP(ILE18,$B$8:$C$182,2,0)</f>
        <v>#N/A</v>
      </c>
      <c r="ILG18" s="57"/>
      <c r="ILH18" s="58"/>
      <c r="ILI18" s="56" t="e">
        <f>VLOOKUP(ILH18,$B$8:$C$182,2,0)</f>
        <v>#N/A</v>
      </c>
      <c r="ILJ18" s="57"/>
      <c r="ILK18" s="58"/>
      <c r="ILL18" s="56" t="e">
        <f>VLOOKUP(ILK18,$B$8:$C$182,2,0)</f>
        <v>#N/A</v>
      </c>
      <c r="ILM18" s="57"/>
      <c r="ILN18" s="58"/>
      <c r="ILO18" s="56" t="e">
        <f>VLOOKUP(ILN18,$B$8:$C$182,2,0)</f>
        <v>#N/A</v>
      </c>
      <c r="ILP18" s="57"/>
      <c r="ILQ18" s="58"/>
      <c r="ILR18" s="56" t="e">
        <f>VLOOKUP(ILQ18,$B$8:$C$182,2,0)</f>
        <v>#N/A</v>
      </c>
      <c r="ILS18" s="57"/>
      <c r="ILT18" s="58"/>
      <c r="ILU18" s="56" t="e">
        <f>VLOOKUP(ILT18,$B$8:$C$182,2,0)</f>
        <v>#N/A</v>
      </c>
      <c r="ILV18" s="57"/>
      <c r="ILW18" s="58"/>
      <c r="ILX18" s="56" t="e">
        <f>VLOOKUP(ILW18,$B$8:$C$182,2,0)</f>
        <v>#N/A</v>
      </c>
      <c r="ILY18" s="57"/>
      <c r="ILZ18" s="58"/>
      <c r="IMA18" s="56" t="e">
        <f>VLOOKUP(ILZ18,$B$8:$C$182,2,0)</f>
        <v>#N/A</v>
      </c>
      <c r="IMB18" s="57"/>
      <c r="IMC18" s="58"/>
      <c r="IMD18" s="56" t="e">
        <f>VLOOKUP(IMC18,$B$8:$C$182,2,0)</f>
        <v>#N/A</v>
      </c>
      <c r="IME18" s="57"/>
      <c r="IMF18" s="58"/>
      <c r="IMG18" s="56" t="e">
        <f>VLOOKUP(IMF18,$B$8:$C$182,2,0)</f>
        <v>#N/A</v>
      </c>
      <c r="IMH18" s="57"/>
      <c r="IMI18" s="58"/>
      <c r="IMJ18" s="56" t="e">
        <f>VLOOKUP(IMI18,$B$8:$C$182,2,0)</f>
        <v>#N/A</v>
      </c>
      <c r="IMK18" s="57"/>
      <c r="IML18" s="58"/>
      <c r="IMM18" s="56" t="e">
        <f>VLOOKUP(IML18,$B$8:$C$182,2,0)</f>
        <v>#N/A</v>
      </c>
      <c r="IMN18" s="57"/>
      <c r="IMO18" s="58"/>
      <c r="IMP18" s="56" t="e">
        <f>VLOOKUP(IMO18,$B$8:$C$182,2,0)</f>
        <v>#N/A</v>
      </c>
      <c r="IMQ18" s="57"/>
      <c r="IMR18" s="58"/>
      <c r="IMS18" s="56" t="e">
        <f>VLOOKUP(IMR18,$B$8:$C$182,2,0)</f>
        <v>#N/A</v>
      </c>
      <c r="IMT18" s="57"/>
      <c r="IMU18" s="58"/>
      <c r="IMV18" s="56" t="e">
        <f>VLOOKUP(IMU18,$B$8:$C$182,2,0)</f>
        <v>#N/A</v>
      </c>
      <c r="IMW18" s="57"/>
      <c r="IMX18" s="58"/>
      <c r="IMY18" s="56" t="e">
        <f>VLOOKUP(IMX18,$B$8:$C$182,2,0)</f>
        <v>#N/A</v>
      </c>
      <c r="IMZ18" s="57"/>
      <c r="INA18" s="58"/>
      <c r="INB18" s="56" t="e">
        <f>VLOOKUP(INA18,$B$8:$C$182,2,0)</f>
        <v>#N/A</v>
      </c>
      <c r="INC18" s="57"/>
      <c r="IND18" s="58"/>
      <c r="INE18" s="56" t="e">
        <f>VLOOKUP(IND18,$B$8:$C$182,2,0)</f>
        <v>#N/A</v>
      </c>
      <c r="INF18" s="57"/>
      <c r="ING18" s="58"/>
      <c r="INH18" s="56" t="e">
        <f>VLOOKUP(ING18,$B$8:$C$182,2,0)</f>
        <v>#N/A</v>
      </c>
      <c r="INI18" s="57"/>
      <c r="INJ18" s="58"/>
      <c r="INK18" s="56" t="e">
        <f>VLOOKUP(INJ18,$B$8:$C$182,2,0)</f>
        <v>#N/A</v>
      </c>
      <c r="INL18" s="57"/>
      <c r="INM18" s="58"/>
      <c r="INN18" s="56" t="e">
        <f>VLOOKUP(INM18,$B$8:$C$182,2,0)</f>
        <v>#N/A</v>
      </c>
      <c r="INO18" s="57"/>
      <c r="INP18" s="58"/>
      <c r="INQ18" s="56" t="e">
        <f>VLOOKUP(INP18,$B$8:$C$182,2,0)</f>
        <v>#N/A</v>
      </c>
      <c r="INR18" s="57"/>
      <c r="INS18" s="58"/>
      <c r="INT18" s="56" t="e">
        <f>VLOOKUP(INS18,$B$8:$C$182,2,0)</f>
        <v>#N/A</v>
      </c>
      <c r="INU18" s="57"/>
      <c r="INV18" s="58"/>
      <c r="INW18" s="56" t="e">
        <f>VLOOKUP(INV18,$B$8:$C$182,2,0)</f>
        <v>#N/A</v>
      </c>
      <c r="INX18" s="57"/>
      <c r="INY18" s="58"/>
      <c r="INZ18" s="56" t="e">
        <f>VLOOKUP(INY18,$B$8:$C$182,2,0)</f>
        <v>#N/A</v>
      </c>
      <c r="IOA18" s="57"/>
      <c r="IOB18" s="58"/>
      <c r="IOC18" s="56" t="e">
        <f>VLOOKUP(IOB18,$B$8:$C$182,2,0)</f>
        <v>#N/A</v>
      </c>
      <c r="IOD18" s="57"/>
      <c r="IOE18" s="58"/>
      <c r="IOF18" s="56" t="e">
        <f>VLOOKUP(IOE18,$B$8:$C$182,2,0)</f>
        <v>#N/A</v>
      </c>
      <c r="IOG18" s="57"/>
      <c r="IOH18" s="58"/>
      <c r="IOI18" s="56" t="e">
        <f>VLOOKUP(IOH18,$B$8:$C$182,2,0)</f>
        <v>#N/A</v>
      </c>
      <c r="IOJ18" s="57"/>
      <c r="IOK18" s="58"/>
      <c r="IOL18" s="56" t="e">
        <f>VLOOKUP(IOK18,$B$8:$C$182,2,0)</f>
        <v>#N/A</v>
      </c>
      <c r="IOM18" s="57"/>
      <c r="ION18" s="58"/>
      <c r="IOO18" s="56" t="e">
        <f>VLOOKUP(ION18,$B$8:$C$182,2,0)</f>
        <v>#N/A</v>
      </c>
      <c r="IOP18" s="57"/>
      <c r="IOQ18" s="58"/>
      <c r="IOR18" s="56" t="e">
        <f>VLOOKUP(IOQ18,$B$8:$C$182,2,0)</f>
        <v>#N/A</v>
      </c>
      <c r="IOS18" s="57"/>
      <c r="IOT18" s="58"/>
      <c r="IOU18" s="56" t="e">
        <f>VLOOKUP(IOT18,$B$8:$C$182,2,0)</f>
        <v>#N/A</v>
      </c>
      <c r="IOV18" s="57"/>
      <c r="IOW18" s="58"/>
      <c r="IOX18" s="56" t="e">
        <f>VLOOKUP(IOW18,$B$8:$C$182,2,0)</f>
        <v>#N/A</v>
      </c>
      <c r="IOY18" s="57"/>
      <c r="IOZ18" s="58"/>
      <c r="IPA18" s="56" t="e">
        <f>VLOOKUP(IOZ18,$B$8:$C$182,2,0)</f>
        <v>#N/A</v>
      </c>
      <c r="IPB18" s="57"/>
      <c r="IPC18" s="58"/>
      <c r="IPD18" s="56" t="e">
        <f>VLOOKUP(IPC18,$B$8:$C$182,2,0)</f>
        <v>#N/A</v>
      </c>
      <c r="IPE18" s="57"/>
      <c r="IPF18" s="58"/>
      <c r="IPG18" s="56" t="e">
        <f>VLOOKUP(IPF18,$B$8:$C$182,2,0)</f>
        <v>#N/A</v>
      </c>
      <c r="IPH18" s="57"/>
      <c r="IPI18" s="58"/>
      <c r="IPJ18" s="56" t="e">
        <f>VLOOKUP(IPI18,$B$8:$C$182,2,0)</f>
        <v>#N/A</v>
      </c>
      <c r="IPK18" s="57"/>
      <c r="IPL18" s="58"/>
      <c r="IPM18" s="56" t="e">
        <f>VLOOKUP(IPL18,$B$8:$C$182,2,0)</f>
        <v>#N/A</v>
      </c>
      <c r="IPN18" s="57"/>
      <c r="IPO18" s="58"/>
      <c r="IPP18" s="56" t="e">
        <f>VLOOKUP(IPO18,$B$8:$C$182,2,0)</f>
        <v>#N/A</v>
      </c>
      <c r="IPQ18" s="57"/>
      <c r="IPR18" s="58"/>
      <c r="IPS18" s="56" t="e">
        <f>VLOOKUP(IPR18,$B$8:$C$182,2,0)</f>
        <v>#N/A</v>
      </c>
      <c r="IPT18" s="57"/>
      <c r="IPU18" s="58"/>
      <c r="IPV18" s="56" t="e">
        <f>VLOOKUP(IPU18,$B$8:$C$182,2,0)</f>
        <v>#N/A</v>
      </c>
      <c r="IPW18" s="57"/>
      <c r="IPX18" s="58"/>
      <c r="IPY18" s="56" t="e">
        <f>VLOOKUP(IPX18,$B$8:$C$182,2,0)</f>
        <v>#N/A</v>
      </c>
      <c r="IPZ18" s="57"/>
      <c r="IQA18" s="58"/>
      <c r="IQB18" s="56" t="e">
        <f>VLOOKUP(IQA18,$B$8:$C$182,2,0)</f>
        <v>#N/A</v>
      </c>
      <c r="IQC18" s="57"/>
      <c r="IQD18" s="58"/>
      <c r="IQE18" s="56" t="e">
        <f>VLOOKUP(IQD18,$B$8:$C$182,2,0)</f>
        <v>#N/A</v>
      </c>
      <c r="IQF18" s="57"/>
      <c r="IQG18" s="58"/>
      <c r="IQH18" s="56" t="e">
        <f>VLOOKUP(IQG18,$B$8:$C$182,2,0)</f>
        <v>#N/A</v>
      </c>
      <c r="IQI18" s="57"/>
      <c r="IQJ18" s="58"/>
      <c r="IQK18" s="56" t="e">
        <f>VLOOKUP(IQJ18,$B$8:$C$182,2,0)</f>
        <v>#N/A</v>
      </c>
      <c r="IQL18" s="57"/>
      <c r="IQM18" s="58"/>
      <c r="IQN18" s="56" t="e">
        <f>VLOOKUP(IQM18,$B$8:$C$182,2,0)</f>
        <v>#N/A</v>
      </c>
      <c r="IQO18" s="57"/>
      <c r="IQP18" s="58"/>
      <c r="IQQ18" s="56" t="e">
        <f>VLOOKUP(IQP18,$B$8:$C$182,2,0)</f>
        <v>#N/A</v>
      </c>
      <c r="IQR18" s="57"/>
      <c r="IQS18" s="58"/>
      <c r="IQT18" s="56" t="e">
        <f>VLOOKUP(IQS18,$B$8:$C$182,2,0)</f>
        <v>#N/A</v>
      </c>
      <c r="IQU18" s="57"/>
      <c r="IQV18" s="58"/>
      <c r="IQW18" s="56" t="e">
        <f>VLOOKUP(IQV18,$B$8:$C$182,2,0)</f>
        <v>#N/A</v>
      </c>
      <c r="IQX18" s="57"/>
      <c r="IQY18" s="58"/>
      <c r="IQZ18" s="56" t="e">
        <f>VLOOKUP(IQY18,$B$8:$C$182,2,0)</f>
        <v>#N/A</v>
      </c>
      <c r="IRA18" s="57"/>
      <c r="IRB18" s="58"/>
      <c r="IRC18" s="56" t="e">
        <f>VLOOKUP(IRB18,$B$8:$C$182,2,0)</f>
        <v>#N/A</v>
      </c>
      <c r="IRD18" s="57"/>
      <c r="IRE18" s="58"/>
      <c r="IRF18" s="56" t="e">
        <f>VLOOKUP(IRE18,$B$8:$C$182,2,0)</f>
        <v>#N/A</v>
      </c>
      <c r="IRG18" s="57"/>
      <c r="IRH18" s="58"/>
      <c r="IRI18" s="56" t="e">
        <f>VLOOKUP(IRH18,$B$8:$C$182,2,0)</f>
        <v>#N/A</v>
      </c>
      <c r="IRJ18" s="57"/>
      <c r="IRK18" s="58"/>
      <c r="IRL18" s="56" t="e">
        <f>VLOOKUP(IRK18,$B$8:$C$182,2,0)</f>
        <v>#N/A</v>
      </c>
      <c r="IRM18" s="57"/>
      <c r="IRN18" s="58"/>
      <c r="IRO18" s="56" t="e">
        <f>VLOOKUP(IRN18,$B$8:$C$182,2,0)</f>
        <v>#N/A</v>
      </c>
      <c r="IRP18" s="57"/>
      <c r="IRQ18" s="58"/>
      <c r="IRR18" s="56" t="e">
        <f>VLOOKUP(IRQ18,$B$8:$C$182,2,0)</f>
        <v>#N/A</v>
      </c>
      <c r="IRS18" s="57"/>
      <c r="IRT18" s="58"/>
      <c r="IRU18" s="56" t="e">
        <f>VLOOKUP(IRT18,$B$8:$C$182,2,0)</f>
        <v>#N/A</v>
      </c>
      <c r="IRV18" s="57"/>
      <c r="IRW18" s="58"/>
      <c r="IRX18" s="56" t="e">
        <f>VLOOKUP(IRW18,$B$8:$C$182,2,0)</f>
        <v>#N/A</v>
      </c>
      <c r="IRY18" s="57"/>
      <c r="IRZ18" s="58"/>
      <c r="ISA18" s="56" t="e">
        <f>VLOOKUP(IRZ18,$B$8:$C$182,2,0)</f>
        <v>#N/A</v>
      </c>
      <c r="ISB18" s="57"/>
      <c r="ISC18" s="58"/>
      <c r="ISD18" s="56" t="e">
        <f>VLOOKUP(ISC18,$B$8:$C$182,2,0)</f>
        <v>#N/A</v>
      </c>
      <c r="ISE18" s="57"/>
      <c r="ISF18" s="58"/>
      <c r="ISG18" s="56" t="e">
        <f>VLOOKUP(ISF18,$B$8:$C$182,2,0)</f>
        <v>#N/A</v>
      </c>
      <c r="ISH18" s="57"/>
      <c r="ISI18" s="58"/>
      <c r="ISJ18" s="56" t="e">
        <f>VLOOKUP(ISI18,$B$8:$C$182,2,0)</f>
        <v>#N/A</v>
      </c>
      <c r="ISK18" s="57"/>
      <c r="ISL18" s="58"/>
      <c r="ISM18" s="56" t="e">
        <f>VLOOKUP(ISL18,$B$8:$C$182,2,0)</f>
        <v>#N/A</v>
      </c>
      <c r="ISN18" s="57"/>
      <c r="ISO18" s="58"/>
      <c r="ISP18" s="56" t="e">
        <f>VLOOKUP(ISO18,$B$8:$C$182,2,0)</f>
        <v>#N/A</v>
      </c>
      <c r="ISQ18" s="57"/>
      <c r="ISR18" s="58"/>
      <c r="ISS18" s="56" t="e">
        <f>VLOOKUP(ISR18,$B$8:$C$182,2,0)</f>
        <v>#N/A</v>
      </c>
      <c r="IST18" s="57"/>
      <c r="ISU18" s="58"/>
      <c r="ISV18" s="56" t="e">
        <f>VLOOKUP(ISU18,$B$8:$C$182,2,0)</f>
        <v>#N/A</v>
      </c>
      <c r="ISW18" s="57"/>
      <c r="ISX18" s="58"/>
      <c r="ISY18" s="56" t="e">
        <f>VLOOKUP(ISX18,$B$8:$C$182,2,0)</f>
        <v>#N/A</v>
      </c>
      <c r="ISZ18" s="57"/>
      <c r="ITA18" s="58"/>
      <c r="ITB18" s="56" t="e">
        <f>VLOOKUP(ITA18,$B$8:$C$182,2,0)</f>
        <v>#N/A</v>
      </c>
      <c r="ITC18" s="57"/>
      <c r="ITD18" s="58"/>
      <c r="ITE18" s="56" t="e">
        <f>VLOOKUP(ITD18,$B$8:$C$182,2,0)</f>
        <v>#N/A</v>
      </c>
      <c r="ITF18" s="57"/>
      <c r="ITG18" s="58"/>
      <c r="ITH18" s="56" t="e">
        <f>VLOOKUP(ITG18,$B$8:$C$182,2,0)</f>
        <v>#N/A</v>
      </c>
      <c r="ITI18" s="57"/>
      <c r="ITJ18" s="58"/>
      <c r="ITK18" s="56" t="e">
        <f>VLOOKUP(ITJ18,$B$8:$C$182,2,0)</f>
        <v>#N/A</v>
      </c>
      <c r="ITL18" s="57"/>
      <c r="ITM18" s="58"/>
      <c r="ITN18" s="56" t="e">
        <f>VLOOKUP(ITM18,$B$8:$C$182,2,0)</f>
        <v>#N/A</v>
      </c>
      <c r="ITO18" s="57"/>
      <c r="ITP18" s="58"/>
      <c r="ITQ18" s="56" t="e">
        <f>VLOOKUP(ITP18,$B$8:$C$182,2,0)</f>
        <v>#N/A</v>
      </c>
      <c r="ITR18" s="57"/>
      <c r="ITS18" s="58"/>
      <c r="ITT18" s="56" t="e">
        <f>VLOOKUP(ITS18,$B$8:$C$182,2,0)</f>
        <v>#N/A</v>
      </c>
      <c r="ITU18" s="57"/>
      <c r="ITV18" s="58"/>
      <c r="ITW18" s="56" t="e">
        <f>VLOOKUP(ITV18,$B$8:$C$182,2,0)</f>
        <v>#N/A</v>
      </c>
      <c r="ITX18" s="57"/>
      <c r="ITY18" s="58"/>
      <c r="ITZ18" s="56" t="e">
        <f>VLOOKUP(ITY18,$B$8:$C$182,2,0)</f>
        <v>#N/A</v>
      </c>
      <c r="IUA18" s="57"/>
      <c r="IUB18" s="58"/>
      <c r="IUC18" s="56" t="e">
        <f>VLOOKUP(IUB18,$B$8:$C$182,2,0)</f>
        <v>#N/A</v>
      </c>
      <c r="IUD18" s="57"/>
      <c r="IUE18" s="58"/>
      <c r="IUF18" s="56" t="e">
        <f>VLOOKUP(IUE18,$B$8:$C$182,2,0)</f>
        <v>#N/A</v>
      </c>
      <c r="IUG18" s="57"/>
      <c r="IUH18" s="58"/>
      <c r="IUI18" s="56" t="e">
        <f>VLOOKUP(IUH18,$B$8:$C$182,2,0)</f>
        <v>#N/A</v>
      </c>
      <c r="IUJ18" s="57"/>
      <c r="IUK18" s="58"/>
      <c r="IUL18" s="56" t="e">
        <f>VLOOKUP(IUK18,$B$8:$C$182,2,0)</f>
        <v>#N/A</v>
      </c>
      <c r="IUM18" s="57"/>
      <c r="IUN18" s="58"/>
      <c r="IUO18" s="56" t="e">
        <f>VLOOKUP(IUN18,$B$8:$C$182,2,0)</f>
        <v>#N/A</v>
      </c>
      <c r="IUP18" s="57"/>
      <c r="IUQ18" s="58"/>
      <c r="IUR18" s="56" t="e">
        <f>VLOOKUP(IUQ18,$B$8:$C$182,2,0)</f>
        <v>#N/A</v>
      </c>
      <c r="IUS18" s="57"/>
      <c r="IUT18" s="58"/>
      <c r="IUU18" s="56" t="e">
        <f>VLOOKUP(IUT18,$B$8:$C$182,2,0)</f>
        <v>#N/A</v>
      </c>
      <c r="IUV18" s="57"/>
      <c r="IUW18" s="58"/>
      <c r="IUX18" s="56" t="e">
        <f>VLOOKUP(IUW18,$B$8:$C$182,2,0)</f>
        <v>#N/A</v>
      </c>
      <c r="IUY18" s="57"/>
      <c r="IUZ18" s="58"/>
      <c r="IVA18" s="56" t="e">
        <f>VLOOKUP(IUZ18,$B$8:$C$182,2,0)</f>
        <v>#N/A</v>
      </c>
      <c r="IVB18" s="57"/>
      <c r="IVC18" s="58"/>
      <c r="IVD18" s="56" t="e">
        <f>VLOOKUP(IVC18,$B$8:$C$182,2,0)</f>
        <v>#N/A</v>
      </c>
      <c r="IVE18" s="57"/>
      <c r="IVF18" s="58"/>
      <c r="IVG18" s="56" t="e">
        <f>VLOOKUP(IVF18,$B$8:$C$182,2,0)</f>
        <v>#N/A</v>
      </c>
      <c r="IVH18" s="57"/>
      <c r="IVI18" s="58"/>
      <c r="IVJ18" s="56" t="e">
        <f>VLOOKUP(IVI18,$B$8:$C$182,2,0)</f>
        <v>#N/A</v>
      </c>
      <c r="IVK18" s="57"/>
      <c r="IVL18" s="58"/>
      <c r="IVM18" s="56" t="e">
        <f>VLOOKUP(IVL18,$B$8:$C$182,2,0)</f>
        <v>#N/A</v>
      </c>
      <c r="IVN18" s="57"/>
      <c r="IVO18" s="58"/>
      <c r="IVP18" s="56" t="e">
        <f>VLOOKUP(IVO18,$B$8:$C$182,2,0)</f>
        <v>#N/A</v>
      </c>
      <c r="IVQ18" s="57"/>
      <c r="IVR18" s="58"/>
      <c r="IVS18" s="56" t="e">
        <f>VLOOKUP(IVR18,$B$8:$C$182,2,0)</f>
        <v>#N/A</v>
      </c>
      <c r="IVT18" s="57"/>
      <c r="IVU18" s="58"/>
      <c r="IVV18" s="56" t="e">
        <f>VLOOKUP(IVU18,$B$8:$C$182,2,0)</f>
        <v>#N/A</v>
      </c>
      <c r="IVW18" s="57"/>
      <c r="IVX18" s="58"/>
      <c r="IVY18" s="56" t="e">
        <f>VLOOKUP(IVX18,$B$8:$C$182,2,0)</f>
        <v>#N/A</v>
      </c>
      <c r="IVZ18" s="57"/>
      <c r="IWA18" s="58"/>
      <c r="IWB18" s="56" t="e">
        <f>VLOOKUP(IWA18,$B$8:$C$182,2,0)</f>
        <v>#N/A</v>
      </c>
      <c r="IWC18" s="57"/>
      <c r="IWD18" s="58"/>
      <c r="IWE18" s="56" t="e">
        <f>VLOOKUP(IWD18,$B$8:$C$182,2,0)</f>
        <v>#N/A</v>
      </c>
      <c r="IWF18" s="57"/>
      <c r="IWG18" s="58"/>
      <c r="IWH18" s="56" t="e">
        <f>VLOOKUP(IWG18,$B$8:$C$182,2,0)</f>
        <v>#N/A</v>
      </c>
      <c r="IWI18" s="57"/>
      <c r="IWJ18" s="58"/>
      <c r="IWK18" s="56" t="e">
        <f>VLOOKUP(IWJ18,$B$8:$C$182,2,0)</f>
        <v>#N/A</v>
      </c>
      <c r="IWL18" s="57"/>
      <c r="IWM18" s="58"/>
      <c r="IWN18" s="56" t="e">
        <f>VLOOKUP(IWM18,$B$8:$C$182,2,0)</f>
        <v>#N/A</v>
      </c>
      <c r="IWO18" s="57"/>
      <c r="IWP18" s="58"/>
      <c r="IWQ18" s="56" t="e">
        <f>VLOOKUP(IWP18,$B$8:$C$182,2,0)</f>
        <v>#N/A</v>
      </c>
      <c r="IWR18" s="57"/>
      <c r="IWS18" s="58"/>
      <c r="IWT18" s="56" t="e">
        <f>VLOOKUP(IWS18,$B$8:$C$182,2,0)</f>
        <v>#N/A</v>
      </c>
      <c r="IWU18" s="57"/>
      <c r="IWV18" s="58"/>
      <c r="IWW18" s="56" t="e">
        <f>VLOOKUP(IWV18,$B$8:$C$182,2,0)</f>
        <v>#N/A</v>
      </c>
      <c r="IWX18" s="57"/>
      <c r="IWY18" s="58"/>
      <c r="IWZ18" s="56" t="e">
        <f>VLOOKUP(IWY18,$B$8:$C$182,2,0)</f>
        <v>#N/A</v>
      </c>
      <c r="IXA18" s="57"/>
      <c r="IXB18" s="58"/>
      <c r="IXC18" s="56" t="e">
        <f>VLOOKUP(IXB18,$B$8:$C$182,2,0)</f>
        <v>#N/A</v>
      </c>
      <c r="IXD18" s="57"/>
      <c r="IXE18" s="58"/>
      <c r="IXF18" s="56" t="e">
        <f>VLOOKUP(IXE18,$B$8:$C$182,2,0)</f>
        <v>#N/A</v>
      </c>
      <c r="IXG18" s="57"/>
      <c r="IXH18" s="58"/>
      <c r="IXI18" s="56" t="e">
        <f>VLOOKUP(IXH18,$B$8:$C$182,2,0)</f>
        <v>#N/A</v>
      </c>
      <c r="IXJ18" s="57"/>
      <c r="IXK18" s="58"/>
      <c r="IXL18" s="56" t="e">
        <f>VLOOKUP(IXK18,$B$8:$C$182,2,0)</f>
        <v>#N/A</v>
      </c>
      <c r="IXM18" s="57"/>
      <c r="IXN18" s="58"/>
      <c r="IXO18" s="56" t="e">
        <f>VLOOKUP(IXN18,$B$8:$C$182,2,0)</f>
        <v>#N/A</v>
      </c>
      <c r="IXP18" s="57"/>
      <c r="IXQ18" s="58"/>
      <c r="IXR18" s="56" t="e">
        <f>VLOOKUP(IXQ18,$B$8:$C$182,2,0)</f>
        <v>#N/A</v>
      </c>
      <c r="IXS18" s="57"/>
      <c r="IXT18" s="58"/>
      <c r="IXU18" s="56" t="e">
        <f>VLOOKUP(IXT18,$B$8:$C$182,2,0)</f>
        <v>#N/A</v>
      </c>
      <c r="IXV18" s="57"/>
      <c r="IXW18" s="58"/>
      <c r="IXX18" s="56" t="e">
        <f>VLOOKUP(IXW18,$B$8:$C$182,2,0)</f>
        <v>#N/A</v>
      </c>
      <c r="IXY18" s="57"/>
      <c r="IXZ18" s="58"/>
      <c r="IYA18" s="56" t="e">
        <f>VLOOKUP(IXZ18,$B$8:$C$182,2,0)</f>
        <v>#N/A</v>
      </c>
      <c r="IYB18" s="57"/>
      <c r="IYC18" s="58"/>
      <c r="IYD18" s="56" t="e">
        <f>VLOOKUP(IYC18,$B$8:$C$182,2,0)</f>
        <v>#N/A</v>
      </c>
      <c r="IYE18" s="57"/>
      <c r="IYF18" s="58"/>
      <c r="IYG18" s="56" t="e">
        <f>VLOOKUP(IYF18,$B$8:$C$182,2,0)</f>
        <v>#N/A</v>
      </c>
      <c r="IYH18" s="57"/>
      <c r="IYI18" s="58"/>
      <c r="IYJ18" s="56" t="e">
        <f>VLOOKUP(IYI18,$B$8:$C$182,2,0)</f>
        <v>#N/A</v>
      </c>
      <c r="IYK18" s="57"/>
      <c r="IYL18" s="58"/>
      <c r="IYM18" s="56" t="e">
        <f>VLOOKUP(IYL18,$B$8:$C$182,2,0)</f>
        <v>#N/A</v>
      </c>
      <c r="IYN18" s="57"/>
      <c r="IYO18" s="58"/>
      <c r="IYP18" s="56" t="e">
        <f>VLOOKUP(IYO18,$B$8:$C$182,2,0)</f>
        <v>#N/A</v>
      </c>
      <c r="IYQ18" s="57"/>
      <c r="IYR18" s="58"/>
      <c r="IYS18" s="56" t="e">
        <f>VLOOKUP(IYR18,$B$8:$C$182,2,0)</f>
        <v>#N/A</v>
      </c>
      <c r="IYT18" s="57"/>
      <c r="IYU18" s="58"/>
      <c r="IYV18" s="56" t="e">
        <f>VLOOKUP(IYU18,$B$8:$C$182,2,0)</f>
        <v>#N/A</v>
      </c>
      <c r="IYW18" s="57"/>
      <c r="IYX18" s="58"/>
      <c r="IYY18" s="56" t="e">
        <f>VLOOKUP(IYX18,$B$8:$C$182,2,0)</f>
        <v>#N/A</v>
      </c>
      <c r="IYZ18" s="57"/>
      <c r="IZA18" s="58"/>
      <c r="IZB18" s="56" t="e">
        <f>VLOOKUP(IZA18,$B$8:$C$182,2,0)</f>
        <v>#N/A</v>
      </c>
      <c r="IZC18" s="57"/>
      <c r="IZD18" s="58"/>
      <c r="IZE18" s="56" t="e">
        <f>VLOOKUP(IZD18,$B$8:$C$182,2,0)</f>
        <v>#N/A</v>
      </c>
      <c r="IZF18" s="57"/>
      <c r="IZG18" s="58"/>
      <c r="IZH18" s="56" t="e">
        <f>VLOOKUP(IZG18,$B$8:$C$182,2,0)</f>
        <v>#N/A</v>
      </c>
      <c r="IZI18" s="57"/>
      <c r="IZJ18" s="58"/>
      <c r="IZK18" s="56" t="e">
        <f>VLOOKUP(IZJ18,$B$8:$C$182,2,0)</f>
        <v>#N/A</v>
      </c>
      <c r="IZL18" s="57"/>
      <c r="IZM18" s="58"/>
      <c r="IZN18" s="56" t="e">
        <f>VLOOKUP(IZM18,$B$8:$C$182,2,0)</f>
        <v>#N/A</v>
      </c>
      <c r="IZO18" s="57"/>
      <c r="IZP18" s="58"/>
      <c r="IZQ18" s="56" t="e">
        <f>VLOOKUP(IZP18,$B$8:$C$182,2,0)</f>
        <v>#N/A</v>
      </c>
      <c r="IZR18" s="57"/>
      <c r="IZS18" s="58"/>
      <c r="IZT18" s="56" t="e">
        <f>VLOOKUP(IZS18,$B$8:$C$182,2,0)</f>
        <v>#N/A</v>
      </c>
      <c r="IZU18" s="57"/>
      <c r="IZV18" s="58"/>
      <c r="IZW18" s="56" t="e">
        <f>VLOOKUP(IZV18,$B$8:$C$182,2,0)</f>
        <v>#N/A</v>
      </c>
      <c r="IZX18" s="57"/>
      <c r="IZY18" s="58"/>
      <c r="IZZ18" s="56" t="e">
        <f>VLOOKUP(IZY18,$B$8:$C$182,2,0)</f>
        <v>#N/A</v>
      </c>
      <c r="JAA18" s="57"/>
      <c r="JAB18" s="58"/>
      <c r="JAC18" s="56" t="e">
        <f>VLOOKUP(JAB18,$B$8:$C$182,2,0)</f>
        <v>#N/A</v>
      </c>
      <c r="JAD18" s="57"/>
      <c r="JAE18" s="58"/>
      <c r="JAF18" s="56" t="e">
        <f>VLOOKUP(JAE18,$B$8:$C$182,2,0)</f>
        <v>#N/A</v>
      </c>
      <c r="JAG18" s="57"/>
      <c r="JAH18" s="58"/>
      <c r="JAI18" s="56" t="e">
        <f>VLOOKUP(JAH18,$B$8:$C$182,2,0)</f>
        <v>#N/A</v>
      </c>
      <c r="JAJ18" s="57"/>
      <c r="JAK18" s="58"/>
      <c r="JAL18" s="56" t="e">
        <f>VLOOKUP(JAK18,$B$8:$C$182,2,0)</f>
        <v>#N/A</v>
      </c>
      <c r="JAM18" s="57"/>
      <c r="JAN18" s="58"/>
      <c r="JAO18" s="56" t="e">
        <f>VLOOKUP(JAN18,$B$8:$C$182,2,0)</f>
        <v>#N/A</v>
      </c>
      <c r="JAP18" s="57"/>
      <c r="JAQ18" s="58"/>
      <c r="JAR18" s="56" t="e">
        <f>VLOOKUP(JAQ18,$B$8:$C$182,2,0)</f>
        <v>#N/A</v>
      </c>
      <c r="JAS18" s="57"/>
      <c r="JAT18" s="58"/>
      <c r="JAU18" s="56" t="e">
        <f>VLOOKUP(JAT18,$B$8:$C$182,2,0)</f>
        <v>#N/A</v>
      </c>
      <c r="JAV18" s="57"/>
      <c r="JAW18" s="58"/>
      <c r="JAX18" s="56" t="e">
        <f>VLOOKUP(JAW18,$B$8:$C$182,2,0)</f>
        <v>#N/A</v>
      </c>
      <c r="JAY18" s="57"/>
      <c r="JAZ18" s="58"/>
      <c r="JBA18" s="56" t="e">
        <f>VLOOKUP(JAZ18,$B$8:$C$182,2,0)</f>
        <v>#N/A</v>
      </c>
      <c r="JBB18" s="57"/>
      <c r="JBC18" s="58"/>
      <c r="JBD18" s="56" t="e">
        <f>VLOOKUP(JBC18,$B$8:$C$182,2,0)</f>
        <v>#N/A</v>
      </c>
      <c r="JBE18" s="57"/>
      <c r="JBF18" s="58"/>
      <c r="JBG18" s="56" t="e">
        <f>VLOOKUP(JBF18,$B$8:$C$182,2,0)</f>
        <v>#N/A</v>
      </c>
      <c r="JBH18" s="57"/>
      <c r="JBI18" s="58"/>
      <c r="JBJ18" s="56" t="e">
        <f>VLOOKUP(JBI18,$B$8:$C$182,2,0)</f>
        <v>#N/A</v>
      </c>
      <c r="JBK18" s="57"/>
      <c r="JBL18" s="58"/>
      <c r="JBM18" s="56" t="e">
        <f>VLOOKUP(JBL18,$B$8:$C$182,2,0)</f>
        <v>#N/A</v>
      </c>
      <c r="JBN18" s="57"/>
      <c r="JBO18" s="58"/>
      <c r="JBP18" s="56" t="e">
        <f>VLOOKUP(JBO18,$B$8:$C$182,2,0)</f>
        <v>#N/A</v>
      </c>
      <c r="JBQ18" s="57"/>
      <c r="JBR18" s="58"/>
      <c r="JBS18" s="56" t="e">
        <f>VLOOKUP(JBR18,$B$8:$C$182,2,0)</f>
        <v>#N/A</v>
      </c>
      <c r="JBT18" s="57"/>
      <c r="JBU18" s="58"/>
      <c r="JBV18" s="56" t="e">
        <f>VLOOKUP(JBU18,$B$8:$C$182,2,0)</f>
        <v>#N/A</v>
      </c>
      <c r="JBW18" s="57"/>
      <c r="JBX18" s="58"/>
      <c r="JBY18" s="56" t="e">
        <f>VLOOKUP(JBX18,$B$8:$C$182,2,0)</f>
        <v>#N/A</v>
      </c>
      <c r="JBZ18" s="57"/>
      <c r="JCA18" s="58"/>
      <c r="JCB18" s="56" t="e">
        <f>VLOOKUP(JCA18,$B$8:$C$182,2,0)</f>
        <v>#N/A</v>
      </c>
      <c r="JCC18" s="57"/>
      <c r="JCD18" s="58"/>
      <c r="JCE18" s="56" t="e">
        <f>VLOOKUP(JCD18,$B$8:$C$182,2,0)</f>
        <v>#N/A</v>
      </c>
      <c r="JCF18" s="57"/>
      <c r="JCG18" s="58"/>
      <c r="JCH18" s="56" t="e">
        <f>VLOOKUP(JCG18,$B$8:$C$182,2,0)</f>
        <v>#N/A</v>
      </c>
      <c r="JCI18" s="57"/>
      <c r="JCJ18" s="58"/>
      <c r="JCK18" s="56" t="e">
        <f>VLOOKUP(JCJ18,$B$8:$C$182,2,0)</f>
        <v>#N/A</v>
      </c>
      <c r="JCL18" s="57"/>
      <c r="JCM18" s="58"/>
      <c r="JCN18" s="56" t="e">
        <f>VLOOKUP(JCM18,$B$8:$C$182,2,0)</f>
        <v>#N/A</v>
      </c>
      <c r="JCO18" s="57"/>
      <c r="JCP18" s="58"/>
      <c r="JCQ18" s="56" t="e">
        <f>VLOOKUP(JCP18,$B$8:$C$182,2,0)</f>
        <v>#N/A</v>
      </c>
      <c r="JCR18" s="57"/>
      <c r="JCS18" s="58"/>
      <c r="JCT18" s="56" t="e">
        <f>VLOOKUP(JCS18,$B$8:$C$182,2,0)</f>
        <v>#N/A</v>
      </c>
      <c r="JCU18" s="57"/>
      <c r="JCV18" s="58"/>
      <c r="JCW18" s="56" t="e">
        <f>VLOOKUP(JCV18,$B$8:$C$182,2,0)</f>
        <v>#N/A</v>
      </c>
      <c r="JCX18" s="57"/>
      <c r="JCY18" s="58"/>
      <c r="JCZ18" s="56" t="e">
        <f>VLOOKUP(JCY18,$B$8:$C$182,2,0)</f>
        <v>#N/A</v>
      </c>
      <c r="JDA18" s="57"/>
      <c r="JDB18" s="58"/>
      <c r="JDC18" s="56" t="e">
        <f>VLOOKUP(JDB18,$B$8:$C$182,2,0)</f>
        <v>#N/A</v>
      </c>
      <c r="JDD18" s="57"/>
      <c r="JDE18" s="58"/>
      <c r="JDF18" s="56" t="e">
        <f>VLOOKUP(JDE18,$B$8:$C$182,2,0)</f>
        <v>#N/A</v>
      </c>
      <c r="JDG18" s="57"/>
      <c r="JDH18" s="58"/>
      <c r="JDI18" s="56" t="e">
        <f>VLOOKUP(JDH18,$B$8:$C$182,2,0)</f>
        <v>#N/A</v>
      </c>
      <c r="JDJ18" s="57"/>
      <c r="JDK18" s="58"/>
      <c r="JDL18" s="56" t="e">
        <f>VLOOKUP(JDK18,$B$8:$C$182,2,0)</f>
        <v>#N/A</v>
      </c>
      <c r="JDM18" s="57"/>
      <c r="JDN18" s="58"/>
      <c r="JDO18" s="56" t="e">
        <f>VLOOKUP(JDN18,$B$8:$C$182,2,0)</f>
        <v>#N/A</v>
      </c>
      <c r="JDP18" s="57"/>
      <c r="JDQ18" s="58"/>
      <c r="JDR18" s="56" t="e">
        <f>VLOOKUP(JDQ18,$B$8:$C$182,2,0)</f>
        <v>#N/A</v>
      </c>
      <c r="JDS18" s="57"/>
      <c r="JDT18" s="58"/>
      <c r="JDU18" s="56" t="e">
        <f>VLOOKUP(JDT18,$B$8:$C$182,2,0)</f>
        <v>#N/A</v>
      </c>
      <c r="JDV18" s="57"/>
      <c r="JDW18" s="58"/>
      <c r="JDX18" s="56" t="e">
        <f>VLOOKUP(JDW18,$B$8:$C$182,2,0)</f>
        <v>#N/A</v>
      </c>
      <c r="JDY18" s="57"/>
      <c r="JDZ18" s="58"/>
      <c r="JEA18" s="56" t="e">
        <f>VLOOKUP(JDZ18,$B$8:$C$182,2,0)</f>
        <v>#N/A</v>
      </c>
      <c r="JEB18" s="57"/>
      <c r="JEC18" s="58"/>
      <c r="JED18" s="56" t="e">
        <f>VLOOKUP(JEC18,$B$8:$C$182,2,0)</f>
        <v>#N/A</v>
      </c>
      <c r="JEE18" s="57"/>
      <c r="JEF18" s="58"/>
      <c r="JEG18" s="56" t="e">
        <f>VLOOKUP(JEF18,$B$8:$C$182,2,0)</f>
        <v>#N/A</v>
      </c>
      <c r="JEH18" s="57"/>
      <c r="JEI18" s="58"/>
      <c r="JEJ18" s="56" t="e">
        <f>VLOOKUP(JEI18,$B$8:$C$182,2,0)</f>
        <v>#N/A</v>
      </c>
      <c r="JEK18" s="57"/>
      <c r="JEL18" s="58"/>
      <c r="JEM18" s="56" t="e">
        <f>VLOOKUP(JEL18,$B$8:$C$182,2,0)</f>
        <v>#N/A</v>
      </c>
      <c r="JEN18" s="57"/>
      <c r="JEO18" s="58"/>
      <c r="JEP18" s="56" t="e">
        <f>VLOOKUP(JEO18,$B$8:$C$182,2,0)</f>
        <v>#N/A</v>
      </c>
      <c r="JEQ18" s="57"/>
      <c r="JER18" s="58"/>
      <c r="JES18" s="56" t="e">
        <f>VLOOKUP(JER18,$B$8:$C$182,2,0)</f>
        <v>#N/A</v>
      </c>
      <c r="JET18" s="57"/>
      <c r="JEU18" s="58"/>
      <c r="JEV18" s="56" t="e">
        <f>VLOOKUP(JEU18,$B$8:$C$182,2,0)</f>
        <v>#N/A</v>
      </c>
      <c r="JEW18" s="57"/>
      <c r="JEX18" s="58"/>
      <c r="JEY18" s="56" t="e">
        <f>VLOOKUP(JEX18,$B$8:$C$182,2,0)</f>
        <v>#N/A</v>
      </c>
      <c r="JEZ18" s="57"/>
      <c r="JFA18" s="58"/>
      <c r="JFB18" s="56" t="e">
        <f>VLOOKUP(JFA18,$B$8:$C$182,2,0)</f>
        <v>#N/A</v>
      </c>
      <c r="JFC18" s="57"/>
      <c r="JFD18" s="58"/>
      <c r="JFE18" s="56" t="e">
        <f>VLOOKUP(JFD18,$B$8:$C$182,2,0)</f>
        <v>#N/A</v>
      </c>
      <c r="JFF18" s="57"/>
      <c r="JFG18" s="58"/>
      <c r="JFH18" s="56" t="e">
        <f>VLOOKUP(JFG18,$B$8:$C$182,2,0)</f>
        <v>#N/A</v>
      </c>
      <c r="JFI18" s="57"/>
      <c r="JFJ18" s="58"/>
      <c r="JFK18" s="56" t="e">
        <f>VLOOKUP(JFJ18,$B$8:$C$182,2,0)</f>
        <v>#N/A</v>
      </c>
      <c r="JFL18" s="57"/>
      <c r="JFM18" s="58"/>
      <c r="JFN18" s="56" t="e">
        <f>VLOOKUP(JFM18,$B$8:$C$182,2,0)</f>
        <v>#N/A</v>
      </c>
      <c r="JFO18" s="57"/>
      <c r="JFP18" s="58"/>
      <c r="JFQ18" s="56" t="e">
        <f>VLOOKUP(JFP18,$B$8:$C$182,2,0)</f>
        <v>#N/A</v>
      </c>
      <c r="JFR18" s="57"/>
      <c r="JFS18" s="58"/>
      <c r="JFT18" s="56" t="e">
        <f>VLOOKUP(JFS18,$B$8:$C$182,2,0)</f>
        <v>#N/A</v>
      </c>
      <c r="JFU18" s="57"/>
      <c r="JFV18" s="58"/>
      <c r="JFW18" s="56" t="e">
        <f>VLOOKUP(JFV18,$B$8:$C$182,2,0)</f>
        <v>#N/A</v>
      </c>
      <c r="JFX18" s="57"/>
      <c r="JFY18" s="58"/>
      <c r="JFZ18" s="56" t="e">
        <f>VLOOKUP(JFY18,$B$8:$C$182,2,0)</f>
        <v>#N/A</v>
      </c>
      <c r="JGA18" s="57"/>
      <c r="JGB18" s="58"/>
      <c r="JGC18" s="56" t="e">
        <f>VLOOKUP(JGB18,$B$8:$C$182,2,0)</f>
        <v>#N/A</v>
      </c>
      <c r="JGD18" s="57"/>
      <c r="JGE18" s="58"/>
      <c r="JGF18" s="56" t="e">
        <f>VLOOKUP(JGE18,$B$8:$C$182,2,0)</f>
        <v>#N/A</v>
      </c>
      <c r="JGG18" s="57"/>
      <c r="JGH18" s="58"/>
      <c r="JGI18" s="56" t="e">
        <f>VLOOKUP(JGH18,$B$8:$C$182,2,0)</f>
        <v>#N/A</v>
      </c>
      <c r="JGJ18" s="57"/>
      <c r="JGK18" s="58"/>
      <c r="JGL18" s="56" t="e">
        <f>VLOOKUP(JGK18,$B$8:$C$182,2,0)</f>
        <v>#N/A</v>
      </c>
      <c r="JGM18" s="57"/>
      <c r="JGN18" s="58"/>
      <c r="JGO18" s="56" t="e">
        <f>VLOOKUP(JGN18,$B$8:$C$182,2,0)</f>
        <v>#N/A</v>
      </c>
      <c r="JGP18" s="57"/>
      <c r="JGQ18" s="58"/>
      <c r="JGR18" s="56" t="e">
        <f>VLOOKUP(JGQ18,$B$8:$C$182,2,0)</f>
        <v>#N/A</v>
      </c>
      <c r="JGS18" s="57"/>
      <c r="JGT18" s="58"/>
      <c r="JGU18" s="56" t="e">
        <f>VLOOKUP(JGT18,$B$8:$C$182,2,0)</f>
        <v>#N/A</v>
      </c>
      <c r="JGV18" s="57"/>
      <c r="JGW18" s="58"/>
      <c r="JGX18" s="56" t="e">
        <f>VLOOKUP(JGW18,$B$8:$C$182,2,0)</f>
        <v>#N/A</v>
      </c>
      <c r="JGY18" s="57"/>
      <c r="JGZ18" s="58"/>
      <c r="JHA18" s="56" t="e">
        <f>VLOOKUP(JGZ18,$B$8:$C$182,2,0)</f>
        <v>#N/A</v>
      </c>
      <c r="JHB18" s="57"/>
      <c r="JHC18" s="58"/>
      <c r="JHD18" s="56" t="e">
        <f>VLOOKUP(JHC18,$B$8:$C$182,2,0)</f>
        <v>#N/A</v>
      </c>
      <c r="JHE18" s="57"/>
      <c r="JHF18" s="58"/>
      <c r="JHG18" s="56" t="e">
        <f>VLOOKUP(JHF18,$B$8:$C$182,2,0)</f>
        <v>#N/A</v>
      </c>
      <c r="JHH18" s="57"/>
      <c r="JHI18" s="58"/>
      <c r="JHJ18" s="56" t="e">
        <f>VLOOKUP(JHI18,$B$8:$C$182,2,0)</f>
        <v>#N/A</v>
      </c>
      <c r="JHK18" s="57"/>
      <c r="JHL18" s="58"/>
      <c r="JHM18" s="56" t="e">
        <f>VLOOKUP(JHL18,$B$8:$C$182,2,0)</f>
        <v>#N/A</v>
      </c>
      <c r="JHN18" s="57"/>
      <c r="JHO18" s="58"/>
      <c r="JHP18" s="56" t="e">
        <f>VLOOKUP(JHO18,$B$8:$C$182,2,0)</f>
        <v>#N/A</v>
      </c>
      <c r="JHQ18" s="57"/>
      <c r="JHR18" s="58"/>
      <c r="JHS18" s="56" t="e">
        <f>VLOOKUP(JHR18,$B$8:$C$182,2,0)</f>
        <v>#N/A</v>
      </c>
      <c r="JHT18" s="57"/>
      <c r="JHU18" s="58"/>
      <c r="JHV18" s="56" t="e">
        <f>VLOOKUP(JHU18,$B$8:$C$182,2,0)</f>
        <v>#N/A</v>
      </c>
      <c r="JHW18" s="57"/>
      <c r="JHX18" s="58"/>
      <c r="JHY18" s="56" t="e">
        <f>VLOOKUP(JHX18,$B$8:$C$182,2,0)</f>
        <v>#N/A</v>
      </c>
      <c r="JHZ18" s="57"/>
      <c r="JIA18" s="58"/>
      <c r="JIB18" s="56" t="e">
        <f>VLOOKUP(JIA18,$B$8:$C$182,2,0)</f>
        <v>#N/A</v>
      </c>
      <c r="JIC18" s="57"/>
      <c r="JID18" s="58"/>
      <c r="JIE18" s="56" t="e">
        <f>VLOOKUP(JID18,$B$8:$C$182,2,0)</f>
        <v>#N/A</v>
      </c>
      <c r="JIF18" s="57"/>
      <c r="JIG18" s="58"/>
      <c r="JIH18" s="56" t="e">
        <f>VLOOKUP(JIG18,$B$8:$C$182,2,0)</f>
        <v>#N/A</v>
      </c>
      <c r="JII18" s="57"/>
      <c r="JIJ18" s="58"/>
      <c r="JIK18" s="56" t="e">
        <f>VLOOKUP(JIJ18,$B$8:$C$182,2,0)</f>
        <v>#N/A</v>
      </c>
      <c r="JIL18" s="57"/>
      <c r="JIM18" s="58"/>
      <c r="JIN18" s="56" t="e">
        <f>VLOOKUP(JIM18,$B$8:$C$182,2,0)</f>
        <v>#N/A</v>
      </c>
      <c r="JIO18" s="57"/>
      <c r="JIP18" s="58"/>
      <c r="JIQ18" s="56" t="e">
        <f>VLOOKUP(JIP18,$B$8:$C$182,2,0)</f>
        <v>#N/A</v>
      </c>
      <c r="JIR18" s="57"/>
      <c r="JIS18" s="58"/>
      <c r="JIT18" s="56" t="e">
        <f>VLOOKUP(JIS18,$B$8:$C$182,2,0)</f>
        <v>#N/A</v>
      </c>
      <c r="JIU18" s="57"/>
      <c r="JIV18" s="58"/>
      <c r="JIW18" s="56" t="e">
        <f>VLOOKUP(JIV18,$B$8:$C$182,2,0)</f>
        <v>#N/A</v>
      </c>
      <c r="JIX18" s="57"/>
      <c r="JIY18" s="58"/>
      <c r="JIZ18" s="56" t="e">
        <f>VLOOKUP(JIY18,$B$8:$C$182,2,0)</f>
        <v>#N/A</v>
      </c>
      <c r="JJA18" s="57"/>
      <c r="JJB18" s="58"/>
      <c r="JJC18" s="56" t="e">
        <f>VLOOKUP(JJB18,$B$8:$C$182,2,0)</f>
        <v>#N/A</v>
      </c>
      <c r="JJD18" s="57"/>
      <c r="JJE18" s="58"/>
      <c r="JJF18" s="56" t="e">
        <f>VLOOKUP(JJE18,$B$8:$C$182,2,0)</f>
        <v>#N/A</v>
      </c>
      <c r="JJG18" s="57"/>
      <c r="JJH18" s="58"/>
      <c r="JJI18" s="56" t="e">
        <f>VLOOKUP(JJH18,$B$8:$C$182,2,0)</f>
        <v>#N/A</v>
      </c>
      <c r="JJJ18" s="57"/>
      <c r="JJK18" s="58"/>
      <c r="JJL18" s="56" t="e">
        <f>VLOOKUP(JJK18,$B$8:$C$182,2,0)</f>
        <v>#N/A</v>
      </c>
      <c r="JJM18" s="57"/>
      <c r="JJN18" s="58"/>
      <c r="JJO18" s="56" t="e">
        <f>VLOOKUP(JJN18,$B$8:$C$182,2,0)</f>
        <v>#N/A</v>
      </c>
      <c r="JJP18" s="57"/>
      <c r="JJQ18" s="58"/>
      <c r="JJR18" s="56" t="e">
        <f>VLOOKUP(JJQ18,$B$8:$C$182,2,0)</f>
        <v>#N/A</v>
      </c>
      <c r="JJS18" s="57"/>
      <c r="JJT18" s="58"/>
      <c r="JJU18" s="56" t="e">
        <f>VLOOKUP(JJT18,$B$8:$C$182,2,0)</f>
        <v>#N/A</v>
      </c>
      <c r="JJV18" s="57"/>
      <c r="JJW18" s="58"/>
      <c r="JJX18" s="56" t="e">
        <f>VLOOKUP(JJW18,$B$8:$C$182,2,0)</f>
        <v>#N/A</v>
      </c>
      <c r="JJY18" s="57"/>
      <c r="JJZ18" s="58"/>
      <c r="JKA18" s="56" t="e">
        <f>VLOOKUP(JJZ18,$B$8:$C$182,2,0)</f>
        <v>#N/A</v>
      </c>
      <c r="JKB18" s="57"/>
      <c r="JKC18" s="58"/>
      <c r="JKD18" s="56" t="e">
        <f>VLOOKUP(JKC18,$B$8:$C$182,2,0)</f>
        <v>#N/A</v>
      </c>
      <c r="JKE18" s="57"/>
      <c r="JKF18" s="58"/>
      <c r="JKG18" s="56" t="e">
        <f>VLOOKUP(JKF18,$B$8:$C$182,2,0)</f>
        <v>#N/A</v>
      </c>
      <c r="JKH18" s="57"/>
      <c r="JKI18" s="58"/>
      <c r="JKJ18" s="56" t="e">
        <f>VLOOKUP(JKI18,$B$8:$C$182,2,0)</f>
        <v>#N/A</v>
      </c>
      <c r="JKK18" s="57"/>
      <c r="JKL18" s="58"/>
      <c r="JKM18" s="56" t="e">
        <f>VLOOKUP(JKL18,$B$8:$C$182,2,0)</f>
        <v>#N/A</v>
      </c>
      <c r="JKN18" s="57"/>
      <c r="JKO18" s="58"/>
      <c r="JKP18" s="56" t="e">
        <f>VLOOKUP(JKO18,$B$8:$C$182,2,0)</f>
        <v>#N/A</v>
      </c>
      <c r="JKQ18" s="57"/>
      <c r="JKR18" s="58"/>
      <c r="JKS18" s="56" t="e">
        <f>VLOOKUP(JKR18,$B$8:$C$182,2,0)</f>
        <v>#N/A</v>
      </c>
      <c r="JKT18" s="57"/>
      <c r="JKU18" s="58"/>
      <c r="JKV18" s="56" t="e">
        <f>VLOOKUP(JKU18,$B$8:$C$182,2,0)</f>
        <v>#N/A</v>
      </c>
      <c r="JKW18" s="57"/>
      <c r="JKX18" s="58"/>
      <c r="JKY18" s="56" t="e">
        <f>VLOOKUP(JKX18,$B$8:$C$182,2,0)</f>
        <v>#N/A</v>
      </c>
      <c r="JKZ18" s="57"/>
      <c r="JLA18" s="58"/>
      <c r="JLB18" s="56" t="e">
        <f>VLOOKUP(JLA18,$B$8:$C$182,2,0)</f>
        <v>#N/A</v>
      </c>
      <c r="JLC18" s="57"/>
      <c r="JLD18" s="58"/>
      <c r="JLE18" s="56" t="e">
        <f>VLOOKUP(JLD18,$B$8:$C$182,2,0)</f>
        <v>#N/A</v>
      </c>
      <c r="JLF18" s="57"/>
      <c r="JLG18" s="58"/>
      <c r="JLH18" s="56" t="e">
        <f>VLOOKUP(JLG18,$B$8:$C$182,2,0)</f>
        <v>#N/A</v>
      </c>
      <c r="JLI18" s="57"/>
      <c r="JLJ18" s="58"/>
      <c r="JLK18" s="56" t="e">
        <f>VLOOKUP(JLJ18,$B$8:$C$182,2,0)</f>
        <v>#N/A</v>
      </c>
      <c r="JLL18" s="57"/>
      <c r="JLM18" s="58"/>
      <c r="JLN18" s="56" t="e">
        <f>VLOOKUP(JLM18,$B$8:$C$182,2,0)</f>
        <v>#N/A</v>
      </c>
      <c r="JLO18" s="57"/>
      <c r="JLP18" s="58"/>
      <c r="JLQ18" s="56" t="e">
        <f>VLOOKUP(JLP18,$B$8:$C$182,2,0)</f>
        <v>#N/A</v>
      </c>
      <c r="JLR18" s="57"/>
      <c r="JLS18" s="58"/>
      <c r="JLT18" s="56" t="e">
        <f>VLOOKUP(JLS18,$B$8:$C$182,2,0)</f>
        <v>#N/A</v>
      </c>
      <c r="JLU18" s="57"/>
      <c r="JLV18" s="58"/>
      <c r="JLW18" s="56" t="e">
        <f>VLOOKUP(JLV18,$B$8:$C$182,2,0)</f>
        <v>#N/A</v>
      </c>
      <c r="JLX18" s="57"/>
      <c r="JLY18" s="58"/>
      <c r="JLZ18" s="56" t="e">
        <f>VLOOKUP(JLY18,$B$8:$C$182,2,0)</f>
        <v>#N/A</v>
      </c>
      <c r="JMA18" s="57"/>
      <c r="JMB18" s="58"/>
      <c r="JMC18" s="56" t="e">
        <f>VLOOKUP(JMB18,$B$8:$C$182,2,0)</f>
        <v>#N/A</v>
      </c>
      <c r="JMD18" s="57"/>
      <c r="JME18" s="58"/>
      <c r="JMF18" s="56" t="e">
        <f>VLOOKUP(JME18,$B$8:$C$182,2,0)</f>
        <v>#N/A</v>
      </c>
      <c r="JMG18" s="57"/>
      <c r="JMH18" s="58"/>
      <c r="JMI18" s="56" t="e">
        <f>VLOOKUP(JMH18,$B$8:$C$182,2,0)</f>
        <v>#N/A</v>
      </c>
      <c r="JMJ18" s="57"/>
      <c r="JMK18" s="58"/>
      <c r="JML18" s="56" t="e">
        <f>VLOOKUP(JMK18,$B$8:$C$182,2,0)</f>
        <v>#N/A</v>
      </c>
      <c r="JMM18" s="57"/>
      <c r="JMN18" s="58"/>
      <c r="JMO18" s="56" t="e">
        <f>VLOOKUP(JMN18,$B$8:$C$182,2,0)</f>
        <v>#N/A</v>
      </c>
      <c r="JMP18" s="57"/>
      <c r="JMQ18" s="58"/>
      <c r="JMR18" s="56" t="e">
        <f>VLOOKUP(JMQ18,$B$8:$C$182,2,0)</f>
        <v>#N/A</v>
      </c>
      <c r="JMS18" s="57"/>
      <c r="JMT18" s="58"/>
      <c r="JMU18" s="56" t="e">
        <f>VLOOKUP(JMT18,$B$8:$C$182,2,0)</f>
        <v>#N/A</v>
      </c>
      <c r="JMV18" s="57"/>
      <c r="JMW18" s="58"/>
      <c r="JMX18" s="56" t="e">
        <f>VLOOKUP(JMW18,$B$8:$C$182,2,0)</f>
        <v>#N/A</v>
      </c>
      <c r="JMY18" s="57"/>
      <c r="JMZ18" s="58"/>
      <c r="JNA18" s="56" t="e">
        <f>VLOOKUP(JMZ18,$B$8:$C$182,2,0)</f>
        <v>#N/A</v>
      </c>
      <c r="JNB18" s="57"/>
      <c r="JNC18" s="58"/>
      <c r="JND18" s="56" t="e">
        <f>VLOOKUP(JNC18,$B$8:$C$182,2,0)</f>
        <v>#N/A</v>
      </c>
      <c r="JNE18" s="57"/>
      <c r="JNF18" s="58"/>
      <c r="JNG18" s="56" t="e">
        <f>VLOOKUP(JNF18,$B$8:$C$182,2,0)</f>
        <v>#N/A</v>
      </c>
      <c r="JNH18" s="57"/>
      <c r="JNI18" s="58"/>
      <c r="JNJ18" s="56" t="e">
        <f>VLOOKUP(JNI18,$B$8:$C$182,2,0)</f>
        <v>#N/A</v>
      </c>
      <c r="JNK18" s="57"/>
      <c r="JNL18" s="58"/>
      <c r="JNM18" s="56" t="e">
        <f>VLOOKUP(JNL18,$B$8:$C$182,2,0)</f>
        <v>#N/A</v>
      </c>
      <c r="JNN18" s="57"/>
      <c r="JNO18" s="58"/>
      <c r="JNP18" s="56" t="e">
        <f>VLOOKUP(JNO18,$B$8:$C$182,2,0)</f>
        <v>#N/A</v>
      </c>
      <c r="JNQ18" s="57"/>
      <c r="JNR18" s="58"/>
      <c r="JNS18" s="56" t="e">
        <f>VLOOKUP(JNR18,$B$8:$C$182,2,0)</f>
        <v>#N/A</v>
      </c>
      <c r="JNT18" s="57"/>
      <c r="JNU18" s="58"/>
      <c r="JNV18" s="56" t="e">
        <f>VLOOKUP(JNU18,$B$8:$C$182,2,0)</f>
        <v>#N/A</v>
      </c>
      <c r="JNW18" s="57"/>
      <c r="JNX18" s="58"/>
      <c r="JNY18" s="56" t="e">
        <f>VLOOKUP(JNX18,$B$8:$C$182,2,0)</f>
        <v>#N/A</v>
      </c>
      <c r="JNZ18" s="57"/>
      <c r="JOA18" s="58"/>
      <c r="JOB18" s="56" t="e">
        <f>VLOOKUP(JOA18,$B$8:$C$182,2,0)</f>
        <v>#N/A</v>
      </c>
      <c r="JOC18" s="57"/>
      <c r="JOD18" s="58"/>
      <c r="JOE18" s="56" t="e">
        <f>VLOOKUP(JOD18,$B$8:$C$182,2,0)</f>
        <v>#N/A</v>
      </c>
      <c r="JOF18" s="57"/>
      <c r="JOG18" s="58"/>
      <c r="JOH18" s="56" t="e">
        <f>VLOOKUP(JOG18,$B$8:$C$182,2,0)</f>
        <v>#N/A</v>
      </c>
      <c r="JOI18" s="57"/>
      <c r="JOJ18" s="58"/>
      <c r="JOK18" s="56" t="e">
        <f>VLOOKUP(JOJ18,$B$8:$C$182,2,0)</f>
        <v>#N/A</v>
      </c>
      <c r="JOL18" s="57"/>
      <c r="JOM18" s="58"/>
      <c r="JON18" s="56" t="e">
        <f>VLOOKUP(JOM18,$B$8:$C$182,2,0)</f>
        <v>#N/A</v>
      </c>
      <c r="JOO18" s="57"/>
      <c r="JOP18" s="58"/>
      <c r="JOQ18" s="56" t="e">
        <f>VLOOKUP(JOP18,$B$8:$C$182,2,0)</f>
        <v>#N/A</v>
      </c>
      <c r="JOR18" s="57"/>
      <c r="JOS18" s="58"/>
      <c r="JOT18" s="56" t="e">
        <f>VLOOKUP(JOS18,$B$8:$C$182,2,0)</f>
        <v>#N/A</v>
      </c>
      <c r="JOU18" s="57"/>
      <c r="JOV18" s="58"/>
      <c r="JOW18" s="56" t="e">
        <f>VLOOKUP(JOV18,$B$8:$C$182,2,0)</f>
        <v>#N/A</v>
      </c>
      <c r="JOX18" s="57"/>
      <c r="JOY18" s="58"/>
      <c r="JOZ18" s="56" t="e">
        <f>VLOOKUP(JOY18,$B$8:$C$182,2,0)</f>
        <v>#N/A</v>
      </c>
      <c r="JPA18" s="57"/>
      <c r="JPB18" s="58"/>
      <c r="JPC18" s="56" t="e">
        <f>VLOOKUP(JPB18,$B$8:$C$182,2,0)</f>
        <v>#N/A</v>
      </c>
      <c r="JPD18" s="57"/>
      <c r="JPE18" s="58"/>
      <c r="JPF18" s="56" t="e">
        <f>VLOOKUP(JPE18,$B$8:$C$182,2,0)</f>
        <v>#N/A</v>
      </c>
      <c r="JPG18" s="57"/>
      <c r="JPH18" s="58"/>
      <c r="JPI18" s="56" t="e">
        <f>VLOOKUP(JPH18,$B$8:$C$182,2,0)</f>
        <v>#N/A</v>
      </c>
      <c r="JPJ18" s="57"/>
      <c r="JPK18" s="58"/>
      <c r="JPL18" s="56" t="e">
        <f>VLOOKUP(JPK18,$B$8:$C$182,2,0)</f>
        <v>#N/A</v>
      </c>
      <c r="JPM18" s="57"/>
      <c r="JPN18" s="58"/>
      <c r="JPO18" s="56" t="e">
        <f>VLOOKUP(JPN18,$B$8:$C$182,2,0)</f>
        <v>#N/A</v>
      </c>
      <c r="JPP18" s="57"/>
      <c r="JPQ18" s="58"/>
      <c r="JPR18" s="56" t="e">
        <f>VLOOKUP(JPQ18,$B$8:$C$182,2,0)</f>
        <v>#N/A</v>
      </c>
      <c r="JPS18" s="57"/>
      <c r="JPT18" s="58"/>
      <c r="JPU18" s="56" t="e">
        <f>VLOOKUP(JPT18,$B$8:$C$182,2,0)</f>
        <v>#N/A</v>
      </c>
      <c r="JPV18" s="57"/>
      <c r="JPW18" s="58"/>
      <c r="JPX18" s="56" t="e">
        <f>VLOOKUP(JPW18,$B$8:$C$182,2,0)</f>
        <v>#N/A</v>
      </c>
      <c r="JPY18" s="57"/>
      <c r="JPZ18" s="58"/>
      <c r="JQA18" s="56" t="e">
        <f>VLOOKUP(JPZ18,$B$8:$C$182,2,0)</f>
        <v>#N/A</v>
      </c>
      <c r="JQB18" s="57"/>
      <c r="JQC18" s="58"/>
      <c r="JQD18" s="56" t="e">
        <f>VLOOKUP(JQC18,$B$8:$C$182,2,0)</f>
        <v>#N/A</v>
      </c>
      <c r="JQE18" s="57"/>
      <c r="JQF18" s="58"/>
      <c r="JQG18" s="56" t="e">
        <f>VLOOKUP(JQF18,$B$8:$C$182,2,0)</f>
        <v>#N/A</v>
      </c>
      <c r="JQH18" s="57"/>
      <c r="JQI18" s="58"/>
      <c r="JQJ18" s="56" t="e">
        <f>VLOOKUP(JQI18,$B$8:$C$182,2,0)</f>
        <v>#N/A</v>
      </c>
      <c r="JQK18" s="57"/>
      <c r="JQL18" s="58"/>
      <c r="JQM18" s="56" t="e">
        <f>VLOOKUP(JQL18,$B$8:$C$182,2,0)</f>
        <v>#N/A</v>
      </c>
      <c r="JQN18" s="57"/>
      <c r="JQO18" s="58"/>
      <c r="JQP18" s="56" t="e">
        <f>VLOOKUP(JQO18,$B$8:$C$182,2,0)</f>
        <v>#N/A</v>
      </c>
      <c r="JQQ18" s="57"/>
      <c r="JQR18" s="58"/>
      <c r="JQS18" s="56" t="e">
        <f>VLOOKUP(JQR18,$B$8:$C$182,2,0)</f>
        <v>#N/A</v>
      </c>
      <c r="JQT18" s="57"/>
      <c r="JQU18" s="58"/>
      <c r="JQV18" s="56" t="e">
        <f>VLOOKUP(JQU18,$B$8:$C$182,2,0)</f>
        <v>#N/A</v>
      </c>
      <c r="JQW18" s="57"/>
      <c r="JQX18" s="58"/>
      <c r="JQY18" s="56" t="e">
        <f>VLOOKUP(JQX18,$B$8:$C$182,2,0)</f>
        <v>#N/A</v>
      </c>
      <c r="JQZ18" s="57"/>
      <c r="JRA18" s="58"/>
      <c r="JRB18" s="56" t="e">
        <f>VLOOKUP(JRA18,$B$8:$C$182,2,0)</f>
        <v>#N/A</v>
      </c>
      <c r="JRC18" s="57"/>
      <c r="JRD18" s="58"/>
      <c r="JRE18" s="56" t="e">
        <f>VLOOKUP(JRD18,$B$8:$C$182,2,0)</f>
        <v>#N/A</v>
      </c>
      <c r="JRF18" s="57"/>
      <c r="JRG18" s="58"/>
      <c r="JRH18" s="56" t="e">
        <f>VLOOKUP(JRG18,$B$8:$C$182,2,0)</f>
        <v>#N/A</v>
      </c>
      <c r="JRI18" s="57"/>
      <c r="JRJ18" s="58"/>
      <c r="JRK18" s="56" t="e">
        <f>VLOOKUP(JRJ18,$B$8:$C$182,2,0)</f>
        <v>#N/A</v>
      </c>
      <c r="JRL18" s="57"/>
      <c r="JRM18" s="58"/>
      <c r="JRN18" s="56" t="e">
        <f>VLOOKUP(JRM18,$B$8:$C$182,2,0)</f>
        <v>#N/A</v>
      </c>
      <c r="JRO18" s="57"/>
      <c r="JRP18" s="58"/>
      <c r="JRQ18" s="56" t="e">
        <f>VLOOKUP(JRP18,$B$8:$C$182,2,0)</f>
        <v>#N/A</v>
      </c>
      <c r="JRR18" s="57"/>
      <c r="JRS18" s="58"/>
      <c r="JRT18" s="56" t="e">
        <f>VLOOKUP(JRS18,$B$8:$C$182,2,0)</f>
        <v>#N/A</v>
      </c>
      <c r="JRU18" s="57"/>
      <c r="JRV18" s="58"/>
      <c r="JRW18" s="56" t="e">
        <f>VLOOKUP(JRV18,$B$8:$C$182,2,0)</f>
        <v>#N/A</v>
      </c>
      <c r="JRX18" s="57"/>
      <c r="JRY18" s="58"/>
      <c r="JRZ18" s="56" t="e">
        <f>VLOOKUP(JRY18,$B$8:$C$182,2,0)</f>
        <v>#N/A</v>
      </c>
      <c r="JSA18" s="57"/>
      <c r="JSB18" s="58"/>
      <c r="JSC18" s="56" t="e">
        <f>VLOOKUP(JSB18,$B$8:$C$182,2,0)</f>
        <v>#N/A</v>
      </c>
      <c r="JSD18" s="57"/>
      <c r="JSE18" s="58"/>
      <c r="JSF18" s="56" t="e">
        <f>VLOOKUP(JSE18,$B$8:$C$182,2,0)</f>
        <v>#N/A</v>
      </c>
      <c r="JSG18" s="57"/>
      <c r="JSH18" s="58"/>
      <c r="JSI18" s="56" t="e">
        <f>VLOOKUP(JSH18,$B$8:$C$182,2,0)</f>
        <v>#N/A</v>
      </c>
      <c r="JSJ18" s="57"/>
      <c r="JSK18" s="58"/>
      <c r="JSL18" s="56" t="e">
        <f>VLOOKUP(JSK18,$B$8:$C$182,2,0)</f>
        <v>#N/A</v>
      </c>
      <c r="JSM18" s="57"/>
      <c r="JSN18" s="58"/>
      <c r="JSO18" s="56" t="e">
        <f>VLOOKUP(JSN18,$B$8:$C$182,2,0)</f>
        <v>#N/A</v>
      </c>
      <c r="JSP18" s="57"/>
      <c r="JSQ18" s="58"/>
      <c r="JSR18" s="56" t="e">
        <f>VLOOKUP(JSQ18,$B$8:$C$182,2,0)</f>
        <v>#N/A</v>
      </c>
      <c r="JSS18" s="57"/>
      <c r="JST18" s="58"/>
      <c r="JSU18" s="56" t="e">
        <f>VLOOKUP(JST18,$B$8:$C$182,2,0)</f>
        <v>#N/A</v>
      </c>
      <c r="JSV18" s="57"/>
      <c r="JSW18" s="58"/>
      <c r="JSX18" s="56" t="e">
        <f>VLOOKUP(JSW18,$B$8:$C$182,2,0)</f>
        <v>#N/A</v>
      </c>
      <c r="JSY18" s="57"/>
      <c r="JSZ18" s="58"/>
      <c r="JTA18" s="56" t="e">
        <f>VLOOKUP(JSZ18,$B$8:$C$182,2,0)</f>
        <v>#N/A</v>
      </c>
      <c r="JTB18" s="57"/>
      <c r="JTC18" s="58"/>
      <c r="JTD18" s="56" t="e">
        <f>VLOOKUP(JTC18,$B$8:$C$182,2,0)</f>
        <v>#N/A</v>
      </c>
      <c r="JTE18" s="57"/>
      <c r="JTF18" s="58"/>
      <c r="JTG18" s="56" t="e">
        <f>VLOOKUP(JTF18,$B$8:$C$182,2,0)</f>
        <v>#N/A</v>
      </c>
      <c r="JTH18" s="57"/>
      <c r="JTI18" s="58"/>
      <c r="JTJ18" s="56" t="e">
        <f>VLOOKUP(JTI18,$B$8:$C$182,2,0)</f>
        <v>#N/A</v>
      </c>
      <c r="JTK18" s="57"/>
      <c r="JTL18" s="58"/>
      <c r="JTM18" s="56" t="e">
        <f>VLOOKUP(JTL18,$B$8:$C$182,2,0)</f>
        <v>#N/A</v>
      </c>
      <c r="JTN18" s="57"/>
      <c r="JTO18" s="58"/>
      <c r="JTP18" s="56" t="e">
        <f>VLOOKUP(JTO18,$B$8:$C$182,2,0)</f>
        <v>#N/A</v>
      </c>
      <c r="JTQ18" s="57"/>
      <c r="JTR18" s="58"/>
      <c r="JTS18" s="56" t="e">
        <f>VLOOKUP(JTR18,$B$8:$C$182,2,0)</f>
        <v>#N/A</v>
      </c>
      <c r="JTT18" s="57"/>
      <c r="JTU18" s="58"/>
      <c r="JTV18" s="56" t="e">
        <f>VLOOKUP(JTU18,$B$8:$C$182,2,0)</f>
        <v>#N/A</v>
      </c>
      <c r="JTW18" s="57"/>
      <c r="JTX18" s="58"/>
      <c r="JTY18" s="56" t="e">
        <f>VLOOKUP(JTX18,$B$8:$C$182,2,0)</f>
        <v>#N/A</v>
      </c>
      <c r="JTZ18" s="57"/>
      <c r="JUA18" s="58"/>
      <c r="JUB18" s="56" t="e">
        <f>VLOOKUP(JUA18,$B$8:$C$182,2,0)</f>
        <v>#N/A</v>
      </c>
      <c r="JUC18" s="57"/>
      <c r="JUD18" s="58"/>
      <c r="JUE18" s="56" t="e">
        <f>VLOOKUP(JUD18,$B$8:$C$182,2,0)</f>
        <v>#N/A</v>
      </c>
      <c r="JUF18" s="57"/>
      <c r="JUG18" s="58"/>
      <c r="JUH18" s="56" t="e">
        <f>VLOOKUP(JUG18,$B$8:$C$182,2,0)</f>
        <v>#N/A</v>
      </c>
      <c r="JUI18" s="57"/>
      <c r="JUJ18" s="58"/>
      <c r="JUK18" s="56" t="e">
        <f>VLOOKUP(JUJ18,$B$8:$C$182,2,0)</f>
        <v>#N/A</v>
      </c>
      <c r="JUL18" s="57"/>
      <c r="JUM18" s="58"/>
      <c r="JUN18" s="56" t="e">
        <f>VLOOKUP(JUM18,$B$8:$C$182,2,0)</f>
        <v>#N/A</v>
      </c>
      <c r="JUO18" s="57"/>
      <c r="JUP18" s="58"/>
      <c r="JUQ18" s="56" t="e">
        <f>VLOOKUP(JUP18,$B$8:$C$182,2,0)</f>
        <v>#N/A</v>
      </c>
      <c r="JUR18" s="57"/>
      <c r="JUS18" s="58"/>
      <c r="JUT18" s="56" t="e">
        <f>VLOOKUP(JUS18,$B$8:$C$182,2,0)</f>
        <v>#N/A</v>
      </c>
      <c r="JUU18" s="57"/>
      <c r="JUV18" s="58"/>
      <c r="JUW18" s="56" t="e">
        <f>VLOOKUP(JUV18,$B$8:$C$182,2,0)</f>
        <v>#N/A</v>
      </c>
      <c r="JUX18" s="57"/>
      <c r="JUY18" s="58"/>
      <c r="JUZ18" s="56" t="e">
        <f>VLOOKUP(JUY18,$B$8:$C$182,2,0)</f>
        <v>#N/A</v>
      </c>
      <c r="JVA18" s="57"/>
      <c r="JVB18" s="58"/>
      <c r="JVC18" s="56" t="e">
        <f>VLOOKUP(JVB18,$B$8:$C$182,2,0)</f>
        <v>#N/A</v>
      </c>
      <c r="JVD18" s="57"/>
      <c r="JVE18" s="58"/>
      <c r="JVF18" s="56" t="e">
        <f>VLOOKUP(JVE18,$B$8:$C$182,2,0)</f>
        <v>#N/A</v>
      </c>
      <c r="JVG18" s="57"/>
      <c r="JVH18" s="58"/>
      <c r="JVI18" s="56" t="e">
        <f>VLOOKUP(JVH18,$B$8:$C$182,2,0)</f>
        <v>#N/A</v>
      </c>
      <c r="JVJ18" s="57"/>
      <c r="JVK18" s="58"/>
      <c r="JVL18" s="56" t="e">
        <f>VLOOKUP(JVK18,$B$8:$C$182,2,0)</f>
        <v>#N/A</v>
      </c>
      <c r="JVM18" s="57"/>
      <c r="JVN18" s="58"/>
      <c r="JVO18" s="56" t="e">
        <f>VLOOKUP(JVN18,$B$8:$C$182,2,0)</f>
        <v>#N/A</v>
      </c>
      <c r="JVP18" s="57"/>
      <c r="JVQ18" s="58"/>
      <c r="JVR18" s="56" t="e">
        <f>VLOOKUP(JVQ18,$B$8:$C$182,2,0)</f>
        <v>#N/A</v>
      </c>
      <c r="JVS18" s="57"/>
      <c r="JVT18" s="58"/>
      <c r="JVU18" s="56" t="e">
        <f>VLOOKUP(JVT18,$B$8:$C$182,2,0)</f>
        <v>#N/A</v>
      </c>
      <c r="JVV18" s="57"/>
      <c r="JVW18" s="58"/>
      <c r="JVX18" s="56" t="e">
        <f>VLOOKUP(JVW18,$B$8:$C$182,2,0)</f>
        <v>#N/A</v>
      </c>
      <c r="JVY18" s="57"/>
      <c r="JVZ18" s="58"/>
      <c r="JWA18" s="56" t="e">
        <f>VLOOKUP(JVZ18,$B$8:$C$182,2,0)</f>
        <v>#N/A</v>
      </c>
      <c r="JWB18" s="57"/>
      <c r="JWC18" s="58"/>
      <c r="JWD18" s="56" t="e">
        <f>VLOOKUP(JWC18,$B$8:$C$182,2,0)</f>
        <v>#N/A</v>
      </c>
      <c r="JWE18" s="57"/>
      <c r="JWF18" s="58"/>
      <c r="JWG18" s="56" t="e">
        <f>VLOOKUP(JWF18,$B$8:$C$182,2,0)</f>
        <v>#N/A</v>
      </c>
      <c r="JWH18" s="57"/>
      <c r="JWI18" s="58"/>
      <c r="JWJ18" s="56" t="e">
        <f>VLOOKUP(JWI18,$B$8:$C$182,2,0)</f>
        <v>#N/A</v>
      </c>
      <c r="JWK18" s="57"/>
      <c r="JWL18" s="58"/>
      <c r="JWM18" s="56" t="e">
        <f>VLOOKUP(JWL18,$B$8:$C$182,2,0)</f>
        <v>#N/A</v>
      </c>
      <c r="JWN18" s="57"/>
      <c r="JWO18" s="58"/>
      <c r="JWP18" s="56" t="e">
        <f>VLOOKUP(JWO18,$B$8:$C$182,2,0)</f>
        <v>#N/A</v>
      </c>
      <c r="JWQ18" s="57"/>
      <c r="JWR18" s="58"/>
      <c r="JWS18" s="56" t="e">
        <f>VLOOKUP(JWR18,$B$8:$C$182,2,0)</f>
        <v>#N/A</v>
      </c>
      <c r="JWT18" s="57"/>
      <c r="JWU18" s="58"/>
      <c r="JWV18" s="56" t="e">
        <f>VLOOKUP(JWU18,$B$8:$C$182,2,0)</f>
        <v>#N/A</v>
      </c>
      <c r="JWW18" s="57"/>
      <c r="JWX18" s="58"/>
      <c r="JWY18" s="56" t="e">
        <f>VLOOKUP(JWX18,$B$8:$C$182,2,0)</f>
        <v>#N/A</v>
      </c>
      <c r="JWZ18" s="57"/>
      <c r="JXA18" s="58"/>
      <c r="JXB18" s="56" t="e">
        <f>VLOOKUP(JXA18,$B$8:$C$182,2,0)</f>
        <v>#N/A</v>
      </c>
      <c r="JXC18" s="57"/>
      <c r="JXD18" s="58"/>
      <c r="JXE18" s="56" t="e">
        <f>VLOOKUP(JXD18,$B$8:$C$182,2,0)</f>
        <v>#N/A</v>
      </c>
      <c r="JXF18" s="57"/>
      <c r="JXG18" s="58"/>
      <c r="JXH18" s="56" t="e">
        <f>VLOOKUP(JXG18,$B$8:$C$182,2,0)</f>
        <v>#N/A</v>
      </c>
      <c r="JXI18" s="57"/>
      <c r="JXJ18" s="58"/>
      <c r="JXK18" s="56" t="e">
        <f>VLOOKUP(JXJ18,$B$8:$C$182,2,0)</f>
        <v>#N/A</v>
      </c>
      <c r="JXL18" s="57"/>
      <c r="JXM18" s="58"/>
      <c r="JXN18" s="56" t="e">
        <f>VLOOKUP(JXM18,$B$8:$C$182,2,0)</f>
        <v>#N/A</v>
      </c>
      <c r="JXO18" s="57"/>
      <c r="JXP18" s="58"/>
      <c r="JXQ18" s="56" t="e">
        <f>VLOOKUP(JXP18,$B$8:$C$182,2,0)</f>
        <v>#N/A</v>
      </c>
      <c r="JXR18" s="57"/>
      <c r="JXS18" s="58"/>
      <c r="JXT18" s="56" t="e">
        <f>VLOOKUP(JXS18,$B$8:$C$182,2,0)</f>
        <v>#N/A</v>
      </c>
      <c r="JXU18" s="57"/>
      <c r="JXV18" s="58"/>
      <c r="JXW18" s="56" t="e">
        <f>VLOOKUP(JXV18,$B$8:$C$182,2,0)</f>
        <v>#N/A</v>
      </c>
      <c r="JXX18" s="57"/>
      <c r="JXY18" s="58"/>
      <c r="JXZ18" s="56" t="e">
        <f>VLOOKUP(JXY18,$B$8:$C$182,2,0)</f>
        <v>#N/A</v>
      </c>
      <c r="JYA18" s="57"/>
      <c r="JYB18" s="58"/>
      <c r="JYC18" s="56" t="e">
        <f>VLOOKUP(JYB18,$B$8:$C$182,2,0)</f>
        <v>#N/A</v>
      </c>
      <c r="JYD18" s="57"/>
      <c r="JYE18" s="58"/>
      <c r="JYF18" s="56" t="e">
        <f>VLOOKUP(JYE18,$B$8:$C$182,2,0)</f>
        <v>#N/A</v>
      </c>
      <c r="JYG18" s="57"/>
      <c r="JYH18" s="58"/>
      <c r="JYI18" s="56" t="e">
        <f>VLOOKUP(JYH18,$B$8:$C$182,2,0)</f>
        <v>#N/A</v>
      </c>
      <c r="JYJ18" s="57"/>
      <c r="JYK18" s="58"/>
      <c r="JYL18" s="56" t="e">
        <f>VLOOKUP(JYK18,$B$8:$C$182,2,0)</f>
        <v>#N/A</v>
      </c>
      <c r="JYM18" s="57"/>
      <c r="JYN18" s="58"/>
      <c r="JYO18" s="56" t="e">
        <f>VLOOKUP(JYN18,$B$8:$C$182,2,0)</f>
        <v>#N/A</v>
      </c>
      <c r="JYP18" s="57"/>
      <c r="JYQ18" s="58"/>
      <c r="JYR18" s="56" t="e">
        <f>VLOOKUP(JYQ18,$B$8:$C$182,2,0)</f>
        <v>#N/A</v>
      </c>
      <c r="JYS18" s="57"/>
      <c r="JYT18" s="58"/>
      <c r="JYU18" s="56" t="e">
        <f>VLOOKUP(JYT18,$B$8:$C$182,2,0)</f>
        <v>#N/A</v>
      </c>
      <c r="JYV18" s="57"/>
      <c r="JYW18" s="58"/>
      <c r="JYX18" s="56" t="e">
        <f>VLOOKUP(JYW18,$B$8:$C$182,2,0)</f>
        <v>#N/A</v>
      </c>
      <c r="JYY18" s="57"/>
      <c r="JYZ18" s="58"/>
      <c r="JZA18" s="56" t="e">
        <f>VLOOKUP(JYZ18,$B$8:$C$182,2,0)</f>
        <v>#N/A</v>
      </c>
      <c r="JZB18" s="57"/>
      <c r="JZC18" s="58"/>
      <c r="JZD18" s="56" t="e">
        <f>VLOOKUP(JZC18,$B$8:$C$182,2,0)</f>
        <v>#N/A</v>
      </c>
      <c r="JZE18" s="57"/>
      <c r="JZF18" s="58"/>
      <c r="JZG18" s="56" t="e">
        <f>VLOOKUP(JZF18,$B$8:$C$182,2,0)</f>
        <v>#N/A</v>
      </c>
      <c r="JZH18" s="57"/>
      <c r="JZI18" s="58"/>
      <c r="JZJ18" s="56" t="e">
        <f>VLOOKUP(JZI18,$B$8:$C$182,2,0)</f>
        <v>#N/A</v>
      </c>
      <c r="JZK18" s="57"/>
      <c r="JZL18" s="58"/>
      <c r="JZM18" s="56" t="e">
        <f>VLOOKUP(JZL18,$B$8:$C$182,2,0)</f>
        <v>#N/A</v>
      </c>
      <c r="JZN18" s="57"/>
      <c r="JZO18" s="58"/>
      <c r="JZP18" s="56" t="e">
        <f>VLOOKUP(JZO18,$B$8:$C$182,2,0)</f>
        <v>#N/A</v>
      </c>
      <c r="JZQ18" s="57"/>
      <c r="JZR18" s="58"/>
      <c r="JZS18" s="56" t="e">
        <f>VLOOKUP(JZR18,$B$8:$C$182,2,0)</f>
        <v>#N/A</v>
      </c>
      <c r="JZT18" s="57"/>
      <c r="JZU18" s="58"/>
      <c r="JZV18" s="56" t="e">
        <f>VLOOKUP(JZU18,$B$8:$C$182,2,0)</f>
        <v>#N/A</v>
      </c>
      <c r="JZW18" s="57"/>
      <c r="JZX18" s="58"/>
      <c r="JZY18" s="56" t="e">
        <f>VLOOKUP(JZX18,$B$8:$C$182,2,0)</f>
        <v>#N/A</v>
      </c>
      <c r="JZZ18" s="57"/>
      <c r="KAA18" s="58"/>
      <c r="KAB18" s="56" t="e">
        <f>VLOOKUP(KAA18,$B$8:$C$182,2,0)</f>
        <v>#N/A</v>
      </c>
      <c r="KAC18" s="57"/>
      <c r="KAD18" s="58"/>
      <c r="KAE18" s="56" t="e">
        <f>VLOOKUP(KAD18,$B$8:$C$182,2,0)</f>
        <v>#N/A</v>
      </c>
      <c r="KAF18" s="57"/>
      <c r="KAG18" s="58"/>
      <c r="KAH18" s="56" t="e">
        <f>VLOOKUP(KAG18,$B$8:$C$182,2,0)</f>
        <v>#N/A</v>
      </c>
      <c r="KAI18" s="57"/>
      <c r="KAJ18" s="58"/>
      <c r="KAK18" s="56" t="e">
        <f>VLOOKUP(KAJ18,$B$8:$C$182,2,0)</f>
        <v>#N/A</v>
      </c>
      <c r="KAL18" s="57"/>
      <c r="KAM18" s="58"/>
      <c r="KAN18" s="56" t="e">
        <f>VLOOKUP(KAM18,$B$8:$C$182,2,0)</f>
        <v>#N/A</v>
      </c>
      <c r="KAO18" s="57"/>
      <c r="KAP18" s="58"/>
      <c r="KAQ18" s="56" t="e">
        <f>VLOOKUP(KAP18,$B$8:$C$182,2,0)</f>
        <v>#N/A</v>
      </c>
      <c r="KAR18" s="57"/>
      <c r="KAS18" s="58"/>
      <c r="KAT18" s="56" t="e">
        <f>VLOOKUP(KAS18,$B$8:$C$182,2,0)</f>
        <v>#N/A</v>
      </c>
      <c r="KAU18" s="57"/>
      <c r="KAV18" s="58"/>
      <c r="KAW18" s="56" t="e">
        <f>VLOOKUP(KAV18,$B$8:$C$182,2,0)</f>
        <v>#N/A</v>
      </c>
      <c r="KAX18" s="57"/>
      <c r="KAY18" s="58"/>
      <c r="KAZ18" s="56" t="e">
        <f>VLOOKUP(KAY18,$B$8:$C$182,2,0)</f>
        <v>#N/A</v>
      </c>
      <c r="KBA18" s="57"/>
      <c r="KBB18" s="58"/>
      <c r="KBC18" s="56" t="e">
        <f>VLOOKUP(KBB18,$B$8:$C$182,2,0)</f>
        <v>#N/A</v>
      </c>
      <c r="KBD18" s="57"/>
      <c r="KBE18" s="58"/>
      <c r="KBF18" s="56" t="e">
        <f>VLOOKUP(KBE18,$B$8:$C$182,2,0)</f>
        <v>#N/A</v>
      </c>
      <c r="KBG18" s="57"/>
      <c r="KBH18" s="58"/>
      <c r="KBI18" s="56" t="e">
        <f>VLOOKUP(KBH18,$B$8:$C$182,2,0)</f>
        <v>#N/A</v>
      </c>
      <c r="KBJ18" s="57"/>
      <c r="KBK18" s="58"/>
      <c r="KBL18" s="56" t="e">
        <f>VLOOKUP(KBK18,$B$8:$C$182,2,0)</f>
        <v>#N/A</v>
      </c>
      <c r="KBM18" s="57"/>
      <c r="KBN18" s="58"/>
      <c r="KBO18" s="56" t="e">
        <f>VLOOKUP(KBN18,$B$8:$C$182,2,0)</f>
        <v>#N/A</v>
      </c>
      <c r="KBP18" s="57"/>
      <c r="KBQ18" s="58"/>
      <c r="KBR18" s="56" t="e">
        <f>VLOOKUP(KBQ18,$B$8:$C$182,2,0)</f>
        <v>#N/A</v>
      </c>
      <c r="KBS18" s="57"/>
      <c r="KBT18" s="58"/>
      <c r="KBU18" s="56" t="e">
        <f>VLOOKUP(KBT18,$B$8:$C$182,2,0)</f>
        <v>#N/A</v>
      </c>
      <c r="KBV18" s="57"/>
      <c r="KBW18" s="58"/>
      <c r="KBX18" s="56" t="e">
        <f>VLOOKUP(KBW18,$B$8:$C$182,2,0)</f>
        <v>#N/A</v>
      </c>
      <c r="KBY18" s="57"/>
      <c r="KBZ18" s="58"/>
      <c r="KCA18" s="56" t="e">
        <f>VLOOKUP(KBZ18,$B$8:$C$182,2,0)</f>
        <v>#N/A</v>
      </c>
      <c r="KCB18" s="57"/>
      <c r="KCC18" s="58"/>
      <c r="KCD18" s="56" t="e">
        <f>VLOOKUP(KCC18,$B$8:$C$182,2,0)</f>
        <v>#N/A</v>
      </c>
      <c r="KCE18" s="57"/>
      <c r="KCF18" s="58"/>
      <c r="KCG18" s="56" t="e">
        <f>VLOOKUP(KCF18,$B$8:$C$182,2,0)</f>
        <v>#N/A</v>
      </c>
      <c r="KCH18" s="57"/>
      <c r="KCI18" s="58"/>
      <c r="KCJ18" s="56" t="e">
        <f>VLOOKUP(KCI18,$B$8:$C$182,2,0)</f>
        <v>#N/A</v>
      </c>
      <c r="KCK18" s="57"/>
      <c r="KCL18" s="58"/>
      <c r="KCM18" s="56" t="e">
        <f>VLOOKUP(KCL18,$B$8:$C$182,2,0)</f>
        <v>#N/A</v>
      </c>
      <c r="KCN18" s="57"/>
      <c r="KCO18" s="58"/>
      <c r="KCP18" s="56" t="e">
        <f>VLOOKUP(KCO18,$B$8:$C$182,2,0)</f>
        <v>#N/A</v>
      </c>
      <c r="KCQ18" s="57"/>
      <c r="KCR18" s="58"/>
      <c r="KCS18" s="56" t="e">
        <f>VLOOKUP(KCR18,$B$8:$C$182,2,0)</f>
        <v>#N/A</v>
      </c>
      <c r="KCT18" s="57"/>
      <c r="KCU18" s="58"/>
      <c r="KCV18" s="56" t="e">
        <f>VLOOKUP(KCU18,$B$8:$C$182,2,0)</f>
        <v>#N/A</v>
      </c>
      <c r="KCW18" s="57"/>
      <c r="KCX18" s="58"/>
      <c r="KCY18" s="56" t="e">
        <f>VLOOKUP(KCX18,$B$8:$C$182,2,0)</f>
        <v>#N/A</v>
      </c>
      <c r="KCZ18" s="57"/>
      <c r="KDA18" s="58"/>
      <c r="KDB18" s="56" t="e">
        <f>VLOOKUP(KDA18,$B$8:$C$182,2,0)</f>
        <v>#N/A</v>
      </c>
      <c r="KDC18" s="57"/>
      <c r="KDD18" s="58"/>
      <c r="KDE18" s="56" t="e">
        <f>VLOOKUP(KDD18,$B$8:$C$182,2,0)</f>
        <v>#N/A</v>
      </c>
      <c r="KDF18" s="57"/>
      <c r="KDG18" s="58"/>
      <c r="KDH18" s="56" t="e">
        <f>VLOOKUP(KDG18,$B$8:$C$182,2,0)</f>
        <v>#N/A</v>
      </c>
      <c r="KDI18" s="57"/>
      <c r="KDJ18" s="58"/>
      <c r="KDK18" s="56" t="e">
        <f>VLOOKUP(KDJ18,$B$8:$C$182,2,0)</f>
        <v>#N/A</v>
      </c>
      <c r="KDL18" s="57"/>
      <c r="KDM18" s="58"/>
      <c r="KDN18" s="56" t="e">
        <f>VLOOKUP(KDM18,$B$8:$C$182,2,0)</f>
        <v>#N/A</v>
      </c>
      <c r="KDO18" s="57"/>
      <c r="KDP18" s="58"/>
      <c r="KDQ18" s="56" t="e">
        <f>VLOOKUP(KDP18,$B$8:$C$182,2,0)</f>
        <v>#N/A</v>
      </c>
      <c r="KDR18" s="57"/>
      <c r="KDS18" s="58"/>
      <c r="KDT18" s="56" t="e">
        <f>VLOOKUP(KDS18,$B$8:$C$182,2,0)</f>
        <v>#N/A</v>
      </c>
      <c r="KDU18" s="57"/>
      <c r="KDV18" s="58"/>
      <c r="KDW18" s="56" t="e">
        <f>VLOOKUP(KDV18,$B$8:$C$182,2,0)</f>
        <v>#N/A</v>
      </c>
      <c r="KDX18" s="57"/>
      <c r="KDY18" s="58"/>
      <c r="KDZ18" s="56" t="e">
        <f>VLOOKUP(KDY18,$B$8:$C$182,2,0)</f>
        <v>#N/A</v>
      </c>
      <c r="KEA18" s="57"/>
      <c r="KEB18" s="58"/>
      <c r="KEC18" s="56" t="e">
        <f>VLOOKUP(KEB18,$B$8:$C$182,2,0)</f>
        <v>#N/A</v>
      </c>
      <c r="KED18" s="57"/>
      <c r="KEE18" s="58"/>
      <c r="KEF18" s="56" t="e">
        <f>VLOOKUP(KEE18,$B$8:$C$182,2,0)</f>
        <v>#N/A</v>
      </c>
      <c r="KEG18" s="57"/>
      <c r="KEH18" s="58"/>
      <c r="KEI18" s="56" t="e">
        <f>VLOOKUP(KEH18,$B$8:$C$182,2,0)</f>
        <v>#N/A</v>
      </c>
      <c r="KEJ18" s="57"/>
      <c r="KEK18" s="58"/>
      <c r="KEL18" s="56" t="e">
        <f>VLOOKUP(KEK18,$B$8:$C$182,2,0)</f>
        <v>#N/A</v>
      </c>
      <c r="KEM18" s="57"/>
      <c r="KEN18" s="58"/>
      <c r="KEO18" s="56" t="e">
        <f>VLOOKUP(KEN18,$B$8:$C$182,2,0)</f>
        <v>#N/A</v>
      </c>
      <c r="KEP18" s="57"/>
      <c r="KEQ18" s="58"/>
      <c r="KER18" s="56" t="e">
        <f>VLOOKUP(KEQ18,$B$8:$C$182,2,0)</f>
        <v>#N/A</v>
      </c>
      <c r="KES18" s="57"/>
      <c r="KET18" s="58"/>
      <c r="KEU18" s="56" t="e">
        <f>VLOOKUP(KET18,$B$8:$C$182,2,0)</f>
        <v>#N/A</v>
      </c>
      <c r="KEV18" s="57"/>
      <c r="KEW18" s="58"/>
      <c r="KEX18" s="56" t="e">
        <f>VLOOKUP(KEW18,$B$8:$C$182,2,0)</f>
        <v>#N/A</v>
      </c>
      <c r="KEY18" s="57"/>
      <c r="KEZ18" s="58"/>
      <c r="KFA18" s="56" t="e">
        <f>VLOOKUP(KEZ18,$B$8:$C$182,2,0)</f>
        <v>#N/A</v>
      </c>
      <c r="KFB18" s="57"/>
      <c r="KFC18" s="58"/>
      <c r="KFD18" s="56" t="e">
        <f>VLOOKUP(KFC18,$B$8:$C$182,2,0)</f>
        <v>#N/A</v>
      </c>
      <c r="KFE18" s="57"/>
      <c r="KFF18" s="58"/>
      <c r="KFG18" s="56" t="e">
        <f>VLOOKUP(KFF18,$B$8:$C$182,2,0)</f>
        <v>#N/A</v>
      </c>
      <c r="KFH18" s="57"/>
      <c r="KFI18" s="58"/>
      <c r="KFJ18" s="56" t="e">
        <f>VLOOKUP(KFI18,$B$8:$C$182,2,0)</f>
        <v>#N/A</v>
      </c>
      <c r="KFK18" s="57"/>
      <c r="KFL18" s="58"/>
      <c r="KFM18" s="56" t="e">
        <f>VLOOKUP(KFL18,$B$8:$C$182,2,0)</f>
        <v>#N/A</v>
      </c>
      <c r="KFN18" s="57"/>
      <c r="KFO18" s="58"/>
      <c r="KFP18" s="56" t="e">
        <f>VLOOKUP(KFO18,$B$8:$C$182,2,0)</f>
        <v>#N/A</v>
      </c>
      <c r="KFQ18" s="57"/>
      <c r="KFR18" s="58"/>
      <c r="KFS18" s="56" t="e">
        <f>VLOOKUP(KFR18,$B$8:$C$182,2,0)</f>
        <v>#N/A</v>
      </c>
      <c r="KFT18" s="57"/>
      <c r="KFU18" s="58"/>
      <c r="KFV18" s="56" t="e">
        <f>VLOOKUP(KFU18,$B$8:$C$182,2,0)</f>
        <v>#N/A</v>
      </c>
      <c r="KFW18" s="57"/>
      <c r="KFX18" s="58"/>
      <c r="KFY18" s="56" t="e">
        <f>VLOOKUP(KFX18,$B$8:$C$182,2,0)</f>
        <v>#N/A</v>
      </c>
      <c r="KFZ18" s="57"/>
      <c r="KGA18" s="58"/>
      <c r="KGB18" s="56" t="e">
        <f>VLOOKUP(KGA18,$B$8:$C$182,2,0)</f>
        <v>#N/A</v>
      </c>
      <c r="KGC18" s="57"/>
      <c r="KGD18" s="58"/>
      <c r="KGE18" s="56" t="e">
        <f>VLOOKUP(KGD18,$B$8:$C$182,2,0)</f>
        <v>#N/A</v>
      </c>
      <c r="KGF18" s="57"/>
      <c r="KGG18" s="58"/>
      <c r="KGH18" s="56" t="e">
        <f>VLOOKUP(KGG18,$B$8:$C$182,2,0)</f>
        <v>#N/A</v>
      </c>
      <c r="KGI18" s="57"/>
      <c r="KGJ18" s="58"/>
      <c r="KGK18" s="56" t="e">
        <f>VLOOKUP(KGJ18,$B$8:$C$182,2,0)</f>
        <v>#N/A</v>
      </c>
      <c r="KGL18" s="57"/>
      <c r="KGM18" s="58"/>
      <c r="KGN18" s="56" t="e">
        <f>VLOOKUP(KGM18,$B$8:$C$182,2,0)</f>
        <v>#N/A</v>
      </c>
      <c r="KGO18" s="57"/>
      <c r="KGP18" s="58"/>
      <c r="KGQ18" s="56" t="e">
        <f>VLOOKUP(KGP18,$B$8:$C$182,2,0)</f>
        <v>#N/A</v>
      </c>
      <c r="KGR18" s="57"/>
      <c r="KGS18" s="58"/>
      <c r="KGT18" s="56" t="e">
        <f>VLOOKUP(KGS18,$B$8:$C$182,2,0)</f>
        <v>#N/A</v>
      </c>
      <c r="KGU18" s="57"/>
      <c r="KGV18" s="58"/>
      <c r="KGW18" s="56" t="e">
        <f>VLOOKUP(KGV18,$B$8:$C$182,2,0)</f>
        <v>#N/A</v>
      </c>
      <c r="KGX18" s="57"/>
      <c r="KGY18" s="58"/>
      <c r="KGZ18" s="56" t="e">
        <f>VLOOKUP(KGY18,$B$8:$C$182,2,0)</f>
        <v>#N/A</v>
      </c>
      <c r="KHA18" s="57"/>
      <c r="KHB18" s="58"/>
      <c r="KHC18" s="56" t="e">
        <f>VLOOKUP(KHB18,$B$8:$C$182,2,0)</f>
        <v>#N/A</v>
      </c>
      <c r="KHD18" s="57"/>
      <c r="KHE18" s="58"/>
      <c r="KHF18" s="56" t="e">
        <f>VLOOKUP(KHE18,$B$8:$C$182,2,0)</f>
        <v>#N/A</v>
      </c>
      <c r="KHG18" s="57"/>
      <c r="KHH18" s="58"/>
      <c r="KHI18" s="56" t="e">
        <f>VLOOKUP(KHH18,$B$8:$C$182,2,0)</f>
        <v>#N/A</v>
      </c>
      <c r="KHJ18" s="57"/>
      <c r="KHK18" s="58"/>
      <c r="KHL18" s="56" t="e">
        <f>VLOOKUP(KHK18,$B$8:$C$182,2,0)</f>
        <v>#N/A</v>
      </c>
      <c r="KHM18" s="57"/>
      <c r="KHN18" s="58"/>
      <c r="KHO18" s="56" t="e">
        <f>VLOOKUP(KHN18,$B$8:$C$182,2,0)</f>
        <v>#N/A</v>
      </c>
      <c r="KHP18" s="57"/>
      <c r="KHQ18" s="58"/>
      <c r="KHR18" s="56" t="e">
        <f>VLOOKUP(KHQ18,$B$8:$C$182,2,0)</f>
        <v>#N/A</v>
      </c>
      <c r="KHS18" s="57"/>
      <c r="KHT18" s="58"/>
      <c r="KHU18" s="56" t="e">
        <f>VLOOKUP(KHT18,$B$8:$C$182,2,0)</f>
        <v>#N/A</v>
      </c>
      <c r="KHV18" s="57"/>
      <c r="KHW18" s="58"/>
      <c r="KHX18" s="56" t="e">
        <f>VLOOKUP(KHW18,$B$8:$C$182,2,0)</f>
        <v>#N/A</v>
      </c>
      <c r="KHY18" s="57"/>
      <c r="KHZ18" s="58"/>
      <c r="KIA18" s="56" t="e">
        <f>VLOOKUP(KHZ18,$B$8:$C$182,2,0)</f>
        <v>#N/A</v>
      </c>
      <c r="KIB18" s="57"/>
      <c r="KIC18" s="58"/>
      <c r="KID18" s="56" t="e">
        <f>VLOOKUP(KIC18,$B$8:$C$182,2,0)</f>
        <v>#N/A</v>
      </c>
      <c r="KIE18" s="57"/>
      <c r="KIF18" s="58"/>
      <c r="KIG18" s="56" t="e">
        <f>VLOOKUP(KIF18,$B$8:$C$182,2,0)</f>
        <v>#N/A</v>
      </c>
      <c r="KIH18" s="57"/>
      <c r="KII18" s="58"/>
      <c r="KIJ18" s="56" t="e">
        <f>VLOOKUP(KII18,$B$8:$C$182,2,0)</f>
        <v>#N/A</v>
      </c>
      <c r="KIK18" s="57"/>
      <c r="KIL18" s="58"/>
      <c r="KIM18" s="56" t="e">
        <f>VLOOKUP(KIL18,$B$8:$C$182,2,0)</f>
        <v>#N/A</v>
      </c>
      <c r="KIN18" s="57"/>
      <c r="KIO18" s="58"/>
      <c r="KIP18" s="56" t="e">
        <f>VLOOKUP(KIO18,$B$8:$C$182,2,0)</f>
        <v>#N/A</v>
      </c>
      <c r="KIQ18" s="57"/>
      <c r="KIR18" s="58"/>
      <c r="KIS18" s="56" t="e">
        <f>VLOOKUP(KIR18,$B$8:$C$182,2,0)</f>
        <v>#N/A</v>
      </c>
      <c r="KIT18" s="57"/>
      <c r="KIU18" s="58"/>
      <c r="KIV18" s="56" t="e">
        <f>VLOOKUP(KIU18,$B$8:$C$182,2,0)</f>
        <v>#N/A</v>
      </c>
      <c r="KIW18" s="57"/>
      <c r="KIX18" s="58"/>
      <c r="KIY18" s="56" t="e">
        <f>VLOOKUP(KIX18,$B$8:$C$182,2,0)</f>
        <v>#N/A</v>
      </c>
      <c r="KIZ18" s="57"/>
      <c r="KJA18" s="58"/>
      <c r="KJB18" s="56" t="e">
        <f>VLOOKUP(KJA18,$B$8:$C$182,2,0)</f>
        <v>#N/A</v>
      </c>
      <c r="KJC18" s="57"/>
      <c r="KJD18" s="58"/>
      <c r="KJE18" s="56" t="e">
        <f>VLOOKUP(KJD18,$B$8:$C$182,2,0)</f>
        <v>#N/A</v>
      </c>
      <c r="KJF18" s="57"/>
      <c r="KJG18" s="58"/>
      <c r="KJH18" s="56" t="e">
        <f>VLOOKUP(KJG18,$B$8:$C$182,2,0)</f>
        <v>#N/A</v>
      </c>
      <c r="KJI18" s="57"/>
      <c r="KJJ18" s="58"/>
      <c r="KJK18" s="56" t="e">
        <f>VLOOKUP(KJJ18,$B$8:$C$182,2,0)</f>
        <v>#N/A</v>
      </c>
      <c r="KJL18" s="57"/>
      <c r="KJM18" s="58"/>
      <c r="KJN18" s="56" t="e">
        <f>VLOOKUP(KJM18,$B$8:$C$182,2,0)</f>
        <v>#N/A</v>
      </c>
      <c r="KJO18" s="57"/>
      <c r="KJP18" s="58"/>
      <c r="KJQ18" s="56" t="e">
        <f>VLOOKUP(KJP18,$B$8:$C$182,2,0)</f>
        <v>#N/A</v>
      </c>
      <c r="KJR18" s="57"/>
      <c r="KJS18" s="58"/>
      <c r="KJT18" s="56" t="e">
        <f>VLOOKUP(KJS18,$B$8:$C$182,2,0)</f>
        <v>#N/A</v>
      </c>
      <c r="KJU18" s="57"/>
      <c r="KJV18" s="58"/>
      <c r="KJW18" s="56" t="e">
        <f>VLOOKUP(KJV18,$B$8:$C$182,2,0)</f>
        <v>#N/A</v>
      </c>
      <c r="KJX18" s="57"/>
      <c r="KJY18" s="58"/>
      <c r="KJZ18" s="56" t="e">
        <f>VLOOKUP(KJY18,$B$8:$C$182,2,0)</f>
        <v>#N/A</v>
      </c>
      <c r="KKA18" s="57"/>
      <c r="KKB18" s="58"/>
      <c r="KKC18" s="56" t="e">
        <f>VLOOKUP(KKB18,$B$8:$C$182,2,0)</f>
        <v>#N/A</v>
      </c>
      <c r="KKD18" s="57"/>
      <c r="KKE18" s="58"/>
      <c r="KKF18" s="56" t="e">
        <f>VLOOKUP(KKE18,$B$8:$C$182,2,0)</f>
        <v>#N/A</v>
      </c>
      <c r="KKG18" s="57"/>
      <c r="KKH18" s="58"/>
      <c r="KKI18" s="56" t="e">
        <f>VLOOKUP(KKH18,$B$8:$C$182,2,0)</f>
        <v>#N/A</v>
      </c>
      <c r="KKJ18" s="57"/>
      <c r="KKK18" s="58"/>
      <c r="KKL18" s="56" t="e">
        <f>VLOOKUP(KKK18,$B$8:$C$182,2,0)</f>
        <v>#N/A</v>
      </c>
      <c r="KKM18" s="57"/>
      <c r="KKN18" s="58"/>
      <c r="KKO18" s="56" t="e">
        <f>VLOOKUP(KKN18,$B$8:$C$182,2,0)</f>
        <v>#N/A</v>
      </c>
      <c r="KKP18" s="57"/>
      <c r="KKQ18" s="58"/>
      <c r="KKR18" s="56" t="e">
        <f>VLOOKUP(KKQ18,$B$8:$C$182,2,0)</f>
        <v>#N/A</v>
      </c>
      <c r="KKS18" s="57"/>
      <c r="KKT18" s="58"/>
      <c r="KKU18" s="56" t="e">
        <f>VLOOKUP(KKT18,$B$8:$C$182,2,0)</f>
        <v>#N/A</v>
      </c>
      <c r="KKV18" s="57"/>
      <c r="KKW18" s="58"/>
      <c r="KKX18" s="56" t="e">
        <f>VLOOKUP(KKW18,$B$8:$C$182,2,0)</f>
        <v>#N/A</v>
      </c>
      <c r="KKY18" s="57"/>
      <c r="KKZ18" s="58"/>
      <c r="KLA18" s="56" t="e">
        <f>VLOOKUP(KKZ18,$B$8:$C$182,2,0)</f>
        <v>#N/A</v>
      </c>
      <c r="KLB18" s="57"/>
      <c r="KLC18" s="58"/>
      <c r="KLD18" s="56" t="e">
        <f>VLOOKUP(KLC18,$B$8:$C$182,2,0)</f>
        <v>#N/A</v>
      </c>
      <c r="KLE18" s="57"/>
      <c r="KLF18" s="58"/>
      <c r="KLG18" s="56" t="e">
        <f>VLOOKUP(KLF18,$B$8:$C$182,2,0)</f>
        <v>#N/A</v>
      </c>
      <c r="KLH18" s="57"/>
      <c r="KLI18" s="58"/>
      <c r="KLJ18" s="56" t="e">
        <f>VLOOKUP(KLI18,$B$8:$C$182,2,0)</f>
        <v>#N/A</v>
      </c>
      <c r="KLK18" s="57"/>
      <c r="KLL18" s="58"/>
      <c r="KLM18" s="56" t="e">
        <f>VLOOKUP(KLL18,$B$8:$C$182,2,0)</f>
        <v>#N/A</v>
      </c>
      <c r="KLN18" s="57"/>
      <c r="KLO18" s="58"/>
      <c r="KLP18" s="56" t="e">
        <f>VLOOKUP(KLO18,$B$8:$C$182,2,0)</f>
        <v>#N/A</v>
      </c>
      <c r="KLQ18" s="57"/>
      <c r="KLR18" s="58"/>
      <c r="KLS18" s="56" t="e">
        <f>VLOOKUP(KLR18,$B$8:$C$182,2,0)</f>
        <v>#N/A</v>
      </c>
      <c r="KLT18" s="57"/>
      <c r="KLU18" s="58"/>
      <c r="KLV18" s="56" t="e">
        <f>VLOOKUP(KLU18,$B$8:$C$182,2,0)</f>
        <v>#N/A</v>
      </c>
      <c r="KLW18" s="57"/>
      <c r="KLX18" s="58"/>
      <c r="KLY18" s="56" t="e">
        <f>VLOOKUP(KLX18,$B$8:$C$182,2,0)</f>
        <v>#N/A</v>
      </c>
      <c r="KLZ18" s="57"/>
      <c r="KMA18" s="58"/>
      <c r="KMB18" s="56" t="e">
        <f>VLOOKUP(KMA18,$B$8:$C$182,2,0)</f>
        <v>#N/A</v>
      </c>
      <c r="KMC18" s="57"/>
      <c r="KMD18" s="58"/>
      <c r="KME18" s="56" t="e">
        <f>VLOOKUP(KMD18,$B$8:$C$182,2,0)</f>
        <v>#N/A</v>
      </c>
      <c r="KMF18" s="57"/>
      <c r="KMG18" s="58"/>
      <c r="KMH18" s="56" t="e">
        <f>VLOOKUP(KMG18,$B$8:$C$182,2,0)</f>
        <v>#N/A</v>
      </c>
      <c r="KMI18" s="57"/>
      <c r="KMJ18" s="58"/>
      <c r="KMK18" s="56" t="e">
        <f>VLOOKUP(KMJ18,$B$8:$C$182,2,0)</f>
        <v>#N/A</v>
      </c>
      <c r="KML18" s="57"/>
      <c r="KMM18" s="58"/>
      <c r="KMN18" s="56" t="e">
        <f>VLOOKUP(KMM18,$B$8:$C$182,2,0)</f>
        <v>#N/A</v>
      </c>
      <c r="KMO18" s="57"/>
      <c r="KMP18" s="58"/>
      <c r="KMQ18" s="56" t="e">
        <f>VLOOKUP(KMP18,$B$8:$C$182,2,0)</f>
        <v>#N/A</v>
      </c>
      <c r="KMR18" s="57"/>
      <c r="KMS18" s="58"/>
      <c r="KMT18" s="56" t="e">
        <f>VLOOKUP(KMS18,$B$8:$C$182,2,0)</f>
        <v>#N/A</v>
      </c>
      <c r="KMU18" s="57"/>
      <c r="KMV18" s="58"/>
      <c r="KMW18" s="56" t="e">
        <f>VLOOKUP(KMV18,$B$8:$C$182,2,0)</f>
        <v>#N/A</v>
      </c>
      <c r="KMX18" s="57"/>
      <c r="KMY18" s="58"/>
      <c r="KMZ18" s="56" t="e">
        <f>VLOOKUP(KMY18,$B$8:$C$182,2,0)</f>
        <v>#N/A</v>
      </c>
      <c r="KNA18" s="57"/>
      <c r="KNB18" s="58"/>
      <c r="KNC18" s="56" t="e">
        <f>VLOOKUP(KNB18,$B$8:$C$182,2,0)</f>
        <v>#N/A</v>
      </c>
      <c r="KND18" s="57"/>
      <c r="KNE18" s="58"/>
      <c r="KNF18" s="56" t="e">
        <f>VLOOKUP(KNE18,$B$8:$C$182,2,0)</f>
        <v>#N/A</v>
      </c>
      <c r="KNG18" s="57"/>
      <c r="KNH18" s="58"/>
      <c r="KNI18" s="56" t="e">
        <f>VLOOKUP(KNH18,$B$8:$C$182,2,0)</f>
        <v>#N/A</v>
      </c>
      <c r="KNJ18" s="57"/>
      <c r="KNK18" s="58"/>
      <c r="KNL18" s="56" t="e">
        <f>VLOOKUP(KNK18,$B$8:$C$182,2,0)</f>
        <v>#N/A</v>
      </c>
      <c r="KNM18" s="57"/>
      <c r="KNN18" s="58"/>
      <c r="KNO18" s="56" t="e">
        <f>VLOOKUP(KNN18,$B$8:$C$182,2,0)</f>
        <v>#N/A</v>
      </c>
      <c r="KNP18" s="57"/>
      <c r="KNQ18" s="58"/>
      <c r="KNR18" s="56" t="e">
        <f>VLOOKUP(KNQ18,$B$8:$C$182,2,0)</f>
        <v>#N/A</v>
      </c>
      <c r="KNS18" s="57"/>
      <c r="KNT18" s="58"/>
      <c r="KNU18" s="56" t="e">
        <f>VLOOKUP(KNT18,$B$8:$C$182,2,0)</f>
        <v>#N/A</v>
      </c>
      <c r="KNV18" s="57"/>
      <c r="KNW18" s="58"/>
      <c r="KNX18" s="56" t="e">
        <f>VLOOKUP(KNW18,$B$8:$C$182,2,0)</f>
        <v>#N/A</v>
      </c>
      <c r="KNY18" s="57"/>
      <c r="KNZ18" s="58"/>
      <c r="KOA18" s="56" t="e">
        <f>VLOOKUP(KNZ18,$B$8:$C$182,2,0)</f>
        <v>#N/A</v>
      </c>
      <c r="KOB18" s="57"/>
      <c r="KOC18" s="58"/>
      <c r="KOD18" s="56" t="e">
        <f>VLOOKUP(KOC18,$B$8:$C$182,2,0)</f>
        <v>#N/A</v>
      </c>
      <c r="KOE18" s="57"/>
      <c r="KOF18" s="58"/>
      <c r="KOG18" s="56" t="e">
        <f>VLOOKUP(KOF18,$B$8:$C$182,2,0)</f>
        <v>#N/A</v>
      </c>
      <c r="KOH18" s="57"/>
      <c r="KOI18" s="58"/>
      <c r="KOJ18" s="56" t="e">
        <f>VLOOKUP(KOI18,$B$8:$C$182,2,0)</f>
        <v>#N/A</v>
      </c>
      <c r="KOK18" s="57"/>
      <c r="KOL18" s="58"/>
      <c r="KOM18" s="56" t="e">
        <f>VLOOKUP(KOL18,$B$8:$C$182,2,0)</f>
        <v>#N/A</v>
      </c>
      <c r="KON18" s="57"/>
      <c r="KOO18" s="58"/>
      <c r="KOP18" s="56" t="e">
        <f>VLOOKUP(KOO18,$B$8:$C$182,2,0)</f>
        <v>#N/A</v>
      </c>
      <c r="KOQ18" s="57"/>
      <c r="KOR18" s="58"/>
      <c r="KOS18" s="56" t="e">
        <f>VLOOKUP(KOR18,$B$8:$C$182,2,0)</f>
        <v>#N/A</v>
      </c>
      <c r="KOT18" s="57"/>
      <c r="KOU18" s="58"/>
      <c r="KOV18" s="56" t="e">
        <f>VLOOKUP(KOU18,$B$8:$C$182,2,0)</f>
        <v>#N/A</v>
      </c>
      <c r="KOW18" s="57"/>
      <c r="KOX18" s="58"/>
      <c r="KOY18" s="56" t="e">
        <f>VLOOKUP(KOX18,$B$8:$C$182,2,0)</f>
        <v>#N/A</v>
      </c>
      <c r="KOZ18" s="57"/>
      <c r="KPA18" s="58"/>
      <c r="KPB18" s="56" t="e">
        <f>VLOOKUP(KPA18,$B$8:$C$182,2,0)</f>
        <v>#N/A</v>
      </c>
      <c r="KPC18" s="57"/>
      <c r="KPD18" s="58"/>
      <c r="KPE18" s="56" t="e">
        <f>VLOOKUP(KPD18,$B$8:$C$182,2,0)</f>
        <v>#N/A</v>
      </c>
      <c r="KPF18" s="57"/>
      <c r="KPG18" s="58"/>
      <c r="KPH18" s="56" t="e">
        <f>VLOOKUP(KPG18,$B$8:$C$182,2,0)</f>
        <v>#N/A</v>
      </c>
      <c r="KPI18" s="57"/>
      <c r="KPJ18" s="58"/>
      <c r="KPK18" s="56" t="e">
        <f>VLOOKUP(KPJ18,$B$8:$C$182,2,0)</f>
        <v>#N/A</v>
      </c>
      <c r="KPL18" s="57"/>
      <c r="KPM18" s="58"/>
      <c r="KPN18" s="56" t="e">
        <f>VLOOKUP(KPM18,$B$8:$C$182,2,0)</f>
        <v>#N/A</v>
      </c>
      <c r="KPO18" s="57"/>
      <c r="KPP18" s="58"/>
      <c r="KPQ18" s="56" t="e">
        <f>VLOOKUP(KPP18,$B$8:$C$182,2,0)</f>
        <v>#N/A</v>
      </c>
      <c r="KPR18" s="57"/>
      <c r="KPS18" s="58"/>
      <c r="KPT18" s="56" t="e">
        <f>VLOOKUP(KPS18,$B$8:$C$182,2,0)</f>
        <v>#N/A</v>
      </c>
      <c r="KPU18" s="57"/>
      <c r="KPV18" s="58"/>
      <c r="KPW18" s="56" t="e">
        <f>VLOOKUP(KPV18,$B$8:$C$182,2,0)</f>
        <v>#N/A</v>
      </c>
      <c r="KPX18" s="57"/>
      <c r="KPY18" s="58"/>
      <c r="KPZ18" s="56" t="e">
        <f>VLOOKUP(KPY18,$B$8:$C$182,2,0)</f>
        <v>#N/A</v>
      </c>
      <c r="KQA18" s="57"/>
      <c r="KQB18" s="58"/>
      <c r="KQC18" s="56" t="e">
        <f>VLOOKUP(KQB18,$B$8:$C$182,2,0)</f>
        <v>#N/A</v>
      </c>
      <c r="KQD18" s="57"/>
      <c r="KQE18" s="58"/>
      <c r="KQF18" s="56" t="e">
        <f>VLOOKUP(KQE18,$B$8:$C$182,2,0)</f>
        <v>#N/A</v>
      </c>
      <c r="KQG18" s="57"/>
      <c r="KQH18" s="58"/>
      <c r="KQI18" s="56" t="e">
        <f>VLOOKUP(KQH18,$B$8:$C$182,2,0)</f>
        <v>#N/A</v>
      </c>
      <c r="KQJ18" s="57"/>
      <c r="KQK18" s="58"/>
      <c r="KQL18" s="56" t="e">
        <f>VLOOKUP(KQK18,$B$8:$C$182,2,0)</f>
        <v>#N/A</v>
      </c>
      <c r="KQM18" s="57"/>
      <c r="KQN18" s="58"/>
      <c r="KQO18" s="56" t="e">
        <f>VLOOKUP(KQN18,$B$8:$C$182,2,0)</f>
        <v>#N/A</v>
      </c>
      <c r="KQP18" s="57"/>
      <c r="KQQ18" s="58"/>
      <c r="KQR18" s="56" t="e">
        <f>VLOOKUP(KQQ18,$B$8:$C$182,2,0)</f>
        <v>#N/A</v>
      </c>
      <c r="KQS18" s="57"/>
      <c r="KQT18" s="58"/>
      <c r="KQU18" s="56" t="e">
        <f>VLOOKUP(KQT18,$B$8:$C$182,2,0)</f>
        <v>#N/A</v>
      </c>
      <c r="KQV18" s="57"/>
      <c r="KQW18" s="58"/>
      <c r="KQX18" s="56" t="e">
        <f>VLOOKUP(KQW18,$B$8:$C$182,2,0)</f>
        <v>#N/A</v>
      </c>
      <c r="KQY18" s="57"/>
      <c r="KQZ18" s="58"/>
      <c r="KRA18" s="56" t="e">
        <f>VLOOKUP(KQZ18,$B$8:$C$182,2,0)</f>
        <v>#N/A</v>
      </c>
      <c r="KRB18" s="57"/>
      <c r="KRC18" s="58"/>
      <c r="KRD18" s="56" t="e">
        <f>VLOOKUP(KRC18,$B$8:$C$182,2,0)</f>
        <v>#N/A</v>
      </c>
      <c r="KRE18" s="57"/>
      <c r="KRF18" s="58"/>
      <c r="KRG18" s="56" t="e">
        <f>VLOOKUP(KRF18,$B$8:$C$182,2,0)</f>
        <v>#N/A</v>
      </c>
      <c r="KRH18" s="57"/>
      <c r="KRI18" s="58"/>
      <c r="KRJ18" s="56" t="e">
        <f>VLOOKUP(KRI18,$B$8:$C$182,2,0)</f>
        <v>#N/A</v>
      </c>
      <c r="KRK18" s="57"/>
      <c r="KRL18" s="58"/>
      <c r="KRM18" s="56" t="e">
        <f>VLOOKUP(KRL18,$B$8:$C$182,2,0)</f>
        <v>#N/A</v>
      </c>
      <c r="KRN18" s="57"/>
      <c r="KRO18" s="58"/>
      <c r="KRP18" s="56" t="e">
        <f>VLOOKUP(KRO18,$B$8:$C$182,2,0)</f>
        <v>#N/A</v>
      </c>
      <c r="KRQ18" s="57"/>
      <c r="KRR18" s="58"/>
      <c r="KRS18" s="56" t="e">
        <f>VLOOKUP(KRR18,$B$8:$C$182,2,0)</f>
        <v>#N/A</v>
      </c>
      <c r="KRT18" s="57"/>
      <c r="KRU18" s="58"/>
      <c r="KRV18" s="56" t="e">
        <f>VLOOKUP(KRU18,$B$8:$C$182,2,0)</f>
        <v>#N/A</v>
      </c>
      <c r="KRW18" s="57"/>
      <c r="KRX18" s="58"/>
      <c r="KRY18" s="56" t="e">
        <f>VLOOKUP(KRX18,$B$8:$C$182,2,0)</f>
        <v>#N/A</v>
      </c>
      <c r="KRZ18" s="57"/>
      <c r="KSA18" s="58"/>
      <c r="KSB18" s="56" t="e">
        <f>VLOOKUP(KSA18,$B$8:$C$182,2,0)</f>
        <v>#N/A</v>
      </c>
      <c r="KSC18" s="57"/>
      <c r="KSD18" s="58"/>
      <c r="KSE18" s="56" t="e">
        <f>VLOOKUP(KSD18,$B$8:$C$182,2,0)</f>
        <v>#N/A</v>
      </c>
      <c r="KSF18" s="57"/>
      <c r="KSG18" s="58"/>
      <c r="KSH18" s="56" t="e">
        <f>VLOOKUP(KSG18,$B$8:$C$182,2,0)</f>
        <v>#N/A</v>
      </c>
      <c r="KSI18" s="57"/>
      <c r="KSJ18" s="58"/>
      <c r="KSK18" s="56" t="e">
        <f>VLOOKUP(KSJ18,$B$8:$C$182,2,0)</f>
        <v>#N/A</v>
      </c>
      <c r="KSL18" s="57"/>
      <c r="KSM18" s="58"/>
      <c r="KSN18" s="56" t="e">
        <f>VLOOKUP(KSM18,$B$8:$C$182,2,0)</f>
        <v>#N/A</v>
      </c>
      <c r="KSO18" s="57"/>
      <c r="KSP18" s="58"/>
      <c r="KSQ18" s="56" t="e">
        <f>VLOOKUP(KSP18,$B$8:$C$182,2,0)</f>
        <v>#N/A</v>
      </c>
      <c r="KSR18" s="57"/>
      <c r="KSS18" s="58"/>
      <c r="KST18" s="56" t="e">
        <f>VLOOKUP(KSS18,$B$8:$C$182,2,0)</f>
        <v>#N/A</v>
      </c>
      <c r="KSU18" s="57"/>
      <c r="KSV18" s="58"/>
      <c r="KSW18" s="56" t="e">
        <f>VLOOKUP(KSV18,$B$8:$C$182,2,0)</f>
        <v>#N/A</v>
      </c>
      <c r="KSX18" s="57"/>
      <c r="KSY18" s="58"/>
      <c r="KSZ18" s="56" t="e">
        <f>VLOOKUP(KSY18,$B$8:$C$182,2,0)</f>
        <v>#N/A</v>
      </c>
      <c r="KTA18" s="57"/>
      <c r="KTB18" s="58"/>
      <c r="KTC18" s="56" t="e">
        <f>VLOOKUP(KTB18,$B$8:$C$182,2,0)</f>
        <v>#N/A</v>
      </c>
      <c r="KTD18" s="57"/>
      <c r="KTE18" s="58"/>
      <c r="KTF18" s="56" t="e">
        <f>VLOOKUP(KTE18,$B$8:$C$182,2,0)</f>
        <v>#N/A</v>
      </c>
      <c r="KTG18" s="57"/>
      <c r="KTH18" s="58"/>
      <c r="KTI18" s="56" t="e">
        <f>VLOOKUP(KTH18,$B$8:$C$182,2,0)</f>
        <v>#N/A</v>
      </c>
      <c r="KTJ18" s="57"/>
      <c r="KTK18" s="58"/>
      <c r="KTL18" s="56" t="e">
        <f>VLOOKUP(KTK18,$B$8:$C$182,2,0)</f>
        <v>#N/A</v>
      </c>
      <c r="KTM18" s="57"/>
      <c r="KTN18" s="58"/>
      <c r="KTO18" s="56" t="e">
        <f>VLOOKUP(KTN18,$B$8:$C$182,2,0)</f>
        <v>#N/A</v>
      </c>
      <c r="KTP18" s="57"/>
      <c r="KTQ18" s="58"/>
      <c r="KTR18" s="56" t="e">
        <f>VLOOKUP(KTQ18,$B$8:$C$182,2,0)</f>
        <v>#N/A</v>
      </c>
      <c r="KTS18" s="57"/>
      <c r="KTT18" s="58"/>
      <c r="KTU18" s="56" t="e">
        <f>VLOOKUP(KTT18,$B$8:$C$182,2,0)</f>
        <v>#N/A</v>
      </c>
      <c r="KTV18" s="57"/>
      <c r="KTW18" s="58"/>
      <c r="KTX18" s="56" t="e">
        <f>VLOOKUP(KTW18,$B$8:$C$182,2,0)</f>
        <v>#N/A</v>
      </c>
      <c r="KTY18" s="57"/>
      <c r="KTZ18" s="58"/>
      <c r="KUA18" s="56" t="e">
        <f>VLOOKUP(KTZ18,$B$8:$C$182,2,0)</f>
        <v>#N/A</v>
      </c>
      <c r="KUB18" s="57"/>
      <c r="KUC18" s="58"/>
      <c r="KUD18" s="56" t="e">
        <f>VLOOKUP(KUC18,$B$8:$C$182,2,0)</f>
        <v>#N/A</v>
      </c>
      <c r="KUE18" s="57"/>
      <c r="KUF18" s="58"/>
      <c r="KUG18" s="56" t="e">
        <f>VLOOKUP(KUF18,$B$8:$C$182,2,0)</f>
        <v>#N/A</v>
      </c>
      <c r="KUH18" s="57"/>
      <c r="KUI18" s="58"/>
      <c r="KUJ18" s="56" t="e">
        <f>VLOOKUP(KUI18,$B$8:$C$182,2,0)</f>
        <v>#N/A</v>
      </c>
      <c r="KUK18" s="57"/>
      <c r="KUL18" s="58"/>
      <c r="KUM18" s="56" t="e">
        <f>VLOOKUP(KUL18,$B$8:$C$182,2,0)</f>
        <v>#N/A</v>
      </c>
      <c r="KUN18" s="57"/>
      <c r="KUO18" s="58"/>
      <c r="KUP18" s="56" t="e">
        <f>VLOOKUP(KUO18,$B$8:$C$182,2,0)</f>
        <v>#N/A</v>
      </c>
      <c r="KUQ18" s="57"/>
      <c r="KUR18" s="58"/>
      <c r="KUS18" s="56" t="e">
        <f>VLOOKUP(KUR18,$B$8:$C$182,2,0)</f>
        <v>#N/A</v>
      </c>
      <c r="KUT18" s="57"/>
      <c r="KUU18" s="58"/>
      <c r="KUV18" s="56" t="e">
        <f>VLOOKUP(KUU18,$B$8:$C$182,2,0)</f>
        <v>#N/A</v>
      </c>
      <c r="KUW18" s="57"/>
      <c r="KUX18" s="58"/>
      <c r="KUY18" s="56" t="e">
        <f>VLOOKUP(KUX18,$B$8:$C$182,2,0)</f>
        <v>#N/A</v>
      </c>
      <c r="KUZ18" s="57"/>
      <c r="KVA18" s="58"/>
      <c r="KVB18" s="56" t="e">
        <f>VLOOKUP(KVA18,$B$8:$C$182,2,0)</f>
        <v>#N/A</v>
      </c>
      <c r="KVC18" s="57"/>
      <c r="KVD18" s="58"/>
      <c r="KVE18" s="56" t="e">
        <f>VLOOKUP(KVD18,$B$8:$C$182,2,0)</f>
        <v>#N/A</v>
      </c>
      <c r="KVF18" s="57"/>
      <c r="KVG18" s="58"/>
      <c r="KVH18" s="56" t="e">
        <f>VLOOKUP(KVG18,$B$8:$C$182,2,0)</f>
        <v>#N/A</v>
      </c>
      <c r="KVI18" s="57"/>
      <c r="KVJ18" s="58"/>
      <c r="KVK18" s="56" t="e">
        <f>VLOOKUP(KVJ18,$B$8:$C$182,2,0)</f>
        <v>#N/A</v>
      </c>
      <c r="KVL18" s="57"/>
      <c r="KVM18" s="58"/>
      <c r="KVN18" s="56" t="e">
        <f>VLOOKUP(KVM18,$B$8:$C$182,2,0)</f>
        <v>#N/A</v>
      </c>
      <c r="KVO18" s="57"/>
      <c r="KVP18" s="58"/>
      <c r="KVQ18" s="56" t="e">
        <f>VLOOKUP(KVP18,$B$8:$C$182,2,0)</f>
        <v>#N/A</v>
      </c>
      <c r="KVR18" s="57"/>
      <c r="KVS18" s="58"/>
      <c r="KVT18" s="56" t="e">
        <f>VLOOKUP(KVS18,$B$8:$C$182,2,0)</f>
        <v>#N/A</v>
      </c>
      <c r="KVU18" s="57"/>
      <c r="KVV18" s="58"/>
      <c r="KVW18" s="56" t="e">
        <f>VLOOKUP(KVV18,$B$8:$C$182,2,0)</f>
        <v>#N/A</v>
      </c>
      <c r="KVX18" s="57"/>
      <c r="KVY18" s="58"/>
      <c r="KVZ18" s="56" t="e">
        <f>VLOOKUP(KVY18,$B$8:$C$182,2,0)</f>
        <v>#N/A</v>
      </c>
      <c r="KWA18" s="57"/>
      <c r="KWB18" s="58"/>
      <c r="KWC18" s="56" t="e">
        <f>VLOOKUP(KWB18,$B$8:$C$182,2,0)</f>
        <v>#N/A</v>
      </c>
      <c r="KWD18" s="57"/>
      <c r="KWE18" s="58"/>
      <c r="KWF18" s="56" t="e">
        <f>VLOOKUP(KWE18,$B$8:$C$182,2,0)</f>
        <v>#N/A</v>
      </c>
      <c r="KWG18" s="57"/>
      <c r="KWH18" s="58"/>
      <c r="KWI18" s="56" t="e">
        <f>VLOOKUP(KWH18,$B$8:$C$182,2,0)</f>
        <v>#N/A</v>
      </c>
      <c r="KWJ18" s="57"/>
      <c r="KWK18" s="58"/>
      <c r="KWL18" s="56" t="e">
        <f>VLOOKUP(KWK18,$B$8:$C$182,2,0)</f>
        <v>#N/A</v>
      </c>
      <c r="KWM18" s="57"/>
      <c r="KWN18" s="58"/>
      <c r="KWO18" s="56" t="e">
        <f>VLOOKUP(KWN18,$B$8:$C$182,2,0)</f>
        <v>#N/A</v>
      </c>
      <c r="KWP18" s="57"/>
      <c r="KWQ18" s="58"/>
      <c r="KWR18" s="56" t="e">
        <f>VLOOKUP(KWQ18,$B$8:$C$182,2,0)</f>
        <v>#N/A</v>
      </c>
      <c r="KWS18" s="57"/>
      <c r="KWT18" s="58"/>
      <c r="KWU18" s="56" t="e">
        <f>VLOOKUP(KWT18,$B$8:$C$182,2,0)</f>
        <v>#N/A</v>
      </c>
      <c r="KWV18" s="57"/>
      <c r="KWW18" s="58"/>
      <c r="KWX18" s="56" t="e">
        <f>VLOOKUP(KWW18,$B$8:$C$182,2,0)</f>
        <v>#N/A</v>
      </c>
      <c r="KWY18" s="57"/>
      <c r="KWZ18" s="58"/>
      <c r="KXA18" s="56" t="e">
        <f>VLOOKUP(KWZ18,$B$8:$C$182,2,0)</f>
        <v>#N/A</v>
      </c>
      <c r="KXB18" s="57"/>
      <c r="KXC18" s="58"/>
      <c r="KXD18" s="56" t="e">
        <f>VLOOKUP(KXC18,$B$8:$C$182,2,0)</f>
        <v>#N/A</v>
      </c>
      <c r="KXE18" s="57"/>
      <c r="KXF18" s="58"/>
      <c r="KXG18" s="56" t="e">
        <f>VLOOKUP(KXF18,$B$8:$C$182,2,0)</f>
        <v>#N/A</v>
      </c>
      <c r="KXH18" s="57"/>
      <c r="KXI18" s="58"/>
      <c r="KXJ18" s="56" t="e">
        <f>VLOOKUP(KXI18,$B$8:$C$182,2,0)</f>
        <v>#N/A</v>
      </c>
      <c r="KXK18" s="57"/>
      <c r="KXL18" s="58"/>
      <c r="KXM18" s="56" t="e">
        <f>VLOOKUP(KXL18,$B$8:$C$182,2,0)</f>
        <v>#N/A</v>
      </c>
      <c r="KXN18" s="57"/>
      <c r="KXO18" s="58"/>
      <c r="KXP18" s="56" t="e">
        <f>VLOOKUP(KXO18,$B$8:$C$182,2,0)</f>
        <v>#N/A</v>
      </c>
      <c r="KXQ18" s="57"/>
      <c r="KXR18" s="58"/>
      <c r="KXS18" s="56" t="e">
        <f>VLOOKUP(KXR18,$B$8:$C$182,2,0)</f>
        <v>#N/A</v>
      </c>
      <c r="KXT18" s="57"/>
      <c r="KXU18" s="58"/>
      <c r="KXV18" s="56" t="e">
        <f>VLOOKUP(KXU18,$B$8:$C$182,2,0)</f>
        <v>#N/A</v>
      </c>
      <c r="KXW18" s="57"/>
      <c r="KXX18" s="58"/>
      <c r="KXY18" s="56" t="e">
        <f>VLOOKUP(KXX18,$B$8:$C$182,2,0)</f>
        <v>#N/A</v>
      </c>
      <c r="KXZ18" s="57"/>
      <c r="KYA18" s="58"/>
      <c r="KYB18" s="56" t="e">
        <f>VLOOKUP(KYA18,$B$8:$C$182,2,0)</f>
        <v>#N/A</v>
      </c>
      <c r="KYC18" s="57"/>
      <c r="KYD18" s="58"/>
      <c r="KYE18" s="56" t="e">
        <f>VLOOKUP(KYD18,$B$8:$C$182,2,0)</f>
        <v>#N/A</v>
      </c>
      <c r="KYF18" s="57"/>
      <c r="KYG18" s="58"/>
      <c r="KYH18" s="56" t="e">
        <f>VLOOKUP(KYG18,$B$8:$C$182,2,0)</f>
        <v>#N/A</v>
      </c>
      <c r="KYI18" s="57"/>
      <c r="KYJ18" s="58"/>
      <c r="KYK18" s="56" t="e">
        <f>VLOOKUP(KYJ18,$B$8:$C$182,2,0)</f>
        <v>#N/A</v>
      </c>
      <c r="KYL18" s="57"/>
      <c r="KYM18" s="58"/>
      <c r="KYN18" s="56" t="e">
        <f>VLOOKUP(KYM18,$B$8:$C$182,2,0)</f>
        <v>#N/A</v>
      </c>
      <c r="KYO18" s="57"/>
      <c r="KYP18" s="58"/>
      <c r="KYQ18" s="56" t="e">
        <f>VLOOKUP(KYP18,$B$8:$C$182,2,0)</f>
        <v>#N/A</v>
      </c>
      <c r="KYR18" s="57"/>
      <c r="KYS18" s="58"/>
      <c r="KYT18" s="56" t="e">
        <f>VLOOKUP(KYS18,$B$8:$C$182,2,0)</f>
        <v>#N/A</v>
      </c>
      <c r="KYU18" s="57"/>
      <c r="KYV18" s="58"/>
      <c r="KYW18" s="56" t="e">
        <f>VLOOKUP(KYV18,$B$8:$C$182,2,0)</f>
        <v>#N/A</v>
      </c>
      <c r="KYX18" s="57"/>
      <c r="KYY18" s="58"/>
      <c r="KYZ18" s="56" t="e">
        <f>VLOOKUP(KYY18,$B$8:$C$182,2,0)</f>
        <v>#N/A</v>
      </c>
      <c r="KZA18" s="57"/>
      <c r="KZB18" s="58"/>
      <c r="KZC18" s="56" t="e">
        <f>VLOOKUP(KZB18,$B$8:$C$182,2,0)</f>
        <v>#N/A</v>
      </c>
      <c r="KZD18" s="57"/>
      <c r="KZE18" s="58"/>
      <c r="KZF18" s="56" t="e">
        <f>VLOOKUP(KZE18,$B$8:$C$182,2,0)</f>
        <v>#N/A</v>
      </c>
      <c r="KZG18" s="57"/>
      <c r="KZH18" s="58"/>
      <c r="KZI18" s="56" t="e">
        <f>VLOOKUP(KZH18,$B$8:$C$182,2,0)</f>
        <v>#N/A</v>
      </c>
      <c r="KZJ18" s="57"/>
      <c r="KZK18" s="58"/>
      <c r="KZL18" s="56" t="e">
        <f>VLOOKUP(KZK18,$B$8:$C$182,2,0)</f>
        <v>#N/A</v>
      </c>
      <c r="KZM18" s="57"/>
      <c r="KZN18" s="58"/>
      <c r="KZO18" s="56" t="e">
        <f>VLOOKUP(KZN18,$B$8:$C$182,2,0)</f>
        <v>#N/A</v>
      </c>
      <c r="KZP18" s="57"/>
      <c r="KZQ18" s="58"/>
      <c r="KZR18" s="56" t="e">
        <f>VLOOKUP(KZQ18,$B$8:$C$182,2,0)</f>
        <v>#N/A</v>
      </c>
      <c r="KZS18" s="57"/>
      <c r="KZT18" s="58"/>
      <c r="KZU18" s="56" t="e">
        <f>VLOOKUP(KZT18,$B$8:$C$182,2,0)</f>
        <v>#N/A</v>
      </c>
      <c r="KZV18" s="57"/>
      <c r="KZW18" s="58"/>
      <c r="KZX18" s="56" t="e">
        <f>VLOOKUP(KZW18,$B$8:$C$182,2,0)</f>
        <v>#N/A</v>
      </c>
      <c r="KZY18" s="57"/>
      <c r="KZZ18" s="58"/>
      <c r="LAA18" s="56" t="e">
        <f>VLOOKUP(KZZ18,$B$8:$C$182,2,0)</f>
        <v>#N/A</v>
      </c>
      <c r="LAB18" s="57"/>
      <c r="LAC18" s="58"/>
      <c r="LAD18" s="56" t="e">
        <f>VLOOKUP(LAC18,$B$8:$C$182,2,0)</f>
        <v>#N/A</v>
      </c>
      <c r="LAE18" s="57"/>
      <c r="LAF18" s="58"/>
      <c r="LAG18" s="56" t="e">
        <f>VLOOKUP(LAF18,$B$8:$C$182,2,0)</f>
        <v>#N/A</v>
      </c>
      <c r="LAH18" s="57"/>
      <c r="LAI18" s="58"/>
      <c r="LAJ18" s="56" t="e">
        <f>VLOOKUP(LAI18,$B$8:$C$182,2,0)</f>
        <v>#N/A</v>
      </c>
      <c r="LAK18" s="57"/>
      <c r="LAL18" s="58"/>
      <c r="LAM18" s="56" t="e">
        <f>VLOOKUP(LAL18,$B$8:$C$182,2,0)</f>
        <v>#N/A</v>
      </c>
      <c r="LAN18" s="57"/>
      <c r="LAO18" s="58"/>
      <c r="LAP18" s="56" t="e">
        <f>VLOOKUP(LAO18,$B$8:$C$182,2,0)</f>
        <v>#N/A</v>
      </c>
      <c r="LAQ18" s="57"/>
      <c r="LAR18" s="58"/>
      <c r="LAS18" s="56" t="e">
        <f>VLOOKUP(LAR18,$B$8:$C$182,2,0)</f>
        <v>#N/A</v>
      </c>
      <c r="LAT18" s="57"/>
      <c r="LAU18" s="58"/>
      <c r="LAV18" s="56" t="e">
        <f>VLOOKUP(LAU18,$B$8:$C$182,2,0)</f>
        <v>#N/A</v>
      </c>
      <c r="LAW18" s="57"/>
      <c r="LAX18" s="58"/>
      <c r="LAY18" s="56" t="e">
        <f>VLOOKUP(LAX18,$B$8:$C$182,2,0)</f>
        <v>#N/A</v>
      </c>
      <c r="LAZ18" s="57"/>
      <c r="LBA18" s="58"/>
      <c r="LBB18" s="56" t="e">
        <f>VLOOKUP(LBA18,$B$8:$C$182,2,0)</f>
        <v>#N/A</v>
      </c>
      <c r="LBC18" s="57"/>
      <c r="LBD18" s="58"/>
      <c r="LBE18" s="56" t="e">
        <f>VLOOKUP(LBD18,$B$8:$C$182,2,0)</f>
        <v>#N/A</v>
      </c>
      <c r="LBF18" s="57"/>
      <c r="LBG18" s="58"/>
      <c r="LBH18" s="56" t="e">
        <f>VLOOKUP(LBG18,$B$8:$C$182,2,0)</f>
        <v>#N/A</v>
      </c>
      <c r="LBI18" s="57"/>
      <c r="LBJ18" s="58"/>
      <c r="LBK18" s="56" t="e">
        <f>VLOOKUP(LBJ18,$B$8:$C$182,2,0)</f>
        <v>#N/A</v>
      </c>
      <c r="LBL18" s="57"/>
      <c r="LBM18" s="58"/>
      <c r="LBN18" s="56" t="e">
        <f>VLOOKUP(LBM18,$B$8:$C$182,2,0)</f>
        <v>#N/A</v>
      </c>
      <c r="LBO18" s="57"/>
      <c r="LBP18" s="58"/>
      <c r="LBQ18" s="56" t="e">
        <f>VLOOKUP(LBP18,$B$8:$C$182,2,0)</f>
        <v>#N/A</v>
      </c>
      <c r="LBR18" s="57"/>
      <c r="LBS18" s="58"/>
      <c r="LBT18" s="56" t="e">
        <f>VLOOKUP(LBS18,$B$8:$C$182,2,0)</f>
        <v>#N/A</v>
      </c>
      <c r="LBU18" s="57"/>
      <c r="LBV18" s="58"/>
      <c r="LBW18" s="56" t="e">
        <f>VLOOKUP(LBV18,$B$8:$C$182,2,0)</f>
        <v>#N/A</v>
      </c>
      <c r="LBX18" s="57"/>
      <c r="LBY18" s="58"/>
      <c r="LBZ18" s="56" t="e">
        <f>VLOOKUP(LBY18,$B$8:$C$182,2,0)</f>
        <v>#N/A</v>
      </c>
      <c r="LCA18" s="57"/>
      <c r="LCB18" s="58"/>
      <c r="LCC18" s="56" t="e">
        <f>VLOOKUP(LCB18,$B$8:$C$182,2,0)</f>
        <v>#N/A</v>
      </c>
      <c r="LCD18" s="57"/>
      <c r="LCE18" s="58"/>
      <c r="LCF18" s="56" t="e">
        <f>VLOOKUP(LCE18,$B$8:$C$182,2,0)</f>
        <v>#N/A</v>
      </c>
      <c r="LCG18" s="57"/>
      <c r="LCH18" s="58"/>
      <c r="LCI18" s="56" t="e">
        <f>VLOOKUP(LCH18,$B$8:$C$182,2,0)</f>
        <v>#N/A</v>
      </c>
      <c r="LCJ18" s="57"/>
      <c r="LCK18" s="58"/>
      <c r="LCL18" s="56" t="e">
        <f>VLOOKUP(LCK18,$B$8:$C$182,2,0)</f>
        <v>#N/A</v>
      </c>
      <c r="LCM18" s="57"/>
      <c r="LCN18" s="58"/>
      <c r="LCO18" s="56" t="e">
        <f>VLOOKUP(LCN18,$B$8:$C$182,2,0)</f>
        <v>#N/A</v>
      </c>
      <c r="LCP18" s="57"/>
      <c r="LCQ18" s="58"/>
      <c r="LCR18" s="56" t="e">
        <f>VLOOKUP(LCQ18,$B$8:$C$182,2,0)</f>
        <v>#N/A</v>
      </c>
      <c r="LCS18" s="57"/>
      <c r="LCT18" s="58"/>
      <c r="LCU18" s="56" t="e">
        <f>VLOOKUP(LCT18,$B$8:$C$182,2,0)</f>
        <v>#N/A</v>
      </c>
      <c r="LCV18" s="57"/>
      <c r="LCW18" s="58"/>
      <c r="LCX18" s="56" t="e">
        <f>VLOOKUP(LCW18,$B$8:$C$182,2,0)</f>
        <v>#N/A</v>
      </c>
      <c r="LCY18" s="57"/>
      <c r="LCZ18" s="58"/>
      <c r="LDA18" s="56" t="e">
        <f>VLOOKUP(LCZ18,$B$8:$C$182,2,0)</f>
        <v>#N/A</v>
      </c>
      <c r="LDB18" s="57"/>
      <c r="LDC18" s="58"/>
      <c r="LDD18" s="56" t="e">
        <f>VLOOKUP(LDC18,$B$8:$C$182,2,0)</f>
        <v>#N/A</v>
      </c>
      <c r="LDE18" s="57"/>
      <c r="LDF18" s="58"/>
      <c r="LDG18" s="56" t="e">
        <f>VLOOKUP(LDF18,$B$8:$C$182,2,0)</f>
        <v>#N/A</v>
      </c>
      <c r="LDH18" s="57"/>
      <c r="LDI18" s="58"/>
      <c r="LDJ18" s="56" t="e">
        <f>VLOOKUP(LDI18,$B$8:$C$182,2,0)</f>
        <v>#N/A</v>
      </c>
      <c r="LDK18" s="57"/>
      <c r="LDL18" s="58"/>
      <c r="LDM18" s="56" t="e">
        <f>VLOOKUP(LDL18,$B$8:$C$182,2,0)</f>
        <v>#N/A</v>
      </c>
      <c r="LDN18" s="57"/>
      <c r="LDO18" s="58"/>
      <c r="LDP18" s="56" t="e">
        <f>VLOOKUP(LDO18,$B$8:$C$182,2,0)</f>
        <v>#N/A</v>
      </c>
      <c r="LDQ18" s="57"/>
      <c r="LDR18" s="58"/>
      <c r="LDS18" s="56" t="e">
        <f>VLOOKUP(LDR18,$B$8:$C$182,2,0)</f>
        <v>#N/A</v>
      </c>
      <c r="LDT18" s="57"/>
      <c r="LDU18" s="58"/>
      <c r="LDV18" s="56" t="e">
        <f>VLOOKUP(LDU18,$B$8:$C$182,2,0)</f>
        <v>#N/A</v>
      </c>
      <c r="LDW18" s="57"/>
      <c r="LDX18" s="58"/>
      <c r="LDY18" s="56" t="e">
        <f>VLOOKUP(LDX18,$B$8:$C$182,2,0)</f>
        <v>#N/A</v>
      </c>
      <c r="LDZ18" s="57"/>
      <c r="LEA18" s="58"/>
      <c r="LEB18" s="56" t="e">
        <f>VLOOKUP(LEA18,$B$8:$C$182,2,0)</f>
        <v>#N/A</v>
      </c>
      <c r="LEC18" s="57"/>
      <c r="LED18" s="58"/>
      <c r="LEE18" s="56" t="e">
        <f>VLOOKUP(LED18,$B$8:$C$182,2,0)</f>
        <v>#N/A</v>
      </c>
      <c r="LEF18" s="57"/>
      <c r="LEG18" s="58"/>
      <c r="LEH18" s="56" t="e">
        <f>VLOOKUP(LEG18,$B$8:$C$182,2,0)</f>
        <v>#N/A</v>
      </c>
      <c r="LEI18" s="57"/>
      <c r="LEJ18" s="58"/>
      <c r="LEK18" s="56" t="e">
        <f>VLOOKUP(LEJ18,$B$8:$C$182,2,0)</f>
        <v>#N/A</v>
      </c>
      <c r="LEL18" s="57"/>
      <c r="LEM18" s="58"/>
      <c r="LEN18" s="56" t="e">
        <f>VLOOKUP(LEM18,$B$8:$C$182,2,0)</f>
        <v>#N/A</v>
      </c>
      <c r="LEO18" s="57"/>
      <c r="LEP18" s="58"/>
      <c r="LEQ18" s="56" t="e">
        <f>VLOOKUP(LEP18,$B$8:$C$182,2,0)</f>
        <v>#N/A</v>
      </c>
      <c r="LER18" s="57"/>
      <c r="LES18" s="58"/>
      <c r="LET18" s="56" t="e">
        <f>VLOOKUP(LES18,$B$8:$C$182,2,0)</f>
        <v>#N/A</v>
      </c>
      <c r="LEU18" s="57"/>
      <c r="LEV18" s="58"/>
      <c r="LEW18" s="56" t="e">
        <f>VLOOKUP(LEV18,$B$8:$C$182,2,0)</f>
        <v>#N/A</v>
      </c>
      <c r="LEX18" s="57"/>
      <c r="LEY18" s="58"/>
      <c r="LEZ18" s="56" t="e">
        <f>VLOOKUP(LEY18,$B$8:$C$182,2,0)</f>
        <v>#N/A</v>
      </c>
      <c r="LFA18" s="57"/>
      <c r="LFB18" s="58"/>
      <c r="LFC18" s="56" t="e">
        <f>VLOOKUP(LFB18,$B$8:$C$182,2,0)</f>
        <v>#N/A</v>
      </c>
      <c r="LFD18" s="57"/>
      <c r="LFE18" s="58"/>
      <c r="LFF18" s="56" t="e">
        <f>VLOOKUP(LFE18,$B$8:$C$182,2,0)</f>
        <v>#N/A</v>
      </c>
      <c r="LFG18" s="57"/>
      <c r="LFH18" s="58"/>
      <c r="LFI18" s="56" t="e">
        <f>VLOOKUP(LFH18,$B$8:$C$182,2,0)</f>
        <v>#N/A</v>
      </c>
      <c r="LFJ18" s="57"/>
      <c r="LFK18" s="58"/>
      <c r="LFL18" s="56" t="e">
        <f>VLOOKUP(LFK18,$B$8:$C$182,2,0)</f>
        <v>#N/A</v>
      </c>
      <c r="LFM18" s="57"/>
      <c r="LFN18" s="58"/>
      <c r="LFO18" s="56" t="e">
        <f>VLOOKUP(LFN18,$B$8:$C$182,2,0)</f>
        <v>#N/A</v>
      </c>
      <c r="LFP18" s="57"/>
      <c r="LFQ18" s="58"/>
      <c r="LFR18" s="56" t="e">
        <f>VLOOKUP(LFQ18,$B$8:$C$182,2,0)</f>
        <v>#N/A</v>
      </c>
      <c r="LFS18" s="57"/>
      <c r="LFT18" s="58"/>
      <c r="LFU18" s="56" t="e">
        <f>VLOOKUP(LFT18,$B$8:$C$182,2,0)</f>
        <v>#N/A</v>
      </c>
      <c r="LFV18" s="57"/>
      <c r="LFW18" s="58"/>
      <c r="LFX18" s="56" t="e">
        <f>VLOOKUP(LFW18,$B$8:$C$182,2,0)</f>
        <v>#N/A</v>
      </c>
      <c r="LFY18" s="57"/>
      <c r="LFZ18" s="58"/>
      <c r="LGA18" s="56" t="e">
        <f>VLOOKUP(LFZ18,$B$8:$C$182,2,0)</f>
        <v>#N/A</v>
      </c>
      <c r="LGB18" s="57"/>
      <c r="LGC18" s="58"/>
      <c r="LGD18" s="56" t="e">
        <f>VLOOKUP(LGC18,$B$8:$C$182,2,0)</f>
        <v>#N/A</v>
      </c>
      <c r="LGE18" s="57"/>
      <c r="LGF18" s="58"/>
      <c r="LGG18" s="56" t="e">
        <f>VLOOKUP(LGF18,$B$8:$C$182,2,0)</f>
        <v>#N/A</v>
      </c>
      <c r="LGH18" s="57"/>
      <c r="LGI18" s="58"/>
      <c r="LGJ18" s="56" t="e">
        <f>VLOOKUP(LGI18,$B$8:$C$182,2,0)</f>
        <v>#N/A</v>
      </c>
      <c r="LGK18" s="57"/>
      <c r="LGL18" s="58"/>
      <c r="LGM18" s="56" t="e">
        <f>VLOOKUP(LGL18,$B$8:$C$182,2,0)</f>
        <v>#N/A</v>
      </c>
      <c r="LGN18" s="57"/>
      <c r="LGO18" s="58"/>
      <c r="LGP18" s="56" t="e">
        <f>VLOOKUP(LGO18,$B$8:$C$182,2,0)</f>
        <v>#N/A</v>
      </c>
      <c r="LGQ18" s="57"/>
      <c r="LGR18" s="58"/>
      <c r="LGS18" s="56" t="e">
        <f>VLOOKUP(LGR18,$B$8:$C$182,2,0)</f>
        <v>#N/A</v>
      </c>
      <c r="LGT18" s="57"/>
      <c r="LGU18" s="58"/>
      <c r="LGV18" s="56" t="e">
        <f>VLOOKUP(LGU18,$B$8:$C$182,2,0)</f>
        <v>#N/A</v>
      </c>
      <c r="LGW18" s="57"/>
      <c r="LGX18" s="58"/>
      <c r="LGY18" s="56" t="e">
        <f>VLOOKUP(LGX18,$B$8:$C$182,2,0)</f>
        <v>#N/A</v>
      </c>
      <c r="LGZ18" s="57"/>
      <c r="LHA18" s="58"/>
      <c r="LHB18" s="56" t="e">
        <f>VLOOKUP(LHA18,$B$8:$C$182,2,0)</f>
        <v>#N/A</v>
      </c>
      <c r="LHC18" s="57"/>
      <c r="LHD18" s="58"/>
      <c r="LHE18" s="56" t="e">
        <f>VLOOKUP(LHD18,$B$8:$C$182,2,0)</f>
        <v>#N/A</v>
      </c>
      <c r="LHF18" s="57"/>
      <c r="LHG18" s="58"/>
      <c r="LHH18" s="56" t="e">
        <f>VLOOKUP(LHG18,$B$8:$C$182,2,0)</f>
        <v>#N/A</v>
      </c>
      <c r="LHI18" s="57"/>
      <c r="LHJ18" s="58"/>
      <c r="LHK18" s="56" t="e">
        <f>VLOOKUP(LHJ18,$B$8:$C$182,2,0)</f>
        <v>#N/A</v>
      </c>
      <c r="LHL18" s="57"/>
      <c r="LHM18" s="58"/>
      <c r="LHN18" s="56" t="e">
        <f>VLOOKUP(LHM18,$B$8:$C$182,2,0)</f>
        <v>#N/A</v>
      </c>
      <c r="LHO18" s="57"/>
      <c r="LHP18" s="58"/>
      <c r="LHQ18" s="56" t="e">
        <f>VLOOKUP(LHP18,$B$8:$C$182,2,0)</f>
        <v>#N/A</v>
      </c>
      <c r="LHR18" s="57"/>
      <c r="LHS18" s="58"/>
      <c r="LHT18" s="56" t="e">
        <f>VLOOKUP(LHS18,$B$8:$C$182,2,0)</f>
        <v>#N/A</v>
      </c>
      <c r="LHU18" s="57"/>
      <c r="LHV18" s="58"/>
      <c r="LHW18" s="56" t="e">
        <f>VLOOKUP(LHV18,$B$8:$C$182,2,0)</f>
        <v>#N/A</v>
      </c>
      <c r="LHX18" s="57"/>
      <c r="LHY18" s="58"/>
      <c r="LHZ18" s="56" t="e">
        <f>VLOOKUP(LHY18,$B$8:$C$182,2,0)</f>
        <v>#N/A</v>
      </c>
      <c r="LIA18" s="57"/>
      <c r="LIB18" s="58"/>
      <c r="LIC18" s="56" t="e">
        <f>VLOOKUP(LIB18,$B$8:$C$182,2,0)</f>
        <v>#N/A</v>
      </c>
      <c r="LID18" s="57"/>
      <c r="LIE18" s="58"/>
      <c r="LIF18" s="56" t="e">
        <f>VLOOKUP(LIE18,$B$8:$C$182,2,0)</f>
        <v>#N/A</v>
      </c>
      <c r="LIG18" s="57"/>
      <c r="LIH18" s="58"/>
      <c r="LII18" s="56" t="e">
        <f>VLOOKUP(LIH18,$B$8:$C$182,2,0)</f>
        <v>#N/A</v>
      </c>
      <c r="LIJ18" s="57"/>
      <c r="LIK18" s="58"/>
      <c r="LIL18" s="56" t="e">
        <f>VLOOKUP(LIK18,$B$8:$C$182,2,0)</f>
        <v>#N/A</v>
      </c>
      <c r="LIM18" s="57"/>
      <c r="LIN18" s="58"/>
      <c r="LIO18" s="56" t="e">
        <f>VLOOKUP(LIN18,$B$8:$C$182,2,0)</f>
        <v>#N/A</v>
      </c>
      <c r="LIP18" s="57"/>
      <c r="LIQ18" s="58"/>
      <c r="LIR18" s="56" t="e">
        <f>VLOOKUP(LIQ18,$B$8:$C$182,2,0)</f>
        <v>#N/A</v>
      </c>
      <c r="LIS18" s="57"/>
      <c r="LIT18" s="58"/>
      <c r="LIU18" s="56" t="e">
        <f>VLOOKUP(LIT18,$B$8:$C$182,2,0)</f>
        <v>#N/A</v>
      </c>
      <c r="LIV18" s="57"/>
      <c r="LIW18" s="58"/>
      <c r="LIX18" s="56" t="e">
        <f>VLOOKUP(LIW18,$B$8:$C$182,2,0)</f>
        <v>#N/A</v>
      </c>
      <c r="LIY18" s="57"/>
      <c r="LIZ18" s="58"/>
      <c r="LJA18" s="56" t="e">
        <f>VLOOKUP(LIZ18,$B$8:$C$182,2,0)</f>
        <v>#N/A</v>
      </c>
      <c r="LJB18" s="57"/>
      <c r="LJC18" s="58"/>
      <c r="LJD18" s="56" t="e">
        <f>VLOOKUP(LJC18,$B$8:$C$182,2,0)</f>
        <v>#N/A</v>
      </c>
      <c r="LJE18" s="57"/>
      <c r="LJF18" s="58"/>
      <c r="LJG18" s="56" t="e">
        <f>VLOOKUP(LJF18,$B$8:$C$182,2,0)</f>
        <v>#N/A</v>
      </c>
      <c r="LJH18" s="57"/>
      <c r="LJI18" s="58"/>
      <c r="LJJ18" s="56" t="e">
        <f>VLOOKUP(LJI18,$B$8:$C$182,2,0)</f>
        <v>#N/A</v>
      </c>
      <c r="LJK18" s="57"/>
      <c r="LJL18" s="58"/>
      <c r="LJM18" s="56" t="e">
        <f>VLOOKUP(LJL18,$B$8:$C$182,2,0)</f>
        <v>#N/A</v>
      </c>
      <c r="LJN18" s="57"/>
      <c r="LJO18" s="58"/>
      <c r="LJP18" s="56" t="e">
        <f>VLOOKUP(LJO18,$B$8:$C$182,2,0)</f>
        <v>#N/A</v>
      </c>
      <c r="LJQ18" s="57"/>
      <c r="LJR18" s="58"/>
      <c r="LJS18" s="56" t="e">
        <f>VLOOKUP(LJR18,$B$8:$C$182,2,0)</f>
        <v>#N/A</v>
      </c>
      <c r="LJT18" s="57"/>
      <c r="LJU18" s="58"/>
      <c r="LJV18" s="56" t="e">
        <f>VLOOKUP(LJU18,$B$8:$C$182,2,0)</f>
        <v>#N/A</v>
      </c>
      <c r="LJW18" s="57"/>
      <c r="LJX18" s="58"/>
      <c r="LJY18" s="56" t="e">
        <f>VLOOKUP(LJX18,$B$8:$C$182,2,0)</f>
        <v>#N/A</v>
      </c>
      <c r="LJZ18" s="57"/>
      <c r="LKA18" s="58"/>
      <c r="LKB18" s="56" t="e">
        <f>VLOOKUP(LKA18,$B$8:$C$182,2,0)</f>
        <v>#N/A</v>
      </c>
      <c r="LKC18" s="57"/>
      <c r="LKD18" s="58"/>
      <c r="LKE18" s="56" t="e">
        <f>VLOOKUP(LKD18,$B$8:$C$182,2,0)</f>
        <v>#N/A</v>
      </c>
      <c r="LKF18" s="57"/>
      <c r="LKG18" s="58"/>
      <c r="LKH18" s="56" t="e">
        <f>VLOOKUP(LKG18,$B$8:$C$182,2,0)</f>
        <v>#N/A</v>
      </c>
      <c r="LKI18" s="57"/>
      <c r="LKJ18" s="58"/>
      <c r="LKK18" s="56" t="e">
        <f>VLOOKUP(LKJ18,$B$8:$C$182,2,0)</f>
        <v>#N/A</v>
      </c>
      <c r="LKL18" s="57"/>
      <c r="LKM18" s="58"/>
      <c r="LKN18" s="56" t="e">
        <f>VLOOKUP(LKM18,$B$8:$C$182,2,0)</f>
        <v>#N/A</v>
      </c>
      <c r="LKO18" s="57"/>
      <c r="LKP18" s="58"/>
      <c r="LKQ18" s="56" t="e">
        <f>VLOOKUP(LKP18,$B$8:$C$182,2,0)</f>
        <v>#N/A</v>
      </c>
      <c r="LKR18" s="57"/>
      <c r="LKS18" s="58"/>
      <c r="LKT18" s="56" t="e">
        <f>VLOOKUP(LKS18,$B$8:$C$182,2,0)</f>
        <v>#N/A</v>
      </c>
      <c r="LKU18" s="57"/>
      <c r="LKV18" s="58"/>
      <c r="LKW18" s="56" t="e">
        <f>VLOOKUP(LKV18,$B$8:$C$182,2,0)</f>
        <v>#N/A</v>
      </c>
      <c r="LKX18" s="57"/>
      <c r="LKY18" s="58"/>
      <c r="LKZ18" s="56" t="e">
        <f>VLOOKUP(LKY18,$B$8:$C$182,2,0)</f>
        <v>#N/A</v>
      </c>
      <c r="LLA18" s="57"/>
      <c r="LLB18" s="58"/>
      <c r="LLC18" s="56" t="e">
        <f>VLOOKUP(LLB18,$B$8:$C$182,2,0)</f>
        <v>#N/A</v>
      </c>
      <c r="LLD18" s="57"/>
      <c r="LLE18" s="58"/>
      <c r="LLF18" s="56" t="e">
        <f>VLOOKUP(LLE18,$B$8:$C$182,2,0)</f>
        <v>#N/A</v>
      </c>
      <c r="LLG18" s="57"/>
      <c r="LLH18" s="58"/>
      <c r="LLI18" s="56" t="e">
        <f>VLOOKUP(LLH18,$B$8:$C$182,2,0)</f>
        <v>#N/A</v>
      </c>
      <c r="LLJ18" s="57"/>
      <c r="LLK18" s="58"/>
      <c r="LLL18" s="56" t="e">
        <f>VLOOKUP(LLK18,$B$8:$C$182,2,0)</f>
        <v>#N/A</v>
      </c>
      <c r="LLM18" s="57"/>
      <c r="LLN18" s="58"/>
      <c r="LLO18" s="56" t="e">
        <f>VLOOKUP(LLN18,$B$8:$C$182,2,0)</f>
        <v>#N/A</v>
      </c>
      <c r="LLP18" s="57"/>
      <c r="LLQ18" s="58"/>
      <c r="LLR18" s="56" t="e">
        <f>VLOOKUP(LLQ18,$B$8:$C$182,2,0)</f>
        <v>#N/A</v>
      </c>
      <c r="LLS18" s="57"/>
      <c r="LLT18" s="58"/>
      <c r="LLU18" s="56" t="e">
        <f>VLOOKUP(LLT18,$B$8:$C$182,2,0)</f>
        <v>#N/A</v>
      </c>
      <c r="LLV18" s="57"/>
      <c r="LLW18" s="58"/>
      <c r="LLX18" s="56" t="e">
        <f>VLOOKUP(LLW18,$B$8:$C$182,2,0)</f>
        <v>#N/A</v>
      </c>
      <c r="LLY18" s="57"/>
      <c r="LLZ18" s="58"/>
      <c r="LMA18" s="56" t="e">
        <f>VLOOKUP(LLZ18,$B$8:$C$182,2,0)</f>
        <v>#N/A</v>
      </c>
      <c r="LMB18" s="57"/>
      <c r="LMC18" s="58"/>
      <c r="LMD18" s="56" t="e">
        <f>VLOOKUP(LMC18,$B$8:$C$182,2,0)</f>
        <v>#N/A</v>
      </c>
      <c r="LME18" s="57"/>
      <c r="LMF18" s="58"/>
      <c r="LMG18" s="56" t="e">
        <f>VLOOKUP(LMF18,$B$8:$C$182,2,0)</f>
        <v>#N/A</v>
      </c>
      <c r="LMH18" s="57"/>
      <c r="LMI18" s="58"/>
      <c r="LMJ18" s="56" t="e">
        <f>VLOOKUP(LMI18,$B$8:$C$182,2,0)</f>
        <v>#N/A</v>
      </c>
      <c r="LMK18" s="57"/>
      <c r="LML18" s="58"/>
      <c r="LMM18" s="56" t="e">
        <f>VLOOKUP(LML18,$B$8:$C$182,2,0)</f>
        <v>#N/A</v>
      </c>
      <c r="LMN18" s="57"/>
      <c r="LMO18" s="58"/>
      <c r="LMP18" s="56" t="e">
        <f>VLOOKUP(LMO18,$B$8:$C$182,2,0)</f>
        <v>#N/A</v>
      </c>
      <c r="LMQ18" s="57"/>
      <c r="LMR18" s="58"/>
      <c r="LMS18" s="56" t="e">
        <f>VLOOKUP(LMR18,$B$8:$C$182,2,0)</f>
        <v>#N/A</v>
      </c>
      <c r="LMT18" s="57"/>
      <c r="LMU18" s="58"/>
      <c r="LMV18" s="56" t="e">
        <f>VLOOKUP(LMU18,$B$8:$C$182,2,0)</f>
        <v>#N/A</v>
      </c>
      <c r="LMW18" s="57"/>
      <c r="LMX18" s="58"/>
      <c r="LMY18" s="56" t="e">
        <f>VLOOKUP(LMX18,$B$8:$C$182,2,0)</f>
        <v>#N/A</v>
      </c>
      <c r="LMZ18" s="57"/>
      <c r="LNA18" s="58"/>
      <c r="LNB18" s="56" t="e">
        <f>VLOOKUP(LNA18,$B$8:$C$182,2,0)</f>
        <v>#N/A</v>
      </c>
      <c r="LNC18" s="57"/>
      <c r="LND18" s="58"/>
      <c r="LNE18" s="56" t="e">
        <f>VLOOKUP(LND18,$B$8:$C$182,2,0)</f>
        <v>#N/A</v>
      </c>
      <c r="LNF18" s="57"/>
      <c r="LNG18" s="58"/>
      <c r="LNH18" s="56" t="e">
        <f>VLOOKUP(LNG18,$B$8:$C$182,2,0)</f>
        <v>#N/A</v>
      </c>
      <c r="LNI18" s="57"/>
      <c r="LNJ18" s="58"/>
      <c r="LNK18" s="56" t="e">
        <f>VLOOKUP(LNJ18,$B$8:$C$182,2,0)</f>
        <v>#N/A</v>
      </c>
      <c r="LNL18" s="57"/>
      <c r="LNM18" s="58"/>
      <c r="LNN18" s="56" t="e">
        <f>VLOOKUP(LNM18,$B$8:$C$182,2,0)</f>
        <v>#N/A</v>
      </c>
      <c r="LNO18" s="57"/>
      <c r="LNP18" s="58"/>
      <c r="LNQ18" s="56" t="e">
        <f>VLOOKUP(LNP18,$B$8:$C$182,2,0)</f>
        <v>#N/A</v>
      </c>
      <c r="LNR18" s="57"/>
      <c r="LNS18" s="58"/>
      <c r="LNT18" s="56" t="e">
        <f>VLOOKUP(LNS18,$B$8:$C$182,2,0)</f>
        <v>#N/A</v>
      </c>
      <c r="LNU18" s="57"/>
      <c r="LNV18" s="58"/>
      <c r="LNW18" s="56" t="e">
        <f>VLOOKUP(LNV18,$B$8:$C$182,2,0)</f>
        <v>#N/A</v>
      </c>
      <c r="LNX18" s="57"/>
      <c r="LNY18" s="58"/>
      <c r="LNZ18" s="56" t="e">
        <f>VLOOKUP(LNY18,$B$8:$C$182,2,0)</f>
        <v>#N/A</v>
      </c>
      <c r="LOA18" s="57"/>
      <c r="LOB18" s="58"/>
      <c r="LOC18" s="56" t="e">
        <f>VLOOKUP(LOB18,$B$8:$C$182,2,0)</f>
        <v>#N/A</v>
      </c>
      <c r="LOD18" s="57"/>
      <c r="LOE18" s="58"/>
      <c r="LOF18" s="56" t="e">
        <f>VLOOKUP(LOE18,$B$8:$C$182,2,0)</f>
        <v>#N/A</v>
      </c>
      <c r="LOG18" s="57"/>
      <c r="LOH18" s="58"/>
      <c r="LOI18" s="56" t="e">
        <f>VLOOKUP(LOH18,$B$8:$C$182,2,0)</f>
        <v>#N/A</v>
      </c>
      <c r="LOJ18" s="57"/>
      <c r="LOK18" s="58"/>
      <c r="LOL18" s="56" t="e">
        <f>VLOOKUP(LOK18,$B$8:$C$182,2,0)</f>
        <v>#N/A</v>
      </c>
      <c r="LOM18" s="57"/>
      <c r="LON18" s="58"/>
      <c r="LOO18" s="56" t="e">
        <f>VLOOKUP(LON18,$B$8:$C$182,2,0)</f>
        <v>#N/A</v>
      </c>
      <c r="LOP18" s="57"/>
      <c r="LOQ18" s="58"/>
      <c r="LOR18" s="56" t="e">
        <f>VLOOKUP(LOQ18,$B$8:$C$182,2,0)</f>
        <v>#N/A</v>
      </c>
      <c r="LOS18" s="57"/>
      <c r="LOT18" s="58"/>
      <c r="LOU18" s="56" t="e">
        <f>VLOOKUP(LOT18,$B$8:$C$182,2,0)</f>
        <v>#N/A</v>
      </c>
      <c r="LOV18" s="57"/>
      <c r="LOW18" s="58"/>
      <c r="LOX18" s="56" t="e">
        <f>VLOOKUP(LOW18,$B$8:$C$182,2,0)</f>
        <v>#N/A</v>
      </c>
      <c r="LOY18" s="57"/>
      <c r="LOZ18" s="58"/>
      <c r="LPA18" s="56" t="e">
        <f>VLOOKUP(LOZ18,$B$8:$C$182,2,0)</f>
        <v>#N/A</v>
      </c>
      <c r="LPB18" s="57"/>
      <c r="LPC18" s="58"/>
      <c r="LPD18" s="56" t="e">
        <f>VLOOKUP(LPC18,$B$8:$C$182,2,0)</f>
        <v>#N/A</v>
      </c>
      <c r="LPE18" s="57"/>
      <c r="LPF18" s="58"/>
      <c r="LPG18" s="56" t="e">
        <f>VLOOKUP(LPF18,$B$8:$C$182,2,0)</f>
        <v>#N/A</v>
      </c>
      <c r="LPH18" s="57"/>
      <c r="LPI18" s="58"/>
      <c r="LPJ18" s="56" t="e">
        <f>VLOOKUP(LPI18,$B$8:$C$182,2,0)</f>
        <v>#N/A</v>
      </c>
      <c r="LPK18" s="57"/>
      <c r="LPL18" s="58"/>
      <c r="LPM18" s="56" t="e">
        <f>VLOOKUP(LPL18,$B$8:$C$182,2,0)</f>
        <v>#N/A</v>
      </c>
      <c r="LPN18" s="57"/>
      <c r="LPO18" s="58"/>
      <c r="LPP18" s="56" t="e">
        <f>VLOOKUP(LPO18,$B$8:$C$182,2,0)</f>
        <v>#N/A</v>
      </c>
      <c r="LPQ18" s="57"/>
      <c r="LPR18" s="58"/>
      <c r="LPS18" s="56" t="e">
        <f>VLOOKUP(LPR18,$B$8:$C$182,2,0)</f>
        <v>#N/A</v>
      </c>
      <c r="LPT18" s="57"/>
      <c r="LPU18" s="58"/>
      <c r="LPV18" s="56" t="e">
        <f>VLOOKUP(LPU18,$B$8:$C$182,2,0)</f>
        <v>#N/A</v>
      </c>
      <c r="LPW18" s="57"/>
      <c r="LPX18" s="58"/>
      <c r="LPY18" s="56" t="e">
        <f>VLOOKUP(LPX18,$B$8:$C$182,2,0)</f>
        <v>#N/A</v>
      </c>
      <c r="LPZ18" s="57"/>
      <c r="LQA18" s="58"/>
      <c r="LQB18" s="56" t="e">
        <f>VLOOKUP(LQA18,$B$8:$C$182,2,0)</f>
        <v>#N/A</v>
      </c>
      <c r="LQC18" s="57"/>
      <c r="LQD18" s="58"/>
      <c r="LQE18" s="56" t="e">
        <f>VLOOKUP(LQD18,$B$8:$C$182,2,0)</f>
        <v>#N/A</v>
      </c>
      <c r="LQF18" s="57"/>
      <c r="LQG18" s="58"/>
      <c r="LQH18" s="56" t="e">
        <f>VLOOKUP(LQG18,$B$8:$C$182,2,0)</f>
        <v>#N/A</v>
      </c>
      <c r="LQI18" s="57"/>
      <c r="LQJ18" s="58"/>
      <c r="LQK18" s="56" t="e">
        <f>VLOOKUP(LQJ18,$B$8:$C$182,2,0)</f>
        <v>#N/A</v>
      </c>
      <c r="LQL18" s="57"/>
      <c r="LQM18" s="58"/>
      <c r="LQN18" s="56" t="e">
        <f>VLOOKUP(LQM18,$B$8:$C$182,2,0)</f>
        <v>#N/A</v>
      </c>
      <c r="LQO18" s="57"/>
      <c r="LQP18" s="58"/>
      <c r="LQQ18" s="56" t="e">
        <f>VLOOKUP(LQP18,$B$8:$C$182,2,0)</f>
        <v>#N/A</v>
      </c>
      <c r="LQR18" s="57"/>
      <c r="LQS18" s="58"/>
      <c r="LQT18" s="56" t="e">
        <f>VLOOKUP(LQS18,$B$8:$C$182,2,0)</f>
        <v>#N/A</v>
      </c>
      <c r="LQU18" s="57"/>
      <c r="LQV18" s="58"/>
      <c r="LQW18" s="56" t="e">
        <f>VLOOKUP(LQV18,$B$8:$C$182,2,0)</f>
        <v>#N/A</v>
      </c>
      <c r="LQX18" s="57"/>
      <c r="LQY18" s="58"/>
      <c r="LQZ18" s="56" t="e">
        <f>VLOOKUP(LQY18,$B$8:$C$182,2,0)</f>
        <v>#N/A</v>
      </c>
      <c r="LRA18" s="57"/>
      <c r="LRB18" s="58"/>
      <c r="LRC18" s="56" t="e">
        <f>VLOOKUP(LRB18,$B$8:$C$182,2,0)</f>
        <v>#N/A</v>
      </c>
      <c r="LRD18" s="57"/>
      <c r="LRE18" s="58"/>
      <c r="LRF18" s="56" t="e">
        <f>VLOOKUP(LRE18,$B$8:$C$182,2,0)</f>
        <v>#N/A</v>
      </c>
      <c r="LRG18" s="57"/>
      <c r="LRH18" s="58"/>
      <c r="LRI18" s="56" t="e">
        <f>VLOOKUP(LRH18,$B$8:$C$182,2,0)</f>
        <v>#N/A</v>
      </c>
      <c r="LRJ18" s="57"/>
      <c r="LRK18" s="58"/>
      <c r="LRL18" s="56" t="e">
        <f>VLOOKUP(LRK18,$B$8:$C$182,2,0)</f>
        <v>#N/A</v>
      </c>
      <c r="LRM18" s="57"/>
      <c r="LRN18" s="58"/>
      <c r="LRO18" s="56" t="e">
        <f>VLOOKUP(LRN18,$B$8:$C$182,2,0)</f>
        <v>#N/A</v>
      </c>
      <c r="LRP18" s="57"/>
      <c r="LRQ18" s="58"/>
      <c r="LRR18" s="56" t="e">
        <f>VLOOKUP(LRQ18,$B$8:$C$182,2,0)</f>
        <v>#N/A</v>
      </c>
      <c r="LRS18" s="57"/>
      <c r="LRT18" s="58"/>
      <c r="LRU18" s="56" t="e">
        <f>VLOOKUP(LRT18,$B$8:$C$182,2,0)</f>
        <v>#N/A</v>
      </c>
      <c r="LRV18" s="57"/>
      <c r="LRW18" s="58"/>
      <c r="LRX18" s="56" t="e">
        <f>VLOOKUP(LRW18,$B$8:$C$182,2,0)</f>
        <v>#N/A</v>
      </c>
      <c r="LRY18" s="57"/>
      <c r="LRZ18" s="58"/>
      <c r="LSA18" s="56" t="e">
        <f>VLOOKUP(LRZ18,$B$8:$C$182,2,0)</f>
        <v>#N/A</v>
      </c>
      <c r="LSB18" s="57"/>
      <c r="LSC18" s="58"/>
      <c r="LSD18" s="56" t="e">
        <f>VLOOKUP(LSC18,$B$8:$C$182,2,0)</f>
        <v>#N/A</v>
      </c>
      <c r="LSE18" s="57"/>
      <c r="LSF18" s="58"/>
      <c r="LSG18" s="56" t="e">
        <f>VLOOKUP(LSF18,$B$8:$C$182,2,0)</f>
        <v>#N/A</v>
      </c>
      <c r="LSH18" s="57"/>
      <c r="LSI18" s="58"/>
      <c r="LSJ18" s="56" t="e">
        <f>VLOOKUP(LSI18,$B$8:$C$182,2,0)</f>
        <v>#N/A</v>
      </c>
      <c r="LSK18" s="57"/>
      <c r="LSL18" s="58"/>
      <c r="LSM18" s="56" t="e">
        <f>VLOOKUP(LSL18,$B$8:$C$182,2,0)</f>
        <v>#N/A</v>
      </c>
      <c r="LSN18" s="57"/>
      <c r="LSO18" s="58"/>
      <c r="LSP18" s="56" t="e">
        <f>VLOOKUP(LSO18,$B$8:$C$182,2,0)</f>
        <v>#N/A</v>
      </c>
      <c r="LSQ18" s="57"/>
      <c r="LSR18" s="58"/>
      <c r="LSS18" s="56" t="e">
        <f>VLOOKUP(LSR18,$B$8:$C$182,2,0)</f>
        <v>#N/A</v>
      </c>
      <c r="LST18" s="57"/>
      <c r="LSU18" s="58"/>
      <c r="LSV18" s="56" t="e">
        <f>VLOOKUP(LSU18,$B$8:$C$182,2,0)</f>
        <v>#N/A</v>
      </c>
      <c r="LSW18" s="57"/>
      <c r="LSX18" s="58"/>
      <c r="LSY18" s="56" t="e">
        <f>VLOOKUP(LSX18,$B$8:$C$182,2,0)</f>
        <v>#N/A</v>
      </c>
      <c r="LSZ18" s="57"/>
      <c r="LTA18" s="58"/>
      <c r="LTB18" s="56" t="e">
        <f>VLOOKUP(LTA18,$B$8:$C$182,2,0)</f>
        <v>#N/A</v>
      </c>
      <c r="LTC18" s="57"/>
      <c r="LTD18" s="58"/>
      <c r="LTE18" s="56" t="e">
        <f>VLOOKUP(LTD18,$B$8:$C$182,2,0)</f>
        <v>#N/A</v>
      </c>
      <c r="LTF18" s="57"/>
      <c r="LTG18" s="58"/>
      <c r="LTH18" s="56" t="e">
        <f>VLOOKUP(LTG18,$B$8:$C$182,2,0)</f>
        <v>#N/A</v>
      </c>
      <c r="LTI18" s="57"/>
      <c r="LTJ18" s="58"/>
      <c r="LTK18" s="56" t="e">
        <f>VLOOKUP(LTJ18,$B$8:$C$182,2,0)</f>
        <v>#N/A</v>
      </c>
      <c r="LTL18" s="57"/>
      <c r="LTM18" s="58"/>
      <c r="LTN18" s="56" t="e">
        <f>VLOOKUP(LTM18,$B$8:$C$182,2,0)</f>
        <v>#N/A</v>
      </c>
      <c r="LTO18" s="57"/>
      <c r="LTP18" s="58"/>
      <c r="LTQ18" s="56" t="e">
        <f>VLOOKUP(LTP18,$B$8:$C$182,2,0)</f>
        <v>#N/A</v>
      </c>
      <c r="LTR18" s="57"/>
      <c r="LTS18" s="58"/>
      <c r="LTT18" s="56" t="e">
        <f>VLOOKUP(LTS18,$B$8:$C$182,2,0)</f>
        <v>#N/A</v>
      </c>
      <c r="LTU18" s="57"/>
      <c r="LTV18" s="58"/>
      <c r="LTW18" s="56" t="e">
        <f>VLOOKUP(LTV18,$B$8:$C$182,2,0)</f>
        <v>#N/A</v>
      </c>
      <c r="LTX18" s="57"/>
      <c r="LTY18" s="58"/>
      <c r="LTZ18" s="56" t="e">
        <f>VLOOKUP(LTY18,$B$8:$C$182,2,0)</f>
        <v>#N/A</v>
      </c>
      <c r="LUA18" s="57"/>
      <c r="LUB18" s="58"/>
      <c r="LUC18" s="56" t="e">
        <f>VLOOKUP(LUB18,$B$8:$C$182,2,0)</f>
        <v>#N/A</v>
      </c>
      <c r="LUD18" s="57"/>
      <c r="LUE18" s="58"/>
      <c r="LUF18" s="56" t="e">
        <f>VLOOKUP(LUE18,$B$8:$C$182,2,0)</f>
        <v>#N/A</v>
      </c>
      <c r="LUG18" s="57"/>
      <c r="LUH18" s="58"/>
      <c r="LUI18" s="56" t="e">
        <f>VLOOKUP(LUH18,$B$8:$C$182,2,0)</f>
        <v>#N/A</v>
      </c>
      <c r="LUJ18" s="57"/>
      <c r="LUK18" s="58"/>
      <c r="LUL18" s="56" t="e">
        <f>VLOOKUP(LUK18,$B$8:$C$182,2,0)</f>
        <v>#N/A</v>
      </c>
      <c r="LUM18" s="57"/>
      <c r="LUN18" s="58"/>
      <c r="LUO18" s="56" t="e">
        <f>VLOOKUP(LUN18,$B$8:$C$182,2,0)</f>
        <v>#N/A</v>
      </c>
      <c r="LUP18" s="57"/>
      <c r="LUQ18" s="58"/>
      <c r="LUR18" s="56" t="e">
        <f>VLOOKUP(LUQ18,$B$8:$C$182,2,0)</f>
        <v>#N/A</v>
      </c>
      <c r="LUS18" s="57"/>
      <c r="LUT18" s="58"/>
      <c r="LUU18" s="56" t="e">
        <f>VLOOKUP(LUT18,$B$8:$C$182,2,0)</f>
        <v>#N/A</v>
      </c>
      <c r="LUV18" s="57"/>
      <c r="LUW18" s="58"/>
      <c r="LUX18" s="56" t="e">
        <f>VLOOKUP(LUW18,$B$8:$C$182,2,0)</f>
        <v>#N/A</v>
      </c>
      <c r="LUY18" s="57"/>
      <c r="LUZ18" s="58"/>
      <c r="LVA18" s="56" t="e">
        <f>VLOOKUP(LUZ18,$B$8:$C$182,2,0)</f>
        <v>#N/A</v>
      </c>
      <c r="LVB18" s="57"/>
      <c r="LVC18" s="58"/>
      <c r="LVD18" s="56" t="e">
        <f>VLOOKUP(LVC18,$B$8:$C$182,2,0)</f>
        <v>#N/A</v>
      </c>
      <c r="LVE18" s="57"/>
      <c r="LVF18" s="58"/>
      <c r="LVG18" s="56" t="e">
        <f>VLOOKUP(LVF18,$B$8:$C$182,2,0)</f>
        <v>#N/A</v>
      </c>
      <c r="LVH18" s="57"/>
      <c r="LVI18" s="58"/>
      <c r="LVJ18" s="56" t="e">
        <f>VLOOKUP(LVI18,$B$8:$C$182,2,0)</f>
        <v>#N/A</v>
      </c>
      <c r="LVK18" s="57"/>
      <c r="LVL18" s="58"/>
      <c r="LVM18" s="56" t="e">
        <f>VLOOKUP(LVL18,$B$8:$C$182,2,0)</f>
        <v>#N/A</v>
      </c>
      <c r="LVN18" s="57"/>
      <c r="LVO18" s="58"/>
      <c r="LVP18" s="56" t="e">
        <f>VLOOKUP(LVO18,$B$8:$C$182,2,0)</f>
        <v>#N/A</v>
      </c>
      <c r="LVQ18" s="57"/>
      <c r="LVR18" s="58"/>
      <c r="LVS18" s="56" t="e">
        <f>VLOOKUP(LVR18,$B$8:$C$182,2,0)</f>
        <v>#N/A</v>
      </c>
      <c r="LVT18" s="57"/>
      <c r="LVU18" s="58"/>
      <c r="LVV18" s="56" t="e">
        <f>VLOOKUP(LVU18,$B$8:$C$182,2,0)</f>
        <v>#N/A</v>
      </c>
      <c r="LVW18" s="57"/>
      <c r="LVX18" s="58"/>
      <c r="LVY18" s="56" t="e">
        <f>VLOOKUP(LVX18,$B$8:$C$182,2,0)</f>
        <v>#N/A</v>
      </c>
      <c r="LVZ18" s="57"/>
      <c r="LWA18" s="58"/>
      <c r="LWB18" s="56" t="e">
        <f>VLOOKUP(LWA18,$B$8:$C$182,2,0)</f>
        <v>#N/A</v>
      </c>
      <c r="LWC18" s="57"/>
      <c r="LWD18" s="58"/>
      <c r="LWE18" s="56" t="e">
        <f>VLOOKUP(LWD18,$B$8:$C$182,2,0)</f>
        <v>#N/A</v>
      </c>
      <c r="LWF18" s="57"/>
      <c r="LWG18" s="58"/>
      <c r="LWH18" s="56" t="e">
        <f>VLOOKUP(LWG18,$B$8:$C$182,2,0)</f>
        <v>#N/A</v>
      </c>
      <c r="LWI18" s="57"/>
      <c r="LWJ18" s="58"/>
      <c r="LWK18" s="56" t="e">
        <f>VLOOKUP(LWJ18,$B$8:$C$182,2,0)</f>
        <v>#N/A</v>
      </c>
      <c r="LWL18" s="57"/>
      <c r="LWM18" s="58"/>
      <c r="LWN18" s="56" t="e">
        <f>VLOOKUP(LWM18,$B$8:$C$182,2,0)</f>
        <v>#N/A</v>
      </c>
      <c r="LWO18" s="57"/>
      <c r="LWP18" s="58"/>
      <c r="LWQ18" s="56" t="e">
        <f>VLOOKUP(LWP18,$B$8:$C$182,2,0)</f>
        <v>#N/A</v>
      </c>
      <c r="LWR18" s="57"/>
      <c r="LWS18" s="58"/>
      <c r="LWT18" s="56" t="e">
        <f>VLOOKUP(LWS18,$B$8:$C$182,2,0)</f>
        <v>#N/A</v>
      </c>
      <c r="LWU18" s="57"/>
      <c r="LWV18" s="58"/>
      <c r="LWW18" s="56" t="e">
        <f>VLOOKUP(LWV18,$B$8:$C$182,2,0)</f>
        <v>#N/A</v>
      </c>
      <c r="LWX18" s="57"/>
      <c r="LWY18" s="58"/>
      <c r="LWZ18" s="56" t="e">
        <f>VLOOKUP(LWY18,$B$8:$C$182,2,0)</f>
        <v>#N/A</v>
      </c>
      <c r="LXA18" s="57"/>
      <c r="LXB18" s="58"/>
      <c r="LXC18" s="56" t="e">
        <f>VLOOKUP(LXB18,$B$8:$C$182,2,0)</f>
        <v>#N/A</v>
      </c>
      <c r="LXD18" s="57"/>
      <c r="LXE18" s="58"/>
      <c r="LXF18" s="56" t="e">
        <f>VLOOKUP(LXE18,$B$8:$C$182,2,0)</f>
        <v>#N/A</v>
      </c>
      <c r="LXG18" s="57"/>
      <c r="LXH18" s="58"/>
      <c r="LXI18" s="56" t="e">
        <f>VLOOKUP(LXH18,$B$8:$C$182,2,0)</f>
        <v>#N/A</v>
      </c>
      <c r="LXJ18" s="57"/>
      <c r="LXK18" s="58"/>
      <c r="LXL18" s="56" t="e">
        <f>VLOOKUP(LXK18,$B$8:$C$182,2,0)</f>
        <v>#N/A</v>
      </c>
      <c r="LXM18" s="57"/>
      <c r="LXN18" s="58"/>
      <c r="LXO18" s="56" t="e">
        <f>VLOOKUP(LXN18,$B$8:$C$182,2,0)</f>
        <v>#N/A</v>
      </c>
      <c r="LXP18" s="57"/>
      <c r="LXQ18" s="58"/>
      <c r="LXR18" s="56" t="e">
        <f>VLOOKUP(LXQ18,$B$8:$C$182,2,0)</f>
        <v>#N/A</v>
      </c>
      <c r="LXS18" s="57"/>
      <c r="LXT18" s="58"/>
      <c r="LXU18" s="56" t="e">
        <f>VLOOKUP(LXT18,$B$8:$C$182,2,0)</f>
        <v>#N/A</v>
      </c>
      <c r="LXV18" s="57"/>
      <c r="LXW18" s="58"/>
      <c r="LXX18" s="56" t="e">
        <f>VLOOKUP(LXW18,$B$8:$C$182,2,0)</f>
        <v>#N/A</v>
      </c>
      <c r="LXY18" s="57"/>
      <c r="LXZ18" s="58"/>
      <c r="LYA18" s="56" t="e">
        <f>VLOOKUP(LXZ18,$B$8:$C$182,2,0)</f>
        <v>#N/A</v>
      </c>
      <c r="LYB18" s="57"/>
      <c r="LYC18" s="58"/>
      <c r="LYD18" s="56" t="e">
        <f>VLOOKUP(LYC18,$B$8:$C$182,2,0)</f>
        <v>#N/A</v>
      </c>
      <c r="LYE18" s="57"/>
      <c r="LYF18" s="58"/>
      <c r="LYG18" s="56" t="e">
        <f>VLOOKUP(LYF18,$B$8:$C$182,2,0)</f>
        <v>#N/A</v>
      </c>
      <c r="LYH18" s="57"/>
      <c r="LYI18" s="58"/>
      <c r="LYJ18" s="56" t="e">
        <f>VLOOKUP(LYI18,$B$8:$C$182,2,0)</f>
        <v>#N/A</v>
      </c>
      <c r="LYK18" s="57"/>
      <c r="LYL18" s="58"/>
      <c r="LYM18" s="56" t="e">
        <f>VLOOKUP(LYL18,$B$8:$C$182,2,0)</f>
        <v>#N/A</v>
      </c>
      <c r="LYN18" s="57"/>
      <c r="LYO18" s="58"/>
      <c r="LYP18" s="56" t="e">
        <f>VLOOKUP(LYO18,$B$8:$C$182,2,0)</f>
        <v>#N/A</v>
      </c>
      <c r="LYQ18" s="57"/>
      <c r="LYR18" s="58"/>
      <c r="LYS18" s="56" t="e">
        <f>VLOOKUP(LYR18,$B$8:$C$182,2,0)</f>
        <v>#N/A</v>
      </c>
      <c r="LYT18" s="57"/>
      <c r="LYU18" s="58"/>
      <c r="LYV18" s="56" t="e">
        <f>VLOOKUP(LYU18,$B$8:$C$182,2,0)</f>
        <v>#N/A</v>
      </c>
      <c r="LYW18" s="57"/>
      <c r="LYX18" s="58"/>
      <c r="LYY18" s="56" t="e">
        <f>VLOOKUP(LYX18,$B$8:$C$182,2,0)</f>
        <v>#N/A</v>
      </c>
      <c r="LYZ18" s="57"/>
      <c r="LZA18" s="58"/>
      <c r="LZB18" s="56" t="e">
        <f>VLOOKUP(LZA18,$B$8:$C$182,2,0)</f>
        <v>#N/A</v>
      </c>
      <c r="LZC18" s="57"/>
      <c r="LZD18" s="58"/>
      <c r="LZE18" s="56" t="e">
        <f>VLOOKUP(LZD18,$B$8:$C$182,2,0)</f>
        <v>#N/A</v>
      </c>
      <c r="LZF18" s="57"/>
      <c r="LZG18" s="58"/>
      <c r="LZH18" s="56" t="e">
        <f>VLOOKUP(LZG18,$B$8:$C$182,2,0)</f>
        <v>#N/A</v>
      </c>
      <c r="LZI18" s="57"/>
      <c r="LZJ18" s="58"/>
      <c r="LZK18" s="56" t="e">
        <f>VLOOKUP(LZJ18,$B$8:$C$182,2,0)</f>
        <v>#N/A</v>
      </c>
      <c r="LZL18" s="57"/>
      <c r="LZM18" s="58"/>
      <c r="LZN18" s="56" t="e">
        <f>VLOOKUP(LZM18,$B$8:$C$182,2,0)</f>
        <v>#N/A</v>
      </c>
      <c r="LZO18" s="57"/>
      <c r="LZP18" s="58"/>
      <c r="LZQ18" s="56" t="e">
        <f>VLOOKUP(LZP18,$B$8:$C$182,2,0)</f>
        <v>#N/A</v>
      </c>
      <c r="LZR18" s="57"/>
      <c r="LZS18" s="58"/>
      <c r="LZT18" s="56" t="e">
        <f>VLOOKUP(LZS18,$B$8:$C$182,2,0)</f>
        <v>#N/A</v>
      </c>
      <c r="LZU18" s="57"/>
      <c r="LZV18" s="58"/>
      <c r="LZW18" s="56" t="e">
        <f>VLOOKUP(LZV18,$B$8:$C$182,2,0)</f>
        <v>#N/A</v>
      </c>
      <c r="LZX18" s="57"/>
      <c r="LZY18" s="58"/>
      <c r="LZZ18" s="56" t="e">
        <f>VLOOKUP(LZY18,$B$8:$C$182,2,0)</f>
        <v>#N/A</v>
      </c>
      <c r="MAA18" s="57"/>
      <c r="MAB18" s="58"/>
      <c r="MAC18" s="56" t="e">
        <f>VLOOKUP(MAB18,$B$8:$C$182,2,0)</f>
        <v>#N/A</v>
      </c>
      <c r="MAD18" s="57"/>
      <c r="MAE18" s="58"/>
      <c r="MAF18" s="56" t="e">
        <f>VLOOKUP(MAE18,$B$8:$C$182,2,0)</f>
        <v>#N/A</v>
      </c>
      <c r="MAG18" s="57"/>
      <c r="MAH18" s="58"/>
      <c r="MAI18" s="56" t="e">
        <f>VLOOKUP(MAH18,$B$8:$C$182,2,0)</f>
        <v>#N/A</v>
      </c>
      <c r="MAJ18" s="57"/>
      <c r="MAK18" s="58"/>
      <c r="MAL18" s="56" t="e">
        <f>VLOOKUP(MAK18,$B$8:$C$182,2,0)</f>
        <v>#N/A</v>
      </c>
      <c r="MAM18" s="57"/>
      <c r="MAN18" s="58"/>
      <c r="MAO18" s="56" t="e">
        <f>VLOOKUP(MAN18,$B$8:$C$182,2,0)</f>
        <v>#N/A</v>
      </c>
      <c r="MAP18" s="57"/>
      <c r="MAQ18" s="58"/>
      <c r="MAR18" s="56" t="e">
        <f>VLOOKUP(MAQ18,$B$8:$C$182,2,0)</f>
        <v>#N/A</v>
      </c>
      <c r="MAS18" s="57"/>
      <c r="MAT18" s="58"/>
      <c r="MAU18" s="56" t="e">
        <f>VLOOKUP(MAT18,$B$8:$C$182,2,0)</f>
        <v>#N/A</v>
      </c>
      <c r="MAV18" s="57"/>
      <c r="MAW18" s="58"/>
      <c r="MAX18" s="56" t="e">
        <f>VLOOKUP(MAW18,$B$8:$C$182,2,0)</f>
        <v>#N/A</v>
      </c>
      <c r="MAY18" s="57"/>
      <c r="MAZ18" s="58"/>
      <c r="MBA18" s="56" t="e">
        <f>VLOOKUP(MAZ18,$B$8:$C$182,2,0)</f>
        <v>#N/A</v>
      </c>
      <c r="MBB18" s="57"/>
      <c r="MBC18" s="58"/>
      <c r="MBD18" s="56" t="e">
        <f>VLOOKUP(MBC18,$B$8:$C$182,2,0)</f>
        <v>#N/A</v>
      </c>
      <c r="MBE18" s="57"/>
      <c r="MBF18" s="58"/>
      <c r="MBG18" s="56" t="e">
        <f>VLOOKUP(MBF18,$B$8:$C$182,2,0)</f>
        <v>#N/A</v>
      </c>
      <c r="MBH18" s="57"/>
      <c r="MBI18" s="58"/>
      <c r="MBJ18" s="56" t="e">
        <f>VLOOKUP(MBI18,$B$8:$C$182,2,0)</f>
        <v>#N/A</v>
      </c>
      <c r="MBK18" s="57"/>
      <c r="MBL18" s="58"/>
      <c r="MBM18" s="56" t="e">
        <f>VLOOKUP(MBL18,$B$8:$C$182,2,0)</f>
        <v>#N/A</v>
      </c>
      <c r="MBN18" s="57"/>
      <c r="MBO18" s="58"/>
      <c r="MBP18" s="56" t="e">
        <f>VLOOKUP(MBO18,$B$8:$C$182,2,0)</f>
        <v>#N/A</v>
      </c>
      <c r="MBQ18" s="57"/>
      <c r="MBR18" s="58"/>
      <c r="MBS18" s="56" t="e">
        <f>VLOOKUP(MBR18,$B$8:$C$182,2,0)</f>
        <v>#N/A</v>
      </c>
      <c r="MBT18" s="57"/>
      <c r="MBU18" s="58"/>
      <c r="MBV18" s="56" t="e">
        <f>VLOOKUP(MBU18,$B$8:$C$182,2,0)</f>
        <v>#N/A</v>
      </c>
      <c r="MBW18" s="57"/>
      <c r="MBX18" s="58"/>
      <c r="MBY18" s="56" t="e">
        <f>VLOOKUP(MBX18,$B$8:$C$182,2,0)</f>
        <v>#N/A</v>
      </c>
      <c r="MBZ18" s="57"/>
      <c r="MCA18" s="58"/>
      <c r="MCB18" s="56" t="e">
        <f>VLOOKUP(MCA18,$B$8:$C$182,2,0)</f>
        <v>#N/A</v>
      </c>
      <c r="MCC18" s="57"/>
      <c r="MCD18" s="58"/>
      <c r="MCE18" s="56" t="e">
        <f>VLOOKUP(MCD18,$B$8:$C$182,2,0)</f>
        <v>#N/A</v>
      </c>
      <c r="MCF18" s="57"/>
      <c r="MCG18" s="58"/>
      <c r="MCH18" s="56" t="e">
        <f>VLOOKUP(MCG18,$B$8:$C$182,2,0)</f>
        <v>#N/A</v>
      </c>
      <c r="MCI18" s="57"/>
      <c r="MCJ18" s="58"/>
      <c r="MCK18" s="56" t="e">
        <f>VLOOKUP(MCJ18,$B$8:$C$182,2,0)</f>
        <v>#N/A</v>
      </c>
      <c r="MCL18" s="57"/>
      <c r="MCM18" s="58"/>
      <c r="MCN18" s="56" t="e">
        <f>VLOOKUP(MCM18,$B$8:$C$182,2,0)</f>
        <v>#N/A</v>
      </c>
      <c r="MCO18" s="57"/>
      <c r="MCP18" s="58"/>
      <c r="MCQ18" s="56" t="e">
        <f>VLOOKUP(MCP18,$B$8:$C$182,2,0)</f>
        <v>#N/A</v>
      </c>
      <c r="MCR18" s="57"/>
      <c r="MCS18" s="58"/>
      <c r="MCT18" s="56" t="e">
        <f>VLOOKUP(MCS18,$B$8:$C$182,2,0)</f>
        <v>#N/A</v>
      </c>
      <c r="MCU18" s="57"/>
      <c r="MCV18" s="58"/>
      <c r="MCW18" s="56" t="e">
        <f>VLOOKUP(MCV18,$B$8:$C$182,2,0)</f>
        <v>#N/A</v>
      </c>
      <c r="MCX18" s="57"/>
      <c r="MCY18" s="58"/>
      <c r="MCZ18" s="56" t="e">
        <f>VLOOKUP(MCY18,$B$8:$C$182,2,0)</f>
        <v>#N/A</v>
      </c>
      <c r="MDA18" s="57"/>
      <c r="MDB18" s="58"/>
      <c r="MDC18" s="56" t="e">
        <f>VLOOKUP(MDB18,$B$8:$C$182,2,0)</f>
        <v>#N/A</v>
      </c>
      <c r="MDD18" s="57"/>
      <c r="MDE18" s="58"/>
      <c r="MDF18" s="56" t="e">
        <f>VLOOKUP(MDE18,$B$8:$C$182,2,0)</f>
        <v>#N/A</v>
      </c>
      <c r="MDG18" s="57"/>
      <c r="MDH18" s="58"/>
      <c r="MDI18" s="56" t="e">
        <f>VLOOKUP(MDH18,$B$8:$C$182,2,0)</f>
        <v>#N/A</v>
      </c>
      <c r="MDJ18" s="57"/>
      <c r="MDK18" s="58"/>
      <c r="MDL18" s="56" t="e">
        <f>VLOOKUP(MDK18,$B$8:$C$182,2,0)</f>
        <v>#N/A</v>
      </c>
      <c r="MDM18" s="57"/>
      <c r="MDN18" s="58"/>
      <c r="MDO18" s="56" t="e">
        <f>VLOOKUP(MDN18,$B$8:$C$182,2,0)</f>
        <v>#N/A</v>
      </c>
      <c r="MDP18" s="57"/>
      <c r="MDQ18" s="58"/>
      <c r="MDR18" s="56" t="e">
        <f>VLOOKUP(MDQ18,$B$8:$C$182,2,0)</f>
        <v>#N/A</v>
      </c>
      <c r="MDS18" s="57"/>
      <c r="MDT18" s="58"/>
      <c r="MDU18" s="56" t="e">
        <f>VLOOKUP(MDT18,$B$8:$C$182,2,0)</f>
        <v>#N/A</v>
      </c>
      <c r="MDV18" s="57"/>
      <c r="MDW18" s="58"/>
      <c r="MDX18" s="56" t="e">
        <f>VLOOKUP(MDW18,$B$8:$C$182,2,0)</f>
        <v>#N/A</v>
      </c>
      <c r="MDY18" s="57"/>
      <c r="MDZ18" s="58"/>
      <c r="MEA18" s="56" t="e">
        <f>VLOOKUP(MDZ18,$B$8:$C$182,2,0)</f>
        <v>#N/A</v>
      </c>
      <c r="MEB18" s="57"/>
      <c r="MEC18" s="58"/>
      <c r="MED18" s="56" t="e">
        <f>VLOOKUP(MEC18,$B$8:$C$182,2,0)</f>
        <v>#N/A</v>
      </c>
      <c r="MEE18" s="57"/>
      <c r="MEF18" s="58"/>
      <c r="MEG18" s="56" t="e">
        <f>VLOOKUP(MEF18,$B$8:$C$182,2,0)</f>
        <v>#N/A</v>
      </c>
      <c r="MEH18" s="57"/>
      <c r="MEI18" s="58"/>
      <c r="MEJ18" s="56" t="e">
        <f>VLOOKUP(MEI18,$B$8:$C$182,2,0)</f>
        <v>#N/A</v>
      </c>
      <c r="MEK18" s="57"/>
      <c r="MEL18" s="58"/>
      <c r="MEM18" s="56" t="e">
        <f>VLOOKUP(MEL18,$B$8:$C$182,2,0)</f>
        <v>#N/A</v>
      </c>
      <c r="MEN18" s="57"/>
      <c r="MEO18" s="58"/>
      <c r="MEP18" s="56" t="e">
        <f>VLOOKUP(MEO18,$B$8:$C$182,2,0)</f>
        <v>#N/A</v>
      </c>
      <c r="MEQ18" s="57"/>
      <c r="MER18" s="58"/>
      <c r="MES18" s="56" t="e">
        <f>VLOOKUP(MER18,$B$8:$C$182,2,0)</f>
        <v>#N/A</v>
      </c>
      <c r="MET18" s="57"/>
      <c r="MEU18" s="58"/>
      <c r="MEV18" s="56" t="e">
        <f>VLOOKUP(MEU18,$B$8:$C$182,2,0)</f>
        <v>#N/A</v>
      </c>
      <c r="MEW18" s="57"/>
      <c r="MEX18" s="58"/>
      <c r="MEY18" s="56" t="e">
        <f>VLOOKUP(MEX18,$B$8:$C$182,2,0)</f>
        <v>#N/A</v>
      </c>
      <c r="MEZ18" s="57"/>
      <c r="MFA18" s="58"/>
      <c r="MFB18" s="56" t="e">
        <f>VLOOKUP(MFA18,$B$8:$C$182,2,0)</f>
        <v>#N/A</v>
      </c>
      <c r="MFC18" s="57"/>
      <c r="MFD18" s="58"/>
      <c r="MFE18" s="56" t="e">
        <f>VLOOKUP(MFD18,$B$8:$C$182,2,0)</f>
        <v>#N/A</v>
      </c>
      <c r="MFF18" s="57"/>
      <c r="MFG18" s="58"/>
      <c r="MFH18" s="56" t="e">
        <f>VLOOKUP(MFG18,$B$8:$C$182,2,0)</f>
        <v>#N/A</v>
      </c>
      <c r="MFI18" s="57"/>
      <c r="MFJ18" s="58"/>
      <c r="MFK18" s="56" t="e">
        <f>VLOOKUP(MFJ18,$B$8:$C$182,2,0)</f>
        <v>#N/A</v>
      </c>
      <c r="MFL18" s="57"/>
      <c r="MFM18" s="58"/>
      <c r="MFN18" s="56" t="e">
        <f>VLOOKUP(MFM18,$B$8:$C$182,2,0)</f>
        <v>#N/A</v>
      </c>
      <c r="MFO18" s="57"/>
      <c r="MFP18" s="58"/>
      <c r="MFQ18" s="56" t="e">
        <f>VLOOKUP(MFP18,$B$8:$C$182,2,0)</f>
        <v>#N/A</v>
      </c>
      <c r="MFR18" s="57"/>
      <c r="MFS18" s="58"/>
      <c r="MFT18" s="56" t="e">
        <f>VLOOKUP(MFS18,$B$8:$C$182,2,0)</f>
        <v>#N/A</v>
      </c>
      <c r="MFU18" s="57"/>
      <c r="MFV18" s="58"/>
      <c r="MFW18" s="56" t="e">
        <f>VLOOKUP(MFV18,$B$8:$C$182,2,0)</f>
        <v>#N/A</v>
      </c>
      <c r="MFX18" s="57"/>
      <c r="MFY18" s="58"/>
      <c r="MFZ18" s="56" t="e">
        <f>VLOOKUP(MFY18,$B$8:$C$182,2,0)</f>
        <v>#N/A</v>
      </c>
      <c r="MGA18" s="57"/>
      <c r="MGB18" s="58"/>
      <c r="MGC18" s="56" t="e">
        <f>VLOOKUP(MGB18,$B$8:$C$182,2,0)</f>
        <v>#N/A</v>
      </c>
      <c r="MGD18" s="57"/>
      <c r="MGE18" s="58"/>
      <c r="MGF18" s="56" t="e">
        <f>VLOOKUP(MGE18,$B$8:$C$182,2,0)</f>
        <v>#N/A</v>
      </c>
      <c r="MGG18" s="57"/>
      <c r="MGH18" s="58"/>
      <c r="MGI18" s="56" t="e">
        <f>VLOOKUP(MGH18,$B$8:$C$182,2,0)</f>
        <v>#N/A</v>
      </c>
      <c r="MGJ18" s="57"/>
      <c r="MGK18" s="58"/>
      <c r="MGL18" s="56" t="e">
        <f>VLOOKUP(MGK18,$B$8:$C$182,2,0)</f>
        <v>#N/A</v>
      </c>
      <c r="MGM18" s="57"/>
      <c r="MGN18" s="58"/>
      <c r="MGO18" s="56" t="e">
        <f>VLOOKUP(MGN18,$B$8:$C$182,2,0)</f>
        <v>#N/A</v>
      </c>
      <c r="MGP18" s="57"/>
      <c r="MGQ18" s="58"/>
      <c r="MGR18" s="56" t="e">
        <f>VLOOKUP(MGQ18,$B$8:$C$182,2,0)</f>
        <v>#N/A</v>
      </c>
      <c r="MGS18" s="57"/>
      <c r="MGT18" s="58"/>
      <c r="MGU18" s="56" t="e">
        <f>VLOOKUP(MGT18,$B$8:$C$182,2,0)</f>
        <v>#N/A</v>
      </c>
      <c r="MGV18" s="57"/>
      <c r="MGW18" s="58"/>
      <c r="MGX18" s="56" t="e">
        <f>VLOOKUP(MGW18,$B$8:$C$182,2,0)</f>
        <v>#N/A</v>
      </c>
      <c r="MGY18" s="57"/>
      <c r="MGZ18" s="58"/>
      <c r="MHA18" s="56" t="e">
        <f>VLOOKUP(MGZ18,$B$8:$C$182,2,0)</f>
        <v>#N/A</v>
      </c>
      <c r="MHB18" s="57"/>
      <c r="MHC18" s="58"/>
      <c r="MHD18" s="56" t="e">
        <f>VLOOKUP(MHC18,$B$8:$C$182,2,0)</f>
        <v>#N/A</v>
      </c>
      <c r="MHE18" s="57"/>
      <c r="MHF18" s="58"/>
      <c r="MHG18" s="56" t="e">
        <f>VLOOKUP(MHF18,$B$8:$C$182,2,0)</f>
        <v>#N/A</v>
      </c>
      <c r="MHH18" s="57"/>
      <c r="MHI18" s="58"/>
      <c r="MHJ18" s="56" t="e">
        <f>VLOOKUP(MHI18,$B$8:$C$182,2,0)</f>
        <v>#N/A</v>
      </c>
      <c r="MHK18" s="57"/>
      <c r="MHL18" s="58"/>
      <c r="MHM18" s="56" t="e">
        <f>VLOOKUP(MHL18,$B$8:$C$182,2,0)</f>
        <v>#N/A</v>
      </c>
      <c r="MHN18" s="57"/>
      <c r="MHO18" s="58"/>
      <c r="MHP18" s="56" t="e">
        <f>VLOOKUP(MHO18,$B$8:$C$182,2,0)</f>
        <v>#N/A</v>
      </c>
      <c r="MHQ18" s="57"/>
      <c r="MHR18" s="58"/>
      <c r="MHS18" s="56" t="e">
        <f>VLOOKUP(MHR18,$B$8:$C$182,2,0)</f>
        <v>#N/A</v>
      </c>
      <c r="MHT18" s="57"/>
      <c r="MHU18" s="58"/>
      <c r="MHV18" s="56" t="e">
        <f>VLOOKUP(MHU18,$B$8:$C$182,2,0)</f>
        <v>#N/A</v>
      </c>
      <c r="MHW18" s="57"/>
      <c r="MHX18" s="58"/>
      <c r="MHY18" s="56" t="e">
        <f>VLOOKUP(MHX18,$B$8:$C$182,2,0)</f>
        <v>#N/A</v>
      </c>
      <c r="MHZ18" s="57"/>
      <c r="MIA18" s="58"/>
      <c r="MIB18" s="56" t="e">
        <f>VLOOKUP(MIA18,$B$8:$C$182,2,0)</f>
        <v>#N/A</v>
      </c>
      <c r="MIC18" s="57"/>
      <c r="MID18" s="58"/>
      <c r="MIE18" s="56" t="e">
        <f>VLOOKUP(MID18,$B$8:$C$182,2,0)</f>
        <v>#N/A</v>
      </c>
      <c r="MIF18" s="57"/>
      <c r="MIG18" s="58"/>
      <c r="MIH18" s="56" t="e">
        <f>VLOOKUP(MIG18,$B$8:$C$182,2,0)</f>
        <v>#N/A</v>
      </c>
      <c r="MII18" s="57"/>
      <c r="MIJ18" s="58"/>
      <c r="MIK18" s="56" t="e">
        <f>VLOOKUP(MIJ18,$B$8:$C$182,2,0)</f>
        <v>#N/A</v>
      </c>
      <c r="MIL18" s="57"/>
      <c r="MIM18" s="58"/>
      <c r="MIN18" s="56" t="e">
        <f>VLOOKUP(MIM18,$B$8:$C$182,2,0)</f>
        <v>#N/A</v>
      </c>
      <c r="MIO18" s="57"/>
      <c r="MIP18" s="58"/>
      <c r="MIQ18" s="56" t="e">
        <f>VLOOKUP(MIP18,$B$8:$C$182,2,0)</f>
        <v>#N/A</v>
      </c>
      <c r="MIR18" s="57"/>
      <c r="MIS18" s="58"/>
      <c r="MIT18" s="56" t="e">
        <f>VLOOKUP(MIS18,$B$8:$C$182,2,0)</f>
        <v>#N/A</v>
      </c>
      <c r="MIU18" s="57"/>
      <c r="MIV18" s="58"/>
      <c r="MIW18" s="56" t="e">
        <f>VLOOKUP(MIV18,$B$8:$C$182,2,0)</f>
        <v>#N/A</v>
      </c>
      <c r="MIX18" s="57"/>
      <c r="MIY18" s="58"/>
      <c r="MIZ18" s="56" t="e">
        <f>VLOOKUP(MIY18,$B$8:$C$182,2,0)</f>
        <v>#N/A</v>
      </c>
      <c r="MJA18" s="57"/>
      <c r="MJB18" s="58"/>
      <c r="MJC18" s="56" t="e">
        <f>VLOOKUP(MJB18,$B$8:$C$182,2,0)</f>
        <v>#N/A</v>
      </c>
      <c r="MJD18" s="57"/>
      <c r="MJE18" s="58"/>
      <c r="MJF18" s="56" t="e">
        <f>VLOOKUP(MJE18,$B$8:$C$182,2,0)</f>
        <v>#N/A</v>
      </c>
      <c r="MJG18" s="57"/>
      <c r="MJH18" s="58"/>
      <c r="MJI18" s="56" t="e">
        <f>VLOOKUP(MJH18,$B$8:$C$182,2,0)</f>
        <v>#N/A</v>
      </c>
      <c r="MJJ18" s="57"/>
      <c r="MJK18" s="58"/>
      <c r="MJL18" s="56" t="e">
        <f>VLOOKUP(MJK18,$B$8:$C$182,2,0)</f>
        <v>#N/A</v>
      </c>
      <c r="MJM18" s="57"/>
      <c r="MJN18" s="58"/>
      <c r="MJO18" s="56" t="e">
        <f>VLOOKUP(MJN18,$B$8:$C$182,2,0)</f>
        <v>#N/A</v>
      </c>
      <c r="MJP18" s="57"/>
      <c r="MJQ18" s="58"/>
      <c r="MJR18" s="56" t="e">
        <f>VLOOKUP(MJQ18,$B$8:$C$182,2,0)</f>
        <v>#N/A</v>
      </c>
      <c r="MJS18" s="57"/>
      <c r="MJT18" s="58"/>
      <c r="MJU18" s="56" t="e">
        <f>VLOOKUP(MJT18,$B$8:$C$182,2,0)</f>
        <v>#N/A</v>
      </c>
      <c r="MJV18" s="57"/>
      <c r="MJW18" s="58"/>
      <c r="MJX18" s="56" t="e">
        <f>VLOOKUP(MJW18,$B$8:$C$182,2,0)</f>
        <v>#N/A</v>
      </c>
      <c r="MJY18" s="57"/>
      <c r="MJZ18" s="58"/>
      <c r="MKA18" s="56" t="e">
        <f>VLOOKUP(MJZ18,$B$8:$C$182,2,0)</f>
        <v>#N/A</v>
      </c>
      <c r="MKB18" s="57"/>
      <c r="MKC18" s="58"/>
      <c r="MKD18" s="56" t="e">
        <f>VLOOKUP(MKC18,$B$8:$C$182,2,0)</f>
        <v>#N/A</v>
      </c>
      <c r="MKE18" s="57"/>
      <c r="MKF18" s="58"/>
      <c r="MKG18" s="56" t="e">
        <f>VLOOKUP(MKF18,$B$8:$C$182,2,0)</f>
        <v>#N/A</v>
      </c>
      <c r="MKH18" s="57"/>
      <c r="MKI18" s="58"/>
      <c r="MKJ18" s="56" t="e">
        <f>VLOOKUP(MKI18,$B$8:$C$182,2,0)</f>
        <v>#N/A</v>
      </c>
      <c r="MKK18" s="57"/>
      <c r="MKL18" s="58"/>
      <c r="MKM18" s="56" t="e">
        <f>VLOOKUP(MKL18,$B$8:$C$182,2,0)</f>
        <v>#N/A</v>
      </c>
      <c r="MKN18" s="57"/>
      <c r="MKO18" s="58"/>
      <c r="MKP18" s="56" t="e">
        <f>VLOOKUP(MKO18,$B$8:$C$182,2,0)</f>
        <v>#N/A</v>
      </c>
      <c r="MKQ18" s="57"/>
      <c r="MKR18" s="58"/>
      <c r="MKS18" s="56" t="e">
        <f>VLOOKUP(MKR18,$B$8:$C$182,2,0)</f>
        <v>#N/A</v>
      </c>
      <c r="MKT18" s="57"/>
      <c r="MKU18" s="58"/>
      <c r="MKV18" s="56" t="e">
        <f>VLOOKUP(MKU18,$B$8:$C$182,2,0)</f>
        <v>#N/A</v>
      </c>
      <c r="MKW18" s="57"/>
      <c r="MKX18" s="58"/>
      <c r="MKY18" s="56" t="e">
        <f>VLOOKUP(MKX18,$B$8:$C$182,2,0)</f>
        <v>#N/A</v>
      </c>
      <c r="MKZ18" s="57"/>
      <c r="MLA18" s="58"/>
      <c r="MLB18" s="56" t="e">
        <f>VLOOKUP(MLA18,$B$8:$C$182,2,0)</f>
        <v>#N/A</v>
      </c>
      <c r="MLC18" s="57"/>
      <c r="MLD18" s="58"/>
      <c r="MLE18" s="56" t="e">
        <f>VLOOKUP(MLD18,$B$8:$C$182,2,0)</f>
        <v>#N/A</v>
      </c>
      <c r="MLF18" s="57"/>
      <c r="MLG18" s="58"/>
      <c r="MLH18" s="56" t="e">
        <f>VLOOKUP(MLG18,$B$8:$C$182,2,0)</f>
        <v>#N/A</v>
      </c>
      <c r="MLI18" s="57"/>
      <c r="MLJ18" s="58"/>
      <c r="MLK18" s="56" t="e">
        <f>VLOOKUP(MLJ18,$B$8:$C$182,2,0)</f>
        <v>#N/A</v>
      </c>
      <c r="MLL18" s="57"/>
      <c r="MLM18" s="58"/>
      <c r="MLN18" s="56" t="e">
        <f>VLOOKUP(MLM18,$B$8:$C$182,2,0)</f>
        <v>#N/A</v>
      </c>
      <c r="MLO18" s="57"/>
      <c r="MLP18" s="58"/>
      <c r="MLQ18" s="56" t="e">
        <f>VLOOKUP(MLP18,$B$8:$C$182,2,0)</f>
        <v>#N/A</v>
      </c>
      <c r="MLR18" s="57"/>
      <c r="MLS18" s="58"/>
      <c r="MLT18" s="56" t="e">
        <f>VLOOKUP(MLS18,$B$8:$C$182,2,0)</f>
        <v>#N/A</v>
      </c>
      <c r="MLU18" s="57"/>
      <c r="MLV18" s="58"/>
      <c r="MLW18" s="56" t="e">
        <f>VLOOKUP(MLV18,$B$8:$C$182,2,0)</f>
        <v>#N/A</v>
      </c>
      <c r="MLX18" s="57"/>
      <c r="MLY18" s="58"/>
      <c r="MLZ18" s="56" t="e">
        <f>VLOOKUP(MLY18,$B$8:$C$182,2,0)</f>
        <v>#N/A</v>
      </c>
      <c r="MMA18" s="57"/>
      <c r="MMB18" s="58"/>
      <c r="MMC18" s="56" t="e">
        <f>VLOOKUP(MMB18,$B$8:$C$182,2,0)</f>
        <v>#N/A</v>
      </c>
      <c r="MMD18" s="57"/>
      <c r="MME18" s="58"/>
      <c r="MMF18" s="56" t="e">
        <f>VLOOKUP(MME18,$B$8:$C$182,2,0)</f>
        <v>#N/A</v>
      </c>
      <c r="MMG18" s="57"/>
      <c r="MMH18" s="58"/>
      <c r="MMI18" s="56" t="e">
        <f>VLOOKUP(MMH18,$B$8:$C$182,2,0)</f>
        <v>#N/A</v>
      </c>
      <c r="MMJ18" s="57"/>
      <c r="MMK18" s="58"/>
      <c r="MML18" s="56" t="e">
        <f>VLOOKUP(MMK18,$B$8:$C$182,2,0)</f>
        <v>#N/A</v>
      </c>
      <c r="MMM18" s="57"/>
      <c r="MMN18" s="58"/>
      <c r="MMO18" s="56" t="e">
        <f>VLOOKUP(MMN18,$B$8:$C$182,2,0)</f>
        <v>#N/A</v>
      </c>
      <c r="MMP18" s="57"/>
      <c r="MMQ18" s="58"/>
      <c r="MMR18" s="56" t="e">
        <f>VLOOKUP(MMQ18,$B$8:$C$182,2,0)</f>
        <v>#N/A</v>
      </c>
      <c r="MMS18" s="57"/>
      <c r="MMT18" s="58"/>
      <c r="MMU18" s="56" t="e">
        <f>VLOOKUP(MMT18,$B$8:$C$182,2,0)</f>
        <v>#N/A</v>
      </c>
      <c r="MMV18" s="57"/>
      <c r="MMW18" s="58"/>
      <c r="MMX18" s="56" t="e">
        <f>VLOOKUP(MMW18,$B$8:$C$182,2,0)</f>
        <v>#N/A</v>
      </c>
      <c r="MMY18" s="57"/>
      <c r="MMZ18" s="58"/>
      <c r="MNA18" s="56" t="e">
        <f>VLOOKUP(MMZ18,$B$8:$C$182,2,0)</f>
        <v>#N/A</v>
      </c>
      <c r="MNB18" s="57"/>
      <c r="MNC18" s="58"/>
      <c r="MND18" s="56" t="e">
        <f>VLOOKUP(MNC18,$B$8:$C$182,2,0)</f>
        <v>#N/A</v>
      </c>
      <c r="MNE18" s="57"/>
      <c r="MNF18" s="58"/>
      <c r="MNG18" s="56" t="e">
        <f>VLOOKUP(MNF18,$B$8:$C$182,2,0)</f>
        <v>#N/A</v>
      </c>
      <c r="MNH18" s="57"/>
      <c r="MNI18" s="58"/>
      <c r="MNJ18" s="56" t="e">
        <f>VLOOKUP(MNI18,$B$8:$C$182,2,0)</f>
        <v>#N/A</v>
      </c>
      <c r="MNK18" s="57"/>
      <c r="MNL18" s="58"/>
      <c r="MNM18" s="56" t="e">
        <f>VLOOKUP(MNL18,$B$8:$C$182,2,0)</f>
        <v>#N/A</v>
      </c>
      <c r="MNN18" s="57"/>
      <c r="MNO18" s="58"/>
      <c r="MNP18" s="56" t="e">
        <f>VLOOKUP(MNO18,$B$8:$C$182,2,0)</f>
        <v>#N/A</v>
      </c>
      <c r="MNQ18" s="57"/>
      <c r="MNR18" s="58"/>
      <c r="MNS18" s="56" t="e">
        <f>VLOOKUP(MNR18,$B$8:$C$182,2,0)</f>
        <v>#N/A</v>
      </c>
      <c r="MNT18" s="57"/>
      <c r="MNU18" s="58"/>
      <c r="MNV18" s="56" t="e">
        <f>VLOOKUP(MNU18,$B$8:$C$182,2,0)</f>
        <v>#N/A</v>
      </c>
      <c r="MNW18" s="57"/>
      <c r="MNX18" s="58"/>
      <c r="MNY18" s="56" t="e">
        <f>VLOOKUP(MNX18,$B$8:$C$182,2,0)</f>
        <v>#N/A</v>
      </c>
      <c r="MNZ18" s="57"/>
      <c r="MOA18" s="58"/>
      <c r="MOB18" s="56" t="e">
        <f>VLOOKUP(MOA18,$B$8:$C$182,2,0)</f>
        <v>#N/A</v>
      </c>
      <c r="MOC18" s="57"/>
      <c r="MOD18" s="58"/>
      <c r="MOE18" s="56" t="e">
        <f>VLOOKUP(MOD18,$B$8:$C$182,2,0)</f>
        <v>#N/A</v>
      </c>
      <c r="MOF18" s="57"/>
      <c r="MOG18" s="58"/>
      <c r="MOH18" s="56" t="e">
        <f>VLOOKUP(MOG18,$B$8:$C$182,2,0)</f>
        <v>#N/A</v>
      </c>
      <c r="MOI18" s="57"/>
      <c r="MOJ18" s="58"/>
      <c r="MOK18" s="56" t="e">
        <f>VLOOKUP(MOJ18,$B$8:$C$182,2,0)</f>
        <v>#N/A</v>
      </c>
      <c r="MOL18" s="57"/>
      <c r="MOM18" s="58"/>
      <c r="MON18" s="56" t="e">
        <f>VLOOKUP(MOM18,$B$8:$C$182,2,0)</f>
        <v>#N/A</v>
      </c>
      <c r="MOO18" s="57"/>
      <c r="MOP18" s="58"/>
      <c r="MOQ18" s="56" t="e">
        <f>VLOOKUP(MOP18,$B$8:$C$182,2,0)</f>
        <v>#N/A</v>
      </c>
      <c r="MOR18" s="57"/>
      <c r="MOS18" s="58"/>
      <c r="MOT18" s="56" t="e">
        <f>VLOOKUP(MOS18,$B$8:$C$182,2,0)</f>
        <v>#N/A</v>
      </c>
      <c r="MOU18" s="57"/>
      <c r="MOV18" s="58"/>
      <c r="MOW18" s="56" t="e">
        <f>VLOOKUP(MOV18,$B$8:$C$182,2,0)</f>
        <v>#N/A</v>
      </c>
      <c r="MOX18" s="57"/>
      <c r="MOY18" s="58"/>
      <c r="MOZ18" s="56" t="e">
        <f>VLOOKUP(MOY18,$B$8:$C$182,2,0)</f>
        <v>#N/A</v>
      </c>
      <c r="MPA18" s="57"/>
      <c r="MPB18" s="58"/>
      <c r="MPC18" s="56" t="e">
        <f>VLOOKUP(MPB18,$B$8:$C$182,2,0)</f>
        <v>#N/A</v>
      </c>
      <c r="MPD18" s="57"/>
      <c r="MPE18" s="58"/>
      <c r="MPF18" s="56" t="e">
        <f>VLOOKUP(MPE18,$B$8:$C$182,2,0)</f>
        <v>#N/A</v>
      </c>
      <c r="MPG18" s="57"/>
      <c r="MPH18" s="58"/>
      <c r="MPI18" s="56" t="e">
        <f>VLOOKUP(MPH18,$B$8:$C$182,2,0)</f>
        <v>#N/A</v>
      </c>
      <c r="MPJ18" s="57"/>
      <c r="MPK18" s="58"/>
      <c r="MPL18" s="56" t="e">
        <f>VLOOKUP(MPK18,$B$8:$C$182,2,0)</f>
        <v>#N/A</v>
      </c>
      <c r="MPM18" s="57"/>
      <c r="MPN18" s="58"/>
      <c r="MPO18" s="56" t="e">
        <f>VLOOKUP(MPN18,$B$8:$C$182,2,0)</f>
        <v>#N/A</v>
      </c>
      <c r="MPP18" s="57"/>
      <c r="MPQ18" s="58"/>
      <c r="MPR18" s="56" t="e">
        <f>VLOOKUP(MPQ18,$B$8:$C$182,2,0)</f>
        <v>#N/A</v>
      </c>
      <c r="MPS18" s="57"/>
      <c r="MPT18" s="58"/>
      <c r="MPU18" s="56" t="e">
        <f>VLOOKUP(MPT18,$B$8:$C$182,2,0)</f>
        <v>#N/A</v>
      </c>
      <c r="MPV18" s="57"/>
      <c r="MPW18" s="58"/>
      <c r="MPX18" s="56" t="e">
        <f>VLOOKUP(MPW18,$B$8:$C$182,2,0)</f>
        <v>#N/A</v>
      </c>
      <c r="MPY18" s="57"/>
      <c r="MPZ18" s="58"/>
      <c r="MQA18" s="56" t="e">
        <f>VLOOKUP(MPZ18,$B$8:$C$182,2,0)</f>
        <v>#N/A</v>
      </c>
      <c r="MQB18" s="57"/>
      <c r="MQC18" s="58"/>
      <c r="MQD18" s="56" t="e">
        <f>VLOOKUP(MQC18,$B$8:$C$182,2,0)</f>
        <v>#N/A</v>
      </c>
      <c r="MQE18" s="57"/>
      <c r="MQF18" s="58"/>
      <c r="MQG18" s="56" t="e">
        <f>VLOOKUP(MQF18,$B$8:$C$182,2,0)</f>
        <v>#N/A</v>
      </c>
      <c r="MQH18" s="57"/>
      <c r="MQI18" s="58"/>
      <c r="MQJ18" s="56" t="e">
        <f>VLOOKUP(MQI18,$B$8:$C$182,2,0)</f>
        <v>#N/A</v>
      </c>
      <c r="MQK18" s="57"/>
      <c r="MQL18" s="58"/>
      <c r="MQM18" s="56" t="e">
        <f>VLOOKUP(MQL18,$B$8:$C$182,2,0)</f>
        <v>#N/A</v>
      </c>
      <c r="MQN18" s="57"/>
      <c r="MQO18" s="58"/>
      <c r="MQP18" s="56" t="e">
        <f>VLOOKUP(MQO18,$B$8:$C$182,2,0)</f>
        <v>#N/A</v>
      </c>
      <c r="MQQ18" s="57"/>
      <c r="MQR18" s="58"/>
      <c r="MQS18" s="56" t="e">
        <f>VLOOKUP(MQR18,$B$8:$C$182,2,0)</f>
        <v>#N/A</v>
      </c>
      <c r="MQT18" s="57"/>
      <c r="MQU18" s="58"/>
      <c r="MQV18" s="56" t="e">
        <f>VLOOKUP(MQU18,$B$8:$C$182,2,0)</f>
        <v>#N/A</v>
      </c>
      <c r="MQW18" s="57"/>
      <c r="MQX18" s="58"/>
      <c r="MQY18" s="56" t="e">
        <f>VLOOKUP(MQX18,$B$8:$C$182,2,0)</f>
        <v>#N/A</v>
      </c>
      <c r="MQZ18" s="57"/>
      <c r="MRA18" s="58"/>
      <c r="MRB18" s="56" t="e">
        <f>VLOOKUP(MRA18,$B$8:$C$182,2,0)</f>
        <v>#N/A</v>
      </c>
      <c r="MRC18" s="57"/>
      <c r="MRD18" s="58"/>
      <c r="MRE18" s="56" t="e">
        <f>VLOOKUP(MRD18,$B$8:$C$182,2,0)</f>
        <v>#N/A</v>
      </c>
      <c r="MRF18" s="57"/>
      <c r="MRG18" s="58"/>
      <c r="MRH18" s="56" t="e">
        <f>VLOOKUP(MRG18,$B$8:$C$182,2,0)</f>
        <v>#N/A</v>
      </c>
      <c r="MRI18" s="57"/>
      <c r="MRJ18" s="58"/>
      <c r="MRK18" s="56" t="e">
        <f>VLOOKUP(MRJ18,$B$8:$C$182,2,0)</f>
        <v>#N/A</v>
      </c>
      <c r="MRL18" s="57"/>
      <c r="MRM18" s="58"/>
      <c r="MRN18" s="56" t="e">
        <f>VLOOKUP(MRM18,$B$8:$C$182,2,0)</f>
        <v>#N/A</v>
      </c>
      <c r="MRO18" s="57"/>
      <c r="MRP18" s="58"/>
      <c r="MRQ18" s="56" t="e">
        <f>VLOOKUP(MRP18,$B$8:$C$182,2,0)</f>
        <v>#N/A</v>
      </c>
      <c r="MRR18" s="57"/>
      <c r="MRS18" s="58"/>
      <c r="MRT18" s="56" t="e">
        <f>VLOOKUP(MRS18,$B$8:$C$182,2,0)</f>
        <v>#N/A</v>
      </c>
      <c r="MRU18" s="57"/>
      <c r="MRV18" s="58"/>
      <c r="MRW18" s="56" t="e">
        <f>VLOOKUP(MRV18,$B$8:$C$182,2,0)</f>
        <v>#N/A</v>
      </c>
      <c r="MRX18" s="57"/>
      <c r="MRY18" s="58"/>
      <c r="MRZ18" s="56" t="e">
        <f>VLOOKUP(MRY18,$B$8:$C$182,2,0)</f>
        <v>#N/A</v>
      </c>
      <c r="MSA18" s="57"/>
      <c r="MSB18" s="58"/>
      <c r="MSC18" s="56" t="e">
        <f>VLOOKUP(MSB18,$B$8:$C$182,2,0)</f>
        <v>#N/A</v>
      </c>
      <c r="MSD18" s="57"/>
      <c r="MSE18" s="58"/>
      <c r="MSF18" s="56" t="e">
        <f>VLOOKUP(MSE18,$B$8:$C$182,2,0)</f>
        <v>#N/A</v>
      </c>
      <c r="MSG18" s="57"/>
      <c r="MSH18" s="58"/>
      <c r="MSI18" s="56" t="e">
        <f>VLOOKUP(MSH18,$B$8:$C$182,2,0)</f>
        <v>#N/A</v>
      </c>
      <c r="MSJ18" s="57"/>
      <c r="MSK18" s="58"/>
      <c r="MSL18" s="56" t="e">
        <f>VLOOKUP(MSK18,$B$8:$C$182,2,0)</f>
        <v>#N/A</v>
      </c>
      <c r="MSM18" s="57"/>
      <c r="MSN18" s="58"/>
      <c r="MSO18" s="56" t="e">
        <f>VLOOKUP(MSN18,$B$8:$C$182,2,0)</f>
        <v>#N/A</v>
      </c>
      <c r="MSP18" s="57"/>
      <c r="MSQ18" s="58"/>
      <c r="MSR18" s="56" t="e">
        <f>VLOOKUP(MSQ18,$B$8:$C$182,2,0)</f>
        <v>#N/A</v>
      </c>
      <c r="MSS18" s="57"/>
      <c r="MST18" s="58"/>
      <c r="MSU18" s="56" t="e">
        <f>VLOOKUP(MST18,$B$8:$C$182,2,0)</f>
        <v>#N/A</v>
      </c>
      <c r="MSV18" s="57"/>
      <c r="MSW18" s="58"/>
      <c r="MSX18" s="56" t="e">
        <f>VLOOKUP(MSW18,$B$8:$C$182,2,0)</f>
        <v>#N/A</v>
      </c>
      <c r="MSY18" s="57"/>
      <c r="MSZ18" s="58"/>
      <c r="MTA18" s="56" t="e">
        <f>VLOOKUP(MSZ18,$B$8:$C$182,2,0)</f>
        <v>#N/A</v>
      </c>
      <c r="MTB18" s="57"/>
      <c r="MTC18" s="58"/>
      <c r="MTD18" s="56" t="e">
        <f>VLOOKUP(MTC18,$B$8:$C$182,2,0)</f>
        <v>#N/A</v>
      </c>
      <c r="MTE18" s="57"/>
      <c r="MTF18" s="58"/>
      <c r="MTG18" s="56" t="e">
        <f>VLOOKUP(MTF18,$B$8:$C$182,2,0)</f>
        <v>#N/A</v>
      </c>
      <c r="MTH18" s="57"/>
      <c r="MTI18" s="58"/>
      <c r="MTJ18" s="56" t="e">
        <f>VLOOKUP(MTI18,$B$8:$C$182,2,0)</f>
        <v>#N/A</v>
      </c>
      <c r="MTK18" s="57"/>
      <c r="MTL18" s="58"/>
      <c r="MTM18" s="56" t="e">
        <f>VLOOKUP(MTL18,$B$8:$C$182,2,0)</f>
        <v>#N/A</v>
      </c>
      <c r="MTN18" s="57"/>
      <c r="MTO18" s="58"/>
      <c r="MTP18" s="56" t="e">
        <f>VLOOKUP(MTO18,$B$8:$C$182,2,0)</f>
        <v>#N/A</v>
      </c>
      <c r="MTQ18" s="57"/>
      <c r="MTR18" s="58"/>
      <c r="MTS18" s="56" t="e">
        <f>VLOOKUP(MTR18,$B$8:$C$182,2,0)</f>
        <v>#N/A</v>
      </c>
      <c r="MTT18" s="57"/>
      <c r="MTU18" s="58"/>
      <c r="MTV18" s="56" t="e">
        <f>VLOOKUP(MTU18,$B$8:$C$182,2,0)</f>
        <v>#N/A</v>
      </c>
      <c r="MTW18" s="57"/>
      <c r="MTX18" s="58"/>
      <c r="MTY18" s="56" t="e">
        <f>VLOOKUP(MTX18,$B$8:$C$182,2,0)</f>
        <v>#N/A</v>
      </c>
      <c r="MTZ18" s="57"/>
      <c r="MUA18" s="58"/>
      <c r="MUB18" s="56" t="e">
        <f>VLOOKUP(MUA18,$B$8:$C$182,2,0)</f>
        <v>#N/A</v>
      </c>
      <c r="MUC18" s="57"/>
      <c r="MUD18" s="58"/>
      <c r="MUE18" s="56" t="e">
        <f>VLOOKUP(MUD18,$B$8:$C$182,2,0)</f>
        <v>#N/A</v>
      </c>
      <c r="MUF18" s="57"/>
      <c r="MUG18" s="58"/>
      <c r="MUH18" s="56" t="e">
        <f>VLOOKUP(MUG18,$B$8:$C$182,2,0)</f>
        <v>#N/A</v>
      </c>
      <c r="MUI18" s="57"/>
      <c r="MUJ18" s="58"/>
      <c r="MUK18" s="56" t="e">
        <f>VLOOKUP(MUJ18,$B$8:$C$182,2,0)</f>
        <v>#N/A</v>
      </c>
      <c r="MUL18" s="57"/>
      <c r="MUM18" s="58"/>
      <c r="MUN18" s="56" t="e">
        <f>VLOOKUP(MUM18,$B$8:$C$182,2,0)</f>
        <v>#N/A</v>
      </c>
      <c r="MUO18" s="57"/>
      <c r="MUP18" s="58"/>
      <c r="MUQ18" s="56" t="e">
        <f>VLOOKUP(MUP18,$B$8:$C$182,2,0)</f>
        <v>#N/A</v>
      </c>
      <c r="MUR18" s="57"/>
      <c r="MUS18" s="58"/>
      <c r="MUT18" s="56" t="e">
        <f>VLOOKUP(MUS18,$B$8:$C$182,2,0)</f>
        <v>#N/A</v>
      </c>
      <c r="MUU18" s="57"/>
      <c r="MUV18" s="58"/>
      <c r="MUW18" s="56" t="e">
        <f>VLOOKUP(MUV18,$B$8:$C$182,2,0)</f>
        <v>#N/A</v>
      </c>
      <c r="MUX18" s="57"/>
      <c r="MUY18" s="58"/>
      <c r="MUZ18" s="56" t="e">
        <f>VLOOKUP(MUY18,$B$8:$C$182,2,0)</f>
        <v>#N/A</v>
      </c>
      <c r="MVA18" s="57"/>
      <c r="MVB18" s="58"/>
      <c r="MVC18" s="56" t="e">
        <f>VLOOKUP(MVB18,$B$8:$C$182,2,0)</f>
        <v>#N/A</v>
      </c>
      <c r="MVD18" s="57"/>
      <c r="MVE18" s="58"/>
      <c r="MVF18" s="56" t="e">
        <f>VLOOKUP(MVE18,$B$8:$C$182,2,0)</f>
        <v>#N/A</v>
      </c>
      <c r="MVG18" s="57"/>
      <c r="MVH18" s="58"/>
      <c r="MVI18" s="56" t="e">
        <f>VLOOKUP(MVH18,$B$8:$C$182,2,0)</f>
        <v>#N/A</v>
      </c>
      <c r="MVJ18" s="57"/>
      <c r="MVK18" s="58"/>
      <c r="MVL18" s="56" t="e">
        <f>VLOOKUP(MVK18,$B$8:$C$182,2,0)</f>
        <v>#N/A</v>
      </c>
      <c r="MVM18" s="57"/>
      <c r="MVN18" s="58"/>
      <c r="MVO18" s="56" t="e">
        <f>VLOOKUP(MVN18,$B$8:$C$182,2,0)</f>
        <v>#N/A</v>
      </c>
      <c r="MVP18" s="57"/>
      <c r="MVQ18" s="58"/>
      <c r="MVR18" s="56" t="e">
        <f>VLOOKUP(MVQ18,$B$8:$C$182,2,0)</f>
        <v>#N/A</v>
      </c>
      <c r="MVS18" s="57"/>
      <c r="MVT18" s="58"/>
      <c r="MVU18" s="56" t="e">
        <f>VLOOKUP(MVT18,$B$8:$C$182,2,0)</f>
        <v>#N/A</v>
      </c>
      <c r="MVV18" s="57"/>
      <c r="MVW18" s="58"/>
      <c r="MVX18" s="56" t="e">
        <f>VLOOKUP(MVW18,$B$8:$C$182,2,0)</f>
        <v>#N/A</v>
      </c>
      <c r="MVY18" s="57"/>
      <c r="MVZ18" s="58"/>
      <c r="MWA18" s="56" t="e">
        <f>VLOOKUP(MVZ18,$B$8:$C$182,2,0)</f>
        <v>#N/A</v>
      </c>
      <c r="MWB18" s="57"/>
      <c r="MWC18" s="58"/>
      <c r="MWD18" s="56" t="e">
        <f>VLOOKUP(MWC18,$B$8:$C$182,2,0)</f>
        <v>#N/A</v>
      </c>
      <c r="MWE18" s="57"/>
      <c r="MWF18" s="58"/>
      <c r="MWG18" s="56" t="e">
        <f>VLOOKUP(MWF18,$B$8:$C$182,2,0)</f>
        <v>#N/A</v>
      </c>
      <c r="MWH18" s="57"/>
      <c r="MWI18" s="58"/>
      <c r="MWJ18" s="56" t="e">
        <f>VLOOKUP(MWI18,$B$8:$C$182,2,0)</f>
        <v>#N/A</v>
      </c>
      <c r="MWK18" s="57"/>
      <c r="MWL18" s="58"/>
      <c r="MWM18" s="56" t="e">
        <f>VLOOKUP(MWL18,$B$8:$C$182,2,0)</f>
        <v>#N/A</v>
      </c>
      <c r="MWN18" s="57"/>
      <c r="MWO18" s="58"/>
      <c r="MWP18" s="56" t="e">
        <f>VLOOKUP(MWO18,$B$8:$C$182,2,0)</f>
        <v>#N/A</v>
      </c>
      <c r="MWQ18" s="57"/>
      <c r="MWR18" s="58"/>
      <c r="MWS18" s="56" t="e">
        <f>VLOOKUP(MWR18,$B$8:$C$182,2,0)</f>
        <v>#N/A</v>
      </c>
      <c r="MWT18" s="57"/>
      <c r="MWU18" s="58"/>
      <c r="MWV18" s="56" t="e">
        <f>VLOOKUP(MWU18,$B$8:$C$182,2,0)</f>
        <v>#N/A</v>
      </c>
      <c r="MWW18" s="57"/>
      <c r="MWX18" s="58"/>
      <c r="MWY18" s="56" t="e">
        <f>VLOOKUP(MWX18,$B$8:$C$182,2,0)</f>
        <v>#N/A</v>
      </c>
      <c r="MWZ18" s="57"/>
      <c r="MXA18" s="58"/>
      <c r="MXB18" s="56" t="e">
        <f>VLOOKUP(MXA18,$B$8:$C$182,2,0)</f>
        <v>#N/A</v>
      </c>
      <c r="MXC18" s="57"/>
      <c r="MXD18" s="58"/>
      <c r="MXE18" s="56" t="e">
        <f>VLOOKUP(MXD18,$B$8:$C$182,2,0)</f>
        <v>#N/A</v>
      </c>
      <c r="MXF18" s="57"/>
      <c r="MXG18" s="58"/>
      <c r="MXH18" s="56" t="e">
        <f>VLOOKUP(MXG18,$B$8:$C$182,2,0)</f>
        <v>#N/A</v>
      </c>
      <c r="MXI18" s="57"/>
      <c r="MXJ18" s="58"/>
      <c r="MXK18" s="56" t="e">
        <f>VLOOKUP(MXJ18,$B$8:$C$182,2,0)</f>
        <v>#N/A</v>
      </c>
      <c r="MXL18" s="57"/>
      <c r="MXM18" s="58"/>
      <c r="MXN18" s="56" t="e">
        <f>VLOOKUP(MXM18,$B$8:$C$182,2,0)</f>
        <v>#N/A</v>
      </c>
      <c r="MXO18" s="57"/>
      <c r="MXP18" s="58"/>
      <c r="MXQ18" s="56" t="e">
        <f>VLOOKUP(MXP18,$B$8:$C$182,2,0)</f>
        <v>#N/A</v>
      </c>
      <c r="MXR18" s="57"/>
      <c r="MXS18" s="58"/>
      <c r="MXT18" s="56" t="e">
        <f>VLOOKUP(MXS18,$B$8:$C$182,2,0)</f>
        <v>#N/A</v>
      </c>
      <c r="MXU18" s="57"/>
      <c r="MXV18" s="58"/>
      <c r="MXW18" s="56" t="e">
        <f>VLOOKUP(MXV18,$B$8:$C$182,2,0)</f>
        <v>#N/A</v>
      </c>
      <c r="MXX18" s="57"/>
      <c r="MXY18" s="58"/>
      <c r="MXZ18" s="56" t="e">
        <f>VLOOKUP(MXY18,$B$8:$C$182,2,0)</f>
        <v>#N/A</v>
      </c>
      <c r="MYA18" s="57"/>
      <c r="MYB18" s="58"/>
      <c r="MYC18" s="56" t="e">
        <f>VLOOKUP(MYB18,$B$8:$C$182,2,0)</f>
        <v>#N/A</v>
      </c>
      <c r="MYD18" s="57"/>
      <c r="MYE18" s="58"/>
      <c r="MYF18" s="56" t="e">
        <f>VLOOKUP(MYE18,$B$8:$C$182,2,0)</f>
        <v>#N/A</v>
      </c>
      <c r="MYG18" s="57"/>
      <c r="MYH18" s="58"/>
      <c r="MYI18" s="56" t="e">
        <f>VLOOKUP(MYH18,$B$8:$C$182,2,0)</f>
        <v>#N/A</v>
      </c>
      <c r="MYJ18" s="57"/>
      <c r="MYK18" s="58"/>
      <c r="MYL18" s="56" t="e">
        <f>VLOOKUP(MYK18,$B$8:$C$182,2,0)</f>
        <v>#N/A</v>
      </c>
      <c r="MYM18" s="57"/>
      <c r="MYN18" s="58"/>
      <c r="MYO18" s="56" t="e">
        <f>VLOOKUP(MYN18,$B$8:$C$182,2,0)</f>
        <v>#N/A</v>
      </c>
      <c r="MYP18" s="57"/>
      <c r="MYQ18" s="58"/>
      <c r="MYR18" s="56" t="e">
        <f>VLOOKUP(MYQ18,$B$8:$C$182,2,0)</f>
        <v>#N/A</v>
      </c>
      <c r="MYS18" s="57"/>
      <c r="MYT18" s="58"/>
      <c r="MYU18" s="56" t="e">
        <f>VLOOKUP(MYT18,$B$8:$C$182,2,0)</f>
        <v>#N/A</v>
      </c>
      <c r="MYV18" s="57"/>
      <c r="MYW18" s="58"/>
      <c r="MYX18" s="56" t="e">
        <f>VLOOKUP(MYW18,$B$8:$C$182,2,0)</f>
        <v>#N/A</v>
      </c>
      <c r="MYY18" s="57"/>
      <c r="MYZ18" s="58"/>
      <c r="MZA18" s="56" t="e">
        <f>VLOOKUP(MYZ18,$B$8:$C$182,2,0)</f>
        <v>#N/A</v>
      </c>
      <c r="MZB18" s="57"/>
      <c r="MZC18" s="58"/>
      <c r="MZD18" s="56" t="e">
        <f>VLOOKUP(MZC18,$B$8:$C$182,2,0)</f>
        <v>#N/A</v>
      </c>
      <c r="MZE18" s="57"/>
      <c r="MZF18" s="58"/>
      <c r="MZG18" s="56" t="e">
        <f>VLOOKUP(MZF18,$B$8:$C$182,2,0)</f>
        <v>#N/A</v>
      </c>
      <c r="MZH18" s="57"/>
      <c r="MZI18" s="58"/>
      <c r="MZJ18" s="56" t="e">
        <f>VLOOKUP(MZI18,$B$8:$C$182,2,0)</f>
        <v>#N/A</v>
      </c>
      <c r="MZK18" s="57"/>
      <c r="MZL18" s="58"/>
      <c r="MZM18" s="56" t="e">
        <f>VLOOKUP(MZL18,$B$8:$C$182,2,0)</f>
        <v>#N/A</v>
      </c>
      <c r="MZN18" s="57"/>
      <c r="MZO18" s="58"/>
      <c r="MZP18" s="56" t="e">
        <f>VLOOKUP(MZO18,$B$8:$C$182,2,0)</f>
        <v>#N/A</v>
      </c>
      <c r="MZQ18" s="57"/>
      <c r="MZR18" s="58"/>
      <c r="MZS18" s="56" t="e">
        <f>VLOOKUP(MZR18,$B$8:$C$182,2,0)</f>
        <v>#N/A</v>
      </c>
      <c r="MZT18" s="57"/>
      <c r="MZU18" s="58"/>
      <c r="MZV18" s="56" t="e">
        <f>VLOOKUP(MZU18,$B$8:$C$182,2,0)</f>
        <v>#N/A</v>
      </c>
      <c r="MZW18" s="57"/>
      <c r="MZX18" s="58"/>
      <c r="MZY18" s="56" t="e">
        <f>VLOOKUP(MZX18,$B$8:$C$182,2,0)</f>
        <v>#N/A</v>
      </c>
      <c r="MZZ18" s="57"/>
      <c r="NAA18" s="58"/>
      <c r="NAB18" s="56" t="e">
        <f>VLOOKUP(NAA18,$B$8:$C$182,2,0)</f>
        <v>#N/A</v>
      </c>
      <c r="NAC18" s="57"/>
      <c r="NAD18" s="58"/>
      <c r="NAE18" s="56" t="e">
        <f>VLOOKUP(NAD18,$B$8:$C$182,2,0)</f>
        <v>#N/A</v>
      </c>
      <c r="NAF18" s="57"/>
      <c r="NAG18" s="58"/>
      <c r="NAH18" s="56" t="e">
        <f>VLOOKUP(NAG18,$B$8:$C$182,2,0)</f>
        <v>#N/A</v>
      </c>
      <c r="NAI18" s="57"/>
      <c r="NAJ18" s="58"/>
      <c r="NAK18" s="56" t="e">
        <f>VLOOKUP(NAJ18,$B$8:$C$182,2,0)</f>
        <v>#N/A</v>
      </c>
      <c r="NAL18" s="57"/>
      <c r="NAM18" s="58"/>
      <c r="NAN18" s="56" t="e">
        <f>VLOOKUP(NAM18,$B$8:$C$182,2,0)</f>
        <v>#N/A</v>
      </c>
      <c r="NAO18" s="57"/>
      <c r="NAP18" s="58"/>
      <c r="NAQ18" s="56" t="e">
        <f>VLOOKUP(NAP18,$B$8:$C$182,2,0)</f>
        <v>#N/A</v>
      </c>
      <c r="NAR18" s="57"/>
      <c r="NAS18" s="58"/>
      <c r="NAT18" s="56" t="e">
        <f>VLOOKUP(NAS18,$B$8:$C$182,2,0)</f>
        <v>#N/A</v>
      </c>
      <c r="NAU18" s="57"/>
      <c r="NAV18" s="58"/>
      <c r="NAW18" s="56" t="e">
        <f>VLOOKUP(NAV18,$B$8:$C$182,2,0)</f>
        <v>#N/A</v>
      </c>
      <c r="NAX18" s="57"/>
      <c r="NAY18" s="58"/>
      <c r="NAZ18" s="56" t="e">
        <f>VLOOKUP(NAY18,$B$8:$C$182,2,0)</f>
        <v>#N/A</v>
      </c>
      <c r="NBA18" s="57"/>
      <c r="NBB18" s="58"/>
      <c r="NBC18" s="56" t="e">
        <f>VLOOKUP(NBB18,$B$8:$C$182,2,0)</f>
        <v>#N/A</v>
      </c>
      <c r="NBD18" s="57"/>
      <c r="NBE18" s="58"/>
      <c r="NBF18" s="56" t="e">
        <f>VLOOKUP(NBE18,$B$8:$C$182,2,0)</f>
        <v>#N/A</v>
      </c>
      <c r="NBG18" s="57"/>
      <c r="NBH18" s="58"/>
      <c r="NBI18" s="56" t="e">
        <f>VLOOKUP(NBH18,$B$8:$C$182,2,0)</f>
        <v>#N/A</v>
      </c>
      <c r="NBJ18" s="57"/>
      <c r="NBK18" s="58"/>
      <c r="NBL18" s="56" t="e">
        <f>VLOOKUP(NBK18,$B$8:$C$182,2,0)</f>
        <v>#N/A</v>
      </c>
      <c r="NBM18" s="57"/>
      <c r="NBN18" s="58"/>
      <c r="NBO18" s="56" t="e">
        <f>VLOOKUP(NBN18,$B$8:$C$182,2,0)</f>
        <v>#N/A</v>
      </c>
      <c r="NBP18" s="57"/>
      <c r="NBQ18" s="58"/>
      <c r="NBR18" s="56" t="e">
        <f>VLOOKUP(NBQ18,$B$8:$C$182,2,0)</f>
        <v>#N/A</v>
      </c>
      <c r="NBS18" s="57"/>
      <c r="NBT18" s="58"/>
      <c r="NBU18" s="56" t="e">
        <f>VLOOKUP(NBT18,$B$8:$C$182,2,0)</f>
        <v>#N/A</v>
      </c>
      <c r="NBV18" s="57"/>
      <c r="NBW18" s="58"/>
      <c r="NBX18" s="56" t="e">
        <f>VLOOKUP(NBW18,$B$8:$C$182,2,0)</f>
        <v>#N/A</v>
      </c>
      <c r="NBY18" s="57"/>
      <c r="NBZ18" s="58"/>
      <c r="NCA18" s="56" t="e">
        <f>VLOOKUP(NBZ18,$B$8:$C$182,2,0)</f>
        <v>#N/A</v>
      </c>
      <c r="NCB18" s="57"/>
      <c r="NCC18" s="58"/>
      <c r="NCD18" s="56" t="e">
        <f>VLOOKUP(NCC18,$B$8:$C$182,2,0)</f>
        <v>#N/A</v>
      </c>
      <c r="NCE18" s="57"/>
      <c r="NCF18" s="58"/>
      <c r="NCG18" s="56" t="e">
        <f>VLOOKUP(NCF18,$B$8:$C$182,2,0)</f>
        <v>#N/A</v>
      </c>
      <c r="NCH18" s="57"/>
      <c r="NCI18" s="58"/>
      <c r="NCJ18" s="56" t="e">
        <f>VLOOKUP(NCI18,$B$8:$C$182,2,0)</f>
        <v>#N/A</v>
      </c>
      <c r="NCK18" s="57"/>
      <c r="NCL18" s="58"/>
      <c r="NCM18" s="56" t="e">
        <f>VLOOKUP(NCL18,$B$8:$C$182,2,0)</f>
        <v>#N/A</v>
      </c>
      <c r="NCN18" s="57"/>
      <c r="NCO18" s="58"/>
      <c r="NCP18" s="56" t="e">
        <f>VLOOKUP(NCO18,$B$8:$C$182,2,0)</f>
        <v>#N/A</v>
      </c>
      <c r="NCQ18" s="57"/>
      <c r="NCR18" s="58"/>
      <c r="NCS18" s="56" t="e">
        <f>VLOOKUP(NCR18,$B$8:$C$182,2,0)</f>
        <v>#N/A</v>
      </c>
      <c r="NCT18" s="57"/>
      <c r="NCU18" s="58"/>
      <c r="NCV18" s="56" t="e">
        <f>VLOOKUP(NCU18,$B$8:$C$182,2,0)</f>
        <v>#N/A</v>
      </c>
      <c r="NCW18" s="57"/>
      <c r="NCX18" s="58"/>
      <c r="NCY18" s="56" t="e">
        <f>VLOOKUP(NCX18,$B$8:$C$182,2,0)</f>
        <v>#N/A</v>
      </c>
      <c r="NCZ18" s="57"/>
      <c r="NDA18" s="58"/>
      <c r="NDB18" s="56" t="e">
        <f>VLOOKUP(NDA18,$B$8:$C$182,2,0)</f>
        <v>#N/A</v>
      </c>
      <c r="NDC18" s="57"/>
      <c r="NDD18" s="58"/>
      <c r="NDE18" s="56" t="e">
        <f>VLOOKUP(NDD18,$B$8:$C$182,2,0)</f>
        <v>#N/A</v>
      </c>
      <c r="NDF18" s="57"/>
      <c r="NDG18" s="58"/>
      <c r="NDH18" s="56" t="e">
        <f>VLOOKUP(NDG18,$B$8:$C$182,2,0)</f>
        <v>#N/A</v>
      </c>
      <c r="NDI18" s="57"/>
      <c r="NDJ18" s="58"/>
      <c r="NDK18" s="56" t="e">
        <f>VLOOKUP(NDJ18,$B$8:$C$182,2,0)</f>
        <v>#N/A</v>
      </c>
      <c r="NDL18" s="57"/>
      <c r="NDM18" s="58"/>
      <c r="NDN18" s="56" t="e">
        <f>VLOOKUP(NDM18,$B$8:$C$182,2,0)</f>
        <v>#N/A</v>
      </c>
      <c r="NDO18" s="57"/>
      <c r="NDP18" s="58"/>
      <c r="NDQ18" s="56" t="e">
        <f>VLOOKUP(NDP18,$B$8:$C$182,2,0)</f>
        <v>#N/A</v>
      </c>
      <c r="NDR18" s="57"/>
      <c r="NDS18" s="58"/>
      <c r="NDT18" s="56" t="e">
        <f>VLOOKUP(NDS18,$B$8:$C$182,2,0)</f>
        <v>#N/A</v>
      </c>
      <c r="NDU18" s="57"/>
      <c r="NDV18" s="58"/>
      <c r="NDW18" s="56" t="e">
        <f>VLOOKUP(NDV18,$B$8:$C$182,2,0)</f>
        <v>#N/A</v>
      </c>
      <c r="NDX18" s="57"/>
      <c r="NDY18" s="58"/>
      <c r="NDZ18" s="56" t="e">
        <f>VLOOKUP(NDY18,$B$8:$C$182,2,0)</f>
        <v>#N/A</v>
      </c>
      <c r="NEA18" s="57"/>
      <c r="NEB18" s="58"/>
      <c r="NEC18" s="56" t="e">
        <f>VLOOKUP(NEB18,$B$8:$C$182,2,0)</f>
        <v>#N/A</v>
      </c>
      <c r="NED18" s="57"/>
      <c r="NEE18" s="58"/>
      <c r="NEF18" s="56" t="e">
        <f>VLOOKUP(NEE18,$B$8:$C$182,2,0)</f>
        <v>#N/A</v>
      </c>
      <c r="NEG18" s="57"/>
      <c r="NEH18" s="58"/>
      <c r="NEI18" s="56" t="e">
        <f>VLOOKUP(NEH18,$B$8:$C$182,2,0)</f>
        <v>#N/A</v>
      </c>
      <c r="NEJ18" s="57"/>
      <c r="NEK18" s="58"/>
      <c r="NEL18" s="56" t="e">
        <f>VLOOKUP(NEK18,$B$8:$C$182,2,0)</f>
        <v>#N/A</v>
      </c>
      <c r="NEM18" s="57"/>
      <c r="NEN18" s="58"/>
      <c r="NEO18" s="56" t="e">
        <f>VLOOKUP(NEN18,$B$8:$C$182,2,0)</f>
        <v>#N/A</v>
      </c>
      <c r="NEP18" s="57"/>
      <c r="NEQ18" s="58"/>
      <c r="NER18" s="56" t="e">
        <f>VLOOKUP(NEQ18,$B$8:$C$182,2,0)</f>
        <v>#N/A</v>
      </c>
      <c r="NES18" s="57"/>
      <c r="NET18" s="58"/>
      <c r="NEU18" s="56" t="e">
        <f>VLOOKUP(NET18,$B$8:$C$182,2,0)</f>
        <v>#N/A</v>
      </c>
      <c r="NEV18" s="57"/>
      <c r="NEW18" s="58"/>
      <c r="NEX18" s="56" t="e">
        <f>VLOOKUP(NEW18,$B$8:$C$182,2,0)</f>
        <v>#N/A</v>
      </c>
      <c r="NEY18" s="57"/>
      <c r="NEZ18" s="58"/>
      <c r="NFA18" s="56" t="e">
        <f>VLOOKUP(NEZ18,$B$8:$C$182,2,0)</f>
        <v>#N/A</v>
      </c>
      <c r="NFB18" s="57"/>
      <c r="NFC18" s="58"/>
      <c r="NFD18" s="56" t="e">
        <f>VLOOKUP(NFC18,$B$8:$C$182,2,0)</f>
        <v>#N/A</v>
      </c>
      <c r="NFE18" s="57"/>
      <c r="NFF18" s="58"/>
      <c r="NFG18" s="56" t="e">
        <f>VLOOKUP(NFF18,$B$8:$C$182,2,0)</f>
        <v>#N/A</v>
      </c>
      <c r="NFH18" s="57"/>
      <c r="NFI18" s="58"/>
      <c r="NFJ18" s="56" t="e">
        <f>VLOOKUP(NFI18,$B$8:$C$182,2,0)</f>
        <v>#N/A</v>
      </c>
      <c r="NFK18" s="57"/>
      <c r="NFL18" s="58"/>
      <c r="NFM18" s="56" t="e">
        <f>VLOOKUP(NFL18,$B$8:$C$182,2,0)</f>
        <v>#N/A</v>
      </c>
      <c r="NFN18" s="57"/>
      <c r="NFO18" s="58"/>
      <c r="NFP18" s="56" t="e">
        <f>VLOOKUP(NFO18,$B$8:$C$182,2,0)</f>
        <v>#N/A</v>
      </c>
      <c r="NFQ18" s="57"/>
      <c r="NFR18" s="58"/>
      <c r="NFS18" s="56" t="e">
        <f>VLOOKUP(NFR18,$B$8:$C$182,2,0)</f>
        <v>#N/A</v>
      </c>
      <c r="NFT18" s="57"/>
      <c r="NFU18" s="58"/>
      <c r="NFV18" s="56" t="e">
        <f>VLOOKUP(NFU18,$B$8:$C$182,2,0)</f>
        <v>#N/A</v>
      </c>
      <c r="NFW18" s="57"/>
      <c r="NFX18" s="58"/>
      <c r="NFY18" s="56" t="e">
        <f>VLOOKUP(NFX18,$B$8:$C$182,2,0)</f>
        <v>#N/A</v>
      </c>
      <c r="NFZ18" s="57"/>
      <c r="NGA18" s="58"/>
      <c r="NGB18" s="56" t="e">
        <f>VLOOKUP(NGA18,$B$8:$C$182,2,0)</f>
        <v>#N/A</v>
      </c>
      <c r="NGC18" s="57"/>
      <c r="NGD18" s="58"/>
      <c r="NGE18" s="56" t="e">
        <f>VLOOKUP(NGD18,$B$8:$C$182,2,0)</f>
        <v>#N/A</v>
      </c>
      <c r="NGF18" s="57"/>
      <c r="NGG18" s="58"/>
      <c r="NGH18" s="56" t="e">
        <f>VLOOKUP(NGG18,$B$8:$C$182,2,0)</f>
        <v>#N/A</v>
      </c>
      <c r="NGI18" s="57"/>
      <c r="NGJ18" s="58"/>
      <c r="NGK18" s="56" t="e">
        <f>VLOOKUP(NGJ18,$B$8:$C$182,2,0)</f>
        <v>#N/A</v>
      </c>
      <c r="NGL18" s="57"/>
      <c r="NGM18" s="58"/>
      <c r="NGN18" s="56" t="e">
        <f>VLOOKUP(NGM18,$B$8:$C$182,2,0)</f>
        <v>#N/A</v>
      </c>
      <c r="NGO18" s="57"/>
      <c r="NGP18" s="58"/>
      <c r="NGQ18" s="56" t="e">
        <f>VLOOKUP(NGP18,$B$8:$C$182,2,0)</f>
        <v>#N/A</v>
      </c>
      <c r="NGR18" s="57"/>
      <c r="NGS18" s="58"/>
      <c r="NGT18" s="56" t="e">
        <f>VLOOKUP(NGS18,$B$8:$C$182,2,0)</f>
        <v>#N/A</v>
      </c>
      <c r="NGU18" s="57"/>
      <c r="NGV18" s="58"/>
      <c r="NGW18" s="56" t="e">
        <f>VLOOKUP(NGV18,$B$8:$C$182,2,0)</f>
        <v>#N/A</v>
      </c>
      <c r="NGX18" s="57"/>
      <c r="NGY18" s="58"/>
      <c r="NGZ18" s="56" t="e">
        <f>VLOOKUP(NGY18,$B$8:$C$182,2,0)</f>
        <v>#N/A</v>
      </c>
      <c r="NHA18" s="57"/>
      <c r="NHB18" s="58"/>
      <c r="NHC18" s="56" t="e">
        <f>VLOOKUP(NHB18,$B$8:$C$182,2,0)</f>
        <v>#N/A</v>
      </c>
      <c r="NHD18" s="57"/>
      <c r="NHE18" s="58"/>
      <c r="NHF18" s="56" t="e">
        <f>VLOOKUP(NHE18,$B$8:$C$182,2,0)</f>
        <v>#N/A</v>
      </c>
      <c r="NHG18" s="57"/>
      <c r="NHH18" s="58"/>
      <c r="NHI18" s="56" t="e">
        <f>VLOOKUP(NHH18,$B$8:$C$182,2,0)</f>
        <v>#N/A</v>
      </c>
      <c r="NHJ18" s="57"/>
      <c r="NHK18" s="58"/>
      <c r="NHL18" s="56" t="e">
        <f>VLOOKUP(NHK18,$B$8:$C$182,2,0)</f>
        <v>#N/A</v>
      </c>
      <c r="NHM18" s="57"/>
      <c r="NHN18" s="58"/>
      <c r="NHO18" s="56" t="e">
        <f>VLOOKUP(NHN18,$B$8:$C$182,2,0)</f>
        <v>#N/A</v>
      </c>
      <c r="NHP18" s="57"/>
      <c r="NHQ18" s="58"/>
      <c r="NHR18" s="56" t="e">
        <f>VLOOKUP(NHQ18,$B$8:$C$182,2,0)</f>
        <v>#N/A</v>
      </c>
      <c r="NHS18" s="57"/>
      <c r="NHT18" s="58"/>
      <c r="NHU18" s="56" t="e">
        <f>VLOOKUP(NHT18,$B$8:$C$182,2,0)</f>
        <v>#N/A</v>
      </c>
      <c r="NHV18" s="57"/>
      <c r="NHW18" s="58"/>
      <c r="NHX18" s="56" t="e">
        <f>VLOOKUP(NHW18,$B$8:$C$182,2,0)</f>
        <v>#N/A</v>
      </c>
      <c r="NHY18" s="57"/>
      <c r="NHZ18" s="58"/>
      <c r="NIA18" s="56" t="e">
        <f>VLOOKUP(NHZ18,$B$8:$C$182,2,0)</f>
        <v>#N/A</v>
      </c>
      <c r="NIB18" s="57"/>
      <c r="NIC18" s="58"/>
      <c r="NID18" s="56" t="e">
        <f>VLOOKUP(NIC18,$B$8:$C$182,2,0)</f>
        <v>#N/A</v>
      </c>
      <c r="NIE18" s="57"/>
      <c r="NIF18" s="58"/>
      <c r="NIG18" s="56" t="e">
        <f>VLOOKUP(NIF18,$B$8:$C$182,2,0)</f>
        <v>#N/A</v>
      </c>
      <c r="NIH18" s="57"/>
      <c r="NII18" s="58"/>
      <c r="NIJ18" s="56" t="e">
        <f>VLOOKUP(NII18,$B$8:$C$182,2,0)</f>
        <v>#N/A</v>
      </c>
      <c r="NIK18" s="57"/>
      <c r="NIL18" s="58"/>
      <c r="NIM18" s="56" t="e">
        <f>VLOOKUP(NIL18,$B$8:$C$182,2,0)</f>
        <v>#N/A</v>
      </c>
      <c r="NIN18" s="57"/>
      <c r="NIO18" s="58"/>
      <c r="NIP18" s="56" t="e">
        <f>VLOOKUP(NIO18,$B$8:$C$182,2,0)</f>
        <v>#N/A</v>
      </c>
      <c r="NIQ18" s="57"/>
      <c r="NIR18" s="58"/>
      <c r="NIS18" s="56" t="e">
        <f>VLOOKUP(NIR18,$B$8:$C$182,2,0)</f>
        <v>#N/A</v>
      </c>
      <c r="NIT18" s="57"/>
      <c r="NIU18" s="58"/>
      <c r="NIV18" s="56" t="e">
        <f>VLOOKUP(NIU18,$B$8:$C$182,2,0)</f>
        <v>#N/A</v>
      </c>
      <c r="NIW18" s="57"/>
      <c r="NIX18" s="58"/>
      <c r="NIY18" s="56" t="e">
        <f>VLOOKUP(NIX18,$B$8:$C$182,2,0)</f>
        <v>#N/A</v>
      </c>
      <c r="NIZ18" s="57"/>
      <c r="NJA18" s="58"/>
      <c r="NJB18" s="56" t="e">
        <f>VLOOKUP(NJA18,$B$8:$C$182,2,0)</f>
        <v>#N/A</v>
      </c>
      <c r="NJC18" s="57"/>
      <c r="NJD18" s="58"/>
      <c r="NJE18" s="56" t="e">
        <f>VLOOKUP(NJD18,$B$8:$C$182,2,0)</f>
        <v>#N/A</v>
      </c>
      <c r="NJF18" s="57"/>
      <c r="NJG18" s="58"/>
      <c r="NJH18" s="56" t="e">
        <f>VLOOKUP(NJG18,$B$8:$C$182,2,0)</f>
        <v>#N/A</v>
      </c>
      <c r="NJI18" s="57"/>
      <c r="NJJ18" s="58"/>
      <c r="NJK18" s="56" t="e">
        <f>VLOOKUP(NJJ18,$B$8:$C$182,2,0)</f>
        <v>#N/A</v>
      </c>
      <c r="NJL18" s="57"/>
      <c r="NJM18" s="58"/>
      <c r="NJN18" s="56" t="e">
        <f>VLOOKUP(NJM18,$B$8:$C$182,2,0)</f>
        <v>#N/A</v>
      </c>
      <c r="NJO18" s="57"/>
      <c r="NJP18" s="58"/>
      <c r="NJQ18" s="56" t="e">
        <f>VLOOKUP(NJP18,$B$8:$C$182,2,0)</f>
        <v>#N/A</v>
      </c>
      <c r="NJR18" s="57"/>
      <c r="NJS18" s="58"/>
      <c r="NJT18" s="56" t="e">
        <f>VLOOKUP(NJS18,$B$8:$C$182,2,0)</f>
        <v>#N/A</v>
      </c>
      <c r="NJU18" s="57"/>
      <c r="NJV18" s="58"/>
      <c r="NJW18" s="56" t="e">
        <f>VLOOKUP(NJV18,$B$8:$C$182,2,0)</f>
        <v>#N/A</v>
      </c>
      <c r="NJX18" s="57"/>
      <c r="NJY18" s="58"/>
      <c r="NJZ18" s="56" t="e">
        <f>VLOOKUP(NJY18,$B$8:$C$182,2,0)</f>
        <v>#N/A</v>
      </c>
      <c r="NKA18" s="57"/>
      <c r="NKB18" s="58"/>
      <c r="NKC18" s="56" t="e">
        <f>VLOOKUP(NKB18,$B$8:$C$182,2,0)</f>
        <v>#N/A</v>
      </c>
      <c r="NKD18" s="57"/>
      <c r="NKE18" s="58"/>
      <c r="NKF18" s="56" t="e">
        <f>VLOOKUP(NKE18,$B$8:$C$182,2,0)</f>
        <v>#N/A</v>
      </c>
      <c r="NKG18" s="57"/>
      <c r="NKH18" s="58"/>
      <c r="NKI18" s="56" t="e">
        <f>VLOOKUP(NKH18,$B$8:$C$182,2,0)</f>
        <v>#N/A</v>
      </c>
      <c r="NKJ18" s="57"/>
      <c r="NKK18" s="58"/>
      <c r="NKL18" s="56" t="e">
        <f>VLOOKUP(NKK18,$B$8:$C$182,2,0)</f>
        <v>#N/A</v>
      </c>
      <c r="NKM18" s="57"/>
      <c r="NKN18" s="58"/>
      <c r="NKO18" s="56" t="e">
        <f>VLOOKUP(NKN18,$B$8:$C$182,2,0)</f>
        <v>#N/A</v>
      </c>
      <c r="NKP18" s="57"/>
      <c r="NKQ18" s="58"/>
      <c r="NKR18" s="56" t="e">
        <f>VLOOKUP(NKQ18,$B$8:$C$182,2,0)</f>
        <v>#N/A</v>
      </c>
      <c r="NKS18" s="57"/>
      <c r="NKT18" s="58"/>
      <c r="NKU18" s="56" t="e">
        <f>VLOOKUP(NKT18,$B$8:$C$182,2,0)</f>
        <v>#N/A</v>
      </c>
      <c r="NKV18" s="57"/>
      <c r="NKW18" s="58"/>
      <c r="NKX18" s="56" t="e">
        <f>VLOOKUP(NKW18,$B$8:$C$182,2,0)</f>
        <v>#N/A</v>
      </c>
      <c r="NKY18" s="57"/>
      <c r="NKZ18" s="58"/>
      <c r="NLA18" s="56" t="e">
        <f>VLOOKUP(NKZ18,$B$8:$C$182,2,0)</f>
        <v>#N/A</v>
      </c>
      <c r="NLB18" s="57"/>
      <c r="NLC18" s="58"/>
      <c r="NLD18" s="56" t="e">
        <f>VLOOKUP(NLC18,$B$8:$C$182,2,0)</f>
        <v>#N/A</v>
      </c>
      <c r="NLE18" s="57"/>
      <c r="NLF18" s="58"/>
      <c r="NLG18" s="56" t="e">
        <f>VLOOKUP(NLF18,$B$8:$C$182,2,0)</f>
        <v>#N/A</v>
      </c>
      <c r="NLH18" s="57"/>
      <c r="NLI18" s="58"/>
      <c r="NLJ18" s="56" t="e">
        <f>VLOOKUP(NLI18,$B$8:$C$182,2,0)</f>
        <v>#N/A</v>
      </c>
      <c r="NLK18" s="57"/>
      <c r="NLL18" s="58"/>
      <c r="NLM18" s="56" t="e">
        <f>VLOOKUP(NLL18,$B$8:$C$182,2,0)</f>
        <v>#N/A</v>
      </c>
      <c r="NLN18" s="57"/>
      <c r="NLO18" s="58"/>
      <c r="NLP18" s="56" t="e">
        <f>VLOOKUP(NLO18,$B$8:$C$182,2,0)</f>
        <v>#N/A</v>
      </c>
      <c r="NLQ18" s="57"/>
      <c r="NLR18" s="58"/>
      <c r="NLS18" s="56" t="e">
        <f>VLOOKUP(NLR18,$B$8:$C$182,2,0)</f>
        <v>#N/A</v>
      </c>
      <c r="NLT18" s="57"/>
      <c r="NLU18" s="58"/>
      <c r="NLV18" s="56" t="e">
        <f>VLOOKUP(NLU18,$B$8:$C$182,2,0)</f>
        <v>#N/A</v>
      </c>
      <c r="NLW18" s="57"/>
      <c r="NLX18" s="58"/>
      <c r="NLY18" s="56" t="e">
        <f>VLOOKUP(NLX18,$B$8:$C$182,2,0)</f>
        <v>#N/A</v>
      </c>
      <c r="NLZ18" s="57"/>
      <c r="NMA18" s="58"/>
      <c r="NMB18" s="56" t="e">
        <f>VLOOKUP(NMA18,$B$8:$C$182,2,0)</f>
        <v>#N/A</v>
      </c>
      <c r="NMC18" s="57"/>
      <c r="NMD18" s="58"/>
      <c r="NME18" s="56" t="e">
        <f>VLOOKUP(NMD18,$B$8:$C$182,2,0)</f>
        <v>#N/A</v>
      </c>
      <c r="NMF18" s="57"/>
      <c r="NMG18" s="58"/>
      <c r="NMH18" s="56" t="e">
        <f>VLOOKUP(NMG18,$B$8:$C$182,2,0)</f>
        <v>#N/A</v>
      </c>
      <c r="NMI18" s="57"/>
      <c r="NMJ18" s="58"/>
      <c r="NMK18" s="56" t="e">
        <f>VLOOKUP(NMJ18,$B$8:$C$182,2,0)</f>
        <v>#N/A</v>
      </c>
      <c r="NML18" s="57"/>
      <c r="NMM18" s="58"/>
      <c r="NMN18" s="56" t="e">
        <f>VLOOKUP(NMM18,$B$8:$C$182,2,0)</f>
        <v>#N/A</v>
      </c>
      <c r="NMO18" s="57"/>
      <c r="NMP18" s="58"/>
      <c r="NMQ18" s="56" t="e">
        <f>VLOOKUP(NMP18,$B$8:$C$182,2,0)</f>
        <v>#N/A</v>
      </c>
      <c r="NMR18" s="57"/>
      <c r="NMS18" s="58"/>
      <c r="NMT18" s="56" t="e">
        <f>VLOOKUP(NMS18,$B$8:$C$182,2,0)</f>
        <v>#N/A</v>
      </c>
      <c r="NMU18" s="57"/>
      <c r="NMV18" s="58"/>
      <c r="NMW18" s="56" t="e">
        <f>VLOOKUP(NMV18,$B$8:$C$182,2,0)</f>
        <v>#N/A</v>
      </c>
      <c r="NMX18" s="57"/>
      <c r="NMY18" s="58"/>
      <c r="NMZ18" s="56" t="e">
        <f>VLOOKUP(NMY18,$B$8:$C$182,2,0)</f>
        <v>#N/A</v>
      </c>
      <c r="NNA18" s="57"/>
      <c r="NNB18" s="58"/>
      <c r="NNC18" s="56" t="e">
        <f>VLOOKUP(NNB18,$B$8:$C$182,2,0)</f>
        <v>#N/A</v>
      </c>
      <c r="NND18" s="57"/>
      <c r="NNE18" s="58"/>
      <c r="NNF18" s="56" t="e">
        <f>VLOOKUP(NNE18,$B$8:$C$182,2,0)</f>
        <v>#N/A</v>
      </c>
      <c r="NNG18" s="57"/>
      <c r="NNH18" s="58"/>
      <c r="NNI18" s="56" t="e">
        <f>VLOOKUP(NNH18,$B$8:$C$182,2,0)</f>
        <v>#N/A</v>
      </c>
      <c r="NNJ18" s="57"/>
      <c r="NNK18" s="58"/>
      <c r="NNL18" s="56" t="e">
        <f>VLOOKUP(NNK18,$B$8:$C$182,2,0)</f>
        <v>#N/A</v>
      </c>
      <c r="NNM18" s="57"/>
      <c r="NNN18" s="58"/>
      <c r="NNO18" s="56" t="e">
        <f>VLOOKUP(NNN18,$B$8:$C$182,2,0)</f>
        <v>#N/A</v>
      </c>
      <c r="NNP18" s="57"/>
      <c r="NNQ18" s="58"/>
      <c r="NNR18" s="56" t="e">
        <f>VLOOKUP(NNQ18,$B$8:$C$182,2,0)</f>
        <v>#N/A</v>
      </c>
      <c r="NNS18" s="57"/>
      <c r="NNT18" s="58"/>
      <c r="NNU18" s="56" t="e">
        <f>VLOOKUP(NNT18,$B$8:$C$182,2,0)</f>
        <v>#N/A</v>
      </c>
      <c r="NNV18" s="57"/>
      <c r="NNW18" s="58"/>
      <c r="NNX18" s="56" t="e">
        <f>VLOOKUP(NNW18,$B$8:$C$182,2,0)</f>
        <v>#N/A</v>
      </c>
      <c r="NNY18" s="57"/>
      <c r="NNZ18" s="58"/>
      <c r="NOA18" s="56" t="e">
        <f>VLOOKUP(NNZ18,$B$8:$C$182,2,0)</f>
        <v>#N/A</v>
      </c>
      <c r="NOB18" s="57"/>
      <c r="NOC18" s="58"/>
      <c r="NOD18" s="56" t="e">
        <f>VLOOKUP(NOC18,$B$8:$C$182,2,0)</f>
        <v>#N/A</v>
      </c>
      <c r="NOE18" s="57"/>
      <c r="NOF18" s="58"/>
      <c r="NOG18" s="56" t="e">
        <f>VLOOKUP(NOF18,$B$8:$C$182,2,0)</f>
        <v>#N/A</v>
      </c>
      <c r="NOH18" s="57"/>
      <c r="NOI18" s="58"/>
      <c r="NOJ18" s="56" t="e">
        <f>VLOOKUP(NOI18,$B$8:$C$182,2,0)</f>
        <v>#N/A</v>
      </c>
      <c r="NOK18" s="57"/>
      <c r="NOL18" s="58"/>
      <c r="NOM18" s="56" t="e">
        <f>VLOOKUP(NOL18,$B$8:$C$182,2,0)</f>
        <v>#N/A</v>
      </c>
      <c r="NON18" s="57"/>
      <c r="NOO18" s="58"/>
      <c r="NOP18" s="56" t="e">
        <f>VLOOKUP(NOO18,$B$8:$C$182,2,0)</f>
        <v>#N/A</v>
      </c>
      <c r="NOQ18" s="57"/>
      <c r="NOR18" s="58"/>
      <c r="NOS18" s="56" t="e">
        <f>VLOOKUP(NOR18,$B$8:$C$182,2,0)</f>
        <v>#N/A</v>
      </c>
      <c r="NOT18" s="57"/>
      <c r="NOU18" s="58"/>
      <c r="NOV18" s="56" t="e">
        <f>VLOOKUP(NOU18,$B$8:$C$182,2,0)</f>
        <v>#N/A</v>
      </c>
      <c r="NOW18" s="57"/>
      <c r="NOX18" s="58"/>
      <c r="NOY18" s="56" t="e">
        <f>VLOOKUP(NOX18,$B$8:$C$182,2,0)</f>
        <v>#N/A</v>
      </c>
      <c r="NOZ18" s="57"/>
      <c r="NPA18" s="58"/>
      <c r="NPB18" s="56" t="e">
        <f>VLOOKUP(NPA18,$B$8:$C$182,2,0)</f>
        <v>#N/A</v>
      </c>
      <c r="NPC18" s="57"/>
      <c r="NPD18" s="58"/>
      <c r="NPE18" s="56" t="e">
        <f>VLOOKUP(NPD18,$B$8:$C$182,2,0)</f>
        <v>#N/A</v>
      </c>
      <c r="NPF18" s="57"/>
      <c r="NPG18" s="58"/>
      <c r="NPH18" s="56" t="e">
        <f>VLOOKUP(NPG18,$B$8:$C$182,2,0)</f>
        <v>#N/A</v>
      </c>
      <c r="NPI18" s="57"/>
      <c r="NPJ18" s="58"/>
      <c r="NPK18" s="56" t="e">
        <f>VLOOKUP(NPJ18,$B$8:$C$182,2,0)</f>
        <v>#N/A</v>
      </c>
      <c r="NPL18" s="57"/>
      <c r="NPM18" s="58"/>
      <c r="NPN18" s="56" t="e">
        <f>VLOOKUP(NPM18,$B$8:$C$182,2,0)</f>
        <v>#N/A</v>
      </c>
      <c r="NPO18" s="57"/>
      <c r="NPP18" s="58"/>
      <c r="NPQ18" s="56" t="e">
        <f>VLOOKUP(NPP18,$B$8:$C$182,2,0)</f>
        <v>#N/A</v>
      </c>
      <c r="NPR18" s="57"/>
      <c r="NPS18" s="58"/>
      <c r="NPT18" s="56" t="e">
        <f>VLOOKUP(NPS18,$B$8:$C$182,2,0)</f>
        <v>#N/A</v>
      </c>
      <c r="NPU18" s="57"/>
      <c r="NPV18" s="58"/>
      <c r="NPW18" s="56" t="e">
        <f>VLOOKUP(NPV18,$B$8:$C$182,2,0)</f>
        <v>#N/A</v>
      </c>
      <c r="NPX18" s="57"/>
      <c r="NPY18" s="58"/>
      <c r="NPZ18" s="56" t="e">
        <f>VLOOKUP(NPY18,$B$8:$C$182,2,0)</f>
        <v>#N/A</v>
      </c>
      <c r="NQA18" s="57"/>
      <c r="NQB18" s="58"/>
      <c r="NQC18" s="56" t="e">
        <f>VLOOKUP(NQB18,$B$8:$C$182,2,0)</f>
        <v>#N/A</v>
      </c>
      <c r="NQD18" s="57"/>
      <c r="NQE18" s="58"/>
      <c r="NQF18" s="56" t="e">
        <f>VLOOKUP(NQE18,$B$8:$C$182,2,0)</f>
        <v>#N/A</v>
      </c>
      <c r="NQG18" s="57"/>
      <c r="NQH18" s="58"/>
      <c r="NQI18" s="56" t="e">
        <f>VLOOKUP(NQH18,$B$8:$C$182,2,0)</f>
        <v>#N/A</v>
      </c>
      <c r="NQJ18" s="57"/>
      <c r="NQK18" s="58"/>
      <c r="NQL18" s="56" t="e">
        <f>VLOOKUP(NQK18,$B$8:$C$182,2,0)</f>
        <v>#N/A</v>
      </c>
      <c r="NQM18" s="57"/>
      <c r="NQN18" s="58"/>
      <c r="NQO18" s="56" t="e">
        <f>VLOOKUP(NQN18,$B$8:$C$182,2,0)</f>
        <v>#N/A</v>
      </c>
      <c r="NQP18" s="57"/>
      <c r="NQQ18" s="58"/>
      <c r="NQR18" s="56" t="e">
        <f>VLOOKUP(NQQ18,$B$8:$C$182,2,0)</f>
        <v>#N/A</v>
      </c>
      <c r="NQS18" s="57"/>
      <c r="NQT18" s="58"/>
      <c r="NQU18" s="56" t="e">
        <f>VLOOKUP(NQT18,$B$8:$C$182,2,0)</f>
        <v>#N/A</v>
      </c>
      <c r="NQV18" s="57"/>
      <c r="NQW18" s="58"/>
      <c r="NQX18" s="56" t="e">
        <f>VLOOKUP(NQW18,$B$8:$C$182,2,0)</f>
        <v>#N/A</v>
      </c>
      <c r="NQY18" s="57"/>
      <c r="NQZ18" s="58"/>
      <c r="NRA18" s="56" t="e">
        <f>VLOOKUP(NQZ18,$B$8:$C$182,2,0)</f>
        <v>#N/A</v>
      </c>
      <c r="NRB18" s="57"/>
      <c r="NRC18" s="58"/>
      <c r="NRD18" s="56" t="e">
        <f>VLOOKUP(NRC18,$B$8:$C$182,2,0)</f>
        <v>#N/A</v>
      </c>
      <c r="NRE18" s="57"/>
      <c r="NRF18" s="58"/>
      <c r="NRG18" s="56" t="e">
        <f>VLOOKUP(NRF18,$B$8:$C$182,2,0)</f>
        <v>#N/A</v>
      </c>
      <c r="NRH18" s="57"/>
      <c r="NRI18" s="58"/>
      <c r="NRJ18" s="56" t="e">
        <f>VLOOKUP(NRI18,$B$8:$C$182,2,0)</f>
        <v>#N/A</v>
      </c>
      <c r="NRK18" s="57"/>
      <c r="NRL18" s="58"/>
      <c r="NRM18" s="56" t="e">
        <f>VLOOKUP(NRL18,$B$8:$C$182,2,0)</f>
        <v>#N/A</v>
      </c>
      <c r="NRN18" s="57"/>
      <c r="NRO18" s="58"/>
      <c r="NRP18" s="56" t="e">
        <f>VLOOKUP(NRO18,$B$8:$C$182,2,0)</f>
        <v>#N/A</v>
      </c>
      <c r="NRQ18" s="57"/>
      <c r="NRR18" s="58"/>
      <c r="NRS18" s="56" t="e">
        <f>VLOOKUP(NRR18,$B$8:$C$182,2,0)</f>
        <v>#N/A</v>
      </c>
      <c r="NRT18" s="57"/>
      <c r="NRU18" s="58"/>
      <c r="NRV18" s="56" t="e">
        <f>VLOOKUP(NRU18,$B$8:$C$182,2,0)</f>
        <v>#N/A</v>
      </c>
      <c r="NRW18" s="57"/>
      <c r="NRX18" s="58"/>
      <c r="NRY18" s="56" t="e">
        <f>VLOOKUP(NRX18,$B$8:$C$182,2,0)</f>
        <v>#N/A</v>
      </c>
      <c r="NRZ18" s="57"/>
      <c r="NSA18" s="58"/>
      <c r="NSB18" s="56" t="e">
        <f>VLOOKUP(NSA18,$B$8:$C$182,2,0)</f>
        <v>#N/A</v>
      </c>
      <c r="NSC18" s="57"/>
      <c r="NSD18" s="58"/>
      <c r="NSE18" s="56" t="e">
        <f>VLOOKUP(NSD18,$B$8:$C$182,2,0)</f>
        <v>#N/A</v>
      </c>
      <c r="NSF18" s="57"/>
      <c r="NSG18" s="58"/>
      <c r="NSH18" s="56" t="e">
        <f>VLOOKUP(NSG18,$B$8:$C$182,2,0)</f>
        <v>#N/A</v>
      </c>
      <c r="NSI18" s="57"/>
      <c r="NSJ18" s="58"/>
      <c r="NSK18" s="56" t="e">
        <f>VLOOKUP(NSJ18,$B$8:$C$182,2,0)</f>
        <v>#N/A</v>
      </c>
      <c r="NSL18" s="57"/>
      <c r="NSM18" s="58"/>
      <c r="NSN18" s="56" t="e">
        <f>VLOOKUP(NSM18,$B$8:$C$182,2,0)</f>
        <v>#N/A</v>
      </c>
      <c r="NSO18" s="57"/>
      <c r="NSP18" s="58"/>
      <c r="NSQ18" s="56" t="e">
        <f>VLOOKUP(NSP18,$B$8:$C$182,2,0)</f>
        <v>#N/A</v>
      </c>
      <c r="NSR18" s="57"/>
      <c r="NSS18" s="58"/>
      <c r="NST18" s="56" t="e">
        <f>VLOOKUP(NSS18,$B$8:$C$182,2,0)</f>
        <v>#N/A</v>
      </c>
      <c r="NSU18" s="57"/>
      <c r="NSV18" s="58"/>
      <c r="NSW18" s="56" t="e">
        <f>VLOOKUP(NSV18,$B$8:$C$182,2,0)</f>
        <v>#N/A</v>
      </c>
      <c r="NSX18" s="57"/>
      <c r="NSY18" s="58"/>
      <c r="NSZ18" s="56" t="e">
        <f>VLOOKUP(NSY18,$B$8:$C$182,2,0)</f>
        <v>#N/A</v>
      </c>
      <c r="NTA18" s="57"/>
      <c r="NTB18" s="58"/>
      <c r="NTC18" s="56" t="e">
        <f>VLOOKUP(NTB18,$B$8:$C$182,2,0)</f>
        <v>#N/A</v>
      </c>
      <c r="NTD18" s="57"/>
      <c r="NTE18" s="58"/>
      <c r="NTF18" s="56" t="e">
        <f>VLOOKUP(NTE18,$B$8:$C$182,2,0)</f>
        <v>#N/A</v>
      </c>
      <c r="NTG18" s="57"/>
      <c r="NTH18" s="58"/>
      <c r="NTI18" s="56" t="e">
        <f>VLOOKUP(NTH18,$B$8:$C$182,2,0)</f>
        <v>#N/A</v>
      </c>
      <c r="NTJ18" s="57"/>
      <c r="NTK18" s="58"/>
      <c r="NTL18" s="56" t="e">
        <f>VLOOKUP(NTK18,$B$8:$C$182,2,0)</f>
        <v>#N/A</v>
      </c>
      <c r="NTM18" s="57"/>
      <c r="NTN18" s="58"/>
      <c r="NTO18" s="56" t="e">
        <f>VLOOKUP(NTN18,$B$8:$C$182,2,0)</f>
        <v>#N/A</v>
      </c>
      <c r="NTP18" s="57"/>
      <c r="NTQ18" s="58"/>
      <c r="NTR18" s="56" t="e">
        <f>VLOOKUP(NTQ18,$B$8:$C$182,2,0)</f>
        <v>#N/A</v>
      </c>
      <c r="NTS18" s="57"/>
      <c r="NTT18" s="58"/>
      <c r="NTU18" s="56" t="e">
        <f>VLOOKUP(NTT18,$B$8:$C$182,2,0)</f>
        <v>#N/A</v>
      </c>
      <c r="NTV18" s="57"/>
      <c r="NTW18" s="58"/>
      <c r="NTX18" s="56" t="e">
        <f>VLOOKUP(NTW18,$B$8:$C$182,2,0)</f>
        <v>#N/A</v>
      </c>
      <c r="NTY18" s="57"/>
      <c r="NTZ18" s="58"/>
      <c r="NUA18" s="56" t="e">
        <f>VLOOKUP(NTZ18,$B$8:$C$182,2,0)</f>
        <v>#N/A</v>
      </c>
      <c r="NUB18" s="57"/>
      <c r="NUC18" s="58"/>
      <c r="NUD18" s="56" t="e">
        <f>VLOOKUP(NUC18,$B$8:$C$182,2,0)</f>
        <v>#N/A</v>
      </c>
      <c r="NUE18" s="57"/>
      <c r="NUF18" s="58"/>
      <c r="NUG18" s="56" t="e">
        <f>VLOOKUP(NUF18,$B$8:$C$182,2,0)</f>
        <v>#N/A</v>
      </c>
      <c r="NUH18" s="57"/>
      <c r="NUI18" s="58"/>
      <c r="NUJ18" s="56" t="e">
        <f>VLOOKUP(NUI18,$B$8:$C$182,2,0)</f>
        <v>#N/A</v>
      </c>
      <c r="NUK18" s="57"/>
      <c r="NUL18" s="58"/>
      <c r="NUM18" s="56" t="e">
        <f>VLOOKUP(NUL18,$B$8:$C$182,2,0)</f>
        <v>#N/A</v>
      </c>
      <c r="NUN18" s="57"/>
      <c r="NUO18" s="58"/>
      <c r="NUP18" s="56" t="e">
        <f>VLOOKUP(NUO18,$B$8:$C$182,2,0)</f>
        <v>#N/A</v>
      </c>
      <c r="NUQ18" s="57"/>
      <c r="NUR18" s="58"/>
      <c r="NUS18" s="56" t="e">
        <f>VLOOKUP(NUR18,$B$8:$C$182,2,0)</f>
        <v>#N/A</v>
      </c>
      <c r="NUT18" s="57"/>
      <c r="NUU18" s="58"/>
      <c r="NUV18" s="56" t="e">
        <f>VLOOKUP(NUU18,$B$8:$C$182,2,0)</f>
        <v>#N/A</v>
      </c>
      <c r="NUW18" s="57"/>
      <c r="NUX18" s="58"/>
      <c r="NUY18" s="56" t="e">
        <f>VLOOKUP(NUX18,$B$8:$C$182,2,0)</f>
        <v>#N/A</v>
      </c>
      <c r="NUZ18" s="57"/>
      <c r="NVA18" s="58"/>
      <c r="NVB18" s="56" t="e">
        <f>VLOOKUP(NVA18,$B$8:$C$182,2,0)</f>
        <v>#N/A</v>
      </c>
      <c r="NVC18" s="57"/>
      <c r="NVD18" s="58"/>
      <c r="NVE18" s="56" t="e">
        <f>VLOOKUP(NVD18,$B$8:$C$182,2,0)</f>
        <v>#N/A</v>
      </c>
      <c r="NVF18" s="57"/>
      <c r="NVG18" s="58"/>
      <c r="NVH18" s="56" t="e">
        <f>VLOOKUP(NVG18,$B$8:$C$182,2,0)</f>
        <v>#N/A</v>
      </c>
      <c r="NVI18" s="57"/>
      <c r="NVJ18" s="58"/>
      <c r="NVK18" s="56" t="e">
        <f>VLOOKUP(NVJ18,$B$8:$C$182,2,0)</f>
        <v>#N/A</v>
      </c>
      <c r="NVL18" s="57"/>
      <c r="NVM18" s="58"/>
      <c r="NVN18" s="56" t="e">
        <f>VLOOKUP(NVM18,$B$8:$C$182,2,0)</f>
        <v>#N/A</v>
      </c>
      <c r="NVO18" s="57"/>
      <c r="NVP18" s="58"/>
      <c r="NVQ18" s="56" t="e">
        <f>VLOOKUP(NVP18,$B$8:$C$182,2,0)</f>
        <v>#N/A</v>
      </c>
      <c r="NVR18" s="57"/>
      <c r="NVS18" s="58"/>
      <c r="NVT18" s="56" t="e">
        <f>VLOOKUP(NVS18,$B$8:$C$182,2,0)</f>
        <v>#N/A</v>
      </c>
      <c r="NVU18" s="57"/>
      <c r="NVV18" s="58"/>
      <c r="NVW18" s="56" t="e">
        <f>VLOOKUP(NVV18,$B$8:$C$182,2,0)</f>
        <v>#N/A</v>
      </c>
      <c r="NVX18" s="57"/>
      <c r="NVY18" s="58"/>
      <c r="NVZ18" s="56" t="e">
        <f>VLOOKUP(NVY18,$B$8:$C$182,2,0)</f>
        <v>#N/A</v>
      </c>
      <c r="NWA18" s="57"/>
      <c r="NWB18" s="58"/>
      <c r="NWC18" s="56" t="e">
        <f>VLOOKUP(NWB18,$B$8:$C$182,2,0)</f>
        <v>#N/A</v>
      </c>
      <c r="NWD18" s="57"/>
      <c r="NWE18" s="58"/>
      <c r="NWF18" s="56" t="e">
        <f>VLOOKUP(NWE18,$B$8:$C$182,2,0)</f>
        <v>#N/A</v>
      </c>
      <c r="NWG18" s="57"/>
      <c r="NWH18" s="58"/>
      <c r="NWI18" s="56" t="e">
        <f>VLOOKUP(NWH18,$B$8:$C$182,2,0)</f>
        <v>#N/A</v>
      </c>
      <c r="NWJ18" s="57"/>
      <c r="NWK18" s="58"/>
      <c r="NWL18" s="56" t="e">
        <f>VLOOKUP(NWK18,$B$8:$C$182,2,0)</f>
        <v>#N/A</v>
      </c>
      <c r="NWM18" s="57"/>
      <c r="NWN18" s="58"/>
      <c r="NWO18" s="56" t="e">
        <f>VLOOKUP(NWN18,$B$8:$C$182,2,0)</f>
        <v>#N/A</v>
      </c>
      <c r="NWP18" s="57"/>
      <c r="NWQ18" s="58"/>
      <c r="NWR18" s="56" t="e">
        <f>VLOOKUP(NWQ18,$B$8:$C$182,2,0)</f>
        <v>#N/A</v>
      </c>
      <c r="NWS18" s="57"/>
      <c r="NWT18" s="58"/>
      <c r="NWU18" s="56" t="e">
        <f>VLOOKUP(NWT18,$B$8:$C$182,2,0)</f>
        <v>#N/A</v>
      </c>
      <c r="NWV18" s="57"/>
      <c r="NWW18" s="58"/>
      <c r="NWX18" s="56" t="e">
        <f>VLOOKUP(NWW18,$B$8:$C$182,2,0)</f>
        <v>#N/A</v>
      </c>
      <c r="NWY18" s="57"/>
      <c r="NWZ18" s="58"/>
      <c r="NXA18" s="56" t="e">
        <f>VLOOKUP(NWZ18,$B$8:$C$182,2,0)</f>
        <v>#N/A</v>
      </c>
      <c r="NXB18" s="57"/>
      <c r="NXC18" s="58"/>
      <c r="NXD18" s="56" t="e">
        <f>VLOOKUP(NXC18,$B$8:$C$182,2,0)</f>
        <v>#N/A</v>
      </c>
      <c r="NXE18" s="57"/>
      <c r="NXF18" s="58"/>
      <c r="NXG18" s="56" t="e">
        <f>VLOOKUP(NXF18,$B$8:$C$182,2,0)</f>
        <v>#N/A</v>
      </c>
      <c r="NXH18" s="57"/>
      <c r="NXI18" s="58"/>
      <c r="NXJ18" s="56" t="e">
        <f>VLOOKUP(NXI18,$B$8:$C$182,2,0)</f>
        <v>#N/A</v>
      </c>
      <c r="NXK18" s="57"/>
      <c r="NXL18" s="58"/>
      <c r="NXM18" s="56" t="e">
        <f>VLOOKUP(NXL18,$B$8:$C$182,2,0)</f>
        <v>#N/A</v>
      </c>
      <c r="NXN18" s="57"/>
      <c r="NXO18" s="58"/>
      <c r="NXP18" s="56" t="e">
        <f>VLOOKUP(NXO18,$B$8:$C$182,2,0)</f>
        <v>#N/A</v>
      </c>
      <c r="NXQ18" s="57"/>
      <c r="NXR18" s="58"/>
      <c r="NXS18" s="56" t="e">
        <f>VLOOKUP(NXR18,$B$8:$C$182,2,0)</f>
        <v>#N/A</v>
      </c>
      <c r="NXT18" s="57"/>
      <c r="NXU18" s="58"/>
      <c r="NXV18" s="56" t="e">
        <f>VLOOKUP(NXU18,$B$8:$C$182,2,0)</f>
        <v>#N/A</v>
      </c>
      <c r="NXW18" s="57"/>
      <c r="NXX18" s="58"/>
      <c r="NXY18" s="56" t="e">
        <f>VLOOKUP(NXX18,$B$8:$C$182,2,0)</f>
        <v>#N/A</v>
      </c>
      <c r="NXZ18" s="57"/>
      <c r="NYA18" s="58"/>
      <c r="NYB18" s="56" t="e">
        <f>VLOOKUP(NYA18,$B$8:$C$182,2,0)</f>
        <v>#N/A</v>
      </c>
      <c r="NYC18" s="57"/>
      <c r="NYD18" s="58"/>
      <c r="NYE18" s="56" t="e">
        <f>VLOOKUP(NYD18,$B$8:$C$182,2,0)</f>
        <v>#N/A</v>
      </c>
      <c r="NYF18" s="57"/>
      <c r="NYG18" s="58"/>
      <c r="NYH18" s="56" t="e">
        <f>VLOOKUP(NYG18,$B$8:$C$182,2,0)</f>
        <v>#N/A</v>
      </c>
      <c r="NYI18" s="57"/>
      <c r="NYJ18" s="58"/>
      <c r="NYK18" s="56" t="e">
        <f>VLOOKUP(NYJ18,$B$8:$C$182,2,0)</f>
        <v>#N/A</v>
      </c>
      <c r="NYL18" s="57"/>
      <c r="NYM18" s="58"/>
      <c r="NYN18" s="56" t="e">
        <f>VLOOKUP(NYM18,$B$8:$C$182,2,0)</f>
        <v>#N/A</v>
      </c>
      <c r="NYO18" s="57"/>
      <c r="NYP18" s="58"/>
      <c r="NYQ18" s="56" t="e">
        <f>VLOOKUP(NYP18,$B$8:$C$182,2,0)</f>
        <v>#N/A</v>
      </c>
      <c r="NYR18" s="57"/>
      <c r="NYS18" s="58"/>
      <c r="NYT18" s="56" t="e">
        <f>VLOOKUP(NYS18,$B$8:$C$182,2,0)</f>
        <v>#N/A</v>
      </c>
      <c r="NYU18" s="57"/>
      <c r="NYV18" s="58"/>
      <c r="NYW18" s="56" t="e">
        <f>VLOOKUP(NYV18,$B$8:$C$182,2,0)</f>
        <v>#N/A</v>
      </c>
      <c r="NYX18" s="57"/>
      <c r="NYY18" s="58"/>
      <c r="NYZ18" s="56" t="e">
        <f>VLOOKUP(NYY18,$B$8:$C$182,2,0)</f>
        <v>#N/A</v>
      </c>
      <c r="NZA18" s="57"/>
      <c r="NZB18" s="58"/>
      <c r="NZC18" s="56" t="e">
        <f>VLOOKUP(NZB18,$B$8:$C$182,2,0)</f>
        <v>#N/A</v>
      </c>
      <c r="NZD18" s="57"/>
      <c r="NZE18" s="58"/>
      <c r="NZF18" s="56" t="e">
        <f>VLOOKUP(NZE18,$B$8:$C$182,2,0)</f>
        <v>#N/A</v>
      </c>
      <c r="NZG18" s="57"/>
      <c r="NZH18" s="58"/>
      <c r="NZI18" s="56" t="e">
        <f>VLOOKUP(NZH18,$B$8:$C$182,2,0)</f>
        <v>#N/A</v>
      </c>
      <c r="NZJ18" s="57"/>
      <c r="NZK18" s="58"/>
      <c r="NZL18" s="56" t="e">
        <f>VLOOKUP(NZK18,$B$8:$C$182,2,0)</f>
        <v>#N/A</v>
      </c>
      <c r="NZM18" s="57"/>
      <c r="NZN18" s="58"/>
      <c r="NZO18" s="56" t="e">
        <f>VLOOKUP(NZN18,$B$8:$C$182,2,0)</f>
        <v>#N/A</v>
      </c>
      <c r="NZP18" s="57"/>
      <c r="NZQ18" s="58"/>
      <c r="NZR18" s="56" t="e">
        <f>VLOOKUP(NZQ18,$B$8:$C$182,2,0)</f>
        <v>#N/A</v>
      </c>
      <c r="NZS18" s="57"/>
      <c r="NZT18" s="58"/>
      <c r="NZU18" s="56" t="e">
        <f>VLOOKUP(NZT18,$B$8:$C$182,2,0)</f>
        <v>#N/A</v>
      </c>
      <c r="NZV18" s="57"/>
      <c r="NZW18" s="58"/>
      <c r="NZX18" s="56" t="e">
        <f>VLOOKUP(NZW18,$B$8:$C$182,2,0)</f>
        <v>#N/A</v>
      </c>
      <c r="NZY18" s="57"/>
      <c r="NZZ18" s="58"/>
      <c r="OAA18" s="56" t="e">
        <f>VLOOKUP(NZZ18,$B$8:$C$182,2,0)</f>
        <v>#N/A</v>
      </c>
      <c r="OAB18" s="57"/>
      <c r="OAC18" s="58"/>
      <c r="OAD18" s="56" t="e">
        <f>VLOOKUP(OAC18,$B$8:$C$182,2,0)</f>
        <v>#N/A</v>
      </c>
      <c r="OAE18" s="57"/>
      <c r="OAF18" s="58"/>
      <c r="OAG18" s="56" t="e">
        <f>VLOOKUP(OAF18,$B$8:$C$182,2,0)</f>
        <v>#N/A</v>
      </c>
      <c r="OAH18" s="57"/>
      <c r="OAI18" s="58"/>
      <c r="OAJ18" s="56" t="e">
        <f>VLOOKUP(OAI18,$B$8:$C$182,2,0)</f>
        <v>#N/A</v>
      </c>
      <c r="OAK18" s="57"/>
      <c r="OAL18" s="58"/>
      <c r="OAM18" s="56" t="e">
        <f>VLOOKUP(OAL18,$B$8:$C$182,2,0)</f>
        <v>#N/A</v>
      </c>
      <c r="OAN18" s="57"/>
      <c r="OAO18" s="58"/>
      <c r="OAP18" s="56" t="e">
        <f>VLOOKUP(OAO18,$B$8:$C$182,2,0)</f>
        <v>#N/A</v>
      </c>
      <c r="OAQ18" s="57"/>
      <c r="OAR18" s="58"/>
      <c r="OAS18" s="56" t="e">
        <f>VLOOKUP(OAR18,$B$8:$C$182,2,0)</f>
        <v>#N/A</v>
      </c>
      <c r="OAT18" s="57"/>
      <c r="OAU18" s="58"/>
      <c r="OAV18" s="56" t="e">
        <f>VLOOKUP(OAU18,$B$8:$C$182,2,0)</f>
        <v>#N/A</v>
      </c>
      <c r="OAW18" s="57"/>
      <c r="OAX18" s="58"/>
      <c r="OAY18" s="56" t="e">
        <f>VLOOKUP(OAX18,$B$8:$C$182,2,0)</f>
        <v>#N/A</v>
      </c>
      <c r="OAZ18" s="57"/>
      <c r="OBA18" s="58"/>
      <c r="OBB18" s="56" t="e">
        <f>VLOOKUP(OBA18,$B$8:$C$182,2,0)</f>
        <v>#N/A</v>
      </c>
      <c r="OBC18" s="57"/>
      <c r="OBD18" s="58"/>
      <c r="OBE18" s="56" t="e">
        <f>VLOOKUP(OBD18,$B$8:$C$182,2,0)</f>
        <v>#N/A</v>
      </c>
      <c r="OBF18" s="57"/>
      <c r="OBG18" s="58"/>
      <c r="OBH18" s="56" t="e">
        <f>VLOOKUP(OBG18,$B$8:$C$182,2,0)</f>
        <v>#N/A</v>
      </c>
      <c r="OBI18" s="57"/>
      <c r="OBJ18" s="58"/>
      <c r="OBK18" s="56" t="e">
        <f>VLOOKUP(OBJ18,$B$8:$C$182,2,0)</f>
        <v>#N/A</v>
      </c>
      <c r="OBL18" s="57"/>
      <c r="OBM18" s="58"/>
      <c r="OBN18" s="56" t="e">
        <f>VLOOKUP(OBM18,$B$8:$C$182,2,0)</f>
        <v>#N/A</v>
      </c>
      <c r="OBO18" s="57"/>
      <c r="OBP18" s="58"/>
      <c r="OBQ18" s="56" t="e">
        <f>VLOOKUP(OBP18,$B$8:$C$182,2,0)</f>
        <v>#N/A</v>
      </c>
      <c r="OBR18" s="57"/>
      <c r="OBS18" s="58"/>
      <c r="OBT18" s="56" t="e">
        <f>VLOOKUP(OBS18,$B$8:$C$182,2,0)</f>
        <v>#N/A</v>
      </c>
      <c r="OBU18" s="57"/>
      <c r="OBV18" s="58"/>
      <c r="OBW18" s="56" t="e">
        <f>VLOOKUP(OBV18,$B$8:$C$182,2,0)</f>
        <v>#N/A</v>
      </c>
      <c r="OBX18" s="57"/>
      <c r="OBY18" s="58"/>
      <c r="OBZ18" s="56" t="e">
        <f>VLOOKUP(OBY18,$B$8:$C$182,2,0)</f>
        <v>#N/A</v>
      </c>
      <c r="OCA18" s="57"/>
      <c r="OCB18" s="58"/>
      <c r="OCC18" s="56" t="e">
        <f>VLOOKUP(OCB18,$B$8:$C$182,2,0)</f>
        <v>#N/A</v>
      </c>
      <c r="OCD18" s="57"/>
      <c r="OCE18" s="58"/>
      <c r="OCF18" s="56" t="e">
        <f>VLOOKUP(OCE18,$B$8:$C$182,2,0)</f>
        <v>#N/A</v>
      </c>
      <c r="OCG18" s="57"/>
      <c r="OCH18" s="58"/>
      <c r="OCI18" s="56" t="e">
        <f>VLOOKUP(OCH18,$B$8:$C$182,2,0)</f>
        <v>#N/A</v>
      </c>
      <c r="OCJ18" s="57"/>
      <c r="OCK18" s="58"/>
      <c r="OCL18" s="56" t="e">
        <f>VLOOKUP(OCK18,$B$8:$C$182,2,0)</f>
        <v>#N/A</v>
      </c>
      <c r="OCM18" s="57"/>
      <c r="OCN18" s="58"/>
      <c r="OCO18" s="56" t="e">
        <f>VLOOKUP(OCN18,$B$8:$C$182,2,0)</f>
        <v>#N/A</v>
      </c>
      <c r="OCP18" s="57"/>
      <c r="OCQ18" s="58"/>
      <c r="OCR18" s="56" t="e">
        <f>VLOOKUP(OCQ18,$B$8:$C$182,2,0)</f>
        <v>#N/A</v>
      </c>
      <c r="OCS18" s="57"/>
      <c r="OCT18" s="58"/>
      <c r="OCU18" s="56" t="e">
        <f>VLOOKUP(OCT18,$B$8:$C$182,2,0)</f>
        <v>#N/A</v>
      </c>
      <c r="OCV18" s="57"/>
      <c r="OCW18" s="58"/>
      <c r="OCX18" s="56" t="e">
        <f>VLOOKUP(OCW18,$B$8:$C$182,2,0)</f>
        <v>#N/A</v>
      </c>
      <c r="OCY18" s="57"/>
      <c r="OCZ18" s="58"/>
      <c r="ODA18" s="56" t="e">
        <f>VLOOKUP(OCZ18,$B$8:$C$182,2,0)</f>
        <v>#N/A</v>
      </c>
      <c r="ODB18" s="57"/>
      <c r="ODC18" s="58"/>
      <c r="ODD18" s="56" t="e">
        <f>VLOOKUP(ODC18,$B$8:$C$182,2,0)</f>
        <v>#N/A</v>
      </c>
      <c r="ODE18" s="57"/>
      <c r="ODF18" s="58"/>
      <c r="ODG18" s="56" t="e">
        <f>VLOOKUP(ODF18,$B$8:$C$182,2,0)</f>
        <v>#N/A</v>
      </c>
      <c r="ODH18" s="57"/>
      <c r="ODI18" s="58"/>
      <c r="ODJ18" s="56" t="e">
        <f>VLOOKUP(ODI18,$B$8:$C$182,2,0)</f>
        <v>#N/A</v>
      </c>
      <c r="ODK18" s="57"/>
      <c r="ODL18" s="58"/>
      <c r="ODM18" s="56" t="e">
        <f>VLOOKUP(ODL18,$B$8:$C$182,2,0)</f>
        <v>#N/A</v>
      </c>
      <c r="ODN18" s="57"/>
      <c r="ODO18" s="58"/>
      <c r="ODP18" s="56" t="e">
        <f>VLOOKUP(ODO18,$B$8:$C$182,2,0)</f>
        <v>#N/A</v>
      </c>
      <c r="ODQ18" s="57"/>
      <c r="ODR18" s="58"/>
      <c r="ODS18" s="56" t="e">
        <f>VLOOKUP(ODR18,$B$8:$C$182,2,0)</f>
        <v>#N/A</v>
      </c>
      <c r="ODT18" s="57"/>
      <c r="ODU18" s="58"/>
      <c r="ODV18" s="56" t="e">
        <f>VLOOKUP(ODU18,$B$8:$C$182,2,0)</f>
        <v>#N/A</v>
      </c>
      <c r="ODW18" s="57"/>
      <c r="ODX18" s="58"/>
      <c r="ODY18" s="56" t="e">
        <f>VLOOKUP(ODX18,$B$8:$C$182,2,0)</f>
        <v>#N/A</v>
      </c>
      <c r="ODZ18" s="57"/>
      <c r="OEA18" s="58"/>
      <c r="OEB18" s="56" t="e">
        <f>VLOOKUP(OEA18,$B$8:$C$182,2,0)</f>
        <v>#N/A</v>
      </c>
      <c r="OEC18" s="57"/>
      <c r="OED18" s="58"/>
      <c r="OEE18" s="56" t="e">
        <f>VLOOKUP(OED18,$B$8:$C$182,2,0)</f>
        <v>#N/A</v>
      </c>
      <c r="OEF18" s="57"/>
      <c r="OEG18" s="58"/>
      <c r="OEH18" s="56" t="e">
        <f>VLOOKUP(OEG18,$B$8:$C$182,2,0)</f>
        <v>#N/A</v>
      </c>
      <c r="OEI18" s="57"/>
      <c r="OEJ18" s="58"/>
      <c r="OEK18" s="56" t="e">
        <f>VLOOKUP(OEJ18,$B$8:$C$182,2,0)</f>
        <v>#N/A</v>
      </c>
      <c r="OEL18" s="57"/>
      <c r="OEM18" s="58"/>
      <c r="OEN18" s="56" t="e">
        <f>VLOOKUP(OEM18,$B$8:$C$182,2,0)</f>
        <v>#N/A</v>
      </c>
      <c r="OEO18" s="57"/>
      <c r="OEP18" s="58"/>
      <c r="OEQ18" s="56" t="e">
        <f>VLOOKUP(OEP18,$B$8:$C$182,2,0)</f>
        <v>#N/A</v>
      </c>
      <c r="OER18" s="57"/>
      <c r="OES18" s="58"/>
      <c r="OET18" s="56" t="e">
        <f>VLOOKUP(OES18,$B$8:$C$182,2,0)</f>
        <v>#N/A</v>
      </c>
      <c r="OEU18" s="57"/>
      <c r="OEV18" s="58"/>
      <c r="OEW18" s="56" t="e">
        <f>VLOOKUP(OEV18,$B$8:$C$182,2,0)</f>
        <v>#N/A</v>
      </c>
      <c r="OEX18" s="57"/>
      <c r="OEY18" s="58"/>
      <c r="OEZ18" s="56" t="e">
        <f>VLOOKUP(OEY18,$B$8:$C$182,2,0)</f>
        <v>#N/A</v>
      </c>
      <c r="OFA18" s="57"/>
      <c r="OFB18" s="58"/>
      <c r="OFC18" s="56" t="e">
        <f>VLOOKUP(OFB18,$B$8:$C$182,2,0)</f>
        <v>#N/A</v>
      </c>
      <c r="OFD18" s="57"/>
      <c r="OFE18" s="58"/>
      <c r="OFF18" s="56" t="e">
        <f>VLOOKUP(OFE18,$B$8:$C$182,2,0)</f>
        <v>#N/A</v>
      </c>
      <c r="OFG18" s="57"/>
      <c r="OFH18" s="58"/>
      <c r="OFI18" s="56" t="e">
        <f>VLOOKUP(OFH18,$B$8:$C$182,2,0)</f>
        <v>#N/A</v>
      </c>
      <c r="OFJ18" s="57"/>
      <c r="OFK18" s="58"/>
      <c r="OFL18" s="56" t="e">
        <f>VLOOKUP(OFK18,$B$8:$C$182,2,0)</f>
        <v>#N/A</v>
      </c>
      <c r="OFM18" s="57"/>
      <c r="OFN18" s="58"/>
      <c r="OFO18" s="56" t="e">
        <f>VLOOKUP(OFN18,$B$8:$C$182,2,0)</f>
        <v>#N/A</v>
      </c>
      <c r="OFP18" s="57"/>
      <c r="OFQ18" s="58"/>
      <c r="OFR18" s="56" t="e">
        <f>VLOOKUP(OFQ18,$B$8:$C$182,2,0)</f>
        <v>#N/A</v>
      </c>
      <c r="OFS18" s="57"/>
      <c r="OFT18" s="58"/>
      <c r="OFU18" s="56" t="e">
        <f>VLOOKUP(OFT18,$B$8:$C$182,2,0)</f>
        <v>#N/A</v>
      </c>
      <c r="OFV18" s="57"/>
      <c r="OFW18" s="58"/>
      <c r="OFX18" s="56" t="e">
        <f>VLOOKUP(OFW18,$B$8:$C$182,2,0)</f>
        <v>#N/A</v>
      </c>
      <c r="OFY18" s="57"/>
      <c r="OFZ18" s="58"/>
      <c r="OGA18" s="56" t="e">
        <f>VLOOKUP(OFZ18,$B$8:$C$182,2,0)</f>
        <v>#N/A</v>
      </c>
      <c r="OGB18" s="57"/>
      <c r="OGC18" s="58"/>
      <c r="OGD18" s="56" t="e">
        <f>VLOOKUP(OGC18,$B$8:$C$182,2,0)</f>
        <v>#N/A</v>
      </c>
      <c r="OGE18" s="57"/>
      <c r="OGF18" s="58"/>
      <c r="OGG18" s="56" t="e">
        <f>VLOOKUP(OGF18,$B$8:$C$182,2,0)</f>
        <v>#N/A</v>
      </c>
      <c r="OGH18" s="57"/>
      <c r="OGI18" s="58"/>
      <c r="OGJ18" s="56" t="e">
        <f>VLOOKUP(OGI18,$B$8:$C$182,2,0)</f>
        <v>#N/A</v>
      </c>
      <c r="OGK18" s="57"/>
      <c r="OGL18" s="58"/>
      <c r="OGM18" s="56" t="e">
        <f>VLOOKUP(OGL18,$B$8:$C$182,2,0)</f>
        <v>#N/A</v>
      </c>
      <c r="OGN18" s="57"/>
      <c r="OGO18" s="58"/>
      <c r="OGP18" s="56" t="e">
        <f>VLOOKUP(OGO18,$B$8:$C$182,2,0)</f>
        <v>#N/A</v>
      </c>
      <c r="OGQ18" s="57"/>
      <c r="OGR18" s="58"/>
      <c r="OGS18" s="56" t="e">
        <f>VLOOKUP(OGR18,$B$8:$C$182,2,0)</f>
        <v>#N/A</v>
      </c>
      <c r="OGT18" s="57"/>
      <c r="OGU18" s="58"/>
      <c r="OGV18" s="56" t="e">
        <f>VLOOKUP(OGU18,$B$8:$C$182,2,0)</f>
        <v>#N/A</v>
      </c>
      <c r="OGW18" s="57"/>
      <c r="OGX18" s="58"/>
      <c r="OGY18" s="56" t="e">
        <f>VLOOKUP(OGX18,$B$8:$C$182,2,0)</f>
        <v>#N/A</v>
      </c>
      <c r="OGZ18" s="57"/>
      <c r="OHA18" s="58"/>
      <c r="OHB18" s="56" t="e">
        <f>VLOOKUP(OHA18,$B$8:$C$182,2,0)</f>
        <v>#N/A</v>
      </c>
      <c r="OHC18" s="57"/>
      <c r="OHD18" s="58"/>
      <c r="OHE18" s="56" t="e">
        <f>VLOOKUP(OHD18,$B$8:$C$182,2,0)</f>
        <v>#N/A</v>
      </c>
      <c r="OHF18" s="57"/>
      <c r="OHG18" s="58"/>
      <c r="OHH18" s="56" t="e">
        <f>VLOOKUP(OHG18,$B$8:$C$182,2,0)</f>
        <v>#N/A</v>
      </c>
      <c r="OHI18" s="57"/>
      <c r="OHJ18" s="58"/>
      <c r="OHK18" s="56" t="e">
        <f>VLOOKUP(OHJ18,$B$8:$C$182,2,0)</f>
        <v>#N/A</v>
      </c>
      <c r="OHL18" s="57"/>
      <c r="OHM18" s="58"/>
      <c r="OHN18" s="56" t="e">
        <f>VLOOKUP(OHM18,$B$8:$C$182,2,0)</f>
        <v>#N/A</v>
      </c>
      <c r="OHO18" s="57"/>
      <c r="OHP18" s="58"/>
      <c r="OHQ18" s="56" t="e">
        <f>VLOOKUP(OHP18,$B$8:$C$182,2,0)</f>
        <v>#N/A</v>
      </c>
      <c r="OHR18" s="57"/>
      <c r="OHS18" s="58"/>
      <c r="OHT18" s="56" t="e">
        <f>VLOOKUP(OHS18,$B$8:$C$182,2,0)</f>
        <v>#N/A</v>
      </c>
      <c r="OHU18" s="57"/>
      <c r="OHV18" s="58"/>
      <c r="OHW18" s="56" t="e">
        <f>VLOOKUP(OHV18,$B$8:$C$182,2,0)</f>
        <v>#N/A</v>
      </c>
      <c r="OHX18" s="57"/>
      <c r="OHY18" s="58"/>
      <c r="OHZ18" s="56" t="e">
        <f>VLOOKUP(OHY18,$B$8:$C$182,2,0)</f>
        <v>#N/A</v>
      </c>
      <c r="OIA18" s="57"/>
      <c r="OIB18" s="58"/>
      <c r="OIC18" s="56" t="e">
        <f>VLOOKUP(OIB18,$B$8:$C$182,2,0)</f>
        <v>#N/A</v>
      </c>
      <c r="OID18" s="57"/>
      <c r="OIE18" s="58"/>
      <c r="OIF18" s="56" t="e">
        <f>VLOOKUP(OIE18,$B$8:$C$182,2,0)</f>
        <v>#N/A</v>
      </c>
      <c r="OIG18" s="57"/>
      <c r="OIH18" s="58"/>
      <c r="OII18" s="56" t="e">
        <f>VLOOKUP(OIH18,$B$8:$C$182,2,0)</f>
        <v>#N/A</v>
      </c>
      <c r="OIJ18" s="57"/>
      <c r="OIK18" s="58"/>
      <c r="OIL18" s="56" t="e">
        <f>VLOOKUP(OIK18,$B$8:$C$182,2,0)</f>
        <v>#N/A</v>
      </c>
      <c r="OIM18" s="57"/>
      <c r="OIN18" s="58"/>
      <c r="OIO18" s="56" t="e">
        <f>VLOOKUP(OIN18,$B$8:$C$182,2,0)</f>
        <v>#N/A</v>
      </c>
      <c r="OIP18" s="57"/>
      <c r="OIQ18" s="58"/>
      <c r="OIR18" s="56" t="e">
        <f>VLOOKUP(OIQ18,$B$8:$C$182,2,0)</f>
        <v>#N/A</v>
      </c>
      <c r="OIS18" s="57"/>
      <c r="OIT18" s="58"/>
      <c r="OIU18" s="56" t="e">
        <f>VLOOKUP(OIT18,$B$8:$C$182,2,0)</f>
        <v>#N/A</v>
      </c>
      <c r="OIV18" s="57"/>
      <c r="OIW18" s="58"/>
      <c r="OIX18" s="56" t="e">
        <f>VLOOKUP(OIW18,$B$8:$C$182,2,0)</f>
        <v>#N/A</v>
      </c>
      <c r="OIY18" s="57"/>
      <c r="OIZ18" s="58"/>
      <c r="OJA18" s="56" t="e">
        <f>VLOOKUP(OIZ18,$B$8:$C$182,2,0)</f>
        <v>#N/A</v>
      </c>
      <c r="OJB18" s="57"/>
      <c r="OJC18" s="58"/>
      <c r="OJD18" s="56" t="e">
        <f>VLOOKUP(OJC18,$B$8:$C$182,2,0)</f>
        <v>#N/A</v>
      </c>
      <c r="OJE18" s="57"/>
      <c r="OJF18" s="58"/>
      <c r="OJG18" s="56" t="e">
        <f>VLOOKUP(OJF18,$B$8:$C$182,2,0)</f>
        <v>#N/A</v>
      </c>
      <c r="OJH18" s="57"/>
      <c r="OJI18" s="58"/>
      <c r="OJJ18" s="56" t="e">
        <f>VLOOKUP(OJI18,$B$8:$C$182,2,0)</f>
        <v>#N/A</v>
      </c>
      <c r="OJK18" s="57"/>
      <c r="OJL18" s="58"/>
      <c r="OJM18" s="56" t="e">
        <f>VLOOKUP(OJL18,$B$8:$C$182,2,0)</f>
        <v>#N/A</v>
      </c>
      <c r="OJN18" s="57"/>
      <c r="OJO18" s="58"/>
      <c r="OJP18" s="56" t="e">
        <f>VLOOKUP(OJO18,$B$8:$C$182,2,0)</f>
        <v>#N/A</v>
      </c>
      <c r="OJQ18" s="57"/>
      <c r="OJR18" s="58"/>
      <c r="OJS18" s="56" t="e">
        <f>VLOOKUP(OJR18,$B$8:$C$182,2,0)</f>
        <v>#N/A</v>
      </c>
      <c r="OJT18" s="57"/>
      <c r="OJU18" s="58"/>
      <c r="OJV18" s="56" t="e">
        <f>VLOOKUP(OJU18,$B$8:$C$182,2,0)</f>
        <v>#N/A</v>
      </c>
      <c r="OJW18" s="57"/>
      <c r="OJX18" s="58"/>
      <c r="OJY18" s="56" t="e">
        <f>VLOOKUP(OJX18,$B$8:$C$182,2,0)</f>
        <v>#N/A</v>
      </c>
      <c r="OJZ18" s="57"/>
      <c r="OKA18" s="58"/>
      <c r="OKB18" s="56" t="e">
        <f>VLOOKUP(OKA18,$B$8:$C$182,2,0)</f>
        <v>#N/A</v>
      </c>
      <c r="OKC18" s="57"/>
      <c r="OKD18" s="58"/>
      <c r="OKE18" s="56" t="e">
        <f>VLOOKUP(OKD18,$B$8:$C$182,2,0)</f>
        <v>#N/A</v>
      </c>
      <c r="OKF18" s="57"/>
      <c r="OKG18" s="58"/>
      <c r="OKH18" s="56" t="e">
        <f>VLOOKUP(OKG18,$B$8:$C$182,2,0)</f>
        <v>#N/A</v>
      </c>
      <c r="OKI18" s="57"/>
      <c r="OKJ18" s="58"/>
      <c r="OKK18" s="56" t="e">
        <f>VLOOKUP(OKJ18,$B$8:$C$182,2,0)</f>
        <v>#N/A</v>
      </c>
      <c r="OKL18" s="57"/>
      <c r="OKM18" s="58"/>
      <c r="OKN18" s="56" t="e">
        <f>VLOOKUP(OKM18,$B$8:$C$182,2,0)</f>
        <v>#N/A</v>
      </c>
      <c r="OKO18" s="57"/>
      <c r="OKP18" s="58"/>
      <c r="OKQ18" s="56" t="e">
        <f>VLOOKUP(OKP18,$B$8:$C$182,2,0)</f>
        <v>#N/A</v>
      </c>
      <c r="OKR18" s="57"/>
      <c r="OKS18" s="58"/>
      <c r="OKT18" s="56" t="e">
        <f>VLOOKUP(OKS18,$B$8:$C$182,2,0)</f>
        <v>#N/A</v>
      </c>
      <c r="OKU18" s="57"/>
      <c r="OKV18" s="58"/>
      <c r="OKW18" s="56" t="e">
        <f>VLOOKUP(OKV18,$B$8:$C$182,2,0)</f>
        <v>#N/A</v>
      </c>
      <c r="OKX18" s="57"/>
      <c r="OKY18" s="58"/>
      <c r="OKZ18" s="56" t="e">
        <f>VLOOKUP(OKY18,$B$8:$C$182,2,0)</f>
        <v>#N/A</v>
      </c>
      <c r="OLA18" s="57"/>
      <c r="OLB18" s="58"/>
      <c r="OLC18" s="56" t="e">
        <f>VLOOKUP(OLB18,$B$8:$C$182,2,0)</f>
        <v>#N/A</v>
      </c>
      <c r="OLD18" s="57"/>
      <c r="OLE18" s="58"/>
      <c r="OLF18" s="56" t="e">
        <f>VLOOKUP(OLE18,$B$8:$C$182,2,0)</f>
        <v>#N/A</v>
      </c>
      <c r="OLG18" s="57"/>
      <c r="OLH18" s="58"/>
      <c r="OLI18" s="56" t="e">
        <f>VLOOKUP(OLH18,$B$8:$C$182,2,0)</f>
        <v>#N/A</v>
      </c>
      <c r="OLJ18" s="57"/>
      <c r="OLK18" s="58"/>
      <c r="OLL18" s="56" t="e">
        <f>VLOOKUP(OLK18,$B$8:$C$182,2,0)</f>
        <v>#N/A</v>
      </c>
      <c r="OLM18" s="57"/>
      <c r="OLN18" s="58"/>
      <c r="OLO18" s="56" t="e">
        <f>VLOOKUP(OLN18,$B$8:$C$182,2,0)</f>
        <v>#N/A</v>
      </c>
      <c r="OLP18" s="57"/>
      <c r="OLQ18" s="58"/>
      <c r="OLR18" s="56" t="e">
        <f>VLOOKUP(OLQ18,$B$8:$C$182,2,0)</f>
        <v>#N/A</v>
      </c>
      <c r="OLS18" s="57"/>
      <c r="OLT18" s="58"/>
      <c r="OLU18" s="56" t="e">
        <f>VLOOKUP(OLT18,$B$8:$C$182,2,0)</f>
        <v>#N/A</v>
      </c>
      <c r="OLV18" s="57"/>
      <c r="OLW18" s="58"/>
      <c r="OLX18" s="56" t="e">
        <f>VLOOKUP(OLW18,$B$8:$C$182,2,0)</f>
        <v>#N/A</v>
      </c>
      <c r="OLY18" s="57"/>
      <c r="OLZ18" s="58"/>
      <c r="OMA18" s="56" t="e">
        <f>VLOOKUP(OLZ18,$B$8:$C$182,2,0)</f>
        <v>#N/A</v>
      </c>
      <c r="OMB18" s="57"/>
      <c r="OMC18" s="58"/>
      <c r="OMD18" s="56" t="e">
        <f>VLOOKUP(OMC18,$B$8:$C$182,2,0)</f>
        <v>#N/A</v>
      </c>
      <c r="OME18" s="57"/>
      <c r="OMF18" s="58"/>
      <c r="OMG18" s="56" t="e">
        <f>VLOOKUP(OMF18,$B$8:$C$182,2,0)</f>
        <v>#N/A</v>
      </c>
      <c r="OMH18" s="57"/>
      <c r="OMI18" s="58"/>
      <c r="OMJ18" s="56" t="e">
        <f>VLOOKUP(OMI18,$B$8:$C$182,2,0)</f>
        <v>#N/A</v>
      </c>
      <c r="OMK18" s="57"/>
      <c r="OML18" s="58"/>
      <c r="OMM18" s="56" t="e">
        <f>VLOOKUP(OML18,$B$8:$C$182,2,0)</f>
        <v>#N/A</v>
      </c>
      <c r="OMN18" s="57"/>
      <c r="OMO18" s="58"/>
      <c r="OMP18" s="56" t="e">
        <f>VLOOKUP(OMO18,$B$8:$C$182,2,0)</f>
        <v>#N/A</v>
      </c>
      <c r="OMQ18" s="57"/>
      <c r="OMR18" s="58"/>
      <c r="OMS18" s="56" t="e">
        <f>VLOOKUP(OMR18,$B$8:$C$182,2,0)</f>
        <v>#N/A</v>
      </c>
      <c r="OMT18" s="57"/>
      <c r="OMU18" s="58"/>
      <c r="OMV18" s="56" t="e">
        <f>VLOOKUP(OMU18,$B$8:$C$182,2,0)</f>
        <v>#N/A</v>
      </c>
      <c r="OMW18" s="57"/>
      <c r="OMX18" s="58"/>
      <c r="OMY18" s="56" t="e">
        <f>VLOOKUP(OMX18,$B$8:$C$182,2,0)</f>
        <v>#N/A</v>
      </c>
      <c r="OMZ18" s="57"/>
      <c r="ONA18" s="58"/>
      <c r="ONB18" s="56" t="e">
        <f>VLOOKUP(ONA18,$B$8:$C$182,2,0)</f>
        <v>#N/A</v>
      </c>
      <c r="ONC18" s="57"/>
      <c r="OND18" s="58"/>
      <c r="ONE18" s="56" t="e">
        <f>VLOOKUP(OND18,$B$8:$C$182,2,0)</f>
        <v>#N/A</v>
      </c>
      <c r="ONF18" s="57"/>
      <c r="ONG18" s="58"/>
      <c r="ONH18" s="56" t="e">
        <f>VLOOKUP(ONG18,$B$8:$C$182,2,0)</f>
        <v>#N/A</v>
      </c>
      <c r="ONI18" s="57"/>
      <c r="ONJ18" s="58"/>
      <c r="ONK18" s="56" t="e">
        <f>VLOOKUP(ONJ18,$B$8:$C$182,2,0)</f>
        <v>#N/A</v>
      </c>
      <c r="ONL18" s="57"/>
      <c r="ONM18" s="58"/>
      <c r="ONN18" s="56" t="e">
        <f>VLOOKUP(ONM18,$B$8:$C$182,2,0)</f>
        <v>#N/A</v>
      </c>
      <c r="ONO18" s="57"/>
      <c r="ONP18" s="58"/>
      <c r="ONQ18" s="56" t="e">
        <f>VLOOKUP(ONP18,$B$8:$C$182,2,0)</f>
        <v>#N/A</v>
      </c>
      <c r="ONR18" s="57"/>
      <c r="ONS18" s="58"/>
      <c r="ONT18" s="56" t="e">
        <f>VLOOKUP(ONS18,$B$8:$C$182,2,0)</f>
        <v>#N/A</v>
      </c>
      <c r="ONU18" s="57"/>
      <c r="ONV18" s="58"/>
      <c r="ONW18" s="56" t="e">
        <f>VLOOKUP(ONV18,$B$8:$C$182,2,0)</f>
        <v>#N/A</v>
      </c>
      <c r="ONX18" s="57"/>
      <c r="ONY18" s="58"/>
      <c r="ONZ18" s="56" t="e">
        <f>VLOOKUP(ONY18,$B$8:$C$182,2,0)</f>
        <v>#N/A</v>
      </c>
      <c r="OOA18" s="57"/>
      <c r="OOB18" s="58"/>
      <c r="OOC18" s="56" t="e">
        <f>VLOOKUP(OOB18,$B$8:$C$182,2,0)</f>
        <v>#N/A</v>
      </c>
      <c r="OOD18" s="57"/>
      <c r="OOE18" s="58"/>
      <c r="OOF18" s="56" t="e">
        <f>VLOOKUP(OOE18,$B$8:$C$182,2,0)</f>
        <v>#N/A</v>
      </c>
      <c r="OOG18" s="57"/>
      <c r="OOH18" s="58"/>
      <c r="OOI18" s="56" t="e">
        <f>VLOOKUP(OOH18,$B$8:$C$182,2,0)</f>
        <v>#N/A</v>
      </c>
      <c r="OOJ18" s="57"/>
      <c r="OOK18" s="58"/>
      <c r="OOL18" s="56" t="e">
        <f>VLOOKUP(OOK18,$B$8:$C$182,2,0)</f>
        <v>#N/A</v>
      </c>
      <c r="OOM18" s="57"/>
      <c r="OON18" s="58"/>
      <c r="OOO18" s="56" t="e">
        <f>VLOOKUP(OON18,$B$8:$C$182,2,0)</f>
        <v>#N/A</v>
      </c>
      <c r="OOP18" s="57"/>
      <c r="OOQ18" s="58"/>
      <c r="OOR18" s="56" t="e">
        <f>VLOOKUP(OOQ18,$B$8:$C$182,2,0)</f>
        <v>#N/A</v>
      </c>
      <c r="OOS18" s="57"/>
      <c r="OOT18" s="58"/>
      <c r="OOU18" s="56" t="e">
        <f>VLOOKUP(OOT18,$B$8:$C$182,2,0)</f>
        <v>#N/A</v>
      </c>
      <c r="OOV18" s="57"/>
      <c r="OOW18" s="58"/>
      <c r="OOX18" s="56" t="e">
        <f>VLOOKUP(OOW18,$B$8:$C$182,2,0)</f>
        <v>#N/A</v>
      </c>
      <c r="OOY18" s="57"/>
      <c r="OOZ18" s="58"/>
      <c r="OPA18" s="56" t="e">
        <f>VLOOKUP(OOZ18,$B$8:$C$182,2,0)</f>
        <v>#N/A</v>
      </c>
      <c r="OPB18" s="57"/>
      <c r="OPC18" s="58"/>
      <c r="OPD18" s="56" t="e">
        <f>VLOOKUP(OPC18,$B$8:$C$182,2,0)</f>
        <v>#N/A</v>
      </c>
      <c r="OPE18" s="57"/>
      <c r="OPF18" s="58"/>
      <c r="OPG18" s="56" t="e">
        <f>VLOOKUP(OPF18,$B$8:$C$182,2,0)</f>
        <v>#N/A</v>
      </c>
      <c r="OPH18" s="57"/>
      <c r="OPI18" s="58"/>
      <c r="OPJ18" s="56" t="e">
        <f>VLOOKUP(OPI18,$B$8:$C$182,2,0)</f>
        <v>#N/A</v>
      </c>
      <c r="OPK18" s="57"/>
      <c r="OPL18" s="58"/>
      <c r="OPM18" s="56" t="e">
        <f>VLOOKUP(OPL18,$B$8:$C$182,2,0)</f>
        <v>#N/A</v>
      </c>
      <c r="OPN18" s="57"/>
      <c r="OPO18" s="58"/>
      <c r="OPP18" s="56" t="e">
        <f>VLOOKUP(OPO18,$B$8:$C$182,2,0)</f>
        <v>#N/A</v>
      </c>
      <c r="OPQ18" s="57"/>
      <c r="OPR18" s="58"/>
      <c r="OPS18" s="56" t="e">
        <f>VLOOKUP(OPR18,$B$8:$C$182,2,0)</f>
        <v>#N/A</v>
      </c>
      <c r="OPT18" s="57"/>
      <c r="OPU18" s="58"/>
      <c r="OPV18" s="56" t="e">
        <f>VLOOKUP(OPU18,$B$8:$C$182,2,0)</f>
        <v>#N/A</v>
      </c>
      <c r="OPW18" s="57"/>
      <c r="OPX18" s="58"/>
      <c r="OPY18" s="56" t="e">
        <f>VLOOKUP(OPX18,$B$8:$C$182,2,0)</f>
        <v>#N/A</v>
      </c>
      <c r="OPZ18" s="57"/>
      <c r="OQA18" s="58"/>
      <c r="OQB18" s="56" t="e">
        <f>VLOOKUP(OQA18,$B$8:$C$182,2,0)</f>
        <v>#N/A</v>
      </c>
      <c r="OQC18" s="57"/>
      <c r="OQD18" s="58"/>
      <c r="OQE18" s="56" t="e">
        <f>VLOOKUP(OQD18,$B$8:$C$182,2,0)</f>
        <v>#N/A</v>
      </c>
      <c r="OQF18" s="57"/>
      <c r="OQG18" s="58"/>
      <c r="OQH18" s="56" t="e">
        <f>VLOOKUP(OQG18,$B$8:$C$182,2,0)</f>
        <v>#N/A</v>
      </c>
      <c r="OQI18" s="57"/>
      <c r="OQJ18" s="58"/>
      <c r="OQK18" s="56" t="e">
        <f>VLOOKUP(OQJ18,$B$8:$C$182,2,0)</f>
        <v>#N/A</v>
      </c>
      <c r="OQL18" s="57"/>
      <c r="OQM18" s="58"/>
      <c r="OQN18" s="56" t="e">
        <f>VLOOKUP(OQM18,$B$8:$C$182,2,0)</f>
        <v>#N/A</v>
      </c>
      <c r="OQO18" s="57"/>
      <c r="OQP18" s="58"/>
      <c r="OQQ18" s="56" t="e">
        <f>VLOOKUP(OQP18,$B$8:$C$182,2,0)</f>
        <v>#N/A</v>
      </c>
      <c r="OQR18" s="57"/>
      <c r="OQS18" s="58"/>
      <c r="OQT18" s="56" t="e">
        <f>VLOOKUP(OQS18,$B$8:$C$182,2,0)</f>
        <v>#N/A</v>
      </c>
      <c r="OQU18" s="57"/>
      <c r="OQV18" s="58"/>
      <c r="OQW18" s="56" t="e">
        <f>VLOOKUP(OQV18,$B$8:$C$182,2,0)</f>
        <v>#N/A</v>
      </c>
      <c r="OQX18" s="57"/>
      <c r="OQY18" s="58"/>
      <c r="OQZ18" s="56" t="e">
        <f>VLOOKUP(OQY18,$B$8:$C$182,2,0)</f>
        <v>#N/A</v>
      </c>
      <c r="ORA18" s="57"/>
      <c r="ORB18" s="58"/>
      <c r="ORC18" s="56" t="e">
        <f>VLOOKUP(ORB18,$B$8:$C$182,2,0)</f>
        <v>#N/A</v>
      </c>
      <c r="ORD18" s="57"/>
      <c r="ORE18" s="58"/>
      <c r="ORF18" s="56" t="e">
        <f>VLOOKUP(ORE18,$B$8:$C$182,2,0)</f>
        <v>#N/A</v>
      </c>
      <c r="ORG18" s="57"/>
      <c r="ORH18" s="58"/>
      <c r="ORI18" s="56" t="e">
        <f>VLOOKUP(ORH18,$B$8:$C$182,2,0)</f>
        <v>#N/A</v>
      </c>
      <c r="ORJ18" s="57"/>
      <c r="ORK18" s="58"/>
      <c r="ORL18" s="56" t="e">
        <f>VLOOKUP(ORK18,$B$8:$C$182,2,0)</f>
        <v>#N/A</v>
      </c>
      <c r="ORM18" s="57"/>
      <c r="ORN18" s="58"/>
      <c r="ORO18" s="56" t="e">
        <f>VLOOKUP(ORN18,$B$8:$C$182,2,0)</f>
        <v>#N/A</v>
      </c>
      <c r="ORP18" s="57"/>
      <c r="ORQ18" s="58"/>
      <c r="ORR18" s="56" t="e">
        <f>VLOOKUP(ORQ18,$B$8:$C$182,2,0)</f>
        <v>#N/A</v>
      </c>
      <c r="ORS18" s="57"/>
      <c r="ORT18" s="58"/>
      <c r="ORU18" s="56" t="e">
        <f>VLOOKUP(ORT18,$B$8:$C$182,2,0)</f>
        <v>#N/A</v>
      </c>
      <c r="ORV18" s="57"/>
      <c r="ORW18" s="58"/>
      <c r="ORX18" s="56" t="e">
        <f>VLOOKUP(ORW18,$B$8:$C$182,2,0)</f>
        <v>#N/A</v>
      </c>
      <c r="ORY18" s="57"/>
      <c r="ORZ18" s="58"/>
      <c r="OSA18" s="56" t="e">
        <f>VLOOKUP(ORZ18,$B$8:$C$182,2,0)</f>
        <v>#N/A</v>
      </c>
      <c r="OSB18" s="57"/>
      <c r="OSC18" s="58"/>
      <c r="OSD18" s="56" t="e">
        <f>VLOOKUP(OSC18,$B$8:$C$182,2,0)</f>
        <v>#N/A</v>
      </c>
      <c r="OSE18" s="57"/>
      <c r="OSF18" s="58"/>
      <c r="OSG18" s="56" t="e">
        <f>VLOOKUP(OSF18,$B$8:$C$182,2,0)</f>
        <v>#N/A</v>
      </c>
      <c r="OSH18" s="57"/>
      <c r="OSI18" s="58"/>
      <c r="OSJ18" s="56" t="e">
        <f>VLOOKUP(OSI18,$B$8:$C$182,2,0)</f>
        <v>#N/A</v>
      </c>
      <c r="OSK18" s="57"/>
      <c r="OSL18" s="58"/>
      <c r="OSM18" s="56" t="e">
        <f>VLOOKUP(OSL18,$B$8:$C$182,2,0)</f>
        <v>#N/A</v>
      </c>
      <c r="OSN18" s="57"/>
      <c r="OSO18" s="58"/>
      <c r="OSP18" s="56" t="e">
        <f>VLOOKUP(OSO18,$B$8:$C$182,2,0)</f>
        <v>#N/A</v>
      </c>
      <c r="OSQ18" s="57"/>
      <c r="OSR18" s="58"/>
      <c r="OSS18" s="56" t="e">
        <f>VLOOKUP(OSR18,$B$8:$C$182,2,0)</f>
        <v>#N/A</v>
      </c>
      <c r="OST18" s="57"/>
      <c r="OSU18" s="58"/>
      <c r="OSV18" s="56" t="e">
        <f>VLOOKUP(OSU18,$B$8:$C$182,2,0)</f>
        <v>#N/A</v>
      </c>
      <c r="OSW18" s="57"/>
      <c r="OSX18" s="58"/>
      <c r="OSY18" s="56" t="e">
        <f>VLOOKUP(OSX18,$B$8:$C$182,2,0)</f>
        <v>#N/A</v>
      </c>
      <c r="OSZ18" s="57"/>
      <c r="OTA18" s="58"/>
      <c r="OTB18" s="56" t="e">
        <f>VLOOKUP(OTA18,$B$8:$C$182,2,0)</f>
        <v>#N/A</v>
      </c>
      <c r="OTC18" s="57"/>
      <c r="OTD18" s="58"/>
      <c r="OTE18" s="56" t="e">
        <f>VLOOKUP(OTD18,$B$8:$C$182,2,0)</f>
        <v>#N/A</v>
      </c>
      <c r="OTF18" s="57"/>
      <c r="OTG18" s="58"/>
      <c r="OTH18" s="56" t="e">
        <f>VLOOKUP(OTG18,$B$8:$C$182,2,0)</f>
        <v>#N/A</v>
      </c>
      <c r="OTI18" s="57"/>
      <c r="OTJ18" s="58"/>
      <c r="OTK18" s="56" t="e">
        <f>VLOOKUP(OTJ18,$B$8:$C$182,2,0)</f>
        <v>#N/A</v>
      </c>
      <c r="OTL18" s="57"/>
      <c r="OTM18" s="58"/>
      <c r="OTN18" s="56" t="e">
        <f>VLOOKUP(OTM18,$B$8:$C$182,2,0)</f>
        <v>#N/A</v>
      </c>
      <c r="OTO18" s="57"/>
      <c r="OTP18" s="58"/>
      <c r="OTQ18" s="56" t="e">
        <f>VLOOKUP(OTP18,$B$8:$C$182,2,0)</f>
        <v>#N/A</v>
      </c>
      <c r="OTR18" s="57"/>
      <c r="OTS18" s="58"/>
      <c r="OTT18" s="56" t="e">
        <f>VLOOKUP(OTS18,$B$8:$C$182,2,0)</f>
        <v>#N/A</v>
      </c>
      <c r="OTU18" s="57"/>
      <c r="OTV18" s="58"/>
      <c r="OTW18" s="56" t="e">
        <f>VLOOKUP(OTV18,$B$8:$C$182,2,0)</f>
        <v>#N/A</v>
      </c>
      <c r="OTX18" s="57"/>
      <c r="OTY18" s="58"/>
      <c r="OTZ18" s="56" t="e">
        <f>VLOOKUP(OTY18,$B$8:$C$182,2,0)</f>
        <v>#N/A</v>
      </c>
      <c r="OUA18" s="57"/>
      <c r="OUB18" s="58"/>
      <c r="OUC18" s="56" t="e">
        <f>VLOOKUP(OUB18,$B$8:$C$182,2,0)</f>
        <v>#N/A</v>
      </c>
      <c r="OUD18" s="57"/>
      <c r="OUE18" s="58"/>
      <c r="OUF18" s="56" t="e">
        <f>VLOOKUP(OUE18,$B$8:$C$182,2,0)</f>
        <v>#N/A</v>
      </c>
      <c r="OUG18" s="57"/>
      <c r="OUH18" s="58"/>
      <c r="OUI18" s="56" t="e">
        <f>VLOOKUP(OUH18,$B$8:$C$182,2,0)</f>
        <v>#N/A</v>
      </c>
      <c r="OUJ18" s="57"/>
      <c r="OUK18" s="58"/>
      <c r="OUL18" s="56" t="e">
        <f>VLOOKUP(OUK18,$B$8:$C$182,2,0)</f>
        <v>#N/A</v>
      </c>
      <c r="OUM18" s="57"/>
      <c r="OUN18" s="58"/>
      <c r="OUO18" s="56" t="e">
        <f>VLOOKUP(OUN18,$B$8:$C$182,2,0)</f>
        <v>#N/A</v>
      </c>
      <c r="OUP18" s="57"/>
      <c r="OUQ18" s="58"/>
      <c r="OUR18" s="56" t="e">
        <f>VLOOKUP(OUQ18,$B$8:$C$182,2,0)</f>
        <v>#N/A</v>
      </c>
      <c r="OUS18" s="57"/>
      <c r="OUT18" s="58"/>
      <c r="OUU18" s="56" t="e">
        <f>VLOOKUP(OUT18,$B$8:$C$182,2,0)</f>
        <v>#N/A</v>
      </c>
      <c r="OUV18" s="57"/>
      <c r="OUW18" s="58"/>
      <c r="OUX18" s="56" t="e">
        <f>VLOOKUP(OUW18,$B$8:$C$182,2,0)</f>
        <v>#N/A</v>
      </c>
      <c r="OUY18" s="57"/>
      <c r="OUZ18" s="58"/>
      <c r="OVA18" s="56" t="e">
        <f>VLOOKUP(OUZ18,$B$8:$C$182,2,0)</f>
        <v>#N/A</v>
      </c>
      <c r="OVB18" s="57"/>
      <c r="OVC18" s="58"/>
      <c r="OVD18" s="56" t="e">
        <f>VLOOKUP(OVC18,$B$8:$C$182,2,0)</f>
        <v>#N/A</v>
      </c>
      <c r="OVE18" s="57"/>
      <c r="OVF18" s="58"/>
      <c r="OVG18" s="56" t="e">
        <f>VLOOKUP(OVF18,$B$8:$C$182,2,0)</f>
        <v>#N/A</v>
      </c>
      <c r="OVH18" s="57"/>
      <c r="OVI18" s="58"/>
      <c r="OVJ18" s="56" t="e">
        <f>VLOOKUP(OVI18,$B$8:$C$182,2,0)</f>
        <v>#N/A</v>
      </c>
      <c r="OVK18" s="57"/>
      <c r="OVL18" s="58"/>
      <c r="OVM18" s="56" t="e">
        <f>VLOOKUP(OVL18,$B$8:$C$182,2,0)</f>
        <v>#N/A</v>
      </c>
      <c r="OVN18" s="57"/>
      <c r="OVO18" s="58"/>
      <c r="OVP18" s="56" t="e">
        <f>VLOOKUP(OVO18,$B$8:$C$182,2,0)</f>
        <v>#N/A</v>
      </c>
      <c r="OVQ18" s="57"/>
      <c r="OVR18" s="58"/>
      <c r="OVS18" s="56" t="e">
        <f>VLOOKUP(OVR18,$B$8:$C$182,2,0)</f>
        <v>#N/A</v>
      </c>
      <c r="OVT18" s="57"/>
      <c r="OVU18" s="58"/>
      <c r="OVV18" s="56" t="e">
        <f>VLOOKUP(OVU18,$B$8:$C$182,2,0)</f>
        <v>#N/A</v>
      </c>
      <c r="OVW18" s="57"/>
      <c r="OVX18" s="58"/>
      <c r="OVY18" s="56" t="e">
        <f>VLOOKUP(OVX18,$B$8:$C$182,2,0)</f>
        <v>#N/A</v>
      </c>
      <c r="OVZ18" s="57"/>
      <c r="OWA18" s="58"/>
      <c r="OWB18" s="56" t="e">
        <f>VLOOKUP(OWA18,$B$8:$C$182,2,0)</f>
        <v>#N/A</v>
      </c>
      <c r="OWC18" s="57"/>
      <c r="OWD18" s="58"/>
      <c r="OWE18" s="56" t="e">
        <f>VLOOKUP(OWD18,$B$8:$C$182,2,0)</f>
        <v>#N/A</v>
      </c>
      <c r="OWF18" s="57"/>
      <c r="OWG18" s="58"/>
      <c r="OWH18" s="56" t="e">
        <f>VLOOKUP(OWG18,$B$8:$C$182,2,0)</f>
        <v>#N/A</v>
      </c>
      <c r="OWI18" s="57"/>
      <c r="OWJ18" s="58"/>
      <c r="OWK18" s="56" t="e">
        <f>VLOOKUP(OWJ18,$B$8:$C$182,2,0)</f>
        <v>#N/A</v>
      </c>
      <c r="OWL18" s="57"/>
      <c r="OWM18" s="58"/>
      <c r="OWN18" s="56" t="e">
        <f>VLOOKUP(OWM18,$B$8:$C$182,2,0)</f>
        <v>#N/A</v>
      </c>
      <c r="OWO18" s="57"/>
      <c r="OWP18" s="58"/>
      <c r="OWQ18" s="56" t="e">
        <f>VLOOKUP(OWP18,$B$8:$C$182,2,0)</f>
        <v>#N/A</v>
      </c>
      <c r="OWR18" s="57"/>
      <c r="OWS18" s="58"/>
      <c r="OWT18" s="56" t="e">
        <f>VLOOKUP(OWS18,$B$8:$C$182,2,0)</f>
        <v>#N/A</v>
      </c>
      <c r="OWU18" s="57"/>
      <c r="OWV18" s="58"/>
      <c r="OWW18" s="56" t="e">
        <f>VLOOKUP(OWV18,$B$8:$C$182,2,0)</f>
        <v>#N/A</v>
      </c>
      <c r="OWX18" s="57"/>
      <c r="OWY18" s="58"/>
      <c r="OWZ18" s="56" t="e">
        <f>VLOOKUP(OWY18,$B$8:$C$182,2,0)</f>
        <v>#N/A</v>
      </c>
      <c r="OXA18" s="57"/>
      <c r="OXB18" s="58"/>
      <c r="OXC18" s="56" t="e">
        <f>VLOOKUP(OXB18,$B$8:$C$182,2,0)</f>
        <v>#N/A</v>
      </c>
      <c r="OXD18" s="57"/>
      <c r="OXE18" s="58"/>
      <c r="OXF18" s="56" t="e">
        <f>VLOOKUP(OXE18,$B$8:$C$182,2,0)</f>
        <v>#N/A</v>
      </c>
      <c r="OXG18" s="57"/>
      <c r="OXH18" s="58"/>
      <c r="OXI18" s="56" t="e">
        <f>VLOOKUP(OXH18,$B$8:$C$182,2,0)</f>
        <v>#N/A</v>
      </c>
      <c r="OXJ18" s="57"/>
      <c r="OXK18" s="58"/>
      <c r="OXL18" s="56" t="e">
        <f>VLOOKUP(OXK18,$B$8:$C$182,2,0)</f>
        <v>#N/A</v>
      </c>
      <c r="OXM18" s="57"/>
      <c r="OXN18" s="58"/>
      <c r="OXO18" s="56" t="e">
        <f>VLOOKUP(OXN18,$B$8:$C$182,2,0)</f>
        <v>#N/A</v>
      </c>
      <c r="OXP18" s="57"/>
      <c r="OXQ18" s="58"/>
      <c r="OXR18" s="56" t="e">
        <f>VLOOKUP(OXQ18,$B$8:$C$182,2,0)</f>
        <v>#N/A</v>
      </c>
      <c r="OXS18" s="57"/>
      <c r="OXT18" s="58"/>
      <c r="OXU18" s="56" t="e">
        <f>VLOOKUP(OXT18,$B$8:$C$182,2,0)</f>
        <v>#N/A</v>
      </c>
      <c r="OXV18" s="57"/>
      <c r="OXW18" s="58"/>
      <c r="OXX18" s="56" t="e">
        <f>VLOOKUP(OXW18,$B$8:$C$182,2,0)</f>
        <v>#N/A</v>
      </c>
      <c r="OXY18" s="57"/>
      <c r="OXZ18" s="58"/>
      <c r="OYA18" s="56" t="e">
        <f>VLOOKUP(OXZ18,$B$8:$C$182,2,0)</f>
        <v>#N/A</v>
      </c>
      <c r="OYB18" s="57"/>
      <c r="OYC18" s="58"/>
      <c r="OYD18" s="56" t="e">
        <f>VLOOKUP(OYC18,$B$8:$C$182,2,0)</f>
        <v>#N/A</v>
      </c>
      <c r="OYE18" s="57"/>
      <c r="OYF18" s="58"/>
      <c r="OYG18" s="56" t="e">
        <f>VLOOKUP(OYF18,$B$8:$C$182,2,0)</f>
        <v>#N/A</v>
      </c>
      <c r="OYH18" s="57"/>
      <c r="OYI18" s="58"/>
      <c r="OYJ18" s="56" t="e">
        <f>VLOOKUP(OYI18,$B$8:$C$182,2,0)</f>
        <v>#N/A</v>
      </c>
      <c r="OYK18" s="57"/>
      <c r="OYL18" s="58"/>
      <c r="OYM18" s="56" t="e">
        <f>VLOOKUP(OYL18,$B$8:$C$182,2,0)</f>
        <v>#N/A</v>
      </c>
      <c r="OYN18" s="57"/>
      <c r="OYO18" s="58"/>
      <c r="OYP18" s="56" t="e">
        <f>VLOOKUP(OYO18,$B$8:$C$182,2,0)</f>
        <v>#N/A</v>
      </c>
      <c r="OYQ18" s="57"/>
      <c r="OYR18" s="58"/>
      <c r="OYS18" s="56" t="e">
        <f>VLOOKUP(OYR18,$B$8:$C$182,2,0)</f>
        <v>#N/A</v>
      </c>
      <c r="OYT18" s="57"/>
      <c r="OYU18" s="58"/>
      <c r="OYV18" s="56" t="e">
        <f>VLOOKUP(OYU18,$B$8:$C$182,2,0)</f>
        <v>#N/A</v>
      </c>
      <c r="OYW18" s="57"/>
      <c r="OYX18" s="58"/>
      <c r="OYY18" s="56" t="e">
        <f>VLOOKUP(OYX18,$B$8:$C$182,2,0)</f>
        <v>#N/A</v>
      </c>
      <c r="OYZ18" s="57"/>
      <c r="OZA18" s="58"/>
      <c r="OZB18" s="56" t="e">
        <f>VLOOKUP(OZA18,$B$8:$C$182,2,0)</f>
        <v>#N/A</v>
      </c>
      <c r="OZC18" s="57"/>
      <c r="OZD18" s="58"/>
      <c r="OZE18" s="56" t="e">
        <f>VLOOKUP(OZD18,$B$8:$C$182,2,0)</f>
        <v>#N/A</v>
      </c>
      <c r="OZF18" s="57"/>
      <c r="OZG18" s="58"/>
      <c r="OZH18" s="56" t="e">
        <f>VLOOKUP(OZG18,$B$8:$C$182,2,0)</f>
        <v>#N/A</v>
      </c>
      <c r="OZI18" s="57"/>
      <c r="OZJ18" s="58"/>
      <c r="OZK18" s="56" t="e">
        <f>VLOOKUP(OZJ18,$B$8:$C$182,2,0)</f>
        <v>#N/A</v>
      </c>
      <c r="OZL18" s="57"/>
      <c r="OZM18" s="58"/>
      <c r="OZN18" s="56" t="e">
        <f>VLOOKUP(OZM18,$B$8:$C$182,2,0)</f>
        <v>#N/A</v>
      </c>
      <c r="OZO18" s="57"/>
      <c r="OZP18" s="58"/>
      <c r="OZQ18" s="56" t="e">
        <f>VLOOKUP(OZP18,$B$8:$C$182,2,0)</f>
        <v>#N/A</v>
      </c>
      <c r="OZR18" s="57"/>
      <c r="OZS18" s="58"/>
      <c r="OZT18" s="56" t="e">
        <f>VLOOKUP(OZS18,$B$8:$C$182,2,0)</f>
        <v>#N/A</v>
      </c>
      <c r="OZU18" s="57"/>
      <c r="OZV18" s="58"/>
      <c r="OZW18" s="56" t="e">
        <f>VLOOKUP(OZV18,$B$8:$C$182,2,0)</f>
        <v>#N/A</v>
      </c>
      <c r="OZX18" s="57"/>
      <c r="OZY18" s="58"/>
      <c r="OZZ18" s="56" t="e">
        <f>VLOOKUP(OZY18,$B$8:$C$182,2,0)</f>
        <v>#N/A</v>
      </c>
      <c r="PAA18" s="57"/>
      <c r="PAB18" s="58"/>
      <c r="PAC18" s="56" t="e">
        <f>VLOOKUP(PAB18,$B$8:$C$182,2,0)</f>
        <v>#N/A</v>
      </c>
      <c r="PAD18" s="57"/>
      <c r="PAE18" s="58"/>
      <c r="PAF18" s="56" t="e">
        <f>VLOOKUP(PAE18,$B$8:$C$182,2,0)</f>
        <v>#N/A</v>
      </c>
      <c r="PAG18" s="57"/>
      <c r="PAH18" s="58"/>
      <c r="PAI18" s="56" t="e">
        <f>VLOOKUP(PAH18,$B$8:$C$182,2,0)</f>
        <v>#N/A</v>
      </c>
      <c r="PAJ18" s="57"/>
      <c r="PAK18" s="58"/>
      <c r="PAL18" s="56" t="e">
        <f>VLOOKUP(PAK18,$B$8:$C$182,2,0)</f>
        <v>#N/A</v>
      </c>
      <c r="PAM18" s="57"/>
      <c r="PAN18" s="58"/>
      <c r="PAO18" s="56" t="e">
        <f>VLOOKUP(PAN18,$B$8:$C$182,2,0)</f>
        <v>#N/A</v>
      </c>
      <c r="PAP18" s="57"/>
      <c r="PAQ18" s="58"/>
      <c r="PAR18" s="56" t="e">
        <f>VLOOKUP(PAQ18,$B$8:$C$182,2,0)</f>
        <v>#N/A</v>
      </c>
      <c r="PAS18" s="57"/>
      <c r="PAT18" s="58"/>
      <c r="PAU18" s="56" t="e">
        <f>VLOOKUP(PAT18,$B$8:$C$182,2,0)</f>
        <v>#N/A</v>
      </c>
      <c r="PAV18" s="57"/>
      <c r="PAW18" s="58"/>
      <c r="PAX18" s="56" t="e">
        <f>VLOOKUP(PAW18,$B$8:$C$182,2,0)</f>
        <v>#N/A</v>
      </c>
      <c r="PAY18" s="57"/>
      <c r="PAZ18" s="58"/>
      <c r="PBA18" s="56" t="e">
        <f>VLOOKUP(PAZ18,$B$8:$C$182,2,0)</f>
        <v>#N/A</v>
      </c>
      <c r="PBB18" s="57"/>
      <c r="PBC18" s="58"/>
      <c r="PBD18" s="56" t="e">
        <f>VLOOKUP(PBC18,$B$8:$C$182,2,0)</f>
        <v>#N/A</v>
      </c>
      <c r="PBE18" s="57"/>
      <c r="PBF18" s="58"/>
      <c r="PBG18" s="56" t="e">
        <f>VLOOKUP(PBF18,$B$8:$C$182,2,0)</f>
        <v>#N/A</v>
      </c>
      <c r="PBH18" s="57"/>
      <c r="PBI18" s="58"/>
      <c r="PBJ18" s="56" t="e">
        <f>VLOOKUP(PBI18,$B$8:$C$182,2,0)</f>
        <v>#N/A</v>
      </c>
      <c r="PBK18" s="57"/>
      <c r="PBL18" s="58"/>
      <c r="PBM18" s="56" t="e">
        <f>VLOOKUP(PBL18,$B$8:$C$182,2,0)</f>
        <v>#N/A</v>
      </c>
      <c r="PBN18" s="57"/>
      <c r="PBO18" s="58"/>
      <c r="PBP18" s="56" t="e">
        <f>VLOOKUP(PBO18,$B$8:$C$182,2,0)</f>
        <v>#N/A</v>
      </c>
      <c r="PBQ18" s="57"/>
      <c r="PBR18" s="58"/>
      <c r="PBS18" s="56" t="e">
        <f>VLOOKUP(PBR18,$B$8:$C$182,2,0)</f>
        <v>#N/A</v>
      </c>
      <c r="PBT18" s="57"/>
      <c r="PBU18" s="58"/>
      <c r="PBV18" s="56" t="e">
        <f>VLOOKUP(PBU18,$B$8:$C$182,2,0)</f>
        <v>#N/A</v>
      </c>
      <c r="PBW18" s="57"/>
      <c r="PBX18" s="58"/>
      <c r="PBY18" s="56" t="e">
        <f>VLOOKUP(PBX18,$B$8:$C$182,2,0)</f>
        <v>#N/A</v>
      </c>
      <c r="PBZ18" s="57"/>
      <c r="PCA18" s="58"/>
      <c r="PCB18" s="56" t="e">
        <f>VLOOKUP(PCA18,$B$8:$C$182,2,0)</f>
        <v>#N/A</v>
      </c>
      <c r="PCC18" s="57"/>
      <c r="PCD18" s="58"/>
      <c r="PCE18" s="56" t="e">
        <f>VLOOKUP(PCD18,$B$8:$C$182,2,0)</f>
        <v>#N/A</v>
      </c>
      <c r="PCF18" s="57"/>
      <c r="PCG18" s="58"/>
      <c r="PCH18" s="56" t="e">
        <f>VLOOKUP(PCG18,$B$8:$C$182,2,0)</f>
        <v>#N/A</v>
      </c>
      <c r="PCI18" s="57"/>
      <c r="PCJ18" s="58"/>
      <c r="PCK18" s="56" t="e">
        <f>VLOOKUP(PCJ18,$B$8:$C$182,2,0)</f>
        <v>#N/A</v>
      </c>
      <c r="PCL18" s="57"/>
      <c r="PCM18" s="58"/>
      <c r="PCN18" s="56" t="e">
        <f>VLOOKUP(PCM18,$B$8:$C$182,2,0)</f>
        <v>#N/A</v>
      </c>
      <c r="PCO18" s="57"/>
      <c r="PCP18" s="58"/>
      <c r="PCQ18" s="56" t="e">
        <f>VLOOKUP(PCP18,$B$8:$C$182,2,0)</f>
        <v>#N/A</v>
      </c>
      <c r="PCR18" s="57"/>
      <c r="PCS18" s="58"/>
      <c r="PCT18" s="56" t="e">
        <f>VLOOKUP(PCS18,$B$8:$C$182,2,0)</f>
        <v>#N/A</v>
      </c>
      <c r="PCU18" s="57"/>
      <c r="PCV18" s="58"/>
      <c r="PCW18" s="56" t="e">
        <f>VLOOKUP(PCV18,$B$8:$C$182,2,0)</f>
        <v>#N/A</v>
      </c>
      <c r="PCX18" s="57"/>
      <c r="PCY18" s="58"/>
      <c r="PCZ18" s="56" t="e">
        <f>VLOOKUP(PCY18,$B$8:$C$182,2,0)</f>
        <v>#N/A</v>
      </c>
      <c r="PDA18" s="57"/>
      <c r="PDB18" s="58"/>
      <c r="PDC18" s="56" t="e">
        <f>VLOOKUP(PDB18,$B$8:$C$182,2,0)</f>
        <v>#N/A</v>
      </c>
      <c r="PDD18" s="57"/>
      <c r="PDE18" s="58"/>
      <c r="PDF18" s="56" t="e">
        <f>VLOOKUP(PDE18,$B$8:$C$182,2,0)</f>
        <v>#N/A</v>
      </c>
      <c r="PDG18" s="57"/>
      <c r="PDH18" s="58"/>
      <c r="PDI18" s="56" t="e">
        <f>VLOOKUP(PDH18,$B$8:$C$182,2,0)</f>
        <v>#N/A</v>
      </c>
      <c r="PDJ18" s="57"/>
      <c r="PDK18" s="58"/>
      <c r="PDL18" s="56" t="e">
        <f>VLOOKUP(PDK18,$B$8:$C$182,2,0)</f>
        <v>#N/A</v>
      </c>
      <c r="PDM18" s="57"/>
      <c r="PDN18" s="58"/>
      <c r="PDO18" s="56" t="e">
        <f>VLOOKUP(PDN18,$B$8:$C$182,2,0)</f>
        <v>#N/A</v>
      </c>
      <c r="PDP18" s="57"/>
      <c r="PDQ18" s="58"/>
      <c r="PDR18" s="56" t="e">
        <f>VLOOKUP(PDQ18,$B$8:$C$182,2,0)</f>
        <v>#N/A</v>
      </c>
      <c r="PDS18" s="57"/>
      <c r="PDT18" s="58"/>
      <c r="PDU18" s="56" t="e">
        <f>VLOOKUP(PDT18,$B$8:$C$182,2,0)</f>
        <v>#N/A</v>
      </c>
      <c r="PDV18" s="57"/>
      <c r="PDW18" s="58"/>
      <c r="PDX18" s="56" t="e">
        <f>VLOOKUP(PDW18,$B$8:$C$182,2,0)</f>
        <v>#N/A</v>
      </c>
      <c r="PDY18" s="57"/>
      <c r="PDZ18" s="58"/>
      <c r="PEA18" s="56" t="e">
        <f>VLOOKUP(PDZ18,$B$8:$C$182,2,0)</f>
        <v>#N/A</v>
      </c>
      <c r="PEB18" s="57"/>
      <c r="PEC18" s="58"/>
      <c r="PED18" s="56" t="e">
        <f>VLOOKUP(PEC18,$B$8:$C$182,2,0)</f>
        <v>#N/A</v>
      </c>
      <c r="PEE18" s="57"/>
      <c r="PEF18" s="58"/>
      <c r="PEG18" s="56" t="e">
        <f>VLOOKUP(PEF18,$B$8:$C$182,2,0)</f>
        <v>#N/A</v>
      </c>
      <c r="PEH18" s="57"/>
      <c r="PEI18" s="58"/>
      <c r="PEJ18" s="56" t="e">
        <f>VLOOKUP(PEI18,$B$8:$C$182,2,0)</f>
        <v>#N/A</v>
      </c>
      <c r="PEK18" s="57"/>
      <c r="PEL18" s="58"/>
      <c r="PEM18" s="56" t="e">
        <f>VLOOKUP(PEL18,$B$8:$C$182,2,0)</f>
        <v>#N/A</v>
      </c>
      <c r="PEN18" s="57"/>
      <c r="PEO18" s="58"/>
      <c r="PEP18" s="56" t="e">
        <f>VLOOKUP(PEO18,$B$8:$C$182,2,0)</f>
        <v>#N/A</v>
      </c>
      <c r="PEQ18" s="57"/>
      <c r="PER18" s="58"/>
      <c r="PES18" s="56" t="e">
        <f>VLOOKUP(PER18,$B$8:$C$182,2,0)</f>
        <v>#N/A</v>
      </c>
      <c r="PET18" s="57"/>
      <c r="PEU18" s="58"/>
      <c r="PEV18" s="56" t="e">
        <f>VLOOKUP(PEU18,$B$8:$C$182,2,0)</f>
        <v>#N/A</v>
      </c>
      <c r="PEW18" s="57"/>
      <c r="PEX18" s="58"/>
      <c r="PEY18" s="56" t="e">
        <f>VLOOKUP(PEX18,$B$8:$C$182,2,0)</f>
        <v>#N/A</v>
      </c>
      <c r="PEZ18" s="57"/>
      <c r="PFA18" s="58"/>
      <c r="PFB18" s="56" t="e">
        <f>VLOOKUP(PFA18,$B$8:$C$182,2,0)</f>
        <v>#N/A</v>
      </c>
      <c r="PFC18" s="57"/>
      <c r="PFD18" s="58"/>
      <c r="PFE18" s="56" t="e">
        <f>VLOOKUP(PFD18,$B$8:$C$182,2,0)</f>
        <v>#N/A</v>
      </c>
      <c r="PFF18" s="57"/>
      <c r="PFG18" s="58"/>
      <c r="PFH18" s="56" t="e">
        <f>VLOOKUP(PFG18,$B$8:$C$182,2,0)</f>
        <v>#N/A</v>
      </c>
      <c r="PFI18" s="57"/>
      <c r="PFJ18" s="58"/>
      <c r="PFK18" s="56" t="e">
        <f>VLOOKUP(PFJ18,$B$8:$C$182,2,0)</f>
        <v>#N/A</v>
      </c>
      <c r="PFL18" s="57"/>
      <c r="PFM18" s="58"/>
      <c r="PFN18" s="56" t="e">
        <f>VLOOKUP(PFM18,$B$8:$C$182,2,0)</f>
        <v>#N/A</v>
      </c>
      <c r="PFO18" s="57"/>
      <c r="PFP18" s="58"/>
      <c r="PFQ18" s="56" t="e">
        <f>VLOOKUP(PFP18,$B$8:$C$182,2,0)</f>
        <v>#N/A</v>
      </c>
      <c r="PFR18" s="57"/>
      <c r="PFS18" s="58"/>
      <c r="PFT18" s="56" t="e">
        <f>VLOOKUP(PFS18,$B$8:$C$182,2,0)</f>
        <v>#N/A</v>
      </c>
      <c r="PFU18" s="57"/>
      <c r="PFV18" s="58"/>
      <c r="PFW18" s="56" t="e">
        <f>VLOOKUP(PFV18,$B$8:$C$182,2,0)</f>
        <v>#N/A</v>
      </c>
      <c r="PFX18" s="57"/>
      <c r="PFY18" s="58"/>
      <c r="PFZ18" s="56" t="e">
        <f>VLOOKUP(PFY18,$B$8:$C$182,2,0)</f>
        <v>#N/A</v>
      </c>
      <c r="PGA18" s="57"/>
      <c r="PGB18" s="58"/>
      <c r="PGC18" s="56" t="e">
        <f>VLOOKUP(PGB18,$B$8:$C$182,2,0)</f>
        <v>#N/A</v>
      </c>
      <c r="PGD18" s="57"/>
      <c r="PGE18" s="58"/>
      <c r="PGF18" s="56" t="e">
        <f>VLOOKUP(PGE18,$B$8:$C$182,2,0)</f>
        <v>#N/A</v>
      </c>
      <c r="PGG18" s="57"/>
      <c r="PGH18" s="58"/>
      <c r="PGI18" s="56" t="e">
        <f>VLOOKUP(PGH18,$B$8:$C$182,2,0)</f>
        <v>#N/A</v>
      </c>
      <c r="PGJ18" s="57"/>
      <c r="PGK18" s="58"/>
      <c r="PGL18" s="56" t="e">
        <f>VLOOKUP(PGK18,$B$8:$C$182,2,0)</f>
        <v>#N/A</v>
      </c>
      <c r="PGM18" s="57"/>
      <c r="PGN18" s="58"/>
      <c r="PGO18" s="56" t="e">
        <f>VLOOKUP(PGN18,$B$8:$C$182,2,0)</f>
        <v>#N/A</v>
      </c>
      <c r="PGP18" s="57"/>
      <c r="PGQ18" s="58"/>
      <c r="PGR18" s="56" t="e">
        <f>VLOOKUP(PGQ18,$B$8:$C$182,2,0)</f>
        <v>#N/A</v>
      </c>
      <c r="PGS18" s="57"/>
      <c r="PGT18" s="58"/>
      <c r="PGU18" s="56" t="e">
        <f>VLOOKUP(PGT18,$B$8:$C$182,2,0)</f>
        <v>#N/A</v>
      </c>
      <c r="PGV18" s="57"/>
      <c r="PGW18" s="58"/>
      <c r="PGX18" s="56" t="e">
        <f>VLOOKUP(PGW18,$B$8:$C$182,2,0)</f>
        <v>#N/A</v>
      </c>
      <c r="PGY18" s="57"/>
      <c r="PGZ18" s="58"/>
      <c r="PHA18" s="56" t="e">
        <f>VLOOKUP(PGZ18,$B$8:$C$182,2,0)</f>
        <v>#N/A</v>
      </c>
      <c r="PHB18" s="57"/>
      <c r="PHC18" s="58"/>
      <c r="PHD18" s="56" t="e">
        <f>VLOOKUP(PHC18,$B$8:$C$182,2,0)</f>
        <v>#N/A</v>
      </c>
      <c r="PHE18" s="57"/>
      <c r="PHF18" s="58"/>
      <c r="PHG18" s="56" t="e">
        <f>VLOOKUP(PHF18,$B$8:$C$182,2,0)</f>
        <v>#N/A</v>
      </c>
      <c r="PHH18" s="57"/>
      <c r="PHI18" s="58"/>
      <c r="PHJ18" s="56" t="e">
        <f>VLOOKUP(PHI18,$B$8:$C$182,2,0)</f>
        <v>#N/A</v>
      </c>
      <c r="PHK18" s="57"/>
      <c r="PHL18" s="58"/>
      <c r="PHM18" s="56" t="e">
        <f>VLOOKUP(PHL18,$B$8:$C$182,2,0)</f>
        <v>#N/A</v>
      </c>
      <c r="PHN18" s="57"/>
      <c r="PHO18" s="58"/>
      <c r="PHP18" s="56" t="e">
        <f>VLOOKUP(PHO18,$B$8:$C$182,2,0)</f>
        <v>#N/A</v>
      </c>
      <c r="PHQ18" s="57"/>
      <c r="PHR18" s="58"/>
      <c r="PHS18" s="56" t="e">
        <f>VLOOKUP(PHR18,$B$8:$C$182,2,0)</f>
        <v>#N/A</v>
      </c>
      <c r="PHT18" s="57"/>
      <c r="PHU18" s="58"/>
      <c r="PHV18" s="56" t="e">
        <f>VLOOKUP(PHU18,$B$8:$C$182,2,0)</f>
        <v>#N/A</v>
      </c>
      <c r="PHW18" s="57"/>
      <c r="PHX18" s="58"/>
      <c r="PHY18" s="56" t="e">
        <f>VLOOKUP(PHX18,$B$8:$C$182,2,0)</f>
        <v>#N/A</v>
      </c>
      <c r="PHZ18" s="57"/>
      <c r="PIA18" s="58"/>
      <c r="PIB18" s="56" t="e">
        <f>VLOOKUP(PIA18,$B$8:$C$182,2,0)</f>
        <v>#N/A</v>
      </c>
      <c r="PIC18" s="57"/>
      <c r="PID18" s="58"/>
      <c r="PIE18" s="56" t="e">
        <f>VLOOKUP(PID18,$B$8:$C$182,2,0)</f>
        <v>#N/A</v>
      </c>
      <c r="PIF18" s="57"/>
      <c r="PIG18" s="58"/>
      <c r="PIH18" s="56" t="e">
        <f>VLOOKUP(PIG18,$B$8:$C$182,2,0)</f>
        <v>#N/A</v>
      </c>
      <c r="PII18" s="57"/>
      <c r="PIJ18" s="58"/>
      <c r="PIK18" s="56" t="e">
        <f>VLOOKUP(PIJ18,$B$8:$C$182,2,0)</f>
        <v>#N/A</v>
      </c>
      <c r="PIL18" s="57"/>
      <c r="PIM18" s="58"/>
      <c r="PIN18" s="56" t="e">
        <f>VLOOKUP(PIM18,$B$8:$C$182,2,0)</f>
        <v>#N/A</v>
      </c>
      <c r="PIO18" s="57"/>
      <c r="PIP18" s="58"/>
      <c r="PIQ18" s="56" t="e">
        <f>VLOOKUP(PIP18,$B$8:$C$182,2,0)</f>
        <v>#N/A</v>
      </c>
      <c r="PIR18" s="57"/>
      <c r="PIS18" s="58"/>
      <c r="PIT18" s="56" t="e">
        <f>VLOOKUP(PIS18,$B$8:$C$182,2,0)</f>
        <v>#N/A</v>
      </c>
      <c r="PIU18" s="57"/>
      <c r="PIV18" s="58"/>
      <c r="PIW18" s="56" t="e">
        <f>VLOOKUP(PIV18,$B$8:$C$182,2,0)</f>
        <v>#N/A</v>
      </c>
      <c r="PIX18" s="57"/>
      <c r="PIY18" s="58"/>
      <c r="PIZ18" s="56" t="e">
        <f>VLOOKUP(PIY18,$B$8:$C$182,2,0)</f>
        <v>#N/A</v>
      </c>
      <c r="PJA18" s="57"/>
      <c r="PJB18" s="58"/>
      <c r="PJC18" s="56" t="e">
        <f>VLOOKUP(PJB18,$B$8:$C$182,2,0)</f>
        <v>#N/A</v>
      </c>
      <c r="PJD18" s="57"/>
      <c r="PJE18" s="58"/>
      <c r="PJF18" s="56" t="e">
        <f>VLOOKUP(PJE18,$B$8:$C$182,2,0)</f>
        <v>#N/A</v>
      </c>
      <c r="PJG18" s="57"/>
      <c r="PJH18" s="58"/>
      <c r="PJI18" s="56" t="e">
        <f>VLOOKUP(PJH18,$B$8:$C$182,2,0)</f>
        <v>#N/A</v>
      </c>
      <c r="PJJ18" s="57"/>
      <c r="PJK18" s="58"/>
      <c r="PJL18" s="56" t="e">
        <f>VLOOKUP(PJK18,$B$8:$C$182,2,0)</f>
        <v>#N/A</v>
      </c>
      <c r="PJM18" s="57"/>
      <c r="PJN18" s="58"/>
      <c r="PJO18" s="56" t="e">
        <f>VLOOKUP(PJN18,$B$8:$C$182,2,0)</f>
        <v>#N/A</v>
      </c>
      <c r="PJP18" s="57"/>
      <c r="PJQ18" s="58"/>
      <c r="PJR18" s="56" t="e">
        <f>VLOOKUP(PJQ18,$B$8:$C$182,2,0)</f>
        <v>#N/A</v>
      </c>
      <c r="PJS18" s="57"/>
      <c r="PJT18" s="58"/>
      <c r="PJU18" s="56" t="e">
        <f>VLOOKUP(PJT18,$B$8:$C$182,2,0)</f>
        <v>#N/A</v>
      </c>
      <c r="PJV18" s="57"/>
      <c r="PJW18" s="58"/>
      <c r="PJX18" s="56" t="e">
        <f>VLOOKUP(PJW18,$B$8:$C$182,2,0)</f>
        <v>#N/A</v>
      </c>
      <c r="PJY18" s="57"/>
      <c r="PJZ18" s="58"/>
      <c r="PKA18" s="56" t="e">
        <f>VLOOKUP(PJZ18,$B$8:$C$182,2,0)</f>
        <v>#N/A</v>
      </c>
      <c r="PKB18" s="57"/>
      <c r="PKC18" s="58"/>
      <c r="PKD18" s="56" t="e">
        <f>VLOOKUP(PKC18,$B$8:$C$182,2,0)</f>
        <v>#N/A</v>
      </c>
      <c r="PKE18" s="57"/>
      <c r="PKF18" s="58"/>
      <c r="PKG18" s="56" t="e">
        <f>VLOOKUP(PKF18,$B$8:$C$182,2,0)</f>
        <v>#N/A</v>
      </c>
      <c r="PKH18" s="57"/>
      <c r="PKI18" s="58"/>
      <c r="PKJ18" s="56" t="e">
        <f>VLOOKUP(PKI18,$B$8:$C$182,2,0)</f>
        <v>#N/A</v>
      </c>
      <c r="PKK18" s="57"/>
      <c r="PKL18" s="58"/>
      <c r="PKM18" s="56" t="e">
        <f>VLOOKUP(PKL18,$B$8:$C$182,2,0)</f>
        <v>#N/A</v>
      </c>
      <c r="PKN18" s="57"/>
      <c r="PKO18" s="58"/>
      <c r="PKP18" s="56" t="e">
        <f>VLOOKUP(PKO18,$B$8:$C$182,2,0)</f>
        <v>#N/A</v>
      </c>
      <c r="PKQ18" s="57"/>
      <c r="PKR18" s="58"/>
      <c r="PKS18" s="56" t="e">
        <f>VLOOKUP(PKR18,$B$8:$C$182,2,0)</f>
        <v>#N/A</v>
      </c>
      <c r="PKT18" s="57"/>
      <c r="PKU18" s="58"/>
      <c r="PKV18" s="56" t="e">
        <f>VLOOKUP(PKU18,$B$8:$C$182,2,0)</f>
        <v>#N/A</v>
      </c>
      <c r="PKW18" s="57"/>
      <c r="PKX18" s="58"/>
      <c r="PKY18" s="56" t="e">
        <f>VLOOKUP(PKX18,$B$8:$C$182,2,0)</f>
        <v>#N/A</v>
      </c>
      <c r="PKZ18" s="57"/>
      <c r="PLA18" s="58"/>
      <c r="PLB18" s="56" t="e">
        <f>VLOOKUP(PLA18,$B$8:$C$182,2,0)</f>
        <v>#N/A</v>
      </c>
      <c r="PLC18" s="57"/>
      <c r="PLD18" s="58"/>
      <c r="PLE18" s="56" t="e">
        <f>VLOOKUP(PLD18,$B$8:$C$182,2,0)</f>
        <v>#N/A</v>
      </c>
      <c r="PLF18" s="57"/>
      <c r="PLG18" s="58"/>
      <c r="PLH18" s="56" t="e">
        <f>VLOOKUP(PLG18,$B$8:$C$182,2,0)</f>
        <v>#N/A</v>
      </c>
      <c r="PLI18" s="57"/>
      <c r="PLJ18" s="58"/>
      <c r="PLK18" s="56" t="e">
        <f>VLOOKUP(PLJ18,$B$8:$C$182,2,0)</f>
        <v>#N/A</v>
      </c>
      <c r="PLL18" s="57"/>
      <c r="PLM18" s="58"/>
      <c r="PLN18" s="56" t="e">
        <f>VLOOKUP(PLM18,$B$8:$C$182,2,0)</f>
        <v>#N/A</v>
      </c>
      <c r="PLO18" s="57"/>
      <c r="PLP18" s="58"/>
      <c r="PLQ18" s="56" t="e">
        <f>VLOOKUP(PLP18,$B$8:$C$182,2,0)</f>
        <v>#N/A</v>
      </c>
      <c r="PLR18" s="57"/>
      <c r="PLS18" s="58"/>
      <c r="PLT18" s="56" t="e">
        <f>VLOOKUP(PLS18,$B$8:$C$182,2,0)</f>
        <v>#N/A</v>
      </c>
      <c r="PLU18" s="57"/>
      <c r="PLV18" s="58"/>
      <c r="PLW18" s="56" t="e">
        <f>VLOOKUP(PLV18,$B$8:$C$182,2,0)</f>
        <v>#N/A</v>
      </c>
      <c r="PLX18" s="57"/>
      <c r="PLY18" s="58"/>
      <c r="PLZ18" s="56" t="e">
        <f>VLOOKUP(PLY18,$B$8:$C$182,2,0)</f>
        <v>#N/A</v>
      </c>
      <c r="PMA18" s="57"/>
      <c r="PMB18" s="58"/>
      <c r="PMC18" s="56" t="e">
        <f>VLOOKUP(PMB18,$B$8:$C$182,2,0)</f>
        <v>#N/A</v>
      </c>
      <c r="PMD18" s="57"/>
      <c r="PME18" s="58"/>
      <c r="PMF18" s="56" t="e">
        <f>VLOOKUP(PME18,$B$8:$C$182,2,0)</f>
        <v>#N/A</v>
      </c>
      <c r="PMG18" s="57"/>
      <c r="PMH18" s="58"/>
      <c r="PMI18" s="56" t="e">
        <f>VLOOKUP(PMH18,$B$8:$C$182,2,0)</f>
        <v>#N/A</v>
      </c>
      <c r="PMJ18" s="57"/>
      <c r="PMK18" s="58"/>
      <c r="PML18" s="56" t="e">
        <f>VLOOKUP(PMK18,$B$8:$C$182,2,0)</f>
        <v>#N/A</v>
      </c>
      <c r="PMM18" s="57"/>
      <c r="PMN18" s="58"/>
      <c r="PMO18" s="56" t="e">
        <f>VLOOKUP(PMN18,$B$8:$C$182,2,0)</f>
        <v>#N/A</v>
      </c>
      <c r="PMP18" s="57"/>
      <c r="PMQ18" s="58"/>
      <c r="PMR18" s="56" t="e">
        <f>VLOOKUP(PMQ18,$B$8:$C$182,2,0)</f>
        <v>#N/A</v>
      </c>
      <c r="PMS18" s="57"/>
      <c r="PMT18" s="58"/>
      <c r="PMU18" s="56" t="e">
        <f>VLOOKUP(PMT18,$B$8:$C$182,2,0)</f>
        <v>#N/A</v>
      </c>
      <c r="PMV18" s="57"/>
      <c r="PMW18" s="58"/>
      <c r="PMX18" s="56" t="e">
        <f>VLOOKUP(PMW18,$B$8:$C$182,2,0)</f>
        <v>#N/A</v>
      </c>
      <c r="PMY18" s="57"/>
      <c r="PMZ18" s="58"/>
      <c r="PNA18" s="56" t="e">
        <f>VLOOKUP(PMZ18,$B$8:$C$182,2,0)</f>
        <v>#N/A</v>
      </c>
      <c r="PNB18" s="57"/>
      <c r="PNC18" s="58"/>
      <c r="PND18" s="56" t="e">
        <f>VLOOKUP(PNC18,$B$8:$C$182,2,0)</f>
        <v>#N/A</v>
      </c>
      <c r="PNE18" s="57"/>
      <c r="PNF18" s="58"/>
      <c r="PNG18" s="56" t="e">
        <f>VLOOKUP(PNF18,$B$8:$C$182,2,0)</f>
        <v>#N/A</v>
      </c>
      <c r="PNH18" s="57"/>
      <c r="PNI18" s="58"/>
      <c r="PNJ18" s="56" t="e">
        <f>VLOOKUP(PNI18,$B$8:$C$182,2,0)</f>
        <v>#N/A</v>
      </c>
      <c r="PNK18" s="57"/>
      <c r="PNL18" s="58"/>
      <c r="PNM18" s="56" t="e">
        <f>VLOOKUP(PNL18,$B$8:$C$182,2,0)</f>
        <v>#N/A</v>
      </c>
      <c r="PNN18" s="57"/>
      <c r="PNO18" s="58"/>
      <c r="PNP18" s="56" t="e">
        <f>VLOOKUP(PNO18,$B$8:$C$182,2,0)</f>
        <v>#N/A</v>
      </c>
      <c r="PNQ18" s="57"/>
      <c r="PNR18" s="58"/>
      <c r="PNS18" s="56" t="e">
        <f>VLOOKUP(PNR18,$B$8:$C$182,2,0)</f>
        <v>#N/A</v>
      </c>
      <c r="PNT18" s="57"/>
      <c r="PNU18" s="58"/>
      <c r="PNV18" s="56" t="e">
        <f>VLOOKUP(PNU18,$B$8:$C$182,2,0)</f>
        <v>#N/A</v>
      </c>
      <c r="PNW18" s="57"/>
      <c r="PNX18" s="58"/>
      <c r="PNY18" s="56" t="e">
        <f>VLOOKUP(PNX18,$B$8:$C$182,2,0)</f>
        <v>#N/A</v>
      </c>
      <c r="PNZ18" s="57"/>
      <c r="POA18" s="58"/>
      <c r="POB18" s="56" t="e">
        <f>VLOOKUP(POA18,$B$8:$C$182,2,0)</f>
        <v>#N/A</v>
      </c>
      <c r="POC18" s="57"/>
      <c r="POD18" s="58"/>
      <c r="POE18" s="56" t="e">
        <f>VLOOKUP(POD18,$B$8:$C$182,2,0)</f>
        <v>#N/A</v>
      </c>
      <c r="POF18" s="57"/>
      <c r="POG18" s="58"/>
      <c r="POH18" s="56" t="e">
        <f>VLOOKUP(POG18,$B$8:$C$182,2,0)</f>
        <v>#N/A</v>
      </c>
      <c r="POI18" s="57"/>
      <c r="POJ18" s="58"/>
      <c r="POK18" s="56" t="e">
        <f>VLOOKUP(POJ18,$B$8:$C$182,2,0)</f>
        <v>#N/A</v>
      </c>
      <c r="POL18" s="57"/>
      <c r="POM18" s="58"/>
      <c r="PON18" s="56" t="e">
        <f>VLOOKUP(POM18,$B$8:$C$182,2,0)</f>
        <v>#N/A</v>
      </c>
      <c r="POO18" s="57"/>
      <c r="POP18" s="58"/>
      <c r="POQ18" s="56" t="e">
        <f>VLOOKUP(POP18,$B$8:$C$182,2,0)</f>
        <v>#N/A</v>
      </c>
      <c r="POR18" s="57"/>
      <c r="POS18" s="58"/>
      <c r="POT18" s="56" t="e">
        <f>VLOOKUP(POS18,$B$8:$C$182,2,0)</f>
        <v>#N/A</v>
      </c>
      <c r="POU18" s="57"/>
      <c r="POV18" s="58"/>
      <c r="POW18" s="56" t="e">
        <f>VLOOKUP(POV18,$B$8:$C$182,2,0)</f>
        <v>#N/A</v>
      </c>
      <c r="POX18" s="57"/>
      <c r="POY18" s="58"/>
      <c r="POZ18" s="56" t="e">
        <f>VLOOKUP(POY18,$B$8:$C$182,2,0)</f>
        <v>#N/A</v>
      </c>
      <c r="PPA18" s="57"/>
      <c r="PPB18" s="58"/>
      <c r="PPC18" s="56" t="e">
        <f>VLOOKUP(PPB18,$B$8:$C$182,2,0)</f>
        <v>#N/A</v>
      </c>
      <c r="PPD18" s="57"/>
      <c r="PPE18" s="58"/>
      <c r="PPF18" s="56" t="e">
        <f>VLOOKUP(PPE18,$B$8:$C$182,2,0)</f>
        <v>#N/A</v>
      </c>
      <c r="PPG18" s="57"/>
      <c r="PPH18" s="58"/>
      <c r="PPI18" s="56" t="e">
        <f>VLOOKUP(PPH18,$B$8:$C$182,2,0)</f>
        <v>#N/A</v>
      </c>
      <c r="PPJ18" s="57"/>
      <c r="PPK18" s="58"/>
      <c r="PPL18" s="56" t="e">
        <f>VLOOKUP(PPK18,$B$8:$C$182,2,0)</f>
        <v>#N/A</v>
      </c>
      <c r="PPM18" s="57"/>
      <c r="PPN18" s="58"/>
      <c r="PPO18" s="56" t="e">
        <f>VLOOKUP(PPN18,$B$8:$C$182,2,0)</f>
        <v>#N/A</v>
      </c>
      <c r="PPP18" s="57"/>
      <c r="PPQ18" s="58"/>
      <c r="PPR18" s="56" t="e">
        <f>VLOOKUP(PPQ18,$B$8:$C$182,2,0)</f>
        <v>#N/A</v>
      </c>
      <c r="PPS18" s="57"/>
      <c r="PPT18" s="58"/>
      <c r="PPU18" s="56" t="e">
        <f>VLOOKUP(PPT18,$B$8:$C$182,2,0)</f>
        <v>#N/A</v>
      </c>
      <c r="PPV18" s="57"/>
      <c r="PPW18" s="58"/>
      <c r="PPX18" s="56" t="e">
        <f>VLOOKUP(PPW18,$B$8:$C$182,2,0)</f>
        <v>#N/A</v>
      </c>
      <c r="PPY18" s="57"/>
      <c r="PPZ18" s="58"/>
      <c r="PQA18" s="56" t="e">
        <f>VLOOKUP(PPZ18,$B$8:$C$182,2,0)</f>
        <v>#N/A</v>
      </c>
      <c r="PQB18" s="57"/>
      <c r="PQC18" s="58"/>
      <c r="PQD18" s="56" t="e">
        <f>VLOOKUP(PQC18,$B$8:$C$182,2,0)</f>
        <v>#N/A</v>
      </c>
      <c r="PQE18" s="57"/>
      <c r="PQF18" s="58"/>
      <c r="PQG18" s="56" t="e">
        <f>VLOOKUP(PQF18,$B$8:$C$182,2,0)</f>
        <v>#N/A</v>
      </c>
      <c r="PQH18" s="57"/>
      <c r="PQI18" s="58"/>
      <c r="PQJ18" s="56" t="e">
        <f>VLOOKUP(PQI18,$B$8:$C$182,2,0)</f>
        <v>#N/A</v>
      </c>
      <c r="PQK18" s="57"/>
      <c r="PQL18" s="58"/>
      <c r="PQM18" s="56" t="e">
        <f>VLOOKUP(PQL18,$B$8:$C$182,2,0)</f>
        <v>#N/A</v>
      </c>
      <c r="PQN18" s="57"/>
      <c r="PQO18" s="58"/>
      <c r="PQP18" s="56" t="e">
        <f>VLOOKUP(PQO18,$B$8:$C$182,2,0)</f>
        <v>#N/A</v>
      </c>
      <c r="PQQ18" s="57"/>
      <c r="PQR18" s="58"/>
      <c r="PQS18" s="56" t="e">
        <f>VLOOKUP(PQR18,$B$8:$C$182,2,0)</f>
        <v>#N/A</v>
      </c>
      <c r="PQT18" s="57"/>
      <c r="PQU18" s="58"/>
      <c r="PQV18" s="56" t="e">
        <f>VLOOKUP(PQU18,$B$8:$C$182,2,0)</f>
        <v>#N/A</v>
      </c>
      <c r="PQW18" s="57"/>
      <c r="PQX18" s="58"/>
      <c r="PQY18" s="56" t="e">
        <f>VLOOKUP(PQX18,$B$8:$C$182,2,0)</f>
        <v>#N/A</v>
      </c>
      <c r="PQZ18" s="57"/>
      <c r="PRA18" s="58"/>
      <c r="PRB18" s="56" t="e">
        <f>VLOOKUP(PRA18,$B$8:$C$182,2,0)</f>
        <v>#N/A</v>
      </c>
      <c r="PRC18" s="57"/>
      <c r="PRD18" s="58"/>
      <c r="PRE18" s="56" t="e">
        <f>VLOOKUP(PRD18,$B$8:$C$182,2,0)</f>
        <v>#N/A</v>
      </c>
      <c r="PRF18" s="57"/>
      <c r="PRG18" s="58"/>
      <c r="PRH18" s="56" t="e">
        <f>VLOOKUP(PRG18,$B$8:$C$182,2,0)</f>
        <v>#N/A</v>
      </c>
      <c r="PRI18" s="57"/>
      <c r="PRJ18" s="58"/>
      <c r="PRK18" s="56" t="e">
        <f>VLOOKUP(PRJ18,$B$8:$C$182,2,0)</f>
        <v>#N/A</v>
      </c>
      <c r="PRL18" s="57"/>
      <c r="PRM18" s="58"/>
      <c r="PRN18" s="56" t="e">
        <f>VLOOKUP(PRM18,$B$8:$C$182,2,0)</f>
        <v>#N/A</v>
      </c>
      <c r="PRO18" s="57"/>
      <c r="PRP18" s="58"/>
      <c r="PRQ18" s="56" t="e">
        <f>VLOOKUP(PRP18,$B$8:$C$182,2,0)</f>
        <v>#N/A</v>
      </c>
      <c r="PRR18" s="57"/>
      <c r="PRS18" s="58"/>
      <c r="PRT18" s="56" t="e">
        <f>VLOOKUP(PRS18,$B$8:$C$182,2,0)</f>
        <v>#N/A</v>
      </c>
      <c r="PRU18" s="57"/>
      <c r="PRV18" s="58"/>
      <c r="PRW18" s="56" t="e">
        <f>VLOOKUP(PRV18,$B$8:$C$182,2,0)</f>
        <v>#N/A</v>
      </c>
      <c r="PRX18" s="57"/>
      <c r="PRY18" s="58"/>
      <c r="PRZ18" s="56" t="e">
        <f>VLOOKUP(PRY18,$B$8:$C$182,2,0)</f>
        <v>#N/A</v>
      </c>
      <c r="PSA18" s="57"/>
      <c r="PSB18" s="58"/>
      <c r="PSC18" s="56" t="e">
        <f>VLOOKUP(PSB18,$B$8:$C$182,2,0)</f>
        <v>#N/A</v>
      </c>
      <c r="PSD18" s="57"/>
      <c r="PSE18" s="58"/>
      <c r="PSF18" s="56" t="e">
        <f>VLOOKUP(PSE18,$B$8:$C$182,2,0)</f>
        <v>#N/A</v>
      </c>
      <c r="PSG18" s="57"/>
      <c r="PSH18" s="58"/>
      <c r="PSI18" s="56" t="e">
        <f>VLOOKUP(PSH18,$B$8:$C$182,2,0)</f>
        <v>#N/A</v>
      </c>
      <c r="PSJ18" s="57"/>
      <c r="PSK18" s="58"/>
      <c r="PSL18" s="56" t="e">
        <f>VLOOKUP(PSK18,$B$8:$C$182,2,0)</f>
        <v>#N/A</v>
      </c>
      <c r="PSM18" s="57"/>
      <c r="PSN18" s="58"/>
      <c r="PSO18" s="56" t="e">
        <f>VLOOKUP(PSN18,$B$8:$C$182,2,0)</f>
        <v>#N/A</v>
      </c>
      <c r="PSP18" s="57"/>
      <c r="PSQ18" s="58"/>
      <c r="PSR18" s="56" t="e">
        <f>VLOOKUP(PSQ18,$B$8:$C$182,2,0)</f>
        <v>#N/A</v>
      </c>
      <c r="PSS18" s="57"/>
      <c r="PST18" s="58"/>
      <c r="PSU18" s="56" t="e">
        <f>VLOOKUP(PST18,$B$8:$C$182,2,0)</f>
        <v>#N/A</v>
      </c>
      <c r="PSV18" s="57"/>
      <c r="PSW18" s="58"/>
      <c r="PSX18" s="56" t="e">
        <f>VLOOKUP(PSW18,$B$8:$C$182,2,0)</f>
        <v>#N/A</v>
      </c>
      <c r="PSY18" s="57"/>
      <c r="PSZ18" s="58"/>
      <c r="PTA18" s="56" t="e">
        <f>VLOOKUP(PSZ18,$B$8:$C$182,2,0)</f>
        <v>#N/A</v>
      </c>
      <c r="PTB18" s="57"/>
      <c r="PTC18" s="58"/>
      <c r="PTD18" s="56" t="e">
        <f>VLOOKUP(PTC18,$B$8:$C$182,2,0)</f>
        <v>#N/A</v>
      </c>
      <c r="PTE18" s="57"/>
      <c r="PTF18" s="58"/>
      <c r="PTG18" s="56" t="e">
        <f>VLOOKUP(PTF18,$B$8:$C$182,2,0)</f>
        <v>#N/A</v>
      </c>
      <c r="PTH18" s="57"/>
      <c r="PTI18" s="58"/>
      <c r="PTJ18" s="56" t="e">
        <f>VLOOKUP(PTI18,$B$8:$C$182,2,0)</f>
        <v>#N/A</v>
      </c>
      <c r="PTK18" s="57"/>
      <c r="PTL18" s="58"/>
      <c r="PTM18" s="56" t="e">
        <f>VLOOKUP(PTL18,$B$8:$C$182,2,0)</f>
        <v>#N/A</v>
      </c>
      <c r="PTN18" s="57"/>
      <c r="PTO18" s="58"/>
      <c r="PTP18" s="56" t="e">
        <f>VLOOKUP(PTO18,$B$8:$C$182,2,0)</f>
        <v>#N/A</v>
      </c>
      <c r="PTQ18" s="57"/>
      <c r="PTR18" s="58"/>
      <c r="PTS18" s="56" t="e">
        <f>VLOOKUP(PTR18,$B$8:$C$182,2,0)</f>
        <v>#N/A</v>
      </c>
      <c r="PTT18" s="57"/>
      <c r="PTU18" s="58"/>
      <c r="PTV18" s="56" t="e">
        <f>VLOOKUP(PTU18,$B$8:$C$182,2,0)</f>
        <v>#N/A</v>
      </c>
      <c r="PTW18" s="57"/>
      <c r="PTX18" s="58"/>
      <c r="PTY18" s="56" t="e">
        <f>VLOOKUP(PTX18,$B$8:$C$182,2,0)</f>
        <v>#N/A</v>
      </c>
      <c r="PTZ18" s="57"/>
      <c r="PUA18" s="58"/>
      <c r="PUB18" s="56" t="e">
        <f>VLOOKUP(PUA18,$B$8:$C$182,2,0)</f>
        <v>#N/A</v>
      </c>
      <c r="PUC18" s="57"/>
      <c r="PUD18" s="58"/>
      <c r="PUE18" s="56" t="e">
        <f>VLOOKUP(PUD18,$B$8:$C$182,2,0)</f>
        <v>#N/A</v>
      </c>
      <c r="PUF18" s="57"/>
      <c r="PUG18" s="58"/>
      <c r="PUH18" s="56" t="e">
        <f>VLOOKUP(PUG18,$B$8:$C$182,2,0)</f>
        <v>#N/A</v>
      </c>
      <c r="PUI18" s="57"/>
      <c r="PUJ18" s="58"/>
      <c r="PUK18" s="56" t="e">
        <f>VLOOKUP(PUJ18,$B$8:$C$182,2,0)</f>
        <v>#N/A</v>
      </c>
      <c r="PUL18" s="57"/>
      <c r="PUM18" s="58"/>
      <c r="PUN18" s="56" t="e">
        <f>VLOOKUP(PUM18,$B$8:$C$182,2,0)</f>
        <v>#N/A</v>
      </c>
      <c r="PUO18" s="57"/>
      <c r="PUP18" s="58"/>
      <c r="PUQ18" s="56" t="e">
        <f>VLOOKUP(PUP18,$B$8:$C$182,2,0)</f>
        <v>#N/A</v>
      </c>
      <c r="PUR18" s="57"/>
      <c r="PUS18" s="58"/>
      <c r="PUT18" s="56" t="e">
        <f>VLOOKUP(PUS18,$B$8:$C$182,2,0)</f>
        <v>#N/A</v>
      </c>
      <c r="PUU18" s="57"/>
      <c r="PUV18" s="58"/>
      <c r="PUW18" s="56" t="e">
        <f>VLOOKUP(PUV18,$B$8:$C$182,2,0)</f>
        <v>#N/A</v>
      </c>
      <c r="PUX18" s="57"/>
      <c r="PUY18" s="58"/>
      <c r="PUZ18" s="56" t="e">
        <f>VLOOKUP(PUY18,$B$8:$C$182,2,0)</f>
        <v>#N/A</v>
      </c>
      <c r="PVA18" s="57"/>
      <c r="PVB18" s="58"/>
      <c r="PVC18" s="56" t="e">
        <f>VLOOKUP(PVB18,$B$8:$C$182,2,0)</f>
        <v>#N/A</v>
      </c>
      <c r="PVD18" s="57"/>
      <c r="PVE18" s="58"/>
      <c r="PVF18" s="56" t="e">
        <f>VLOOKUP(PVE18,$B$8:$C$182,2,0)</f>
        <v>#N/A</v>
      </c>
      <c r="PVG18" s="57"/>
      <c r="PVH18" s="58"/>
      <c r="PVI18" s="56" t="e">
        <f>VLOOKUP(PVH18,$B$8:$C$182,2,0)</f>
        <v>#N/A</v>
      </c>
      <c r="PVJ18" s="57"/>
      <c r="PVK18" s="58"/>
      <c r="PVL18" s="56" t="e">
        <f>VLOOKUP(PVK18,$B$8:$C$182,2,0)</f>
        <v>#N/A</v>
      </c>
      <c r="PVM18" s="57"/>
      <c r="PVN18" s="58"/>
      <c r="PVO18" s="56" t="e">
        <f>VLOOKUP(PVN18,$B$8:$C$182,2,0)</f>
        <v>#N/A</v>
      </c>
      <c r="PVP18" s="57"/>
      <c r="PVQ18" s="58"/>
      <c r="PVR18" s="56" t="e">
        <f>VLOOKUP(PVQ18,$B$8:$C$182,2,0)</f>
        <v>#N/A</v>
      </c>
      <c r="PVS18" s="57"/>
      <c r="PVT18" s="58"/>
      <c r="PVU18" s="56" t="e">
        <f>VLOOKUP(PVT18,$B$8:$C$182,2,0)</f>
        <v>#N/A</v>
      </c>
      <c r="PVV18" s="57"/>
      <c r="PVW18" s="58"/>
      <c r="PVX18" s="56" t="e">
        <f>VLOOKUP(PVW18,$B$8:$C$182,2,0)</f>
        <v>#N/A</v>
      </c>
      <c r="PVY18" s="57"/>
      <c r="PVZ18" s="58"/>
      <c r="PWA18" s="56" t="e">
        <f>VLOOKUP(PVZ18,$B$8:$C$182,2,0)</f>
        <v>#N/A</v>
      </c>
      <c r="PWB18" s="57"/>
      <c r="PWC18" s="58"/>
      <c r="PWD18" s="56" t="e">
        <f>VLOOKUP(PWC18,$B$8:$C$182,2,0)</f>
        <v>#N/A</v>
      </c>
      <c r="PWE18" s="57"/>
      <c r="PWF18" s="58"/>
      <c r="PWG18" s="56" t="e">
        <f>VLOOKUP(PWF18,$B$8:$C$182,2,0)</f>
        <v>#N/A</v>
      </c>
      <c r="PWH18" s="57"/>
      <c r="PWI18" s="58"/>
      <c r="PWJ18" s="56" t="e">
        <f>VLOOKUP(PWI18,$B$8:$C$182,2,0)</f>
        <v>#N/A</v>
      </c>
      <c r="PWK18" s="57"/>
      <c r="PWL18" s="58"/>
      <c r="PWM18" s="56" t="e">
        <f>VLOOKUP(PWL18,$B$8:$C$182,2,0)</f>
        <v>#N/A</v>
      </c>
      <c r="PWN18" s="57"/>
      <c r="PWO18" s="58"/>
      <c r="PWP18" s="56" t="e">
        <f>VLOOKUP(PWO18,$B$8:$C$182,2,0)</f>
        <v>#N/A</v>
      </c>
      <c r="PWQ18" s="57"/>
      <c r="PWR18" s="58"/>
      <c r="PWS18" s="56" t="e">
        <f>VLOOKUP(PWR18,$B$8:$C$182,2,0)</f>
        <v>#N/A</v>
      </c>
      <c r="PWT18" s="57"/>
      <c r="PWU18" s="58"/>
      <c r="PWV18" s="56" t="e">
        <f>VLOOKUP(PWU18,$B$8:$C$182,2,0)</f>
        <v>#N/A</v>
      </c>
      <c r="PWW18" s="57"/>
      <c r="PWX18" s="58"/>
      <c r="PWY18" s="56" t="e">
        <f>VLOOKUP(PWX18,$B$8:$C$182,2,0)</f>
        <v>#N/A</v>
      </c>
      <c r="PWZ18" s="57"/>
      <c r="PXA18" s="58"/>
      <c r="PXB18" s="56" t="e">
        <f>VLOOKUP(PXA18,$B$8:$C$182,2,0)</f>
        <v>#N/A</v>
      </c>
      <c r="PXC18" s="57"/>
      <c r="PXD18" s="58"/>
      <c r="PXE18" s="56" t="e">
        <f>VLOOKUP(PXD18,$B$8:$C$182,2,0)</f>
        <v>#N/A</v>
      </c>
      <c r="PXF18" s="57"/>
      <c r="PXG18" s="58"/>
      <c r="PXH18" s="56" t="e">
        <f>VLOOKUP(PXG18,$B$8:$C$182,2,0)</f>
        <v>#N/A</v>
      </c>
      <c r="PXI18" s="57"/>
      <c r="PXJ18" s="58"/>
      <c r="PXK18" s="56" t="e">
        <f>VLOOKUP(PXJ18,$B$8:$C$182,2,0)</f>
        <v>#N/A</v>
      </c>
      <c r="PXL18" s="57"/>
      <c r="PXM18" s="58"/>
      <c r="PXN18" s="56" t="e">
        <f>VLOOKUP(PXM18,$B$8:$C$182,2,0)</f>
        <v>#N/A</v>
      </c>
      <c r="PXO18" s="57"/>
      <c r="PXP18" s="58"/>
      <c r="PXQ18" s="56" t="e">
        <f>VLOOKUP(PXP18,$B$8:$C$182,2,0)</f>
        <v>#N/A</v>
      </c>
      <c r="PXR18" s="57"/>
      <c r="PXS18" s="58"/>
      <c r="PXT18" s="56" t="e">
        <f>VLOOKUP(PXS18,$B$8:$C$182,2,0)</f>
        <v>#N/A</v>
      </c>
      <c r="PXU18" s="57"/>
      <c r="PXV18" s="58"/>
      <c r="PXW18" s="56" t="e">
        <f>VLOOKUP(PXV18,$B$8:$C$182,2,0)</f>
        <v>#N/A</v>
      </c>
      <c r="PXX18" s="57"/>
      <c r="PXY18" s="58"/>
      <c r="PXZ18" s="56" t="e">
        <f>VLOOKUP(PXY18,$B$8:$C$182,2,0)</f>
        <v>#N/A</v>
      </c>
      <c r="PYA18" s="57"/>
      <c r="PYB18" s="58"/>
      <c r="PYC18" s="56" t="e">
        <f>VLOOKUP(PYB18,$B$8:$C$182,2,0)</f>
        <v>#N/A</v>
      </c>
      <c r="PYD18" s="57"/>
      <c r="PYE18" s="58"/>
      <c r="PYF18" s="56" t="e">
        <f>VLOOKUP(PYE18,$B$8:$C$182,2,0)</f>
        <v>#N/A</v>
      </c>
      <c r="PYG18" s="57"/>
      <c r="PYH18" s="58"/>
      <c r="PYI18" s="56" t="e">
        <f>VLOOKUP(PYH18,$B$8:$C$182,2,0)</f>
        <v>#N/A</v>
      </c>
      <c r="PYJ18" s="57"/>
      <c r="PYK18" s="58"/>
      <c r="PYL18" s="56" t="e">
        <f>VLOOKUP(PYK18,$B$8:$C$182,2,0)</f>
        <v>#N/A</v>
      </c>
      <c r="PYM18" s="57"/>
      <c r="PYN18" s="58"/>
      <c r="PYO18" s="56" t="e">
        <f>VLOOKUP(PYN18,$B$8:$C$182,2,0)</f>
        <v>#N/A</v>
      </c>
      <c r="PYP18" s="57"/>
      <c r="PYQ18" s="58"/>
      <c r="PYR18" s="56" t="e">
        <f>VLOOKUP(PYQ18,$B$8:$C$182,2,0)</f>
        <v>#N/A</v>
      </c>
      <c r="PYS18" s="57"/>
      <c r="PYT18" s="58"/>
      <c r="PYU18" s="56" t="e">
        <f>VLOOKUP(PYT18,$B$8:$C$182,2,0)</f>
        <v>#N/A</v>
      </c>
      <c r="PYV18" s="57"/>
      <c r="PYW18" s="58"/>
      <c r="PYX18" s="56" t="e">
        <f>VLOOKUP(PYW18,$B$8:$C$182,2,0)</f>
        <v>#N/A</v>
      </c>
      <c r="PYY18" s="57"/>
      <c r="PYZ18" s="58"/>
      <c r="PZA18" s="56" t="e">
        <f>VLOOKUP(PYZ18,$B$8:$C$182,2,0)</f>
        <v>#N/A</v>
      </c>
      <c r="PZB18" s="57"/>
      <c r="PZC18" s="58"/>
      <c r="PZD18" s="56" t="e">
        <f>VLOOKUP(PZC18,$B$8:$C$182,2,0)</f>
        <v>#N/A</v>
      </c>
      <c r="PZE18" s="57"/>
      <c r="PZF18" s="58"/>
      <c r="PZG18" s="56" t="e">
        <f>VLOOKUP(PZF18,$B$8:$C$182,2,0)</f>
        <v>#N/A</v>
      </c>
      <c r="PZH18" s="57"/>
      <c r="PZI18" s="58"/>
      <c r="PZJ18" s="56" t="e">
        <f>VLOOKUP(PZI18,$B$8:$C$182,2,0)</f>
        <v>#N/A</v>
      </c>
      <c r="PZK18" s="57"/>
      <c r="PZL18" s="58"/>
      <c r="PZM18" s="56" t="e">
        <f>VLOOKUP(PZL18,$B$8:$C$182,2,0)</f>
        <v>#N/A</v>
      </c>
      <c r="PZN18" s="57"/>
      <c r="PZO18" s="58"/>
      <c r="PZP18" s="56" t="e">
        <f>VLOOKUP(PZO18,$B$8:$C$182,2,0)</f>
        <v>#N/A</v>
      </c>
      <c r="PZQ18" s="57"/>
      <c r="PZR18" s="58"/>
      <c r="PZS18" s="56" t="e">
        <f>VLOOKUP(PZR18,$B$8:$C$182,2,0)</f>
        <v>#N/A</v>
      </c>
      <c r="PZT18" s="57"/>
      <c r="PZU18" s="58"/>
      <c r="PZV18" s="56" t="e">
        <f>VLOOKUP(PZU18,$B$8:$C$182,2,0)</f>
        <v>#N/A</v>
      </c>
      <c r="PZW18" s="57"/>
      <c r="PZX18" s="58"/>
      <c r="PZY18" s="56" t="e">
        <f>VLOOKUP(PZX18,$B$8:$C$182,2,0)</f>
        <v>#N/A</v>
      </c>
      <c r="PZZ18" s="57"/>
      <c r="QAA18" s="58"/>
      <c r="QAB18" s="56" t="e">
        <f>VLOOKUP(QAA18,$B$8:$C$182,2,0)</f>
        <v>#N/A</v>
      </c>
      <c r="QAC18" s="57"/>
      <c r="QAD18" s="58"/>
      <c r="QAE18" s="56" t="e">
        <f>VLOOKUP(QAD18,$B$8:$C$182,2,0)</f>
        <v>#N/A</v>
      </c>
      <c r="QAF18" s="57"/>
      <c r="QAG18" s="58"/>
      <c r="QAH18" s="56" t="e">
        <f>VLOOKUP(QAG18,$B$8:$C$182,2,0)</f>
        <v>#N/A</v>
      </c>
      <c r="QAI18" s="57"/>
      <c r="QAJ18" s="58"/>
      <c r="QAK18" s="56" t="e">
        <f>VLOOKUP(QAJ18,$B$8:$C$182,2,0)</f>
        <v>#N/A</v>
      </c>
      <c r="QAL18" s="57"/>
      <c r="QAM18" s="58"/>
      <c r="QAN18" s="56" t="e">
        <f>VLOOKUP(QAM18,$B$8:$C$182,2,0)</f>
        <v>#N/A</v>
      </c>
      <c r="QAO18" s="57"/>
      <c r="QAP18" s="58"/>
      <c r="QAQ18" s="56" t="e">
        <f>VLOOKUP(QAP18,$B$8:$C$182,2,0)</f>
        <v>#N/A</v>
      </c>
      <c r="QAR18" s="57"/>
      <c r="QAS18" s="58"/>
      <c r="QAT18" s="56" t="e">
        <f>VLOOKUP(QAS18,$B$8:$C$182,2,0)</f>
        <v>#N/A</v>
      </c>
      <c r="QAU18" s="57"/>
      <c r="QAV18" s="58"/>
      <c r="QAW18" s="56" t="e">
        <f>VLOOKUP(QAV18,$B$8:$C$182,2,0)</f>
        <v>#N/A</v>
      </c>
      <c r="QAX18" s="57"/>
      <c r="QAY18" s="58"/>
      <c r="QAZ18" s="56" t="e">
        <f>VLOOKUP(QAY18,$B$8:$C$182,2,0)</f>
        <v>#N/A</v>
      </c>
      <c r="QBA18" s="57"/>
      <c r="QBB18" s="58"/>
      <c r="QBC18" s="56" t="e">
        <f>VLOOKUP(QBB18,$B$8:$C$182,2,0)</f>
        <v>#N/A</v>
      </c>
      <c r="QBD18" s="57"/>
      <c r="QBE18" s="58"/>
      <c r="QBF18" s="56" t="e">
        <f>VLOOKUP(QBE18,$B$8:$C$182,2,0)</f>
        <v>#N/A</v>
      </c>
      <c r="QBG18" s="57"/>
      <c r="QBH18" s="58"/>
      <c r="QBI18" s="56" t="e">
        <f>VLOOKUP(QBH18,$B$8:$C$182,2,0)</f>
        <v>#N/A</v>
      </c>
      <c r="QBJ18" s="57"/>
      <c r="QBK18" s="58"/>
      <c r="QBL18" s="56" t="e">
        <f>VLOOKUP(QBK18,$B$8:$C$182,2,0)</f>
        <v>#N/A</v>
      </c>
      <c r="QBM18" s="57"/>
      <c r="QBN18" s="58"/>
      <c r="QBO18" s="56" t="e">
        <f>VLOOKUP(QBN18,$B$8:$C$182,2,0)</f>
        <v>#N/A</v>
      </c>
      <c r="QBP18" s="57"/>
      <c r="QBQ18" s="58"/>
      <c r="QBR18" s="56" t="e">
        <f>VLOOKUP(QBQ18,$B$8:$C$182,2,0)</f>
        <v>#N/A</v>
      </c>
      <c r="QBS18" s="57"/>
      <c r="QBT18" s="58"/>
      <c r="QBU18" s="56" t="e">
        <f>VLOOKUP(QBT18,$B$8:$C$182,2,0)</f>
        <v>#N/A</v>
      </c>
      <c r="QBV18" s="57"/>
      <c r="QBW18" s="58"/>
      <c r="QBX18" s="56" t="e">
        <f>VLOOKUP(QBW18,$B$8:$C$182,2,0)</f>
        <v>#N/A</v>
      </c>
      <c r="QBY18" s="57"/>
      <c r="QBZ18" s="58"/>
      <c r="QCA18" s="56" t="e">
        <f>VLOOKUP(QBZ18,$B$8:$C$182,2,0)</f>
        <v>#N/A</v>
      </c>
      <c r="QCB18" s="57"/>
      <c r="QCC18" s="58"/>
      <c r="QCD18" s="56" t="e">
        <f>VLOOKUP(QCC18,$B$8:$C$182,2,0)</f>
        <v>#N/A</v>
      </c>
      <c r="QCE18" s="57"/>
      <c r="QCF18" s="58"/>
      <c r="QCG18" s="56" t="e">
        <f>VLOOKUP(QCF18,$B$8:$C$182,2,0)</f>
        <v>#N/A</v>
      </c>
      <c r="QCH18" s="57"/>
      <c r="QCI18" s="58"/>
      <c r="QCJ18" s="56" t="e">
        <f>VLOOKUP(QCI18,$B$8:$C$182,2,0)</f>
        <v>#N/A</v>
      </c>
      <c r="QCK18" s="57"/>
      <c r="QCL18" s="58"/>
      <c r="QCM18" s="56" t="e">
        <f>VLOOKUP(QCL18,$B$8:$C$182,2,0)</f>
        <v>#N/A</v>
      </c>
      <c r="QCN18" s="57"/>
      <c r="QCO18" s="58"/>
      <c r="QCP18" s="56" t="e">
        <f>VLOOKUP(QCO18,$B$8:$C$182,2,0)</f>
        <v>#N/A</v>
      </c>
      <c r="QCQ18" s="57"/>
      <c r="QCR18" s="58"/>
      <c r="QCS18" s="56" t="e">
        <f>VLOOKUP(QCR18,$B$8:$C$182,2,0)</f>
        <v>#N/A</v>
      </c>
      <c r="QCT18" s="57"/>
      <c r="QCU18" s="58"/>
      <c r="QCV18" s="56" t="e">
        <f>VLOOKUP(QCU18,$B$8:$C$182,2,0)</f>
        <v>#N/A</v>
      </c>
      <c r="QCW18" s="57"/>
      <c r="QCX18" s="58"/>
      <c r="QCY18" s="56" t="e">
        <f>VLOOKUP(QCX18,$B$8:$C$182,2,0)</f>
        <v>#N/A</v>
      </c>
      <c r="QCZ18" s="57"/>
      <c r="QDA18" s="58"/>
      <c r="QDB18" s="56" t="e">
        <f>VLOOKUP(QDA18,$B$8:$C$182,2,0)</f>
        <v>#N/A</v>
      </c>
      <c r="QDC18" s="57"/>
      <c r="QDD18" s="58"/>
      <c r="QDE18" s="56" t="e">
        <f>VLOOKUP(QDD18,$B$8:$C$182,2,0)</f>
        <v>#N/A</v>
      </c>
      <c r="QDF18" s="57"/>
      <c r="QDG18" s="58"/>
      <c r="QDH18" s="56" t="e">
        <f>VLOOKUP(QDG18,$B$8:$C$182,2,0)</f>
        <v>#N/A</v>
      </c>
      <c r="QDI18" s="57"/>
      <c r="QDJ18" s="58"/>
      <c r="QDK18" s="56" t="e">
        <f>VLOOKUP(QDJ18,$B$8:$C$182,2,0)</f>
        <v>#N/A</v>
      </c>
      <c r="QDL18" s="57"/>
      <c r="QDM18" s="58"/>
      <c r="QDN18" s="56" t="e">
        <f>VLOOKUP(QDM18,$B$8:$C$182,2,0)</f>
        <v>#N/A</v>
      </c>
      <c r="QDO18" s="57"/>
      <c r="QDP18" s="58"/>
      <c r="QDQ18" s="56" t="e">
        <f>VLOOKUP(QDP18,$B$8:$C$182,2,0)</f>
        <v>#N/A</v>
      </c>
      <c r="QDR18" s="57"/>
      <c r="QDS18" s="58"/>
      <c r="QDT18" s="56" t="e">
        <f>VLOOKUP(QDS18,$B$8:$C$182,2,0)</f>
        <v>#N/A</v>
      </c>
      <c r="QDU18" s="57"/>
      <c r="QDV18" s="58"/>
      <c r="QDW18" s="56" t="e">
        <f>VLOOKUP(QDV18,$B$8:$C$182,2,0)</f>
        <v>#N/A</v>
      </c>
      <c r="QDX18" s="57"/>
      <c r="QDY18" s="58"/>
      <c r="QDZ18" s="56" t="e">
        <f>VLOOKUP(QDY18,$B$8:$C$182,2,0)</f>
        <v>#N/A</v>
      </c>
      <c r="QEA18" s="57"/>
      <c r="QEB18" s="58"/>
      <c r="QEC18" s="56" t="e">
        <f>VLOOKUP(QEB18,$B$8:$C$182,2,0)</f>
        <v>#N/A</v>
      </c>
      <c r="QED18" s="57"/>
      <c r="QEE18" s="58"/>
      <c r="QEF18" s="56" t="e">
        <f>VLOOKUP(QEE18,$B$8:$C$182,2,0)</f>
        <v>#N/A</v>
      </c>
      <c r="QEG18" s="57"/>
      <c r="QEH18" s="58"/>
      <c r="QEI18" s="56" t="e">
        <f>VLOOKUP(QEH18,$B$8:$C$182,2,0)</f>
        <v>#N/A</v>
      </c>
      <c r="QEJ18" s="57"/>
      <c r="QEK18" s="58"/>
      <c r="QEL18" s="56" t="e">
        <f>VLOOKUP(QEK18,$B$8:$C$182,2,0)</f>
        <v>#N/A</v>
      </c>
      <c r="QEM18" s="57"/>
      <c r="QEN18" s="58"/>
      <c r="QEO18" s="56" t="e">
        <f>VLOOKUP(QEN18,$B$8:$C$182,2,0)</f>
        <v>#N/A</v>
      </c>
      <c r="QEP18" s="57"/>
      <c r="QEQ18" s="58"/>
      <c r="QER18" s="56" t="e">
        <f>VLOOKUP(QEQ18,$B$8:$C$182,2,0)</f>
        <v>#N/A</v>
      </c>
      <c r="QES18" s="57"/>
      <c r="QET18" s="58"/>
      <c r="QEU18" s="56" t="e">
        <f>VLOOKUP(QET18,$B$8:$C$182,2,0)</f>
        <v>#N/A</v>
      </c>
      <c r="QEV18" s="57"/>
      <c r="QEW18" s="58"/>
      <c r="QEX18" s="56" t="e">
        <f>VLOOKUP(QEW18,$B$8:$C$182,2,0)</f>
        <v>#N/A</v>
      </c>
      <c r="QEY18" s="57"/>
      <c r="QEZ18" s="58"/>
      <c r="QFA18" s="56" t="e">
        <f>VLOOKUP(QEZ18,$B$8:$C$182,2,0)</f>
        <v>#N/A</v>
      </c>
      <c r="QFB18" s="57"/>
      <c r="QFC18" s="58"/>
      <c r="QFD18" s="56" t="e">
        <f>VLOOKUP(QFC18,$B$8:$C$182,2,0)</f>
        <v>#N/A</v>
      </c>
      <c r="QFE18" s="57"/>
      <c r="QFF18" s="58"/>
      <c r="QFG18" s="56" t="e">
        <f>VLOOKUP(QFF18,$B$8:$C$182,2,0)</f>
        <v>#N/A</v>
      </c>
      <c r="QFH18" s="57"/>
      <c r="QFI18" s="58"/>
      <c r="QFJ18" s="56" t="e">
        <f>VLOOKUP(QFI18,$B$8:$C$182,2,0)</f>
        <v>#N/A</v>
      </c>
      <c r="QFK18" s="57"/>
      <c r="QFL18" s="58"/>
      <c r="QFM18" s="56" t="e">
        <f>VLOOKUP(QFL18,$B$8:$C$182,2,0)</f>
        <v>#N/A</v>
      </c>
      <c r="QFN18" s="57"/>
      <c r="QFO18" s="58"/>
      <c r="QFP18" s="56" t="e">
        <f>VLOOKUP(QFO18,$B$8:$C$182,2,0)</f>
        <v>#N/A</v>
      </c>
      <c r="QFQ18" s="57"/>
      <c r="QFR18" s="58"/>
      <c r="QFS18" s="56" t="e">
        <f>VLOOKUP(QFR18,$B$8:$C$182,2,0)</f>
        <v>#N/A</v>
      </c>
      <c r="QFT18" s="57"/>
      <c r="QFU18" s="58"/>
      <c r="QFV18" s="56" t="e">
        <f>VLOOKUP(QFU18,$B$8:$C$182,2,0)</f>
        <v>#N/A</v>
      </c>
      <c r="QFW18" s="57"/>
      <c r="QFX18" s="58"/>
      <c r="QFY18" s="56" t="e">
        <f>VLOOKUP(QFX18,$B$8:$C$182,2,0)</f>
        <v>#N/A</v>
      </c>
      <c r="QFZ18" s="57"/>
      <c r="QGA18" s="58"/>
      <c r="QGB18" s="56" t="e">
        <f>VLOOKUP(QGA18,$B$8:$C$182,2,0)</f>
        <v>#N/A</v>
      </c>
      <c r="QGC18" s="57"/>
      <c r="QGD18" s="58"/>
      <c r="QGE18" s="56" t="e">
        <f>VLOOKUP(QGD18,$B$8:$C$182,2,0)</f>
        <v>#N/A</v>
      </c>
      <c r="QGF18" s="57"/>
      <c r="QGG18" s="58"/>
      <c r="QGH18" s="56" t="e">
        <f>VLOOKUP(QGG18,$B$8:$C$182,2,0)</f>
        <v>#N/A</v>
      </c>
      <c r="QGI18" s="57"/>
      <c r="QGJ18" s="58"/>
      <c r="QGK18" s="56" t="e">
        <f>VLOOKUP(QGJ18,$B$8:$C$182,2,0)</f>
        <v>#N/A</v>
      </c>
      <c r="QGL18" s="57"/>
      <c r="QGM18" s="58"/>
      <c r="QGN18" s="56" t="e">
        <f>VLOOKUP(QGM18,$B$8:$C$182,2,0)</f>
        <v>#N/A</v>
      </c>
      <c r="QGO18" s="57"/>
      <c r="QGP18" s="58"/>
      <c r="QGQ18" s="56" t="e">
        <f>VLOOKUP(QGP18,$B$8:$C$182,2,0)</f>
        <v>#N/A</v>
      </c>
      <c r="QGR18" s="57"/>
      <c r="QGS18" s="58"/>
      <c r="QGT18" s="56" t="e">
        <f>VLOOKUP(QGS18,$B$8:$C$182,2,0)</f>
        <v>#N/A</v>
      </c>
      <c r="QGU18" s="57"/>
      <c r="QGV18" s="58"/>
      <c r="QGW18" s="56" t="e">
        <f>VLOOKUP(QGV18,$B$8:$C$182,2,0)</f>
        <v>#N/A</v>
      </c>
      <c r="QGX18" s="57"/>
      <c r="QGY18" s="58"/>
      <c r="QGZ18" s="56" t="e">
        <f>VLOOKUP(QGY18,$B$8:$C$182,2,0)</f>
        <v>#N/A</v>
      </c>
      <c r="QHA18" s="57"/>
      <c r="QHB18" s="58"/>
      <c r="QHC18" s="56" t="e">
        <f>VLOOKUP(QHB18,$B$8:$C$182,2,0)</f>
        <v>#N/A</v>
      </c>
      <c r="QHD18" s="57"/>
      <c r="QHE18" s="58"/>
      <c r="QHF18" s="56" t="e">
        <f>VLOOKUP(QHE18,$B$8:$C$182,2,0)</f>
        <v>#N/A</v>
      </c>
      <c r="QHG18" s="57"/>
      <c r="QHH18" s="58"/>
      <c r="QHI18" s="56" t="e">
        <f>VLOOKUP(QHH18,$B$8:$C$182,2,0)</f>
        <v>#N/A</v>
      </c>
      <c r="QHJ18" s="57"/>
      <c r="QHK18" s="58"/>
      <c r="QHL18" s="56" t="e">
        <f>VLOOKUP(QHK18,$B$8:$C$182,2,0)</f>
        <v>#N/A</v>
      </c>
      <c r="QHM18" s="57"/>
      <c r="QHN18" s="58"/>
      <c r="QHO18" s="56" t="e">
        <f>VLOOKUP(QHN18,$B$8:$C$182,2,0)</f>
        <v>#N/A</v>
      </c>
      <c r="QHP18" s="57"/>
      <c r="QHQ18" s="58"/>
      <c r="QHR18" s="56" t="e">
        <f>VLOOKUP(QHQ18,$B$8:$C$182,2,0)</f>
        <v>#N/A</v>
      </c>
      <c r="QHS18" s="57"/>
      <c r="QHT18" s="58"/>
      <c r="QHU18" s="56" t="e">
        <f>VLOOKUP(QHT18,$B$8:$C$182,2,0)</f>
        <v>#N/A</v>
      </c>
      <c r="QHV18" s="57"/>
      <c r="QHW18" s="58"/>
      <c r="QHX18" s="56" t="e">
        <f>VLOOKUP(QHW18,$B$8:$C$182,2,0)</f>
        <v>#N/A</v>
      </c>
      <c r="QHY18" s="57"/>
      <c r="QHZ18" s="58"/>
      <c r="QIA18" s="56" t="e">
        <f>VLOOKUP(QHZ18,$B$8:$C$182,2,0)</f>
        <v>#N/A</v>
      </c>
      <c r="QIB18" s="57"/>
      <c r="QIC18" s="58"/>
      <c r="QID18" s="56" t="e">
        <f>VLOOKUP(QIC18,$B$8:$C$182,2,0)</f>
        <v>#N/A</v>
      </c>
      <c r="QIE18" s="57"/>
      <c r="QIF18" s="58"/>
      <c r="QIG18" s="56" t="e">
        <f>VLOOKUP(QIF18,$B$8:$C$182,2,0)</f>
        <v>#N/A</v>
      </c>
      <c r="QIH18" s="57"/>
      <c r="QII18" s="58"/>
      <c r="QIJ18" s="56" t="e">
        <f>VLOOKUP(QII18,$B$8:$C$182,2,0)</f>
        <v>#N/A</v>
      </c>
      <c r="QIK18" s="57"/>
      <c r="QIL18" s="58"/>
      <c r="QIM18" s="56" t="e">
        <f>VLOOKUP(QIL18,$B$8:$C$182,2,0)</f>
        <v>#N/A</v>
      </c>
      <c r="QIN18" s="57"/>
      <c r="QIO18" s="58"/>
      <c r="QIP18" s="56" t="e">
        <f>VLOOKUP(QIO18,$B$8:$C$182,2,0)</f>
        <v>#N/A</v>
      </c>
      <c r="QIQ18" s="57"/>
      <c r="QIR18" s="58"/>
      <c r="QIS18" s="56" t="e">
        <f>VLOOKUP(QIR18,$B$8:$C$182,2,0)</f>
        <v>#N/A</v>
      </c>
      <c r="QIT18" s="57"/>
      <c r="QIU18" s="58"/>
      <c r="QIV18" s="56" t="e">
        <f>VLOOKUP(QIU18,$B$8:$C$182,2,0)</f>
        <v>#N/A</v>
      </c>
      <c r="QIW18" s="57"/>
      <c r="QIX18" s="58"/>
      <c r="QIY18" s="56" t="e">
        <f>VLOOKUP(QIX18,$B$8:$C$182,2,0)</f>
        <v>#N/A</v>
      </c>
      <c r="QIZ18" s="57"/>
      <c r="QJA18" s="58"/>
      <c r="QJB18" s="56" t="e">
        <f>VLOOKUP(QJA18,$B$8:$C$182,2,0)</f>
        <v>#N/A</v>
      </c>
      <c r="QJC18" s="57"/>
      <c r="QJD18" s="58"/>
      <c r="QJE18" s="56" t="e">
        <f>VLOOKUP(QJD18,$B$8:$C$182,2,0)</f>
        <v>#N/A</v>
      </c>
      <c r="QJF18" s="57"/>
      <c r="QJG18" s="58"/>
      <c r="QJH18" s="56" t="e">
        <f>VLOOKUP(QJG18,$B$8:$C$182,2,0)</f>
        <v>#N/A</v>
      </c>
      <c r="QJI18" s="57"/>
      <c r="QJJ18" s="58"/>
      <c r="QJK18" s="56" t="e">
        <f>VLOOKUP(QJJ18,$B$8:$C$182,2,0)</f>
        <v>#N/A</v>
      </c>
      <c r="QJL18" s="57"/>
      <c r="QJM18" s="58"/>
      <c r="QJN18" s="56" t="e">
        <f>VLOOKUP(QJM18,$B$8:$C$182,2,0)</f>
        <v>#N/A</v>
      </c>
      <c r="QJO18" s="57"/>
      <c r="QJP18" s="58"/>
      <c r="QJQ18" s="56" t="e">
        <f>VLOOKUP(QJP18,$B$8:$C$182,2,0)</f>
        <v>#N/A</v>
      </c>
      <c r="QJR18" s="57"/>
      <c r="QJS18" s="58"/>
      <c r="QJT18" s="56" t="e">
        <f>VLOOKUP(QJS18,$B$8:$C$182,2,0)</f>
        <v>#N/A</v>
      </c>
      <c r="QJU18" s="57"/>
      <c r="QJV18" s="58"/>
      <c r="QJW18" s="56" t="e">
        <f>VLOOKUP(QJV18,$B$8:$C$182,2,0)</f>
        <v>#N/A</v>
      </c>
      <c r="QJX18" s="57"/>
      <c r="QJY18" s="58"/>
      <c r="QJZ18" s="56" t="e">
        <f>VLOOKUP(QJY18,$B$8:$C$182,2,0)</f>
        <v>#N/A</v>
      </c>
      <c r="QKA18" s="57"/>
      <c r="QKB18" s="58"/>
      <c r="QKC18" s="56" t="e">
        <f>VLOOKUP(QKB18,$B$8:$C$182,2,0)</f>
        <v>#N/A</v>
      </c>
      <c r="QKD18" s="57"/>
      <c r="QKE18" s="58"/>
      <c r="QKF18" s="56" t="e">
        <f>VLOOKUP(QKE18,$B$8:$C$182,2,0)</f>
        <v>#N/A</v>
      </c>
      <c r="QKG18" s="57"/>
      <c r="QKH18" s="58"/>
      <c r="QKI18" s="56" t="e">
        <f>VLOOKUP(QKH18,$B$8:$C$182,2,0)</f>
        <v>#N/A</v>
      </c>
      <c r="QKJ18" s="57"/>
      <c r="QKK18" s="58"/>
      <c r="QKL18" s="56" t="e">
        <f>VLOOKUP(QKK18,$B$8:$C$182,2,0)</f>
        <v>#N/A</v>
      </c>
      <c r="QKM18" s="57"/>
      <c r="QKN18" s="58"/>
      <c r="QKO18" s="56" t="e">
        <f>VLOOKUP(QKN18,$B$8:$C$182,2,0)</f>
        <v>#N/A</v>
      </c>
      <c r="QKP18" s="57"/>
      <c r="QKQ18" s="58"/>
      <c r="QKR18" s="56" t="e">
        <f>VLOOKUP(QKQ18,$B$8:$C$182,2,0)</f>
        <v>#N/A</v>
      </c>
      <c r="QKS18" s="57"/>
      <c r="QKT18" s="58"/>
      <c r="QKU18" s="56" t="e">
        <f>VLOOKUP(QKT18,$B$8:$C$182,2,0)</f>
        <v>#N/A</v>
      </c>
      <c r="QKV18" s="57"/>
      <c r="QKW18" s="58"/>
      <c r="QKX18" s="56" t="e">
        <f>VLOOKUP(QKW18,$B$8:$C$182,2,0)</f>
        <v>#N/A</v>
      </c>
      <c r="QKY18" s="57"/>
      <c r="QKZ18" s="58"/>
      <c r="QLA18" s="56" t="e">
        <f>VLOOKUP(QKZ18,$B$8:$C$182,2,0)</f>
        <v>#N/A</v>
      </c>
      <c r="QLB18" s="57"/>
      <c r="QLC18" s="58"/>
      <c r="QLD18" s="56" t="e">
        <f>VLOOKUP(QLC18,$B$8:$C$182,2,0)</f>
        <v>#N/A</v>
      </c>
      <c r="QLE18" s="57"/>
      <c r="QLF18" s="58"/>
      <c r="QLG18" s="56" t="e">
        <f>VLOOKUP(QLF18,$B$8:$C$182,2,0)</f>
        <v>#N/A</v>
      </c>
      <c r="QLH18" s="57"/>
      <c r="QLI18" s="58"/>
      <c r="QLJ18" s="56" t="e">
        <f>VLOOKUP(QLI18,$B$8:$C$182,2,0)</f>
        <v>#N/A</v>
      </c>
      <c r="QLK18" s="57"/>
      <c r="QLL18" s="58"/>
      <c r="QLM18" s="56" t="e">
        <f>VLOOKUP(QLL18,$B$8:$C$182,2,0)</f>
        <v>#N/A</v>
      </c>
      <c r="QLN18" s="57"/>
      <c r="QLO18" s="58"/>
      <c r="QLP18" s="56" t="e">
        <f>VLOOKUP(QLO18,$B$8:$C$182,2,0)</f>
        <v>#N/A</v>
      </c>
      <c r="QLQ18" s="57"/>
      <c r="QLR18" s="58"/>
      <c r="QLS18" s="56" t="e">
        <f>VLOOKUP(QLR18,$B$8:$C$182,2,0)</f>
        <v>#N/A</v>
      </c>
      <c r="QLT18" s="57"/>
      <c r="QLU18" s="58"/>
      <c r="QLV18" s="56" t="e">
        <f>VLOOKUP(QLU18,$B$8:$C$182,2,0)</f>
        <v>#N/A</v>
      </c>
      <c r="QLW18" s="57"/>
      <c r="QLX18" s="58"/>
      <c r="QLY18" s="56" t="e">
        <f>VLOOKUP(QLX18,$B$8:$C$182,2,0)</f>
        <v>#N/A</v>
      </c>
      <c r="QLZ18" s="57"/>
      <c r="QMA18" s="58"/>
      <c r="QMB18" s="56" t="e">
        <f>VLOOKUP(QMA18,$B$8:$C$182,2,0)</f>
        <v>#N/A</v>
      </c>
      <c r="QMC18" s="57"/>
      <c r="QMD18" s="58"/>
      <c r="QME18" s="56" t="e">
        <f>VLOOKUP(QMD18,$B$8:$C$182,2,0)</f>
        <v>#N/A</v>
      </c>
      <c r="QMF18" s="57"/>
      <c r="QMG18" s="58"/>
      <c r="QMH18" s="56" t="e">
        <f>VLOOKUP(QMG18,$B$8:$C$182,2,0)</f>
        <v>#N/A</v>
      </c>
      <c r="QMI18" s="57"/>
      <c r="QMJ18" s="58"/>
      <c r="QMK18" s="56" t="e">
        <f>VLOOKUP(QMJ18,$B$8:$C$182,2,0)</f>
        <v>#N/A</v>
      </c>
      <c r="QML18" s="57"/>
      <c r="QMM18" s="58"/>
      <c r="QMN18" s="56" t="e">
        <f>VLOOKUP(QMM18,$B$8:$C$182,2,0)</f>
        <v>#N/A</v>
      </c>
      <c r="QMO18" s="57"/>
      <c r="QMP18" s="58"/>
      <c r="QMQ18" s="56" t="e">
        <f>VLOOKUP(QMP18,$B$8:$C$182,2,0)</f>
        <v>#N/A</v>
      </c>
      <c r="QMR18" s="57"/>
      <c r="QMS18" s="58"/>
      <c r="QMT18" s="56" t="e">
        <f>VLOOKUP(QMS18,$B$8:$C$182,2,0)</f>
        <v>#N/A</v>
      </c>
      <c r="QMU18" s="57"/>
      <c r="QMV18" s="58"/>
      <c r="QMW18" s="56" t="e">
        <f>VLOOKUP(QMV18,$B$8:$C$182,2,0)</f>
        <v>#N/A</v>
      </c>
      <c r="QMX18" s="57"/>
      <c r="QMY18" s="58"/>
      <c r="QMZ18" s="56" t="e">
        <f>VLOOKUP(QMY18,$B$8:$C$182,2,0)</f>
        <v>#N/A</v>
      </c>
      <c r="QNA18" s="57"/>
      <c r="QNB18" s="58"/>
      <c r="QNC18" s="56" t="e">
        <f>VLOOKUP(QNB18,$B$8:$C$182,2,0)</f>
        <v>#N/A</v>
      </c>
      <c r="QND18" s="57"/>
      <c r="QNE18" s="58"/>
      <c r="QNF18" s="56" t="e">
        <f>VLOOKUP(QNE18,$B$8:$C$182,2,0)</f>
        <v>#N/A</v>
      </c>
      <c r="QNG18" s="57"/>
      <c r="QNH18" s="58"/>
      <c r="QNI18" s="56" t="e">
        <f>VLOOKUP(QNH18,$B$8:$C$182,2,0)</f>
        <v>#N/A</v>
      </c>
      <c r="QNJ18" s="57"/>
      <c r="QNK18" s="58"/>
      <c r="QNL18" s="56" t="e">
        <f>VLOOKUP(QNK18,$B$8:$C$182,2,0)</f>
        <v>#N/A</v>
      </c>
      <c r="QNM18" s="57"/>
      <c r="QNN18" s="58"/>
      <c r="QNO18" s="56" t="e">
        <f>VLOOKUP(QNN18,$B$8:$C$182,2,0)</f>
        <v>#N/A</v>
      </c>
      <c r="QNP18" s="57"/>
      <c r="QNQ18" s="58"/>
      <c r="QNR18" s="56" t="e">
        <f>VLOOKUP(QNQ18,$B$8:$C$182,2,0)</f>
        <v>#N/A</v>
      </c>
      <c r="QNS18" s="57"/>
      <c r="QNT18" s="58"/>
      <c r="QNU18" s="56" t="e">
        <f>VLOOKUP(QNT18,$B$8:$C$182,2,0)</f>
        <v>#N/A</v>
      </c>
      <c r="QNV18" s="57"/>
      <c r="QNW18" s="58"/>
      <c r="QNX18" s="56" t="e">
        <f>VLOOKUP(QNW18,$B$8:$C$182,2,0)</f>
        <v>#N/A</v>
      </c>
      <c r="QNY18" s="57"/>
      <c r="QNZ18" s="58"/>
      <c r="QOA18" s="56" t="e">
        <f>VLOOKUP(QNZ18,$B$8:$C$182,2,0)</f>
        <v>#N/A</v>
      </c>
      <c r="QOB18" s="57"/>
      <c r="QOC18" s="58"/>
      <c r="QOD18" s="56" t="e">
        <f>VLOOKUP(QOC18,$B$8:$C$182,2,0)</f>
        <v>#N/A</v>
      </c>
      <c r="QOE18" s="57"/>
      <c r="QOF18" s="58"/>
      <c r="QOG18" s="56" t="e">
        <f>VLOOKUP(QOF18,$B$8:$C$182,2,0)</f>
        <v>#N/A</v>
      </c>
      <c r="QOH18" s="57"/>
      <c r="QOI18" s="58"/>
      <c r="QOJ18" s="56" t="e">
        <f>VLOOKUP(QOI18,$B$8:$C$182,2,0)</f>
        <v>#N/A</v>
      </c>
      <c r="QOK18" s="57"/>
      <c r="QOL18" s="58"/>
      <c r="QOM18" s="56" t="e">
        <f>VLOOKUP(QOL18,$B$8:$C$182,2,0)</f>
        <v>#N/A</v>
      </c>
      <c r="QON18" s="57"/>
      <c r="QOO18" s="58"/>
      <c r="QOP18" s="56" t="e">
        <f>VLOOKUP(QOO18,$B$8:$C$182,2,0)</f>
        <v>#N/A</v>
      </c>
      <c r="QOQ18" s="57"/>
      <c r="QOR18" s="58"/>
      <c r="QOS18" s="56" t="e">
        <f>VLOOKUP(QOR18,$B$8:$C$182,2,0)</f>
        <v>#N/A</v>
      </c>
      <c r="QOT18" s="57"/>
      <c r="QOU18" s="58"/>
      <c r="QOV18" s="56" t="e">
        <f>VLOOKUP(QOU18,$B$8:$C$182,2,0)</f>
        <v>#N/A</v>
      </c>
      <c r="QOW18" s="57"/>
      <c r="QOX18" s="58"/>
      <c r="QOY18" s="56" t="e">
        <f>VLOOKUP(QOX18,$B$8:$C$182,2,0)</f>
        <v>#N/A</v>
      </c>
      <c r="QOZ18" s="57"/>
      <c r="QPA18" s="58"/>
      <c r="QPB18" s="56" t="e">
        <f>VLOOKUP(QPA18,$B$8:$C$182,2,0)</f>
        <v>#N/A</v>
      </c>
      <c r="QPC18" s="57"/>
      <c r="QPD18" s="58"/>
      <c r="QPE18" s="56" t="e">
        <f>VLOOKUP(QPD18,$B$8:$C$182,2,0)</f>
        <v>#N/A</v>
      </c>
      <c r="QPF18" s="57"/>
      <c r="QPG18" s="58"/>
      <c r="QPH18" s="56" t="e">
        <f>VLOOKUP(QPG18,$B$8:$C$182,2,0)</f>
        <v>#N/A</v>
      </c>
      <c r="QPI18" s="57"/>
      <c r="QPJ18" s="58"/>
      <c r="QPK18" s="56" t="e">
        <f>VLOOKUP(QPJ18,$B$8:$C$182,2,0)</f>
        <v>#N/A</v>
      </c>
      <c r="QPL18" s="57"/>
      <c r="QPM18" s="58"/>
      <c r="QPN18" s="56" t="e">
        <f>VLOOKUP(QPM18,$B$8:$C$182,2,0)</f>
        <v>#N/A</v>
      </c>
      <c r="QPO18" s="57"/>
      <c r="QPP18" s="58"/>
      <c r="QPQ18" s="56" t="e">
        <f>VLOOKUP(QPP18,$B$8:$C$182,2,0)</f>
        <v>#N/A</v>
      </c>
      <c r="QPR18" s="57"/>
      <c r="QPS18" s="58"/>
      <c r="QPT18" s="56" t="e">
        <f>VLOOKUP(QPS18,$B$8:$C$182,2,0)</f>
        <v>#N/A</v>
      </c>
      <c r="QPU18" s="57"/>
      <c r="QPV18" s="58"/>
      <c r="QPW18" s="56" t="e">
        <f>VLOOKUP(QPV18,$B$8:$C$182,2,0)</f>
        <v>#N/A</v>
      </c>
      <c r="QPX18" s="57"/>
      <c r="QPY18" s="58"/>
      <c r="QPZ18" s="56" t="e">
        <f>VLOOKUP(QPY18,$B$8:$C$182,2,0)</f>
        <v>#N/A</v>
      </c>
      <c r="QQA18" s="57"/>
      <c r="QQB18" s="58"/>
      <c r="QQC18" s="56" t="e">
        <f>VLOOKUP(QQB18,$B$8:$C$182,2,0)</f>
        <v>#N/A</v>
      </c>
      <c r="QQD18" s="57"/>
      <c r="QQE18" s="58"/>
      <c r="QQF18" s="56" t="e">
        <f>VLOOKUP(QQE18,$B$8:$C$182,2,0)</f>
        <v>#N/A</v>
      </c>
      <c r="QQG18" s="57"/>
      <c r="QQH18" s="58"/>
      <c r="QQI18" s="56" t="e">
        <f>VLOOKUP(QQH18,$B$8:$C$182,2,0)</f>
        <v>#N/A</v>
      </c>
      <c r="QQJ18" s="57"/>
      <c r="QQK18" s="58"/>
      <c r="QQL18" s="56" t="e">
        <f>VLOOKUP(QQK18,$B$8:$C$182,2,0)</f>
        <v>#N/A</v>
      </c>
      <c r="QQM18" s="57"/>
      <c r="QQN18" s="58"/>
      <c r="QQO18" s="56" t="e">
        <f>VLOOKUP(QQN18,$B$8:$C$182,2,0)</f>
        <v>#N/A</v>
      </c>
      <c r="QQP18" s="57"/>
      <c r="QQQ18" s="58"/>
      <c r="QQR18" s="56" t="e">
        <f>VLOOKUP(QQQ18,$B$8:$C$182,2,0)</f>
        <v>#N/A</v>
      </c>
      <c r="QQS18" s="57"/>
      <c r="QQT18" s="58"/>
      <c r="QQU18" s="56" t="e">
        <f>VLOOKUP(QQT18,$B$8:$C$182,2,0)</f>
        <v>#N/A</v>
      </c>
      <c r="QQV18" s="57"/>
      <c r="QQW18" s="58"/>
      <c r="QQX18" s="56" t="e">
        <f>VLOOKUP(QQW18,$B$8:$C$182,2,0)</f>
        <v>#N/A</v>
      </c>
      <c r="QQY18" s="57"/>
      <c r="QQZ18" s="58"/>
      <c r="QRA18" s="56" t="e">
        <f>VLOOKUP(QQZ18,$B$8:$C$182,2,0)</f>
        <v>#N/A</v>
      </c>
      <c r="QRB18" s="57"/>
      <c r="QRC18" s="58"/>
      <c r="QRD18" s="56" t="e">
        <f>VLOOKUP(QRC18,$B$8:$C$182,2,0)</f>
        <v>#N/A</v>
      </c>
      <c r="QRE18" s="57"/>
      <c r="QRF18" s="58"/>
      <c r="QRG18" s="56" t="e">
        <f>VLOOKUP(QRF18,$B$8:$C$182,2,0)</f>
        <v>#N/A</v>
      </c>
      <c r="QRH18" s="57"/>
      <c r="QRI18" s="58"/>
      <c r="QRJ18" s="56" t="e">
        <f>VLOOKUP(QRI18,$B$8:$C$182,2,0)</f>
        <v>#N/A</v>
      </c>
      <c r="QRK18" s="57"/>
      <c r="QRL18" s="58"/>
      <c r="QRM18" s="56" t="e">
        <f>VLOOKUP(QRL18,$B$8:$C$182,2,0)</f>
        <v>#N/A</v>
      </c>
      <c r="QRN18" s="57"/>
      <c r="QRO18" s="58"/>
      <c r="QRP18" s="56" t="e">
        <f>VLOOKUP(QRO18,$B$8:$C$182,2,0)</f>
        <v>#N/A</v>
      </c>
      <c r="QRQ18" s="57"/>
      <c r="QRR18" s="58"/>
      <c r="QRS18" s="56" t="e">
        <f>VLOOKUP(QRR18,$B$8:$C$182,2,0)</f>
        <v>#N/A</v>
      </c>
      <c r="QRT18" s="57"/>
      <c r="QRU18" s="58"/>
      <c r="QRV18" s="56" t="e">
        <f>VLOOKUP(QRU18,$B$8:$C$182,2,0)</f>
        <v>#N/A</v>
      </c>
      <c r="QRW18" s="57"/>
      <c r="QRX18" s="58"/>
      <c r="QRY18" s="56" t="e">
        <f>VLOOKUP(QRX18,$B$8:$C$182,2,0)</f>
        <v>#N/A</v>
      </c>
      <c r="QRZ18" s="57"/>
      <c r="QSA18" s="58"/>
      <c r="QSB18" s="56" t="e">
        <f>VLOOKUP(QSA18,$B$8:$C$182,2,0)</f>
        <v>#N/A</v>
      </c>
      <c r="QSC18" s="57"/>
      <c r="QSD18" s="58"/>
      <c r="QSE18" s="56" t="e">
        <f>VLOOKUP(QSD18,$B$8:$C$182,2,0)</f>
        <v>#N/A</v>
      </c>
      <c r="QSF18" s="57"/>
      <c r="QSG18" s="58"/>
      <c r="QSH18" s="56" t="e">
        <f>VLOOKUP(QSG18,$B$8:$C$182,2,0)</f>
        <v>#N/A</v>
      </c>
      <c r="QSI18" s="57"/>
      <c r="QSJ18" s="58"/>
      <c r="QSK18" s="56" t="e">
        <f>VLOOKUP(QSJ18,$B$8:$C$182,2,0)</f>
        <v>#N/A</v>
      </c>
      <c r="QSL18" s="57"/>
      <c r="QSM18" s="58"/>
      <c r="QSN18" s="56" t="e">
        <f>VLOOKUP(QSM18,$B$8:$C$182,2,0)</f>
        <v>#N/A</v>
      </c>
      <c r="QSO18" s="57"/>
      <c r="QSP18" s="58"/>
      <c r="QSQ18" s="56" t="e">
        <f>VLOOKUP(QSP18,$B$8:$C$182,2,0)</f>
        <v>#N/A</v>
      </c>
      <c r="QSR18" s="57"/>
      <c r="QSS18" s="58"/>
      <c r="QST18" s="56" t="e">
        <f>VLOOKUP(QSS18,$B$8:$C$182,2,0)</f>
        <v>#N/A</v>
      </c>
      <c r="QSU18" s="57"/>
      <c r="QSV18" s="58"/>
      <c r="QSW18" s="56" t="e">
        <f>VLOOKUP(QSV18,$B$8:$C$182,2,0)</f>
        <v>#N/A</v>
      </c>
      <c r="QSX18" s="57"/>
      <c r="QSY18" s="58"/>
      <c r="QSZ18" s="56" t="e">
        <f>VLOOKUP(QSY18,$B$8:$C$182,2,0)</f>
        <v>#N/A</v>
      </c>
      <c r="QTA18" s="57"/>
      <c r="QTB18" s="58"/>
      <c r="QTC18" s="56" t="e">
        <f>VLOOKUP(QTB18,$B$8:$C$182,2,0)</f>
        <v>#N/A</v>
      </c>
      <c r="QTD18" s="57"/>
      <c r="QTE18" s="58"/>
      <c r="QTF18" s="56" t="e">
        <f>VLOOKUP(QTE18,$B$8:$C$182,2,0)</f>
        <v>#N/A</v>
      </c>
      <c r="QTG18" s="57"/>
      <c r="QTH18" s="58"/>
      <c r="QTI18" s="56" t="e">
        <f>VLOOKUP(QTH18,$B$8:$C$182,2,0)</f>
        <v>#N/A</v>
      </c>
      <c r="QTJ18" s="57"/>
      <c r="QTK18" s="58"/>
      <c r="QTL18" s="56" t="e">
        <f>VLOOKUP(QTK18,$B$8:$C$182,2,0)</f>
        <v>#N/A</v>
      </c>
      <c r="QTM18" s="57"/>
      <c r="QTN18" s="58"/>
      <c r="QTO18" s="56" t="e">
        <f>VLOOKUP(QTN18,$B$8:$C$182,2,0)</f>
        <v>#N/A</v>
      </c>
      <c r="QTP18" s="57"/>
      <c r="QTQ18" s="58"/>
      <c r="QTR18" s="56" t="e">
        <f>VLOOKUP(QTQ18,$B$8:$C$182,2,0)</f>
        <v>#N/A</v>
      </c>
      <c r="QTS18" s="57"/>
      <c r="QTT18" s="58"/>
      <c r="QTU18" s="56" t="e">
        <f>VLOOKUP(QTT18,$B$8:$C$182,2,0)</f>
        <v>#N/A</v>
      </c>
      <c r="QTV18" s="57"/>
      <c r="QTW18" s="58"/>
      <c r="QTX18" s="56" t="e">
        <f>VLOOKUP(QTW18,$B$8:$C$182,2,0)</f>
        <v>#N/A</v>
      </c>
      <c r="QTY18" s="57"/>
      <c r="QTZ18" s="58"/>
      <c r="QUA18" s="56" t="e">
        <f>VLOOKUP(QTZ18,$B$8:$C$182,2,0)</f>
        <v>#N/A</v>
      </c>
      <c r="QUB18" s="57"/>
      <c r="QUC18" s="58"/>
      <c r="QUD18" s="56" t="e">
        <f>VLOOKUP(QUC18,$B$8:$C$182,2,0)</f>
        <v>#N/A</v>
      </c>
      <c r="QUE18" s="57"/>
      <c r="QUF18" s="58"/>
      <c r="QUG18" s="56" t="e">
        <f>VLOOKUP(QUF18,$B$8:$C$182,2,0)</f>
        <v>#N/A</v>
      </c>
      <c r="QUH18" s="57"/>
      <c r="QUI18" s="58"/>
      <c r="QUJ18" s="56" t="e">
        <f>VLOOKUP(QUI18,$B$8:$C$182,2,0)</f>
        <v>#N/A</v>
      </c>
      <c r="QUK18" s="57"/>
      <c r="QUL18" s="58"/>
      <c r="QUM18" s="56" t="e">
        <f>VLOOKUP(QUL18,$B$8:$C$182,2,0)</f>
        <v>#N/A</v>
      </c>
      <c r="QUN18" s="57"/>
      <c r="QUO18" s="58"/>
      <c r="QUP18" s="56" t="e">
        <f>VLOOKUP(QUO18,$B$8:$C$182,2,0)</f>
        <v>#N/A</v>
      </c>
      <c r="QUQ18" s="57"/>
      <c r="QUR18" s="58"/>
      <c r="QUS18" s="56" t="e">
        <f>VLOOKUP(QUR18,$B$8:$C$182,2,0)</f>
        <v>#N/A</v>
      </c>
      <c r="QUT18" s="57"/>
      <c r="QUU18" s="58"/>
      <c r="QUV18" s="56" t="e">
        <f>VLOOKUP(QUU18,$B$8:$C$182,2,0)</f>
        <v>#N/A</v>
      </c>
      <c r="QUW18" s="57"/>
      <c r="QUX18" s="58"/>
      <c r="QUY18" s="56" t="e">
        <f>VLOOKUP(QUX18,$B$8:$C$182,2,0)</f>
        <v>#N/A</v>
      </c>
      <c r="QUZ18" s="57"/>
      <c r="QVA18" s="58"/>
      <c r="QVB18" s="56" t="e">
        <f>VLOOKUP(QVA18,$B$8:$C$182,2,0)</f>
        <v>#N/A</v>
      </c>
      <c r="QVC18" s="57"/>
      <c r="QVD18" s="58"/>
      <c r="QVE18" s="56" t="e">
        <f>VLOOKUP(QVD18,$B$8:$C$182,2,0)</f>
        <v>#N/A</v>
      </c>
      <c r="QVF18" s="57"/>
      <c r="QVG18" s="58"/>
      <c r="QVH18" s="56" t="e">
        <f>VLOOKUP(QVG18,$B$8:$C$182,2,0)</f>
        <v>#N/A</v>
      </c>
      <c r="QVI18" s="57"/>
      <c r="QVJ18" s="58"/>
      <c r="QVK18" s="56" t="e">
        <f>VLOOKUP(QVJ18,$B$8:$C$182,2,0)</f>
        <v>#N/A</v>
      </c>
      <c r="QVL18" s="57"/>
      <c r="QVM18" s="58"/>
      <c r="QVN18" s="56" t="e">
        <f>VLOOKUP(QVM18,$B$8:$C$182,2,0)</f>
        <v>#N/A</v>
      </c>
      <c r="QVO18" s="57"/>
      <c r="QVP18" s="58"/>
      <c r="QVQ18" s="56" t="e">
        <f>VLOOKUP(QVP18,$B$8:$C$182,2,0)</f>
        <v>#N/A</v>
      </c>
      <c r="QVR18" s="57"/>
      <c r="QVS18" s="58"/>
      <c r="QVT18" s="56" t="e">
        <f>VLOOKUP(QVS18,$B$8:$C$182,2,0)</f>
        <v>#N/A</v>
      </c>
      <c r="QVU18" s="57"/>
      <c r="QVV18" s="58"/>
      <c r="QVW18" s="56" t="e">
        <f>VLOOKUP(QVV18,$B$8:$C$182,2,0)</f>
        <v>#N/A</v>
      </c>
      <c r="QVX18" s="57"/>
      <c r="QVY18" s="58"/>
      <c r="QVZ18" s="56" t="e">
        <f>VLOOKUP(QVY18,$B$8:$C$182,2,0)</f>
        <v>#N/A</v>
      </c>
      <c r="QWA18" s="57"/>
      <c r="QWB18" s="58"/>
      <c r="QWC18" s="56" t="e">
        <f>VLOOKUP(QWB18,$B$8:$C$182,2,0)</f>
        <v>#N/A</v>
      </c>
      <c r="QWD18" s="57"/>
      <c r="QWE18" s="58"/>
      <c r="QWF18" s="56" t="e">
        <f>VLOOKUP(QWE18,$B$8:$C$182,2,0)</f>
        <v>#N/A</v>
      </c>
      <c r="QWG18" s="57"/>
      <c r="QWH18" s="58"/>
      <c r="QWI18" s="56" t="e">
        <f>VLOOKUP(QWH18,$B$8:$C$182,2,0)</f>
        <v>#N/A</v>
      </c>
      <c r="QWJ18" s="57"/>
      <c r="QWK18" s="58"/>
      <c r="QWL18" s="56" t="e">
        <f>VLOOKUP(QWK18,$B$8:$C$182,2,0)</f>
        <v>#N/A</v>
      </c>
      <c r="QWM18" s="57"/>
      <c r="QWN18" s="58"/>
      <c r="QWO18" s="56" t="e">
        <f>VLOOKUP(QWN18,$B$8:$C$182,2,0)</f>
        <v>#N/A</v>
      </c>
      <c r="QWP18" s="57"/>
      <c r="QWQ18" s="58"/>
      <c r="QWR18" s="56" t="e">
        <f>VLOOKUP(QWQ18,$B$8:$C$182,2,0)</f>
        <v>#N/A</v>
      </c>
      <c r="QWS18" s="57"/>
      <c r="QWT18" s="58"/>
      <c r="QWU18" s="56" t="e">
        <f>VLOOKUP(QWT18,$B$8:$C$182,2,0)</f>
        <v>#N/A</v>
      </c>
      <c r="QWV18" s="57"/>
      <c r="QWW18" s="58"/>
      <c r="QWX18" s="56" t="e">
        <f>VLOOKUP(QWW18,$B$8:$C$182,2,0)</f>
        <v>#N/A</v>
      </c>
      <c r="QWY18" s="57"/>
      <c r="QWZ18" s="58"/>
      <c r="QXA18" s="56" t="e">
        <f>VLOOKUP(QWZ18,$B$8:$C$182,2,0)</f>
        <v>#N/A</v>
      </c>
      <c r="QXB18" s="57"/>
      <c r="QXC18" s="58"/>
      <c r="QXD18" s="56" t="e">
        <f>VLOOKUP(QXC18,$B$8:$C$182,2,0)</f>
        <v>#N/A</v>
      </c>
      <c r="QXE18" s="57"/>
      <c r="QXF18" s="58"/>
      <c r="QXG18" s="56" t="e">
        <f>VLOOKUP(QXF18,$B$8:$C$182,2,0)</f>
        <v>#N/A</v>
      </c>
      <c r="QXH18" s="57"/>
      <c r="QXI18" s="58"/>
      <c r="QXJ18" s="56" t="e">
        <f>VLOOKUP(QXI18,$B$8:$C$182,2,0)</f>
        <v>#N/A</v>
      </c>
      <c r="QXK18" s="57"/>
      <c r="QXL18" s="58"/>
      <c r="QXM18" s="56" t="e">
        <f>VLOOKUP(QXL18,$B$8:$C$182,2,0)</f>
        <v>#N/A</v>
      </c>
      <c r="QXN18" s="57"/>
      <c r="QXO18" s="58"/>
      <c r="QXP18" s="56" t="e">
        <f>VLOOKUP(QXO18,$B$8:$C$182,2,0)</f>
        <v>#N/A</v>
      </c>
      <c r="QXQ18" s="57"/>
      <c r="QXR18" s="58"/>
      <c r="QXS18" s="56" t="e">
        <f>VLOOKUP(QXR18,$B$8:$C$182,2,0)</f>
        <v>#N/A</v>
      </c>
      <c r="QXT18" s="57"/>
      <c r="QXU18" s="58"/>
      <c r="QXV18" s="56" t="e">
        <f>VLOOKUP(QXU18,$B$8:$C$182,2,0)</f>
        <v>#N/A</v>
      </c>
      <c r="QXW18" s="57"/>
      <c r="QXX18" s="58"/>
      <c r="QXY18" s="56" t="e">
        <f>VLOOKUP(QXX18,$B$8:$C$182,2,0)</f>
        <v>#N/A</v>
      </c>
      <c r="QXZ18" s="57"/>
      <c r="QYA18" s="58"/>
      <c r="QYB18" s="56" t="e">
        <f>VLOOKUP(QYA18,$B$8:$C$182,2,0)</f>
        <v>#N/A</v>
      </c>
      <c r="QYC18" s="57"/>
      <c r="QYD18" s="58"/>
      <c r="QYE18" s="56" t="e">
        <f>VLOOKUP(QYD18,$B$8:$C$182,2,0)</f>
        <v>#N/A</v>
      </c>
      <c r="QYF18" s="57"/>
      <c r="QYG18" s="58"/>
      <c r="QYH18" s="56" t="e">
        <f>VLOOKUP(QYG18,$B$8:$C$182,2,0)</f>
        <v>#N/A</v>
      </c>
      <c r="QYI18" s="57"/>
      <c r="QYJ18" s="58"/>
      <c r="QYK18" s="56" t="e">
        <f>VLOOKUP(QYJ18,$B$8:$C$182,2,0)</f>
        <v>#N/A</v>
      </c>
      <c r="QYL18" s="57"/>
      <c r="QYM18" s="58"/>
      <c r="QYN18" s="56" t="e">
        <f>VLOOKUP(QYM18,$B$8:$C$182,2,0)</f>
        <v>#N/A</v>
      </c>
      <c r="QYO18" s="57"/>
      <c r="QYP18" s="58"/>
      <c r="QYQ18" s="56" t="e">
        <f>VLOOKUP(QYP18,$B$8:$C$182,2,0)</f>
        <v>#N/A</v>
      </c>
      <c r="QYR18" s="57"/>
      <c r="QYS18" s="58"/>
      <c r="QYT18" s="56" t="e">
        <f>VLOOKUP(QYS18,$B$8:$C$182,2,0)</f>
        <v>#N/A</v>
      </c>
      <c r="QYU18" s="57"/>
      <c r="QYV18" s="58"/>
      <c r="QYW18" s="56" t="e">
        <f>VLOOKUP(QYV18,$B$8:$C$182,2,0)</f>
        <v>#N/A</v>
      </c>
      <c r="QYX18" s="57"/>
      <c r="QYY18" s="58"/>
      <c r="QYZ18" s="56" t="e">
        <f>VLOOKUP(QYY18,$B$8:$C$182,2,0)</f>
        <v>#N/A</v>
      </c>
      <c r="QZA18" s="57"/>
      <c r="QZB18" s="58"/>
      <c r="QZC18" s="56" t="e">
        <f>VLOOKUP(QZB18,$B$8:$C$182,2,0)</f>
        <v>#N/A</v>
      </c>
      <c r="QZD18" s="57"/>
      <c r="QZE18" s="58"/>
      <c r="QZF18" s="56" t="e">
        <f>VLOOKUP(QZE18,$B$8:$C$182,2,0)</f>
        <v>#N/A</v>
      </c>
      <c r="QZG18" s="57"/>
      <c r="QZH18" s="58"/>
      <c r="QZI18" s="56" t="e">
        <f>VLOOKUP(QZH18,$B$8:$C$182,2,0)</f>
        <v>#N/A</v>
      </c>
      <c r="QZJ18" s="57"/>
      <c r="QZK18" s="58"/>
      <c r="QZL18" s="56" t="e">
        <f>VLOOKUP(QZK18,$B$8:$C$182,2,0)</f>
        <v>#N/A</v>
      </c>
      <c r="QZM18" s="57"/>
      <c r="QZN18" s="58"/>
      <c r="QZO18" s="56" t="e">
        <f>VLOOKUP(QZN18,$B$8:$C$182,2,0)</f>
        <v>#N/A</v>
      </c>
      <c r="QZP18" s="57"/>
      <c r="QZQ18" s="58"/>
      <c r="QZR18" s="56" t="e">
        <f>VLOOKUP(QZQ18,$B$8:$C$182,2,0)</f>
        <v>#N/A</v>
      </c>
      <c r="QZS18" s="57"/>
      <c r="QZT18" s="58"/>
      <c r="QZU18" s="56" t="e">
        <f>VLOOKUP(QZT18,$B$8:$C$182,2,0)</f>
        <v>#N/A</v>
      </c>
      <c r="QZV18" s="57"/>
      <c r="QZW18" s="58"/>
      <c r="QZX18" s="56" t="e">
        <f>VLOOKUP(QZW18,$B$8:$C$182,2,0)</f>
        <v>#N/A</v>
      </c>
      <c r="QZY18" s="57"/>
      <c r="QZZ18" s="58"/>
      <c r="RAA18" s="56" t="e">
        <f>VLOOKUP(QZZ18,$B$8:$C$182,2,0)</f>
        <v>#N/A</v>
      </c>
      <c r="RAB18" s="57"/>
      <c r="RAC18" s="58"/>
      <c r="RAD18" s="56" t="e">
        <f>VLOOKUP(RAC18,$B$8:$C$182,2,0)</f>
        <v>#N/A</v>
      </c>
      <c r="RAE18" s="57"/>
      <c r="RAF18" s="58"/>
      <c r="RAG18" s="56" t="e">
        <f>VLOOKUP(RAF18,$B$8:$C$182,2,0)</f>
        <v>#N/A</v>
      </c>
      <c r="RAH18" s="57"/>
      <c r="RAI18" s="58"/>
      <c r="RAJ18" s="56" t="e">
        <f>VLOOKUP(RAI18,$B$8:$C$182,2,0)</f>
        <v>#N/A</v>
      </c>
      <c r="RAK18" s="57"/>
      <c r="RAL18" s="58"/>
      <c r="RAM18" s="56" t="e">
        <f>VLOOKUP(RAL18,$B$8:$C$182,2,0)</f>
        <v>#N/A</v>
      </c>
      <c r="RAN18" s="57"/>
      <c r="RAO18" s="58"/>
      <c r="RAP18" s="56" t="e">
        <f>VLOOKUP(RAO18,$B$8:$C$182,2,0)</f>
        <v>#N/A</v>
      </c>
      <c r="RAQ18" s="57"/>
      <c r="RAR18" s="58"/>
      <c r="RAS18" s="56" t="e">
        <f>VLOOKUP(RAR18,$B$8:$C$182,2,0)</f>
        <v>#N/A</v>
      </c>
      <c r="RAT18" s="57"/>
      <c r="RAU18" s="58"/>
      <c r="RAV18" s="56" t="e">
        <f>VLOOKUP(RAU18,$B$8:$C$182,2,0)</f>
        <v>#N/A</v>
      </c>
      <c r="RAW18" s="57"/>
      <c r="RAX18" s="58"/>
      <c r="RAY18" s="56" t="e">
        <f>VLOOKUP(RAX18,$B$8:$C$182,2,0)</f>
        <v>#N/A</v>
      </c>
      <c r="RAZ18" s="57"/>
      <c r="RBA18" s="58"/>
      <c r="RBB18" s="56" t="e">
        <f>VLOOKUP(RBA18,$B$8:$C$182,2,0)</f>
        <v>#N/A</v>
      </c>
      <c r="RBC18" s="57"/>
      <c r="RBD18" s="58"/>
      <c r="RBE18" s="56" t="e">
        <f>VLOOKUP(RBD18,$B$8:$C$182,2,0)</f>
        <v>#N/A</v>
      </c>
      <c r="RBF18" s="57"/>
      <c r="RBG18" s="58"/>
      <c r="RBH18" s="56" t="e">
        <f>VLOOKUP(RBG18,$B$8:$C$182,2,0)</f>
        <v>#N/A</v>
      </c>
      <c r="RBI18" s="57"/>
      <c r="RBJ18" s="58"/>
      <c r="RBK18" s="56" t="e">
        <f>VLOOKUP(RBJ18,$B$8:$C$182,2,0)</f>
        <v>#N/A</v>
      </c>
      <c r="RBL18" s="57"/>
      <c r="RBM18" s="58"/>
      <c r="RBN18" s="56" t="e">
        <f>VLOOKUP(RBM18,$B$8:$C$182,2,0)</f>
        <v>#N/A</v>
      </c>
      <c r="RBO18" s="57"/>
      <c r="RBP18" s="58"/>
      <c r="RBQ18" s="56" t="e">
        <f>VLOOKUP(RBP18,$B$8:$C$182,2,0)</f>
        <v>#N/A</v>
      </c>
      <c r="RBR18" s="57"/>
      <c r="RBS18" s="58"/>
      <c r="RBT18" s="56" t="e">
        <f>VLOOKUP(RBS18,$B$8:$C$182,2,0)</f>
        <v>#N/A</v>
      </c>
      <c r="RBU18" s="57"/>
      <c r="RBV18" s="58"/>
      <c r="RBW18" s="56" t="e">
        <f>VLOOKUP(RBV18,$B$8:$C$182,2,0)</f>
        <v>#N/A</v>
      </c>
      <c r="RBX18" s="57"/>
      <c r="RBY18" s="58"/>
      <c r="RBZ18" s="56" t="e">
        <f>VLOOKUP(RBY18,$B$8:$C$182,2,0)</f>
        <v>#N/A</v>
      </c>
      <c r="RCA18" s="57"/>
      <c r="RCB18" s="58"/>
      <c r="RCC18" s="56" t="e">
        <f>VLOOKUP(RCB18,$B$8:$C$182,2,0)</f>
        <v>#N/A</v>
      </c>
      <c r="RCD18" s="57"/>
      <c r="RCE18" s="58"/>
      <c r="RCF18" s="56" t="e">
        <f>VLOOKUP(RCE18,$B$8:$C$182,2,0)</f>
        <v>#N/A</v>
      </c>
      <c r="RCG18" s="57"/>
      <c r="RCH18" s="58"/>
      <c r="RCI18" s="56" t="e">
        <f>VLOOKUP(RCH18,$B$8:$C$182,2,0)</f>
        <v>#N/A</v>
      </c>
      <c r="RCJ18" s="57"/>
      <c r="RCK18" s="58"/>
      <c r="RCL18" s="56" t="e">
        <f>VLOOKUP(RCK18,$B$8:$C$182,2,0)</f>
        <v>#N/A</v>
      </c>
      <c r="RCM18" s="57"/>
      <c r="RCN18" s="58"/>
      <c r="RCO18" s="56" t="e">
        <f>VLOOKUP(RCN18,$B$8:$C$182,2,0)</f>
        <v>#N/A</v>
      </c>
      <c r="RCP18" s="57"/>
      <c r="RCQ18" s="58"/>
      <c r="RCR18" s="56" t="e">
        <f>VLOOKUP(RCQ18,$B$8:$C$182,2,0)</f>
        <v>#N/A</v>
      </c>
      <c r="RCS18" s="57"/>
      <c r="RCT18" s="58"/>
      <c r="RCU18" s="56" t="e">
        <f>VLOOKUP(RCT18,$B$8:$C$182,2,0)</f>
        <v>#N/A</v>
      </c>
      <c r="RCV18" s="57"/>
      <c r="RCW18" s="58"/>
      <c r="RCX18" s="56" t="e">
        <f>VLOOKUP(RCW18,$B$8:$C$182,2,0)</f>
        <v>#N/A</v>
      </c>
      <c r="RCY18" s="57"/>
      <c r="RCZ18" s="58"/>
      <c r="RDA18" s="56" t="e">
        <f>VLOOKUP(RCZ18,$B$8:$C$182,2,0)</f>
        <v>#N/A</v>
      </c>
      <c r="RDB18" s="57"/>
      <c r="RDC18" s="58"/>
      <c r="RDD18" s="56" t="e">
        <f>VLOOKUP(RDC18,$B$8:$C$182,2,0)</f>
        <v>#N/A</v>
      </c>
      <c r="RDE18" s="57"/>
      <c r="RDF18" s="58"/>
      <c r="RDG18" s="56" t="e">
        <f>VLOOKUP(RDF18,$B$8:$C$182,2,0)</f>
        <v>#N/A</v>
      </c>
      <c r="RDH18" s="57"/>
      <c r="RDI18" s="58"/>
      <c r="RDJ18" s="56" t="e">
        <f>VLOOKUP(RDI18,$B$8:$C$182,2,0)</f>
        <v>#N/A</v>
      </c>
      <c r="RDK18" s="57"/>
      <c r="RDL18" s="58"/>
      <c r="RDM18" s="56" t="e">
        <f>VLOOKUP(RDL18,$B$8:$C$182,2,0)</f>
        <v>#N/A</v>
      </c>
      <c r="RDN18" s="57"/>
      <c r="RDO18" s="58"/>
      <c r="RDP18" s="56" t="e">
        <f>VLOOKUP(RDO18,$B$8:$C$182,2,0)</f>
        <v>#N/A</v>
      </c>
      <c r="RDQ18" s="57"/>
      <c r="RDR18" s="58"/>
      <c r="RDS18" s="56" t="e">
        <f>VLOOKUP(RDR18,$B$8:$C$182,2,0)</f>
        <v>#N/A</v>
      </c>
      <c r="RDT18" s="57"/>
      <c r="RDU18" s="58"/>
      <c r="RDV18" s="56" t="e">
        <f>VLOOKUP(RDU18,$B$8:$C$182,2,0)</f>
        <v>#N/A</v>
      </c>
      <c r="RDW18" s="57"/>
      <c r="RDX18" s="58"/>
      <c r="RDY18" s="56" t="e">
        <f>VLOOKUP(RDX18,$B$8:$C$182,2,0)</f>
        <v>#N/A</v>
      </c>
      <c r="RDZ18" s="57"/>
      <c r="REA18" s="58"/>
      <c r="REB18" s="56" t="e">
        <f>VLOOKUP(REA18,$B$8:$C$182,2,0)</f>
        <v>#N/A</v>
      </c>
      <c r="REC18" s="57"/>
      <c r="RED18" s="58"/>
      <c r="REE18" s="56" t="e">
        <f>VLOOKUP(RED18,$B$8:$C$182,2,0)</f>
        <v>#N/A</v>
      </c>
      <c r="REF18" s="57"/>
      <c r="REG18" s="58"/>
      <c r="REH18" s="56" t="e">
        <f>VLOOKUP(REG18,$B$8:$C$182,2,0)</f>
        <v>#N/A</v>
      </c>
      <c r="REI18" s="57"/>
      <c r="REJ18" s="58"/>
      <c r="REK18" s="56" t="e">
        <f>VLOOKUP(REJ18,$B$8:$C$182,2,0)</f>
        <v>#N/A</v>
      </c>
      <c r="REL18" s="57"/>
      <c r="REM18" s="58"/>
      <c r="REN18" s="56" t="e">
        <f>VLOOKUP(REM18,$B$8:$C$182,2,0)</f>
        <v>#N/A</v>
      </c>
      <c r="REO18" s="57"/>
      <c r="REP18" s="58"/>
      <c r="REQ18" s="56" t="e">
        <f>VLOOKUP(REP18,$B$8:$C$182,2,0)</f>
        <v>#N/A</v>
      </c>
      <c r="RER18" s="57"/>
      <c r="RES18" s="58"/>
      <c r="RET18" s="56" t="e">
        <f>VLOOKUP(RES18,$B$8:$C$182,2,0)</f>
        <v>#N/A</v>
      </c>
      <c r="REU18" s="57"/>
      <c r="REV18" s="58"/>
      <c r="REW18" s="56" t="e">
        <f>VLOOKUP(REV18,$B$8:$C$182,2,0)</f>
        <v>#N/A</v>
      </c>
      <c r="REX18" s="57"/>
      <c r="REY18" s="58"/>
      <c r="REZ18" s="56" t="e">
        <f>VLOOKUP(REY18,$B$8:$C$182,2,0)</f>
        <v>#N/A</v>
      </c>
      <c r="RFA18" s="57"/>
      <c r="RFB18" s="58"/>
      <c r="RFC18" s="56" t="e">
        <f>VLOOKUP(RFB18,$B$8:$C$182,2,0)</f>
        <v>#N/A</v>
      </c>
      <c r="RFD18" s="57"/>
      <c r="RFE18" s="58"/>
      <c r="RFF18" s="56" t="e">
        <f>VLOOKUP(RFE18,$B$8:$C$182,2,0)</f>
        <v>#N/A</v>
      </c>
      <c r="RFG18" s="57"/>
      <c r="RFH18" s="58"/>
      <c r="RFI18" s="56" t="e">
        <f>VLOOKUP(RFH18,$B$8:$C$182,2,0)</f>
        <v>#N/A</v>
      </c>
      <c r="RFJ18" s="57"/>
      <c r="RFK18" s="58"/>
      <c r="RFL18" s="56" t="e">
        <f>VLOOKUP(RFK18,$B$8:$C$182,2,0)</f>
        <v>#N/A</v>
      </c>
      <c r="RFM18" s="57"/>
      <c r="RFN18" s="58"/>
      <c r="RFO18" s="56" t="e">
        <f>VLOOKUP(RFN18,$B$8:$C$182,2,0)</f>
        <v>#N/A</v>
      </c>
      <c r="RFP18" s="57"/>
      <c r="RFQ18" s="58"/>
      <c r="RFR18" s="56" t="e">
        <f>VLOOKUP(RFQ18,$B$8:$C$182,2,0)</f>
        <v>#N/A</v>
      </c>
      <c r="RFS18" s="57"/>
      <c r="RFT18" s="58"/>
      <c r="RFU18" s="56" t="e">
        <f>VLOOKUP(RFT18,$B$8:$C$182,2,0)</f>
        <v>#N/A</v>
      </c>
      <c r="RFV18" s="57"/>
      <c r="RFW18" s="58"/>
      <c r="RFX18" s="56" t="e">
        <f>VLOOKUP(RFW18,$B$8:$C$182,2,0)</f>
        <v>#N/A</v>
      </c>
      <c r="RFY18" s="57"/>
      <c r="RFZ18" s="58"/>
      <c r="RGA18" s="56" t="e">
        <f>VLOOKUP(RFZ18,$B$8:$C$182,2,0)</f>
        <v>#N/A</v>
      </c>
      <c r="RGB18" s="57"/>
      <c r="RGC18" s="58"/>
      <c r="RGD18" s="56" t="e">
        <f>VLOOKUP(RGC18,$B$8:$C$182,2,0)</f>
        <v>#N/A</v>
      </c>
      <c r="RGE18" s="57"/>
      <c r="RGF18" s="58"/>
      <c r="RGG18" s="56" t="e">
        <f>VLOOKUP(RGF18,$B$8:$C$182,2,0)</f>
        <v>#N/A</v>
      </c>
      <c r="RGH18" s="57"/>
      <c r="RGI18" s="58"/>
      <c r="RGJ18" s="56" t="e">
        <f>VLOOKUP(RGI18,$B$8:$C$182,2,0)</f>
        <v>#N/A</v>
      </c>
      <c r="RGK18" s="57"/>
      <c r="RGL18" s="58"/>
      <c r="RGM18" s="56" t="e">
        <f>VLOOKUP(RGL18,$B$8:$C$182,2,0)</f>
        <v>#N/A</v>
      </c>
      <c r="RGN18" s="57"/>
      <c r="RGO18" s="58"/>
      <c r="RGP18" s="56" t="e">
        <f>VLOOKUP(RGO18,$B$8:$C$182,2,0)</f>
        <v>#N/A</v>
      </c>
      <c r="RGQ18" s="57"/>
      <c r="RGR18" s="58"/>
      <c r="RGS18" s="56" t="e">
        <f>VLOOKUP(RGR18,$B$8:$C$182,2,0)</f>
        <v>#N/A</v>
      </c>
      <c r="RGT18" s="57"/>
      <c r="RGU18" s="58"/>
      <c r="RGV18" s="56" t="e">
        <f>VLOOKUP(RGU18,$B$8:$C$182,2,0)</f>
        <v>#N/A</v>
      </c>
      <c r="RGW18" s="57"/>
      <c r="RGX18" s="58"/>
      <c r="RGY18" s="56" t="e">
        <f>VLOOKUP(RGX18,$B$8:$C$182,2,0)</f>
        <v>#N/A</v>
      </c>
      <c r="RGZ18" s="57"/>
      <c r="RHA18" s="58"/>
      <c r="RHB18" s="56" t="e">
        <f>VLOOKUP(RHA18,$B$8:$C$182,2,0)</f>
        <v>#N/A</v>
      </c>
      <c r="RHC18" s="57"/>
      <c r="RHD18" s="58"/>
      <c r="RHE18" s="56" t="e">
        <f>VLOOKUP(RHD18,$B$8:$C$182,2,0)</f>
        <v>#N/A</v>
      </c>
      <c r="RHF18" s="57"/>
      <c r="RHG18" s="58"/>
      <c r="RHH18" s="56" t="e">
        <f>VLOOKUP(RHG18,$B$8:$C$182,2,0)</f>
        <v>#N/A</v>
      </c>
      <c r="RHI18" s="57"/>
      <c r="RHJ18" s="58"/>
      <c r="RHK18" s="56" t="e">
        <f>VLOOKUP(RHJ18,$B$8:$C$182,2,0)</f>
        <v>#N/A</v>
      </c>
      <c r="RHL18" s="57"/>
      <c r="RHM18" s="58"/>
      <c r="RHN18" s="56" t="e">
        <f>VLOOKUP(RHM18,$B$8:$C$182,2,0)</f>
        <v>#N/A</v>
      </c>
      <c r="RHO18" s="57"/>
      <c r="RHP18" s="58"/>
      <c r="RHQ18" s="56" t="e">
        <f>VLOOKUP(RHP18,$B$8:$C$182,2,0)</f>
        <v>#N/A</v>
      </c>
      <c r="RHR18" s="57"/>
      <c r="RHS18" s="58"/>
      <c r="RHT18" s="56" t="e">
        <f>VLOOKUP(RHS18,$B$8:$C$182,2,0)</f>
        <v>#N/A</v>
      </c>
      <c r="RHU18" s="57"/>
      <c r="RHV18" s="58"/>
      <c r="RHW18" s="56" t="e">
        <f>VLOOKUP(RHV18,$B$8:$C$182,2,0)</f>
        <v>#N/A</v>
      </c>
      <c r="RHX18" s="57"/>
      <c r="RHY18" s="58"/>
      <c r="RHZ18" s="56" t="e">
        <f>VLOOKUP(RHY18,$B$8:$C$182,2,0)</f>
        <v>#N/A</v>
      </c>
      <c r="RIA18" s="57"/>
      <c r="RIB18" s="58"/>
      <c r="RIC18" s="56" t="e">
        <f>VLOOKUP(RIB18,$B$8:$C$182,2,0)</f>
        <v>#N/A</v>
      </c>
      <c r="RID18" s="57"/>
      <c r="RIE18" s="58"/>
      <c r="RIF18" s="56" t="e">
        <f>VLOOKUP(RIE18,$B$8:$C$182,2,0)</f>
        <v>#N/A</v>
      </c>
      <c r="RIG18" s="57"/>
      <c r="RIH18" s="58"/>
      <c r="RII18" s="56" t="e">
        <f>VLOOKUP(RIH18,$B$8:$C$182,2,0)</f>
        <v>#N/A</v>
      </c>
      <c r="RIJ18" s="57"/>
      <c r="RIK18" s="58"/>
      <c r="RIL18" s="56" t="e">
        <f>VLOOKUP(RIK18,$B$8:$C$182,2,0)</f>
        <v>#N/A</v>
      </c>
      <c r="RIM18" s="57"/>
      <c r="RIN18" s="58"/>
      <c r="RIO18" s="56" t="e">
        <f>VLOOKUP(RIN18,$B$8:$C$182,2,0)</f>
        <v>#N/A</v>
      </c>
      <c r="RIP18" s="57"/>
      <c r="RIQ18" s="58"/>
      <c r="RIR18" s="56" t="e">
        <f>VLOOKUP(RIQ18,$B$8:$C$182,2,0)</f>
        <v>#N/A</v>
      </c>
      <c r="RIS18" s="57"/>
      <c r="RIT18" s="58"/>
      <c r="RIU18" s="56" t="e">
        <f>VLOOKUP(RIT18,$B$8:$C$182,2,0)</f>
        <v>#N/A</v>
      </c>
      <c r="RIV18" s="57"/>
      <c r="RIW18" s="58"/>
      <c r="RIX18" s="56" t="e">
        <f>VLOOKUP(RIW18,$B$8:$C$182,2,0)</f>
        <v>#N/A</v>
      </c>
      <c r="RIY18" s="57"/>
      <c r="RIZ18" s="58"/>
      <c r="RJA18" s="56" t="e">
        <f>VLOOKUP(RIZ18,$B$8:$C$182,2,0)</f>
        <v>#N/A</v>
      </c>
      <c r="RJB18" s="57"/>
      <c r="RJC18" s="58"/>
      <c r="RJD18" s="56" t="e">
        <f>VLOOKUP(RJC18,$B$8:$C$182,2,0)</f>
        <v>#N/A</v>
      </c>
      <c r="RJE18" s="57"/>
      <c r="RJF18" s="58"/>
      <c r="RJG18" s="56" t="e">
        <f>VLOOKUP(RJF18,$B$8:$C$182,2,0)</f>
        <v>#N/A</v>
      </c>
      <c r="RJH18" s="57"/>
      <c r="RJI18" s="58"/>
      <c r="RJJ18" s="56" t="e">
        <f>VLOOKUP(RJI18,$B$8:$C$182,2,0)</f>
        <v>#N/A</v>
      </c>
      <c r="RJK18" s="57"/>
      <c r="RJL18" s="58"/>
      <c r="RJM18" s="56" t="e">
        <f>VLOOKUP(RJL18,$B$8:$C$182,2,0)</f>
        <v>#N/A</v>
      </c>
      <c r="RJN18" s="57"/>
      <c r="RJO18" s="58"/>
      <c r="RJP18" s="56" t="e">
        <f>VLOOKUP(RJO18,$B$8:$C$182,2,0)</f>
        <v>#N/A</v>
      </c>
      <c r="RJQ18" s="57"/>
      <c r="RJR18" s="58"/>
      <c r="RJS18" s="56" t="e">
        <f>VLOOKUP(RJR18,$B$8:$C$182,2,0)</f>
        <v>#N/A</v>
      </c>
      <c r="RJT18" s="57"/>
      <c r="RJU18" s="58"/>
      <c r="RJV18" s="56" t="e">
        <f>VLOOKUP(RJU18,$B$8:$C$182,2,0)</f>
        <v>#N/A</v>
      </c>
      <c r="RJW18" s="57"/>
      <c r="RJX18" s="58"/>
      <c r="RJY18" s="56" t="e">
        <f>VLOOKUP(RJX18,$B$8:$C$182,2,0)</f>
        <v>#N/A</v>
      </c>
      <c r="RJZ18" s="57"/>
      <c r="RKA18" s="58"/>
      <c r="RKB18" s="56" t="e">
        <f>VLOOKUP(RKA18,$B$8:$C$182,2,0)</f>
        <v>#N/A</v>
      </c>
      <c r="RKC18" s="57"/>
      <c r="RKD18" s="58"/>
      <c r="RKE18" s="56" t="e">
        <f>VLOOKUP(RKD18,$B$8:$C$182,2,0)</f>
        <v>#N/A</v>
      </c>
      <c r="RKF18" s="57"/>
      <c r="RKG18" s="58"/>
      <c r="RKH18" s="56" t="e">
        <f>VLOOKUP(RKG18,$B$8:$C$182,2,0)</f>
        <v>#N/A</v>
      </c>
      <c r="RKI18" s="57"/>
      <c r="RKJ18" s="58"/>
      <c r="RKK18" s="56" t="e">
        <f>VLOOKUP(RKJ18,$B$8:$C$182,2,0)</f>
        <v>#N/A</v>
      </c>
      <c r="RKL18" s="57"/>
      <c r="RKM18" s="58"/>
      <c r="RKN18" s="56" t="e">
        <f>VLOOKUP(RKM18,$B$8:$C$182,2,0)</f>
        <v>#N/A</v>
      </c>
      <c r="RKO18" s="57"/>
      <c r="RKP18" s="58"/>
      <c r="RKQ18" s="56" t="e">
        <f>VLOOKUP(RKP18,$B$8:$C$182,2,0)</f>
        <v>#N/A</v>
      </c>
      <c r="RKR18" s="57"/>
      <c r="RKS18" s="58"/>
      <c r="RKT18" s="56" t="e">
        <f>VLOOKUP(RKS18,$B$8:$C$182,2,0)</f>
        <v>#N/A</v>
      </c>
      <c r="RKU18" s="57"/>
      <c r="RKV18" s="58"/>
      <c r="RKW18" s="56" t="e">
        <f>VLOOKUP(RKV18,$B$8:$C$182,2,0)</f>
        <v>#N/A</v>
      </c>
      <c r="RKX18" s="57"/>
      <c r="RKY18" s="58"/>
      <c r="RKZ18" s="56" t="e">
        <f>VLOOKUP(RKY18,$B$8:$C$182,2,0)</f>
        <v>#N/A</v>
      </c>
      <c r="RLA18" s="57"/>
      <c r="RLB18" s="58"/>
      <c r="RLC18" s="56" t="e">
        <f>VLOOKUP(RLB18,$B$8:$C$182,2,0)</f>
        <v>#N/A</v>
      </c>
      <c r="RLD18" s="57"/>
      <c r="RLE18" s="58"/>
      <c r="RLF18" s="56" t="e">
        <f>VLOOKUP(RLE18,$B$8:$C$182,2,0)</f>
        <v>#N/A</v>
      </c>
      <c r="RLG18" s="57"/>
      <c r="RLH18" s="58"/>
      <c r="RLI18" s="56" t="e">
        <f>VLOOKUP(RLH18,$B$8:$C$182,2,0)</f>
        <v>#N/A</v>
      </c>
      <c r="RLJ18" s="57"/>
      <c r="RLK18" s="58"/>
      <c r="RLL18" s="56" t="e">
        <f>VLOOKUP(RLK18,$B$8:$C$182,2,0)</f>
        <v>#N/A</v>
      </c>
      <c r="RLM18" s="57"/>
      <c r="RLN18" s="58"/>
      <c r="RLO18" s="56" t="e">
        <f>VLOOKUP(RLN18,$B$8:$C$182,2,0)</f>
        <v>#N/A</v>
      </c>
      <c r="RLP18" s="57"/>
      <c r="RLQ18" s="58"/>
      <c r="RLR18" s="56" t="e">
        <f>VLOOKUP(RLQ18,$B$8:$C$182,2,0)</f>
        <v>#N/A</v>
      </c>
      <c r="RLS18" s="57"/>
      <c r="RLT18" s="58"/>
      <c r="RLU18" s="56" t="e">
        <f>VLOOKUP(RLT18,$B$8:$C$182,2,0)</f>
        <v>#N/A</v>
      </c>
      <c r="RLV18" s="57"/>
      <c r="RLW18" s="58"/>
      <c r="RLX18" s="56" t="e">
        <f>VLOOKUP(RLW18,$B$8:$C$182,2,0)</f>
        <v>#N/A</v>
      </c>
      <c r="RLY18" s="57"/>
      <c r="RLZ18" s="58"/>
      <c r="RMA18" s="56" t="e">
        <f>VLOOKUP(RLZ18,$B$8:$C$182,2,0)</f>
        <v>#N/A</v>
      </c>
      <c r="RMB18" s="57"/>
      <c r="RMC18" s="58"/>
      <c r="RMD18" s="56" t="e">
        <f>VLOOKUP(RMC18,$B$8:$C$182,2,0)</f>
        <v>#N/A</v>
      </c>
      <c r="RME18" s="57"/>
      <c r="RMF18" s="58"/>
      <c r="RMG18" s="56" t="e">
        <f>VLOOKUP(RMF18,$B$8:$C$182,2,0)</f>
        <v>#N/A</v>
      </c>
      <c r="RMH18" s="57"/>
      <c r="RMI18" s="58"/>
      <c r="RMJ18" s="56" t="e">
        <f>VLOOKUP(RMI18,$B$8:$C$182,2,0)</f>
        <v>#N/A</v>
      </c>
      <c r="RMK18" s="57"/>
      <c r="RML18" s="58"/>
      <c r="RMM18" s="56" t="e">
        <f>VLOOKUP(RML18,$B$8:$C$182,2,0)</f>
        <v>#N/A</v>
      </c>
      <c r="RMN18" s="57"/>
      <c r="RMO18" s="58"/>
      <c r="RMP18" s="56" t="e">
        <f>VLOOKUP(RMO18,$B$8:$C$182,2,0)</f>
        <v>#N/A</v>
      </c>
      <c r="RMQ18" s="57"/>
      <c r="RMR18" s="58"/>
      <c r="RMS18" s="56" t="e">
        <f>VLOOKUP(RMR18,$B$8:$C$182,2,0)</f>
        <v>#N/A</v>
      </c>
      <c r="RMT18" s="57"/>
      <c r="RMU18" s="58"/>
      <c r="RMV18" s="56" t="e">
        <f>VLOOKUP(RMU18,$B$8:$C$182,2,0)</f>
        <v>#N/A</v>
      </c>
      <c r="RMW18" s="57"/>
      <c r="RMX18" s="58"/>
      <c r="RMY18" s="56" t="e">
        <f>VLOOKUP(RMX18,$B$8:$C$182,2,0)</f>
        <v>#N/A</v>
      </c>
      <c r="RMZ18" s="57"/>
      <c r="RNA18" s="58"/>
      <c r="RNB18" s="56" t="e">
        <f>VLOOKUP(RNA18,$B$8:$C$182,2,0)</f>
        <v>#N/A</v>
      </c>
      <c r="RNC18" s="57"/>
      <c r="RND18" s="58"/>
      <c r="RNE18" s="56" t="e">
        <f>VLOOKUP(RND18,$B$8:$C$182,2,0)</f>
        <v>#N/A</v>
      </c>
      <c r="RNF18" s="57"/>
      <c r="RNG18" s="58"/>
      <c r="RNH18" s="56" t="e">
        <f>VLOOKUP(RNG18,$B$8:$C$182,2,0)</f>
        <v>#N/A</v>
      </c>
      <c r="RNI18" s="57"/>
      <c r="RNJ18" s="58"/>
      <c r="RNK18" s="56" t="e">
        <f>VLOOKUP(RNJ18,$B$8:$C$182,2,0)</f>
        <v>#N/A</v>
      </c>
      <c r="RNL18" s="57"/>
      <c r="RNM18" s="58"/>
      <c r="RNN18" s="56" t="e">
        <f>VLOOKUP(RNM18,$B$8:$C$182,2,0)</f>
        <v>#N/A</v>
      </c>
      <c r="RNO18" s="57"/>
      <c r="RNP18" s="58"/>
      <c r="RNQ18" s="56" t="e">
        <f>VLOOKUP(RNP18,$B$8:$C$182,2,0)</f>
        <v>#N/A</v>
      </c>
      <c r="RNR18" s="57"/>
      <c r="RNS18" s="58"/>
      <c r="RNT18" s="56" t="e">
        <f>VLOOKUP(RNS18,$B$8:$C$182,2,0)</f>
        <v>#N/A</v>
      </c>
      <c r="RNU18" s="57"/>
      <c r="RNV18" s="58"/>
      <c r="RNW18" s="56" t="e">
        <f>VLOOKUP(RNV18,$B$8:$C$182,2,0)</f>
        <v>#N/A</v>
      </c>
      <c r="RNX18" s="57"/>
      <c r="RNY18" s="58"/>
      <c r="RNZ18" s="56" t="e">
        <f>VLOOKUP(RNY18,$B$8:$C$182,2,0)</f>
        <v>#N/A</v>
      </c>
      <c r="ROA18" s="57"/>
      <c r="ROB18" s="58"/>
      <c r="ROC18" s="56" t="e">
        <f>VLOOKUP(ROB18,$B$8:$C$182,2,0)</f>
        <v>#N/A</v>
      </c>
      <c r="ROD18" s="57"/>
      <c r="ROE18" s="58"/>
      <c r="ROF18" s="56" t="e">
        <f>VLOOKUP(ROE18,$B$8:$C$182,2,0)</f>
        <v>#N/A</v>
      </c>
      <c r="ROG18" s="57"/>
      <c r="ROH18" s="58"/>
      <c r="ROI18" s="56" t="e">
        <f>VLOOKUP(ROH18,$B$8:$C$182,2,0)</f>
        <v>#N/A</v>
      </c>
      <c r="ROJ18" s="57"/>
      <c r="ROK18" s="58"/>
      <c r="ROL18" s="56" t="e">
        <f>VLOOKUP(ROK18,$B$8:$C$182,2,0)</f>
        <v>#N/A</v>
      </c>
      <c r="ROM18" s="57"/>
      <c r="RON18" s="58"/>
      <c r="ROO18" s="56" t="e">
        <f>VLOOKUP(RON18,$B$8:$C$182,2,0)</f>
        <v>#N/A</v>
      </c>
      <c r="ROP18" s="57"/>
      <c r="ROQ18" s="58"/>
      <c r="ROR18" s="56" t="e">
        <f>VLOOKUP(ROQ18,$B$8:$C$182,2,0)</f>
        <v>#N/A</v>
      </c>
      <c r="ROS18" s="57"/>
      <c r="ROT18" s="58"/>
      <c r="ROU18" s="56" t="e">
        <f>VLOOKUP(ROT18,$B$8:$C$182,2,0)</f>
        <v>#N/A</v>
      </c>
      <c r="ROV18" s="57"/>
      <c r="ROW18" s="58"/>
      <c r="ROX18" s="56" t="e">
        <f>VLOOKUP(ROW18,$B$8:$C$182,2,0)</f>
        <v>#N/A</v>
      </c>
      <c r="ROY18" s="57"/>
      <c r="ROZ18" s="58"/>
      <c r="RPA18" s="56" t="e">
        <f>VLOOKUP(ROZ18,$B$8:$C$182,2,0)</f>
        <v>#N/A</v>
      </c>
      <c r="RPB18" s="57"/>
      <c r="RPC18" s="58"/>
      <c r="RPD18" s="56" t="e">
        <f>VLOOKUP(RPC18,$B$8:$C$182,2,0)</f>
        <v>#N/A</v>
      </c>
      <c r="RPE18" s="57"/>
      <c r="RPF18" s="58"/>
      <c r="RPG18" s="56" t="e">
        <f>VLOOKUP(RPF18,$B$8:$C$182,2,0)</f>
        <v>#N/A</v>
      </c>
      <c r="RPH18" s="57"/>
      <c r="RPI18" s="58"/>
      <c r="RPJ18" s="56" t="e">
        <f>VLOOKUP(RPI18,$B$8:$C$182,2,0)</f>
        <v>#N/A</v>
      </c>
      <c r="RPK18" s="57"/>
      <c r="RPL18" s="58"/>
      <c r="RPM18" s="56" t="e">
        <f>VLOOKUP(RPL18,$B$8:$C$182,2,0)</f>
        <v>#N/A</v>
      </c>
      <c r="RPN18" s="57"/>
      <c r="RPO18" s="58"/>
      <c r="RPP18" s="56" t="e">
        <f>VLOOKUP(RPO18,$B$8:$C$182,2,0)</f>
        <v>#N/A</v>
      </c>
      <c r="RPQ18" s="57"/>
      <c r="RPR18" s="58"/>
      <c r="RPS18" s="56" t="e">
        <f>VLOOKUP(RPR18,$B$8:$C$182,2,0)</f>
        <v>#N/A</v>
      </c>
      <c r="RPT18" s="57"/>
      <c r="RPU18" s="58"/>
      <c r="RPV18" s="56" t="e">
        <f>VLOOKUP(RPU18,$B$8:$C$182,2,0)</f>
        <v>#N/A</v>
      </c>
      <c r="RPW18" s="57"/>
      <c r="RPX18" s="58"/>
      <c r="RPY18" s="56" t="e">
        <f>VLOOKUP(RPX18,$B$8:$C$182,2,0)</f>
        <v>#N/A</v>
      </c>
      <c r="RPZ18" s="57"/>
      <c r="RQA18" s="58"/>
      <c r="RQB18" s="56" t="e">
        <f>VLOOKUP(RQA18,$B$8:$C$182,2,0)</f>
        <v>#N/A</v>
      </c>
      <c r="RQC18" s="57"/>
      <c r="RQD18" s="58"/>
      <c r="RQE18" s="56" t="e">
        <f>VLOOKUP(RQD18,$B$8:$C$182,2,0)</f>
        <v>#N/A</v>
      </c>
      <c r="RQF18" s="57"/>
      <c r="RQG18" s="58"/>
      <c r="RQH18" s="56" t="e">
        <f>VLOOKUP(RQG18,$B$8:$C$182,2,0)</f>
        <v>#N/A</v>
      </c>
      <c r="RQI18" s="57"/>
      <c r="RQJ18" s="58"/>
      <c r="RQK18" s="56" t="e">
        <f>VLOOKUP(RQJ18,$B$8:$C$182,2,0)</f>
        <v>#N/A</v>
      </c>
      <c r="RQL18" s="57"/>
      <c r="RQM18" s="58"/>
      <c r="RQN18" s="56" t="e">
        <f>VLOOKUP(RQM18,$B$8:$C$182,2,0)</f>
        <v>#N/A</v>
      </c>
      <c r="RQO18" s="57"/>
      <c r="RQP18" s="58"/>
      <c r="RQQ18" s="56" t="e">
        <f>VLOOKUP(RQP18,$B$8:$C$182,2,0)</f>
        <v>#N/A</v>
      </c>
      <c r="RQR18" s="57"/>
      <c r="RQS18" s="58"/>
      <c r="RQT18" s="56" t="e">
        <f>VLOOKUP(RQS18,$B$8:$C$182,2,0)</f>
        <v>#N/A</v>
      </c>
      <c r="RQU18" s="57"/>
      <c r="RQV18" s="58"/>
      <c r="RQW18" s="56" t="e">
        <f>VLOOKUP(RQV18,$B$8:$C$182,2,0)</f>
        <v>#N/A</v>
      </c>
      <c r="RQX18" s="57"/>
      <c r="RQY18" s="58"/>
      <c r="RQZ18" s="56" t="e">
        <f>VLOOKUP(RQY18,$B$8:$C$182,2,0)</f>
        <v>#N/A</v>
      </c>
      <c r="RRA18" s="57"/>
      <c r="RRB18" s="58"/>
      <c r="RRC18" s="56" t="e">
        <f>VLOOKUP(RRB18,$B$8:$C$182,2,0)</f>
        <v>#N/A</v>
      </c>
      <c r="RRD18" s="57"/>
      <c r="RRE18" s="58"/>
      <c r="RRF18" s="56" t="e">
        <f>VLOOKUP(RRE18,$B$8:$C$182,2,0)</f>
        <v>#N/A</v>
      </c>
      <c r="RRG18" s="57"/>
      <c r="RRH18" s="58"/>
      <c r="RRI18" s="56" t="e">
        <f>VLOOKUP(RRH18,$B$8:$C$182,2,0)</f>
        <v>#N/A</v>
      </c>
      <c r="RRJ18" s="57"/>
      <c r="RRK18" s="58"/>
      <c r="RRL18" s="56" t="e">
        <f>VLOOKUP(RRK18,$B$8:$C$182,2,0)</f>
        <v>#N/A</v>
      </c>
      <c r="RRM18" s="57"/>
      <c r="RRN18" s="58"/>
      <c r="RRO18" s="56" t="e">
        <f>VLOOKUP(RRN18,$B$8:$C$182,2,0)</f>
        <v>#N/A</v>
      </c>
      <c r="RRP18" s="57"/>
      <c r="RRQ18" s="58"/>
      <c r="RRR18" s="56" t="e">
        <f>VLOOKUP(RRQ18,$B$8:$C$182,2,0)</f>
        <v>#N/A</v>
      </c>
      <c r="RRS18" s="57"/>
      <c r="RRT18" s="58"/>
      <c r="RRU18" s="56" t="e">
        <f>VLOOKUP(RRT18,$B$8:$C$182,2,0)</f>
        <v>#N/A</v>
      </c>
      <c r="RRV18" s="57"/>
      <c r="RRW18" s="58"/>
      <c r="RRX18" s="56" t="e">
        <f>VLOOKUP(RRW18,$B$8:$C$182,2,0)</f>
        <v>#N/A</v>
      </c>
      <c r="RRY18" s="57"/>
      <c r="RRZ18" s="58"/>
      <c r="RSA18" s="56" t="e">
        <f>VLOOKUP(RRZ18,$B$8:$C$182,2,0)</f>
        <v>#N/A</v>
      </c>
      <c r="RSB18" s="57"/>
      <c r="RSC18" s="58"/>
      <c r="RSD18" s="56" t="e">
        <f>VLOOKUP(RSC18,$B$8:$C$182,2,0)</f>
        <v>#N/A</v>
      </c>
      <c r="RSE18" s="57"/>
      <c r="RSF18" s="58"/>
      <c r="RSG18" s="56" t="e">
        <f>VLOOKUP(RSF18,$B$8:$C$182,2,0)</f>
        <v>#N/A</v>
      </c>
      <c r="RSH18" s="57"/>
      <c r="RSI18" s="58"/>
      <c r="RSJ18" s="56" t="e">
        <f>VLOOKUP(RSI18,$B$8:$C$182,2,0)</f>
        <v>#N/A</v>
      </c>
      <c r="RSK18" s="57"/>
      <c r="RSL18" s="58"/>
      <c r="RSM18" s="56" t="e">
        <f>VLOOKUP(RSL18,$B$8:$C$182,2,0)</f>
        <v>#N/A</v>
      </c>
      <c r="RSN18" s="57"/>
      <c r="RSO18" s="58"/>
      <c r="RSP18" s="56" t="e">
        <f>VLOOKUP(RSO18,$B$8:$C$182,2,0)</f>
        <v>#N/A</v>
      </c>
      <c r="RSQ18" s="57"/>
      <c r="RSR18" s="58"/>
      <c r="RSS18" s="56" t="e">
        <f>VLOOKUP(RSR18,$B$8:$C$182,2,0)</f>
        <v>#N/A</v>
      </c>
      <c r="RST18" s="57"/>
      <c r="RSU18" s="58"/>
      <c r="RSV18" s="56" t="e">
        <f>VLOOKUP(RSU18,$B$8:$C$182,2,0)</f>
        <v>#N/A</v>
      </c>
      <c r="RSW18" s="57"/>
      <c r="RSX18" s="58"/>
      <c r="RSY18" s="56" t="e">
        <f>VLOOKUP(RSX18,$B$8:$C$182,2,0)</f>
        <v>#N/A</v>
      </c>
      <c r="RSZ18" s="57"/>
      <c r="RTA18" s="58"/>
      <c r="RTB18" s="56" t="e">
        <f>VLOOKUP(RTA18,$B$8:$C$182,2,0)</f>
        <v>#N/A</v>
      </c>
      <c r="RTC18" s="57"/>
      <c r="RTD18" s="58"/>
      <c r="RTE18" s="56" t="e">
        <f>VLOOKUP(RTD18,$B$8:$C$182,2,0)</f>
        <v>#N/A</v>
      </c>
      <c r="RTF18" s="57"/>
      <c r="RTG18" s="58"/>
      <c r="RTH18" s="56" t="e">
        <f>VLOOKUP(RTG18,$B$8:$C$182,2,0)</f>
        <v>#N/A</v>
      </c>
      <c r="RTI18" s="57"/>
      <c r="RTJ18" s="58"/>
      <c r="RTK18" s="56" t="e">
        <f>VLOOKUP(RTJ18,$B$8:$C$182,2,0)</f>
        <v>#N/A</v>
      </c>
      <c r="RTL18" s="57"/>
      <c r="RTM18" s="58"/>
      <c r="RTN18" s="56" t="e">
        <f>VLOOKUP(RTM18,$B$8:$C$182,2,0)</f>
        <v>#N/A</v>
      </c>
      <c r="RTO18" s="57"/>
      <c r="RTP18" s="58"/>
      <c r="RTQ18" s="56" t="e">
        <f>VLOOKUP(RTP18,$B$8:$C$182,2,0)</f>
        <v>#N/A</v>
      </c>
      <c r="RTR18" s="57"/>
      <c r="RTS18" s="58"/>
      <c r="RTT18" s="56" t="e">
        <f>VLOOKUP(RTS18,$B$8:$C$182,2,0)</f>
        <v>#N/A</v>
      </c>
      <c r="RTU18" s="57"/>
      <c r="RTV18" s="58"/>
      <c r="RTW18" s="56" t="e">
        <f>VLOOKUP(RTV18,$B$8:$C$182,2,0)</f>
        <v>#N/A</v>
      </c>
      <c r="RTX18" s="57"/>
      <c r="RTY18" s="58"/>
      <c r="RTZ18" s="56" t="e">
        <f>VLOOKUP(RTY18,$B$8:$C$182,2,0)</f>
        <v>#N/A</v>
      </c>
      <c r="RUA18" s="57"/>
      <c r="RUB18" s="58"/>
      <c r="RUC18" s="56" t="e">
        <f>VLOOKUP(RUB18,$B$8:$C$182,2,0)</f>
        <v>#N/A</v>
      </c>
      <c r="RUD18" s="57"/>
      <c r="RUE18" s="58"/>
      <c r="RUF18" s="56" t="e">
        <f>VLOOKUP(RUE18,$B$8:$C$182,2,0)</f>
        <v>#N/A</v>
      </c>
      <c r="RUG18" s="57"/>
      <c r="RUH18" s="58"/>
      <c r="RUI18" s="56" t="e">
        <f>VLOOKUP(RUH18,$B$8:$C$182,2,0)</f>
        <v>#N/A</v>
      </c>
      <c r="RUJ18" s="57"/>
      <c r="RUK18" s="58"/>
      <c r="RUL18" s="56" t="e">
        <f>VLOOKUP(RUK18,$B$8:$C$182,2,0)</f>
        <v>#N/A</v>
      </c>
      <c r="RUM18" s="57"/>
      <c r="RUN18" s="58"/>
      <c r="RUO18" s="56" t="e">
        <f>VLOOKUP(RUN18,$B$8:$C$182,2,0)</f>
        <v>#N/A</v>
      </c>
      <c r="RUP18" s="57"/>
      <c r="RUQ18" s="58"/>
      <c r="RUR18" s="56" t="e">
        <f>VLOOKUP(RUQ18,$B$8:$C$182,2,0)</f>
        <v>#N/A</v>
      </c>
      <c r="RUS18" s="57"/>
      <c r="RUT18" s="58"/>
      <c r="RUU18" s="56" t="e">
        <f>VLOOKUP(RUT18,$B$8:$C$182,2,0)</f>
        <v>#N/A</v>
      </c>
      <c r="RUV18" s="57"/>
      <c r="RUW18" s="58"/>
      <c r="RUX18" s="56" t="e">
        <f>VLOOKUP(RUW18,$B$8:$C$182,2,0)</f>
        <v>#N/A</v>
      </c>
      <c r="RUY18" s="57"/>
      <c r="RUZ18" s="58"/>
      <c r="RVA18" s="56" t="e">
        <f>VLOOKUP(RUZ18,$B$8:$C$182,2,0)</f>
        <v>#N/A</v>
      </c>
      <c r="RVB18" s="57"/>
      <c r="RVC18" s="58"/>
      <c r="RVD18" s="56" t="e">
        <f>VLOOKUP(RVC18,$B$8:$C$182,2,0)</f>
        <v>#N/A</v>
      </c>
      <c r="RVE18" s="57"/>
      <c r="RVF18" s="58"/>
      <c r="RVG18" s="56" t="e">
        <f>VLOOKUP(RVF18,$B$8:$C$182,2,0)</f>
        <v>#N/A</v>
      </c>
      <c r="RVH18" s="57"/>
      <c r="RVI18" s="58"/>
      <c r="RVJ18" s="56" t="e">
        <f>VLOOKUP(RVI18,$B$8:$C$182,2,0)</f>
        <v>#N/A</v>
      </c>
      <c r="RVK18" s="57"/>
      <c r="RVL18" s="58"/>
      <c r="RVM18" s="56" t="e">
        <f>VLOOKUP(RVL18,$B$8:$C$182,2,0)</f>
        <v>#N/A</v>
      </c>
      <c r="RVN18" s="57"/>
      <c r="RVO18" s="58"/>
      <c r="RVP18" s="56" t="e">
        <f>VLOOKUP(RVO18,$B$8:$C$182,2,0)</f>
        <v>#N/A</v>
      </c>
      <c r="RVQ18" s="57"/>
      <c r="RVR18" s="58"/>
      <c r="RVS18" s="56" t="e">
        <f>VLOOKUP(RVR18,$B$8:$C$182,2,0)</f>
        <v>#N/A</v>
      </c>
      <c r="RVT18" s="57"/>
      <c r="RVU18" s="58"/>
      <c r="RVV18" s="56" t="e">
        <f>VLOOKUP(RVU18,$B$8:$C$182,2,0)</f>
        <v>#N/A</v>
      </c>
      <c r="RVW18" s="57"/>
      <c r="RVX18" s="58"/>
      <c r="RVY18" s="56" t="e">
        <f>VLOOKUP(RVX18,$B$8:$C$182,2,0)</f>
        <v>#N/A</v>
      </c>
      <c r="RVZ18" s="57"/>
      <c r="RWA18" s="58"/>
      <c r="RWB18" s="56" t="e">
        <f>VLOOKUP(RWA18,$B$8:$C$182,2,0)</f>
        <v>#N/A</v>
      </c>
      <c r="RWC18" s="57"/>
      <c r="RWD18" s="58"/>
      <c r="RWE18" s="56" t="e">
        <f>VLOOKUP(RWD18,$B$8:$C$182,2,0)</f>
        <v>#N/A</v>
      </c>
      <c r="RWF18" s="57"/>
      <c r="RWG18" s="58"/>
      <c r="RWH18" s="56" t="e">
        <f>VLOOKUP(RWG18,$B$8:$C$182,2,0)</f>
        <v>#N/A</v>
      </c>
      <c r="RWI18" s="57"/>
      <c r="RWJ18" s="58"/>
      <c r="RWK18" s="56" t="e">
        <f>VLOOKUP(RWJ18,$B$8:$C$182,2,0)</f>
        <v>#N/A</v>
      </c>
      <c r="RWL18" s="57"/>
      <c r="RWM18" s="58"/>
      <c r="RWN18" s="56" t="e">
        <f>VLOOKUP(RWM18,$B$8:$C$182,2,0)</f>
        <v>#N/A</v>
      </c>
      <c r="RWO18" s="57"/>
      <c r="RWP18" s="58"/>
      <c r="RWQ18" s="56" t="e">
        <f>VLOOKUP(RWP18,$B$8:$C$182,2,0)</f>
        <v>#N/A</v>
      </c>
      <c r="RWR18" s="57"/>
      <c r="RWS18" s="58"/>
      <c r="RWT18" s="56" t="e">
        <f>VLOOKUP(RWS18,$B$8:$C$182,2,0)</f>
        <v>#N/A</v>
      </c>
      <c r="RWU18" s="57"/>
      <c r="RWV18" s="58"/>
      <c r="RWW18" s="56" t="e">
        <f>VLOOKUP(RWV18,$B$8:$C$182,2,0)</f>
        <v>#N/A</v>
      </c>
      <c r="RWX18" s="57"/>
      <c r="RWY18" s="58"/>
      <c r="RWZ18" s="56" t="e">
        <f>VLOOKUP(RWY18,$B$8:$C$182,2,0)</f>
        <v>#N/A</v>
      </c>
      <c r="RXA18" s="57"/>
      <c r="RXB18" s="58"/>
      <c r="RXC18" s="56" t="e">
        <f>VLOOKUP(RXB18,$B$8:$C$182,2,0)</f>
        <v>#N/A</v>
      </c>
      <c r="RXD18" s="57"/>
      <c r="RXE18" s="58"/>
      <c r="RXF18" s="56" t="e">
        <f>VLOOKUP(RXE18,$B$8:$C$182,2,0)</f>
        <v>#N/A</v>
      </c>
      <c r="RXG18" s="57"/>
      <c r="RXH18" s="58"/>
      <c r="RXI18" s="56" t="e">
        <f>VLOOKUP(RXH18,$B$8:$C$182,2,0)</f>
        <v>#N/A</v>
      </c>
      <c r="RXJ18" s="57"/>
      <c r="RXK18" s="58"/>
      <c r="RXL18" s="56" t="e">
        <f>VLOOKUP(RXK18,$B$8:$C$182,2,0)</f>
        <v>#N/A</v>
      </c>
      <c r="RXM18" s="57"/>
      <c r="RXN18" s="58"/>
      <c r="RXO18" s="56" t="e">
        <f>VLOOKUP(RXN18,$B$8:$C$182,2,0)</f>
        <v>#N/A</v>
      </c>
      <c r="RXP18" s="57"/>
      <c r="RXQ18" s="58"/>
      <c r="RXR18" s="56" t="e">
        <f>VLOOKUP(RXQ18,$B$8:$C$182,2,0)</f>
        <v>#N/A</v>
      </c>
      <c r="RXS18" s="57"/>
      <c r="RXT18" s="58"/>
      <c r="RXU18" s="56" t="e">
        <f>VLOOKUP(RXT18,$B$8:$C$182,2,0)</f>
        <v>#N/A</v>
      </c>
      <c r="RXV18" s="57"/>
      <c r="RXW18" s="58"/>
      <c r="RXX18" s="56" t="e">
        <f>VLOOKUP(RXW18,$B$8:$C$182,2,0)</f>
        <v>#N/A</v>
      </c>
      <c r="RXY18" s="57"/>
      <c r="RXZ18" s="58"/>
      <c r="RYA18" s="56" t="e">
        <f>VLOOKUP(RXZ18,$B$8:$C$182,2,0)</f>
        <v>#N/A</v>
      </c>
      <c r="RYB18" s="57"/>
      <c r="RYC18" s="58"/>
      <c r="RYD18" s="56" t="e">
        <f>VLOOKUP(RYC18,$B$8:$C$182,2,0)</f>
        <v>#N/A</v>
      </c>
      <c r="RYE18" s="57"/>
      <c r="RYF18" s="58"/>
      <c r="RYG18" s="56" t="e">
        <f>VLOOKUP(RYF18,$B$8:$C$182,2,0)</f>
        <v>#N/A</v>
      </c>
      <c r="RYH18" s="57"/>
      <c r="RYI18" s="58"/>
      <c r="RYJ18" s="56" t="e">
        <f>VLOOKUP(RYI18,$B$8:$C$182,2,0)</f>
        <v>#N/A</v>
      </c>
      <c r="RYK18" s="57"/>
      <c r="RYL18" s="58"/>
      <c r="RYM18" s="56" t="e">
        <f>VLOOKUP(RYL18,$B$8:$C$182,2,0)</f>
        <v>#N/A</v>
      </c>
      <c r="RYN18" s="57"/>
      <c r="RYO18" s="58"/>
      <c r="RYP18" s="56" t="e">
        <f>VLOOKUP(RYO18,$B$8:$C$182,2,0)</f>
        <v>#N/A</v>
      </c>
      <c r="RYQ18" s="57"/>
      <c r="RYR18" s="58"/>
      <c r="RYS18" s="56" t="e">
        <f>VLOOKUP(RYR18,$B$8:$C$182,2,0)</f>
        <v>#N/A</v>
      </c>
      <c r="RYT18" s="57"/>
      <c r="RYU18" s="58"/>
      <c r="RYV18" s="56" t="e">
        <f>VLOOKUP(RYU18,$B$8:$C$182,2,0)</f>
        <v>#N/A</v>
      </c>
      <c r="RYW18" s="57"/>
      <c r="RYX18" s="58"/>
      <c r="RYY18" s="56" t="e">
        <f>VLOOKUP(RYX18,$B$8:$C$182,2,0)</f>
        <v>#N/A</v>
      </c>
      <c r="RYZ18" s="57"/>
      <c r="RZA18" s="58"/>
      <c r="RZB18" s="56" t="e">
        <f>VLOOKUP(RZA18,$B$8:$C$182,2,0)</f>
        <v>#N/A</v>
      </c>
      <c r="RZC18" s="57"/>
      <c r="RZD18" s="58"/>
      <c r="RZE18" s="56" t="e">
        <f>VLOOKUP(RZD18,$B$8:$C$182,2,0)</f>
        <v>#N/A</v>
      </c>
      <c r="RZF18" s="57"/>
      <c r="RZG18" s="58"/>
      <c r="RZH18" s="56" t="e">
        <f>VLOOKUP(RZG18,$B$8:$C$182,2,0)</f>
        <v>#N/A</v>
      </c>
      <c r="RZI18" s="57"/>
      <c r="RZJ18" s="58"/>
      <c r="RZK18" s="56" t="e">
        <f>VLOOKUP(RZJ18,$B$8:$C$182,2,0)</f>
        <v>#N/A</v>
      </c>
      <c r="RZL18" s="57"/>
      <c r="RZM18" s="58"/>
      <c r="RZN18" s="56" t="e">
        <f>VLOOKUP(RZM18,$B$8:$C$182,2,0)</f>
        <v>#N/A</v>
      </c>
      <c r="RZO18" s="57"/>
      <c r="RZP18" s="58"/>
      <c r="RZQ18" s="56" t="e">
        <f>VLOOKUP(RZP18,$B$8:$C$182,2,0)</f>
        <v>#N/A</v>
      </c>
      <c r="RZR18" s="57"/>
      <c r="RZS18" s="58"/>
      <c r="RZT18" s="56" t="e">
        <f>VLOOKUP(RZS18,$B$8:$C$182,2,0)</f>
        <v>#N/A</v>
      </c>
      <c r="RZU18" s="57"/>
      <c r="RZV18" s="58"/>
      <c r="RZW18" s="56" t="e">
        <f>VLOOKUP(RZV18,$B$8:$C$182,2,0)</f>
        <v>#N/A</v>
      </c>
      <c r="RZX18" s="57"/>
      <c r="RZY18" s="58"/>
      <c r="RZZ18" s="56" t="e">
        <f>VLOOKUP(RZY18,$B$8:$C$182,2,0)</f>
        <v>#N/A</v>
      </c>
      <c r="SAA18" s="57"/>
      <c r="SAB18" s="58"/>
      <c r="SAC18" s="56" t="e">
        <f>VLOOKUP(SAB18,$B$8:$C$182,2,0)</f>
        <v>#N/A</v>
      </c>
      <c r="SAD18" s="57"/>
      <c r="SAE18" s="58"/>
      <c r="SAF18" s="56" t="e">
        <f>VLOOKUP(SAE18,$B$8:$C$182,2,0)</f>
        <v>#N/A</v>
      </c>
      <c r="SAG18" s="57"/>
      <c r="SAH18" s="58"/>
      <c r="SAI18" s="56" t="e">
        <f>VLOOKUP(SAH18,$B$8:$C$182,2,0)</f>
        <v>#N/A</v>
      </c>
      <c r="SAJ18" s="57"/>
      <c r="SAK18" s="58"/>
      <c r="SAL18" s="56" t="e">
        <f>VLOOKUP(SAK18,$B$8:$C$182,2,0)</f>
        <v>#N/A</v>
      </c>
      <c r="SAM18" s="57"/>
      <c r="SAN18" s="58"/>
      <c r="SAO18" s="56" t="e">
        <f>VLOOKUP(SAN18,$B$8:$C$182,2,0)</f>
        <v>#N/A</v>
      </c>
      <c r="SAP18" s="57"/>
      <c r="SAQ18" s="58"/>
      <c r="SAR18" s="56" t="e">
        <f>VLOOKUP(SAQ18,$B$8:$C$182,2,0)</f>
        <v>#N/A</v>
      </c>
      <c r="SAS18" s="57"/>
      <c r="SAT18" s="58"/>
      <c r="SAU18" s="56" t="e">
        <f>VLOOKUP(SAT18,$B$8:$C$182,2,0)</f>
        <v>#N/A</v>
      </c>
      <c r="SAV18" s="57"/>
      <c r="SAW18" s="58"/>
      <c r="SAX18" s="56" t="e">
        <f>VLOOKUP(SAW18,$B$8:$C$182,2,0)</f>
        <v>#N/A</v>
      </c>
      <c r="SAY18" s="57"/>
      <c r="SAZ18" s="58"/>
      <c r="SBA18" s="56" t="e">
        <f>VLOOKUP(SAZ18,$B$8:$C$182,2,0)</f>
        <v>#N/A</v>
      </c>
      <c r="SBB18" s="57"/>
      <c r="SBC18" s="58"/>
      <c r="SBD18" s="56" t="e">
        <f>VLOOKUP(SBC18,$B$8:$C$182,2,0)</f>
        <v>#N/A</v>
      </c>
      <c r="SBE18" s="57"/>
      <c r="SBF18" s="58"/>
      <c r="SBG18" s="56" t="e">
        <f>VLOOKUP(SBF18,$B$8:$C$182,2,0)</f>
        <v>#N/A</v>
      </c>
      <c r="SBH18" s="57"/>
      <c r="SBI18" s="58"/>
      <c r="SBJ18" s="56" t="e">
        <f>VLOOKUP(SBI18,$B$8:$C$182,2,0)</f>
        <v>#N/A</v>
      </c>
      <c r="SBK18" s="57"/>
      <c r="SBL18" s="58"/>
      <c r="SBM18" s="56" t="e">
        <f>VLOOKUP(SBL18,$B$8:$C$182,2,0)</f>
        <v>#N/A</v>
      </c>
      <c r="SBN18" s="57"/>
      <c r="SBO18" s="58"/>
      <c r="SBP18" s="56" t="e">
        <f>VLOOKUP(SBO18,$B$8:$C$182,2,0)</f>
        <v>#N/A</v>
      </c>
      <c r="SBQ18" s="57"/>
      <c r="SBR18" s="58"/>
      <c r="SBS18" s="56" t="e">
        <f>VLOOKUP(SBR18,$B$8:$C$182,2,0)</f>
        <v>#N/A</v>
      </c>
      <c r="SBT18" s="57"/>
      <c r="SBU18" s="58"/>
      <c r="SBV18" s="56" t="e">
        <f>VLOOKUP(SBU18,$B$8:$C$182,2,0)</f>
        <v>#N/A</v>
      </c>
      <c r="SBW18" s="57"/>
      <c r="SBX18" s="58"/>
      <c r="SBY18" s="56" t="e">
        <f>VLOOKUP(SBX18,$B$8:$C$182,2,0)</f>
        <v>#N/A</v>
      </c>
      <c r="SBZ18" s="57"/>
      <c r="SCA18" s="58"/>
      <c r="SCB18" s="56" t="e">
        <f>VLOOKUP(SCA18,$B$8:$C$182,2,0)</f>
        <v>#N/A</v>
      </c>
      <c r="SCC18" s="57"/>
      <c r="SCD18" s="58"/>
      <c r="SCE18" s="56" t="e">
        <f>VLOOKUP(SCD18,$B$8:$C$182,2,0)</f>
        <v>#N/A</v>
      </c>
      <c r="SCF18" s="57"/>
      <c r="SCG18" s="58"/>
      <c r="SCH18" s="56" t="e">
        <f>VLOOKUP(SCG18,$B$8:$C$182,2,0)</f>
        <v>#N/A</v>
      </c>
      <c r="SCI18" s="57"/>
      <c r="SCJ18" s="58"/>
      <c r="SCK18" s="56" t="e">
        <f>VLOOKUP(SCJ18,$B$8:$C$182,2,0)</f>
        <v>#N/A</v>
      </c>
      <c r="SCL18" s="57"/>
      <c r="SCM18" s="58"/>
      <c r="SCN18" s="56" t="e">
        <f>VLOOKUP(SCM18,$B$8:$C$182,2,0)</f>
        <v>#N/A</v>
      </c>
      <c r="SCO18" s="57"/>
      <c r="SCP18" s="58"/>
      <c r="SCQ18" s="56" t="e">
        <f>VLOOKUP(SCP18,$B$8:$C$182,2,0)</f>
        <v>#N/A</v>
      </c>
      <c r="SCR18" s="57"/>
      <c r="SCS18" s="58"/>
      <c r="SCT18" s="56" t="e">
        <f>VLOOKUP(SCS18,$B$8:$C$182,2,0)</f>
        <v>#N/A</v>
      </c>
      <c r="SCU18" s="57"/>
      <c r="SCV18" s="58"/>
      <c r="SCW18" s="56" t="e">
        <f>VLOOKUP(SCV18,$B$8:$C$182,2,0)</f>
        <v>#N/A</v>
      </c>
      <c r="SCX18" s="57"/>
      <c r="SCY18" s="58"/>
      <c r="SCZ18" s="56" t="e">
        <f>VLOOKUP(SCY18,$B$8:$C$182,2,0)</f>
        <v>#N/A</v>
      </c>
      <c r="SDA18" s="57"/>
      <c r="SDB18" s="58"/>
      <c r="SDC18" s="56" t="e">
        <f>VLOOKUP(SDB18,$B$8:$C$182,2,0)</f>
        <v>#N/A</v>
      </c>
      <c r="SDD18" s="57"/>
      <c r="SDE18" s="58"/>
      <c r="SDF18" s="56" t="e">
        <f>VLOOKUP(SDE18,$B$8:$C$182,2,0)</f>
        <v>#N/A</v>
      </c>
      <c r="SDG18" s="57"/>
      <c r="SDH18" s="58"/>
      <c r="SDI18" s="56" t="e">
        <f>VLOOKUP(SDH18,$B$8:$C$182,2,0)</f>
        <v>#N/A</v>
      </c>
      <c r="SDJ18" s="57"/>
      <c r="SDK18" s="58"/>
      <c r="SDL18" s="56" t="e">
        <f>VLOOKUP(SDK18,$B$8:$C$182,2,0)</f>
        <v>#N/A</v>
      </c>
      <c r="SDM18" s="57"/>
      <c r="SDN18" s="58"/>
      <c r="SDO18" s="56" t="e">
        <f>VLOOKUP(SDN18,$B$8:$C$182,2,0)</f>
        <v>#N/A</v>
      </c>
      <c r="SDP18" s="57"/>
      <c r="SDQ18" s="58"/>
      <c r="SDR18" s="56" t="e">
        <f>VLOOKUP(SDQ18,$B$8:$C$182,2,0)</f>
        <v>#N/A</v>
      </c>
      <c r="SDS18" s="57"/>
      <c r="SDT18" s="58"/>
      <c r="SDU18" s="56" t="e">
        <f>VLOOKUP(SDT18,$B$8:$C$182,2,0)</f>
        <v>#N/A</v>
      </c>
      <c r="SDV18" s="57"/>
      <c r="SDW18" s="58"/>
      <c r="SDX18" s="56" t="e">
        <f>VLOOKUP(SDW18,$B$8:$C$182,2,0)</f>
        <v>#N/A</v>
      </c>
      <c r="SDY18" s="57"/>
      <c r="SDZ18" s="58"/>
      <c r="SEA18" s="56" t="e">
        <f>VLOOKUP(SDZ18,$B$8:$C$182,2,0)</f>
        <v>#N/A</v>
      </c>
      <c r="SEB18" s="57"/>
      <c r="SEC18" s="58"/>
      <c r="SED18" s="56" t="e">
        <f>VLOOKUP(SEC18,$B$8:$C$182,2,0)</f>
        <v>#N/A</v>
      </c>
      <c r="SEE18" s="57"/>
      <c r="SEF18" s="58"/>
      <c r="SEG18" s="56" t="e">
        <f>VLOOKUP(SEF18,$B$8:$C$182,2,0)</f>
        <v>#N/A</v>
      </c>
      <c r="SEH18" s="57"/>
      <c r="SEI18" s="58"/>
      <c r="SEJ18" s="56" t="e">
        <f>VLOOKUP(SEI18,$B$8:$C$182,2,0)</f>
        <v>#N/A</v>
      </c>
      <c r="SEK18" s="57"/>
      <c r="SEL18" s="58"/>
      <c r="SEM18" s="56" t="e">
        <f>VLOOKUP(SEL18,$B$8:$C$182,2,0)</f>
        <v>#N/A</v>
      </c>
      <c r="SEN18" s="57"/>
      <c r="SEO18" s="58"/>
      <c r="SEP18" s="56" t="e">
        <f>VLOOKUP(SEO18,$B$8:$C$182,2,0)</f>
        <v>#N/A</v>
      </c>
      <c r="SEQ18" s="57"/>
      <c r="SER18" s="58"/>
      <c r="SES18" s="56" t="e">
        <f>VLOOKUP(SER18,$B$8:$C$182,2,0)</f>
        <v>#N/A</v>
      </c>
      <c r="SET18" s="57"/>
      <c r="SEU18" s="58"/>
      <c r="SEV18" s="56" t="e">
        <f>VLOOKUP(SEU18,$B$8:$C$182,2,0)</f>
        <v>#N/A</v>
      </c>
      <c r="SEW18" s="57"/>
      <c r="SEX18" s="58"/>
      <c r="SEY18" s="56" t="e">
        <f>VLOOKUP(SEX18,$B$8:$C$182,2,0)</f>
        <v>#N/A</v>
      </c>
      <c r="SEZ18" s="57"/>
      <c r="SFA18" s="58"/>
      <c r="SFB18" s="56" t="e">
        <f>VLOOKUP(SFA18,$B$8:$C$182,2,0)</f>
        <v>#N/A</v>
      </c>
      <c r="SFC18" s="57"/>
      <c r="SFD18" s="58"/>
      <c r="SFE18" s="56" t="e">
        <f>VLOOKUP(SFD18,$B$8:$C$182,2,0)</f>
        <v>#N/A</v>
      </c>
      <c r="SFF18" s="57"/>
      <c r="SFG18" s="58"/>
      <c r="SFH18" s="56" t="e">
        <f>VLOOKUP(SFG18,$B$8:$C$182,2,0)</f>
        <v>#N/A</v>
      </c>
      <c r="SFI18" s="57"/>
      <c r="SFJ18" s="58"/>
      <c r="SFK18" s="56" t="e">
        <f>VLOOKUP(SFJ18,$B$8:$C$182,2,0)</f>
        <v>#N/A</v>
      </c>
      <c r="SFL18" s="57"/>
      <c r="SFM18" s="58"/>
      <c r="SFN18" s="56" t="e">
        <f>VLOOKUP(SFM18,$B$8:$C$182,2,0)</f>
        <v>#N/A</v>
      </c>
      <c r="SFO18" s="57"/>
      <c r="SFP18" s="58"/>
      <c r="SFQ18" s="56" t="e">
        <f>VLOOKUP(SFP18,$B$8:$C$182,2,0)</f>
        <v>#N/A</v>
      </c>
      <c r="SFR18" s="57"/>
      <c r="SFS18" s="58"/>
      <c r="SFT18" s="56" t="e">
        <f>VLOOKUP(SFS18,$B$8:$C$182,2,0)</f>
        <v>#N/A</v>
      </c>
      <c r="SFU18" s="57"/>
      <c r="SFV18" s="58"/>
      <c r="SFW18" s="56" t="e">
        <f>VLOOKUP(SFV18,$B$8:$C$182,2,0)</f>
        <v>#N/A</v>
      </c>
      <c r="SFX18" s="57"/>
      <c r="SFY18" s="58"/>
      <c r="SFZ18" s="56" t="e">
        <f>VLOOKUP(SFY18,$B$8:$C$182,2,0)</f>
        <v>#N/A</v>
      </c>
      <c r="SGA18" s="57"/>
      <c r="SGB18" s="58"/>
      <c r="SGC18" s="56" t="e">
        <f>VLOOKUP(SGB18,$B$8:$C$182,2,0)</f>
        <v>#N/A</v>
      </c>
      <c r="SGD18" s="57"/>
      <c r="SGE18" s="58"/>
      <c r="SGF18" s="56" t="e">
        <f>VLOOKUP(SGE18,$B$8:$C$182,2,0)</f>
        <v>#N/A</v>
      </c>
      <c r="SGG18" s="57"/>
      <c r="SGH18" s="58"/>
      <c r="SGI18" s="56" t="e">
        <f>VLOOKUP(SGH18,$B$8:$C$182,2,0)</f>
        <v>#N/A</v>
      </c>
      <c r="SGJ18" s="57"/>
      <c r="SGK18" s="58"/>
      <c r="SGL18" s="56" t="e">
        <f>VLOOKUP(SGK18,$B$8:$C$182,2,0)</f>
        <v>#N/A</v>
      </c>
      <c r="SGM18" s="57"/>
      <c r="SGN18" s="58"/>
      <c r="SGO18" s="56" t="e">
        <f>VLOOKUP(SGN18,$B$8:$C$182,2,0)</f>
        <v>#N/A</v>
      </c>
      <c r="SGP18" s="57"/>
      <c r="SGQ18" s="58"/>
      <c r="SGR18" s="56" t="e">
        <f>VLOOKUP(SGQ18,$B$8:$C$182,2,0)</f>
        <v>#N/A</v>
      </c>
      <c r="SGS18" s="57"/>
      <c r="SGT18" s="58"/>
      <c r="SGU18" s="56" t="e">
        <f>VLOOKUP(SGT18,$B$8:$C$182,2,0)</f>
        <v>#N/A</v>
      </c>
      <c r="SGV18" s="57"/>
      <c r="SGW18" s="58"/>
      <c r="SGX18" s="56" t="e">
        <f>VLOOKUP(SGW18,$B$8:$C$182,2,0)</f>
        <v>#N/A</v>
      </c>
      <c r="SGY18" s="57"/>
      <c r="SGZ18" s="58"/>
      <c r="SHA18" s="56" t="e">
        <f>VLOOKUP(SGZ18,$B$8:$C$182,2,0)</f>
        <v>#N/A</v>
      </c>
      <c r="SHB18" s="57"/>
      <c r="SHC18" s="58"/>
      <c r="SHD18" s="56" t="e">
        <f>VLOOKUP(SHC18,$B$8:$C$182,2,0)</f>
        <v>#N/A</v>
      </c>
      <c r="SHE18" s="57"/>
      <c r="SHF18" s="58"/>
      <c r="SHG18" s="56" t="e">
        <f>VLOOKUP(SHF18,$B$8:$C$182,2,0)</f>
        <v>#N/A</v>
      </c>
      <c r="SHH18" s="57"/>
      <c r="SHI18" s="58"/>
      <c r="SHJ18" s="56" t="e">
        <f>VLOOKUP(SHI18,$B$8:$C$182,2,0)</f>
        <v>#N/A</v>
      </c>
      <c r="SHK18" s="57"/>
      <c r="SHL18" s="58"/>
      <c r="SHM18" s="56" t="e">
        <f>VLOOKUP(SHL18,$B$8:$C$182,2,0)</f>
        <v>#N/A</v>
      </c>
      <c r="SHN18" s="57"/>
      <c r="SHO18" s="58"/>
      <c r="SHP18" s="56" t="e">
        <f>VLOOKUP(SHO18,$B$8:$C$182,2,0)</f>
        <v>#N/A</v>
      </c>
      <c r="SHQ18" s="57"/>
      <c r="SHR18" s="58"/>
      <c r="SHS18" s="56" t="e">
        <f>VLOOKUP(SHR18,$B$8:$C$182,2,0)</f>
        <v>#N/A</v>
      </c>
      <c r="SHT18" s="57"/>
      <c r="SHU18" s="58"/>
      <c r="SHV18" s="56" t="e">
        <f>VLOOKUP(SHU18,$B$8:$C$182,2,0)</f>
        <v>#N/A</v>
      </c>
      <c r="SHW18" s="57"/>
      <c r="SHX18" s="58"/>
      <c r="SHY18" s="56" t="e">
        <f>VLOOKUP(SHX18,$B$8:$C$182,2,0)</f>
        <v>#N/A</v>
      </c>
      <c r="SHZ18" s="57"/>
      <c r="SIA18" s="58"/>
      <c r="SIB18" s="56" t="e">
        <f>VLOOKUP(SIA18,$B$8:$C$182,2,0)</f>
        <v>#N/A</v>
      </c>
      <c r="SIC18" s="57"/>
      <c r="SID18" s="58"/>
      <c r="SIE18" s="56" t="e">
        <f>VLOOKUP(SID18,$B$8:$C$182,2,0)</f>
        <v>#N/A</v>
      </c>
      <c r="SIF18" s="57"/>
      <c r="SIG18" s="58"/>
      <c r="SIH18" s="56" t="e">
        <f>VLOOKUP(SIG18,$B$8:$C$182,2,0)</f>
        <v>#N/A</v>
      </c>
      <c r="SII18" s="57"/>
      <c r="SIJ18" s="58"/>
      <c r="SIK18" s="56" t="e">
        <f>VLOOKUP(SIJ18,$B$8:$C$182,2,0)</f>
        <v>#N/A</v>
      </c>
      <c r="SIL18" s="57"/>
      <c r="SIM18" s="58"/>
      <c r="SIN18" s="56" t="e">
        <f>VLOOKUP(SIM18,$B$8:$C$182,2,0)</f>
        <v>#N/A</v>
      </c>
      <c r="SIO18" s="57"/>
      <c r="SIP18" s="58"/>
      <c r="SIQ18" s="56" t="e">
        <f>VLOOKUP(SIP18,$B$8:$C$182,2,0)</f>
        <v>#N/A</v>
      </c>
      <c r="SIR18" s="57"/>
      <c r="SIS18" s="58"/>
      <c r="SIT18" s="56" t="e">
        <f>VLOOKUP(SIS18,$B$8:$C$182,2,0)</f>
        <v>#N/A</v>
      </c>
      <c r="SIU18" s="57"/>
      <c r="SIV18" s="58"/>
      <c r="SIW18" s="56" t="e">
        <f>VLOOKUP(SIV18,$B$8:$C$182,2,0)</f>
        <v>#N/A</v>
      </c>
      <c r="SIX18" s="57"/>
      <c r="SIY18" s="58"/>
      <c r="SIZ18" s="56" t="e">
        <f>VLOOKUP(SIY18,$B$8:$C$182,2,0)</f>
        <v>#N/A</v>
      </c>
      <c r="SJA18" s="57"/>
      <c r="SJB18" s="58"/>
      <c r="SJC18" s="56" t="e">
        <f>VLOOKUP(SJB18,$B$8:$C$182,2,0)</f>
        <v>#N/A</v>
      </c>
      <c r="SJD18" s="57"/>
      <c r="SJE18" s="58"/>
      <c r="SJF18" s="56" t="e">
        <f>VLOOKUP(SJE18,$B$8:$C$182,2,0)</f>
        <v>#N/A</v>
      </c>
      <c r="SJG18" s="57"/>
      <c r="SJH18" s="58"/>
      <c r="SJI18" s="56" t="e">
        <f>VLOOKUP(SJH18,$B$8:$C$182,2,0)</f>
        <v>#N/A</v>
      </c>
      <c r="SJJ18" s="57"/>
      <c r="SJK18" s="58"/>
      <c r="SJL18" s="56" t="e">
        <f>VLOOKUP(SJK18,$B$8:$C$182,2,0)</f>
        <v>#N/A</v>
      </c>
      <c r="SJM18" s="57"/>
      <c r="SJN18" s="58"/>
      <c r="SJO18" s="56" t="e">
        <f>VLOOKUP(SJN18,$B$8:$C$182,2,0)</f>
        <v>#N/A</v>
      </c>
      <c r="SJP18" s="57"/>
      <c r="SJQ18" s="58"/>
      <c r="SJR18" s="56" t="e">
        <f>VLOOKUP(SJQ18,$B$8:$C$182,2,0)</f>
        <v>#N/A</v>
      </c>
      <c r="SJS18" s="57"/>
      <c r="SJT18" s="58"/>
      <c r="SJU18" s="56" t="e">
        <f>VLOOKUP(SJT18,$B$8:$C$182,2,0)</f>
        <v>#N/A</v>
      </c>
      <c r="SJV18" s="57"/>
      <c r="SJW18" s="58"/>
      <c r="SJX18" s="56" t="e">
        <f>VLOOKUP(SJW18,$B$8:$C$182,2,0)</f>
        <v>#N/A</v>
      </c>
      <c r="SJY18" s="57"/>
      <c r="SJZ18" s="58"/>
      <c r="SKA18" s="56" t="e">
        <f>VLOOKUP(SJZ18,$B$8:$C$182,2,0)</f>
        <v>#N/A</v>
      </c>
      <c r="SKB18" s="57"/>
      <c r="SKC18" s="58"/>
      <c r="SKD18" s="56" t="e">
        <f>VLOOKUP(SKC18,$B$8:$C$182,2,0)</f>
        <v>#N/A</v>
      </c>
      <c r="SKE18" s="57"/>
      <c r="SKF18" s="58"/>
      <c r="SKG18" s="56" t="e">
        <f>VLOOKUP(SKF18,$B$8:$C$182,2,0)</f>
        <v>#N/A</v>
      </c>
      <c r="SKH18" s="57"/>
      <c r="SKI18" s="58"/>
      <c r="SKJ18" s="56" t="e">
        <f>VLOOKUP(SKI18,$B$8:$C$182,2,0)</f>
        <v>#N/A</v>
      </c>
      <c r="SKK18" s="57"/>
      <c r="SKL18" s="58"/>
      <c r="SKM18" s="56" t="e">
        <f>VLOOKUP(SKL18,$B$8:$C$182,2,0)</f>
        <v>#N/A</v>
      </c>
      <c r="SKN18" s="57"/>
      <c r="SKO18" s="58"/>
      <c r="SKP18" s="56" t="e">
        <f>VLOOKUP(SKO18,$B$8:$C$182,2,0)</f>
        <v>#N/A</v>
      </c>
      <c r="SKQ18" s="57"/>
      <c r="SKR18" s="58"/>
      <c r="SKS18" s="56" t="e">
        <f>VLOOKUP(SKR18,$B$8:$C$182,2,0)</f>
        <v>#N/A</v>
      </c>
      <c r="SKT18" s="57"/>
      <c r="SKU18" s="58"/>
      <c r="SKV18" s="56" t="e">
        <f>VLOOKUP(SKU18,$B$8:$C$182,2,0)</f>
        <v>#N/A</v>
      </c>
      <c r="SKW18" s="57"/>
      <c r="SKX18" s="58"/>
      <c r="SKY18" s="56" t="e">
        <f>VLOOKUP(SKX18,$B$8:$C$182,2,0)</f>
        <v>#N/A</v>
      </c>
      <c r="SKZ18" s="57"/>
      <c r="SLA18" s="58"/>
      <c r="SLB18" s="56" t="e">
        <f>VLOOKUP(SLA18,$B$8:$C$182,2,0)</f>
        <v>#N/A</v>
      </c>
      <c r="SLC18" s="57"/>
      <c r="SLD18" s="58"/>
      <c r="SLE18" s="56" t="e">
        <f>VLOOKUP(SLD18,$B$8:$C$182,2,0)</f>
        <v>#N/A</v>
      </c>
      <c r="SLF18" s="57"/>
      <c r="SLG18" s="58"/>
      <c r="SLH18" s="56" t="e">
        <f>VLOOKUP(SLG18,$B$8:$C$182,2,0)</f>
        <v>#N/A</v>
      </c>
      <c r="SLI18" s="57"/>
      <c r="SLJ18" s="58"/>
      <c r="SLK18" s="56" t="e">
        <f>VLOOKUP(SLJ18,$B$8:$C$182,2,0)</f>
        <v>#N/A</v>
      </c>
      <c r="SLL18" s="57"/>
      <c r="SLM18" s="58"/>
      <c r="SLN18" s="56" t="e">
        <f>VLOOKUP(SLM18,$B$8:$C$182,2,0)</f>
        <v>#N/A</v>
      </c>
      <c r="SLO18" s="57"/>
      <c r="SLP18" s="58"/>
      <c r="SLQ18" s="56" t="e">
        <f>VLOOKUP(SLP18,$B$8:$C$182,2,0)</f>
        <v>#N/A</v>
      </c>
      <c r="SLR18" s="57"/>
      <c r="SLS18" s="58"/>
      <c r="SLT18" s="56" t="e">
        <f>VLOOKUP(SLS18,$B$8:$C$182,2,0)</f>
        <v>#N/A</v>
      </c>
      <c r="SLU18" s="57"/>
      <c r="SLV18" s="58"/>
      <c r="SLW18" s="56" t="e">
        <f>VLOOKUP(SLV18,$B$8:$C$182,2,0)</f>
        <v>#N/A</v>
      </c>
      <c r="SLX18" s="57"/>
      <c r="SLY18" s="58"/>
      <c r="SLZ18" s="56" t="e">
        <f>VLOOKUP(SLY18,$B$8:$C$182,2,0)</f>
        <v>#N/A</v>
      </c>
      <c r="SMA18" s="57"/>
      <c r="SMB18" s="58"/>
      <c r="SMC18" s="56" t="e">
        <f>VLOOKUP(SMB18,$B$8:$C$182,2,0)</f>
        <v>#N/A</v>
      </c>
      <c r="SMD18" s="57"/>
      <c r="SME18" s="58"/>
      <c r="SMF18" s="56" t="e">
        <f>VLOOKUP(SME18,$B$8:$C$182,2,0)</f>
        <v>#N/A</v>
      </c>
      <c r="SMG18" s="57"/>
      <c r="SMH18" s="58"/>
      <c r="SMI18" s="56" t="e">
        <f>VLOOKUP(SMH18,$B$8:$C$182,2,0)</f>
        <v>#N/A</v>
      </c>
      <c r="SMJ18" s="57"/>
      <c r="SMK18" s="58"/>
      <c r="SML18" s="56" t="e">
        <f>VLOOKUP(SMK18,$B$8:$C$182,2,0)</f>
        <v>#N/A</v>
      </c>
      <c r="SMM18" s="57"/>
      <c r="SMN18" s="58"/>
      <c r="SMO18" s="56" t="e">
        <f>VLOOKUP(SMN18,$B$8:$C$182,2,0)</f>
        <v>#N/A</v>
      </c>
      <c r="SMP18" s="57"/>
      <c r="SMQ18" s="58"/>
      <c r="SMR18" s="56" t="e">
        <f>VLOOKUP(SMQ18,$B$8:$C$182,2,0)</f>
        <v>#N/A</v>
      </c>
      <c r="SMS18" s="57"/>
      <c r="SMT18" s="58"/>
      <c r="SMU18" s="56" t="e">
        <f>VLOOKUP(SMT18,$B$8:$C$182,2,0)</f>
        <v>#N/A</v>
      </c>
      <c r="SMV18" s="57"/>
      <c r="SMW18" s="58"/>
      <c r="SMX18" s="56" t="e">
        <f>VLOOKUP(SMW18,$B$8:$C$182,2,0)</f>
        <v>#N/A</v>
      </c>
      <c r="SMY18" s="57"/>
      <c r="SMZ18" s="58"/>
      <c r="SNA18" s="56" t="e">
        <f>VLOOKUP(SMZ18,$B$8:$C$182,2,0)</f>
        <v>#N/A</v>
      </c>
      <c r="SNB18" s="57"/>
      <c r="SNC18" s="58"/>
      <c r="SND18" s="56" t="e">
        <f>VLOOKUP(SNC18,$B$8:$C$182,2,0)</f>
        <v>#N/A</v>
      </c>
      <c r="SNE18" s="57"/>
      <c r="SNF18" s="58"/>
      <c r="SNG18" s="56" t="e">
        <f>VLOOKUP(SNF18,$B$8:$C$182,2,0)</f>
        <v>#N/A</v>
      </c>
      <c r="SNH18" s="57"/>
      <c r="SNI18" s="58"/>
      <c r="SNJ18" s="56" t="e">
        <f>VLOOKUP(SNI18,$B$8:$C$182,2,0)</f>
        <v>#N/A</v>
      </c>
      <c r="SNK18" s="57"/>
      <c r="SNL18" s="58"/>
      <c r="SNM18" s="56" t="e">
        <f>VLOOKUP(SNL18,$B$8:$C$182,2,0)</f>
        <v>#N/A</v>
      </c>
      <c r="SNN18" s="57"/>
      <c r="SNO18" s="58"/>
      <c r="SNP18" s="56" t="e">
        <f>VLOOKUP(SNO18,$B$8:$C$182,2,0)</f>
        <v>#N/A</v>
      </c>
      <c r="SNQ18" s="57"/>
      <c r="SNR18" s="58"/>
      <c r="SNS18" s="56" t="e">
        <f>VLOOKUP(SNR18,$B$8:$C$182,2,0)</f>
        <v>#N/A</v>
      </c>
      <c r="SNT18" s="57"/>
      <c r="SNU18" s="58"/>
      <c r="SNV18" s="56" t="e">
        <f>VLOOKUP(SNU18,$B$8:$C$182,2,0)</f>
        <v>#N/A</v>
      </c>
      <c r="SNW18" s="57"/>
      <c r="SNX18" s="58"/>
      <c r="SNY18" s="56" t="e">
        <f>VLOOKUP(SNX18,$B$8:$C$182,2,0)</f>
        <v>#N/A</v>
      </c>
      <c r="SNZ18" s="57"/>
      <c r="SOA18" s="58"/>
      <c r="SOB18" s="56" t="e">
        <f>VLOOKUP(SOA18,$B$8:$C$182,2,0)</f>
        <v>#N/A</v>
      </c>
      <c r="SOC18" s="57"/>
      <c r="SOD18" s="58"/>
      <c r="SOE18" s="56" t="e">
        <f>VLOOKUP(SOD18,$B$8:$C$182,2,0)</f>
        <v>#N/A</v>
      </c>
      <c r="SOF18" s="57"/>
      <c r="SOG18" s="58"/>
      <c r="SOH18" s="56" t="e">
        <f>VLOOKUP(SOG18,$B$8:$C$182,2,0)</f>
        <v>#N/A</v>
      </c>
      <c r="SOI18" s="57"/>
      <c r="SOJ18" s="58"/>
      <c r="SOK18" s="56" t="e">
        <f>VLOOKUP(SOJ18,$B$8:$C$182,2,0)</f>
        <v>#N/A</v>
      </c>
      <c r="SOL18" s="57"/>
      <c r="SOM18" s="58"/>
      <c r="SON18" s="56" t="e">
        <f>VLOOKUP(SOM18,$B$8:$C$182,2,0)</f>
        <v>#N/A</v>
      </c>
      <c r="SOO18" s="57"/>
      <c r="SOP18" s="58"/>
      <c r="SOQ18" s="56" t="e">
        <f>VLOOKUP(SOP18,$B$8:$C$182,2,0)</f>
        <v>#N/A</v>
      </c>
      <c r="SOR18" s="57"/>
      <c r="SOS18" s="58"/>
      <c r="SOT18" s="56" t="e">
        <f>VLOOKUP(SOS18,$B$8:$C$182,2,0)</f>
        <v>#N/A</v>
      </c>
      <c r="SOU18" s="57"/>
      <c r="SOV18" s="58"/>
      <c r="SOW18" s="56" t="e">
        <f>VLOOKUP(SOV18,$B$8:$C$182,2,0)</f>
        <v>#N/A</v>
      </c>
      <c r="SOX18" s="57"/>
      <c r="SOY18" s="58"/>
      <c r="SOZ18" s="56" t="e">
        <f>VLOOKUP(SOY18,$B$8:$C$182,2,0)</f>
        <v>#N/A</v>
      </c>
      <c r="SPA18" s="57"/>
      <c r="SPB18" s="58"/>
      <c r="SPC18" s="56" t="e">
        <f>VLOOKUP(SPB18,$B$8:$C$182,2,0)</f>
        <v>#N/A</v>
      </c>
      <c r="SPD18" s="57"/>
      <c r="SPE18" s="58"/>
      <c r="SPF18" s="56" t="e">
        <f>VLOOKUP(SPE18,$B$8:$C$182,2,0)</f>
        <v>#N/A</v>
      </c>
      <c r="SPG18" s="57"/>
      <c r="SPH18" s="58"/>
      <c r="SPI18" s="56" t="e">
        <f>VLOOKUP(SPH18,$B$8:$C$182,2,0)</f>
        <v>#N/A</v>
      </c>
      <c r="SPJ18" s="57"/>
      <c r="SPK18" s="58"/>
      <c r="SPL18" s="56" t="e">
        <f>VLOOKUP(SPK18,$B$8:$C$182,2,0)</f>
        <v>#N/A</v>
      </c>
      <c r="SPM18" s="57"/>
      <c r="SPN18" s="58"/>
      <c r="SPO18" s="56" t="e">
        <f>VLOOKUP(SPN18,$B$8:$C$182,2,0)</f>
        <v>#N/A</v>
      </c>
      <c r="SPP18" s="57"/>
      <c r="SPQ18" s="58"/>
      <c r="SPR18" s="56" t="e">
        <f>VLOOKUP(SPQ18,$B$8:$C$182,2,0)</f>
        <v>#N/A</v>
      </c>
      <c r="SPS18" s="57"/>
      <c r="SPT18" s="58"/>
      <c r="SPU18" s="56" t="e">
        <f>VLOOKUP(SPT18,$B$8:$C$182,2,0)</f>
        <v>#N/A</v>
      </c>
      <c r="SPV18" s="57"/>
      <c r="SPW18" s="58"/>
      <c r="SPX18" s="56" t="e">
        <f>VLOOKUP(SPW18,$B$8:$C$182,2,0)</f>
        <v>#N/A</v>
      </c>
      <c r="SPY18" s="57"/>
      <c r="SPZ18" s="58"/>
      <c r="SQA18" s="56" t="e">
        <f>VLOOKUP(SPZ18,$B$8:$C$182,2,0)</f>
        <v>#N/A</v>
      </c>
      <c r="SQB18" s="57"/>
      <c r="SQC18" s="58"/>
      <c r="SQD18" s="56" t="e">
        <f>VLOOKUP(SQC18,$B$8:$C$182,2,0)</f>
        <v>#N/A</v>
      </c>
      <c r="SQE18" s="57"/>
      <c r="SQF18" s="58"/>
      <c r="SQG18" s="56" t="e">
        <f>VLOOKUP(SQF18,$B$8:$C$182,2,0)</f>
        <v>#N/A</v>
      </c>
      <c r="SQH18" s="57"/>
      <c r="SQI18" s="58"/>
      <c r="SQJ18" s="56" t="e">
        <f>VLOOKUP(SQI18,$B$8:$C$182,2,0)</f>
        <v>#N/A</v>
      </c>
      <c r="SQK18" s="57"/>
      <c r="SQL18" s="58"/>
      <c r="SQM18" s="56" t="e">
        <f>VLOOKUP(SQL18,$B$8:$C$182,2,0)</f>
        <v>#N/A</v>
      </c>
      <c r="SQN18" s="57"/>
      <c r="SQO18" s="58"/>
      <c r="SQP18" s="56" t="e">
        <f>VLOOKUP(SQO18,$B$8:$C$182,2,0)</f>
        <v>#N/A</v>
      </c>
      <c r="SQQ18" s="57"/>
      <c r="SQR18" s="58"/>
      <c r="SQS18" s="56" t="e">
        <f>VLOOKUP(SQR18,$B$8:$C$182,2,0)</f>
        <v>#N/A</v>
      </c>
      <c r="SQT18" s="57"/>
      <c r="SQU18" s="58"/>
      <c r="SQV18" s="56" t="e">
        <f>VLOOKUP(SQU18,$B$8:$C$182,2,0)</f>
        <v>#N/A</v>
      </c>
      <c r="SQW18" s="57"/>
      <c r="SQX18" s="58"/>
      <c r="SQY18" s="56" t="e">
        <f>VLOOKUP(SQX18,$B$8:$C$182,2,0)</f>
        <v>#N/A</v>
      </c>
      <c r="SQZ18" s="57"/>
      <c r="SRA18" s="58"/>
      <c r="SRB18" s="56" t="e">
        <f>VLOOKUP(SRA18,$B$8:$C$182,2,0)</f>
        <v>#N/A</v>
      </c>
      <c r="SRC18" s="57"/>
      <c r="SRD18" s="58"/>
      <c r="SRE18" s="56" t="e">
        <f>VLOOKUP(SRD18,$B$8:$C$182,2,0)</f>
        <v>#N/A</v>
      </c>
      <c r="SRF18" s="57"/>
      <c r="SRG18" s="58"/>
      <c r="SRH18" s="56" t="e">
        <f>VLOOKUP(SRG18,$B$8:$C$182,2,0)</f>
        <v>#N/A</v>
      </c>
      <c r="SRI18" s="57"/>
      <c r="SRJ18" s="58"/>
      <c r="SRK18" s="56" t="e">
        <f>VLOOKUP(SRJ18,$B$8:$C$182,2,0)</f>
        <v>#N/A</v>
      </c>
      <c r="SRL18" s="57"/>
      <c r="SRM18" s="58"/>
      <c r="SRN18" s="56" t="e">
        <f>VLOOKUP(SRM18,$B$8:$C$182,2,0)</f>
        <v>#N/A</v>
      </c>
      <c r="SRO18" s="57"/>
      <c r="SRP18" s="58"/>
      <c r="SRQ18" s="56" t="e">
        <f>VLOOKUP(SRP18,$B$8:$C$182,2,0)</f>
        <v>#N/A</v>
      </c>
      <c r="SRR18" s="57"/>
      <c r="SRS18" s="58"/>
      <c r="SRT18" s="56" t="e">
        <f>VLOOKUP(SRS18,$B$8:$C$182,2,0)</f>
        <v>#N/A</v>
      </c>
      <c r="SRU18" s="57"/>
      <c r="SRV18" s="58"/>
      <c r="SRW18" s="56" t="e">
        <f>VLOOKUP(SRV18,$B$8:$C$182,2,0)</f>
        <v>#N/A</v>
      </c>
      <c r="SRX18" s="57"/>
      <c r="SRY18" s="58"/>
      <c r="SRZ18" s="56" t="e">
        <f>VLOOKUP(SRY18,$B$8:$C$182,2,0)</f>
        <v>#N/A</v>
      </c>
      <c r="SSA18" s="57"/>
      <c r="SSB18" s="58"/>
      <c r="SSC18" s="56" t="e">
        <f>VLOOKUP(SSB18,$B$8:$C$182,2,0)</f>
        <v>#N/A</v>
      </c>
      <c r="SSD18" s="57"/>
      <c r="SSE18" s="58"/>
      <c r="SSF18" s="56" t="e">
        <f>VLOOKUP(SSE18,$B$8:$C$182,2,0)</f>
        <v>#N/A</v>
      </c>
      <c r="SSG18" s="57"/>
      <c r="SSH18" s="58"/>
      <c r="SSI18" s="56" t="e">
        <f>VLOOKUP(SSH18,$B$8:$C$182,2,0)</f>
        <v>#N/A</v>
      </c>
      <c r="SSJ18" s="57"/>
      <c r="SSK18" s="58"/>
      <c r="SSL18" s="56" t="e">
        <f>VLOOKUP(SSK18,$B$8:$C$182,2,0)</f>
        <v>#N/A</v>
      </c>
      <c r="SSM18" s="57"/>
      <c r="SSN18" s="58"/>
      <c r="SSO18" s="56" t="e">
        <f>VLOOKUP(SSN18,$B$8:$C$182,2,0)</f>
        <v>#N/A</v>
      </c>
      <c r="SSP18" s="57"/>
      <c r="SSQ18" s="58"/>
      <c r="SSR18" s="56" t="e">
        <f>VLOOKUP(SSQ18,$B$8:$C$182,2,0)</f>
        <v>#N/A</v>
      </c>
      <c r="SSS18" s="57"/>
      <c r="SST18" s="58"/>
      <c r="SSU18" s="56" t="e">
        <f>VLOOKUP(SST18,$B$8:$C$182,2,0)</f>
        <v>#N/A</v>
      </c>
      <c r="SSV18" s="57"/>
      <c r="SSW18" s="58"/>
      <c r="SSX18" s="56" t="e">
        <f>VLOOKUP(SSW18,$B$8:$C$182,2,0)</f>
        <v>#N/A</v>
      </c>
      <c r="SSY18" s="57"/>
      <c r="SSZ18" s="58"/>
      <c r="STA18" s="56" t="e">
        <f>VLOOKUP(SSZ18,$B$8:$C$182,2,0)</f>
        <v>#N/A</v>
      </c>
      <c r="STB18" s="57"/>
      <c r="STC18" s="58"/>
      <c r="STD18" s="56" t="e">
        <f>VLOOKUP(STC18,$B$8:$C$182,2,0)</f>
        <v>#N/A</v>
      </c>
      <c r="STE18" s="57"/>
      <c r="STF18" s="58"/>
      <c r="STG18" s="56" t="e">
        <f>VLOOKUP(STF18,$B$8:$C$182,2,0)</f>
        <v>#N/A</v>
      </c>
      <c r="STH18" s="57"/>
      <c r="STI18" s="58"/>
      <c r="STJ18" s="56" t="e">
        <f>VLOOKUP(STI18,$B$8:$C$182,2,0)</f>
        <v>#N/A</v>
      </c>
      <c r="STK18" s="57"/>
      <c r="STL18" s="58"/>
      <c r="STM18" s="56" t="e">
        <f>VLOOKUP(STL18,$B$8:$C$182,2,0)</f>
        <v>#N/A</v>
      </c>
      <c r="STN18" s="57"/>
      <c r="STO18" s="58"/>
      <c r="STP18" s="56" t="e">
        <f>VLOOKUP(STO18,$B$8:$C$182,2,0)</f>
        <v>#N/A</v>
      </c>
      <c r="STQ18" s="57"/>
      <c r="STR18" s="58"/>
      <c r="STS18" s="56" t="e">
        <f>VLOOKUP(STR18,$B$8:$C$182,2,0)</f>
        <v>#N/A</v>
      </c>
      <c r="STT18" s="57"/>
      <c r="STU18" s="58"/>
      <c r="STV18" s="56" t="e">
        <f>VLOOKUP(STU18,$B$8:$C$182,2,0)</f>
        <v>#N/A</v>
      </c>
      <c r="STW18" s="57"/>
      <c r="STX18" s="58"/>
      <c r="STY18" s="56" t="e">
        <f>VLOOKUP(STX18,$B$8:$C$182,2,0)</f>
        <v>#N/A</v>
      </c>
      <c r="STZ18" s="57"/>
      <c r="SUA18" s="58"/>
      <c r="SUB18" s="56" t="e">
        <f>VLOOKUP(SUA18,$B$8:$C$182,2,0)</f>
        <v>#N/A</v>
      </c>
      <c r="SUC18" s="57"/>
      <c r="SUD18" s="58"/>
      <c r="SUE18" s="56" t="e">
        <f>VLOOKUP(SUD18,$B$8:$C$182,2,0)</f>
        <v>#N/A</v>
      </c>
      <c r="SUF18" s="57"/>
      <c r="SUG18" s="58"/>
      <c r="SUH18" s="56" t="e">
        <f>VLOOKUP(SUG18,$B$8:$C$182,2,0)</f>
        <v>#N/A</v>
      </c>
      <c r="SUI18" s="57"/>
      <c r="SUJ18" s="58"/>
      <c r="SUK18" s="56" t="e">
        <f>VLOOKUP(SUJ18,$B$8:$C$182,2,0)</f>
        <v>#N/A</v>
      </c>
      <c r="SUL18" s="57"/>
      <c r="SUM18" s="58"/>
      <c r="SUN18" s="56" t="e">
        <f>VLOOKUP(SUM18,$B$8:$C$182,2,0)</f>
        <v>#N/A</v>
      </c>
      <c r="SUO18" s="57"/>
      <c r="SUP18" s="58"/>
      <c r="SUQ18" s="56" t="e">
        <f>VLOOKUP(SUP18,$B$8:$C$182,2,0)</f>
        <v>#N/A</v>
      </c>
      <c r="SUR18" s="57"/>
      <c r="SUS18" s="58"/>
      <c r="SUT18" s="56" t="e">
        <f>VLOOKUP(SUS18,$B$8:$C$182,2,0)</f>
        <v>#N/A</v>
      </c>
      <c r="SUU18" s="57"/>
      <c r="SUV18" s="58"/>
      <c r="SUW18" s="56" t="e">
        <f>VLOOKUP(SUV18,$B$8:$C$182,2,0)</f>
        <v>#N/A</v>
      </c>
      <c r="SUX18" s="57"/>
      <c r="SUY18" s="58"/>
      <c r="SUZ18" s="56" t="e">
        <f>VLOOKUP(SUY18,$B$8:$C$182,2,0)</f>
        <v>#N/A</v>
      </c>
      <c r="SVA18" s="57"/>
      <c r="SVB18" s="58"/>
      <c r="SVC18" s="56" t="e">
        <f>VLOOKUP(SVB18,$B$8:$C$182,2,0)</f>
        <v>#N/A</v>
      </c>
      <c r="SVD18" s="57"/>
      <c r="SVE18" s="58"/>
      <c r="SVF18" s="56" t="e">
        <f>VLOOKUP(SVE18,$B$8:$C$182,2,0)</f>
        <v>#N/A</v>
      </c>
      <c r="SVG18" s="57"/>
      <c r="SVH18" s="58"/>
      <c r="SVI18" s="56" t="e">
        <f>VLOOKUP(SVH18,$B$8:$C$182,2,0)</f>
        <v>#N/A</v>
      </c>
      <c r="SVJ18" s="57"/>
      <c r="SVK18" s="58"/>
      <c r="SVL18" s="56" t="e">
        <f>VLOOKUP(SVK18,$B$8:$C$182,2,0)</f>
        <v>#N/A</v>
      </c>
      <c r="SVM18" s="57"/>
      <c r="SVN18" s="58"/>
      <c r="SVO18" s="56" t="e">
        <f>VLOOKUP(SVN18,$B$8:$C$182,2,0)</f>
        <v>#N/A</v>
      </c>
      <c r="SVP18" s="57"/>
      <c r="SVQ18" s="58"/>
      <c r="SVR18" s="56" t="e">
        <f>VLOOKUP(SVQ18,$B$8:$C$182,2,0)</f>
        <v>#N/A</v>
      </c>
      <c r="SVS18" s="57"/>
      <c r="SVT18" s="58"/>
      <c r="SVU18" s="56" t="e">
        <f>VLOOKUP(SVT18,$B$8:$C$182,2,0)</f>
        <v>#N/A</v>
      </c>
      <c r="SVV18" s="57"/>
      <c r="SVW18" s="58"/>
      <c r="SVX18" s="56" t="e">
        <f>VLOOKUP(SVW18,$B$8:$C$182,2,0)</f>
        <v>#N/A</v>
      </c>
      <c r="SVY18" s="57"/>
      <c r="SVZ18" s="58"/>
      <c r="SWA18" s="56" t="e">
        <f>VLOOKUP(SVZ18,$B$8:$C$182,2,0)</f>
        <v>#N/A</v>
      </c>
      <c r="SWB18" s="57"/>
      <c r="SWC18" s="58"/>
      <c r="SWD18" s="56" t="e">
        <f>VLOOKUP(SWC18,$B$8:$C$182,2,0)</f>
        <v>#N/A</v>
      </c>
      <c r="SWE18" s="57"/>
      <c r="SWF18" s="58"/>
      <c r="SWG18" s="56" t="e">
        <f>VLOOKUP(SWF18,$B$8:$C$182,2,0)</f>
        <v>#N/A</v>
      </c>
      <c r="SWH18" s="57"/>
      <c r="SWI18" s="58"/>
      <c r="SWJ18" s="56" t="e">
        <f>VLOOKUP(SWI18,$B$8:$C$182,2,0)</f>
        <v>#N/A</v>
      </c>
      <c r="SWK18" s="57"/>
      <c r="SWL18" s="58"/>
      <c r="SWM18" s="56" t="e">
        <f>VLOOKUP(SWL18,$B$8:$C$182,2,0)</f>
        <v>#N/A</v>
      </c>
      <c r="SWN18" s="57"/>
      <c r="SWO18" s="58"/>
      <c r="SWP18" s="56" t="e">
        <f>VLOOKUP(SWO18,$B$8:$C$182,2,0)</f>
        <v>#N/A</v>
      </c>
      <c r="SWQ18" s="57"/>
      <c r="SWR18" s="58"/>
      <c r="SWS18" s="56" t="e">
        <f>VLOOKUP(SWR18,$B$8:$C$182,2,0)</f>
        <v>#N/A</v>
      </c>
      <c r="SWT18" s="57"/>
      <c r="SWU18" s="58"/>
      <c r="SWV18" s="56" t="e">
        <f>VLOOKUP(SWU18,$B$8:$C$182,2,0)</f>
        <v>#N/A</v>
      </c>
      <c r="SWW18" s="57"/>
      <c r="SWX18" s="58"/>
      <c r="SWY18" s="56" t="e">
        <f>VLOOKUP(SWX18,$B$8:$C$182,2,0)</f>
        <v>#N/A</v>
      </c>
      <c r="SWZ18" s="57"/>
      <c r="SXA18" s="58"/>
      <c r="SXB18" s="56" t="e">
        <f>VLOOKUP(SXA18,$B$8:$C$182,2,0)</f>
        <v>#N/A</v>
      </c>
      <c r="SXC18" s="57"/>
      <c r="SXD18" s="58"/>
      <c r="SXE18" s="56" t="e">
        <f>VLOOKUP(SXD18,$B$8:$C$182,2,0)</f>
        <v>#N/A</v>
      </c>
      <c r="SXF18" s="57"/>
      <c r="SXG18" s="58"/>
      <c r="SXH18" s="56" t="e">
        <f>VLOOKUP(SXG18,$B$8:$C$182,2,0)</f>
        <v>#N/A</v>
      </c>
      <c r="SXI18" s="57"/>
      <c r="SXJ18" s="58"/>
      <c r="SXK18" s="56" t="e">
        <f>VLOOKUP(SXJ18,$B$8:$C$182,2,0)</f>
        <v>#N/A</v>
      </c>
      <c r="SXL18" s="57"/>
      <c r="SXM18" s="58"/>
      <c r="SXN18" s="56" t="e">
        <f>VLOOKUP(SXM18,$B$8:$C$182,2,0)</f>
        <v>#N/A</v>
      </c>
      <c r="SXO18" s="57"/>
      <c r="SXP18" s="58"/>
      <c r="SXQ18" s="56" t="e">
        <f>VLOOKUP(SXP18,$B$8:$C$182,2,0)</f>
        <v>#N/A</v>
      </c>
      <c r="SXR18" s="57"/>
      <c r="SXS18" s="58"/>
      <c r="SXT18" s="56" t="e">
        <f>VLOOKUP(SXS18,$B$8:$C$182,2,0)</f>
        <v>#N/A</v>
      </c>
      <c r="SXU18" s="57"/>
      <c r="SXV18" s="58"/>
      <c r="SXW18" s="56" t="e">
        <f>VLOOKUP(SXV18,$B$8:$C$182,2,0)</f>
        <v>#N/A</v>
      </c>
      <c r="SXX18" s="57"/>
      <c r="SXY18" s="58"/>
      <c r="SXZ18" s="56" t="e">
        <f>VLOOKUP(SXY18,$B$8:$C$182,2,0)</f>
        <v>#N/A</v>
      </c>
      <c r="SYA18" s="57"/>
      <c r="SYB18" s="58"/>
      <c r="SYC18" s="56" t="e">
        <f>VLOOKUP(SYB18,$B$8:$C$182,2,0)</f>
        <v>#N/A</v>
      </c>
      <c r="SYD18" s="57"/>
      <c r="SYE18" s="58"/>
      <c r="SYF18" s="56" t="e">
        <f>VLOOKUP(SYE18,$B$8:$C$182,2,0)</f>
        <v>#N/A</v>
      </c>
      <c r="SYG18" s="57"/>
      <c r="SYH18" s="58"/>
      <c r="SYI18" s="56" t="e">
        <f>VLOOKUP(SYH18,$B$8:$C$182,2,0)</f>
        <v>#N/A</v>
      </c>
      <c r="SYJ18" s="57"/>
      <c r="SYK18" s="58"/>
      <c r="SYL18" s="56" t="e">
        <f>VLOOKUP(SYK18,$B$8:$C$182,2,0)</f>
        <v>#N/A</v>
      </c>
      <c r="SYM18" s="57"/>
      <c r="SYN18" s="58"/>
      <c r="SYO18" s="56" t="e">
        <f>VLOOKUP(SYN18,$B$8:$C$182,2,0)</f>
        <v>#N/A</v>
      </c>
      <c r="SYP18" s="57"/>
      <c r="SYQ18" s="58"/>
      <c r="SYR18" s="56" t="e">
        <f>VLOOKUP(SYQ18,$B$8:$C$182,2,0)</f>
        <v>#N/A</v>
      </c>
      <c r="SYS18" s="57"/>
      <c r="SYT18" s="58"/>
      <c r="SYU18" s="56" t="e">
        <f>VLOOKUP(SYT18,$B$8:$C$182,2,0)</f>
        <v>#N/A</v>
      </c>
      <c r="SYV18" s="57"/>
      <c r="SYW18" s="58"/>
      <c r="SYX18" s="56" t="e">
        <f>VLOOKUP(SYW18,$B$8:$C$182,2,0)</f>
        <v>#N/A</v>
      </c>
      <c r="SYY18" s="57"/>
      <c r="SYZ18" s="58"/>
      <c r="SZA18" s="56" t="e">
        <f>VLOOKUP(SYZ18,$B$8:$C$182,2,0)</f>
        <v>#N/A</v>
      </c>
      <c r="SZB18" s="57"/>
      <c r="SZC18" s="58"/>
      <c r="SZD18" s="56" t="e">
        <f>VLOOKUP(SZC18,$B$8:$C$182,2,0)</f>
        <v>#N/A</v>
      </c>
      <c r="SZE18" s="57"/>
      <c r="SZF18" s="58"/>
      <c r="SZG18" s="56" t="e">
        <f>VLOOKUP(SZF18,$B$8:$C$182,2,0)</f>
        <v>#N/A</v>
      </c>
      <c r="SZH18" s="57"/>
      <c r="SZI18" s="58"/>
      <c r="SZJ18" s="56" t="e">
        <f>VLOOKUP(SZI18,$B$8:$C$182,2,0)</f>
        <v>#N/A</v>
      </c>
      <c r="SZK18" s="57"/>
      <c r="SZL18" s="58"/>
      <c r="SZM18" s="56" t="e">
        <f>VLOOKUP(SZL18,$B$8:$C$182,2,0)</f>
        <v>#N/A</v>
      </c>
      <c r="SZN18" s="57"/>
      <c r="SZO18" s="58"/>
      <c r="SZP18" s="56" t="e">
        <f>VLOOKUP(SZO18,$B$8:$C$182,2,0)</f>
        <v>#N/A</v>
      </c>
      <c r="SZQ18" s="57"/>
      <c r="SZR18" s="58"/>
      <c r="SZS18" s="56" t="e">
        <f>VLOOKUP(SZR18,$B$8:$C$182,2,0)</f>
        <v>#N/A</v>
      </c>
      <c r="SZT18" s="57"/>
      <c r="SZU18" s="58"/>
      <c r="SZV18" s="56" t="e">
        <f>VLOOKUP(SZU18,$B$8:$C$182,2,0)</f>
        <v>#N/A</v>
      </c>
      <c r="SZW18" s="57"/>
      <c r="SZX18" s="58"/>
      <c r="SZY18" s="56" t="e">
        <f>VLOOKUP(SZX18,$B$8:$C$182,2,0)</f>
        <v>#N/A</v>
      </c>
      <c r="SZZ18" s="57"/>
      <c r="TAA18" s="58"/>
      <c r="TAB18" s="56" t="e">
        <f>VLOOKUP(TAA18,$B$8:$C$182,2,0)</f>
        <v>#N/A</v>
      </c>
      <c r="TAC18" s="57"/>
      <c r="TAD18" s="58"/>
      <c r="TAE18" s="56" t="e">
        <f>VLOOKUP(TAD18,$B$8:$C$182,2,0)</f>
        <v>#N/A</v>
      </c>
      <c r="TAF18" s="57"/>
      <c r="TAG18" s="58"/>
      <c r="TAH18" s="56" t="e">
        <f>VLOOKUP(TAG18,$B$8:$C$182,2,0)</f>
        <v>#N/A</v>
      </c>
      <c r="TAI18" s="57"/>
      <c r="TAJ18" s="58"/>
      <c r="TAK18" s="56" t="e">
        <f>VLOOKUP(TAJ18,$B$8:$C$182,2,0)</f>
        <v>#N/A</v>
      </c>
      <c r="TAL18" s="57"/>
      <c r="TAM18" s="58"/>
      <c r="TAN18" s="56" t="e">
        <f>VLOOKUP(TAM18,$B$8:$C$182,2,0)</f>
        <v>#N/A</v>
      </c>
      <c r="TAO18" s="57"/>
      <c r="TAP18" s="58"/>
      <c r="TAQ18" s="56" t="e">
        <f>VLOOKUP(TAP18,$B$8:$C$182,2,0)</f>
        <v>#N/A</v>
      </c>
      <c r="TAR18" s="57"/>
      <c r="TAS18" s="58"/>
      <c r="TAT18" s="56" t="e">
        <f>VLOOKUP(TAS18,$B$8:$C$182,2,0)</f>
        <v>#N/A</v>
      </c>
      <c r="TAU18" s="57"/>
      <c r="TAV18" s="58"/>
      <c r="TAW18" s="56" t="e">
        <f>VLOOKUP(TAV18,$B$8:$C$182,2,0)</f>
        <v>#N/A</v>
      </c>
      <c r="TAX18" s="57"/>
      <c r="TAY18" s="58"/>
      <c r="TAZ18" s="56" t="e">
        <f>VLOOKUP(TAY18,$B$8:$C$182,2,0)</f>
        <v>#N/A</v>
      </c>
      <c r="TBA18" s="57"/>
      <c r="TBB18" s="58"/>
      <c r="TBC18" s="56" t="e">
        <f>VLOOKUP(TBB18,$B$8:$C$182,2,0)</f>
        <v>#N/A</v>
      </c>
      <c r="TBD18" s="57"/>
      <c r="TBE18" s="58"/>
      <c r="TBF18" s="56" t="e">
        <f>VLOOKUP(TBE18,$B$8:$C$182,2,0)</f>
        <v>#N/A</v>
      </c>
      <c r="TBG18" s="57"/>
      <c r="TBH18" s="58"/>
      <c r="TBI18" s="56" t="e">
        <f>VLOOKUP(TBH18,$B$8:$C$182,2,0)</f>
        <v>#N/A</v>
      </c>
      <c r="TBJ18" s="57"/>
      <c r="TBK18" s="58"/>
      <c r="TBL18" s="56" t="e">
        <f>VLOOKUP(TBK18,$B$8:$C$182,2,0)</f>
        <v>#N/A</v>
      </c>
      <c r="TBM18" s="57"/>
      <c r="TBN18" s="58"/>
      <c r="TBO18" s="56" t="e">
        <f>VLOOKUP(TBN18,$B$8:$C$182,2,0)</f>
        <v>#N/A</v>
      </c>
      <c r="TBP18" s="57"/>
      <c r="TBQ18" s="58"/>
      <c r="TBR18" s="56" t="e">
        <f>VLOOKUP(TBQ18,$B$8:$C$182,2,0)</f>
        <v>#N/A</v>
      </c>
      <c r="TBS18" s="57"/>
      <c r="TBT18" s="58"/>
      <c r="TBU18" s="56" t="e">
        <f>VLOOKUP(TBT18,$B$8:$C$182,2,0)</f>
        <v>#N/A</v>
      </c>
      <c r="TBV18" s="57"/>
      <c r="TBW18" s="58"/>
      <c r="TBX18" s="56" t="e">
        <f>VLOOKUP(TBW18,$B$8:$C$182,2,0)</f>
        <v>#N/A</v>
      </c>
      <c r="TBY18" s="57"/>
      <c r="TBZ18" s="58"/>
      <c r="TCA18" s="56" t="e">
        <f>VLOOKUP(TBZ18,$B$8:$C$182,2,0)</f>
        <v>#N/A</v>
      </c>
      <c r="TCB18" s="57"/>
      <c r="TCC18" s="58"/>
      <c r="TCD18" s="56" t="e">
        <f>VLOOKUP(TCC18,$B$8:$C$182,2,0)</f>
        <v>#N/A</v>
      </c>
      <c r="TCE18" s="57"/>
      <c r="TCF18" s="58"/>
      <c r="TCG18" s="56" t="e">
        <f>VLOOKUP(TCF18,$B$8:$C$182,2,0)</f>
        <v>#N/A</v>
      </c>
      <c r="TCH18" s="57"/>
      <c r="TCI18" s="58"/>
      <c r="TCJ18" s="56" t="e">
        <f>VLOOKUP(TCI18,$B$8:$C$182,2,0)</f>
        <v>#N/A</v>
      </c>
      <c r="TCK18" s="57"/>
      <c r="TCL18" s="58"/>
      <c r="TCM18" s="56" t="e">
        <f>VLOOKUP(TCL18,$B$8:$C$182,2,0)</f>
        <v>#N/A</v>
      </c>
      <c r="TCN18" s="57"/>
      <c r="TCO18" s="58"/>
      <c r="TCP18" s="56" t="e">
        <f>VLOOKUP(TCO18,$B$8:$C$182,2,0)</f>
        <v>#N/A</v>
      </c>
      <c r="TCQ18" s="57"/>
      <c r="TCR18" s="58"/>
      <c r="TCS18" s="56" t="e">
        <f>VLOOKUP(TCR18,$B$8:$C$182,2,0)</f>
        <v>#N/A</v>
      </c>
      <c r="TCT18" s="57"/>
      <c r="TCU18" s="58"/>
      <c r="TCV18" s="56" t="e">
        <f>VLOOKUP(TCU18,$B$8:$C$182,2,0)</f>
        <v>#N/A</v>
      </c>
      <c r="TCW18" s="57"/>
      <c r="TCX18" s="58"/>
      <c r="TCY18" s="56" t="e">
        <f>VLOOKUP(TCX18,$B$8:$C$182,2,0)</f>
        <v>#N/A</v>
      </c>
      <c r="TCZ18" s="57"/>
      <c r="TDA18" s="58"/>
      <c r="TDB18" s="56" t="e">
        <f>VLOOKUP(TDA18,$B$8:$C$182,2,0)</f>
        <v>#N/A</v>
      </c>
      <c r="TDC18" s="57"/>
      <c r="TDD18" s="58"/>
      <c r="TDE18" s="56" t="e">
        <f>VLOOKUP(TDD18,$B$8:$C$182,2,0)</f>
        <v>#N/A</v>
      </c>
      <c r="TDF18" s="57"/>
      <c r="TDG18" s="58"/>
      <c r="TDH18" s="56" t="e">
        <f>VLOOKUP(TDG18,$B$8:$C$182,2,0)</f>
        <v>#N/A</v>
      </c>
      <c r="TDI18" s="57"/>
      <c r="TDJ18" s="58"/>
      <c r="TDK18" s="56" t="e">
        <f>VLOOKUP(TDJ18,$B$8:$C$182,2,0)</f>
        <v>#N/A</v>
      </c>
      <c r="TDL18" s="57"/>
      <c r="TDM18" s="58"/>
      <c r="TDN18" s="56" t="e">
        <f>VLOOKUP(TDM18,$B$8:$C$182,2,0)</f>
        <v>#N/A</v>
      </c>
      <c r="TDO18" s="57"/>
      <c r="TDP18" s="58"/>
      <c r="TDQ18" s="56" t="e">
        <f>VLOOKUP(TDP18,$B$8:$C$182,2,0)</f>
        <v>#N/A</v>
      </c>
      <c r="TDR18" s="57"/>
      <c r="TDS18" s="58"/>
      <c r="TDT18" s="56" t="e">
        <f>VLOOKUP(TDS18,$B$8:$C$182,2,0)</f>
        <v>#N/A</v>
      </c>
      <c r="TDU18" s="57"/>
      <c r="TDV18" s="58"/>
      <c r="TDW18" s="56" t="e">
        <f>VLOOKUP(TDV18,$B$8:$C$182,2,0)</f>
        <v>#N/A</v>
      </c>
      <c r="TDX18" s="57"/>
      <c r="TDY18" s="58"/>
      <c r="TDZ18" s="56" t="e">
        <f>VLOOKUP(TDY18,$B$8:$C$182,2,0)</f>
        <v>#N/A</v>
      </c>
      <c r="TEA18" s="57"/>
      <c r="TEB18" s="58"/>
      <c r="TEC18" s="56" t="e">
        <f>VLOOKUP(TEB18,$B$8:$C$182,2,0)</f>
        <v>#N/A</v>
      </c>
      <c r="TED18" s="57"/>
      <c r="TEE18" s="58"/>
      <c r="TEF18" s="56" t="e">
        <f>VLOOKUP(TEE18,$B$8:$C$182,2,0)</f>
        <v>#N/A</v>
      </c>
      <c r="TEG18" s="57"/>
      <c r="TEH18" s="58"/>
      <c r="TEI18" s="56" t="e">
        <f>VLOOKUP(TEH18,$B$8:$C$182,2,0)</f>
        <v>#N/A</v>
      </c>
      <c r="TEJ18" s="57"/>
      <c r="TEK18" s="58"/>
      <c r="TEL18" s="56" t="e">
        <f>VLOOKUP(TEK18,$B$8:$C$182,2,0)</f>
        <v>#N/A</v>
      </c>
      <c r="TEM18" s="57"/>
      <c r="TEN18" s="58"/>
      <c r="TEO18" s="56" t="e">
        <f>VLOOKUP(TEN18,$B$8:$C$182,2,0)</f>
        <v>#N/A</v>
      </c>
      <c r="TEP18" s="57"/>
      <c r="TEQ18" s="58"/>
      <c r="TER18" s="56" t="e">
        <f>VLOOKUP(TEQ18,$B$8:$C$182,2,0)</f>
        <v>#N/A</v>
      </c>
      <c r="TES18" s="57"/>
      <c r="TET18" s="58"/>
      <c r="TEU18" s="56" t="e">
        <f>VLOOKUP(TET18,$B$8:$C$182,2,0)</f>
        <v>#N/A</v>
      </c>
      <c r="TEV18" s="57"/>
      <c r="TEW18" s="58"/>
      <c r="TEX18" s="56" t="e">
        <f>VLOOKUP(TEW18,$B$8:$C$182,2,0)</f>
        <v>#N/A</v>
      </c>
      <c r="TEY18" s="57"/>
      <c r="TEZ18" s="58"/>
      <c r="TFA18" s="56" t="e">
        <f>VLOOKUP(TEZ18,$B$8:$C$182,2,0)</f>
        <v>#N/A</v>
      </c>
      <c r="TFB18" s="57"/>
      <c r="TFC18" s="58"/>
      <c r="TFD18" s="56" t="e">
        <f>VLOOKUP(TFC18,$B$8:$C$182,2,0)</f>
        <v>#N/A</v>
      </c>
      <c r="TFE18" s="57"/>
      <c r="TFF18" s="58"/>
      <c r="TFG18" s="56" t="e">
        <f>VLOOKUP(TFF18,$B$8:$C$182,2,0)</f>
        <v>#N/A</v>
      </c>
      <c r="TFH18" s="57"/>
      <c r="TFI18" s="58"/>
      <c r="TFJ18" s="56" t="e">
        <f>VLOOKUP(TFI18,$B$8:$C$182,2,0)</f>
        <v>#N/A</v>
      </c>
      <c r="TFK18" s="57"/>
      <c r="TFL18" s="58"/>
      <c r="TFM18" s="56" t="e">
        <f>VLOOKUP(TFL18,$B$8:$C$182,2,0)</f>
        <v>#N/A</v>
      </c>
      <c r="TFN18" s="57"/>
      <c r="TFO18" s="58"/>
      <c r="TFP18" s="56" t="e">
        <f>VLOOKUP(TFO18,$B$8:$C$182,2,0)</f>
        <v>#N/A</v>
      </c>
      <c r="TFQ18" s="57"/>
      <c r="TFR18" s="58"/>
      <c r="TFS18" s="56" t="e">
        <f>VLOOKUP(TFR18,$B$8:$C$182,2,0)</f>
        <v>#N/A</v>
      </c>
      <c r="TFT18" s="57"/>
      <c r="TFU18" s="58"/>
      <c r="TFV18" s="56" t="e">
        <f>VLOOKUP(TFU18,$B$8:$C$182,2,0)</f>
        <v>#N/A</v>
      </c>
      <c r="TFW18" s="57"/>
      <c r="TFX18" s="58"/>
      <c r="TFY18" s="56" t="e">
        <f>VLOOKUP(TFX18,$B$8:$C$182,2,0)</f>
        <v>#N/A</v>
      </c>
      <c r="TFZ18" s="57"/>
      <c r="TGA18" s="58"/>
      <c r="TGB18" s="56" t="e">
        <f>VLOOKUP(TGA18,$B$8:$C$182,2,0)</f>
        <v>#N/A</v>
      </c>
      <c r="TGC18" s="57"/>
      <c r="TGD18" s="58"/>
      <c r="TGE18" s="56" t="e">
        <f>VLOOKUP(TGD18,$B$8:$C$182,2,0)</f>
        <v>#N/A</v>
      </c>
      <c r="TGF18" s="57"/>
      <c r="TGG18" s="58"/>
      <c r="TGH18" s="56" t="e">
        <f>VLOOKUP(TGG18,$B$8:$C$182,2,0)</f>
        <v>#N/A</v>
      </c>
      <c r="TGI18" s="57"/>
      <c r="TGJ18" s="58"/>
      <c r="TGK18" s="56" t="e">
        <f>VLOOKUP(TGJ18,$B$8:$C$182,2,0)</f>
        <v>#N/A</v>
      </c>
      <c r="TGL18" s="57"/>
      <c r="TGM18" s="58"/>
      <c r="TGN18" s="56" t="e">
        <f>VLOOKUP(TGM18,$B$8:$C$182,2,0)</f>
        <v>#N/A</v>
      </c>
      <c r="TGO18" s="57"/>
      <c r="TGP18" s="58"/>
      <c r="TGQ18" s="56" t="e">
        <f>VLOOKUP(TGP18,$B$8:$C$182,2,0)</f>
        <v>#N/A</v>
      </c>
      <c r="TGR18" s="57"/>
      <c r="TGS18" s="58"/>
      <c r="TGT18" s="56" t="e">
        <f>VLOOKUP(TGS18,$B$8:$C$182,2,0)</f>
        <v>#N/A</v>
      </c>
      <c r="TGU18" s="57"/>
      <c r="TGV18" s="58"/>
      <c r="TGW18" s="56" t="e">
        <f>VLOOKUP(TGV18,$B$8:$C$182,2,0)</f>
        <v>#N/A</v>
      </c>
      <c r="TGX18" s="57"/>
      <c r="TGY18" s="58"/>
      <c r="TGZ18" s="56" t="e">
        <f>VLOOKUP(TGY18,$B$8:$C$182,2,0)</f>
        <v>#N/A</v>
      </c>
      <c r="THA18" s="57"/>
      <c r="THB18" s="58"/>
      <c r="THC18" s="56" t="e">
        <f>VLOOKUP(THB18,$B$8:$C$182,2,0)</f>
        <v>#N/A</v>
      </c>
      <c r="THD18" s="57"/>
      <c r="THE18" s="58"/>
      <c r="THF18" s="56" t="e">
        <f>VLOOKUP(THE18,$B$8:$C$182,2,0)</f>
        <v>#N/A</v>
      </c>
      <c r="THG18" s="57"/>
      <c r="THH18" s="58"/>
      <c r="THI18" s="56" t="e">
        <f>VLOOKUP(THH18,$B$8:$C$182,2,0)</f>
        <v>#N/A</v>
      </c>
      <c r="THJ18" s="57"/>
      <c r="THK18" s="58"/>
      <c r="THL18" s="56" t="e">
        <f>VLOOKUP(THK18,$B$8:$C$182,2,0)</f>
        <v>#N/A</v>
      </c>
      <c r="THM18" s="57"/>
      <c r="THN18" s="58"/>
      <c r="THO18" s="56" t="e">
        <f>VLOOKUP(THN18,$B$8:$C$182,2,0)</f>
        <v>#N/A</v>
      </c>
      <c r="THP18" s="57"/>
      <c r="THQ18" s="58"/>
      <c r="THR18" s="56" t="e">
        <f>VLOOKUP(THQ18,$B$8:$C$182,2,0)</f>
        <v>#N/A</v>
      </c>
      <c r="THS18" s="57"/>
      <c r="THT18" s="58"/>
      <c r="THU18" s="56" t="e">
        <f>VLOOKUP(THT18,$B$8:$C$182,2,0)</f>
        <v>#N/A</v>
      </c>
      <c r="THV18" s="57"/>
      <c r="THW18" s="58"/>
      <c r="THX18" s="56" t="e">
        <f>VLOOKUP(THW18,$B$8:$C$182,2,0)</f>
        <v>#N/A</v>
      </c>
      <c r="THY18" s="57"/>
      <c r="THZ18" s="58"/>
      <c r="TIA18" s="56" t="e">
        <f>VLOOKUP(THZ18,$B$8:$C$182,2,0)</f>
        <v>#N/A</v>
      </c>
      <c r="TIB18" s="57"/>
      <c r="TIC18" s="58"/>
      <c r="TID18" s="56" t="e">
        <f>VLOOKUP(TIC18,$B$8:$C$182,2,0)</f>
        <v>#N/A</v>
      </c>
      <c r="TIE18" s="57"/>
      <c r="TIF18" s="58"/>
      <c r="TIG18" s="56" t="e">
        <f>VLOOKUP(TIF18,$B$8:$C$182,2,0)</f>
        <v>#N/A</v>
      </c>
      <c r="TIH18" s="57"/>
      <c r="TII18" s="58"/>
      <c r="TIJ18" s="56" t="e">
        <f>VLOOKUP(TII18,$B$8:$C$182,2,0)</f>
        <v>#N/A</v>
      </c>
      <c r="TIK18" s="57"/>
      <c r="TIL18" s="58"/>
      <c r="TIM18" s="56" t="e">
        <f>VLOOKUP(TIL18,$B$8:$C$182,2,0)</f>
        <v>#N/A</v>
      </c>
      <c r="TIN18" s="57"/>
      <c r="TIO18" s="58"/>
      <c r="TIP18" s="56" t="e">
        <f>VLOOKUP(TIO18,$B$8:$C$182,2,0)</f>
        <v>#N/A</v>
      </c>
      <c r="TIQ18" s="57"/>
      <c r="TIR18" s="58"/>
      <c r="TIS18" s="56" t="e">
        <f>VLOOKUP(TIR18,$B$8:$C$182,2,0)</f>
        <v>#N/A</v>
      </c>
      <c r="TIT18" s="57"/>
      <c r="TIU18" s="58"/>
      <c r="TIV18" s="56" t="e">
        <f>VLOOKUP(TIU18,$B$8:$C$182,2,0)</f>
        <v>#N/A</v>
      </c>
      <c r="TIW18" s="57"/>
      <c r="TIX18" s="58"/>
      <c r="TIY18" s="56" t="e">
        <f>VLOOKUP(TIX18,$B$8:$C$182,2,0)</f>
        <v>#N/A</v>
      </c>
      <c r="TIZ18" s="57"/>
      <c r="TJA18" s="58"/>
      <c r="TJB18" s="56" t="e">
        <f>VLOOKUP(TJA18,$B$8:$C$182,2,0)</f>
        <v>#N/A</v>
      </c>
      <c r="TJC18" s="57"/>
      <c r="TJD18" s="58"/>
      <c r="TJE18" s="56" t="e">
        <f>VLOOKUP(TJD18,$B$8:$C$182,2,0)</f>
        <v>#N/A</v>
      </c>
      <c r="TJF18" s="57"/>
      <c r="TJG18" s="58"/>
      <c r="TJH18" s="56" t="e">
        <f>VLOOKUP(TJG18,$B$8:$C$182,2,0)</f>
        <v>#N/A</v>
      </c>
      <c r="TJI18" s="57"/>
      <c r="TJJ18" s="58"/>
      <c r="TJK18" s="56" t="e">
        <f>VLOOKUP(TJJ18,$B$8:$C$182,2,0)</f>
        <v>#N/A</v>
      </c>
      <c r="TJL18" s="57"/>
      <c r="TJM18" s="58"/>
      <c r="TJN18" s="56" t="e">
        <f>VLOOKUP(TJM18,$B$8:$C$182,2,0)</f>
        <v>#N/A</v>
      </c>
      <c r="TJO18" s="57"/>
      <c r="TJP18" s="58"/>
      <c r="TJQ18" s="56" t="e">
        <f>VLOOKUP(TJP18,$B$8:$C$182,2,0)</f>
        <v>#N/A</v>
      </c>
      <c r="TJR18" s="57"/>
      <c r="TJS18" s="58"/>
      <c r="TJT18" s="56" t="e">
        <f>VLOOKUP(TJS18,$B$8:$C$182,2,0)</f>
        <v>#N/A</v>
      </c>
      <c r="TJU18" s="57"/>
      <c r="TJV18" s="58"/>
      <c r="TJW18" s="56" t="e">
        <f>VLOOKUP(TJV18,$B$8:$C$182,2,0)</f>
        <v>#N/A</v>
      </c>
      <c r="TJX18" s="57"/>
      <c r="TJY18" s="58"/>
      <c r="TJZ18" s="56" t="e">
        <f>VLOOKUP(TJY18,$B$8:$C$182,2,0)</f>
        <v>#N/A</v>
      </c>
      <c r="TKA18" s="57"/>
      <c r="TKB18" s="58"/>
      <c r="TKC18" s="56" t="e">
        <f>VLOOKUP(TKB18,$B$8:$C$182,2,0)</f>
        <v>#N/A</v>
      </c>
      <c r="TKD18" s="57"/>
      <c r="TKE18" s="58"/>
      <c r="TKF18" s="56" t="e">
        <f>VLOOKUP(TKE18,$B$8:$C$182,2,0)</f>
        <v>#N/A</v>
      </c>
      <c r="TKG18" s="57"/>
      <c r="TKH18" s="58"/>
      <c r="TKI18" s="56" t="e">
        <f>VLOOKUP(TKH18,$B$8:$C$182,2,0)</f>
        <v>#N/A</v>
      </c>
      <c r="TKJ18" s="57"/>
      <c r="TKK18" s="58"/>
      <c r="TKL18" s="56" t="e">
        <f>VLOOKUP(TKK18,$B$8:$C$182,2,0)</f>
        <v>#N/A</v>
      </c>
      <c r="TKM18" s="57"/>
      <c r="TKN18" s="58"/>
      <c r="TKO18" s="56" t="e">
        <f>VLOOKUP(TKN18,$B$8:$C$182,2,0)</f>
        <v>#N/A</v>
      </c>
      <c r="TKP18" s="57"/>
      <c r="TKQ18" s="58"/>
      <c r="TKR18" s="56" t="e">
        <f>VLOOKUP(TKQ18,$B$8:$C$182,2,0)</f>
        <v>#N/A</v>
      </c>
      <c r="TKS18" s="57"/>
      <c r="TKT18" s="58"/>
      <c r="TKU18" s="56" t="e">
        <f>VLOOKUP(TKT18,$B$8:$C$182,2,0)</f>
        <v>#N/A</v>
      </c>
      <c r="TKV18" s="57"/>
      <c r="TKW18" s="58"/>
      <c r="TKX18" s="56" t="e">
        <f>VLOOKUP(TKW18,$B$8:$C$182,2,0)</f>
        <v>#N/A</v>
      </c>
      <c r="TKY18" s="57"/>
      <c r="TKZ18" s="58"/>
      <c r="TLA18" s="56" t="e">
        <f>VLOOKUP(TKZ18,$B$8:$C$182,2,0)</f>
        <v>#N/A</v>
      </c>
      <c r="TLB18" s="57"/>
      <c r="TLC18" s="58"/>
      <c r="TLD18" s="56" t="e">
        <f>VLOOKUP(TLC18,$B$8:$C$182,2,0)</f>
        <v>#N/A</v>
      </c>
      <c r="TLE18" s="57"/>
      <c r="TLF18" s="58"/>
      <c r="TLG18" s="56" t="e">
        <f>VLOOKUP(TLF18,$B$8:$C$182,2,0)</f>
        <v>#N/A</v>
      </c>
      <c r="TLH18" s="57"/>
      <c r="TLI18" s="58"/>
      <c r="TLJ18" s="56" t="e">
        <f>VLOOKUP(TLI18,$B$8:$C$182,2,0)</f>
        <v>#N/A</v>
      </c>
      <c r="TLK18" s="57"/>
      <c r="TLL18" s="58"/>
      <c r="TLM18" s="56" t="e">
        <f>VLOOKUP(TLL18,$B$8:$C$182,2,0)</f>
        <v>#N/A</v>
      </c>
      <c r="TLN18" s="57"/>
      <c r="TLO18" s="58"/>
      <c r="TLP18" s="56" t="e">
        <f>VLOOKUP(TLO18,$B$8:$C$182,2,0)</f>
        <v>#N/A</v>
      </c>
      <c r="TLQ18" s="57"/>
      <c r="TLR18" s="58"/>
      <c r="TLS18" s="56" t="e">
        <f>VLOOKUP(TLR18,$B$8:$C$182,2,0)</f>
        <v>#N/A</v>
      </c>
      <c r="TLT18" s="57"/>
      <c r="TLU18" s="58"/>
      <c r="TLV18" s="56" t="e">
        <f>VLOOKUP(TLU18,$B$8:$C$182,2,0)</f>
        <v>#N/A</v>
      </c>
      <c r="TLW18" s="57"/>
      <c r="TLX18" s="58"/>
      <c r="TLY18" s="56" t="e">
        <f>VLOOKUP(TLX18,$B$8:$C$182,2,0)</f>
        <v>#N/A</v>
      </c>
      <c r="TLZ18" s="57"/>
      <c r="TMA18" s="58"/>
      <c r="TMB18" s="56" t="e">
        <f>VLOOKUP(TMA18,$B$8:$C$182,2,0)</f>
        <v>#N/A</v>
      </c>
      <c r="TMC18" s="57"/>
      <c r="TMD18" s="58"/>
      <c r="TME18" s="56" t="e">
        <f>VLOOKUP(TMD18,$B$8:$C$182,2,0)</f>
        <v>#N/A</v>
      </c>
      <c r="TMF18" s="57"/>
      <c r="TMG18" s="58"/>
      <c r="TMH18" s="56" t="e">
        <f>VLOOKUP(TMG18,$B$8:$C$182,2,0)</f>
        <v>#N/A</v>
      </c>
      <c r="TMI18" s="57"/>
      <c r="TMJ18" s="58"/>
      <c r="TMK18" s="56" t="e">
        <f>VLOOKUP(TMJ18,$B$8:$C$182,2,0)</f>
        <v>#N/A</v>
      </c>
      <c r="TML18" s="57"/>
      <c r="TMM18" s="58"/>
      <c r="TMN18" s="56" t="e">
        <f>VLOOKUP(TMM18,$B$8:$C$182,2,0)</f>
        <v>#N/A</v>
      </c>
      <c r="TMO18" s="57"/>
      <c r="TMP18" s="58"/>
      <c r="TMQ18" s="56" t="e">
        <f>VLOOKUP(TMP18,$B$8:$C$182,2,0)</f>
        <v>#N/A</v>
      </c>
      <c r="TMR18" s="57"/>
      <c r="TMS18" s="58"/>
      <c r="TMT18" s="56" t="e">
        <f>VLOOKUP(TMS18,$B$8:$C$182,2,0)</f>
        <v>#N/A</v>
      </c>
      <c r="TMU18" s="57"/>
      <c r="TMV18" s="58"/>
      <c r="TMW18" s="56" t="e">
        <f>VLOOKUP(TMV18,$B$8:$C$182,2,0)</f>
        <v>#N/A</v>
      </c>
      <c r="TMX18" s="57"/>
      <c r="TMY18" s="58"/>
      <c r="TMZ18" s="56" t="e">
        <f>VLOOKUP(TMY18,$B$8:$C$182,2,0)</f>
        <v>#N/A</v>
      </c>
      <c r="TNA18" s="57"/>
      <c r="TNB18" s="58"/>
      <c r="TNC18" s="56" t="e">
        <f>VLOOKUP(TNB18,$B$8:$C$182,2,0)</f>
        <v>#N/A</v>
      </c>
      <c r="TND18" s="57"/>
      <c r="TNE18" s="58"/>
      <c r="TNF18" s="56" t="e">
        <f>VLOOKUP(TNE18,$B$8:$C$182,2,0)</f>
        <v>#N/A</v>
      </c>
      <c r="TNG18" s="57"/>
      <c r="TNH18" s="58"/>
      <c r="TNI18" s="56" t="e">
        <f>VLOOKUP(TNH18,$B$8:$C$182,2,0)</f>
        <v>#N/A</v>
      </c>
      <c r="TNJ18" s="57"/>
      <c r="TNK18" s="58"/>
      <c r="TNL18" s="56" t="e">
        <f>VLOOKUP(TNK18,$B$8:$C$182,2,0)</f>
        <v>#N/A</v>
      </c>
      <c r="TNM18" s="57"/>
      <c r="TNN18" s="58"/>
      <c r="TNO18" s="56" t="e">
        <f>VLOOKUP(TNN18,$B$8:$C$182,2,0)</f>
        <v>#N/A</v>
      </c>
      <c r="TNP18" s="57"/>
      <c r="TNQ18" s="58"/>
      <c r="TNR18" s="56" t="e">
        <f>VLOOKUP(TNQ18,$B$8:$C$182,2,0)</f>
        <v>#N/A</v>
      </c>
      <c r="TNS18" s="57"/>
      <c r="TNT18" s="58"/>
      <c r="TNU18" s="56" t="e">
        <f>VLOOKUP(TNT18,$B$8:$C$182,2,0)</f>
        <v>#N/A</v>
      </c>
      <c r="TNV18" s="57"/>
      <c r="TNW18" s="58"/>
      <c r="TNX18" s="56" t="e">
        <f>VLOOKUP(TNW18,$B$8:$C$182,2,0)</f>
        <v>#N/A</v>
      </c>
      <c r="TNY18" s="57"/>
      <c r="TNZ18" s="58"/>
      <c r="TOA18" s="56" t="e">
        <f>VLOOKUP(TNZ18,$B$8:$C$182,2,0)</f>
        <v>#N/A</v>
      </c>
      <c r="TOB18" s="57"/>
      <c r="TOC18" s="58"/>
      <c r="TOD18" s="56" t="e">
        <f>VLOOKUP(TOC18,$B$8:$C$182,2,0)</f>
        <v>#N/A</v>
      </c>
      <c r="TOE18" s="57"/>
      <c r="TOF18" s="58"/>
      <c r="TOG18" s="56" t="e">
        <f>VLOOKUP(TOF18,$B$8:$C$182,2,0)</f>
        <v>#N/A</v>
      </c>
      <c r="TOH18" s="57"/>
      <c r="TOI18" s="58"/>
      <c r="TOJ18" s="56" t="e">
        <f>VLOOKUP(TOI18,$B$8:$C$182,2,0)</f>
        <v>#N/A</v>
      </c>
      <c r="TOK18" s="57"/>
      <c r="TOL18" s="58"/>
      <c r="TOM18" s="56" t="e">
        <f>VLOOKUP(TOL18,$B$8:$C$182,2,0)</f>
        <v>#N/A</v>
      </c>
      <c r="TON18" s="57"/>
      <c r="TOO18" s="58"/>
      <c r="TOP18" s="56" t="e">
        <f>VLOOKUP(TOO18,$B$8:$C$182,2,0)</f>
        <v>#N/A</v>
      </c>
      <c r="TOQ18" s="57"/>
      <c r="TOR18" s="58"/>
      <c r="TOS18" s="56" t="e">
        <f>VLOOKUP(TOR18,$B$8:$C$182,2,0)</f>
        <v>#N/A</v>
      </c>
      <c r="TOT18" s="57"/>
      <c r="TOU18" s="58"/>
      <c r="TOV18" s="56" t="e">
        <f>VLOOKUP(TOU18,$B$8:$C$182,2,0)</f>
        <v>#N/A</v>
      </c>
      <c r="TOW18" s="57"/>
      <c r="TOX18" s="58"/>
      <c r="TOY18" s="56" t="e">
        <f>VLOOKUP(TOX18,$B$8:$C$182,2,0)</f>
        <v>#N/A</v>
      </c>
      <c r="TOZ18" s="57"/>
      <c r="TPA18" s="58"/>
      <c r="TPB18" s="56" t="e">
        <f>VLOOKUP(TPA18,$B$8:$C$182,2,0)</f>
        <v>#N/A</v>
      </c>
      <c r="TPC18" s="57"/>
      <c r="TPD18" s="58"/>
      <c r="TPE18" s="56" t="e">
        <f>VLOOKUP(TPD18,$B$8:$C$182,2,0)</f>
        <v>#N/A</v>
      </c>
      <c r="TPF18" s="57"/>
      <c r="TPG18" s="58"/>
      <c r="TPH18" s="56" t="e">
        <f>VLOOKUP(TPG18,$B$8:$C$182,2,0)</f>
        <v>#N/A</v>
      </c>
      <c r="TPI18" s="57"/>
      <c r="TPJ18" s="58"/>
      <c r="TPK18" s="56" t="e">
        <f>VLOOKUP(TPJ18,$B$8:$C$182,2,0)</f>
        <v>#N/A</v>
      </c>
      <c r="TPL18" s="57"/>
      <c r="TPM18" s="58"/>
      <c r="TPN18" s="56" t="e">
        <f>VLOOKUP(TPM18,$B$8:$C$182,2,0)</f>
        <v>#N/A</v>
      </c>
      <c r="TPO18" s="57"/>
      <c r="TPP18" s="58"/>
      <c r="TPQ18" s="56" t="e">
        <f>VLOOKUP(TPP18,$B$8:$C$182,2,0)</f>
        <v>#N/A</v>
      </c>
      <c r="TPR18" s="57"/>
      <c r="TPS18" s="58"/>
      <c r="TPT18" s="56" t="e">
        <f>VLOOKUP(TPS18,$B$8:$C$182,2,0)</f>
        <v>#N/A</v>
      </c>
      <c r="TPU18" s="57"/>
      <c r="TPV18" s="58"/>
      <c r="TPW18" s="56" t="e">
        <f>VLOOKUP(TPV18,$B$8:$C$182,2,0)</f>
        <v>#N/A</v>
      </c>
      <c r="TPX18" s="57"/>
      <c r="TPY18" s="58"/>
      <c r="TPZ18" s="56" t="e">
        <f>VLOOKUP(TPY18,$B$8:$C$182,2,0)</f>
        <v>#N/A</v>
      </c>
      <c r="TQA18" s="57"/>
      <c r="TQB18" s="58"/>
      <c r="TQC18" s="56" t="e">
        <f>VLOOKUP(TQB18,$B$8:$C$182,2,0)</f>
        <v>#N/A</v>
      </c>
      <c r="TQD18" s="57"/>
      <c r="TQE18" s="58"/>
      <c r="TQF18" s="56" t="e">
        <f>VLOOKUP(TQE18,$B$8:$C$182,2,0)</f>
        <v>#N/A</v>
      </c>
      <c r="TQG18" s="57"/>
      <c r="TQH18" s="58"/>
      <c r="TQI18" s="56" t="e">
        <f>VLOOKUP(TQH18,$B$8:$C$182,2,0)</f>
        <v>#N/A</v>
      </c>
      <c r="TQJ18" s="57"/>
      <c r="TQK18" s="58"/>
      <c r="TQL18" s="56" t="e">
        <f>VLOOKUP(TQK18,$B$8:$C$182,2,0)</f>
        <v>#N/A</v>
      </c>
      <c r="TQM18" s="57"/>
      <c r="TQN18" s="58"/>
      <c r="TQO18" s="56" t="e">
        <f>VLOOKUP(TQN18,$B$8:$C$182,2,0)</f>
        <v>#N/A</v>
      </c>
      <c r="TQP18" s="57"/>
      <c r="TQQ18" s="58"/>
      <c r="TQR18" s="56" t="e">
        <f>VLOOKUP(TQQ18,$B$8:$C$182,2,0)</f>
        <v>#N/A</v>
      </c>
      <c r="TQS18" s="57"/>
      <c r="TQT18" s="58"/>
      <c r="TQU18" s="56" t="e">
        <f>VLOOKUP(TQT18,$B$8:$C$182,2,0)</f>
        <v>#N/A</v>
      </c>
      <c r="TQV18" s="57"/>
      <c r="TQW18" s="58"/>
      <c r="TQX18" s="56" t="e">
        <f>VLOOKUP(TQW18,$B$8:$C$182,2,0)</f>
        <v>#N/A</v>
      </c>
      <c r="TQY18" s="57"/>
      <c r="TQZ18" s="58"/>
      <c r="TRA18" s="56" t="e">
        <f>VLOOKUP(TQZ18,$B$8:$C$182,2,0)</f>
        <v>#N/A</v>
      </c>
      <c r="TRB18" s="57"/>
      <c r="TRC18" s="58"/>
      <c r="TRD18" s="56" t="e">
        <f>VLOOKUP(TRC18,$B$8:$C$182,2,0)</f>
        <v>#N/A</v>
      </c>
      <c r="TRE18" s="57"/>
      <c r="TRF18" s="58"/>
      <c r="TRG18" s="56" t="e">
        <f>VLOOKUP(TRF18,$B$8:$C$182,2,0)</f>
        <v>#N/A</v>
      </c>
      <c r="TRH18" s="57"/>
      <c r="TRI18" s="58"/>
      <c r="TRJ18" s="56" t="e">
        <f>VLOOKUP(TRI18,$B$8:$C$182,2,0)</f>
        <v>#N/A</v>
      </c>
      <c r="TRK18" s="57"/>
      <c r="TRL18" s="58"/>
      <c r="TRM18" s="56" t="e">
        <f>VLOOKUP(TRL18,$B$8:$C$182,2,0)</f>
        <v>#N/A</v>
      </c>
      <c r="TRN18" s="57"/>
      <c r="TRO18" s="58"/>
      <c r="TRP18" s="56" t="e">
        <f>VLOOKUP(TRO18,$B$8:$C$182,2,0)</f>
        <v>#N/A</v>
      </c>
      <c r="TRQ18" s="57"/>
      <c r="TRR18" s="58"/>
      <c r="TRS18" s="56" t="e">
        <f>VLOOKUP(TRR18,$B$8:$C$182,2,0)</f>
        <v>#N/A</v>
      </c>
      <c r="TRT18" s="57"/>
      <c r="TRU18" s="58"/>
      <c r="TRV18" s="56" t="e">
        <f>VLOOKUP(TRU18,$B$8:$C$182,2,0)</f>
        <v>#N/A</v>
      </c>
      <c r="TRW18" s="57"/>
      <c r="TRX18" s="58"/>
      <c r="TRY18" s="56" t="e">
        <f>VLOOKUP(TRX18,$B$8:$C$182,2,0)</f>
        <v>#N/A</v>
      </c>
      <c r="TRZ18" s="57"/>
      <c r="TSA18" s="58"/>
      <c r="TSB18" s="56" t="e">
        <f>VLOOKUP(TSA18,$B$8:$C$182,2,0)</f>
        <v>#N/A</v>
      </c>
      <c r="TSC18" s="57"/>
      <c r="TSD18" s="58"/>
      <c r="TSE18" s="56" t="e">
        <f>VLOOKUP(TSD18,$B$8:$C$182,2,0)</f>
        <v>#N/A</v>
      </c>
      <c r="TSF18" s="57"/>
      <c r="TSG18" s="58"/>
      <c r="TSH18" s="56" t="e">
        <f>VLOOKUP(TSG18,$B$8:$C$182,2,0)</f>
        <v>#N/A</v>
      </c>
      <c r="TSI18" s="57"/>
      <c r="TSJ18" s="58"/>
      <c r="TSK18" s="56" t="e">
        <f>VLOOKUP(TSJ18,$B$8:$C$182,2,0)</f>
        <v>#N/A</v>
      </c>
      <c r="TSL18" s="57"/>
      <c r="TSM18" s="58"/>
      <c r="TSN18" s="56" t="e">
        <f>VLOOKUP(TSM18,$B$8:$C$182,2,0)</f>
        <v>#N/A</v>
      </c>
      <c r="TSO18" s="57"/>
      <c r="TSP18" s="58"/>
      <c r="TSQ18" s="56" t="e">
        <f>VLOOKUP(TSP18,$B$8:$C$182,2,0)</f>
        <v>#N/A</v>
      </c>
      <c r="TSR18" s="57"/>
      <c r="TSS18" s="58"/>
      <c r="TST18" s="56" t="e">
        <f>VLOOKUP(TSS18,$B$8:$C$182,2,0)</f>
        <v>#N/A</v>
      </c>
      <c r="TSU18" s="57"/>
      <c r="TSV18" s="58"/>
      <c r="TSW18" s="56" t="e">
        <f>VLOOKUP(TSV18,$B$8:$C$182,2,0)</f>
        <v>#N/A</v>
      </c>
      <c r="TSX18" s="57"/>
      <c r="TSY18" s="58"/>
      <c r="TSZ18" s="56" t="e">
        <f>VLOOKUP(TSY18,$B$8:$C$182,2,0)</f>
        <v>#N/A</v>
      </c>
      <c r="TTA18" s="57"/>
      <c r="TTB18" s="58"/>
      <c r="TTC18" s="56" t="e">
        <f>VLOOKUP(TTB18,$B$8:$C$182,2,0)</f>
        <v>#N/A</v>
      </c>
      <c r="TTD18" s="57"/>
      <c r="TTE18" s="58"/>
      <c r="TTF18" s="56" t="e">
        <f>VLOOKUP(TTE18,$B$8:$C$182,2,0)</f>
        <v>#N/A</v>
      </c>
      <c r="TTG18" s="57"/>
      <c r="TTH18" s="58"/>
      <c r="TTI18" s="56" t="e">
        <f>VLOOKUP(TTH18,$B$8:$C$182,2,0)</f>
        <v>#N/A</v>
      </c>
      <c r="TTJ18" s="57"/>
      <c r="TTK18" s="58"/>
      <c r="TTL18" s="56" t="e">
        <f>VLOOKUP(TTK18,$B$8:$C$182,2,0)</f>
        <v>#N/A</v>
      </c>
      <c r="TTM18" s="57"/>
      <c r="TTN18" s="58"/>
      <c r="TTO18" s="56" t="e">
        <f>VLOOKUP(TTN18,$B$8:$C$182,2,0)</f>
        <v>#N/A</v>
      </c>
      <c r="TTP18" s="57"/>
      <c r="TTQ18" s="58"/>
      <c r="TTR18" s="56" t="e">
        <f>VLOOKUP(TTQ18,$B$8:$C$182,2,0)</f>
        <v>#N/A</v>
      </c>
      <c r="TTS18" s="57"/>
      <c r="TTT18" s="58"/>
      <c r="TTU18" s="56" t="e">
        <f>VLOOKUP(TTT18,$B$8:$C$182,2,0)</f>
        <v>#N/A</v>
      </c>
      <c r="TTV18" s="57"/>
      <c r="TTW18" s="58"/>
      <c r="TTX18" s="56" t="e">
        <f>VLOOKUP(TTW18,$B$8:$C$182,2,0)</f>
        <v>#N/A</v>
      </c>
      <c r="TTY18" s="57"/>
      <c r="TTZ18" s="58"/>
      <c r="TUA18" s="56" t="e">
        <f>VLOOKUP(TTZ18,$B$8:$C$182,2,0)</f>
        <v>#N/A</v>
      </c>
      <c r="TUB18" s="57"/>
      <c r="TUC18" s="58"/>
      <c r="TUD18" s="56" t="e">
        <f>VLOOKUP(TUC18,$B$8:$C$182,2,0)</f>
        <v>#N/A</v>
      </c>
      <c r="TUE18" s="57"/>
      <c r="TUF18" s="58"/>
      <c r="TUG18" s="56" t="e">
        <f>VLOOKUP(TUF18,$B$8:$C$182,2,0)</f>
        <v>#N/A</v>
      </c>
      <c r="TUH18" s="57"/>
      <c r="TUI18" s="58"/>
      <c r="TUJ18" s="56" t="e">
        <f>VLOOKUP(TUI18,$B$8:$C$182,2,0)</f>
        <v>#N/A</v>
      </c>
      <c r="TUK18" s="57"/>
      <c r="TUL18" s="58"/>
      <c r="TUM18" s="56" t="e">
        <f>VLOOKUP(TUL18,$B$8:$C$182,2,0)</f>
        <v>#N/A</v>
      </c>
      <c r="TUN18" s="57"/>
      <c r="TUO18" s="58"/>
      <c r="TUP18" s="56" t="e">
        <f>VLOOKUP(TUO18,$B$8:$C$182,2,0)</f>
        <v>#N/A</v>
      </c>
      <c r="TUQ18" s="57"/>
      <c r="TUR18" s="58"/>
      <c r="TUS18" s="56" t="e">
        <f>VLOOKUP(TUR18,$B$8:$C$182,2,0)</f>
        <v>#N/A</v>
      </c>
      <c r="TUT18" s="57"/>
      <c r="TUU18" s="58"/>
      <c r="TUV18" s="56" t="e">
        <f>VLOOKUP(TUU18,$B$8:$C$182,2,0)</f>
        <v>#N/A</v>
      </c>
      <c r="TUW18" s="57"/>
      <c r="TUX18" s="58"/>
      <c r="TUY18" s="56" t="e">
        <f>VLOOKUP(TUX18,$B$8:$C$182,2,0)</f>
        <v>#N/A</v>
      </c>
      <c r="TUZ18" s="57"/>
      <c r="TVA18" s="58"/>
      <c r="TVB18" s="56" t="e">
        <f>VLOOKUP(TVA18,$B$8:$C$182,2,0)</f>
        <v>#N/A</v>
      </c>
      <c r="TVC18" s="57"/>
      <c r="TVD18" s="58"/>
      <c r="TVE18" s="56" t="e">
        <f>VLOOKUP(TVD18,$B$8:$C$182,2,0)</f>
        <v>#N/A</v>
      </c>
      <c r="TVF18" s="57"/>
      <c r="TVG18" s="58"/>
      <c r="TVH18" s="56" t="e">
        <f>VLOOKUP(TVG18,$B$8:$C$182,2,0)</f>
        <v>#N/A</v>
      </c>
      <c r="TVI18" s="57"/>
      <c r="TVJ18" s="58"/>
      <c r="TVK18" s="56" t="e">
        <f>VLOOKUP(TVJ18,$B$8:$C$182,2,0)</f>
        <v>#N/A</v>
      </c>
      <c r="TVL18" s="57"/>
      <c r="TVM18" s="58"/>
      <c r="TVN18" s="56" t="e">
        <f>VLOOKUP(TVM18,$B$8:$C$182,2,0)</f>
        <v>#N/A</v>
      </c>
      <c r="TVO18" s="57"/>
      <c r="TVP18" s="58"/>
      <c r="TVQ18" s="56" t="e">
        <f>VLOOKUP(TVP18,$B$8:$C$182,2,0)</f>
        <v>#N/A</v>
      </c>
      <c r="TVR18" s="57"/>
      <c r="TVS18" s="58"/>
      <c r="TVT18" s="56" t="e">
        <f>VLOOKUP(TVS18,$B$8:$C$182,2,0)</f>
        <v>#N/A</v>
      </c>
      <c r="TVU18" s="57"/>
      <c r="TVV18" s="58"/>
      <c r="TVW18" s="56" t="e">
        <f>VLOOKUP(TVV18,$B$8:$C$182,2,0)</f>
        <v>#N/A</v>
      </c>
      <c r="TVX18" s="57"/>
      <c r="TVY18" s="58"/>
      <c r="TVZ18" s="56" t="e">
        <f>VLOOKUP(TVY18,$B$8:$C$182,2,0)</f>
        <v>#N/A</v>
      </c>
      <c r="TWA18" s="57"/>
      <c r="TWB18" s="58"/>
      <c r="TWC18" s="56" t="e">
        <f>VLOOKUP(TWB18,$B$8:$C$182,2,0)</f>
        <v>#N/A</v>
      </c>
      <c r="TWD18" s="57"/>
      <c r="TWE18" s="58"/>
      <c r="TWF18" s="56" t="e">
        <f>VLOOKUP(TWE18,$B$8:$C$182,2,0)</f>
        <v>#N/A</v>
      </c>
      <c r="TWG18" s="57"/>
      <c r="TWH18" s="58"/>
      <c r="TWI18" s="56" t="e">
        <f>VLOOKUP(TWH18,$B$8:$C$182,2,0)</f>
        <v>#N/A</v>
      </c>
      <c r="TWJ18" s="57"/>
      <c r="TWK18" s="58"/>
      <c r="TWL18" s="56" t="e">
        <f>VLOOKUP(TWK18,$B$8:$C$182,2,0)</f>
        <v>#N/A</v>
      </c>
      <c r="TWM18" s="57"/>
      <c r="TWN18" s="58"/>
      <c r="TWO18" s="56" t="e">
        <f>VLOOKUP(TWN18,$B$8:$C$182,2,0)</f>
        <v>#N/A</v>
      </c>
      <c r="TWP18" s="57"/>
      <c r="TWQ18" s="58"/>
      <c r="TWR18" s="56" t="e">
        <f>VLOOKUP(TWQ18,$B$8:$C$182,2,0)</f>
        <v>#N/A</v>
      </c>
      <c r="TWS18" s="57"/>
      <c r="TWT18" s="58"/>
      <c r="TWU18" s="56" t="e">
        <f>VLOOKUP(TWT18,$B$8:$C$182,2,0)</f>
        <v>#N/A</v>
      </c>
      <c r="TWV18" s="57"/>
      <c r="TWW18" s="58"/>
      <c r="TWX18" s="56" t="e">
        <f>VLOOKUP(TWW18,$B$8:$C$182,2,0)</f>
        <v>#N/A</v>
      </c>
      <c r="TWY18" s="57"/>
      <c r="TWZ18" s="58"/>
      <c r="TXA18" s="56" t="e">
        <f>VLOOKUP(TWZ18,$B$8:$C$182,2,0)</f>
        <v>#N/A</v>
      </c>
      <c r="TXB18" s="57"/>
      <c r="TXC18" s="58"/>
      <c r="TXD18" s="56" t="e">
        <f>VLOOKUP(TXC18,$B$8:$C$182,2,0)</f>
        <v>#N/A</v>
      </c>
      <c r="TXE18" s="57"/>
      <c r="TXF18" s="58"/>
      <c r="TXG18" s="56" t="e">
        <f>VLOOKUP(TXF18,$B$8:$C$182,2,0)</f>
        <v>#N/A</v>
      </c>
      <c r="TXH18" s="57"/>
      <c r="TXI18" s="58"/>
      <c r="TXJ18" s="56" t="e">
        <f>VLOOKUP(TXI18,$B$8:$C$182,2,0)</f>
        <v>#N/A</v>
      </c>
      <c r="TXK18" s="57"/>
      <c r="TXL18" s="58"/>
      <c r="TXM18" s="56" t="e">
        <f>VLOOKUP(TXL18,$B$8:$C$182,2,0)</f>
        <v>#N/A</v>
      </c>
      <c r="TXN18" s="57"/>
      <c r="TXO18" s="58"/>
      <c r="TXP18" s="56" t="e">
        <f>VLOOKUP(TXO18,$B$8:$C$182,2,0)</f>
        <v>#N/A</v>
      </c>
      <c r="TXQ18" s="57"/>
      <c r="TXR18" s="58"/>
      <c r="TXS18" s="56" t="e">
        <f>VLOOKUP(TXR18,$B$8:$C$182,2,0)</f>
        <v>#N/A</v>
      </c>
      <c r="TXT18" s="57"/>
      <c r="TXU18" s="58"/>
      <c r="TXV18" s="56" t="e">
        <f>VLOOKUP(TXU18,$B$8:$C$182,2,0)</f>
        <v>#N/A</v>
      </c>
      <c r="TXW18" s="57"/>
      <c r="TXX18" s="58"/>
      <c r="TXY18" s="56" t="e">
        <f>VLOOKUP(TXX18,$B$8:$C$182,2,0)</f>
        <v>#N/A</v>
      </c>
      <c r="TXZ18" s="57"/>
      <c r="TYA18" s="58"/>
      <c r="TYB18" s="56" t="e">
        <f>VLOOKUP(TYA18,$B$8:$C$182,2,0)</f>
        <v>#N/A</v>
      </c>
      <c r="TYC18" s="57"/>
      <c r="TYD18" s="58"/>
      <c r="TYE18" s="56" t="e">
        <f>VLOOKUP(TYD18,$B$8:$C$182,2,0)</f>
        <v>#N/A</v>
      </c>
      <c r="TYF18" s="57"/>
      <c r="TYG18" s="58"/>
      <c r="TYH18" s="56" t="e">
        <f>VLOOKUP(TYG18,$B$8:$C$182,2,0)</f>
        <v>#N/A</v>
      </c>
      <c r="TYI18" s="57"/>
      <c r="TYJ18" s="58"/>
      <c r="TYK18" s="56" t="e">
        <f>VLOOKUP(TYJ18,$B$8:$C$182,2,0)</f>
        <v>#N/A</v>
      </c>
      <c r="TYL18" s="57"/>
      <c r="TYM18" s="58"/>
      <c r="TYN18" s="56" t="e">
        <f>VLOOKUP(TYM18,$B$8:$C$182,2,0)</f>
        <v>#N/A</v>
      </c>
      <c r="TYO18" s="57"/>
      <c r="TYP18" s="58"/>
      <c r="TYQ18" s="56" t="e">
        <f>VLOOKUP(TYP18,$B$8:$C$182,2,0)</f>
        <v>#N/A</v>
      </c>
      <c r="TYR18" s="57"/>
      <c r="TYS18" s="58"/>
      <c r="TYT18" s="56" t="e">
        <f>VLOOKUP(TYS18,$B$8:$C$182,2,0)</f>
        <v>#N/A</v>
      </c>
      <c r="TYU18" s="57"/>
      <c r="TYV18" s="58"/>
      <c r="TYW18" s="56" t="e">
        <f>VLOOKUP(TYV18,$B$8:$C$182,2,0)</f>
        <v>#N/A</v>
      </c>
      <c r="TYX18" s="57"/>
      <c r="TYY18" s="58"/>
      <c r="TYZ18" s="56" t="e">
        <f>VLOOKUP(TYY18,$B$8:$C$182,2,0)</f>
        <v>#N/A</v>
      </c>
      <c r="TZA18" s="57"/>
      <c r="TZB18" s="58"/>
      <c r="TZC18" s="56" t="e">
        <f>VLOOKUP(TZB18,$B$8:$C$182,2,0)</f>
        <v>#N/A</v>
      </c>
      <c r="TZD18" s="57"/>
      <c r="TZE18" s="58"/>
      <c r="TZF18" s="56" t="e">
        <f>VLOOKUP(TZE18,$B$8:$C$182,2,0)</f>
        <v>#N/A</v>
      </c>
      <c r="TZG18" s="57"/>
      <c r="TZH18" s="58"/>
      <c r="TZI18" s="56" t="e">
        <f>VLOOKUP(TZH18,$B$8:$C$182,2,0)</f>
        <v>#N/A</v>
      </c>
      <c r="TZJ18" s="57"/>
      <c r="TZK18" s="58"/>
      <c r="TZL18" s="56" t="e">
        <f>VLOOKUP(TZK18,$B$8:$C$182,2,0)</f>
        <v>#N/A</v>
      </c>
      <c r="TZM18" s="57"/>
      <c r="TZN18" s="58"/>
      <c r="TZO18" s="56" t="e">
        <f>VLOOKUP(TZN18,$B$8:$C$182,2,0)</f>
        <v>#N/A</v>
      </c>
      <c r="TZP18" s="57"/>
      <c r="TZQ18" s="58"/>
      <c r="TZR18" s="56" t="e">
        <f>VLOOKUP(TZQ18,$B$8:$C$182,2,0)</f>
        <v>#N/A</v>
      </c>
      <c r="TZS18" s="57"/>
      <c r="TZT18" s="58"/>
      <c r="TZU18" s="56" t="e">
        <f>VLOOKUP(TZT18,$B$8:$C$182,2,0)</f>
        <v>#N/A</v>
      </c>
      <c r="TZV18" s="57"/>
      <c r="TZW18" s="58"/>
      <c r="TZX18" s="56" t="e">
        <f>VLOOKUP(TZW18,$B$8:$C$182,2,0)</f>
        <v>#N/A</v>
      </c>
      <c r="TZY18" s="57"/>
      <c r="TZZ18" s="58"/>
      <c r="UAA18" s="56" t="e">
        <f>VLOOKUP(TZZ18,$B$8:$C$182,2,0)</f>
        <v>#N/A</v>
      </c>
      <c r="UAB18" s="57"/>
      <c r="UAC18" s="58"/>
      <c r="UAD18" s="56" t="e">
        <f>VLOOKUP(UAC18,$B$8:$C$182,2,0)</f>
        <v>#N/A</v>
      </c>
      <c r="UAE18" s="57"/>
      <c r="UAF18" s="58"/>
      <c r="UAG18" s="56" t="e">
        <f>VLOOKUP(UAF18,$B$8:$C$182,2,0)</f>
        <v>#N/A</v>
      </c>
      <c r="UAH18" s="57"/>
      <c r="UAI18" s="58"/>
      <c r="UAJ18" s="56" t="e">
        <f>VLOOKUP(UAI18,$B$8:$C$182,2,0)</f>
        <v>#N/A</v>
      </c>
      <c r="UAK18" s="57"/>
      <c r="UAL18" s="58"/>
      <c r="UAM18" s="56" t="e">
        <f>VLOOKUP(UAL18,$B$8:$C$182,2,0)</f>
        <v>#N/A</v>
      </c>
      <c r="UAN18" s="57"/>
      <c r="UAO18" s="58"/>
      <c r="UAP18" s="56" t="e">
        <f>VLOOKUP(UAO18,$B$8:$C$182,2,0)</f>
        <v>#N/A</v>
      </c>
      <c r="UAQ18" s="57"/>
      <c r="UAR18" s="58"/>
      <c r="UAS18" s="56" t="e">
        <f>VLOOKUP(UAR18,$B$8:$C$182,2,0)</f>
        <v>#N/A</v>
      </c>
      <c r="UAT18" s="57"/>
      <c r="UAU18" s="58"/>
      <c r="UAV18" s="56" t="e">
        <f>VLOOKUP(UAU18,$B$8:$C$182,2,0)</f>
        <v>#N/A</v>
      </c>
      <c r="UAW18" s="57"/>
      <c r="UAX18" s="58"/>
      <c r="UAY18" s="56" t="e">
        <f>VLOOKUP(UAX18,$B$8:$C$182,2,0)</f>
        <v>#N/A</v>
      </c>
      <c r="UAZ18" s="57"/>
      <c r="UBA18" s="58"/>
      <c r="UBB18" s="56" t="e">
        <f>VLOOKUP(UBA18,$B$8:$C$182,2,0)</f>
        <v>#N/A</v>
      </c>
      <c r="UBC18" s="57"/>
      <c r="UBD18" s="58"/>
      <c r="UBE18" s="56" t="e">
        <f>VLOOKUP(UBD18,$B$8:$C$182,2,0)</f>
        <v>#N/A</v>
      </c>
      <c r="UBF18" s="57"/>
      <c r="UBG18" s="58"/>
      <c r="UBH18" s="56" t="e">
        <f>VLOOKUP(UBG18,$B$8:$C$182,2,0)</f>
        <v>#N/A</v>
      </c>
      <c r="UBI18" s="57"/>
      <c r="UBJ18" s="58"/>
      <c r="UBK18" s="56" t="e">
        <f>VLOOKUP(UBJ18,$B$8:$C$182,2,0)</f>
        <v>#N/A</v>
      </c>
      <c r="UBL18" s="57"/>
      <c r="UBM18" s="58"/>
      <c r="UBN18" s="56" t="e">
        <f>VLOOKUP(UBM18,$B$8:$C$182,2,0)</f>
        <v>#N/A</v>
      </c>
      <c r="UBO18" s="57"/>
      <c r="UBP18" s="58"/>
      <c r="UBQ18" s="56" t="e">
        <f>VLOOKUP(UBP18,$B$8:$C$182,2,0)</f>
        <v>#N/A</v>
      </c>
      <c r="UBR18" s="57"/>
      <c r="UBS18" s="58"/>
      <c r="UBT18" s="56" t="e">
        <f>VLOOKUP(UBS18,$B$8:$C$182,2,0)</f>
        <v>#N/A</v>
      </c>
      <c r="UBU18" s="57"/>
      <c r="UBV18" s="58"/>
      <c r="UBW18" s="56" t="e">
        <f>VLOOKUP(UBV18,$B$8:$C$182,2,0)</f>
        <v>#N/A</v>
      </c>
      <c r="UBX18" s="57"/>
      <c r="UBY18" s="58"/>
      <c r="UBZ18" s="56" t="e">
        <f>VLOOKUP(UBY18,$B$8:$C$182,2,0)</f>
        <v>#N/A</v>
      </c>
      <c r="UCA18" s="57"/>
      <c r="UCB18" s="58"/>
      <c r="UCC18" s="56" t="e">
        <f>VLOOKUP(UCB18,$B$8:$C$182,2,0)</f>
        <v>#N/A</v>
      </c>
      <c r="UCD18" s="57"/>
      <c r="UCE18" s="58"/>
      <c r="UCF18" s="56" t="e">
        <f>VLOOKUP(UCE18,$B$8:$C$182,2,0)</f>
        <v>#N/A</v>
      </c>
      <c r="UCG18" s="57"/>
      <c r="UCH18" s="58"/>
      <c r="UCI18" s="56" t="e">
        <f>VLOOKUP(UCH18,$B$8:$C$182,2,0)</f>
        <v>#N/A</v>
      </c>
      <c r="UCJ18" s="57"/>
      <c r="UCK18" s="58"/>
      <c r="UCL18" s="56" t="e">
        <f>VLOOKUP(UCK18,$B$8:$C$182,2,0)</f>
        <v>#N/A</v>
      </c>
      <c r="UCM18" s="57"/>
      <c r="UCN18" s="58"/>
      <c r="UCO18" s="56" t="e">
        <f>VLOOKUP(UCN18,$B$8:$C$182,2,0)</f>
        <v>#N/A</v>
      </c>
      <c r="UCP18" s="57"/>
      <c r="UCQ18" s="58"/>
      <c r="UCR18" s="56" t="e">
        <f>VLOOKUP(UCQ18,$B$8:$C$182,2,0)</f>
        <v>#N/A</v>
      </c>
      <c r="UCS18" s="57"/>
      <c r="UCT18" s="58"/>
      <c r="UCU18" s="56" t="e">
        <f>VLOOKUP(UCT18,$B$8:$C$182,2,0)</f>
        <v>#N/A</v>
      </c>
      <c r="UCV18" s="57"/>
      <c r="UCW18" s="58"/>
      <c r="UCX18" s="56" t="e">
        <f>VLOOKUP(UCW18,$B$8:$C$182,2,0)</f>
        <v>#N/A</v>
      </c>
      <c r="UCY18" s="57"/>
      <c r="UCZ18" s="58"/>
      <c r="UDA18" s="56" t="e">
        <f>VLOOKUP(UCZ18,$B$8:$C$182,2,0)</f>
        <v>#N/A</v>
      </c>
      <c r="UDB18" s="57"/>
      <c r="UDC18" s="58"/>
      <c r="UDD18" s="56" t="e">
        <f>VLOOKUP(UDC18,$B$8:$C$182,2,0)</f>
        <v>#N/A</v>
      </c>
      <c r="UDE18" s="57"/>
      <c r="UDF18" s="58"/>
      <c r="UDG18" s="56" t="e">
        <f>VLOOKUP(UDF18,$B$8:$C$182,2,0)</f>
        <v>#N/A</v>
      </c>
      <c r="UDH18" s="57"/>
      <c r="UDI18" s="58"/>
      <c r="UDJ18" s="56" t="e">
        <f>VLOOKUP(UDI18,$B$8:$C$182,2,0)</f>
        <v>#N/A</v>
      </c>
      <c r="UDK18" s="57"/>
      <c r="UDL18" s="58"/>
      <c r="UDM18" s="56" t="e">
        <f>VLOOKUP(UDL18,$B$8:$C$182,2,0)</f>
        <v>#N/A</v>
      </c>
      <c r="UDN18" s="57"/>
      <c r="UDO18" s="58"/>
      <c r="UDP18" s="56" t="e">
        <f>VLOOKUP(UDO18,$B$8:$C$182,2,0)</f>
        <v>#N/A</v>
      </c>
      <c r="UDQ18" s="57"/>
      <c r="UDR18" s="58"/>
      <c r="UDS18" s="56" t="e">
        <f>VLOOKUP(UDR18,$B$8:$C$182,2,0)</f>
        <v>#N/A</v>
      </c>
      <c r="UDT18" s="57"/>
      <c r="UDU18" s="58"/>
      <c r="UDV18" s="56" t="e">
        <f>VLOOKUP(UDU18,$B$8:$C$182,2,0)</f>
        <v>#N/A</v>
      </c>
      <c r="UDW18" s="57"/>
      <c r="UDX18" s="58"/>
      <c r="UDY18" s="56" t="e">
        <f>VLOOKUP(UDX18,$B$8:$C$182,2,0)</f>
        <v>#N/A</v>
      </c>
      <c r="UDZ18" s="57"/>
      <c r="UEA18" s="58"/>
      <c r="UEB18" s="56" t="e">
        <f>VLOOKUP(UEA18,$B$8:$C$182,2,0)</f>
        <v>#N/A</v>
      </c>
      <c r="UEC18" s="57"/>
      <c r="UED18" s="58"/>
      <c r="UEE18" s="56" t="e">
        <f>VLOOKUP(UED18,$B$8:$C$182,2,0)</f>
        <v>#N/A</v>
      </c>
      <c r="UEF18" s="57"/>
      <c r="UEG18" s="58"/>
      <c r="UEH18" s="56" t="e">
        <f>VLOOKUP(UEG18,$B$8:$C$182,2,0)</f>
        <v>#N/A</v>
      </c>
      <c r="UEI18" s="57"/>
      <c r="UEJ18" s="58"/>
      <c r="UEK18" s="56" t="e">
        <f>VLOOKUP(UEJ18,$B$8:$C$182,2,0)</f>
        <v>#N/A</v>
      </c>
      <c r="UEL18" s="57"/>
      <c r="UEM18" s="58"/>
      <c r="UEN18" s="56" t="e">
        <f>VLOOKUP(UEM18,$B$8:$C$182,2,0)</f>
        <v>#N/A</v>
      </c>
      <c r="UEO18" s="57"/>
      <c r="UEP18" s="58"/>
      <c r="UEQ18" s="56" t="e">
        <f>VLOOKUP(UEP18,$B$8:$C$182,2,0)</f>
        <v>#N/A</v>
      </c>
      <c r="UER18" s="57"/>
      <c r="UES18" s="58"/>
      <c r="UET18" s="56" t="e">
        <f>VLOOKUP(UES18,$B$8:$C$182,2,0)</f>
        <v>#N/A</v>
      </c>
      <c r="UEU18" s="57"/>
      <c r="UEV18" s="58"/>
      <c r="UEW18" s="56" t="e">
        <f>VLOOKUP(UEV18,$B$8:$C$182,2,0)</f>
        <v>#N/A</v>
      </c>
      <c r="UEX18" s="57"/>
      <c r="UEY18" s="58"/>
      <c r="UEZ18" s="56" t="e">
        <f>VLOOKUP(UEY18,$B$8:$C$182,2,0)</f>
        <v>#N/A</v>
      </c>
      <c r="UFA18" s="57"/>
      <c r="UFB18" s="58"/>
      <c r="UFC18" s="56" t="e">
        <f>VLOOKUP(UFB18,$B$8:$C$182,2,0)</f>
        <v>#N/A</v>
      </c>
      <c r="UFD18" s="57"/>
      <c r="UFE18" s="58"/>
      <c r="UFF18" s="56" t="e">
        <f>VLOOKUP(UFE18,$B$8:$C$182,2,0)</f>
        <v>#N/A</v>
      </c>
      <c r="UFG18" s="57"/>
      <c r="UFH18" s="58"/>
      <c r="UFI18" s="56" t="e">
        <f>VLOOKUP(UFH18,$B$8:$C$182,2,0)</f>
        <v>#N/A</v>
      </c>
      <c r="UFJ18" s="57"/>
      <c r="UFK18" s="58"/>
      <c r="UFL18" s="56" t="e">
        <f>VLOOKUP(UFK18,$B$8:$C$182,2,0)</f>
        <v>#N/A</v>
      </c>
      <c r="UFM18" s="57"/>
      <c r="UFN18" s="58"/>
      <c r="UFO18" s="56" t="e">
        <f>VLOOKUP(UFN18,$B$8:$C$182,2,0)</f>
        <v>#N/A</v>
      </c>
      <c r="UFP18" s="57"/>
      <c r="UFQ18" s="58"/>
      <c r="UFR18" s="56" t="e">
        <f>VLOOKUP(UFQ18,$B$8:$C$182,2,0)</f>
        <v>#N/A</v>
      </c>
      <c r="UFS18" s="57"/>
      <c r="UFT18" s="58"/>
      <c r="UFU18" s="56" t="e">
        <f>VLOOKUP(UFT18,$B$8:$C$182,2,0)</f>
        <v>#N/A</v>
      </c>
      <c r="UFV18" s="57"/>
      <c r="UFW18" s="58"/>
      <c r="UFX18" s="56" t="e">
        <f>VLOOKUP(UFW18,$B$8:$C$182,2,0)</f>
        <v>#N/A</v>
      </c>
      <c r="UFY18" s="57"/>
      <c r="UFZ18" s="58"/>
      <c r="UGA18" s="56" t="e">
        <f>VLOOKUP(UFZ18,$B$8:$C$182,2,0)</f>
        <v>#N/A</v>
      </c>
      <c r="UGB18" s="57"/>
      <c r="UGC18" s="58"/>
      <c r="UGD18" s="56" t="e">
        <f>VLOOKUP(UGC18,$B$8:$C$182,2,0)</f>
        <v>#N/A</v>
      </c>
      <c r="UGE18" s="57"/>
      <c r="UGF18" s="58"/>
      <c r="UGG18" s="56" t="e">
        <f>VLOOKUP(UGF18,$B$8:$C$182,2,0)</f>
        <v>#N/A</v>
      </c>
      <c r="UGH18" s="57"/>
      <c r="UGI18" s="58"/>
      <c r="UGJ18" s="56" t="e">
        <f>VLOOKUP(UGI18,$B$8:$C$182,2,0)</f>
        <v>#N/A</v>
      </c>
      <c r="UGK18" s="57"/>
      <c r="UGL18" s="58"/>
      <c r="UGM18" s="56" t="e">
        <f>VLOOKUP(UGL18,$B$8:$C$182,2,0)</f>
        <v>#N/A</v>
      </c>
      <c r="UGN18" s="57"/>
      <c r="UGO18" s="58"/>
      <c r="UGP18" s="56" t="e">
        <f>VLOOKUP(UGO18,$B$8:$C$182,2,0)</f>
        <v>#N/A</v>
      </c>
      <c r="UGQ18" s="57"/>
      <c r="UGR18" s="58"/>
      <c r="UGS18" s="56" t="e">
        <f>VLOOKUP(UGR18,$B$8:$C$182,2,0)</f>
        <v>#N/A</v>
      </c>
      <c r="UGT18" s="57"/>
      <c r="UGU18" s="58"/>
      <c r="UGV18" s="56" t="e">
        <f>VLOOKUP(UGU18,$B$8:$C$182,2,0)</f>
        <v>#N/A</v>
      </c>
      <c r="UGW18" s="57"/>
      <c r="UGX18" s="58"/>
      <c r="UGY18" s="56" t="e">
        <f>VLOOKUP(UGX18,$B$8:$C$182,2,0)</f>
        <v>#N/A</v>
      </c>
      <c r="UGZ18" s="57"/>
      <c r="UHA18" s="58"/>
      <c r="UHB18" s="56" t="e">
        <f>VLOOKUP(UHA18,$B$8:$C$182,2,0)</f>
        <v>#N/A</v>
      </c>
      <c r="UHC18" s="57"/>
      <c r="UHD18" s="58"/>
      <c r="UHE18" s="56" t="e">
        <f>VLOOKUP(UHD18,$B$8:$C$182,2,0)</f>
        <v>#N/A</v>
      </c>
      <c r="UHF18" s="57"/>
      <c r="UHG18" s="58"/>
      <c r="UHH18" s="56" t="e">
        <f>VLOOKUP(UHG18,$B$8:$C$182,2,0)</f>
        <v>#N/A</v>
      </c>
      <c r="UHI18" s="57"/>
      <c r="UHJ18" s="58"/>
      <c r="UHK18" s="56" t="e">
        <f>VLOOKUP(UHJ18,$B$8:$C$182,2,0)</f>
        <v>#N/A</v>
      </c>
      <c r="UHL18" s="57"/>
      <c r="UHM18" s="58"/>
      <c r="UHN18" s="56" t="e">
        <f>VLOOKUP(UHM18,$B$8:$C$182,2,0)</f>
        <v>#N/A</v>
      </c>
      <c r="UHO18" s="57"/>
      <c r="UHP18" s="58"/>
      <c r="UHQ18" s="56" t="e">
        <f>VLOOKUP(UHP18,$B$8:$C$182,2,0)</f>
        <v>#N/A</v>
      </c>
      <c r="UHR18" s="57"/>
      <c r="UHS18" s="58"/>
      <c r="UHT18" s="56" t="e">
        <f>VLOOKUP(UHS18,$B$8:$C$182,2,0)</f>
        <v>#N/A</v>
      </c>
      <c r="UHU18" s="57"/>
      <c r="UHV18" s="58"/>
      <c r="UHW18" s="56" t="e">
        <f>VLOOKUP(UHV18,$B$8:$C$182,2,0)</f>
        <v>#N/A</v>
      </c>
      <c r="UHX18" s="57"/>
      <c r="UHY18" s="58"/>
      <c r="UHZ18" s="56" t="e">
        <f>VLOOKUP(UHY18,$B$8:$C$182,2,0)</f>
        <v>#N/A</v>
      </c>
      <c r="UIA18" s="57"/>
      <c r="UIB18" s="58"/>
      <c r="UIC18" s="56" t="e">
        <f>VLOOKUP(UIB18,$B$8:$C$182,2,0)</f>
        <v>#N/A</v>
      </c>
      <c r="UID18" s="57"/>
      <c r="UIE18" s="58"/>
      <c r="UIF18" s="56" t="e">
        <f>VLOOKUP(UIE18,$B$8:$C$182,2,0)</f>
        <v>#N/A</v>
      </c>
      <c r="UIG18" s="57"/>
      <c r="UIH18" s="58"/>
      <c r="UII18" s="56" t="e">
        <f>VLOOKUP(UIH18,$B$8:$C$182,2,0)</f>
        <v>#N/A</v>
      </c>
      <c r="UIJ18" s="57"/>
      <c r="UIK18" s="58"/>
      <c r="UIL18" s="56" t="e">
        <f>VLOOKUP(UIK18,$B$8:$C$182,2,0)</f>
        <v>#N/A</v>
      </c>
      <c r="UIM18" s="57"/>
      <c r="UIN18" s="58"/>
      <c r="UIO18" s="56" t="e">
        <f>VLOOKUP(UIN18,$B$8:$C$182,2,0)</f>
        <v>#N/A</v>
      </c>
      <c r="UIP18" s="57"/>
      <c r="UIQ18" s="58"/>
      <c r="UIR18" s="56" t="e">
        <f>VLOOKUP(UIQ18,$B$8:$C$182,2,0)</f>
        <v>#N/A</v>
      </c>
      <c r="UIS18" s="57"/>
      <c r="UIT18" s="58"/>
      <c r="UIU18" s="56" t="e">
        <f>VLOOKUP(UIT18,$B$8:$C$182,2,0)</f>
        <v>#N/A</v>
      </c>
      <c r="UIV18" s="57"/>
      <c r="UIW18" s="58"/>
      <c r="UIX18" s="56" t="e">
        <f>VLOOKUP(UIW18,$B$8:$C$182,2,0)</f>
        <v>#N/A</v>
      </c>
      <c r="UIY18" s="57"/>
      <c r="UIZ18" s="58"/>
      <c r="UJA18" s="56" t="e">
        <f>VLOOKUP(UIZ18,$B$8:$C$182,2,0)</f>
        <v>#N/A</v>
      </c>
      <c r="UJB18" s="57"/>
      <c r="UJC18" s="58"/>
      <c r="UJD18" s="56" t="e">
        <f>VLOOKUP(UJC18,$B$8:$C$182,2,0)</f>
        <v>#N/A</v>
      </c>
      <c r="UJE18" s="57"/>
      <c r="UJF18" s="58"/>
      <c r="UJG18" s="56" t="e">
        <f>VLOOKUP(UJF18,$B$8:$C$182,2,0)</f>
        <v>#N/A</v>
      </c>
      <c r="UJH18" s="57"/>
      <c r="UJI18" s="58"/>
      <c r="UJJ18" s="56" t="e">
        <f>VLOOKUP(UJI18,$B$8:$C$182,2,0)</f>
        <v>#N/A</v>
      </c>
      <c r="UJK18" s="57"/>
      <c r="UJL18" s="58"/>
      <c r="UJM18" s="56" t="e">
        <f>VLOOKUP(UJL18,$B$8:$C$182,2,0)</f>
        <v>#N/A</v>
      </c>
      <c r="UJN18" s="57"/>
      <c r="UJO18" s="58"/>
      <c r="UJP18" s="56" t="e">
        <f>VLOOKUP(UJO18,$B$8:$C$182,2,0)</f>
        <v>#N/A</v>
      </c>
      <c r="UJQ18" s="57"/>
      <c r="UJR18" s="58"/>
      <c r="UJS18" s="56" t="e">
        <f>VLOOKUP(UJR18,$B$8:$C$182,2,0)</f>
        <v>#N/A</v>
      </c>
      <c r="UJT18" s="57"/>
      <c r="UJU18" s="58"/>
      <c r="UJV18" s="56" t="e">
        <f>VLOOKUP(UJU18,$B$8:$C$182,2,0)</f>
        <v>#N/A</v>
      </c>
      <c r="UJW18" s="57"/>
      <c r="UJX18" s="58"/>
      <c r="UJY18" s="56" t="e">
        <f>VLOOKUP(UJX18,$B$8:$C$182,2,0)</f>
        <v>#N/A</v>
      </c>
      <c r="UJZ18" s="57"/>
      <c r="UKA18" s="58"/>
      <c r="UKB18" s="56" t="e">
        <f>VLOOKUP(UKA18,$B$8:$C$182,2,0)</f>
        <v>#N/A</v>
      </c>
      <c r="UKC18" s="57"/>
      <c r="UKD18" s="58"/>
      <c r="UKE18" s="56" t="e">
        <f>VLOOKUP(UKD18,$B$8:$C$182,2,0)</f>
        <v>#N/A</v>
      </c>
      <c r="UKF18" s="57"/>
      <c r="UKG18" s="58"/>
      <c r="UKH18" s="56" t="e">
        <f>VLOOKUP(UKG18,$B$8:$C$182,2,0)</f>
        <v>#N/A</v>
      </c>
      <c r="UKI18" s="57"/>
      <c r="UKJ18" s="58"/>
      <c r="UKK18" s="56" t="e">
        <f>VLOOKUP(UKJ18,$B$8:$C$182,2,0)</f>
        <v>#N/A</v>
      </c>
      <c r="UKL18" s="57"/>
      <c r="UKM18" s="58"/>
      <c r="UKN18" s="56" t="e">
        <f>VLOOKUP(UKM18,$B$8:$C$182,2,0)</f>
        <v>#N/A</v>
      </c>
      <c r="UKO18" s="57"/>
      <c r="UKP18" s="58"/>
      <c r="UKQ18" s="56" t="e">
        <f>VLOOKUP(UKP18,$B$8:$C$182,2,0)</f>
        <v>#N/A</v>
      </c>
      <c r="UKR18" s="57"/>
      <c r="UKS18" s="58"/>
      <c r="UKT18" s="56" t="e">
        <f>VLOOKUP(UKS18,$B$8:$C$182,2,0)</f>
        <v>#N/A</v>
      </c>
      <c r="UKU18" s="57"/>
      <c r="UKV18" s="58"/>
      <c r="UKW18" s="56" t="e">
        <f>VLOOKUP(UKV18,$B$8:$C$182,2,0)</f>
        <v>#N/A</v>
      </c>
      <c r="UKX18" s="57"/>
      <c r="UKY18" s="58"/>
      <c r="UKZ18" s="56" t="e">
        <f>VLOOKUP(UKY18,$B$8:$C$182,2,0)</f>
        <v>#N/A</v>
      </c>
      <c r="ULA18" s="57"/>
      <c r="ULB18" s="58"/>
      <c r="ULC18" s="56" t="e">
        <f>VLOOKUP(ULB18,$B$8:$C$182,2,0)</f>
        <v>#N/A</v>
      </c>
      <c r="ULD18" s="57"/>
      <c r="ULE18" s="58"/>
      <c r="ULF18" s="56" t="e">
        <f>VLOOKUP(ULE18,$B$8:$C$182,2,0)</f>
        <v>#N/A</v>
      </c>
      <c r="ULG18" s="57"/>
      <c r="ULH18" s="58"/>
      <c r="ULI18" s="56" t="e">
        <f>VLOOKUP(ULH18,$B$8:$C$182,2,0)</f>
        <v>#N/A</v>
      </c>
      <c r="ULJ18" s="57"/>
      <c r="ULK18" s="58"/>
      <c r="ULL18" s="56" t="e">
        <f>VLOOKUP(ULK18,$B$8:$C$182,2,0)</f>
        <v>#N/A</v>
      </c>
      <c r="ULM18" s="57"/>
      <c r="ULN18" s="58"/>
      <c r="ULO18" s="56" t="e">
        <f>VLOOKUP(ULN18,$B$8:$C$182,2,0)</f>
        <v>#N/A</v>
      </c>
      <c r="ULP18" s="57"/>
      <c r="ULQ18" s="58"/>
      <c r="ULR18" s="56" t="e">
        <f>VLOOKUP(ULQ18,$B$8:$C$182,2,0)</f>
        <v>#N/A</v>
      </c>
      <c r="ULS18" s="57"/>
      <c r="ULT18" s="58"/>
      <c r="ULU18" s="56" t="e">
        <f>VLOOKUP(ULT18,$B$8:$C$182,2,0)</f>
        <v>#N/A</v>
      </c>
      <c r="ULV18" s="57"/>
      <c r="ULW18" s="58"/>
      <c r="ULX18" s="56" t="e">
        <f>VLOOKUP(ULW18,$B$8:$C$182,2,0)</f>
        <v>#N/A</v>
      </c>
      <c r="ULY18" s="57"/>
      <c r="ULZ18" s="58"/>
      <c r="UMA18" s="56" t="e">
        <f>VLOOKUP(ULZ18,$B$8:$C$182,2,0)</f>
        <v>#N/A</v>
      </c>
      <c r="UMB18" s="57"/>
      <c r="UMC18" s="58"/>
      <c r="UMD18" s="56" t="e">
        <f>VLOOKUP(UMC18,$B$8:$C$182,2,0)</f>
        <v>#N/A</v>
      </c>
      <c r="UME18" s="57"/>
      <c r="UMF18" s="58"/>
      <c r="UMG18" s="56" t="e">
        <f>VLOOKUP(UMF18,$B$8:$C$182,2,0)</f>
        <v>#N/A</v>
      </c>
      <c r="UMH18" s="57"/>
      <c r="UMI18" s="58"/>
      <c r="UMJ18" s="56" t="e">
        <f>VLOOKUP(UMI18,$B$8:$C$182,2,0)</f>
        <v>#N/A</v>
      </c>
      <c r="UMK18" s="57"/>
      <c r="UML18" s="58"/>
      <c r="UMM18" s="56" t="e">
        <f>VLOOKUP(UML18,$B$8:$C$182,2,0)</f>
        <v>#N/A</v>
      </c>
      <c r="UMN18" s="57"/>
      <c r="UMO18" s="58"/>
      <c r="UMP18" s="56" t="e">
        <f>VLOOKUP(UMO18,$B$8:$C$182,2,0)</f>
        <v>#N/A</v>
      </c>
      <c r="UMQ18" s="57"/>
      <c r="UMR18" s="58"/>
      <c r="UMS18" s="56" t="e">
        <f>VLOOKUP(UMR18,$B$8:$C$182,2,0)</f>
        <v>#N/A</v>
      </c>
      <c r="UMT18" s="57"/>
      <c r="UMU18" s="58"/>
      <c r="UMV18" s="56" t="e">
        <f>VLOOKUP(UMU18,$B$8:$C$182,2,0)</f>
        <v>#N/A</v>
      </c>
      <c r="UMW18" s="57"/>
      <c r="UMX18" s="58"/>
      <c r="UMY18" s="56" t="e">
        <f>VLOOKUP(UMX18,$B$8:$C$182,2,0)</f>
        <v>#N/A</v>
      </c>
      <c r="UMZ18" s="57"/>
      <c r="UNA18" s="58"/>
      <c r="UNB18" s="56" t="e">
        <f>VLOOKUP(UNA18,$B$8:$C$182,2,0)</f>
        <v>#N/A</v>
      </c>
      <c r="UNC18" s="57"/>
      <c r="UND18" s="58"/>
      <c r="UNE18" s="56" t="e">
        <f>VLOOKUP(UND18,$B$8:$C$182,2,0)</f>
        <v>#N/A</v>
      </c>
      <c r="UNF18" s="57"/>
      <c r="UNG18" s="58"/>
      <c r="UNH18" s="56" t="e">
        <f>VLOOKUP(UNG18,$B$8:$C$182,2,0)</f>
        <v>#N/A</v>
      </c>
      <c r="UNI18" s="57"/>
      <c r="UNJ18" s="58"/>
      <c r="UNK18" s="56" t="e">
        <f>VLOOKUP(UNJ18,$B$8:$C$182,2,0)</f>
        <v>#N/A</v>
      </c>
      <c r="UNL18" s="57"/>
      <c r="UNM18" s="58"/>
      <c r="UNN18" s="56" t="e">
        <f>VLOOKUP(UNM18,$B$8:$C$182,2,0)</f>
        <v>#N/A</v>
      </c>
      <c r="UNO18" s="57"/>
      <c r="UNP18" s="58"/>
      <c r="UNQ18" s="56" t="e">
        <f>VLOOKUP(UNP18,$B$8:$C$182,2,0)</f>
        <v>#N/A</v>
      </c>
      <c r="UNR18" s="57"/>
      <c r="UNS18" s="58"/>
      <c r="UNT18" s="56" t="e">
        <f>VLOOKUP(UNS18,$B$8:$C$182,2,0)</f>
        <v>#N/A</v>
      </c>
      <c r="UNU18" s="57"/>
      <c r="UNV18" s="58"/>
      <c r="UNW18" s="56" t="e">
        <f>VLOOKUP(UNV18,$B$8:$C$182,2,0)</f>
        <v>#N/A</v>
      </c>
      <c r="UNX18" s="57"/>
      <c r="UNY18" s="58"/>
      <c r="UNZ18" s="56" t="e">
        <f>VLOOKUP(UNY18,$B$8:$C$182,2,0)</f>
        <v>#N/A</v>
      </c>
      <c r="UOA18" s="57"/>
      <c r="UOB18" s="58"/>
      <c r="UOC18" s="56" t="e">
        <f>VLOOKUP(UOB18,$B$8:$C$182,2,0)</f>
        <v>#N/A</v>
      </c>
      <c r="UOD18" s="57"/>
      <c r="UOE18" s="58"/>
      <c r="UOF18" s="56" t="e">
        <f>VLOOKUP(UOE18,$B$8:$C$182,2,0)</f>
        <v>#N/A</v>
      </c>
      <c r="UOG18" s="57"/>
      <c r="UOH18" s="58"/>
      <c r="UOI18" s="56" t="e">
        <f>VLOOKUP(UOH18,$B$8:$C$182,2,0)</f>
        <v>#N/A</v>
      </c>
      <c r="UOJ18" s="57"/>
      <c r="UOK18" s="58"/>
      <c r="UOL18" s="56" t="e">
        <f>VLOOKUP(UOK18,$B$8:$C$182,2,0)</f>
        <v>#N/A</v>
      </c>
      <c r="UOM18" s="57"/>
      <c r="UON18" s="58"/>
      <c r="UOO18" s="56" t="e">
        <f>VLOOKUP(UON18,$B$8:$C$182,2,0)</f>
        <v>#N/A</v>
      </c>
      <c r="UOP18" s="57"/>
      <c r="UOQ18" s="58"/>
      <c r="UOR18" s="56" t="e">
        <f>VLOOKUP(UOQ18,$B$8:$C$182,2,0)</f>
        <v>#N/A</v>
      </c>
      <c r="UOS18" s="57"/>
      <c r="UOT18" s="58"/>
      <c r="UOU18" s="56" t="e">
        <f>VLOOKUP(UOT18,$B$8:$C$182,2,0)</f>
        <v>#N/A</v>
      </c>
      <c r="UOV18" s="57"/>
      <c r="UOW18" s="58"/>
      <c r="UOX18" s="56" t="e">
        <f>VLOOKUP(UOW18,$B$8:$C$182,2,0)</f>
        <v>#N/A</v>
      </c>
      <c r="UOY18" s="57"/>
      <c r="UOZ18" s="58"/>
      <c r="UPA18" s="56" t="e">
        <f>VLOOKUP(UOZ18,$B$8:$C$182,2,0)</f>
        <v>#N/A</v>
      </c>
      <c r="UPB18" s="57"/>
      <c r="UPC18" s="58"/>
      <c r="UPD18" s="56" t="e">
        <f>VLOOKUP(UPC18,$B$8:$C$182,2,0)</f>
        <v>#N/A</v>
      </c>
      <c r="UPE18" s="57"/>
      <c r="UPF18" s="58"/>
      <c r="UPG18" s="56" t="e">
        <f>VLOOKUP(UPF18,$B$8:$C$182,2,0)</f>
        <v>#N/A</v>
      </c>
      <c r="UPH18" s="57"/>
      <c r="UPI18" s="58"/>
      <c r="UPJ18" s="56" t="e">
        <f>VLOOKUP(UPI18,$B$8:$C$182,2,0)</f>
        <v>#N/A</v>
      </c>
      <c r="UPK18" s="57"/>
      <c r="UPL18" s="58"/>
      <c r="UPM18" s="56" t="e">
        <f>VLOOKUP(UPL18,$B$8:$C$182,2,0)</f>
        <v>#N/A</v>
      </c>
      <c r="UPN18" s="57"/>
      <c r="UPO18" s="58"/>
      <c r="UPP18" s="56" t="e">
        <f>VLOOKUP(UPO18,$B$8:$C$182,2,0)</f>
        <v>#N/A</v>
      </c>
      <c r="UPQ18" s="57"/>
      <c r="UPR18" s="58"/>
      <c r="UPS18" s="56" t="e">
        <f>VLOOKUP(UPR18,$B$8:$C$182,2,0)</f>
        <v>#N/A</v>
      </c>
      <c r="UPT18" s="57"/>
      <c r="UPU18" s="58"/>
      <c r="UPV18" s="56" t="e">
        <f>VLOOKUP(UPU18,$B$8:$C$182,2,0)</f>
        <v>#N/A</v>
      </c>
      <c r="UPW18" s="57"/>
      <c r="UPX18" s="58"/>
      <c r="UPY18" s="56" t="e">
        <f>VLOOKUP(UPX18,$B$8:$C$182,2,0)</f>
        <v>#N/A</v>
      </c>
      <c r="UPZ18" s="57"/>
      <c r="UQA18" s="58"/>
      <c r="UQB18" s="56" t="e">
        <f>VLOOKUP(UQA18,$B$8:$C$182,2,0)</f>
        <v>#N/A</v>
      </c>
      <c r="UQC18" s="57"/>
      <c r="UQD18" s="58"/>
      <c r="UQE18" s="56" t="e">
        <f>VLOOKUP(UQD18,$B$8:$C$182,2,0)</f>
        <v>#N/A</v>
      </c>
      <c r="UQF18" s="57"/>
      <c r="UQG18" s="58"/>
      <c r="UQH18" s="56" t="e">
        <f>VLOOKUP(UQG18,$B$8:$C$182,2,0)</f>
        <v>#N/A</v>
      </c>
      <c r="UQI18" s="57"/>
      <c r="UQJ18" s="58"/>
      <c r="UQK18" s="56" t="e">
        <f>VLOOKUP(UQJ18,$B$8:$C$182,2,0)</f>
        <v>#N/A</v>
      </c>
      <c r="UQL18" s="57"/>
      <c r="UQM18" s="58"/>
      <c r="UQN18" s="56" t="e">
        <f>VLOOKUP(UQM18,$B$8:$C$182,2,0)</f>
        <v>#N/A</v>
      </c>
      <c r="UQO18" s="57"/>
      <c r="UQP18" s="58"/>
      <c r="UQQ18" s="56" t="e">
        <f>VLOOKUP(UQP18,$B$8:$C$182,2,0)</f>
        <v>#N/A</v>
      </c>
      <c r="UQR18" s="57"/>
      <c r="UQS18" s="58"/>
      <c r="UQT18" s="56" t="e">
        <f>VLOOKUP(UQS18,$B$8:$C$182,2,0)</f>
        <v>#N/A</v>
      </c>
      <c r="UQU18" s="57"/>
      <c r="UQV18" s="58"/>
      <c r="UQW18" s="56" t="e">
        <f>VLOOKUP(UQV18,$B$8:$C$182,2,0)</f>
        <v>#N/A</v>
      </c>
      <c r="UQX18" s="57"/>
      <c r="UQY18" s="58"/>
      <c r="UQZ18" s="56" t="e">
        <f>VLOOKUP(UQY18,$B$8:$C$182,2,0)</f>
        <v>#N/A</v>
      </c>
      <c r="URA18" s="57"/>
      <c r="URB18" s="58"/>
      <c r="URC18" s="56" t="e">
        <f>VLOOKUP(URB18,$B$8:$C$182,2,0)</f>
        <v>#N/A</v>
      </c>
      <c r="URD18" s="57"/>
      <c r="URE18" s="58"/>
      <c r="URF18" s="56" t="e">
        <f>VLOOKUP(URE18,$B$8:$C$182,2,0)</f>
        <v>#N/A</v>
      </c>
      <c r="URG18" s="57"/>
      <c r="URH18" s="58"/>
      <c r="URI18" s="56" t="e">
        <f>VLOOKUP(URH18,$B$8:$C$182,2,0)</f>
        <v>#N/A</v>
      </c>
      <c r="URJ18" s="57"/>
      <c r="URK18" s="58"/>
      <c r="URL18" s="56" t="e">
        <f>VLOOKUP(URK18,$B$8:$C$182,2,0)</f>
        <v>#N/A</v>
      </c>
      <c r="URM18" s="57"/>
      <c r="URN18" s="58"/>
      <c r="URO18" s="56" t="e">
        <f>VLOOKUP(URN18,$B$8:$C$182,2,0)</f>
        <v>#N/A</v>
      </c>
      <c r="URP18" s="57"/>
      <c r="URQ18" s="58"/>
      <c r="URR18" s="56" t="e">
        <f>VLOOKUP(URQ18,$B$8:$C$182,2,0)</f>
        <v>#N/A</v>
      </c>
      <c r="URS18" s="57"/>
      <c r="URT18" s="58"/>
      <c r="URU18" s="56" t="e">
        <f>VLOOKUP(URT18,$B$8:$C$182,2,0)</f>
        <v>#N/A</v>
      </c>
      <c r="URV18" s="57"/>
      <c r="URW18" s="58"/>
      <c r="URX18" s="56" t="e">
        <f>VLOOKUP(URW18,$B$8:$C$182,2,0)</f>
        <v>#N/A</v>
      </c>
      <c r="URY18" s="57"/>
      <c r="URZ18" s="58"/>
      <c r="USA18" s="56" t="e">
        <f>VLOOKUP(URZ18,$B$8:$C$182,2,0)</f>
        <v>#N/A</v>
      </c>
      <c r="USB18" s="57"/>
      <c r="USC18" s="58"/>
      <c r="USD18" s="56" t="e">
        <f>VLOOKUP(USC18,$B$8:$C$182,2,0)</f>
        <v>#N/A</v>
      </c>
      <c r="USE18" s="57"/>
      <c r="USF18" s="58"/>
      <c r="USG18" s="56" t="e">
        <f>VLOOKUP(USF18,$B$8:$C$182,2,0)</f>
        <v>#N/A</v>
      </c>
      <c r="USH18" s="57"/>
      <c r="USI18" s="58"/>
      <c r="USJ18" s="56" t="e">
        <f>VLOOKUP(USI18,$B$8:$C$182,2,0)</f>
        <v>#N/A</v>
      </c>
      <c r="USK18" s="57"/>
      <c r="USL18" s="58"/>
      <c r="USM18" s="56" t="e">
        <f>VLOOKUP(USL18,$B$8:$C$182,2,0)</f>
        <v>#N/A</v>
      </c>
      <c r="USN18" s="57"/>
      <c r="USO18" s="58"/>
      <c r="USP18" s="56" t="e">
        <f>VLOOKUP(USO18,$B$8:$C$182,2,0)</f>
        <v>#N/A</v>
      </c>
      <c r="USQ18" s="57"/>
      <c r="USR18" s="58"/>
      <c r="USS18" s="56" t="e">
        <f>VLOOKUP(USR18,$B$8:$C$182,2,0)</f>
        <v>#N/A</v>
      </c>
      <c r="UST18" s="57"/>
      <c r="USU18" s="58"/>
      <c r="USV18" s="56" t="e">
        <f>VLOOKUP(USU18,$B$8:$C$182,2,0)</f>
        <v>#N/A</v>
      </c>
      <c r="USW18" s="57"/>
      <c r="USX18" s="58"/>
      <c r="USY18" s="56" t="e">
        <f>VLOOKUP(USX18,$B$8:$C$182,2,0)</f>
        <v>#N/A</v>
      </c>
      <c r="USZ18" s="57"/>
      <c r="UTA18" s="58"/>
      <c r="UTB18" s="56" t="e">
        <f>VLOOKUP(UTA18,$B$8:$C$182,2,0)</f>
        <v>#N/A</v>
      </c>
      <c r="UTC18" s="57"/>
      <c r="UTD18" s="58"/>
      <c r="UTE18" s="56" t="e">
        <f>VLOOKUP(UTD18,$B$8:$C$182,2,0)</f>
        <v>#N/A</v>
      </c>
      <c r="UTF18" s="57"/>
      <c r="UTG18" s="58"/>
      <c r="UTH18" s="56" t="e">
        <f>VLOOKUP(UTG18,$B$8:$C$182,2,0)</f>
        <v>#N/A</v>
      </c>
      <c r="UTI18" s="57"/>
      <c r="UTJ18" s="58"/>
      <c r="UTK18" s="56" t="e">
        <f>VLOOKUP(UTJ18,$B$8:$C$182,2,0)</f>
        <v>#N/A</v>
      </c>
      <c r="UTL18" s="57"/>
      <c r="UTM18" s="58"/>
      <c r="UTN18" s="56" t="e">
        <f>VLOOKUP(UTM18,$B$8:$C$182,2,0)</f>
        <v>#N/A</v>
      </c>
      <c r="UTO18" s="57"/>
      <c r="UTP18" s="58"/>
      <c r="UTQ18" s="56" t="e">
        <f>VLOOKUP(UTP18,$B$8:$C$182,2,0)</f>
        <v>#N/A</v>
      </c>
      <c r="UTR18" s="57"/>
      <c r="UTS18" s="58"/>
      <c r="UTT18" s="56" t="e">
        <f>VLOOKUP(UTS18,$B$8:$C$182,2,0)</f>
        <v>#N/A</v>
      </c>
      <c r="UTU18" s="57"/>
      <c r="UTV18" s="58"/>
      <c r="UTW18" s="56" t="e">
        <f>VLOOKUP(UTV18,$B$8:$C$182,2,0)</f>
        <v>#N/A</v>
      </c>
      <c r="UTX18" s="57"/>
      <c r="UTY18" s="58"/>
      <c r="UTZ18" s="56" t="e">
        <f>VLOOKUP(UTY18,$B$8:$C$182,2,0)</f>
        <v>#N/A</v>
      </c>
      <c r="UUA18" s="57"/>
      <c r="UUB18" s="58"/>
      <c r="UUC18" s="56" t="e">
        <f>VLOOKUP(UUB18,$B$8:$C$182,2,0)</f>
        <v>#N/A</v>
      </c>
      <c r="UUD18" s="57"/>
      <c r="UUE18" s="58"/>
      <c r="UUF18" s="56" t="e">
        <f>VLOOKUP(UUE18,$B$8:$C$182,2,0)</f>
        <v>#N/A</v>
      </c>
      <c r="UUG18" s="57"/>
      <c r="UUH18" s="58"/>
      <c r="UUI18" s="56" t="e">
        <f>VLOOKUP(UUH18,$B$8:$C$182,2,0)</f>
        <v>#N/A</v>
      </c>
      <c r="UUJ18" s="57"/>
      <c r="UUK18" s="58"/>
      <c r="UUL18" s="56" t="e">
        <f>VLOOKUP(UUK18,$B$8:$C$182,2,0)</f>
        <v>#N/A</v>
      </c>
      <c r="UUM18" s="57"/>
      <c r="UUN18" s="58"/>
      <c r="UUO18" s="56" t="e">
        <f>VLOOKUP(UUN18,$B$8:$C$182,2,0)</f>
        <v>#N/A</v>
      </c>
      <c r="UUP18" s="57"/>
      <c r="UUQ18" s="58"/>
      <c r="UUR18" s="56" t="e">
        <f>VLOOKUP(UUQ18,$B$8:$C$182,2,0)</f>
        <v>#N/A</v>
      </c>
      <c r="UUS18" s="57"/>
      <c r="UUT18" s="58"/>
      <c r="UUU18" s="56" t="e">
        <f>VLOOKUP(UUT18,$B$8:$C$182,2,0)</f>
        <v>#N/A</v>
      </c>
      <c r="UUV18" s="57"/>
      <c r="UUW18" s="58"/>
      <c r="UUX18" s="56" t="e">
        <f>VLOOKUP(UUW18,$B$8:$C$182,2,0)</f>
        <v>#N/A</v>
      </c>
      <c r="UUY18" s="57"/>
      <c r="UUZ18" s="58"/>
      <c r="UVA18" s="56" t="e">
        <f>VLOOKUP(UUZ18,$B$8:$C$182,2,0)</f>
        <v>#N/A</v>
      </c>
      <c r="UVB18" s="57"/>
      <c r="UVC18" s="58"/>
      <c r="UVD18" s="56" t="e">
        <f>VLOOKUP(UVC18,$B$8:$C$182,2,0)</f>
        <v>#N/A</v>
      </c>
      <c r="UVE18" s="57"/>
      <c r="UVF18" s="58"/>
      <c r="UVG18" s="56" t="e">
        <f>VLOOKUP(UVF18,$B$8:$C$182,2,0)</f>
        <v>#N/A</v>
      </c>
      <c r="UVH18" s="57"/>
      <c r="UVI18" s="58"/>
      <c r="UVJ18" s="56" t="e">
        <f>VLOOKUP(UVI18,$B$8:$C$182,2,0)</f>
        <v>#N/A</v>
      </c>
      <c r="UVK18" s="57"/>
      <c r="UVL18" s="58"/>
      <c r="UVM18" s="56" t="e">
        <f>VLOOKUP(UVL18,$B$8:$C$182,2,0)</f>
        <v>#N/A</v>
      </c>
      <c r="UVN18" s="57"/>
      <c r="UVO18" s="58"/>
      <c r="UVP18" s="56" t="e">
        <f>VLOOKUP(UVO18,$B$8:$C$182,2,0)</f>
        <v>#N/A</v>
      </c>
      <c r="UVQ18" s="57"/>
      <c r="UVR18" s="58"/>
      <c r="UVS18" s="56" t="e">
        <f>VLOOKUP(UVR18,$B$8:$C$182,2,0)</f>
        <v>#N/A</v>
      </c>
      <c r="UVT18" s="57"/>
      <c r="UVU18" s="58"/>
      <c r="UVV18" s="56" t="e">
        <f>VLOOKUP(UVU18,$B$8:$C$182,2,0)</f>
        <v>#N/A</v>
      </c>
      <c r="UVW18" s="57"/>
      <c r="UVX18" s="58"/>
      <c r="UVY18" s="56" t="e">
        <f>VLOOKUP(UVX18,$B$8:$C$182,2,0)</f>
        <v>#N/A</v>
      </c>
      <c r="UVZ18" s="57"/>
      <c r="UWA18" s="58"/>
      <c r="UWB18" s="56" t="e">
        <f>VLOOKUP(UWA18,$B$8:$C$182,2,0)</f>
        <v>#N/A</v>
      </c>
      <c r="UWC18" s="57"/>
      <c r="UWD18" s="58"/>
      <c r="UWE18" s="56" t="e">
        <f>VLOOKUP(UWD18,$B$8:$C$182,2,0)</f>
        <v>#N/A</v>
      </c>
      <c r="UWF18" s="57"/>
      <c r="UWG18" s="58"/>
      <c r="UWH18" s="56" t="e">
        <f>VLOOKUP(UWG18,$B$8:$C$182,2,0)</f>
        <v>#N/A</v>
      </c>
      <c r="UWI18" s="57"/>
      <c r="UWJ18" s="58"/>
      <c r="UWK18" s="56" t="e">
        <f>VLOOKUP(UWJ18,$B$8:$C$182,2,0)</f>
        <v>#N/A</v>
      </c>
      <c r="UWL18" s="57"/>
      <c r="UWM18" s="58"/>
      <c r="UWN18" s="56" t="e">
        <f>VLOOKUP(UWM18,$B$8:$C$182,2,0)</f>
        <v>#N/A</v>
      </c>
      <c r="UWO18" s="57"/>
      <c r="UWP18" s="58"/>
      <c r="UWQ18" s="56" t="e">
        <f>VLOOKUP(UWP18,$B$8:$C$182,2,0)</f>
        <v>#N/A</v>
      </c>
      <c r="UWR18" s="57"/>
      <c r="UWS18" s="58"/>
      <c r="UWT18" s="56" t="e">
        <f>VLOOKUP(UWS18,$B$8:$C$182,2,0)</f>
        <v>#N/A</v>
      </c>
      <c r="UWU18" s="57"/>
      <c r="UWV18" s="58"/>
      <c r="UWW18" s="56" t="e">
        <f>VLOOKUP(UWV18,$B$8:$C$182,2,0)</f>
        <v>#N/A</v>
      </c>
      <c r="UWX18" s="57"/>
      <c r="UWY18" s="58"/>
      <c r="UWZ18" s="56" t="e">
        <f>VLOOKUP(UWY18,$B$8:$C$182,2,0)</f>
        <v>#N/A</v>
      </c>
      <c r="UXA18" s="57"/>
      <c r="UXB18" s="58"/>
      <c r="UXC18" s="56" t="e">
        <f>VLOOKUP(UXB18,$B$8:$C$182,2,0)</f>
        <v>#N/A</v>
      </c>
      <c r="UXD18" s="57"/>
      <c r="UXE18" s="58"/>
      <c r="UXF18" s="56" t="e">
        <f>VLOOKUP(UXE18,$B$8:$C$182,2,0)</f>
        <v>#N/A</v>
      </c>
      <c r="UXG18" s="57"/>
      <c r="UXH18" s="58"/>
      <c r="UXI18" s="56" t="e">
        <f>VLOOKUP(UXH18,$B$8:$C$182,2,0)</f>
        <v>#N/A</v>
      </c>
      <c r="UXJ18" s="57"/>
      <c r="UXK18" s="58"/>
      <c r="UXL18" s="56" t="e">
        <f>VLOOKUP(UXK18,$B$8:$C$182,2,0)</f>
        <v>#N/A</v>
      </c>
      <c r="UXM18" s="57"/>
      <c r="UXN18" s="58"/>
      <c r="UXO18" s="56" t="e">
        <f>VLOOKUP(UXN18,$B$8:$C$182,2,0)</f>
        <v>#N/A</v>
      </c>
      <c r="UXP18" s="57"/>
      <c r="UXQ18" s="58"/>
      <c r="UXR18" s="56" t="e">
        <f>VLOOKUP(UXQ18,$B$8:$C$182,2,0)</f>
        <v>#N/A</v>
      </c>
      <c r="UXS18" s="57"/>
      <c r="UXT18" s="58"/>
      <c r="UXU18" s="56" t="e">
        <f>VLOOKUP(UXT18,$B$8:$C$182,2,0)</f>
        <v>#N/A</v>
      </c>
      <c r="UXV18" s="57"/>
      <c r="UXW18" s="58"/>
      <c r="UXX18" s="56" t="e">
        <f>VLOOKUP(UXW18,$B$8:$C$182,2,0)</f>
        <v>#N/A</v>
      </c>
      <c r="UXY18" s="57"/>
      <c r="UXZ18" s="58"/>
      <c r="UYA18" s="56" t="e">
        <f>VLOOKUP(UXZ18,$B$8:$C$182,2,0)</f>
        <v>#N/A</v>
      </c>
      <c r="UYB18" s="57"/>
      <c r="UYC18" s="58"/>
      <c r="UYD18" s="56" t="e">
        <f>VLOOKUP(UYC18,$B$8:$C$182,2,0)</f>
        <v>#N/A</v>
      </c>
      <c r="UYE18" s="57"/>
      <c r="UYF18" s="58"/>
      <c r="UYG18" s="56" t="e">
        <f>VLOOKUP(UYF18,$B$8:$C$182,2,0)</f>
        <v>#N/A</v>
      </c>
      <c r="UYH18" s="57"/>
      <c r="UYI18" s="58"/>
      <c r="UYJ18" s="56" t="e">
        <f>VLOOKUP(UYI18,$B$8:$C$182,2,0)</f>
        <v>#N/A</v>
      </c>
      <c r="UYK18" s="57"/>
      <c r="UYL18" s="58"/>
      <c r="UYM18" s="56" t="e">
        <f>VLOOKUP(UYL18,$B$8:$C$182,2,0)</f>
        <v>#N/A</v>
      </c>
      <c r="UYN18" s="57"/>
      <c r="UYO18" s="58"/>
      <c r="UYP18" s="56" t="e">
        <f>VLOOKUP(UYO18,$B$8:$C$182,2,0)</f>
        <v>#N/A</v>
      </c>
      <c r="UYQ18" s="57"/>
      <c r="UYR18" s="58"/>
      <c r="UYS18" s="56" t="e">
        <f>VLOOKUP(UYR18,$B$8:$C$182,2,0)</f>
        <v>#N/A</v>
      </c>
      <c r="UYT18" s="57"/>
      <c r="UYU18" s="58"/>
      <c r="UYV18" s="56" t="e">
        <f>VLOOKUP(UYU18,$B$8:$C$182,2,0)</f>
        <v>#N/A</v>
      </c>
      <c r="UYW18" s="57"/>
      <c r="UYX18" s="58"/>
      <c r="UYY18" s="56" t="e">
        <f>VLOOKUP(UYX18,$B$8:$C$182,2,0)</f>
        <v>#N/A</v>
      </c>
      <c r="UYZ18" s="57"/>
      <c r="UZA18" s="58"/>
      <c r="UZB18" s="56" t="e">
        <f>VLOOKUP(UZA18,$B$8:$C$182,2,0)</f>
        <v>#N/A</v>
      </c>
      <c r="UZC18" s="57"/>
      <c r="UZD18" s="58"/>
      <c r="UZE18" s="56" t="e">
        <f>VLOOKUP(UZD18,$B$8:$C$182,2,0)</f>
        <v>#N/A</v>
      </c>
      <c r="UZF18" s="57"/>
      <c r="UZG18" s="58"/>
      <c r="UZH18" s="56" t="e">
        <f>VLOOKUP(UZG18,$B$8:$C$182,2,0)</f>
        <v>#N/A</v>
      </c>
      <c r="UZI18" s="57"/>
      <c r="UZJ18" s="58"/>
      <c r="UZK18" s="56" t="e">
        <f>VLOOKUP(UZJ18,$B$8:$C$182,2,0)</f>
        <v>#N/A</v>
      </c>
      <c r="UZL18" s="57"/>
      <c r="UZM18" s="58"/>
      <c r="UZN18" s="56" t="e">
        <f>VLOOKUP(UZM18,$B$8:$C$182,2,0)</f>
        <v>#N/A</v>
      </c>
      <c r="UZO18" s="57"/>
      <c r="UZP18" s="58"/>
      <c r="UZQ18" s="56" t="e">
        <f>VLOOKUP(UZP18,$B$8:$C$182,2,0)</f>
        <v>#N/A</v>
      </c>
      <c r="UZR18" s="57"/>
      <c r="UZS18" s="58"/>
      <c r="UZT18" s="56" t="e">
        <f>VLOOKUP(UZS18,$B$8:$C$182,2,0)</f>
        <v>#N/A</v>
      </c>
      <c r="UZU18" s="57"/>
      <c r="UZV18" s="58"/>
      <c r="UZW18" s="56" t="e">
        <f>VLOOKUP(UZV18,$B$8:$C$182,2,0)</f>
        <v>#N/A</v>
      </c>
      <c r="UZX18" s="57"/>
      <c r="UZY18" s="58"/>
      <c r="UZZ18" s="56" t="e">
        <f>VLOOKUP(UZY18,$B$8:$C$182,2,0)</f>
        <v>#N/A</v>
      </c>
      <c r="VAA18" s="57"/>
      <c r="VAB18" s="58"/>
      <c r="VAC18" s="56" t="e">
        <f>VLOOKUP(VAB18,$B$8:$C$182,2,0)</f>
        <v>#N/A</v>
      </c>
      <c r="VAD18" s="57"/>
      <c r="VAE18" s="58"/>
      <c r="VAF18" s="56" t="e">
        <f>VLOOKUP(VAE18,$B$8:$C$182,2,0)</f>
        <v>#N/A</v>
      </c>
      <c r="VAG18" s="57"/>
      <c r="VAH18" s="58"/>
      <c r="VAI18" s="56" t="e">
        <f>VLOOKUP(VAH18,$B$8:$C$182,2,0)</f>
        <v>#N/A</v>
      </c>
      <c r="VAJ18" s="57"/>
      <c r="VAK18" s="58"/>
      <c r="VAL18" s="56" t="e">
        <f>VLOOKUP(VAK18,$B$8:$C$182,2,0)</f>
        <v>#N/A</v>
      </c>
      <c r="VAM18" s="57"/>
      <c r="VAN18" s="58"/>
      <c r="VAO18" s="56" t="e">
        <f>VLOOKUP(VAN18,$B$8:$C$182,2,0)</f>
        <v>#N/A</v>
      </c>
      <c r="VAP18" s="57"/>
      <c r="VAQ18" s="58"/>
      <c r="VAR18" s="56" t="e">
        <f>VLOOKUP(VAQ18,$B$8:$C$182,2,0)</f>
        <v>#N/A</v>
      </c>
      <c r="VAS18" s="57"/>
      <c r="VAT18" s="58"/>
      <c r="VAU18" s="56" t="e">
        <f>VLOOKUP(VAT18,$B$8:$C$182,2,0)</f>
        <v>#N/A</v>
      </c>
      <c r="VAV18" s="57"/>
      <c r="VAW18" s="58"/>
      <c r="VAX18" s="56" t="e">
        <f>VLOOKUP(VAW18,$B$8:$C$182,2,0)</f>
        <v>#N/A</v>
      </c>
      <c r="VAY18" s="57"/>
      <c r="VAZ18" s="58"/>
      <c r="VBA18" s="56" t="e">
        <f>VLOOKUP(VAZ18,$B$8:$C$182,2,0)</f>
        <v>#N/A</v>
      </c>
      <c r="VBB18" s="57"/>
      <c r="VBC18" s="58"/>
      <c r="VBD18" s="56" t="e">
        <f>VLOOKUP(VBC18,$B$8:$C$182,2,0)</f>
        <v>#N/A</v>
      </c>
      <c r="VBE18" s="57"/>
      <c r="VBF18" s="58"/>
      <c r="VBG18" s="56" t="e">
        <f>VLOOKUP(VBF18,$B$8:$C$182,2,0)</f>
        <v>#N/A</v>
      </c>
      <c r="VBH18" s="57"/>
      <c r="VBI18" s="58"/>
      <c r="VBJ18" s="56" t="e">
        <f>VLOOKUP(VBI18,$B$8:$C$182,2,0)</f>
        <v>#N/A</v>
      </c>
      <c r="VBK18" s="57"/>
      <c r="VBL18" s="58"/>
      <c r="VBM18" s="56" t="e">
        <f>VLOOKUP(VBL18,$B$8:$C$182,2,0)</f>
        <v>#N/A</v>
      </c>
      <c r="VBN18" s="57"/>
      <c r="VBO18" s="58"/>
      <c r="VBP18" s="56" t="e">
        <f>VLOOKUP(VBO18,$B$8:$C$182,2,0)</f>
        <v>#N/A</v>
      </c>
      <c r="VBQ18" s="57"/>
      <c r="VBR18" s="58"/>
      <c r="VBS18" s="56" t="e">
        <f>VLOOKUP(VBR18,$B$8:$C$182,2,0)</f>
        <v>#N/A</v>
      </c>
      <c r="VBT18" s="57"/>
      <c r="VBU18" s="58"/>
      <c r="VBV18" s="56" t="e">
        <f>VLOOKUP(VBU18,$B$8:$C$182,2,0)</f>
        <v>#N/A</v>
      </c>
      <c r="VBW18" s="57"/>
      <c r="VBX18" s="58"/>
      <c r="VBY18" s="56" t="e">
        <f>VLOOKUP(VBX18,$B$8:$C$182,2,0)</f>
        <v>#N/A</v>
      </c>
      <c r="VBZ18" s="57"/>
      <c r="VCA18" s="58"/>
      <c r="VCB18" s="56" t="e">
        <f>VLOOKUP(VCA18,$B$8:$C$182,2,0)</f>
        <v>#N/A</v>
      </c>
      <c r="VCC18" s="57"/>
      <c r="VCD18" s="58"/>
      <c r="VCE18" s="56" t="e">
        <f>VLOOKUP(VCD18,$B$8:$C$182,2,0)</f>
        <v>#N/A</v>
      </c>
      <c r="VCF18" s="57"/>
      <c r="VCG18" s="58"/>
      <c r="VCH18" s="56" t="e">
        <f>VLOOKUP(VCG18,$B$8:$C$182,2,0)</f>
        <v>#N/A</v>
      </c>
      <c r="VCI18" s="57"/>
      <c r="VCJ18" s="58"/>
      <c r="VCK18" s="56" t="e">
        <f>VLOOKUP(VCJ18,$B$8:$C$182,2,0)</f>
        <v>#N/A</v>
      </c>
      <c r="VCL18" s="57"/>
      <c r="VCM18" s="58"/>
      <c r="VCN18" s="56" t="e">
        <f>VLOOKUP(VCM18,$B$8:$C$182,2,0)</f>
        <v>#N/A</v>
      </c>
      <c r="VCO18" s="57"/>
      <c r="VCP18" s="58"/>
      <c r="VCQ18" s="56" t="e">
        <f>VLOOKUP(VCP18,$B$8:$C$182,2,0)</f>
        <v>#N/A</v>
      </c>
      <c r="VCR18" s="57"/>
      <c r="VCS18" s="58"/>
      <c r="VCT18" s="56" t="e">
        <f>VLOOKUP(VCS18,$B$8:$C$182,2,0)</f>
        <v>#N/A</v>
      </c>
      <c r="VCU18" s="57"/>
      <c r="VCV18" s="58"/>
      <c r="VCW18" s="56" t="e">
        <f>VLOOKUP(VCV18,$B$8:$C$182,2,0)</f>
        <v>#N/A</v>
      </c>
      <c r="VCX18" s="57"/>
      <c r="VCY18" s="58"/>
      <c r="VCZ18" s="56" t="e">
        <f>VLOOKUP(VCY18,$B$8:$C$182,2,0)</f>
        <v>#N/A</v>
      </c>
      <c r="VDA18" s="57"/>
      <c r="VDB18" s="58"/>
      <c r="VDC18" s="56" t="e">
        <f>VLOOKUP(VDB18,$B$8:$C$182,2,0)</f>
        <v>#N/A</v>
      </c>
      <c r="VDD18" s="57"/>
      <c r="VDE18" s="58"/>
      <c r="VDF18" s="56" t="e">
        <f>VLOOKUP(VDE18,$B$8:$C$182,2,0)</f>
        <v>#N/A</v>
      </c>
      <c r="VDG18" s="57"/>
      <c r="VDH18" s="58"/>
      <c r="VDI18" s="56" t="e">
        <f>VLOOKUP(VDH18,$B$8:$C$182,2,0)</f>
        <v>#N/A</v>
      </c>
      <c r="VDJ18" s="57"/>
      <c r="VDK18" s="58"/>
      <c r="VDL18" s="56" t="e">
        <f>VLOOKUP(VDK18,$B$8:$C$182,2,0)</f>
        <v>#N/A</v>
      </c>
      <c r="VDM18" s="57"/>
      <c r="VDN18" s="58"/>
      <c r="VDO18" s="56" t="e">
        <f>VLOOKUP(VDN18,$B$8:$C$182,2,0)</f>
        <v>#N/A</v>
      </c>
      <c r="VDP18" s="57"/>
      <c r="VDQ18" s="58"/>
      <c r="VDR18" s="56" t="e">
        <f>VLOOKUP(VDQ18,$B$8:$C$182,2,0)</f>
        <v>#N/A</v>
      </c>
      <c r="VDS18" s="57"/>
      <c r="VDT18" s="58"/>
      <c r="VDU18" s="56" t="e">
        <f>VLOOKUP(VDT18,$B$8:$C$182,2,0)</f>
        <v>#N/A</v>
      </c>
      <c r="VDV18" s="57"/>
      <c r="VDW18" s="58"/>
      <c r="VDX18" s="56" t="e">
        <f>VLOOKUP(VDW18,$B$8:$C$182,2,0)</f>
        <v>#N/A</v>
      </c>
      <c r="VDY18" s="57"/>
      <c r="VDZ18" s="58"/>
      <c r="VEA18" s="56" t="e">
        <f>VLOOKUP(VDZ18,$B$8:$C$182,2,0)</f>
        <v>#N/A</v>
      </c>
      <c r="VEB18" s="57"/>
      <c r="VEC18" s="58"/>
      <c r="VED18" s="56" t="e">
        <f>VLOOKUP(VEC18,$B$8:$C$182,2,0)</f>
        <v>#N/A</v>
      </c>
      <c r="VEE18" s="57"/>
      <c r="VEF18" s="58"/>
      <c r="VEG18" s="56" t="e">
        <f>VLOOKUP(VEF18,$B$8:$C$182,2,0)</f>
        <v>#N/A</v>
      </c>
      <c r="VEH18" s="57"/>
      <c r="VEI18" s="58"/>
      <c r="VEJ18" s="56" t="e">
        <f>VLOOKUP(VEI18,$B$8:$C$182,2,0)</f>
        <v>#N/A</v>
      </c>
      <c r="VEK18" s="57"/>
      <c r="VEL18" s="58"/>
      <c r="VEM18" s="56" t="e">
        <f>VLOOKUP(VEL18,$B$8:$C$182,2,0)</f>
        <v>#N/A</v>
      </c>
      <c r="VEN18" s="57"/>
      <c r="VEO18" s="58"/>
      <c r="VEP18" s="56" t="e">
        <f>VLOOKUP(VEO18,$B$8:$C$182,2,0)</f>
        <v>#N/A</v>
      </c>
      <c r="VEQ18" s="57"/>
      <c r="VER18" s="58"/>
      <c r="VES18" s="56" t="e">
        <f>VLOOKUP(VER18,$B$8:$C$182,2,0)</f>
        <v>#N/A</v>
      </c>
      <c r="VET18" s="57"/>
      <c r="VEU18" s="58"/>
      <c r="VEV18" s="56" t="e">
        <f>VLOOKUP(VEU18,$B$8:$C$182,2,0)</f>
        <v>#N/A</v>
      </c>
      <c r="VEW18" s="57"/>
      <c r="VEX18" s="58"/>
      <c r="VEY18" s="56" t="e">
        <f>VLOOKUP(VEX18,$B$8:$C$182,2,0)</f>
        <v>#N/A</v>
      </c>
      <c r="VEZ18" s="57"/>
      <c r="VFA18" s="58"/>
      <c r="VFB18" s="56" t="e">
        <f>VLOOKUP(VFA18,$B$8:$C$182,2,0)</f>
        <v>#N/A</v>
      </c>
      <c r="VFC18" s="57"/>
      <c r="VFD18" s="58"/>
      <c r="VFE18" s="56" t="e">
        <f>VLOOKUP(VFD18,$B$8:$C$182,2,0)</f>
        <v>#N/A</v>
      </c>
      <c r="VFF18" s="57"/>
      <c r="VFG18" s="58"/>
      <c r="VFH18" s="56" t="e">
        <f>VLOOKUP(VFG18,$B$8:$C$182,2,0)</f>
        <v>#N/A</v>
      </c>
      <c r="VFI18" s="57"/>
      <c r="VFJ18" s="58"/>
      <c r="VFK18" s="56" t="e">
        <f>VLOOKUP(VFJ18,$B$8:$C$182,2,0)</f>
        <v>#N/A</v>
      </c>
      <c r="VFL18" s="57"/>
      <c r="VFM18" s="58"/>
      <c r="VFN18" s="56" t="e">
        <f>VLOOKUP(VFM18,$B$8:$C$182,2,0)</f>
        <v>#N/A</v>
      </c>
      <c r="VFO18" s="57"/>
      <c r="VFP18" s="58"/>
      <c r="VFQ18" s="56" t="e">
        <f>VLOOKUP(VFP18,$B$8:$C$182,2,0)</f>
        <v>#N/A</v>
      </c>
      <c r="VFR18" s="57"/>
      <c r="VFS18" s="58"/>
      <c r="VFT18" s="56" t="e">
        <f>VLOOKUP(VFS18,$B$8:$C$182,2,0)</f>
        <v>#N/A</v>
      </c>
      <c r="VFU18" s="57"/>
      <c r="VFV18" s="58"/>
      <c r="VFW18" s="56" t="e">
        <f>VLOOKUP(VFV18,$B$8:$C$182,2,0)</f>
        <v>#N/A</v>
      </c>
      <c r="VFX18" s="57"/>
      <c r="VFY18" s="58"/>
      <c r="VFZ18" s="56" t="e">
        <f>VLOOKUP(VFY18,$B$8:$C$182,2,0)</f>
        <v>#N/A</v>
      </c>
      <c r="VGA18" s="57"/>
      <c r="VGB18" s="58"/>
      <c r="VGC18" s="56" t="e">
        <f>VLOOKUP(VGB18,$B$8:$C$182,2,0)</f>
        <v>#N/A</v>
      </c>
      <c r="VGD18" s="57"/>
      <c r="VGE18" s="58"/>
      <c r="VGF18" s="56" t="e">
        <f>VLOOKUP(VGE18,$B$8:$C$182,2,0)</f>
        <v>#N/A</v>
      </c>
      <c r="VGG18" s="57"/>
      <c r="VGH18" s="58"/>
      <c r="VGI18" s="56" t="e">
        <f>VLOOKUP(VGH18,$B$8:$C$182,2,0)</f>
        <v>#N/A</v>
      </c>
      <c r="VGJ18" s="57"/>
      <c r="VGK18" s="58"/>
      <c r="VGL18" s="56" t="e">
        <f>VLOOKUP(VGK18,$B$8:$C$182,2,0)</f>
        <v>#N/A</v>
      </c>
      <c r="VGM18" s="57"/>
      <c r="VGN18" s="58"/>
      <c r="VGO18" s="56" t="e">
        <f>VLOOKUP(VGN18,$B$8:$C$182,2,0)</f>
        <v>#N/A</v>
      </c>
      <c r="VGP18" s="57"/>
      <c r="VGQ18" s="58"/>
      <c r="VGR18" s="56" t="e">
        <f>VLOOKUP(VGQ18,$B$8:$C$182,2,0)</f>
        <v>#N/A</v>
      </c>
      <c r="VGS18" s="57"/>
      <c r="VGT18" s="58"/>
      <c r="VGU18" s="56" t="e">
        <f>VLOOKUP(VGT18,$B$8:$C$182,2,0)</f>
        <v>#N/A</v>
      </c>
      <c r="VGV18" s="57"/>
      <c r="VGW18" s="58"/>
      <c r="VGX18" s="56" t="e">
        <f>VLOOKUP(VGW18,$B$8:$C$182,2,0)</f>
        <v>#N/A</v>
      </c>
      <c r="VGY18" s="57"/>
      <c r="VGZ18" s="58"/>
      <c r="VHA18" s="56" t="e">
        <f>VLOOKUP(VGZ18,$B$8:$C$182,2,0)</f>
        <v>#N/A</v>
      </c>
      <c r="VHB18" s="57"/>
      <c r="VHC18" s="58"/>
      <c r="VHD18" s="56" t="e">
        <f>VLOOKUP(VHC18,$B$8:$C$182,2,0)</f>
        <v>#N/A</v>
      </c>
      <c r="VHE18" s="57"/>
      <c r="VHF18" s="58"/>
      <c r="VHG18" s="56" t="e">
        <f>VLOOKUP(VHF18,$B$8:$C$182,2,0)</f>
        <v>#N/A</v>
      </c>
      <c r="VHH18" s="57"/>
      <c r="VHI18" s="58"/>
      <c r="VHJ18" s="56" t="e">
        <f>VLOOKUP(VHI18,$B$8:$C$182,2,0)</f>
        <v>#N/A</v>
      </c>
      <c r="VHK18" s="57"/>
      <c r="VHL18" s="58"/>
      <c r="VHM18" s="56" t="e">
        <f>VLOOKUP(VHL18,$B$8:$C$182,2,0)</f>
        <v>#N/A</v>
      </c>
      <c r="VHN18" s="57"/>
      <c r="VHO18" s="58"/>
      <c r="VHP18" s="56" t="e">
        <f>VLOOKUP(VHO18,$B$8:$C$182,2,0)</f>
        <v>#N/A</v>
      </c>
      <c r="VHQ18" s="57"/>
      <c r="VHR18" s="58"/>
      <c r="VHS18" s="56" t="e">
        <f>VLOOKUP(VHR18,$B$8:$C$182,2,0)</f>
        <v>#N/A</v>
      </c>
      <c r="VHT18" s="57"/>
      <c r="VHU18" s="58"/>
      <c r="VHV18" s="56" t="e">
        <f>VLOOKUP(VHU18,$B$8:$C$182,2,0)</f>
        <v>#N/A</v>
      </c>
      <c r="VHW18" s="57"/>
      <c r="VHX18" s="58"/>
      <c r="VHY18" s="56" t="e">
        <f>VLOOKUP(VHX18,$B$8:$C$182,2,0)</f>
        <v>#N/A</v>
      </c>
      <c r="VHZ18" s="57"/>
      <c r="VIA18" s="58"/>
      <c r="VIB18" s="56" t="e">
        <f>VLOOKUP(VIA18,$B$8:$C$182,2,0)</f>
        <v>#N/A</v>
      </c>
      <c r="VIC18" s="57"/>
      <c r="VID18" s="58"/>
      <c r="VIE18" s="56" t="e">
        <f>VLOOKUP(VID18,$B$8:$C$182,2,0)</f>
        <v>#N/A</v>
      </c>
      <c r="VIF18" s="57"/>
      <c r="VIG18" s="58"/>
      <c r="VIH18" s="56" t="e">
        <f>VLOOKUP(VIG18,$B$8:$C$182,2,0)</f>
        <v>#N/A</v>
      </c>
      <c r="VII18" s="57"/>
      <c r="VIJ18" s="58"/>
      <c r="VIK18" s="56" t="e">
        <f>VLOOKUP(VIJ18,$B$8:$C$182,2,0)</f>
        <v>#N/A</v>
      </c>
      <c r="VIL18" s="57"/>
      <c r="VIM18" s="58"/>
      <c r="VIN18" s="56" t="e">
        <f>VLOOKUP(VIM18,$B$8:$C$182,2,0)</f>
        <v>#N/A</v>
      </c>
      <c r="VIO18" s="57"/>
      <c r="VIP18" s="58"/>
      <c r="VIQ18" s="56" t="e">
        <f>VLOOKUP(VIP18,$B$8:$C$182,2,0)</f>
        <v>#N/A</v>
      </c>
      <c r="VIR18" s="57"/>
      <c r="VIS18" s="58"/>
      <c r="VIT18" s="56" t="e">
        <f>VLOOKUP(VIS18,$B$8:$C$182,2,0)</f>
        <v>#N/A</v>
      </c>
      <c r="VIU18" s="57"/>
      <c r="VIV18" s="58"/>
      <c r="VIW18" s="56" t="e">
        <f>VLOOKUP(VIV18,$B$8:$C$182,2,0)</f>
        <v>#N/A</v>
      </c>
      <c r="VIX18" s="57"/>
      <c r="VIY18" s="58"/>
      <c r="VIZ18" s="56" t="e">
        <f>VLOOKUP(VIY18,$B$8:$C$182,2,0)</f>
        <v>#N/A</v>
      </c>
      <c r="VJA18" s="57"/>
      <c r="VJB18" s="58"/>
      <c r="VJC18" s="56" t="e">
        <f>VLOOKUP(VJB18,$B$8:$C$182,2,0)</f>
        <v>#N/A</v>
      </c>
      <c r="VJD18" s="57"/>
      <c r="VJE18" s="58"/>
      <c r="VJF18" s="56" t="e">
        <f>VLOOKUP(VJE18,$B$8:$C$182,2,0)</f>
        <v>#N/A</v>
      </c>
      <c r="VJG18" s="57"/>
      <c r="VJH18" s="58"/>
      <c r="VJI18" s="56" t="e">
        <f>VLOOKUP(VJH18,$B$8:$C$182,2,0)</f>
        <v>#N/A</v>
      </c>
      <c r="VJJ18" s="57"/>
      <c r="VJK18" s="58"/>
      <c r="VJL18" s="56" t="e">
        <f>VLOOKUP(VJK18,$B$8:$C$182,2,0)</f>
        <v>#N/A</v>
      </c>
      <c r="VJM18" s="57"/>
      <c r="VJN18" s="58"/>
      <c r="VJO18" s="56" t="e">
        <f>VLOOKUP(VJN18,$B$8:$C$182,2,0)</f>
        <v>#N/A</v>
      </c>
      <c r="VJP18" s="57"/>
      <c r="VJQ18" s="58"/>
      <c r="VJR18" s="56" t="e">
        <f>VLOOKUP(VJQ18,$B$8:$C$182,2,0)</f>
        <v>#N/A</v>
      </c>
      <c r="VJS18" s="57"/>
      <c r="VJT18" s="58"/>
      <c r="VJU18" s="56" t="e">
        <f>VLOOKUP(VJT18,$B$8:$C$182,2,0)</f>
        <v>#N/A</v>
      </c>
      <c r="VJV18" s="57"/>
      <c r="VJW18" s="58"/>
      <c r="VJX18" s="56" t="e">
        <f>VLOOKUP(VJW18,$B$8:$C$182,2,0)</f>
        <v>#N/A</v>
      </c>
      <c r="VJY18" s="57"/>
      <c r="VJZ18" s="58"/>
      <c r="VKA18" s="56" t="e">
        <f>VLOOKUP(VJZ18,$B$8:$C$182,2,0)</f>
        <v>#N/A</v>
      </c>
      <c r="VKB18" s="57"/>
      <c r="VKC18" s="58"/>
      <c r="VKD18" s="56" t="e">
        <f>VLOOKUP(VKC18,$B$8:$C$182,2,0)</f>
        <v>#N/A</v>
      </c>
      <c r="VKE18" s="57"/>
      <c r="VKF18" s="58"/>
      <c r="VKG18" s="56" t="e">
        <f>VLOOKUP(VKF18,$B$8:$C$182,2,0)</f>
        <v>#N/A</v>
      </c>
      <c r="VKH18" s="57"/>
      <c r="VKI18" s="58"/>
      <c r="VKJ18" s="56" t="e">
        <f>VLOOKUP(VKI18,$B$8:$C$182,2,0)</f>
        <v>#N/A</v>
      </c>
      <c r="VKK18" s="57"/>
      <c r="VKL18" s="58"/>
      <c r="VKM18" s="56" t="e">
        <f>VLOOKUP(VKL18,$B$8:$C$182,2,0)</f>
        <v>#N/A</v>
      </c>
      <c r="VKN18" s="57"/>
      <c r="VKO18" s="58"/>
      <c r="VKP18" s="56" t="e">
        <f>VLOOKUP(VKO18,$B$8:$C$182,2,0)</f>
        <v>#N/A</v>
      </c>
      <c r="VKQ18" s="57"/>
      <c r="VKR18" s="58"/>
      <c r="VKS18" s="56" t="e">
        <f>VLOOKUP(VKR18,$B$8:$C$182,2,0)</f>
        <v>#N/A</v>
      </c>
      <c r="VKT18" s="57"/>
      <c r="VKU18" s="58"/>
      <c r="VKV18" s="56" t="e">
        <f>VLOOKUP(VKU18,$B$8:$C$182,2,0)</f>
        <v>#N/A</v>
      </c>
      <c r="VKW18" s="57"/>
      <c r="VKX18" s="58"/>
      <c r="VKY18" s="56" t="e">
        <f>VLOOKUP(VKX18,$B$8:$C$182,2,0)</f>
        <v>#N/A</v>
      </c>
      <c r="VKZ18" s="57"/>
      <c r="VLA18" s="58"/>
      <c r="VLB18" s="56" t="e">
        <f>VLOOKUP(VLA18,$B$8:$C$182,2,0)</f>
        <v>#N/A</v>
      </c>
      <c r="VLC18" s="57"/>
      <c r="VLD18" s="58"/>
      <c r="VLE18" s="56" t="e">
        <f>VLOOKUP(VLD18,$B$8:$C$182,2,0)</f>
        <v>#N/A</v>
      </c>
      <c r="VLF18" s="57"/>
      <c r="VLG18" s="58"/>
      <c r="VLH18" s="56" t="e">
        <f>VLOOKUP(VLG18,$B$8:$C$182,2,0)</f>
        <v>#N/A</v>
      </c>
      <c r="VLI18" s="57"/>
      <c r="VLJ18" s="58"/>
      <c r="VLK18" s="56" t="e">
        <f>VLOOKUP(VLJ18,$B$8:$C$182,2,0)</f>
        <v>#N/A</v>
      </c>
      <c r="VLL18" s="57"/>
      <c r="VLM18" s="58"/>
      <c r="VLN18" s="56" t="e">
        <f>VLOOKUP(VLM18,$B$8:$C$182,2,0)</f>
        <v>#N/A</v>
      </c>
      <c r="VLO18" s="57"/>
      <c r="VLP18" s="58"/>
      <c r="VLQ18" s="56" t="e">
        <f>VLOOKUP(VLP18,$B$8:$C$182,2,0)</f>
        <v>#N/A</v>
      </c>
      <c r="VLR18" s="57"/>
      <c r="VLS18" s="58"/>
      <c r="VLT18" s="56" t="e">
        <f>VLOOKUP(VLS18,$B$8:$C$182,2,0)</f>
        <v>#N/A</v>
      </c>
      <c r="VLU18" s="57"/>
      <c r="VLV18" s="58"/>
      <c r="VLW18" s="56" t="e">
        <f>VLOOKUP(VLV18,$B$8:$C$182,2,0)</f>
        <v>#N/A</v>
      </c>
      <c r="VLX18" s="57"/>
      <c r="VLY18" s="58"/>
      <c r="VLZ18" s="56" t="e">
        <f>VLOOKUP(VLY18,$B$8:$C$182,2,0)</f>
        <v>#N/A</v>
      </c>
      <c r="VMA18" s="57"/>
      <c r="VMB18" s="58"/>
      <c r="VMC18" s="56" t="e">
        <f>VLOOKUP(VMB18,$B$8:$C$182,2,0)</f>
        <v>#N/A</v>
      </c>
      <c r="VMD18" s="57"/>
      <c r="VME18" s="58"/>
      <c r="VMF18" s="56" t="e">
        <f>VLOOKUP(VME18,$B$8:$C$182,2,0)</f>
        <v>#N/A</v>
      </c>
      <c r="VMG18" s="57"/>
      <c r="VMH18" s="58"/>
      <c r="VMI18" s="56" t="e">
        <f>VLOOKUP(VMH18,$B$8:$C$182,2,0)</f>
        <v>#N/A</v>
      </c>
      <c r="VMJ18" s="57"/>
      <c r="VMK18" s="58"/>
      <c r="VML18" s="56" t="e">
        <f>VLOOKUP(VMK18,$B$8:$C$182,2,0)</f>
        <v>#N/A</v>
      </c>
      <c r="VMM18" s="57"/>
      <c r="VMN18" s="58"/>
      <c r="VMO18" s="56" t="e">
        <f>VLOOKUP(VMN18,$B$8:$C$182,2,0)</f>
        <v>#N/A</v>
      </c>
      <c r="VMP18" s="57"/>
      <c r="VMQ18" s="58"/>
      <c r="VMR18" s="56" t="e">
        <f>VLOOKUP(VMQ18,$B$8:$C$182,2,0)</f>
        <v>#N/A</v>
      </c>
      <c r="VMS18" s="57"/>
      <c r="VMT18" s="58"/>
      <c r="VMU18" s="56" t="e">
        <f>VLOOKUP(VMT18,$B$8:$C$182,2,0)</f>
        <v>#N/A</v>
      </c>
      <c r="VMV18" s="57"/>
      <c r="VMW18" s="58"/>
      <c r="VMX18" s="56" t="e">
        <f>VLOOKUP(VMW18,$B$8:$C$182,2,0)</f>
        <v>#N/A</v>
      </c>
      <c r="VMY18" s="57"/>
      <c r="VMZ18" s="58"/>
      <c r="VNA18" s="56" t="e">
        <f>VLOOKUP(VMZ18,$B$8:$C$182,2,0)</f>
        <v>#N/A</v>
      </c>
      <c r="VNB18" s="57"/>
      <c r="VNC18" s="58"/>
      <c r="VND18" s="56" t="e">
        <f>VLOOKUP(VNC18,$B$8:$C$182,2,0)</f>
        <v>#N/A</v>
      </c>
      <c r="VNE18" s="57"/>
      <c r="VNF18" s="58"/>
      <c r="VNG18" s="56" t="e">
        <f>VLOOKUP(VNF18,$B$8:$C$182,2,0)</f>
        <v>#N/A</v>
      </c>
      <c r="VNH18" s="57"/>
      <c r="VNI18" s="58"/>
      <c r="VNJ18" s="56" t="e">
        <f>VLOOKUP(VNI18,$B$8:$C$182,2,0)</f>
        <v>#N/A</v>
      </c>
      <c r="VNK18" s="57"/>
      <c r="VNL18" s="58"/>
      <c r="VNM18" s="56" t="e">
        <f>VLOOKUP(VNL18,$B$8:$C$182,2,0)</f>
        <v>#N/A</v>
      </c>
      <c r="VNN18" s="57"/>
      <c r="VNO18" s="58"/>
      <c r="VNP18" s="56" t="e">
        <f>VLOOKUP(VNO18,$B$8:$C$182,2,0)</f>
        <v>#N/A</v>
      </c>
      <c r="VNQ18" s="57"/>
      <c r="VNR18" s="58"/>
      <c r="VNS18" s="56" t="e">
        <f>VLOOKUP(VNR18,$B$8:$C$182,2,0)</f>
        <v>#N/A</v>
      </c>
      <c r="VNT18" s="57"/>
      <c r="VNU18" s="58"/>
      <c r="VNV18" s="56" t="e">
        <f>VLOOKUP(VNU18,$B$8:$C$182,2,0)</f>
        <v>#N/A</v>
      </c>
      <c r="VNW18" s="57"/>
      <c r="VNX18" s="58"/>
      <c r="VNY18" s="56" t="e">
        <f>VLOOKUP(VNX18,$B$8:$C$182,2,0)</f>
        <v>#N/A</v>
      </c>
      <c r="VNZ18" s="57"/>
      <c r="VOA18" s="58"/>
      <c r="VOB18" s="56" t="e">
        <f>VLOOKUP(VOA18,$B$8:$C$182,2,0)</f>
        <v>#N/A</v>
      </c>
      <c r="VOC18" s="57"/>
      <c r="VOD18" s="58"/>
      <c r="VOE18" s="56" t="e">
        <f>VLOOKUP(VOD18,$B$8:$C$182,2,0)</f>
        <v>#N/A</v>
      </c>
      <c r="VOF18" s="57"/>
      <c r="VOG18" s="58"/>
      <c r="VOH18" s="56" t="e">
        <f>VLOOKUP(VOG18,$B$8:$C$182,2,0)</f>
        <v>#N/A</v>
      </c>
      <c r="VOI18" s="57"/>
      <c r="VOJ18" s="58"/>
      <c r="VOK18" s="56" t="e">
        <f>VLOOKUP(VOJ18,$B$8:$C$182,2,0)</f>
        <v>#N/A</v>
      </c>
      <c r="VOL18" s="57"/>
      <c r="VOM18" s="58"/>
      <c r="VON18" s="56" t="e">
        <f>VLOOKUP(VOM18,$B$8:$C$182,2,0)</f>
        <v>#N/A</v>
      </c>
      <c r="VOO18" s="57"/>
      <c r="VOP18" s="58"/>
      <c r="VOQ18" s="56" t="e">
        <f>VLOOKUP(VOP18,$B$8:$C$182,2,0)</f>
        <v>#N/A</v>
      </c>
      <c r="VOR18" s="57"/>
      <c r="VOS18" s="58"/>
      <c r="VOT18" s="56" t="e">
        <f>VLOOKUP(VOS18,$B$8:$C$182,2,0)</f>
        <v>#N/A</v>
      </c>
      <c r="VOU18" s="57"/>
      <c r="VOV18" s="58"/>
      <c r="VOW18" s="56" t="e">
        <f>VLOOKUP(VOV18,$B$8:$C$182,2,0)</f>
        <v>#N/A</v>
      </c>
      <c r="VOX18" s="57"/>
      <c r="VOY18" s="58"/>
      <c r="VOZ18" s="56" t="e">
        <f>VLOOKUP(VOY18,$B$8:$C$182,2,0)</f>
        <v>#N/A</v>
      </c>
      <c r="VPA18" s="57"/>
      <c r="VPB18" s="58"/>
      <c r="VPC18" s="56" t="e">
        <f>VLOOKUP(VPB18,$B$8:$C$182,2,0)</f>
        <v>#N/A</v>
      </c>
      <c r="VPD18" s="57"/>
      <c r="VPE18" s="58"/>
      <c r="VPF18" s="56" t="e">
        <f>VLOOKUP(VPE18,$B$8:$C$182,2,0)</f>
        <v>#N/A</v>
      </c>
      <c r="VPG18" s="57"/>
      <c r="VPH18" s="58"/>
      <c r="VPI18" s="56" t="e">
        <f>VLOOKUP(VPH18,$B$8:$C$182,2,0)</f>
        <v>#N/A</v>
      </c>
      <c r="VPJ18" s="57"/>
      <c r="VPK18" s="58"/>
      <c r="VPL18" s="56" t="e">
        <f>VLOOKUP(VPK18,$B$8:$C$182,2,0)</f>
        <v>#N/A</v>
      </c>
      <c r="VPM18" s="57"/>
      <c r="VPN18" s="58"/>
      <c r="VPO18" s="56" t="e">
        <f>VLOOKUP(VPN18,$B$8:$C$182,2,0)</f>
        <v>#N/A</v>
      </c>
      <c r="VPP18" s="57"/>
      <c r="VPQ18" s="58"/>
      <c r="VPR18" s="56" t="e">
        <f>VLOOKUP(VPQ18,$B$8:$C$182,2,0)</f>
        <v>#N/A</v>
      </c>
      <c r="VPS18" s="57"/>
      <c r="VPT18" s="58"/>
      <c r="VPU18" s="56" t="e">
        <f>VLOOKUP(VPT18,$B$8:$C$182,2,0)</f>
        <v>#N/A</v>
      </c>
      <c r="VPV18" s="57"/>
      <c r="VPW18" s="58"/>
      <c r="VPX18" s="56" t="e">
        <f>VLOOKUP(VPW18,$B$8:$C$182,2,0)</f>
        <v>#N/A</v>
      </c>
      <c r="VPY18" s="57"/>
      <c r="VPZ18" s="58"/>
      <c r="VQA18" s="56" t="e">
        <f>VLOOKUP(VPZ18,$B$8:$C$182,2,0)</f>
        <v>#N/A</v>
      </c>
      <c r="VQB18" s="57"/>
      <c r="VQC18" s="58"/>
      <c r="VQD18" s="56" t="e">
        <f>VLOOKUP(VQC18,$B$8:$C$182,2,0)</f>
        <v>#N/A</v>
      </c>
      <c r="VQE18" s="57"/>
      <c r="VQF18" s="58"/>
      <c r="VQG18" s="56" t="e">
        <f>VLOOKUP(VQF18,$B$8:$C$182,2,0)</f>
        <v>#N/A</v>
      </c>
      <c r="VQH18" s="57"/>
      <c r="VQI18" s="58"/>
      <c r="VQJ18" s="56" t="e">
        <f>VLOOKUP(VQI18,$B$8:$C$182,2,0)</f>
        <v>#N/A</v>
      </c>
      <c r="VQK18" s="57"/>
      <c r="VQL18" s="58"/>
      <c r="VQM18" s="56" t="e">
        <f>VLOOKUP(VQL18,$B$8:$C$182,2,0)</f>
        <v>#N/A</v>
      </c>
      <c r="VQN18" s="57"/>
      <c r="VQO18" s="58"/>
      <c r="VQP18" s="56" t="e">
        <f>VLOOKUP(VQO18,$B$8:$C$182,2,0)</f>
        <v>#N/A</v>
      </c>
      <c r="VQQ18" s="57"/>
      <c r="VQR18" s="58"/>
      <c r="VQS18" s="56" t="e">
        <f>VLOOKUP(VQR18,$B$8:$C$182,2,0)</f>
        <v>#N/A</v>
      </c>
      <c r="VQT18" s="57"/>
      <c r="VQU18" s="58"/>
      <c r="VQV18" s="56" t="e">
        <f>VLOOKUP(VQU18,$B$8:$C$182,2,0)</f>
        <v>#N/A</v>
      </c>
      <c r="VQW18" s="57"/>
      <c r="VQX18" s="58"/>
      <c r="VQY18" s="56" t="e">
        <f>VLOOKUP(VQX18,$B$8:$C$182,2,0)</f>
        <v>#N/A</v>
      </c>
      <c r="VQZ18" s="57"/>
      <c r="VRA18" s="58"/>
      <c r="VRB18" s="56" t="e">
        <f>VLOOKUP(VRA18,$B$8:$C$182,2,0)</f>
        <v>#N/A</v>
      </c>
      <c r="VRC18" s="57"/>
      <c r="VRD18" s="58"/>
      <c r="VRE18" s="56" t="e">
        <f>VLOOKUP(VRD18,$B$8:$C$182,2,0)</f>
        <v>#N/A</v>
      </c>
      <c r="VRF18" s="57"/>
      <c r="VRG18" s="58"/>
      <c r="VRH18" s="56" t="e">
        <f>VLOOKUP(VRG18,$B$8:$C$182,2,0)</f>
        <v>#N/A</v>
      </c>
      <c r="VRI18" s="57"/>
      <c r="VRJ18" s="58"/>
      <c r="VRK18" s="56" t="e">
        <f>VLOOKUP(VRJ18,$B$8:$C$182,2,0)</f>
        <v>#N/A</v>
      </c>
      <c r="VRL18" s="57"/>
      <c r="VRM18" s="58"/>
      <c r="VRN18" s="56" t="e">
        <f>VLOOKUP(VRM18,$B$8:$C$182,2,0)</f>
        <v>#N/A</v>
      </c>
      <c r="VRO18" s="57"/>
      <c r="VRP18" s="58"/>
      <c r="VRQ18" s="56" t="e">
        <f>VLOOKUP(VRP18,$B$8:$C$182,2,0)</f>
        <v>#N/A</v>
      </c>
      <c r="VRR18" s="57"/>
      <c r="VRS18" s="58"/>
      <c r="VRT18" s="56" t="e">
        <f>VLOOKUP(VRS18,$B$8:$C$182,2,0)</f>
        <v>#N/A</v>
      </c>
      <c r="VRU18" s="57"/>
      <c r="VRV18" s="58"/>
      <c r="VRW18" s="56" t="e">
        <f>VLOOKUP(VRV18,$B$8:$C$182,2,0)</f>
        <v>#N/A</v>
      </c>
      <c r="VRX18" s="57"/>
      <c r="VRY18" s="58"/>
      <c r="VRZ18" s="56" t="e">
        <f>VLOOKUP(VRY18,$B$8:$C$182,2,0)</f>
        <v>#N/A</v>
      </c>
      <c r="VSA18" s="57"/>
      <c r="VSB18" s="58"/>
      <c r="VSC18" s="56" t="e">
        <f>VLOOKUP(VSB18,$B$8:$C$182,2,0)</f>
        <v>#N/A</v>
      </c>
      <c r="VSD18" s="57"/>
      <c r="VSE18" s="58"/>
      <c r="VSF18" s="56" t="e">
        <f>VLOOKUP(VSE18,$B$8:$C$182,2,0)</f>
        <v>#N/A</v>
      </c>
      <c r="VSG18" s="57"/>
      <c r="VSH18" s="58"/>
      <c r="VSI18" s="56" t="e">
        <f>VLOOKUP(VSH18,$B$8:$C$182,2,0)</f>
        <v>#N/A</v>
      </c>
      <c r="VSJ18" s="57"/>
      <c r="VSK18" s="58"/>
      <c r="VSL18" s="56" t="e">
        <f>VLOOKUP(VSK18,$B$8:$C$182,2,0)</f>
        <v>#N/A</v>
      </c>
      <c r="VSM18" s="57"/>
      <c r="VSN18" s="58"/>
      <c r="VSO18" s="56" t="e">
        <f>VLOOKUP(VSN18,$B$8:$C$182,2,0)</f>
        <v>#N/A</v>
      </c>
      <c r="VSP18" s="57"/>
      <c r="VSQ18" s="58"/>
      <c r="VSR18" s="56" t="e">
        <f>VLOOKUP(VSQ18,$B$8:$C$182,2,0)</f>
        <v>#N/A</v>
      </c>
      <c r="VSS18" s="57"/>
      <c r="VST18" s="58"/>
      <c r="VSU18" s="56" t="e">
        <f>VLOOKUP(VST18,$B$8:$C$182,2,0)</f>
        <v>#N/A</v>
      </c>
      <c r="VSV18" s="57"/>
      <c r="VSW18" s="58"/>
      <c r="VSX18" s="56" t="e">
        <f>VLOOKUP(VSW18,$B$8:$C$182,2,0)</f>
        <v>#N/A</v>
      </c>
      <c r="VSY18" s="57"/>
      <c r="VSZ18" s="58"/>
      <c r="VTA18" s="56" t="e">
        <f>VLOOKUP(VSZ18,$B$8:$C$182,2,0)</f>
        <v>#N/A</v>
      </c>
      <c r="VTB18" s="57"/>
      <c r="VTC18" s="58"/>
      <c r="VTD18" s="56" t="e">
        <f>VLOOKUP(VTC18,$B$8:$C$182,2,0)</f>
        <v>#N/A</v>
      </c>
      <c r="VTE18" s="57"/>
      <c r="VTF18" s="58"/>
      <c r="VTG18" s="56" t="e">
        <f>VLOOKUP(VTF18,$B$8:$C$182,2,0)</f>
        <v>#N/A</v>
      </c>
      <c r="VTH18" s="57"/>
      <c r="VTI18" s="58"/>
      <c r="VTJ18" s="56" t="e">
        <f>VLOOKUP(VTI18,$B$8:$C$182,2,0)</f>
        <v>#N/A</v>
      </c>
      <c r="VTK18" s="57"/>
      <c r="VTL18" s="58"/>
      <c r="VTM18" s="56" t="e">
        <f>VLOOKUP(VTL18,$B$8:$C$182,2,0)</f>
        <v>#N/A</v>
      </c>
      <c r="VTN18" s="57"/>
      <c r="VTO18" s="58"/>
      <c r="VTP18" s="56" t="e">
        <f>VLOOKUP(VTO18,$B$8:$C$182,2,0)</f>
        <v>#N/A</v>
      </c>
      <c r="VTQ18" s="57"/>
      <c r="VTR18" s="58"/>
      <c r="VTS18" s="56" t="e">
        <f>VLOOKUP(VTR18,$B$8:$C$182,2,0)</f>
        <v>#N/A</v>
      </c>
      <c r="VTT18" s="57"/>
      <c r="VTU18" s="58"/>
      <c r="VTV18" s="56" t="e">
        <f>VLOOKUP(VTU18,$B$8:$C$182,2,0)</f>
        <v>#N/A</v>
      </c>
      <c r="VTW18" s="57"/>
      <c r="VTX18" s="58"/>
      <c r="VTY18" s="56" t="e">
        <f>VLOOKUP(VTX18,$B$8:$C$182,2,0)</f>
        <v>#N/A</v>
      </c>
      <c r="VTZ18" s="57"/>
      <c r="VUA18" s="58"/>
      <c r="VUB18" s="56" t="e">
        <f>VLOOKUP(VUA18,$B$8:$C$182,2,0)</f>
        <v>#N/A</v>
      </c>
      <c r="VUC18" s="57"/>
      <c r="VUD18" s="58"/>
      <c r="VUE18" s="56" t="e">
        <f>VLOOKUP(VUD18,$B$8:$C$182,2,0)</f>
        <v>#N/A</v>
      </c>
      <c r="VUF18" s="57"/>
      <c r="VUG18" s="58"/>
      <c r="VUH18" s="56" t="e">
        <f>VLOOKUP(VUG18,$B$8:$C$182,2,0)</f>
        <v>#N/A</v>
      </c>
      <c r="VUI18" s="57"/>
      <c r="VUJ18" s="58"/>
      <c r="VUK18" s="56" t="e">
        <f>VLOOKUP(VUJ18,$B$8:$C$182,2,0)</f>
        <v>#N/A</v>
      </c>
      <c r="VUL18" s="57"/>
      <c r="VUM18" s="58"/>
      <c r="VUN18" s="56" t="e">
        <f>VLOOKUP(VUM18,$B$8:$C$182,2,0)</f>
        <v>#N/A</v>
      </c>
      <c r="VUO18" s="57"/>
      <c r="VUP18" s="58"/>
      <c r="VUQ18" s="56" t="e">
        <f>VLOOKUP(VUP18,$B$8:$C$182,2,0)</f>
        <v>#N/A</v>
      </c>
      <c r="VUR18" s="57"/>
      <c r="VUS18" s="58"/>
      <c r="VUT18" s="56" t="e">
        <f>VLOOKUP(VUS18,$B$8:$C$182,2,0)</f>
        <v>#N/A</v>
      </c>
      <c r="VUU18" s="57"/>
      <c r="VUV18" s="58"/>
      <c r="VUW18" s="56" t="e">
        <f>VLOOKUP(VUV18,$B$8:$C$182,2,0)</f>
        <v>#N/A</v>
      </c>
      <c r="VUX18" s="57"/>
      <c r="VUY18" s="58"/>
      <c r="VUZ18" s="56" t="e">
        <f>VLOOKUP(VUY18,$B$8:$C$182,2,0)</f>
        <v>#N/A</v>
      </c>
      <c r="VVA18" s="57"/>
      <c r="VVB18" s="58"/>
      <c r="VVC18" s="56" t="e">
        <f>VLOOKUP(VVB18,$B$8:$C$182,2,0)</f>
        <v>#N/A</v>
      </c>
      <c r="VVD18" s="57"/>
      <c r="VVE18" s="58"/>
      <c r="VVF18" s="56" t="e">
        <f>VLOOKUP(VVE18,$B$8:$C$182,2,0)</f>
        <v>#N/A</v>
      </c>
      <c r="VVG18" s="57"/>
      <c r="VVH18" s="58"/>
      <c r="VVI18" s="56" t="e">
        <f>VLOOKUP(VVH18,$B$8:$C$182,2,0)</f>
        <v>#N/A</v>
      </c>
      <c r="VVJ18" s="57"/>
      <c r="VVK18" s="58"/>
      <c r="VVL18" s="56" t="e">
        <f>VLOOKUP(VVK18,$B$8:$C$182,2,0)</f>
        <v>#N/A</v>
      </c>
      <c r="VVM18" s="57"/>
      <c r="VVN18" s="58"/>
      <c r="VVO18" s="56" t="e">
        <f>VLOOKUP(VVN18,$B$8:$C$182,2,0)</f>
        <v>#N/A</v>
      </c>
      <c r="VVP18" s="57"/>
      <c r="VVQ18" s="58"/>
      <c r="VVR18" s="56" t="e">
        <f>VLOOKUP(VVQ18,$B$8:$C$182,2,0)</f>
        <v>#N/A</v>
      </c>
      <c r="VVS18" s="57"/>
      <c r="VVT18" s="58"/>
      <c r="VVU18" s="56" t="e">
        <f>VLOOKUP(VVT18,$B$8:$C$182,2,0)</f>
        <v>#N/A</v>
      </c>
      <c r="VVV18" s="57"/>
      <c r="VVW18" s="58"/>
      <c r="VVX18" s="56" t="e">
        <f>VLOOKUP(VVW18,$B$8:$C$182,2,0)</f>
        <v>#N/A</v>
      </c>
      <c r="VVY18" s="57"/>
      <c r="VVZ18" s="58"/>
      <c r="VWA18" s="56" t="e">
        <f>VLOOKUP(VVZ18,$B$8:$C$182,2,0)</f>
        <v>#N/A</v>
      </c>
      <c r="VWB18" s="57"/>
      <c r="VWC18" s="58"/>
      <c r="VWD18" s="56" t="e">
        <f>VLOOKUP(VWC18,$B$8:$C$182,2,0)</f>
        <v>#N/A</v>
      </c>
      <c r="VWE18" s="57"/>
      <c r="VWF18" s="58"/>
      <c r="VWG18" s="56" t="e">
        <f>VLOOKUP(VWF18,$B$8:$C$182,2,0)</f>
        <v>#N/A</v>
      </c>
      <c r="VWH18" s="57"/>
      <c r="VWI18" s="58"/>
      <c r="VWJ18" s="56" t="e">
        <f>VLOOKUP(VWI18,$B$8:$C$182,2,0)</f>
        <v>#N/A</v>
      </c>
      <c r="VWK18" s="57"/>
      <c r="VWL18" s="58"/>
      <c r="VWM18" s="56" t="e">
        <f>VLOOKUP(VWL18,$B$8:$C$182,2,0)</f>
        <v>#N/A</v>
      </c>
      <c r="VWN18" s="57"/>
      <c r="VWO18" s="58"/>
      <c r="VWP18" s="56" t="e">
        <f>VLOOKUP(VWO18,$B$8:$C$182,2,0)</f>
        <v>#N/A</v>
      </c>
      <c r="VWQ18" s="57"/>
      <c r="VWR18" s="58"/>
      <c r="VWS18" s="56" t="e">
        <f>VLOOKUP(VWR18,$B$8:$C$182,2,0)</f>
        <v>#N/A</v>
      </c>
      <c r="VWT18" s="57"/>
      <c r="VWU18" s="58"/>
      <c r="VWV18" s="56" t="e">
        <f>VLOOKUP(VWU18,$B$8:$C$182,2,0)</f>
        <v>#N/A</v>
      </c>
      <c r="VWW18" s="57"/>
      <c r="VWX18" s="58"/>
      <c r="VWY18" s="56" t="e">
        <f>VLOOKUP(VWX18,$B$8:$C$182,2,0)</f>
        <v>#N/A</v>
      </c>
      <c r="VWZ18" s="57"/>
      <c r="VXA18" s="58"/>
      <c r="VXB18" s="56" t="e">
        <f>VLOOKUP(VXA18,$B$8:$C$182,2,0)</f>
        <v>#N/A</v>
      </c>
      <c r="VXC18" s="57"/>
      <c r="VXD18" s="58"/>
      <c r="VXE18" s="56" t="e">
        <f>VLOOKUP(VXD18,$B$8:$C$182,2,0)</f>
        <v>#N/A</v>
      </c>
      <c r="VXF18" s="57"/>
      <c r="VXG18" s="58"/>
      <c r="VXH18" s="56" t="e">
        <f>VLOOKUP(VXG18,$B$8:$C$182,2,0)</f>
        <v>#N/A</v>
      </c>
      <c r="VXI18" s="57"/>
      <c r="VXJ18" s="58"/>
      <c r="VXK18" s="56" t="e">
        <f>VLOOKUP(VXJ18,$B$8:$C$182,2,0)</f>
        <v>#N/A</v>
      </c>
      <c r="VXL18" s="57"/>
      <c r="VXM18" s="58"/>
      <c r="VXN18" s="56" t="e">
        <f>VLOOKUP(VXM18,$B$8:$C$182,2,0)</f>
        <v>#N/A</v>
      </c>
      <c r="VXO18" s="57"/>
      <c r="VXP18" s="58"/>
      <c r="VXQ18" s="56" t="e">
        <f>VLOOKUP(VXP18,$B$8:$C$182,2,0)</f>
        <v>#N/A</v>
      </c>
      <c r="VXR18" s="57"/>
      <c r="VXS18" s="58"/>
      <c r="VXT18" s="56" t="e">
        <f>VLOOKUP(VXS18,$B$8:$C$182,2,0)</f>
        <v>#N/A</v>
      </c>
      <c r="VXU18" s="57"/>
      <c r="VXV18" s="58"/>
      <c r="VXW18" s="56" t="e">
        <f>VLOOKUP(VXV18,$B$8:$C$182,2,0)</f>
        <v>#N/A</v>
      </c>
      <c r="VXX18" s="57"/>
      <c r="VXY18" s="58"/>
      <c r="VXZ18" s="56" t="e">
        <f>VLOOKUP(VXY18,$B$8:$C$182,2,0)</f>
        <v>#N/A</v>
      </c>
      <c r="VYA18" s="57"/>
      <c r="VYB18" s="58"/>
      <c r="VYC18" s="56" t="e">
        <f>VLOOKUP(VYB18,$B$8:$C$182,2,0)</f>
        <v>#N/A</v>
      </c>
      <c r="VYD18" s="57"/>
      <c r="VYE18" s="58"/>
      <c r="VYF18" s="56" t="e">
        <f>VLOOKUP(VYE18,$B$8:$C$182,2,0)</f>
        <v>#N/A</v>
      </c>
      <c r="VYG18" s="57"/>
      <c r="VYH18" s="58"/>
      <c r="VYI18" s="56" t="e">
        <f>VLOOKUP(VYH18,$B$8:$C$182,2,0)</f>
        <v>#N/A</v>
      </c>
      <c r="VYJ18" s="57"/>
      <c r="VYK18" s="58"/>
      <c r="VYL18" s="56" t="e">
        <f>VLOOKUP(VYK18,$B$8:$C$182,2,0)</f>
        <v>#N/A</v>
      </c>
      <c r="VYM18" s="57"/>
      <c r="VYN18" s="58"/>
      <c r="VYO18" s="56" t="e">
        <f>VLOOKUP(VYN18,$B$8:$C$182,2,0)</f>
        <v>#N/A</v>
      </c>
      <c r="VYP18" s="57"/>
      <c r="VYQ18" s="58"/>
      <c r="VYR18" s="56" t="e">
        <f>VLOOKUP(VYQ18,$B$8:$C$182,2,0)</f>
        <v>#N/A</v>
      </c>
      <c r="VYS18" s="57"/>
      <c r="VYT18" s="58"/>
      <c r="VYU18" s="56" t="e">
        <f>VLOOKUP(VYT18,$B$8:$C$182,2,0)</f>
        <v>#N/A</v>
      </c>
      <c r="VYV18" s="57"/>
      <c r="VYW18" s="58"/>
      <c r="VYX18" s="56" t="e">
        <f>VLOOKUP(VYW18,$B$8:$C$182,2,0)</f>
        <v>#N/A</v>
      </c>
      <c r="VYY18" s="57"/>
      <c r="VYZ18" s="58"/>
      <c r="VZA18" s="56" t="e">
        <f>VLOOKUP(VYZ18,$B$8:$C$182,2,0)</f>
        <v>#N/A</v>
      </c>
      <c r="VZB18" s="57"/>
      <c r="VZC18" s="58"/>
      <c r="VZD18" s="56" t="e">
        <f>VLOOKUP(VZC18,$B$8:$C$182,2,0)</f>
        <v>#N/A</v>
      </c>
      <c r="VZE18" s="57"/>
      <c r="VZF18" s="58"/>
      <c r="VZG18" s="56" t="e">
        <f>VLOOKUP(VZF18,$B$8:$C$182,2,0)</f>
        <v>#N/A</v>
      </c>
      <c r="VZH18" s="57"/>
      <c r="VZI18" s="58"/>
      <c r="VZJ18" s="56" t="e">
        <f>VLOOKUP(VZI18,$B$8:$C$182,2,0)</f>
        <v>#N/A</v>
      </c>
      <c r="VZK18" s="57"/>
      <c r="VZL18" s="58"/>
      <c r="VZM18" s="56" t="e">
        <f>VLOOKUP(VZL18,$B$8:$C$182,2,0)</f>
        <v>#N/A</v>
      </c>
      <c r="VZN18" s="57"/>
      <c r="VZO18" s="58"/>
      <c r="VZP18" s="56" t="e">
        <f>VLOOKUP(VZO18,$B$8:$C$182,2,0)</f>
        <v>#N/A</v>
      </c>
      <c r="VZQ18" s="57"/>
      <c r="VZR18" s="58"/>
      <c r="VZS18" s="56" t="e">
        <f>VLOOKUP(VZR18,$B$8:$C$182,2,0)</f>
        <v>#N/A</v>
      </c>
      <c r="VZT18" s="57"/>
      <c r="VZU18" s="58"/>
      <c r="VZV18" s="56" t="e">
        <f>VLOOKUP(VZU18,$B$8:$C$182,2,0)</f>
        <v>#N/A</v>
      </c>
      <c r="VZW18" s="57"/>
      <c r="VZX18" s="58"/>
      <c r="VZY18" s="56" t="e">
        <f>VLOOKUP(VZX18,$B$8:$C$182,2,0)</f>
        <v>#N/A</v>
      </c>
      <c r="VZZ18" s="57"/>
      <c r="WAA18" s="58"/>
      <c r="WAB18" s="56" t="e">
        <f>VLOOKUP(WAA18,$B$8:$C$182,2,0)</f>
        <v>#N/A</v>
      </c>
      <c r="WAC18" s="57"/>
      <c r="WAD18" s="58"/>
      <c r="WAE18" s="56" t="e">
        <f>VLOOKUP(WAD18,$B$8:$C$182,2,0)</f>
        <v>#N/A</v>
      </c>
      <c r="WAF18" s="57"/>
      <c r="WAG18" s="58"/>
      <c r="WAH18" s="56" t="e">
        <f>VLOOKUP(WAG18,$B$8:$C$182,2,0)</f>
        <v>#N/A</v>
      </c>
      <c r="WAI18" s="57"/>
      <c r="WAJ18" s="58"/>
      <c r="WAK18" s="56" t="e">
        <f>VLOOKUP(WAJ18,$B$8:$C$182,2,0)</f>
        <v>#N/A</v>
      </c>
      <c r="WAL18" s="57"/>
      <c r="WAM18" s="58"/>
      <c r="WAN18" s="56" t="e">
        <f>VLOOKUP(WAM18,$B$8:$C$182,2,0)</f>
        <v>#N/A</v>
      </c>
      <c r="WAO18" s="57"/>
      <c r="WAP18" s="58"/>
      <c r="WAQ18" s="56" t="e">
        <f>VLOOKUP(WAP18,$B$8:$C$182,2,0)</f>
        <v>#N/A</v>
      </c>
      <c r="WAR18" s="57"/>
      <c r="WAS18" s="58"/>
      <c r="WAT18" s="56" t="e">
        <f>VLOOKUP(WAS18,$B$8:$C$182,2,0)</f>
        <v>#N/A</v>
      </c>
      <c r="WAU18" s="57"/>
      <c r="WAV18" s="58"/>
      <c r="WAW18" s="56" t="e">
        <f>VLOOKUP(WAV18,$B$8:$C$182,2,0)</f>
        <v>#N/A</v>
      </c>
      <c r="WAX18" s="57"/>
      <c r="WAY18" s="58"/>
      <c r="WAZ18" s="56" t="e">
        <f>VLOOKUP(WAY18,$B$8:$C$182,2,0)</f>
        <v>#N/A</v>
      </c>
      <c r="WBA18" s="57"/>
      <c r="WBB18" s="58"/>
      <c r="WBC18" s="56" t="e">
        <f>VLOOKUP(WBB18,$B$8:$C$182,2,0)</f>
        <v>#N/A</v>
      </c>
      <c r="WBD18" s="57"/>
      <c r="WBE18" s="58"/>
      <c r="WBF18" s="56" t="e">
        <f>VLOOKUP(WBE18,$B$8:$C$182,2,0)</f>
        <v>#N/A</v>
      </c>
      <c r="WBG18" s="57"/>
      <c r="WBH18" s="58"/>
      <c r="WBI18" s="56" t="e">
        <f>VLOOKUP(WBH18,$B$8:$C$182,2,0)</f>
        <v>#N/A</v>
      </c>
      <c r="WBJ18" s="57"/>
      <c r="WBK18" s="58"/>
      <c r="WBL18" s="56" t="e">
        <f>VLOOKUP(WBK18,$B$8:$C$182,2,0)</f>
        <v>#N/A</v>
      </c>
      <c r="WBM18" s="57"/>
      <c r="WBN18" s="58"/>
      <c r="WBO18" s="56" t="e">
        <f>VLOOKUP(WBN18,$B$8:$C$182,2,0)</f>
        <v>#N/A</v>
      </c>
      <c r="WBP18" s="57"/>
      <c r="WBQ18" s="58"/>
      <c r="WBR18" s="56" t="e">
        <f>VLOOKUP(WBQ18,$B$8:$C$182,2,0)</f>
        <v>#N/A</v>
      </c>
      <c r="WBS18" s="57"/>
      <c r="WBT18" s="58"/>
      <c r="WBU18" s="56" t="e">
        <f>VLOOKUP(WBT18,$B$8:$C$182,2,0)</f>
        <v>#N/A</v>
      </c>
      <c r="WBV18" s="57"/>
      <c r="WBW18" s="58"/>
      <c r="WBX18" s="56" t="e">
        <f>VLOOKUP(WBW18,$B$8:$C$182,2,0)</f>
        <v>#N/A</v>
      </c>
      <c r="WBY18" s="57"/>
      <c r="WBZ18" s="58"/>
      <c r="WCA18" s="56" t="e">
        <f>VLOOKUP(WBZ18,$B$8:$C$182,2,0)</f>
        <v>#N/A</v>
      </c>
      <c r="WCB18" s="57"/>
      <c r="WCC18" s="58"/>
      <c r="WCD18" s="56" t="e">
        <f>VLOOKUP(WCC18,$B$8:$C$182,2,0)</f>
        <v>#N/A</v>
      </c>
      <c r="WCE18" s="57"/>
      <c r="WCF18" s="58"/>
      <c r="WCG18" s="56" t="e">
        <f>VLOOKUP(WCF18,$B$8:$C$182,2,0)</f>
        <v>#N/A</v>
      </c>
      <c r="WCH18" s="57"/>
      <c r="WCI18" s="58"/>
      <c r="WCJ18" s="56" t="e">
        <f>VLOOKUP(WCI18,$B$8:$C$182,2,0)</f>
        <v>#N/A</v>
      </c>
      <c r="WCK18" s="57"/>
      <c r="WCL18" s="58"/>
      <c r="WCM18" s="56" t="e">
        <f>VLOOKUP(WCL18,$B$8:$C$182,2,0)</f>
        <v>#N/A</v>
      </c>
      <c r="WCN18" s="57"/>
      <c r="WCO18" s="58"/>
      <c r="WCP18" s="56" t="e">
        <f>VLOOKUP(WCO18,$B$8:$C$182,2,0)</f>
        <v>#N/A</v>
      </c>
      <c r="WCQ18" s="57"/>
      <c r="WCR18" s="58"/>
      <c r="WCS18" s="56" t="e">
        <f>VLOOKUP(WCR18,$B$8:$C$182,2,0)</f>
        <v>#N/A</v>
      </c>
      <c r="WCT18" s="57"/>
      <c r="WCU18" s="58"/>
      <c r="WCV18" s="56" t="e">
        <f>VLOOKUP(WCU18,$B$8:$C$182,2,0)</f>
        <v>#N/A</v>
      </c>
      <c r="WCW18" s="57"/>
      <c r="WCX18" s="58"/>
      <c r="WCY18" s="56" t="e">
        <f>VLOOKUP(WCX18,$B$8:$C$182,2,0)</f>
        <v>#N/A</v>
      </c>
      <c r="WCZ18" s="57"/>
      <c r="WDA18" s="58"/>
      <c r="WDB18" s="56" t="e">
        <f>VLOOKUP(WDA18,$B$8:$C$182,2,0)</f>
        <v>#N/A</v>
      </c>
      <c r="WDC18" s="57"/>
      <c r="WDD18" s="58"/>
      <c r="WDE18" s="56" t="e">
        <f>VLOOKUP(WDD18,$B$8:$C$182,2,0)</f>
        <v>#N/A</v>
      </c>
      <c r="WDF18" s="57"/>
      <c r="WDG18" s="58"/>
      <c r="WDH18" s="56" t="e">
        <f>VLOOKUP(WDG18,$B$8:$C$182,2,0)</f>
        <v>#N/A</v>
      </c>
      <c r="WDI18" s="57"/>
      <c r="WDJ18" s="58"/>
      <c r="WDK18" s="56" t="e">
        <f>VLOOKUP(WDJ18,$B$8:$C$182,2,0)</f>
        <v>#N/A</v>
      </c>
      <c r="WDL18" s="57"/>
      <c r="WDM18" s="58"/>
      <c r="WDN18" s="56" t="e">
        <f>VLOOKUP(WDM18,$B$8:$C$182,2,0)</f>
        <v>#N/A</v>
      </c>
      <c r="WDO18" s="57"/>
      <c r="WDP18" s="58"/>
      <c r="WDQ18" s="56" t="e">
        <f>VLOOKUP(WDP18,$B$8:$C$182,2,0)</f>
        <v>#N/A</v>
      </c>
      <c r="WDR18" s="57"/>
      <c r="WDS18" s="58"/>
      <c r="WDT18" s="56" t="e">
        <f>VLOOKUP(WDS18,$B$8:$C$182,2,0)</f>
        <v>#N/A</v>
      </c>
      <c r="WDU18" s="57"/>
      <c r="WDV18" s="58"/>
      <c r="WDW18" s="56" t="e">
        <f>VLOOKUP(WDV18,$B$8:$C$182,2,0)</f>
        <v>#N/A</v>
      </c>
      <c r="WDX18" s="57"/>
      <c r="WDY18" s="58"/>
      <c r="WDZ18" s="56" t="e">
        <f>VLOOKUP(WDY18,$B$8:$C$182,2,0)</f>
        <v>#N/A</v>
      </c>
      <c r="WEA18" s="57"/>
      <c r="WEB18" s="58"/>
      <c r="WEC18" s="56" t="e">
        <f>VLOOKUP(WEB18,$B$8:$C$182,2,0)</f>
        <v>#N/A</v>
      </c>
      <c r="WED18" s="57"/>
      <c r="WEE18" s="58"/>
      <c r="WEF18" s="56" t="e">
        <f>VLOOKUP(WEE18,$B$8:$C$182,2,0)</f>
        <v>#N/A</v>
      </c>
      <c r="WEG18" s="57"/>
      <c r="WEH18" s="58"/>
      <c r="WEI18" s="56" t="e">
        <f>VLOOKUP(WEH18,$B$8:$C$182,2,0)</f>
        <v>#N/A</v>
      </c>
      <c r="WEJ18" s="57"/>
      <c r="WEK18" s="58"/>
      <c r="WEL18" s="56" t="e">
        <f>VLOOKUP(WEK18,$B$8:$C$182,2,0)</f>
        <v>#N/A</v>
      </c>
      <c r="WEM18" s="57"/>
      <c r="WEN18" s="58"/>
      <c r="WEO18" s="56" t="e">
        <f>VLOOKUP(WEN18,$B$8:$C$182,2,0)</f>
        <v>#N/A</v>
      </c>
      <c r="WEP18" s="57"/>
      <c r="WEQ18" s="58"/>
      <c r="WER18" s="56" t="e">
        <f>VLOOKUP(WEQ18,$B$8:$C$182,2,0)</f>
        <v>#N/A</v>
      </c>
      <c r="WES18" s="57"/>
      <c r="WET18" s="58"/>
      <c r="WEU18" s="56" t="e">
        <f>VLOOKUP(WET18,$B$8:$C$182,2,0)</f>
        <v>#N/A</v>
      </c>
      <c r="WEV18" s="57"/>
      <c r="WEW18" s="58"/>
      <c r="WEX18" s="56" t="e">
        <f>VLOOKUP(WEW18,$B$8:$C$182,2,0)</f>
        <v>#N/A</v>
      </c>
      <c r="WEY18" s="57"/>
      <c r="WEZ18" s="58"/>
      <c r="WFA18" s="56" t="e">
        <f>VLOOKUP(WEZ18,$B$8:$C$182,2,0)</f>
        <v>#N/A</v>
      </c>
      <c r="WFB18" s="57"/>
      <c r="WFC18" s="58"/>
      <c r="WFD18" s="56" t="e">
        <f>VLOOKUP(WFC18,$B$8:$C$182,2,0)</f>
        <v>#N/A</v>
      </c>
      <c r="WFE18" s="57"/>
      <c r="WFF18" s="58"/>
      <c r="WFG18" s="56" t="e">
        <f>VLOOKUP(WFF18,$B$8:$C$182,2,0)</f>
        <v>#N/A</v>
      </c>
      <c r="WFH18" s="57"/>
      <c r="WFI18" s="58"/>
      <c r="WFJ18" s="56" t="e">
        <f>VLOOKUP(WFI18,$B$8:$C$182,2,0)</f>
        <v>#N/A</v>
      </c>
      <c r="WFK18" s="57"/>
      <c r="WFL18" s="58"/>
      <c r="WFM18" s="56" t="e">
        <f>VLOOKUP(WFL18,$B$8:$C$182,2,0)</f>
        <v>#N/A</v>
      </c>
      <c r="WFN18" s="57"/>
      <c r="WFO18" s="58"/>
      <c r="WFP18" s="56" t="e">
        <f>VLOOKUP(WFO18,$B$8:$C$182,2,0)</f>
        <v>#N/A</v>
      </c>
      <c r="WFQ18" s="57"/>
      <c r="WFR18" s="58"/>
      <c r="WFS18" s="56" t="e">
        <f>VLOOKUP(WFR18,$B$8:$C$182,2,0)</f>
        <v>#N/A</v>
      </c>
      <c r="WFT18" s="57"/>
      <c r="WFU18" s="58"/>
      <c r="WFV18" s="56" t="e">
        <f>VLOOKUP(WFU18,$B$8:$C$182,2,0)</f>
        <v>#N/A</v>
      </c>
      <c r="WFW18" s="57"/>
      <c r="WFX18" s="58"/>
      <c r="WFY18" s="56" t="e">
        <f>VLOOKUP(WFX18,$B$8:$C$182,2,0)</f>
        <v>#N/A</v>
      </c>
      <c r="WFZ18" s="57"/>
      <c r="WGA18" s="58"/>
      <c r="WGB18" s="56" t="e">
        <f>VLOOKUP(WGA18,$B$8:$C$182,2,0)</f>
        <v>#N/A</v>
      </c>
      <c r="WGC18" s="57"/>
      <c r="WGD18" s="58"/>
      <c r="WGE18" s="56" t="e">
        <f>VLOOKUP(WGD18,$B$8:$C$182,2,0)</f>
        <v>#N/A</v>
      </c>
      <c r="WGF18" s="57"/>
      <c r="WGG18" s="58"/>
      <c r="WGH18" s="56" t="e">
        <f>VLOOKUP(WGG18,$B$8:$C$182,2,0)</f>
        <v>#N/A</v>
      </c>
      <c r="WGI18" s="57"/>
      <c r="WGJ18" s="58"/>
      <c r="WGK18" s="56" t="e">
        <f>VLOOKUP(WGJ18,$B$8:$C$182,2,0)</f>
        <v>#N/A</v>
      </c>
      <c r="WGL18" s="57"/>
      <c r="WGM18" s="58"/>
      <c r="WGN18" s="56" t="e">
        <f>VLOOKUP(WGM18,$B$8:$C$182,2,0)</f>
        <v>#N/A</v>
      </c>
      <c r="WGO18" s="57"/>
      <c r="WGP18" s="58"/>
      <c r="WGQ18" s="56" t="e">
        <f>VLOOKUP(WGP18,$B$8:$C$182,2,0)</f>
        <v>#N/A</v>
      </c>
      <c r="WGR18" s="57"/>
      <c r="WGS18" s="58"/>
      <c r="WGT18" s="56" t="e">
        <f>VLOOKUP(WGS18,$B$8:$C$182,2,0)</f>
        <v>#N/A</v>
      </c>
      <c r="WGU18" s="57"/>
      <c r="WGV18" s="58"/>
      <c r="WGW18" s="56" t="e">
        <f>VLOOKUP(WGV18,$B$8:$C$182,2,0)</f>
        <v>#N/A</v>
      </c>
      <c r="WGX18" s="57"/>
      <c r="WGY18" s="58"/>
      <c r="WGZ18" s="56" t="e">
        <f>VLOOKUP(WGY18,$B$8:$C$182,2,0)</f>
        <v>#N/A</v>
      </c>
      <c r="WHA18" s="57"/>
      <c r="WHB18" s="58"/>
      <c r="WHC18" s="56" t="e">
        <f>VLOOKUP(WHB18,$B$8:$C$182,2,0)</f>
        <v>#N/A</v>
      </c>
      <c r="WHD18" s="57"/>
      <c r="WHE18" s="58"/>
      <c r="WHF18" s="56" t="e">
        <f>VLOOKUP(WHE18,$B$8:$C$182,2,0)</f>
        <v>#N/A</v>
      </c>
      <c r="WHG18" s="57"/>
      <c r="WHH18" s="58"/>
      <c r="WHI18" s="56" t="e">
        <f>VLOOKUP(WHH18,$B$8:$C$182,2,0)</f>
        <v>#N/A</v>
      </c>
      <c r="WHJ18" s="57"/>
      <c r="WHK18" s="58"/>
      <c r="WHL18" s="56" t="e">
        <f>VLOOKUP(WHK18,$B$8:$C$182,2,0)</f>
        <v>#N/A</v>
      </c>
      <c r="WHM18" s="57"/>
      <c r="WHN18" s="58"/>
      <c r="WHO18" s="56" t="e">
        <f>VLOOKUP(WHN18,$B$8:$C$182,2,0)</f>
        <v>#N/A</v>
      </c>
      <c r="WHP18" s="57"/>
      <c r="WHQ18" s="58"/>
      <c r="WHR18" s="56" t="e">
        <f>VLOOKUP(WHQ18,$B$8:$C$182,2,0)</f>
        <v>#N/A</v>
      </c>
      <c r="WHS18" s="57"/>
      <c r="WHT18" s="58"/>
      <c r="WHU18" s="56" t="e">
        <f>VLOOKUP(WHT18,$B$8:$C$182,2,0)</f>
        <v>#N/A</v>
      </c>
      <c r="WHV18" s="57"/>
      <c r="WHW18" s="58"/>
      <c r="WHX18" s="56" t="e">
        <f>VLOOKUP(WHW18,$B$8:$C$182,2,0)</f>
        <v>#N/A</v>
      </c>
      <c r="WHY18" s="57"/>
      <c r="WHZ18" s="58"/>
      <c r="WIA18" s="56" t="e">
        <f>VLOOKUP(WHZ18,$B$8:$C$182,2,0)</f>
        <v>#N/A</v>
      </c>
      <c r="WIB18" s="57"/>
      <c r="WIC18" s="58"/>
      <c r="WID18" s="56" t="e">
        <f>VLOOKUP(WIC18,$B$8:$C$182,2,0)</f>
        <v>#N/A</v>
      </c>
      <c r="WIE18" s="57"/>
      <c r="WIF18" s="58"/>
      <c r="WIG18" s="56" t="e">
        <f>VLOOKUP(WIF18,$B$8:$C$182,2,0)</f>
        <v>#N/A</v>
      </c>
      <c r="WIH18" s="57"/>
      <c r="WII18" s="58"/>
      <c r="WIJ18" s="56" t="e">
        <f>VLOOKUP(WII18,$B$8:$C$182,2,0)</f>
        <v>#N/A</v>
      </c>
      <c r="WIK18" s="57"/>
      <c r="WIL18" s="58"/>
      <c r="WIM18" s="56" t="e">
        <f>VLOOKUP(WIL18,$B$8:$C$182,2,0)</f>
        <v>#N/A</v>
      </c>
      <c r="WIN18" s="57"/>
      <c r="WIO18" s="58"/>
      <c r="WIP18" s="56" t="e">
        <f>VLOOKUP(WIO18,$B$8:$C$182,2,0)</f>
        <v>#N/A</v>
      </c>
      <c r="WIQ18" s="57"/>
      <c r="WIR18" s="58"/>
      <c r="WIS18" s="56" t="e">
        <f>VLOOKUP(WIR18,$B$8:$C$182,2,0)</f>
        <v>#N/A</v>
      </c>
      <c r="WIT18" s="57"/>
      <c r="WIU18" s="58"/>
      <c r="WIV18" s="56" t="e">
        <f>VLOOKUP(WIU18,$B$8:$C$182,2,0)</f>
        <v>#N/A</v>
      </c>
      <c r="WIW18" s="57"/>
      <c r="WIX18" s="58"/>
      <c r="WIY18" s="56" t="e">
        <f>VLOOKUP(WIX18,$B$8:$C$182,2,0)</f>
        <v>#N/A</v>
      </c>
      <c r="WIZ18" s="57"/>
      <c r="WJA18" s="58"/>
      <c r="WJB18" s="56" t="e">
        <f>VLOOKUP(WJA18,$B$8:$C$182,2,0)</f>
        <v>#N/A</v>
      </c>
      <c r="WJC18" s="57"/>
      <c r="WJD18" s="58"/>
      <c r="WJE18" s="56" t="e">
        <f>VLOOKUP(WJD18,$B$8:$C$182,2,0)</f>
        <v>#N/A</v>
      </c>
      <c r="WJF18" s="57"/>
      <c r="WJG18" s="58"/>
      <c r="WJH18" s="56" t="e">
        <f>VLOOKUP(WJG18,$B$8:$C$182,2,0)</f>
        <v>#N/A</v>
      </c>
      <c r="WJI18" s="57"/>
      <c r="WJJ18" s="58"/>
      <c r="WJK18" s="56" t="e">
        <f>VLOOKUP(WJJ18,$B$8:$C$182,2,0)</f>
        <v>#N/A</v>
      </c>
      <c r="WJL18" s="57"/>
      <c r="WJM18" s="58"/>
      <c r="WJN18" s="56" t="e">
        <f>VLOOKUP(WJM18,$B$8:$C$182,2,0)</f>
        <v>#N/A</v>
      </c>
      <c r="WJO18" s="57"/>
      <c r="WJP18" s="58"/>
      <c r="WJQ18" s="56" t="e">
        <f>VLOOKUP(WJP18,$B$8:$C$182,2,0)</f>
        <v>#N/A</v>
      </c>
      <c r="WJR18" s="57"/>
      <c r="WJS18" s="58"/>
      <c r="WJT18" s="56" t="e">
        <f>VLOOKUP(WJS18,$B$8:$C$182,2,0)</f>
        <v>#N/A</v>
      </c>
      <c r="WJU18" s="57"/>
      <c r="WJV18" s="58"/>
      <c r="WJW18" s="56" t="e">
        <f>VLOOKUP(WJV18,$B$8:$C$182,2,0)</f>
        <v>#N/A</v>
      </c>
      <c r="WJX18" s="57"/>
      <c r="WJY18" s="58"/>
      <c r="WJZ18" s="56" t="e">
        <f>VLOOKUP(WJY18,$B$8:$C$182,2,0)</f>
        <v>#N/A</v>
      </c>
      <c r="WKA18" s="57"/>
      <c r="WKB18" s="58"/>
      <c r="WKC18" s="56" t="e">
        <f>VLOOKUP(WKB18,$B$8:$C$182,2,0)</f>
        <v>#N/A</v>
      </c>
      <c r="WKD18" s="57"/>
      <c r="WKE18" s="58"/>
      <c r="WKF18" s="56" t="e">
        <f>VLOOKUP(WKE18,$B$8:$C$182,2,0)</f>
        <v>#N/A</v>
      </c>
      <c r="WKG18" s="57"/>
      <c r="WKH18" s="58"/>
      <c r="WKI18" s="56" t="e">
        <f>VLOOKUP(WKH18,$B$8:$C$182,2,0)</f>
        <v>#N/A</v>
      </c>
      <c r="WKJ18" s="57"/>
      <c r="WKK18" s="58"/>
      <c r="WKL18" s="56" t="e">
        <f>VLOOKUP(WKK18,$B$8:$C$182,2,0)</f>
        <v>#N/A</v>
      </c>
      <c r="WKM18" s="57"/>
      <c r="WKN18" s="58"/>
      <c r="WKO18" s="56" t="e">
        <f>VLOOKUP(WKN18,$B$8:$C$182,2,0)</f>
        <v>#N/A</v>
      </c>
      <c r="WKP18" s="57"/>
      <c r="WKQ18" s="58"/>
      <c r="WKR18" s="56" t="e">
        <f>VLOOKUP(WKQ18,$B$8:$C$182,2,0)</f>
        <v>#N/A</v>
      </c>
      <c r="WKS18" s="57"/>
      <c r="WKT18" s="58"/>
      <c r="WKU18" s="56" t="e">
        <f>VLOOKUP(WKT18,$B$8:$C$182,2,0)</f>
        <v>#N/A</v>
      </c>
      <c r="WKV18" s="57"/>
      <c r="WKW18" s="58"/>
      <c r="WKX18" s="56" t="e">
        <f>VLOOKUP(WKW18,$B$8:$C$182,2,0)</f>
        <v>#N/A</v>
      </c>
      <c r="WKY18" s="57"/>
      <c r="WKZ18" s="58"/>
      <c r="WLA18" s="56" t="e">
        <f>VLOOKUP(WKZ18,$B$8:$C$182,2,0)</f>
        <v>#N/A</v>
      </c>
      <c r="WLB18" s="57"/>
      <c r="WLC18" s="58"/>
      <c r="WLD18" s="56" t="e">
        <f>VLOOKUP(WLC18,$B$8:$C$182,2,0)</f>
        <v>#N/A</v>
      </c>
      <c r="WLE18" s="57"/>
      <c r="WLF18" s="58"/>
      <c r="WLG18" s="56" t="e">
        <f>VLOOKUP(WLF18,$B$8:$C$182,2,0)</f>
        <v>#N/A</v>
      </c>
      <c r="WLH18" s="57"/>
      <c r="WLI18" s="58"/>
      <c r="WLJ18" s="56" t="e">
        <f>VLOOKUP(WLI18,$B$8:$C$182,2,0)</f>
        <v>#N/A</v>
      </c>
      <c r="WLK18" s="57"/>
      <c r="WLL18" s="58"/>
      <c r="WLM18" s="56" t="e">
        <f>VLOOKUP(WLL18,$B$8:$C$182,2,0)</f>
        <v>#N/A</v>
      </c>
      <c r="WLN18" s="57"/>
      <c r="WLO18" s="58"/>
      <c r="WLP18" s="56" t="e">
        <f>VLOOKUP(WLO18,$B$8:$C$182,2,0)</f>
        <v>#N/A</v>
      </c>
      <c r="WLQ18" s="57"/>
      <c r="WLR18" s="58"/>
      <c r="WLS18" s="56" t="e">
        <f>VLOOKUP(WLR18,$B$8:$C$182,2,0)</f>
        <v>#N/A</v>
      </c>
      <c r="WLT18" s="57"/>
      <c r="WLU18" s="58"/>
      <c r="WLV18" s="56" t="e">
        <f>VLOOKUP(WLU18,$B$8:$C$182,2,0)</f>
        <v>#N/A</v>
      </c>
      <c r="WLW18" s="57"/>
      <c r="WLX18" s="58"/>
      <c r="WLY18" s="56" t="e">
        <f>VLOOKUP(WLX18,$B$8:$C$182,2,0)</f>
        <v>#N/A</v>
      </c>
      <c r="WLZ18" s="57"/>
      <c r="WMA18" s="58"/>
      <c r="WMB18" s="56" t="e">
        <f>VLOOKUP(WMA18,$B$8:$C$182,2,0)</f>
        <v>#N/A</v>
      </c>
      <c r="WMC18" s="57"/>
      <c r="WMD18" s="58"/>
      <c r="WME18" s="56" t="e">
        <f>VLOOKUP(WMD18,$B$8:$C$182,2,0)</f>
        <v>#N/A</v>
      </c>
      <c r="WMF18" s="57"/>
      <c r="WMG18" s="58"/>
      <c r="WMH18" s="56" t="e">
        <f>VLOOKUP(WMG18,$B$8:$C$182,2,0)</f>
        <v>#N/A</v>
      </c>
      <c r="WMI18" s="57"/>
      <c r="WMJ18" s="58"/>
      <c r="WMK18" s="56" t="e">
        <f>VLOOKUP(WMJ18,$B$8:$C$182,2,0)</f>
        <v>#N/A</v>
      </c>
      <c r="WML18" s="57"/>
      <c r="WMM18" s="58"/>
      <c r="WMN18" s="56" t="e">
        <f>VLOOKUP(WMM18,$B$8:$C$182,2,0)</f>
        <v>#N/A</v>
      </c>
      <c r="WMO18" s="57"/>
      <c r="WMP18" s="58"/>
      <c r="WMQ18" s="56" t="e">
        <f>VLOOKUP(WMP18,$B$8:$C$182,2,0)</f>
        <v>#N/A</v>
      </c>
      <c r="WMR18" s="57"/>
      <c r="WMS18" s="58"/>
      <c r="WMT18" s="56" t="e">
        <f>VLOOKUP(WMS18,$B$8:$C$182,2,0)</f>
        <v>#N/A</v>
      </c>
      <c r="WMU18" s="57"/>
      <c r="WMV18" s="58"/>
      <c r="WMW18" s="56" t="e">
        <f>VLOOKUP(WMV18,$B$8:$C$182,2,0)</f>
        <v>#N/A</v>
      </c>
      <c r="WMX18" s="57"/>
      <c r="WMY18" s="58"/>
      <c r="WMZ18" s="56" t="e">
        <f>VLOOKUP(WMY18,$B$8:$C$182,2,0)</f>
        <v>#N/A</v>
      </c>
      <c r="WNA18" s="57"/>
      <c r="WNB18" s="58"/>
      <c r="WNC18" s="56" t="e">
        <f>VLOOKUP(WNB18,$B$8:$C$182,2,0)</f>
        <v>#N/A</v>
      </c>
      <c r="WND18" s="57"/>
      <c r="WNE18" s="58"/>
      <c r="WNF18" s="56" t="e">
        <f>VLOOKUP(WNE18,$B$8:$C$182,2,0)</f>
        <v>#N/A</v>
      </c>
      <c r="WNG18" s="57"/>
      <c r="WNH18" s="58"/>
      <c r="WNI18" s="56" t="e">
        <f>VLOOKUP(WNH18,$B$8:$C$182,2,0)</f>
        <v>#N/A</v>
      </c>
      <c r="WNJ18" s="57"/>
      <c r="WNK18" s="58"/>
      <c r="WNL18" s="56" t="e">
        <f>VLOOKUP(WNK18,$B$8:$C$182,2,0)</f>
        <v>#N/A</v>
      </c>
      <c r="WNM18" s="57"/>
      <c r="WNN18" s="58"/>
      <c r="WNO18" s="56" t="e">
        <f>VLOOKUP(WNN18,$B$8:$C$182,2,0)</f>
        <v>#N/A</v>
      </c>
      <c r="WNP18" s="57"/>
      <c r="WNQ18" s="58"/>
      <c r="WNR18" s="56" t="e">
        <f>VLOOKUP(WNQ18,$B$8:$C$182,2,0)</f>
        <v>#N/A</v>
      </c>
      <c r="WNS18" s="57"/>
      <c r="WNT18" s="58"/>
      <c r="WNU18" s="56" t="e">
        <f>VLOOKUP(WNT18,$B$8:$C$182,2,0)</f>
        <v>#N/A</v>
      </c>
      <c r="WNV18" s="57"/>
      <c r="WNW18" s="58"/>
      <c r="WNX18" s="56" t="e">
        <f>VLOOKUP(WNW18,$B$8:$C$182,2,0)</f>
        <v>#N/A</v>
      </c>
      <c r="WNY18" s="57"/>
      <c r="WNZ18" s="58"/>
      <c r="WOA18" s="56" t="e">
        <f>VLOOKUP(WNZ18,$B$8:$C$182,2,0)</f>
        <v>#N/A</v>
      </c>
      <c r="WOB18" s="57"/>
      <c r="WOC18" s="58"/>
      <c r="WOD18" s="56" t="e">
        <f>VLOOKUP(WOC18,$B$8:$C$182,2,0)</f>
        <v>#N/A</v>
      </c>
      <c r="WOE18" s="57"/>
      <c r="WOF18" s="58"/>
      <c r="WOG18" s="56" t="e">
        <f>VLOOKUP(WOF18,$B$8:$C$182,2,0)</f>
        <v>#N/A</v>
      </c>
      <c r="WOH18" s="57"/>
      <c r="WOI18" s="58"/>
      <c r="WOJ18" s="56" t="e">
        <f>VLOOKUP(WOI18,$B$8:$C$182,2,0)</f>
        <v>#N/A</v>
      </c>
      <c r="WOK18" s="57"/>
      <c r="WOL18" s="58"/>
      <c r="WOM18" s="56" t="e">
        <f>VLOOKUP(WOL18,$B$8:$C$182,2,0)</f>
        <v>#N/A</v>
      </c>
      <c r="WON18" s="57"/>
      <c r="WOO18" s="58"/>
      <c r="WOP18" s="56" t="e">
        <f>VLOOKUP(WOO18,$B$8:$C$182,2,0)</f>
        <v>#N/A</v>
      </c>
      <c r="WOQ18" s="57"/>
      <c r="WOR18" s="58"/>
      <c r="WOS18" s="56" t="e">
        <f>VLOOKUP(WOR18,$B$8:$C$182,2,0)</f>
        <v>#N/A</v>
      </c>
      <c r="WOT18" s="57"/>
      <c r="WOU18" s="58"/>
      <c r="WOV18" s="56" t="e">
        <f>VLOOKUP(WOU18,$B$8:$C$182,2,0)</f>
        <v>#N/A</v>
      </c>
      <c r="WOW18" s="57"/>
      <c r="WOX18" s="58"/>
      <c r="WOY18" s="56" t="e">
        <f>VLOOKUP(WOX18,$B$8:$C$182,2,0)</f>
        <v>#N/A</v>
      </c>
      <c r="WOZ18" s="57"/>
      <c r="WPA18" s="58"/>
      <c r="WPB18" s="56" t="e">
        <f>VLOOKUP(WPA18,$B$8:$C$182,2,0)</f>
        <v>#N/A</v>
      </c>
      <c r="WPC18" s="57"/>
      <c r="WPD18" s="58"/>
      <c r="WPE18" s="56" t="e">
        <f>VLOOKUP(WPD18,$B$8:$C$182,2,0)</f>
        <v>#N/A</v>
      </c>
      <c r="WPF18" s="57"/>
      <c r="WPG18" s="58"/>
      <c r="WPH18" s="56" t="e">
        <f>VLOOKUP(WPG18,$B$8:$C$182,2,0)</f>
        <v>#N/A</v>
      </c>
      <c r="WPI18" s="57"/>
      <c r="WPJ18" s="58"/>
      <c r="WPK18" s="56" t="e">
        <f>VLOOKUP(WPJ18,$B$8:$C$182,2,0)</f>
        <v>#N/A</v>
      </c>
      <c r="WPL18" s="57"/>
      <c r="WPM18" s="58"/>
      <c r="WPN18" s="56" t="e">
        <f>VLOOKUP(WPM18,$B$8:$C$182,2,0)</f>
        <v>#N/A</v>
      </c>
      <c r="WPO18" s="57"/>
      <c r="WPP18" s="58"/>
      <c r="WPQ18" s="56" t="e">
        <f>VLOOKUP(WPP18,$B$8:$C$182,2,0)</f>
        <v>#N/A</v>
      </c>
      <c r="WPR18" s="57"/>
      <c r="WPS18" s="58"/>
      <c r="WPT18" s="56" t="e">
        <f>VLOOKUP(WPS18,$B$8:$C$182,2,0)</f>
        <v>#N/A</v>
      </c>
      <c r="WPU18" s="57"/>
      <c r="WPV18" s="58"/>
      <c r="WPW18" s="56" t="e">
        <f>VLOOKUP(WPV18,$B$8:$C$182,2,0)</f>
        <v>#N/A</v>
      </c>
      <c r="WPX18" s="57"/>
      <c r="WPY18" s="58"/>
      <c r="WPZ18" s="56" t="e">
        <f>VLOOKUP(WPY18,$B$8:$C$182,2,0)</f>
        <v>#N/A</v>
      </c>
      <c r="WQA18" s="57"/>
      <c r="WQB18" s="58"/>
      <c r="WQC18" s="56" t="e">
        <f>VLOOKUP(WQB18,$B$8:$C$182,2,0)</f>
        <v>#N/A</v>
      </c>
      <c r="WQD18" s="57"/>
      <c r="WQE18" s="58"/>
      <c r="WQF18" s="56" t="e">
        <f>VLOOKUP(WQE18,$B$8:$C$182,2,0)</f>
        <v>#N/A</v>
      </c>
      <c r="WQG18" s="57"/>
      <c r="WQH18" s="58"/>
      <c r="WQI18" s="56" t="e">
        <f>VLOOKUP(WQH18,$B$8:$C$182,2,0)</f>
        <v>#N/A</v>
      </c>
      <c r="WQJ18" s="57"/>
      <c r="WQK18" s="58"/>
      <c r="WQL18" s="56" t="e">
        <f>VLOOKUP(WQK18,$B$8:$C$182,2,0)</f>
        <v>#N/A</v>
      </c>
      <c r="WQM18" s="57"/>
      <c r="WQN18" s="58"/>
      <c r="WQO18" s="56" t="e">
        <f>VLOOKUP(WQN18,$B$8:$C$182,2,0)</f>
        <v>#N/A</v>
      </c>
      <c r="WQP18" s="57"/>
      <c r="WQQ18" s="58"/>
      <c r="WQR18" s="56" t="e">
        <f>VLOOKUP(WQQ18,$B$8:$C$182,2,0)</f>
        <v>#N/A</v>
      </c>
      <c r="WQS18" s="57"/>
      <c r="WQT18" s="58"/>
      <c r="WQU18" s="56" t="e">
        <f>VLOOKUP(WQT18,$B$8:$C$182,2,0)</f>
        <v>#N/A</v>
      </c>
      <c r="WQV18" s="57"/>
      <c r="WQW18" s="58"/>
      <c r="WQX18" s="56" t="e">
        <f>VLOOKUP(WQW18,$B$8:$C$182,2,0)</f>
        <v>#N/A</v>
      </c>
      <c r="WQY18" s="57"/>
      <c r="WQZ18" s="58"/>
      <c r="WRA18" s="56" t="e">
        <f>VLOOKUP(WQZ18,$B$8:$C$182,2,0)</f>
        <v>#N/A</v>
      </c>
      <c r="WRB18" s="57"/>
      <c r="WRC18" s="58"/>
      <c r="WRD18" s="56" t="e">
        <f>VLOOKUP(WRC18,$B$8:$C$182,2,0)</f>
        <v>#N/A</v>
      </c>
      <c r="WRE18" s="57"/>
      <c r="WRF18" s="58"/>
      <c r="WRG18" s="56" t="e">
        <f>VLOOKUP(WRF18,$B$8:$C$182,2,0)</f>
        <v>#N/A</v>
      </c>
      <c r="WRH18" s="57"/>
      <c r="WRI18" s="58"/>
      <c r="WRJ18" s="56" t="e">
        <f>VLOOKUP(WRI18,$B$8:$C$182,2,0)</f>
        <v>#N/A</v>
      </c>
      <c r="WRK18" s="57"/>
      <c r="WRL18" s="58"/>
      <c r="WRM18" s="56" t="e">
        <f>VLOOKUP(WRL18,$B$8:$C$182,2,0)</f>
        <v>#N/A</v>
      </c>
      <c r="WRN18" s="57"/>
      <c r="WRO18" s="58"/>
      <c r="WRP18" s="56" t="e">
        <f>VLOOKUP(WRO18,$B$8:$C$182,2,0)</f>
        <v>#N/A</v>
      </c>
      <c r="WRQ18" s="57"/>
      <c r="WRR18" s="58"/>
      <c r="WRS18" s="56" t="e">
        <f>VLOOKUP(WRR18,$B$8:$C$182,2,0)</f>
        <v>#N/A</v>
      </c>
      <c r="WRT18" s="57"/>
      <c r="WRU18" s="58"/>
      <c r="WRV18" s="56" t="e">
        <f>VLOOKUP(WRU18,$B$8:$C$182,2,0)</f>
        <v>#N/A</v>
      </c>
      <c r="WRW18" s="57"/>
      <c r="WRX18" s="58"/>
      <c r="WRY18" s="56" t="e">
        <f>VLOOKUP(WRX18,$B$8:$C$182,2,0)</f>
        <v>#N/A</v>
      </c>
      <c r="WRZ18" s="57"/>
      <c r="WSA18" s="58"/>
      <c r="WSB18" s="56" t="e">
        <f>VLOOKUP(WSA18,$B$8:$C$182,2,0)</f>
        <v>#N/A</v>
      </c>
      <c r="WSC18" s="57"/>
      <c r="WSD18" s="58"/>
      <c r="WSE18" s="56" t="e">
        <f>VLOOKUP(WSD18,$B$8:$C$182,2,0)</f>
        <v>#N/A</v>
      </c>
      <c r="WSF18" s="57"/>
      <c r="WSG18" s="58"/>
      <c r="WSH18" s="56" t="e">
        <f>VLOOKUP(WSG18,$B$8:$C$182,2,0)</f>
        <v>#N/A</v>
      </c>
      <c r="WSI18" s="57"/>
      <c r="WSJ18" s="58"/>
      <c r="WSK18" s="56" t="e">
        <f>VLOOKUP(WSJ18,$B$8:$C$182,2,0)</f>
        <v>#N/A</v>
      </c>
      <c r="WSL18" s="57"/>
      <c r="WSM18" s="58"/>
      <c r="WSN18" s="56" t="e">
        <f>VLOOKUP(WSM18,$B$8:$C$182,2,0)</f>
        <v>#N/A</v>
      </c>
      <c r="WSO18" s="57"/>
      <c r="WSP18" s="58"/>
      <c r="WSQ18" s="56" t="e">
        <f>VLOOKUP(WSP18,$B$8:$C$182,2,0)</f>
        <v>#N/A</v>
      </c>
      <c r="WSR18" s="57"/>
      <c r="WSS18" s="58"/>
      <c r="WST18" s="56" t="e">
        <f>VLOOKUP(WSS18,$B$8:$C$182,2,0)</f>
        <v>#N/A</v>
      </c>
      <c r="WSU18" s="57"/>
      <c r="WSV18" s="58"/>
      <c r="WSW18" s="56" t="e">
        <f>VLOOKUP(WSV18,$B$8:$C$182,2,0)</f>
        <v>#N/A</v>
      </c>
      <c r="WSX18" s="57"/>
      <c r="WSY18" s="58"/>
      <c r="WSZ18" s="56" t="e">
        <f>VLOOKUP(WSY18,$B$8:$C$182,2,0)</f>
        <v>#N/A</v>
      </c>
      <c r="WTA18" s="57"/>
      <c r="WTB18" s="58"/>
      <c r="WTC18" s="56" t="e">
        <f>VLOOKUP(WTB18,$B$8:$C$182,2,0)</f>
        <v>#N/A</v>
      </c>
      <c r="WTD18" s="57"/>
      <c r="WTE18" s="58"/>
      <c r="WTF18" s="56" t="e">
        <f>VLOOKUP(WTE18,$B$8:$C$182,2,0)</f>
        <v>#N/A</v>
      </c>
      <c r="WTG18" s="57"/>
      <c r="WTH18" s="58"/>
      <c r="WTI18" s="56" t="e">
        <f>VLOOKUP(WTH18,$B$8:$C$182,2,0)</f>
        <v>#N/A</v>
      </c>
      <c r="WTJ18" s="57"/>
      <c r="WTK18" s="58"/>
      <c r="WTL18" s="56" t="e">
        <f>VLOOKUP(WTK18,$B$8:$C$182,2,0)</f>
        <v>#N/A</v>
      </c>
      <c r="WTM18" s="57"/>
      <c r="WTN18" s="58"/>
      <c r="WTO18" s="56" t="e">
        <f>VLOOKUP(WTN18,$B$8:$C$182,2,0)</f>
        <v>#N/A</v>
      </c>
      <c r="WTP18" s="57"/>
      <c r="WTQ18" s="58"/>
      <c r="WTR18" s="56" t="e">
        <f>VLOOKUP(WTQ18,$B$8:$C$182,2,0)</f>
        <v>#N/A</v>
      </c>
      <c r="WTS18" s="57"/>
      <c r="WTT18" s="58"/>
      <c r="WTU18" s="56" t="e">
        <f>VLOOKUP(WTT18,$B$8:$C$182,2,0)</f>
        <v>#N/A</v>
      </c>
      <c r="WTV18" s="57"/>
      <c r="WTW18" s="58"/>
      <c r="WTX18" s="56" t="e">
        <f>VLOOKUP(WTW18,$B$8:$C$182,2,0)</f>
        <v>#N/A</v>
      </c>
      <c r="WTY18" s="57"/>
      <c r="WTZ18" s="58"/>
      <c r="WUA18" s="56" t="e">
        <f>VLOOKUP(WTZ18,$B$8:$C$182,2,0)</f>
        <v>#N/A</v>
      </c>
      <c r="WUB18" s="57"/>
      <c r="WUC18" s="58"/>
      <c r="WUD18" s="56" t="e">
        <f>VLOOKUP(WUC18,$B$8:$C$182,2,0)</f>
        <v>#N/A</v>
      </c>
      <c r="WUE18" s="57"/>
      <c r="WUF18" s="58"/>
      <c r="WUG18" s="56" t="e">
        <f>VLOOKUP(WUF18,$B$8:$C$182,2,0)</f>
        <v>#N/A</v>
      </c>
      <c r="WUH18" s="57"/>
      <c r="WUI18" s="58"/>
      <c r="WUJ18" s="56" t="e">
        <f>VLOOKUP(WUI18,$B$8:$C$182,2,0)</f>
        <v>#N/A</v>
      </c>
      <c r="WUK18" s="57"/>
      <c r="WUL18" s="58"/>
      <c r="WUM18" s="56" t="e">
        <f>VLOOKUP(WUL18,$B$8:$C$182,2,0)</f>
        <v>#N/A</v>
      </c>
      <c r="WUN18" s="57"/>
      <c r="WUO18" s="58"/>
      <c r="WUP18" s="56" t="e">
        <f>VLOOKUP(WUO18,$B$8:$C$182,2,0)</f>
        <v>#N/A</v>
      </c>
      <c r="WUQ18" s="57"/>
      <c r="WUR18" s="58"/>
      <c r="WUS18" s="56" t="e">
        <f>VLOOKUP(WUR18,$B$8:$C$182,2,0)</f>
        <v>#N/A</v>
      </c>
      <c r="WUT18" s="57"/>
      <c r="WUU18" s="58"/>
      <c r="WUV18" s="56" t="e">
        <f>VLOOKUP(WUU18,$B$8:$C$182,2,0)</f>
        <v>#N/A</v>
      </c>
      <c r="WUW18" s="57"/>
      <c r="WUX18" s="58"/>
      <c r="WUY18" s="56" t="e">
        <f>VLOOKUP(WUX18,$B$8:$C$182,2,0)</f>
        <v>#N/A</v>
      </c>
      <c r="WUZ18" s="57"/>
      <c r="WVA18" s="58"/>
      <c r="WVB18" s="56" t="e">
        <f>VLOOKUP(WVA18,$B$8:$C$182,2,0)</f>
        <v>#N/A</v>
      </c>
      <c r="WVC18" s="57"/>
      <c r="WVD18" s="58"/>
      <c r="WVE18" s="56" t="e">
        <f>VLOOKUP(WVD18,$B$8:$C$182,2,0)</f>
        <v>#N/A</v>
      </c>
      <c r="WVF18" s="57"/>
      <c r="WVG18" s="58"/>
      <c r="WVH18" s="56" t="e">
        <f>VLOOKUP(WVG18,$B$8:$C$182,2,0)</f>
        <v>#N/A</v>
      </c>
      <c r="WVI18" s="57"/>
      <c r="WVJ18" s="58"/>
      <c r="WVK18" s="56" t="e">
        <f>VLOOKUP(WVJ18,$B$8:$C$182,2,0)</f>
        <v>#N/A</v>
      </c>
      <c r="WVL18" s="57"/>
      <c r="WVM18" s="58"/>
      <c r="WVN18" s="56" t="e">
        <f>VLOOKUP(WVM18,$B$8:$C$182,2,0)</f>
        <v>#N/A</v>
      </c>
      <c r="WVO18" s="57"/>
      <c r="WVP18" s="58"/>
      <c r="WVQ18" s="56" t="e">
        <f>VLOOKUP(WVP18,$B$8:$C$182,2,0)</f>
        <v>#N/A</v>
      </c>
      <c r="WVR18" s="57"/>
      <c r="WVS18" s="58"/>
      <c r="WVT18" s="56" t="e">
        <f>VLOOKUP(WVS18,$B$8:$C$182,2,0)</f>
        <v>#N/A</v>
      </c>
      <c r="WVU18" s="57"/>
      <c r="WVV18" s="58"/>
      <c r="WVW18" s="56" t="e">
        <f>VLOOKUP(WVV18,$B$8:$C$182,2,0)</f>
        <v>#N/A</v>
      </c>
      <c r="WVX18" s="57"/>
      <c r="WVY18" s="58"/>
      <c r="WVZ18" s="56" t="e">
        <f>VLOOKUP(WVY18,$B$8:$C$182,2,0)</f>
        <v>#N/A</v>
      </c>
      <c r="WWA18" s="57"/>
      <c r="WWB18" s="58"/>
      <c r="WWC18" s="56" t="e">
        <f>VLOOKUP(WWB18,$B$8:$C$182,2,0)</f>
        <v>#N/A</v>
      </c>
      <c r="WWD18" s="57"/>
      <c r="WWE18" s="58"/>
      <c r="WWF18" s="56" t="e">
        <f>VLOOKUP(WWE18,$B$8:$C$182,2,0)</f>
        <v>#N/A</v>
      </c>
      <c r="WWG18" s="57"/>
      <c r="WWH18" s="58"/>
      <c r="WWI18" s="56" t="e">
        <f>VLOOKUP(WWH18,$B$8:$C$182,2,0)</f>
        <v>#N/A</v>
      </c>
      <c r="WWJ18" s="57"/>
      <c r="WWK18" s="58"/>
      <c r="WWL18" s="56" t="e">
        <f>VLOOKUP(WWK18,$B$8:$C$182,2,0)</f>
        <v>#N/A</v>
      </c>
      <c r="WWM18" s="57"/>
      <c r="WWN18" s="58"/>
      <c r="WWO18" s="56" t="e">
        <f>VLOOKUP(WWN18,$B$8:$C$182,2,0)</f>
        <v>#N/A</v>
      </c>
      <c r="WWP18" s="57"/>
      <c r="WWQ18" s="58"/>
      <c r="WWR18" s="56" t="e">
        <f>VLOOKUP(WWQ18,$B$8:$C$182,2,0)</f>
        <v>#N/A</v>
      </c>
      <c r="WWS18" s="57"/>
      <c r="WWT18" s="58"/>
      <c r="WWU18" s="56" t="e">
        <f>VLOOKUP(WWT18,$B$8:$C$182,2,0)</f>
        <v>#N/A</v>
      </c>
      <c r="WWV18" s="57"/>
      <c r="WWW18" s="58"/>
      <c r="WWX18" s="56" t="e">
        <f>VLOOKUP(WWW18,$B$8:$C$182,2,0)</f>
        <v>#N/A</v>
      </c>
      <c r="WWY18" s="57"/>
      <c r="WWZ18" s="58"/>
      <c r="WXA18" s="56" t="e">
        <f>VLOOKUP(WWZ18,$B$8:$C$182,2,0)</f>
        <v>#N/A</v>
      </c>
      <c r="WXB18" s="57"/>
      <c r="WXC18" s="58"/>
      <c r="WXD18" s="56" t="e">
        <f>VLOOKUP(WXC18,$B$8:$C$182,2,0)</f>
        <v>#N/A</v>
      </c>
      <c r="WXE18" s="57"/>
      <c r="WXF18" s="58"/>
      <c r="WXG18" s="56" t="e">
        <f>VLOOKUP(WXF18,$B$8:$C$182,2,0)</f>
        <v>#N/A</v>
      </c>
      <c r="WXH18" s="57"/>
      <c r="WXI18" s="58"/>
      <c r="WXJ18" s="56" t="e">
        <f>VLOOKUP(WXI18,$B$8:$C$182,2,0)</f>
        <v>#N/A</v>
      </c>
      <c r="WXK18" s="57"/>
      <c r="WXL18" s="58"/>
      <c r="WXM18" s="56" t="e">
        <f>VLOOKUP(WXL18,$B$8:$C$182,2,0)</f>
        <v>#N/A</v>
      </c>
      <c r="WXN18" s="57"/>
      <c r="WXO18" s="58"/>
      <c r="WXP18" s="56" t="e">
        <f>VLOOKUP(WXO18,$B$8:$C$182,2,0)</f>
        <v>#N/A</v>
      </c>
      <c r="WXQ18" s="57"/>
      <c r="WXR18" s="58"/>
      <c r="WXS18" s="56" t="e">
        <f>VLOOKUP(WXR18,$B$8:$C$182,2,0)</f>
        <v>#N/A</v>
      </c>
      <c r="WXT18" s="57"/>
      <c r="WXU18" s="58"/>
      <c r="WXV18" s="56" t="e">
        <f>VLOOKUP(WXU18,$B$8:$C$182,2,0)</f>
        <v>#N/A</v>
      </c>
      <c r="WXW18" s="57"/>
      <c r="WXX18" s="58"/>
      <c r="WXY18" s="56" t="e">
        <f>VLOOKUP(WXX18,$B$8:$C$182,2,0)</f>
        <v>#N/A</v>
      </c>
      <c r="WXZ18" s="57"/>
      <c r="WYA18" s="58"/>
      <c r="WYB18" s="56" t="e">
        <f>VLOOKUP(WYA18,$B$8:$C$182,2,0)</f>
        <v>#N/A</v>
      </c>
      <c r="WYC18" s="57"/>
      <c r="WYD18" s="58"/>
      <c r="WYE18" s="56" t="e">
        <f>VLOOKUP(WYD18,$B$8:$C$182,2,0)</f>
        <v>#N/A</v>
      </c>
      <c r="WYF18" s="57"/>
      <c r="WYG18" s="58"/>
      <c r="WYH18" s="56" t="e">
        <f>VLOOKUP(WYG18,$B$8:$C$182,2,0)</f>
        <v>#N/A</v>
      </c>
      <c r="WYI18" s="57"/>
      <c r="WYJ18" s="58"/>
      <c r="WYK18" s="56" t="e">
        <f>VLOOKUP(WYJ18,$B$8:$C$182,2,0)</f>
        <v>#N/A</v>
      </c>
      <c r="WYL18" s="57"/>
      <c r="WYM18" s="58"/>
      <c r="WYN18" s="56" t="e">
        <f>VLOOKUP(WYM18,$B$8:$C$182,2,0)</f>
        <v>#N/A</v>
      </c>
      <c r="WYO18" s="57"/>
      <c r="WYP18" s="58"/>
      <c r="WYQ18" s="56" t="e">
        <f>VLOOKUP(WYP18,$B$8:$C$182,2,0)</f>
        <v>#N/A</v>
      </c>
      <c r="WYR18" s="57"/>
      <c r="WYS18" s="58"/>
      <c r="WYT18" s="56" t="e">
        <f>VLOOKUP(WYS18,$B$8:$C$182,2,0)</f>
        <v>#N/A</v>
      </c>
      <c r="WYU18" s="57"/>
      <c r="WYV18" s="58"/>
      <c r="WYW18" s="56" t="e">
        <f>VLOOKUP(WYV18,$B$8:$C$182,2,0)</f>
        <v>#N/A</v>
      </c>
      <c r="WYX18" s="57"/>
      <c r="WYY18" s="58"/>
      <c r="WYZ18" s="56" t="e">
        <f>VLOOKUP(WYY18,$B$8:$C$182,2,0)</f>
        <v>#N/A</v>
      </c>
      <c r="WZA18" s="57"/>
      <c r="WZB18" s="58"/>
      <c r="WZC18" s="56" t="e">
        <f>VLOOKUP(WZB18,$B$8:$C$182,2,0)</f>
        <v>#N/A</v>
      </c>
      <c r="WZD18" s="57"/>
      <c r="WZE18" s="58"/>
      <c r="WZF18" s="56" t="e">
        <f>VLOOKUP(WZE18,$B$8:$C$182,2,0)</f>
        <v>#N/A</v>
      </c>
      <c r="WZG18" s="57"/>
      <c r="WZH18" s="58"/>
      <c r="WZI18" s="56" t="e">
        <f>VLOOKUP(WZH18,$B$8:$C$182,2,0)</f>
        <v>#N/A</v>
      </c>
      <c r="WZJ18" s="57"/>
      <c r="WZK18" s="58"/>
      <c r="WZL18" s="56" t="e">
        <f>VLOOKUP(WZK18,$B$8:$C$182,2,0)</f>
        <v>#N/A</v>
      </c>
      <c r="WZM18" s="57"/>
      <c r="WZN18" s="58"/>
      <c r="WZO18" s="56" t="e">
        <f>VLOOKUP(WZN18,$B$8:$C$182,2,0)</f>
        <v>#N/A</v>
      </c>
      <c r="WZP18" s="57"/>
      <c r="WZQ18" s="58"/>
      <c r="WZR18" s="56" t="e">
        <f>VLOOKUP(WZQ18,$B$8:$C$182,2,0)</f>
        <v>#N/A</v>
      </c>
      <c r="WZS18" s="57"/>
      <c r="WZT18" s="58"/>
      <c r="WZU18" s="56" t="e">
        <f>VLOOKUP(WZT18,$B$8:$C$182,2,0)</f>
        <v>#N/A</v>
      </c>
      <c r="WZV18" s="57"/>
      <c r="WZW18" s="58"/>
      <c r="WZX18" s="56" t="e">
        <f>VLOOKUP(WZW18,$B$8:$C$182,2,0)</f>
        <v>#N/A</v>
      </c>
      <c r="WZY18" s="57"/>
      <c r="WZZ18" s="58"/>
      <c r="XAA18" s="56" t="e">
        <f>VLOOKUP(WZZ18,$B$8:$C$182,2,0)</f>
        <v>#N/A</v>
      </c>
      <c r="XAB18" s="57"/>
      <c r="XAC18" s="58"/>
      <c r="XAD18" s="56" t="e">
        <f>VLOOKUP(XAC18,$B$8:$C$182,2,0)</f>
        <v>#N/A</v>
      </c>
      <c r="XAE18" s="57"/>
      <c r="XAF18" s="58"/>
      <c r="XAG18" s="56" t="e">
        <f>VLOOKUP(XAF18,$B$8:$C$182,2,0)</f>
        <v>#N/A</v>
      </c>
      <c r="XAH18" s="57"/>
      <c r="XAI18" s="58"/>
      <c r="XAJ18" s="56" t="e">
        <f>VLOOKUP(XAI18,$B$8:$C$182,2,0)</f>
        <v>#N/A</v>
      </c>
      <c r="XAK18" s="57"/>
      <c r="XAL18" s="58"/>
      <c r="XAM18" s="56" t="e">
        <f>VLOOKUP(XAL18,$B$8:$C$182,2,0)</f>
        <v>#N/A</v>
      </c>
      <c r="XAN18" s="57"/>
      <c r="XAO18" s="58"/>
      <c r="XAP18" s="56" t="e">
        <f>VLOOKUP(XAO18,$B$8:$C$182,2,0)</f>
        <v>#N/A</v>
      </c>
      <c r="XAQ18" s="57"/>
      <c r="XAR18" s="58"/>
      <c r="XAS18" s="56" t="e">
        <f>VLOOKUP(XAR18,$B$8:$C$182,2,0)</f>
        <v>#N/A</v>
      </c>
      <c r="XAT18" s="57"/>
      <c r="XAU18" s="58"/>
      <c r="XAV18" s="56" t="e">
        <f>VLOOKUP(XAU18,$B$8:$C$182,2,0)</f>
        <v>#N/A</v>
      </c>
      <c r="XAW18" s="57"/>
      <c r="XAX18" s="58"/>
      <c r="XAY18" s="56" t="e">
        <f>VLOOKUP(XAX18,$B$8:$C$182,2,0)</f>
        <v>#N/A</v>
      </c>
      <c r="XAZ18" s="57"/>
      <c r="XBA18" s="58"/>
      <c r="XBB18" s="56" t="e">
        <f>VLOOKUP(XBA18,$B$8:$C$182,2,0)</f>
        <v>#N/A</v>
      </c>
      <c r="XBC18" s="57"/>
      <c r="XBD18" s="58"/>
      <c r="XBE18" s="56" t="e">
        <f>VLOOKUP(XBD18,$B$8:$C$182,2,0)</f>
        <v>#N/A</v>
      </c>
      <c r="XBF18" s="57"/>
      <c r="XBG18" s="58"/>
      <c r="XBH18" s="56" t="e">
        <f>VLOOKUP(XBG18,$B$8:$C$182,2,0)</f>
        <v>#N/A</v>
      </c>
      <c r="XBI18" s="57"/>
      <c r="XBJ18" s="58"/>
      <c r="XBK18" s="56" t="e">
        <f>VLOOKUP(XBJ18,$B$8:$C$182,2,0)</f>
        <v>#N/A</v>
      </c>
      <c r="XBL18" s="57"/>
      <c r="XBM18" s="58"/>
      <c r="XBN18" s="56" t="e">
        <f>VLOOKUP(XBM18,$B$8:$C$182,2,0)</f>
        <v>#N/A</v>
      </c>
      <c r="XBO18" s="57"/>
      <c r="XBP18" s="58"/>
      <c r="XBQ18" s="56" t="e">
        <f>VLOOKUP(XBP18,$B$8:$C$182,2,0)</f>
        <v>#N/A</v>
      </c>
      <c r="XBR18" s="57"/>
      <c r="XBS18" s="58"/>
      <c r="XBT18" s="56" t="e">
        <f>VLOOKUP(XBS18,$B$8:$C$182,2,0)</f>
        <v>#N/A</v>
      </c>
      <c r="XBU18" s="57"/>
      <c r="XBV18" s="58"/>
      <c r="XBW18" s="56" t="e">
        <f>VLOOKUP(XBV18,$B$8:$C$182,2,0)</f>
        <v>#N/A</v>
      </c>
      <c r="XBX18" s="57"/>
      <c r="XBY18" s="58"/>
      <c r="XBZ18" s="56" t="e">
        <f>VLOOKUP(XBY18,$B$8:$C$182,2,0)</f>
        <v>#N/A</v>
      </c>
      <c r="XCA18" s="57"/>
      <c r="XCB18" s="58"/>
      <c r="XCC18" s="56" t="e">
        <f>VLOOKUP(XCB18,$B$8:$C$182,2,0)</f>
        <v>#N/A</v>
      </c>
      <c r="XCD18" s="57"/>
      <c r="XCE18" s="58"/>
      <c r="XCF18" s="56" t="e">
        <f>VLOOKUP(XCE18,$B$8:$C$182,2,0)</f>
        <v>#N/A</v>
      </c>
      <c r="XCG18" s="57"/>
      <c r="XCH18" s="58"/>
      <c r="XCI18" s="56" t="e">
        <f>VLOOKUP(XCH18,$B$8:$C$182,2,0)</f>
        <v>#N/A</v>
      </c>
      <c r="XCJ18" s="57"/>
      <c r="XCK18" s="58"/>
      <c r="XCL18" s="56" t="e">
        <f>VLOOKUP(XCK18,$B$8:$C$182,2,0)</f>
        <v>#N/A</v>
      </c>
      <c r="XCM18" s="57"/>
      <c r="XCN18" s="58"/>
      <c r="XCO18" s="56" t="e">
        <f>VLOOKUP(XCN18,$B$8:$C$182,2,0)</f>
        <v>#N/A</v>
      </c>
      <c r="XCP18" s="57"/>
      <c r="XCQ18" s="58"/>
      <c r="XCR18" s="56" t="e">
        <f>VLOOKUP(XCQ18,$B$8:$C$182,2,0)</f>
        <v>#N/A</v>
      </c>
      <c r="XCS18" s="57"/>
      <c r="XCT18" s="58"/>
      <c r="XCU18" s="56" t="e">
        <f>VLOOKUP(XCT18,$B$8:$C$182,2,0)</f>
        <v>#N/A</v>
      </c>
      <c r="XCV18" s="57"/>
      <c r="XCW18" s="58"/>
      <c r="XCX18" s="56" t="e">
        <f>VLOOKUP(XCW18,$B$8:$C$182,2,0)</f>
        <v>#N/A</v>
      </c>
      <c r="XCY18" s="57"/>
      <c r="XCZ18" s="58"/>
      <c r="XDA18" s="56" t="e">
        <f>VLOOKUP(XCZ18,$B$8:$C$182,2,0)</f>
        <v>#N/A</v>
      </c>
      <c r="XDB18" s="57"/>
      <c r="XDC18" s="58"/>
      <c r="XDD18" s="56" t="e">
        <f>VLOOKUP(XDC18,$B$8:$C$182,2,0)</f>
        <v>#N/A</v>
      </c>
      <c r="XDE18" s="57"/>
      <c r="XDF18" s="58"/>
      <c r="XDG18" s="56" t="e">
        <f>VLOOKUP(XDF18,$B$8:$C$182,2,0)</f>
        <v>#N/A</v>
      </c>
      <c r="XDH18" s="57"/>
      <c r="XDI18" s="58"/>
      <c r="XDJ18" s="56" t="e">
        <f>VLOOKUP(XDI18,$B$8:$C$182,2,0)</f>
        <v>#N/A</v>
      </c>
      <c r="XDK18" s="57"/>
      <c r="XDL18" s="58"/>
      <c r="XDM18" s="56" t="e">
        <f>VLOOKUP(XDL18,$B$8:$C$182,2,0)</f>
        <v>#N/A</v>
      </c>
      <c r="XDN18" s="57"/>
      <c r="XDO18" s="58"/>
      <c r="XDP18" s="56" t="e">
        <f>VLOOKUP(XDO18,$B$8:$C$182,2,0)</f>
        <v>#N/A</v>
      </c>
      <c r="XDQ18" s="57"/>
      <c r="XDR18" s="58"/>
      <c r="XDS18" s="56" t="e">
        <f>VLOOKUP(XDR18,$B$8:$C$182,2,0)</f>
        <v>#N/A</v>
      </c>
      <c r="XDT18" s="57"/>
      <c r="XDU18" s="58"/>
      <c r="XDV18" s="56" t="e">
        <f>VLOOKUP(XDU18,$B$8:$C$182,2,0)</f>
        <v>#N/A</v>
      </c>
      <c r="XDW18" s="57"/>
      <c r="XDX18" s="58"/>
      <c r="XDY18" s="56" t="e">
        <f>VLOOKUP(XDX18,$B$8:$C$182,2,0)</f>
        <v>#N/A</v>
      </c>
      <c r="XDZ18" s="57"/>
      <c r="XEA18" s="58"/>
      <c r="XEB18" s="56" t="e">
        <f>VLOOKUP(XEA18,$B$8:$C$182,2,0)</f>
        <v>#N/A</v>
      </c>
      <c r="XEC18" s="57"/>
      <c r="XED18" s="58"/>
      <c r="XEE18" s="56" t="e">
        <f>VLOOKUP(XED18,$B$8:$C$182,2,0)</f>
        <v>#N/A</v>
      </c>
      <c r="XEF18" s="57"/>
      <c r="XEG18" s="58"/>
      <c r="XEH18" s="56" t="e">
        <f>VLOOKUP(XEG18,$B$8:$C$182,2,0)</f>
        <v>#N/A</v>
      </c>
      <c r="XEI18" s="57"/>
      <c r="XEJ18" s="58"/>
      <c r="XEK18" s="56" t="e">
        <f>VLOOKUP(XEJ18,$B$8:$C$182,2,0)</f>
        <v>#N/A</v>
      </c>
      <c r="XEL18" s="57"/>
      <c r="XEM18" s="58"/>
      <c r="XEN18" s="56" t="e">
        <f>VLOOKUP(XEM18,$B$8:$C$182,2,0)</f>
        <v>#N/A</v>
      </c>
      <c r="XEO18" s="57"/>
      <c r="XEP18" s="58"/>
      <c r="XEQ18" s="56" t="e">
        <f>VLOOKUP(XEP18,$B$8:$C$182,2,0)</f>
        <v>#N/A</v>
      </c>
      <c r="XER18" s="57"/>
      <c r="XES18" s="58"/>
      <c r="XET18" s="56" t="e">
        <f>VLOOKUP(XES18,$B$8:$C$182,2,0)</f>
        <v>#N/A</v>
      </c>
      <c r="XEU18" s="57"/>
      <c r="XEV18" s="58"/>
      <c r="XEW18" s="56" t="e">
        <f>VLOOKUP(XEV18,$B$8:$C$182,2,0)</f>
        <v>#N/A</v>
      </c>
      <c r="XEX18" s="57"/>
      <c r="XEY18" s="58"/>
      <c r="XEZ18" s="56" t="e">
        <f>VLOOKUP(XEY18,$B$8:$C$182,2,0)</f>
        <v>#N/A</v>
      </c>
      <c r="XFA18" s="57"/>
      <c r="XFB18" s="58"/>
      <c r="XFC18" s="56" t="e">
        <f>VLOOKUP(XFB18,$B$8:$C$182,2,0)</f>
        <v>#N/A</v>
      </c>
      <c r="XFD18" s="57"/>
    </row>
    <row r="19" spans="1:16384" outlineLevel="1" x14ac:dyDescent="0.25">
      <c r="A19" s="53">
        <v>12</v>
      </c>
      <c r="B19" s="56" t="s">
        <v>11</v>
      </c>
      <c r="C19" s="57"/>
      <c r="D19" s="58"/>
      <c r="E19" s="53">
        <v>141</v>
      </c>
      <c r="F19" s="56" t="str">
        <f t="shared" si="1"/>
        <v>MÚTUOS RECEITA - ALUFORCE</v>
      </c>
      <c r="G19" s="57"/>
      <c r="H19" s="58"/>
      <c r="I19" s="53"/>
      <c r="J19" s="228" t="s">
        <v>12</v>
      </c>
      <c r="K19" s="233"/>
      <c r="L19" s="234"/>
      <c r="O19" s="56" t="e">
        <f>VLOOKUP(#REF!,$B$8:$C$182,2,0)</f>
        <v>#REF!</v>
      </c>
      <c r="P19" s="57"/>
      <c r="Q19" s="58"/>
      <c r="R19" s="56" t="e">
        <f>VLOOKUP(Q19,$B$8:$C$182,2,0)</f>
        <v>#N/A</v>
      </c>
      <c r="S19" s="57"/>
      <c r="T19" s="58"/>
      <c r="U19" s="56" t="e">
        <f>VLOOKUP(T19,$B$8:$C$182,2,0)</f>
        <v>#N/A</v>
      </c>
      <c r="V19" s="57"/>
      <c r="W19" s="58"/>
      <c r="X19" s="56" t="e">
        <f>VLOOKUP(W19,$B$8:$C$182,2,0)</f>
        <v>#N/A</v>
      </c>
      <c r="Y19" s="57"/>
      <c r="Z19" s="58"/>
      <c r="AA19" s="56" t="e">
        <f>VLOOKUP(Z19,$B$8:$C$182,2,0)</f>
        <v>#N/A</v>
      </c>
      <c r="AB19" s="57"/>
      <c r="AC19" s="58"/>
      <c r="AD19" s="56" t="e">
        <f>VLOOKUP(AC19,$B$8:$C$182,2,0)</f>
        <v>#N/A</v>
      </c>
      <c r="AE19" s="57"/>
      <c r="AF19" s="58"/>
      <c r="AG19" s="56" t="e">
        <f>VLOOKUP(AF19,$B$8:$C$182,2,0)</f>
        <v>#N/A</v>
      </c>
      <c r="AH19" s="57"/>
      <c r="AI19" s="58"/>
      <c r="AJ19" s="56" t="e">
        <f>VLOOKUP(AI19,$B$8:$C$182,2,0)</f>
        <v>#N/A</v>
      </c>
      <c r="AK19" s="57"/>
      <c r="AL19" s="58"/>
      <c r="AM19" s="56" t="e">
        <f>VLOOKUP(AL19,$B$8:$C$182,2,0)</f>
        <v>#N/A</v>
      </c>
      <c r="AN19" s="57"/>
      <c r="AO19" s="58"/>
      <c r="AP19" s="56" t="e">
        <f>VLOOKUP(AO19,$B$8:$C$182,2,0)</f>
        <v>#N/A</v>
      </c>
      <c r="AQ19" s="57"/>
      <c r="AR19" s="58"/>
      <c r="AS19" s="56" t="e">
        <f>VLOOKUP(AR19,$B$8:$C$182,2,0)</f>
        <v>#N/A</v>
      </c>
      <c r="AT19" s="57"/>
      <c r="AU19" s="58"/>
      <c r="AV19" s="56" t="e">
        <f>VLOOKUP(AU19,$B$8:$C$182,2,0)</f>
        <v>#N/A</v>
      </c>
      <c r="AW19" s="57"/>
      <c r="AX19" s="58"/>
      <c r="AY19" s="56" t="e">
        <f>VLOOKUP(AX19,$B$8:$C$182,2,0)</f>
        <v>#N/A</v>
      </c>
      <c r="AZ19" s="57"/>
      <c r="BA19" s="58"/>
      <c r="BB19" s="56" t="e">
        <f>VLOOKUP(BA19,$B$8:$C$182,2,0)</f>
        <v>#N/A</v>
      </c>
      <c r="BC19" s="57"/>
      <c r="BD19" s="58"/>
      <c r="BE19" s="56" t="e">
        <f>VLOOKUP(BD19,$B$8:$C$182,2,0)</f>
        <v>#N/A</v>
      </c>
      <c r="BF19" s="57"/>
      <c r="BG19" s="58"/>
      <c r="BH19" s="56" t="e">
        <f>VLOOKUP(BG19,$B$8:$C$182,2,0)</f>
        <v>#N/A</v>
      </c>
      <c r="BI19" s="57"/>
      <c r="BJ19" s="58"/>
      <c r="BK19" s="56" t="e">
        <f>VLOOKUP(BJ19,$B$8:$C$182,2,0)</f>
        <v>#N/A</v>
      </c>
      <c r="BL19" s="57"/>
      <c r="BM19" s="58"/>
      <c r="BN19" s="56" t="e">
        <f>VLOOKUP(BM19,$B$8:$C$182,2,0)</f>
        <v>#N/A</v>
      </c>
      <c r="BO19" s="57"/>
      <c r="BP19" s="58"/>
      <c r="BQ19" s="56" t="e">
        <f>VLOOKUP(BP19,$B$8:$C$182,2,0)</f>
        <v>#N/A</v>
      </c>
      <c r="BR19" s="57"/>
      <c r="BS19" s="58"/>
      <c r="BT19" s="56" t="e">
        <f>VLOOKUP(BS19,$B$8:$C$182,2,0)</f>
        <v>#N/A</v>
      </c>
      <c r="BU19" s="57"/>
      <c r="BV19" s="58"/>
      <c r="BW19" s="56" t="e">
        <f>VLOOKUP(BV19,$B$8:$C$182,2,0)</f>
        <v>#N/A</v>
      </c>
      <c r="BX19" s="57"/>
      <c r="BY19" s="58"/>
      <c r="BZ19" s="56" t="e">
        <f>VLOOKUP(BY19,$B$8:$C$182,2,0)</f>
        <v>#N/A</v>
      </c>
      <c r="CA19" s="57"/>
      <c r="CB19" s="58"/>
      <c r="CC19" s="56" t="e">
        <f>VLOOKUP(CB19,$B$8:$C$182,2,0)</f>
        <v>#N/A</v>
      </c>
      <c r="CD19" s="57"/>
      <c r="CE19" s="58"/>
      <c r="CF19" s="56" t="e">
        <f>VLOOKUP(CE19,$B$8:$C$182,2,0)</f>
        <v>#N/A</v>
      </c>
      <c r="CG19" s="57"/>
      <c r="CH19" s="58"/>
      <c r="CI19" s="56" t="e">
        <f>VLOOKUP(CH19,$B$8:$C$182,2,0)</f>
        <v>#N/A</v>
      </c>
      <c r="CJ19" s="57"/>
      <c r="CK19" s="58"/>
      <c r="CL19" s="56" t="e">
        <f>VLOOKUP(CK19,$B$8:$C$182,2,0)</f>
        <v>#N/A</v>
      </c>
      <c r="CM19" s="57"/>
      <c r="CN19" s="58"/>
      <c r="CO19" s="56" t="e">
        <f>VLOOKUP(CN19,$B$8:$C$182,2,0)</f>
        <v>#N/A</v>
      </c>
      <c r="CP19" s="57"/>
      <c r="CQ19" s="58"/>
      <c r="CR19" s="56" t="e">
        <f>VLOOKUP(CQ19,$B$8:$C$182,2,0)</f>
        <v>#N/A</v>
      </c>
      <c r="CS19" s="57"/>
      <c r="CT19" s="58"/>
      <c r="CU19" s="56" t="e">
        <f>VLOOKUP(CT19,$B$8:$C$182,2,0)</f>
        <v>#N/A</v>
      </c>
      <c r="CV19" s="57"/>
      <c r="CW19" s="58"/>
      <c r="CX19" s="56" t="e">
        <f>VLOOKUP(CW19,$B$8:$C$182,2,0)</f>
        <v>#N/A</v>
      </c>
      <c r="CY19" s="57"/>
      <c r="CZ19" s="58"/>
      <c r="DA19" s="56" t="e">
        <f>VLOOKUP(CZ19,$B$8:$C$182,2,0)</f>
        <v>#N/A</v>
      </c>
      <c r="DB19" s="57"/>
      <c r="DC19" s="58"/>
      <c r="DD19" s="56" t="e">
        <f>VLOOKUP(DC19,$B$8:$C$182,2,0)</f>
        <v>#N/A</v>
      </c>
      <c r="DE19" s="57"/>
      <c r="DF19" s="58"/>
      <c r="DG19" s="56" t="e">
        <f>VLOOKUP(DF19,$B$8:$C$182,2,0)</f>
        <v>#N/A</v>
      </c>
      <c r="DH19" s="57"/>
      <c r="DI19" s="58"/>
      <c r="DJ19" s="56" t="e">
        <f>VLOOKUP(DI19,$B$8:$C$182,2,0)</f>
        <v>#N/A</v>
      </c>
      <c r="DK19" s="57"/>
      <c r="DL19" s="58"/>
      <c r="DM19" s="56" t="e">
        <f>VLOOKUP(DL19,$B$8:$C$182,2,0)</f>
        <v>#N/A</v>
      </c>
      <c r="DN19" s="57"/>
      <c r="DO19" s="58"/>
      <c r="DP19" s="56" t="e">
        <f>VLOOKUP(DO19,$B$8:$C$182,2,0)</f>
        <v>#N/A</v>
      </c>
      <c r="DQ19" s="57"/>
      <c r="DR19" s="58"/>
      <c r="DS19" s="56" t="e">
        <f>VLOOKUP(DR19,$B$8:$C$182,2,0)</f>
        <v>#N/A</v>
      </c>
      <c r="DT19" s="57"/>
      <c r="DU19" s="58"/>
      <c r="DV19" s="56" t="e">
        <f>VLOOKUP(DU19,$B$8:$C$182,2,0)</f>
        <v>#N/A</v>
      </c>
      <c r="DW19" s="57"/>
      <c r="DX19" s="58"/>
      <c r="DY19" s="56" t="e">
        <f>VLOOKUP(DX19,$B$8:$C$182,2,0)</f>
        <v>#N/A</v>
      </c>
      <c r="DZ19" s="57"/>
      <c r="EA19" s="58"/>
      <c r="EB19" s="56" t="e">
        <f>VLOOKUP(EA19,$B$8:$C$182,2,0)</f>
        <v>#N/A</v>
      </c>
      <c r="EC19" s="57"/>
      <c r="ED19" s="58"/>
      <c r="EE19" s="56" t="e">
        <f>VLOOKUP(ED19,$B$8:$C$182,2,0)</f>
        <v>#N/A</v>
      </c>
      <c r="EF19" s="57"/>
      <c r="EG19" s="58"/>
      <c r="EH19" s="56" t="e">
        <f>VLOOKUP(EG19,$B$8:$C$182,2,0)</f>
        <v>#N/A</v>
      </c>
      <c r="EI19" s="57"/>
      <c r="EJ19" s="58"/>
      <c r="EK19" s="56" t="e">
        <f>VLOOKUP(EJ19,$B$8:$C$182,2,0)</f>
        <v>#N/A</v>
      </c>
      <c r="EL19" s="57"/>
      <c r="EM19" s="58"/>
      <c r="EN19" s="56" t="e">
        <f>VLOOKUP(EM19,$B$8:$C$182,2,0)</f>
        <v>#N/A</v>
      </c>
      <c r="EO19" s="57"/>
      <c r="EP19" s="58"/>
      <c r="EQ19" s="56" t="e">
        <f>VLOOKUP(EP19,$B$8:$C$182,2,0)</f>
        <v>#N/A</v>
      </c>
      <c r="ER19" s="57"/>
      <c r="ES19" s="58"/>
      <c r="ET19" s="56" t="e">
        <f>VLOOKUP(ES19,$B$8:$C$182,2,0)</f>
        <v>#N/A</v>
      </c>
      <c r="EU19" s="57"/>
      <c r="EV19" s="58"/>
      <c r="EW19" s="56" t="e">
        <f>VLOOKUP(EV19,$B$8:$C$182,2,0)</f>
        <v>#N/A</v>
      </c>
      <c r="EX19" s="57"/>
      <c r="EY19" s="58"/>
      <c r="EZ19" s="56" t="e">
        <f>VLOOKUP(EY19,$B$8:$C$182,2,0)</f>
        <v>#N/A</v>
      </c>
      <c r="FA19" s="57"/>
      <c r="FB19" s="58"/>
      <c r="FC19" s="56" t="e">
        <f>VLOOKUP(FB19,$B$8:$C$182,2,0)</f>
        <v>#N/A</v>
      </c>
      <c r="FD19" s="57"/>
      <c r="FE19" s="58"/>
      <c r="FF19" s="56" t="e">
        <f>VLOOKUP(FE19,$B$8:$C$182,2,0)</f>
        <v>#N/A</v>
      </c>
      <c r="FG19" s="57"/>
      <c r="FH19" s="58"/>
      <c r="FI19" s="56" t="e">
        <f>VLOOKUP(FH19,$B$8:$C$182,2,0)</f>
        <v>#N/A</v>
      </c>
      <c r="FJ19" s="57"/>
      <c r="FK19" s="58"/>
      <c r="FL19" s="56" t="e">
        <f>VLOOKUP(FK19,$B$8:$C$182,2,0)</f>
        <v>#N/A</v>
      </c>
      <c r="FM19" s="57"/>
      <c r="FN19" s="58"/>
      <c r="FO19" s="56" t="e">
        <f>VLOOKUP(FN19,$B$8:$C$182,2,0)</f>
        <v>#N/A</v>
      </c>
      <c r="FP19" s="57"/>
      <c r="FQ19" s="58"/>
      <c r="FR19" s="56" t="e">
        <f>VLOOKUP(FQ19,$B$8:$C$182,2,0)</f>
        <v>#N/A</v>
      </c>
      <c r="FS19" s="57"/>
      <c r="FT19" s="58"/>
      <c r="FU19" s="56" t="e">
        <f>VLOOKUP(FT19,$B$8:$C$182,2,0)</f>
        <v>#N/A</v>
      </c>
      <c r="FV19" s="57"/>
      <c r="FW19" s="58"/>
      <c r="FX19" s="56" t="e">
        <f>VLOOKUP(FW19,$B$8:$C$182,2,0)</f>
        <v>#N/A</v>
      </c>
      <c r="FY19" s="57"/>
      <c r="FZ19" s="58"/>
      <c r="GA19" s="56" t="e">
        <f>VLOOKUP(FZ19,$B$8:$C$182,2,0)</f>
        <v>#N/A</v>
      </c>
      <c r="GB19" s="57"/>
      <c r="GC19" s="58"/>
      <c r="GD19" s="56" t="e">
        <f>VLOOKUP(GC19,$B$8:$C$182,2,0)</f>
        <v>#N/A</v>
      </c>
      <c r="GE19" s="57"/>
      <c r="GF19" s="58"/>
      <c r="GG19" s="56" t="e">
        <f>VLOOKUP(GF19,$B$8:$C$182,2,0)</f>
        <v>#N/A</v>
      </c>
      <c r="GH19" s="57"/>
      <c r="GI19" s="58"/>
      <c r="GJ19" s="56" t="e">
        <f>VLOOKUP(GI19,$B$8:$C$182,2,0)</f>
        <v>#N/A</v>
      </c>
      <c r="GK19" s="57"/>
      <c r="GL19" s="58"/>
      <c r="GM19" s="56" t="e">
        <f>VLOOKUP(GL19,$B$8:$C$182,2,0)</f>
        <v>#N/A</v>
      </c>
      <c r="GN19" s="57"/>
      <c r="GO19" s="58"/>
      <c r="GP19" s="56" t="e">
        <f>VLOOKUP(GO19,$B$8:$C$182,2,0)</f>
        <v>#N/A</v>
      </c>
      <c r="GQ19" s="57"/>
      <c r="GR19" s="58"/>
      <c r="GS19" s="56" t="e">
        <f>VLOOKUP(GR19,$B$8:$C$182,2,0)</f>
        <v>#N/A</v>
      </c>
      <c r="GT19" s="57"/>
      <c r="GU19" s="58"/>
      <c r="GV19" s="56" t="e">
        <f>VLOOKUP(GU19,$B$8:$C$182,2,0)</f>
        <v>#N/A</v>
      </c>
      <c r="GW19" s="57"/>
      <c r="GX19" s="58"/>
      <c r="GY19" s="56" t="e">
        <f>VLOOKUP(GX19,$B$8:$C$182,2,0)</f>
        <v>#N/A</v>
      </c>
      <c r="GZ19" s="57"/>
      <c r="HA19" s="58"/>
      <c r="HB19" s="56" t="e">
        <f>VLOOKUP(HA19,$B$8:$C$182,2,0)</f>
        <v>#N/A</v>
      </c>
      <c r="HC19" s="57"/>
      <c r="HD19" s="58"/>
      <c r="HE19" s="56" t="e">
        <f>VLOOKUP(HD19,$B$8:$C$182,2,0)</f>
        <v>#N/A</v>
      </c>
      <c r="HF19" s="57"/>
      <c r="HG19" s="58"/>
      <c r="HH19" s="56" t="e">
        <f>VLOOKUP(HG19,$B$8:$C$182,2,0)</f>
        <v>#N/A</v>
      </c>
      <c r="HI19" s="57"/>
      <c r="HJ19" s="58"/>
      <c r="HK19" s="56" t="e">
        <f>VLOOKUP(HJ19,$B$8:$C$182,2,0)</f>
        <v>#N/A</v>
      </c>
      <c r="HL19" s="57"/>
      <c r="HM19" s="58"/>
      <c r="HN19" s="56" t="e">
        <f>VLOOKUP(HM19,$B$8:$C$182,2,0)</f>
        <v>#N/A</v>
      </c>
      <c r="HO19" s="57"/>
      <c r="HP19" s="58"/>
      <c r="HQ19" s="56" t="e">
        <f>VLOOKUP(HP19,$B$8:$C$182,2,0)</f>
        <v>#N/A</v>
      </c>
      <c r="HR19" s="57"/>
      <c r="HS19" s="58"/>
      <c r="HT19" s="56" t="e">
        <f>VLOOKUP(HS19,$B$8:$C$182,2,0)</f>
        <v>#N/A</v>
      </c>
      <c r="HU19" s="57"/>
      <c r="HV19" s="58"/>
      <c r="HW19" s="56" t="e">
        <f>VLOOKUP(HV19,$B$8:$C$182,2,0)</f>
        <v>#N/A</v>
      </c>
      <c r="HX19" s="57"/>
      <c r="HY19" s="58"/>
      <c r="HZ19" s="56" t="e">
        <f>VLOOKUP(HY19,$B$8:$C$182,2,0)</f>
        <v>#N/A</v>
      </c>
      <c r="IA19" s="57"/>
      <c r="IB19" s="58"/>
      <c r="IC19" s="56" t="e">
        <f>VLOOKUP(IB19,$B$8:$C$182,2,0)</f>
        <v>#N/A</v>
      </c>
      <c r="ID19" s="57"/>
      <c r="IE19" s="58"/>
      <c r="IF19" s="56" t="e">
        <f>VLOOKUP(IE19,$B$8:$C$182,2,0)</f>
        <v>#N/A</v>
      </c>
      <c r="IG19" s="57"/>
      <c r="IH19" s="58"/>
      <c r="II19" s="56" t="e">
        <f>VLOOKUP(IH19,$B$8:$C$182,2,0)</f>
        <v>#N/A</v>
      </c>
      <c r="IJ19" s="57"/>
      <c r="IK19" s="58"/>
      <c r="IL19" s="56" t="e">
        <f>VLOOKUP(IK19,$B$8:$C$182,2,0)</f>
        <v>#N/A</v>
      </c>
      <c r="IM19" s="57"/>
      <c r="IN19" s="58"/>
      <c r="IO19" s="56" t="e">
        <f>VLOOKUP(IN19,$B$8:$C$182,2,0)</f>
        <v>#N/A</v>
      </c>
      <c r="IP19" s="57"/>
      <c r="IQ19" s="58"/>
      <c r="IR19" s="56" t="e">
        <f>VLOOKUP(IQ19,$B$8:$C$182,2,0)</f>
        <v>#N/A</v>
      </c>
      <c r="IS19" s="57"/>
      <c r="IT19" s="58"/>
      <c r="IU19" s="56" t="e">
        <f>VLOOKUP(IT19,$B$8:$C$182,2,0)</f>
        <v>#N/A</v>
      </c>
      <c r="IV19" s="57"/>
      <c r="IW19" s="58"/>
      <c r="IX19" s="56" t="e">
        <f>VLOOKUP(IW19,$B$8:$C$182,2,0)</f>
        <v>#N/A</v>
      </c>
      <c r="IY19" s="57"/>
      <c r="IZ19" s="58"/>
      <c r="JA19" s="56" t="e">
        <f>VLOOKUP(IZ19,$B$8:$C$182,2,0)</f>
        <v>#N/A</v>
      </c>
      <c r="JB19" s="57"/>
      <c r="JC19" s="58"/>
      <c r="JD19" s="56" t="e">
        <f>VLOOKUP(JC19,$B$8:$C$182,2,0)</f>
        <v>#N/A</v>
      </c>
      <c r="JE19" s="57"/>
      <c r="JF19" s="58"/>
      <c r="JG19" s="56" t="e">
        <f>VLOOKUP(JF19,$B$8:$C$182,2,0)</f>
        <v>#N/A</v>
      </c>
      <c r="JH19" s="57"/>
      <c r="JI19" s="58"/>
      <c r="JJ19" s="56" t="e">
        <f>VLOOKUP(JI19,$B$8:$C$182,2,0)</f>
        <v>#N/A</v>
      </c>
      <c r="JK19" s="57"/>
      <c r="JL19" s="58"/>
      <c r="JM19" s="56" t="e">
        <f>VLOOKUP(JL19,$B$8:$C$182,2,0)</f>
        <v>#N/A</v>
      </c>
      <c r="JN19" s="57"/>
      <c r="JO19" s="58"/>
      <c r="JP19" s="56" t="e">
        <f>VLOOKUP(JO19,$B$8:$C$182,2,0)</f>
        <v>#N/A</v>
      </c>
      <c r="JQ19" s="57"/>
      <c r="JR19" s="58"/>
      <c r="JS19" s="56" t="e">
        <f>VLOOKUP(JR19,$B$8:$C$182,2,0)</f>
        <v>#N/A</v>
      </c>
      <c r="JT19" s="57"/>
      <c r="JU19" s="58"/>
      <c r="JV19" s="56" t="e">
        <f>VLOOKUP(JU19,$B$8:$C$182,2,0)</f>
        <v>#N/A</v>
      </c>
      <c r="JW19" s="57"/>
      <c r="JX19" s="58"/>
      <c r="JY19" s="56" t="e">
        <f>VLOOKUP(JX19,$B$8:$C$182,2,0)</f>
        <v>#N/A</v>
      </c>
      <c r="JZ19" s="57"/>
      <c r="KA19" s="58"/>
      <c r="KB19" s="56" t="e">
        <f>VLOOKUP(KA19,$B$8:$C$182,2,0)</f>
        <v>#N/A</v>
      </c>
      <c r="KC19" s="57"/>
      <c r="KD19" s="58"/>
      <c r="KE19" s="56" t="e">
        <f>VLOOKUP(KD19,$B$8:$C$182,2,0)</f>
        <v>#N/A</v>
      </c>
      <c r="KF19" s="57"/>
      <c r="KG19" s="58"/>
      <c r="KH19" s="56" t="e">
        <f>VLOOKUP(KG19,$B$8:$C$182,2,0)</f>
        <v>#N/A</v>
      </c>
      <c r="KI19" s="57"/>
      <c r="KJ19" s="58"/>
      <c r="KK19" s="56" t="e">
        <f>VLOOKUP(KJ19,$B$8:$C$182,2,0)</f>
        <v>#N/A</v>
      </c>
      <c r="KL19" s="57"/>
      <c r="KM19" s="58"/>
      <c r="KN19" s="56" t="e">
        <f>VLOOKUP(KM19,$B$8:$C$182,2,0)</f>
        <v>#N/A</v>
      </c>
      <c r="KO19" s="57"/>
      <c r="KP19" s="58"/>
      <c r="KQ19" s="56" t="e">
        <f>VLOOKUP(KP19,$B$8:$C$182,2,0)</f>
        <v>#N/A</v>
      </c>
      <c r="KR19" s="57"/>
      <c r="KS19" s="58"/>
      <c r="KT19" s="56" t="e">
        <f>VLOOKUP(KS19,$B$8:$C$182,2,0)</f>
        <v>#N/A</v>
      </c>
      <c r="KU19" s="57"/>
      <c r="KV19" s="58"/>
      <c r="KW19" s="56" t="e">
        <f>VLOOKUP(KV19,$B$8:$C$182,2,0)</f>
        <v>#N/A</v>
      </c>
      <c r="KX19" s="57"/>
      <c r="KY19" s="58"/>
      <c r="KZ19" s="56" t="e">
        <f>VLOOKUP(KY19,$B$8:$C$182,2,0)</f>
        <v>#N/A</v>
      </c>
      <c r="LA19" s="57"/>
      <c r="LB19" s="58"/>
      <c r="LC19" s="56" t="e">
        <f>VLOOKUP(LB19,$B$8:$C$182,2,0)</f>
        <v>#N/A</v>
      </c>
      <c r="LD19" s="57"/>
      <c r="LE19" s="58"/>
      <c r="LF19" s="56" t="e">
        <f>VLOOKUP(LE19,$B$8:$C$182,2,0)</f>
        <v>#N/A</v>
      </c>
      <c r="LG19" s="57"/>
      <c r="LH19" s="58"/>
      <c r="LI19" s="56" t="e">
        <f>VLOOKUP(LH19,$B$8:$C$182,2,0)</f>
        <v>#N/A</v>
      </c>
      <c r="LJ19" s="57"/>
      <c r="LK19" s="58"/>
      <c r="LL19" s="56" t="e">
        <f>VLOOKUP(LK19,$B$8:$C$182,2,0)</f>
        <v>#N/A</v>
      </c>
      <c r="LM19" s="57"/>
      <c r="LN19" s="58"/>
      <c r="LO19" s="56" t="e">
        <f>VLOOKUP(LN19,$B$8:$C$182,2,0)</f>
        <v>#N/A</v>
      </c>
      <c r="LP19" s="57"/>
      <c r="LQ19" s="58"/>
      <c r="LR19" s="56" t="e">
        <f>VLOOKUP(LQ19,$B$8:$C$182,2,0)</f>
        <v>#N/A</v>
      </c>
      <c r="LS19" s="57"/>
      <c r="LT19" s="58"/>
      <c r="LU19" s="56" t="e">
        <f>VLOOKUP(LT19,$B$8:$C$182,2,0)</f>
        <v>#N/A</v>
      </c>
      <c r="LV19" s="57"/>
      <c r="LW19" s="58"/>
      <c r="LX19" s="56" t="e">
        <f>VLOOKUP(LW19,$B$8:$C$182,2,0)</f>
        <v>#N/A</v>
      </c>
      <c r="LY19" s="57"/>
      <c r="LZ19" s="58"/>
      <c r="MA19" s="56" t="e">
        <f>VLOOKUP(LZ19,$B$8:$C$182,2,0)</f>
        <v>#N/A</v>
      </c>
      <c r="MB19" s="57"/>
      <c r="MC19" s="58"/>
      <c r="MD19" s="56" t="e">
        <f>VLOOKUP(MC19,$B$8:$C$182,2,0)</f>
        <v>#N/A</v>
      </c>
      <c r="ME19" s="57"/>
      <c r="MF19" s="58"/>
      <c r="MG19" s="56" t="e">
        <f>VLOOKUP(MF19,$B$8:$C$182,2,0)</f>
        <v>#N/A</v>
      </c>
      <c r="MH19" s="57"/>
      <c r="MI19" s="58"/>
      <c r="MJ19" s="56" t="e">
        <f>VLOOKUP(MI19,$B$8:$C$182,2,0)</f>
        <v>#N/A</v>
      </c>
      <c r="MK19" s="57"/>
      <c r="ML19" s="58"/>
      <c r="MM19" s="56" t="e">
        <f>VLOOKUP(ML19,$B$8:$C$182,2,0)</f>
        <v>#N/A</v>
      </c>
      <c r="MN19" s="57"/>
      <c r="MO19" s="58"/>
      <c r="MP19" s="56" t="e">
        <f>VLOOKUP(MO19,$B$8:$C$182,2,0)</f>
        <v>#N/A</v>
      </c>
      <c r="MQ19" s="57"/>
      <c r="MR19" s="58"/>
      <c r="MS19" s="56" t="e">
        <f>VLOOKUP(MR19,$B$8:$C$182,2,0)</f>
        <v>#N/A</v>
      </c>
      <c r="MT19" s="57"/>
      <c r="MU19" s="58"/>
      <c r="MV19" s="56" t="e">
        <f>VLOOKUP(MU19,$B$8:$C$182,2,0)</f>
        <v>#N/A</v>
      </c>
      <c r="MW19" s="57"/>
      <c r="MX19" s="58"/>
      <c r="MY19" s="56" t="e">
        <f>VLOOKUP(MX19,$B$8:$C$182,2,0)</f>
        <v>#N/A</v>
      </c>
      <c r="MZ19" s="57"/>
      <c r="NA19" s="58"/>
      <c r="NB19" s="56" t="e">
        <f>VLOOKUP(NA19,$B$8:$C$182,2,0)</f>
        <v>#N/A</v>
      </c>
      <c r="NC19" s="57"/>
      <c r="ND19" s="58"/>
      <c r="NE19" s="56" t="e">
        <f>VLOOKUP(ND19,$B$8:$C$182,2,0)</f>
        <v>#N/A</v>
      </c>
      <c r="NF19" s="57"/>
      <c r="NG19" s="58"/>
      <c r="NH19" s="56" t="e">
        <f>VLOOKUP(NG19,$B$8:$C$182,2,0)</f>
        <v>#N/A</v>
      </c>
      <c r="NI19" s="57"/>
      <c r="NJ19" s="58"/>
      <c r="NK19" s="56" t="e">
        <f>VLOOKUP(NJ19,$B$8:$C$182,2,0)</f>
        <v>#N/A</v>
      </c>
      <c r="NL19" s="57"/>
      <c r="NM19" s="58"/>
      <c r="NN19" s="56" t="e">
        <f>VLOOKUP(NM19,$B$8:$C$182,2,0)</f>
        <v>#N/A</v>
      </c>
      <c r="NO19" s="57"/>
      <c r="NP19" s="58"/>
      <c r="NQ19" s="56" t="e">
        <f>VLOOKUP(NP19,$B$8:$C$182,2,0)</f>
        <v>#N/A</v>
      </c>
      <c r="NR19" s="57"/>
      <c r="NS19" s="58"/>
      <c r="NT19" s="56" t="e">
        <f>VLOOKUP(NS19,$B$8:$C$182,2,0)</f>
        <v>#N/A</v>
      </c>
      <c r="NU19" s="57"/>
      <c r="NV19" s="58"/>
      <c r="NW19" s="56" t="e">
        <f>VLOOKUP(NV19,$B$8:$C$182,2,0)</f>
        <v>#N/A</v>
      </c>
      <c r="NX19" s="57"/>
      <c r="NY19" s="58"/>
      <c r="NZ19" s="56" t="e">
        <f>VLOOKUP(NY19,$B$8:$C$182,2,0)</f>
        <v>#N/A</v>
      </c>
      <c r="OA19" s="57"/>
      <c r="OB19" s="58"/>
      <c r="OC19" s="56" t="e">
        <f>VLOOKUP(OB19,$B$8:$C$182,2,0)</f>
        <v>#N/A</v>
      </c>
      <c r="OD19" s="57"/>
      <c r="OE19" s="58"/>
      <c r="OF19" s="56" t="e">
        <f>VLOOKUP(OE19,$B$8:$C$182,2,0)</f>
        <v>#N/A</v>
      </c>
      <c r="OG19" s="57"/>
      <c r="OH19" s="58"/>
      <c r="OI19" s="56" t="e">
        <f>VLOOKUP(OH19,$B$8:$C$182,2,0)</f>
        <v>#N/A</v>
      </c>
      <c r="OJ19" s="57"/>
      <c r="OK19" s="58"/>
      <c r="OL19" s="56" t="e">
        <f>VLOOKUP(OK19,$B$8:$C$182,2,0)</f>
        <v>#N/A</v>
      </c>
      <c r="OM19" s="57"/>
      <c r="ON19" s="58"/>
      <c r="OO19" s="56" t="e">
        <f>VLOOKUP(ON19,$B$8:$C$182,2,0)</f>
        <v>#N/A</v>
      </c>
      <c r="OP19" s="57"/>
      <c r="OQ19" s="58"/>
      <c r="OR19" s="56" t="e">
        <f>VLOOKUP(OQ19,$B$8:$C$182,2,0)</f>
        <v>#N/A</v>
      </c>
      <c r="OS19" s="57"/>
      <c r="OT19" s="58"/>
      <c r="OU19" s="56" t="e">
        <f>VLOOKUP(OT19,$B$8:$C$182,2,0)</f>
        <v>#N/A</v>
      </c>
      <c r="OV19" s="57"/>
      <c r="OW19" s="58"/>
      <c r="OX19" s="56" t="e">
        <f>VLOOKUP(OW19,$B$8:$C$182,2,0)</f>
        <v>#N/A</v>
      </c>
      <c r="OY19" s="57"/>
      <c r="OZ19" s="58"/>
      <c r="PA19" s="56" t="e">
        <f>VLOOKUP(OZ19,$B$8:$C$182,2,0)</f>
        <v>#N/A</v>
      </c>
      <c r="PB19" s="57"/>
      <c r="PC19" s="58"/>
      <c r="PD19" s="56" t="e">
        <f>VLOOKUP(PC19,$B$8:$C$182,2,0)</f>
        <v>#N/A</v>
      </c>
      <c r="PE19" s="57"/>
      <c r="PF19" s="58"/>
      <c r="PG19" s="56" t="e">
        <f>VLOOKUP(PF19,$B$8:$C$182,2,0)</f>
        <v>#N/A</v>
      </c>
      <c r="PH19" s="57"/>
      <c r="PI19" s="58"/>
      <c r="PJ19" s="56" t="e">
        <f>VLOOKUP(PI19,$B$8:$C$182,2,0)</f>
        <v>#N/A</v>
      </c>
      <c r="PK19" s="57"/>
      <c r="PL19" s="58"/>
      <c r="PM19" s="56" t="e">
        <f>VLOOKUP(PL19,$B$8:$C$182,2,0)</f>
        <v>#N/A</v>
      </c>
      <c r="PN19" s="57"/>
      <c r="PO19" s="58"/>
      <c r="PP19" s="56" t="e">
        <f>VLOOKUP(PO19,$B$8:$C$182,2,0)</f>
        <v>#N/A</v>
      </c>
      <c r="PQ19" s="57"/>
      <c r="PR19" s="58"/>
      <c r="PS19" s="56" t="e">
        <f>VLOOKUP(PR19,$B$8:$C$182,2,0)</f>
        <v>#N/A</v>
      </c>
      <c r="PT19" s="57"/>
      <c r="PU19" s="58"/>
      <c r="PV19" s="56" t="e">
        <f>VLOOKUP(PU19,$B$8:$C$182,2,0)</f>
        <v>#N/A</v>
      </c>
      <c r="PW19" s="57"/>
      <c r="PX19" s="58"/>
      <c r="PY19" s="56" t="e">
        <f>VLOOKUP(PX19,$B$8:$C$182,2,0)</f>
        <v>#N/A</v>
      </c>
      <c r="PZ19" s="57"/>
      <c r="QA19" s="58"/>
      <c r="QB19" s="56" t="e">
        <f>VLOOKUP(QA19,$B$8:$C$182,2,0)</f>
        <v>#N/A</v>
      </c>
      <c r="QC19" s="57"/>
      <c r="QD19" s="58"/>
      <c r="QE19" s="56" t="e">
        <f>VLOOKUP(QD19,$B$8:$C$182,2,0)</f>
        <v>#N/A</v>
      </c>
      <c r="QF19" s="57"/>
      <c r="QG19" s="58"/>
      <c r="QH19" s="56" t="e">
        <f>VLOOKUP(QG19,$B$8:$C$182,2,0)</f>
        <v>#N/A</v>
      </c>
      <c r="QI19" s="57"/>
      <c r="QJ19" s="58"/>
      <c r="QK19" s="56" t="e">
        <f>VLOOKUP(QJ19,$B$8:$C$182,2,0)</f>
        <v>#N/A</v>
      </c>
      <c r="QL19" s="57"/>
      <c r="QM19" s="58"/>
      <c r="QN19" s="56" t="e">
        <f>VLOOKUP(QM19,$B$8:$C$182,2,0)</f>
        <v>#N/A</v>
      </c>
      <c r="QO19" s="57"/>
      <c r="QP19" s="58"/>
      <c r="QQ19" s="56" t="e">
        <f>VLOOKUP(QP19,$B$8:$C$182,2,0)</f>
        <v>#N/A</v>
      </c>
      <c r="QR19" s="57"/>
      <c r="QS19" s="58"/>
      <c r="QT19" s="56" t="e">
        <f>VLOOKUP(QS19,$B$8:$C$182,2,0)</f>
        <v>#N/A</v>
      </c>
      <c r="QU19" s="57"/>
      <c r="QV19" s="58"/>
      <c r="QW19" s="56" t="e">
        <f>VLOOKUP(QV19,$B$8:$C$182,2,0)</f>
        <v>#N/A</v>
      </c>
      <c r="QX19" s="57"/>
      <c r="QY19" s="58"/>
      <c r="QZ19" s="56" t="e">
        <f>VLOOKUP(QY19,$B$8:$C$182,2,0)</f>
        <v>#N/A</v>
      </c>
      <c r="RA19" s="57"/>
      <c r="RB19" s="58"/>
      <c r="RC19" s="56" t="e">
        <f>VLOOKUP(RB19,$B$8:$C$182,2,0)</f>
        <v>#N/A</v>
      </c>
      <c r="RD19" s="57"/>
      <c r="RE19" s="58"/>
      <c r="RF19" s="56" t="e">
        <f>VLOOKUP(RE19,$B$8:$C$182,2,0)</f>
        <v>#N/A</v>
      </c>
      <c r="RG19" s="57"/>
      <c r="RH19" s="58"/>
      <c r="RI19" s="56" t="e">
        <f>VLOOKUP(RH19,$B$8:$C$182,2,0)</f>
        <v>#N/A</v>
      </c>
      <c r="RJ19" s="57"/>
      <c r="RK19" s="58"/>
      <c r="RL19" s="56" t="e">
        <f>VLOOKUP(RK19,$B$8:$C$182,2,0)</f>
        <v>#N/A</v>
      </c>
      <c r="RM19" s="57"/>
      <c r="RN19" s="58"/>
      <c r="RO19" s="56" t="e">
        <f>VLOOKUP(RN19,$B$8:$C$182,2,0)</f>
        <v>#N/A</v>
      </c>
      <c r="RP19" s="57"/>
      <c r="RQ19" s="58"/>
      <c r="RR19" s="56" t="e">
        <f>VLOOKUP(RQ19,$B$8:$C$182,2,0)</f>
        <v>#N/A</v>
      </c>
      <c r="RS19" s="57"/>
      <c r="RT19" s="58"/>
      <c r="RU19" s="56" t="e">
        <f>VLOOKUP(RT19,$B$8:$C$182,2,0)</f>
        <v>#N/A</v>
      </c>
      <c r="RV19" s="57"/>
      <c r="RW19" s="58"/>
      <c r="RX19" s="56" t="e">
        <f>VLOOKUP(RW19,$B$8:$C$182,2,0)</f>
        <v>#N/A</v>
      </c>
      <c r="RY19" s="57"/>
      <c r="RZ19" s="58"/>
      <c r="SA19" s="56" t="e">
        <f>VLOOKUP(RZ19,$B$8:$C$182,2,0)</f>
        <v>#N/A</v>
      </c>
      <c r="SB19" s="57"/>
      <c r="SC19" s="58"/>
      <c r="SD19" s="56" t="e">
        <f>VLOOKUP(SC19,$B$8:$C$182,2,0)</f>
        <v>#N/A</v>
      </c>
      <c r="SE19" s="57"/>
      <c r="SF19" s="58"/>
      <c r="SG19" s="56" t="e">
        <f>VLOOKUP(SF19,$B$8:$C$182,2,0)</f>
        <v>#N/A</v>
      </c>
      <c r="SH19" s="57"/>
      <c r="SI19" s="58"/>
      <c r="SJ19" s="56" t="e">
        <f>VLOOKUP(SI19,$B$8:$C$182,2,0)</f>
        <v>#N/A</v>
      </c>
      <c r="SK19" s="57"/>
      <c r="SL19" s="58"/>
      <c r="SM19" s="56" t="e">
        <f>VLOOKUP(SL19,$B$8:$C$182,2,0)</f>
        <v>#N/A</v>
      </c>
      <c r="SN19" s="57"/>
      <c r="SO19" s="58"/>
      <c r="SP19" s="56" t="e">
        <f>VLOOKUP(SO19,$B$8:$C$182,2,0)</f>
        <v>#N/A</v>
      </c>
      <c r="SQ19" s="57"/>
      <c r="SR19" s="58"/>
      <c r="SS19" s="56" t="e">
        <f>VLOOKUP(SR19,$B$8:$C$182,2,0)</f>
        <v>#N/A</v>
      </c>
      <c r="ST19" s="57"/>
      <c r="SU19" s="58"/>
      <c r="SV19" s="56" t="e">
        <f>VLOOKUP(SU19,$B$8:$C$182,2,0)</f>
        <v>#N/A</v>
      </c>
      <c r="SW19" s="57"/>
      <c r="SX19" s="58"/>
      <c r="SY19" s="56" t="e">
        <f>VLOOKUP(SX19,$B$8:$C$182,2,0)</f>
        <v>#N/A</v>
      </c>
      <c r="SZ19" s="57"/>
      <c r="TA19" s="58"/>
      <c r="TB19" s="56" t="e">
        <f>VLOOKUP(TA19,$B$8:$C$182,2,0)</f>
        <v>#N/A</v>
      </c>
      <c r="TC19" s="57"/>
      <c r="TD19" s="58"/>
      <c r="TE19" s="56" t="e">
        <f>VLOOKUP(TD19,$B$8:$C$182,2,0)</f>
        <v>#N/A</v>
      </c>
      <c r="TF19" s="57"/>
      <c r="TG19" s="58"/>
      <c r="TH19" s="56" t="e">
        <f>VLOOKUP(TG19,$B$8:$C$182,2,0)</f>
        <v>#N/A</v>
      </c>
      <c r="TI19" s="57"/>
      <c r="TJ19" s="58"/>
      <c r="TK19" s="56" t="e">
        <f>VLOOKUP(TJ19,$B$8:$C$182,2,0)</f>
        <v>#N/A</v>
      </c>
      <c r="TL19" s="57"/>
      <c r="TM19" s="58"/>
      <c r="TN19" s="56" t="e">
        <f>VLOOKUP(TM19,$B$8:$C$182,2,0)</f>
        <v>#N/A</v>
      </c>
      <c r="TO19" s="57"/>
      <c r="TP19" s="58"/>
      <c r="TQ19" s="56" t="e">
        <f>VLOOKUP(TP19,$B$8:$C$182,2,0)</f>
        <v>#N/A</v>
      </c>
      <c r="TR19" s="57"/>
      <c r="TS19" s="58"/>
      <c r="TT19" s="56" t="e">
        <f>VLOOKUP(TS19,$B$8:$C$182,2,0)</f>
        <v>#N/A</v>
      </c>
      <c r="TU19" s="57"/>
      <c r="TV19" s="58"/>
      <c r="TW19" s="56" t="e">
        <f>VLOOKUP(TV19,$B$8:$C$182,2,0)</f>
        <v>#N/A</v>
      </c>
      <c r="TX19" s="57"/>
      <c r="TY19" s="58"/>
      <c r="TZ19" s="56" t="e">
        <f>VLOOKUP(TY19,$B$8:$C$182,2,0)</f>
        <v>#N/A</v>
      </c>
      <c r="UA19" s="57"/>
      <c r="UB19" s="58"/>
      <c r="UC19" s="56" t="e">
        <f>VLOOKUP(UB19,$B$8:$C$182,2,0)</f>
        <v>#N/A</v>
      </c>
      <c r="UD19" s="57"/>
      <c r="UE19" s="58"/>
      <c r="UF19" s="56" t="e">
        <f>VLOOKUP(UE19,$B$8:$C$182,2,0)</f>
        <v>#N/A</v>
      </c>
      <c r="UG19" s="57"/>
      <c r="UH19" s="58"/>
      <c r="UI19" s="56" t="e">
        <f>VLOOKUP(UH19,$B$8:$C$182,2,0)</f>
        <v>#N/A</v>
      </c>
      <c r="UJ19" s="57"/>
      <c r="UK19" s="58"/>
      <c r="UL19" s="56" t="e">
        <f>VLOOKUP(UK19,$B$8:$C$182,2,0)</f>
        <v>#N/A</v>
      </c>
      <c r="UM19" s="57"/>
      <c r="UN19" s="58"/>
      <c r="UO19" s="56" t="e">
        <f>VLOOKUP(UN19,$B$8:$C$182,2,0)</f>
        <v>#N/A</v>
      </c>
      <c r="UP19" s="57"/>
      <c r="UQ19" s="58"/>
      <c r="UR19" s="56" t="e">
        <f>VLOOKUP(UQ19,$B$8:$C$182,2,0)</f>
        <v>#N/A</v>
      </c>
      <c r="US19" s="57"/>
      <c r="UT19" s="58"/>
      <c r="UU19" s="56" t="e">
        <f>VLOOKUP(UT19,$B$8:$C$182,2,0)</f>
        <v>#N/A</v>
      </c>
      <c r="UV19" s="57"/>
      <c r="UW19" s="58"/>
      <c r="UX19" s="56" t="e">
        <f>VLOOKUP(UW19,$B$8:$C$182,2,0)</f>
        <v>#N/A</v>
      </c>
      <c r="UY19" s="57"/>
      <c r="UZ19" s="58"/>
      <c r="VA19" s="56" t="e">
        <f>VLOOKUP(UZ19,$B$8:$C$182,2,0)</f>
        <v>#N/A</v>
      </c>
      <c r="VB19" s="57"/>
      <c r="VC19" s="58"/>
      <c r="VD19" s="56" t="e">
        <f>VLOOKUP(VC19,$B$8:$C$182,2,0)</f>
        <v>#N/A</v>
      </c>
      <c r="VE19" s="57"/>
      <c r="VF19" s="58"/>
      <c r="VG19" s="56" t="e">
        <f>VLOOKUP(VF19,$B$8:$C$182,2,0)</f>
        <v>#N/A</v>
      </c>
      <c r="VH19" s="57"/>
      <c r="VI19" s="58"/>
      <c r="VJ19" s="56" t="e">
        <f>VLOOKUP(VI19,$B$8:$C$182,2,0)</f>
        <v>#N/A</v>
      </c>
      <c r="VK19" s="57"/>
      <c r="VL19" s="58"/>
      <c r="VM19" s="56" t="e">
        <f>VLOOKUP(VL19,$B$8:$C$182,2,0)</f>
        <v>#N/A</v>
      </c>
      <c r="VN19" s="57"/>
      <c r="VO19" s="58"/>
      <c r="VP19" s="56" t="e">
        <f>VLOOKUP(VO19,$B$8:$C$182,2,0)</f>
        <v>#N/A</v>
      </c>
      <c r="VQ19" s="57"/>
      <c r="VR19" s="58"/>
      <c r="VS19" s="56" t="e">
        <f>VLOOKUP(VR19,$B$8:$C$182,2,0)</f>
        <v>#N/A</v>
      </c>
      <c r="VT19" s="57"/>
      <c r="VU19" s="58"/>
      <c r="VV19" s="56" t="e">
        <f>VLOOKUP(VU19,$B$8:$C$182,2,0)</f>
        <v>#N/A</v>
      </c>
      <c r="VW19" s="57"/>
      <c r="VX19" s="58"/>
      <c r="VY19" s="56" t="e">
        <f>VLOOKUP(VX19,$B$8:$C$182,2,0)</f>
        <v>#N/A</v>
      </c>
      <c r="VZ19" s="57"/>
      <c r="WA19" s="58"/>
      <c r="WB19" s="56" t="e">
        <f>VLOOKUP(WA19,$B$8:$C$182,2,0)</f>
        <v>#N/A</v>
      </c>
      <c r="WC19" s="57"/>
      <c r="WD19" s="58"/>
      <c r="WE19" s="56" t="e">
        <f>VLOOKUP(WD19,$B$8:$C$182,2,0)</f>
        <v>#N/A</v>
      </c>
      <c r="WF19" s="57"/>
      <c r="WG19" s="58"/>
      <c r="WH19" s="56" t="e">
        <f>VLOOKUP(WG19,$B$8:$C$182,2,0)</f>
        <v>#N/A</v>
      </c>
      <c r="WI19" s="57"/>
      <c r="WJ19" s="58"/>
      <c r="WK19" s="56" t="e">
        <f>VLOOKUP(WJ19,$B$8:$C$182,2,0)</f>
        <v>#N/A</v>
      </c>
      <c r="WL19" s="57"/>
      <c r="WM19" s="58"/>
      <c r="WN19" s="56" t="e">
        <f>VLOOKUP(WM19,$B$8:$C$182,2,0)</f>
        <v>#N/A</v>
      </c>
      <c r="WO19" s="57"/>
      <c r="WP19" s="58"/>
      <c r="WQ19" s="56" t="e">
        <f>VLOOKUP(WP19,$B$8:$C$182,2,0)</f>
        <v>#N/A</v>
      </c>
      <c r="WR19" s="57"/>
      <c r="WS19" s="58"/>
      <c r="WT19" s="56" t="e">
        <f>VLOOKUP(WS19,$B$8:$C$182,2,0)</f>
        <v>#N/A</v>
      </c>
      <c r="WU19" s="57"/>
      <c r="WV19" s="58"/>
      <c r="WW19" s="56" t="e">
        <f>VLOOKUP(WV19,$B$8:$C$182,2,0)</f>
        <v>#N/A</v>
      </c>
      <c r="WX19" s="57"/>
      <c r="WY19" s="58"/>
      <c r="WZ19" s="56" t="e">
        <f>VLOOKUP(WY19,$B$8:$C$182,2,0)</f>
        <v>#N/A</v>
      </c>
      <c r="XA19" s="57"/>
      <c r="XB19" s="58"/>
      <c r="XC19" s="56" t="e">
        <f>VLOOKUP(XB19,$B$8:$C$182,2,0)</f>
        <v>#N/A</v>
      </c>
      <c r="XD19" s="57"/>
      <c r="XE19" s="58"/>
      <c r="XF19" s="56" t="e">
        <f>VLOOKUP(XE19,$B$8:$C$182,2,0)</f>
        <v>#N/A</v>
      </c>
      <c r="XG19" s="57"/>
      <c r="XH19" s="58"/>
      <c r="XI19" s="56" t="e">
        <f>VLOOKUP(XH19,$B$8:$C$182,2,0)</f>
        <v>#N/A</v>
      </c>
      <c r="XJ19" s="57"/>
      <c r="XK19" s="58"/>
      <c r="XL19" s="56" t="e">
        <f>VLOOKUP(XK19,$B$8:$C$182,2,0)</f>
        <v>#N/A</v>
      </c>
      <c r="XM19" s="57"/>
      <c r="XN19" s="58"/>
      <c r="XO19" s="56" t="e">
        <f>VLOOKUP(XN19,$B$8:$C$182,2,0)</f>
        <v>#N/A</v>
      </c>
      <c r="XP19" s="57"/>
      <c r="XQ19" s="58"/>
      <c r="XR19" s="56" t="e">
        <f>VLOOKUP(XQ19,$B$8:$C$182,2,0)</f>
        <v>#N/A</v>
      </c>
      <c r="XS19" s="57"/>
      <c r="XT19" s="58"/>
      <c r="XU19" s="56" t="e">
        <f>VLOOKUP(XT19,$B$8:$C$182,2,0)</f>
        <v>#N/A</v>
      </c>
      <c r="XV19" s="57"/>
      <c r="XW19" s="58"/>
      <c r="XX19" s="56" t="e">
        <f>VLOOKUP(XW19,$B$8:$C$182,2,0)</f>
        <v>#N/A</v>
      </c>
      <c r="XY19" s="57"/>
      <c r="XZ19" s="58"/>
      <c r="YA19" s="56" t="e">
        <f>VLOOKUP(XZ19,$B$8:$C$182,2,0)</f>
        <v>#N/A</v>
      </c>
      <c r="YB19" s="57"/>
      <c r="YC19" s="58"/>
      <c r="YD19" s="56" t="e">
        <f>VLOOKUP(YC19,$B$8:$C$182,2,0)</f>
        <v>#N/A</v>
      </c>
      <c r="YE19" s="57"/>
      <c r="YF19" s="58"/>
      <c r="YG19" s="56" t="e">
        <f>VLOOKUP(YF19,$B$8:$C$182,2,0)</f>
        <v>#N/A</v>
      </c>
      <c r="YH19" s="57"/>
      <c r="YI19" s="58"/>
      <c r="YJ19" s="56" t="e">
        <f>VLOOKUP(YI19,$B$8:$C$182,2,0)</f>
        <v>#N/A</v>
      </c>
      <c r="YK19" s="57"/>
      <c r="YL19" s="58"/>
      <c r="YM19" s="56" t="e">
        <f>VLOOKUP(YL19,$B$8:$C$182,2,0)</f>
        <v>#N/A</v>
      </c>
      <c r="YN19" s="57"/>
      <c r="YO19" s="58"/>
      <c r="YP19" s="56" t="e">
        <f>VLOOKUP(YO19,$B$8:$C$182,2,0)</f>
        <v>#N/A</v>
      </c>
      <c r="YQ19" s="57"/>
      <c r="YR19" s="58"/>
      <c r="YS19" s="56" t="e">
        <f>VLOOKUP(YR19,$B$8:$C$182,2,0)</f>
        <v>#N/A</v>
      </c>
      <c r="YT19" s="57"/>
      <c r="YU19" s="58"/>
      <c r="YV19" s="56" t="e">
        <f>VLOOKUP(YU19,$B$8:$C$182,2,0)</f>
        <v>#N/A</v>
      </c>
      <c r="YW19" s="57"/>
      <c r="YX19" s="58"/>
      <c r="YY19" s="56" t="e">
        <f>VLOOKUP(YX19,$B$8:$C$182,2,0)</f>
        <v>#N/A</v>
      </c>
      <c r="YZ19" s="57"/>
      <c r="ZA19" s="58"/>
      <c r="ZB19" s="56" t="e">
        <f>VLOOKUP(ZA19,$B$8:$C$182,2,0)</f>
        <v>#N/A</v>
      </c>
      <c r="ZC19" s="57"/>
      <c r="ZD19" s="58"/>
      <c r="ZE19" s="56" t="e">
        <f>VLOOKUP(ZD19,$B$8:$C$182,2,0)</f>
        <v>#N/A</v>
      </c>
      <c r="ZF19" s="57"/>
      <c r="ZG19" s="58"/>
      <c r="ZH19" s="56" t="e">
        <f>VLOOKUP(ZG19,$B$8:$C$182,2,0)</f>
        <v>#N/A</v>
      </c>
      <c r="ZI19" s="57"/>
      <c r="ZJ19" s="58"/>
      <c r="ZK19" s="56" t="e">
        <f>VLOOKUP(ZJ19,$B$8:$C$182,2,0)</f>
        <v>#N/A</v>
      </c>
      <c r="ZL19" s="57"/>
      <c r="ZM19" s="58"/>
      <c r="ZN19" s="56" t="e">
        <f>VLOOKUP(ZM19,$B$8:$C$182,2,0)</f>
        <v>#N/A</v>
      </c>
      <c r="ZO19" s="57"/>
      <c r="ZP19" s="58"/>
      <c r="ZQ19" s="56" t="e">
        <f>VLOOKUP(ZP19,$B$8:$C$182,2,0)</f>
        <v>#N/A</v>
      </c>
      <c r="ZR19" s="57"/>
      <c r="ZS19" s="58"/>
      <c r="ZT19" s="56" t="e">
        <f>VLOOKUP(ZS19,$B$8:$C$182,2,0)</f>
        <v>#N/A</v>
      </c>
      <c r="ZU19" s="57"/>
      <c r="ZV19" s="58"/>
      <c r="ZW19" s="56" t="e">
        <f>VLOOKUP(ZV19,$B$8:$C$182,2,0)</f>
        <v>#N/A</v>
      </c>
      <c r="ZX19" s="57"/>
      <c r="ZY19" s="58"/>
      <c r="ZZ19" s="56" t="e">
        <f>VLOOKUP(ZY19,$B$8:$C$182,2,0)</f>
        <v>#N/A</v>
      </c>
      <c r="AAA19" s="57"/>
      <c r="AAB19" s="58"/>
      <c r="AAC19" s="56" t="e">
        <f>VLOOKUP(AAB19,$B$8:$C$182,2,0)</f>
        <v>#N/A</v>
      </c>
      <c r="AAD19" s="57"/>
      <c r="AAE19" s="58"/>
      <c r="AAF19" s="56" t="e">
        <f>VLOOKUP(AAE19,$B$8:$C$182,2,0)</f>
        <v>#N/A</v>
      </c>
      <c r="AAG19" s="57"/>
      <c r="AAH19" s="58"/>
      <c r="AAI19" s="56" t="e">
        <f>VLOOKUP(AAH19,$B$8:$C$182,2,0)</f>
        <v>#N/A</v>
      </c>
      <c r="AAJ19" s="57"/>
      <c r="AAK19" s="58"/>
      <c r="AAL19" s="56" t="e">
        <f>VLOOKUP(AAK19,$B$8:$C$182,2,0)</f>
        <v>#N/A</v>
      </c>
      <c r="AAM19" s="57"/>
      <c r="AAN19" s="58"/>
      <c r="AAO19" s="56" t="e">
        <f>VLOOKUP(AAN19,$B$8:$C$182,2,0)</f>
        <v>#N/A</v>
      </c>
      <c r="AAP19" s="57"/>
      <c r="AAQ19" s="58"/>
      <c r="AAR19" s="56" t="e">
        <f>VLOOKUP(AAQ19,$B$8:$C$182,2,0)</f>
        <v>#N/A</v>
      </c>
      <c r="AAS19" s="57"/>
      <c r="AAT19" s="58"/>
      <c r="AAU19" s="56" t="e">
        <f>VLOOKUP(AAT19,$B$8:$C$182,2,0)</f>
        <v>#N/A</v>
      </c>
      <c r="AAV19" s="57"/>
      <c r="AAW19" s="58"/>
      <c r="AAX19" s="56" t="e">
        <f>VLOOKUP(AAW19,$B$8:$C$182,2,0)</f>
        <v>#N/A</v>
      </c>
      <c r="AAY19" s="57"/>
      <c r="AAZ19" s="58"/>
      <c r="ABA19" s="56" t="e">
        <f>VLOOKUP(AAZ19,$B$8:$C$182,2,0)</f>
        <v>#N/A</v>
      </c>
      <c r="ABB19" s="57"/>
      <c r="ABC19" s="58"/>
      <c r="ABD19" s="56" t="e">
        <f>VLOOKUP(ABC19,$B$8:$C$182,2,0)</f>
        <v>#N/A</v>
      </c>
      <c r="ABE19" s="57"/>
      <c r="ABF19" s="58"/>
      <c r="ABG19" s="56" t="e">
        <f>VLOOKUP(ABF19,$B$8:$C$182,2,0)</f>
        <v>#N/A</v>
      </c>
      <c r="ABH19" s="57"/>
      <c r="ABI19" s="58"/>
      <c r="ABJ19" s="56" t="e">
        <f>VLOOKUP(ABI19,$B$8:$C$182,2,0)</f>
        <v>#N/A</v>
      </c>
      <c r="ABK19" s="57"/>
      <c r="ABL19" s="58"/>
      <c r="ABM19" s="56" t="e">
        <f>VLOOKUP(ABL19,$B$8:$C$182,2,0)</f>
        <v>#N/A</v>
      </c>
      <c r="ABN19" s="57"/>
      <c r="ABO19" s="58"/>
      <c r="ABP19" s="56" t="e">
        <f>VLOOKUP(ABO19,$B$8:$C$182,2,0)</f>
        <v>#N/A</v>
      </c>
      <c r="ABQ19" s="57"/>
      <c r="ABR19" s="58"/>
      <c r="ABS19" s="56" t="e">
        <f>VLOOKUP(ABR19,$B$8:$C$182,2,0)</f>
        <v>#N/A</v>
      </c>
      <c r="ABT19" s="57"/>
      <c r="ABU19" s="58"/>
      <c r="ABV19" s="56" t="e">
        <f>VLOOKUP(ABU19,$B$8:$C$182,2,0)</f>
        <v>#N/A</v>
      </c>
      <c r="ABW19" s="57"/>
      <c r="ABX19" s="58"/>
      <c r="ABY19" s="56" t="e">
        <f>VLOOKUP(ABX19,$B$8:$C$182,2,0)</f>
        <v>#N/A</v>
      </c>
      <c r="ABZ19" s="57"/>
      <c r="ACA19" s="58"/>
      <c r="ACB19" s="56" t="e">
        <f>VLOOKUP(ACA19,$B$8:$C$182,2,0)</f>
        <v>#N/A</v>
      </c>
      <c r="ACC19" s="57"/>
      <c r="ACD19" s="58"/>
      <c r="ACE19" s="56" t="e">
        <f>VLOOKUP(ACD19,$B$8:$C$182,2,0)</f>
        <v>#N/A</v>
      </c>
      <c r="ACF19" s="57"/>
      <c r="ACG19" s="58"/>
      <c r="ACH19" s="56" t="e">
        <f>VLOOKUP(ACG19,$B$8:$C$182,2,0)</f>
        <v>#N/A</v>
      </c>
      <c r="ACI19" s="57"/>
      <c r="ACJ19" s="58"/>
      <c r="ACK19" s="56" t="e">
        <f>VLOOKUP(ACJ19,$B$8:$C$182,2,0)</f>
        <v>#N/A</v>
      </c>
      <c r="ACL19" s="57"/>
      <c r="ACM19" s="58"/>
      <c r="ACN19" s="56" t="e">
        <f>VLOOKUP(ACM19,$B$8:$C$182,2,0)</f>
        <v>#N/A</v>
      </c>
      <c r="ACO19" s="57"/>
      <c r="ACP19" s="58"/>
      <c r="ACQ19" s="56" t="e">
        <f>VLOOKUP(ACP19,$B$8:$C$182,2,0)</f>
        <v>#N/A</v>
      </c>
      <c r="ACR19" s="57"/>
      <c r="ACS19" s="58"/>
      <c r="ACT19" s="56" t="e">
        <f>VLOOKUP(ACS19,$B$8:$C$182,2,0)</f>
        <v>#N/A</v>
      </c>
      <c r="ACU19" s="57"/>
      <c r="ACV19" s="58"/>
      <c r="ACW19" s="56" t="e">
        <f>VLOOKUP(ACV19,$B$8:$C$182,2,0)</f>
        <v>#N/A</v>
      </c>
      <c r="ACX19" s="57"/>
      <c r="ACY19" s="58"/>
      <c r="ACZ19" s="56" t="e">
        <f>VLOOKUP(ACY19,$B$8:$C$182,2,0)</f>
        <v>#N/A</v>
      </c>
      <c r="ADA19" s="57"/>
      <c r="ADB19" s="58"/>
      <c r="ADC19" s="56" t="e">
        <f>VLOOKUP(ADB19,$B$8:$C$182,2,0)</f>
        <v>#N/A</v>
      </c>
      <c r="ADD19" s="57"/>
      <c r="ADE19" s="58"/>
      <c r="ADF19" s="56" t="e">
        <f>VLOOKUP(ADE19,$B$8:$C$182,2,0)</f>
        <v>#N/A</v>
      </c>
      <c r="ADG19" s="57"/>
      <c r="ADH19" s="58"/>
      <c r="ADI19" s="56" t="e">
        <f>VLOOKUP(ADH19,$B$8:$C$182,2,0)</f>
        <v>#N/A</v>
      </c>
      <c r="ADJ19" s="57"/>
      <c r="ADK19" s="58"/>
      <c r="ADL19" s="56" t="e">
        <f>VLOOKUP(ADK19,$B$8:$C$182,2,0)</f>
        <v>#N/A</v>
      </c>
      <c r="ADM19" s="57"/>
      <c r="ADN19" s="58"/>
      <c r="ADO19" s="56" t="e">
        <f>VLOOKUP(ADN19,$B$8:$C$182,2,0)</f>
        <v>#N/A</v>
      </c>
      <c r="ADP19" s="57"/>
      <c r="ADQ19" s="58"/>
      <c r="ADR19" s="56" t="e">
        <f>VLOOKUP(ADQ19,$B$8:$C$182,2,0)</f>
        <v>#N/A</v>
      </c>
      <c r="ADS19" s="57"/>
      <c r="ADT19" s="58"/>
      <c r="ADU19" s="56" t="e">
        <f>VLOOKUP(ADT19,$B$8:$C$182,2,0)</f>
        <v>#N/A</v>
      </c>
      <c r="ADV19" s="57"/>
      <c r="ADW19" s="58"/>
      <c r="ADX19" s="56" t="e">
        <f>VLOOKUP(ADW19,$B$8:$C$182,2,0)</f>
        <v>#N/A</v>
      </c>
      <c r="ADY19" s="57"/>
      <c r="ADZ19" s="58"/>
      <c r="AEA19" s="56" t="e">
        <f>VLOOKUP(ADZ19,$B$8:$C$182,2,0)</f>
        <v>#N/A</v>
      </c>
      <c r="AEB19" s="57"/>
      <c r="AEC19" s="58"/>
      <c r="AED19" s="56" t="e">
        <f>VLOOKUP(AEC19,$B$8:$C$182,2,0)</f>
        <v>#N/A</v>
      </c>
      <c r="AEE19" s="57"/>
      <c r="AEF19" s="58"/>
      <c r="AEG19" s="56" t="e">
        <f>VLOOKUP(AEF19,$B$8:$C$182,2,0)</f>
        <v>#N/A</v>
      </c>
      <c r="AEH19" s="57"/>
      <c r="AEI19" s="58"/>
      <c r="AEJ19" s="56" t="e">
        <f>VLOOKUP(AEI19,$B$8:$C$182,2,0)</f>
        <v>#N/A</v>
      </c>
      <c r="AEK19" s="57"/>
      <c r="AEL19" s="58"/>
      <c r="AEM19" s="56" t="e">
        <f>VLOOKUP(AEL19,$B$8:$C$182,2,0)</f>
        <v>#N/A</v>
      </c>
      <c r="AEN19" s="57"/>
      <c r="AEO19" s="58"/>
      <c r="AEP19" s="56" t="e">
        <f>VLOOKUP(AEO19,$B$8:$C$182,2,0)</f>
        <v>#N/A</v>
      </c>
      <c r="AEQ19" s="57"/>
      <c r="AER19" s="58"/>
      <c r="AES19" s="56" t="e">
        <f>VLOOKUP(AER19,$B$8:$C$182,2,0)</f>
        <v>#N/A</v>
      </c>
      <c r="AET19" s="57"/>
      <c r="AEU19" s="58"/>
      <c r="AEV19" s="56" t="e">
        <f>VLOOKUP(AEU19,$B$8:$C$182,2,0)</f>
        <v>#N/A</v>
      </c>
      <c r="AEW19" s="57"/>
      <c r="AEX19" s="58"/>
      <c r="AEY19" s="56" t="e">
        <f>VLOOKUP(AEX19,$B$8:$C$182,2,0)</f>
        <v>#N/A</v>
      </c>
      <c r="AEZ19" s="57"/>
      <c r="AFA19" s="58"/>
      <c r="AFB19" s="56" t="e">
        <f>VLOOKUP(AFA19,$B$8:$C$182,2,0)</f>
        <v>#N/A</v>
      </c>
      <c r="AFC19" s="57"/>
      <c r="AFD19" s="58"/>
      <c r="AFE19" s="56" t="e">
        <f>VLOOKUP(AFD19,$B$8:$C$182,2,0)</f>
        <v>#N/A</v>
      </c>
      <c r="AFF19" s="57"/>
      <c r="AFG19" s="58"/>
      <c r="AFH19" s="56" t="e">
        <f>VLOOKUP(AFG19,$B$8:$C$182,2,0)</f>
        <v>#N/A</v>
      </c>
      <c r="AFI19" s="57"/>
      <c r="AFJ19" s="58"/>
      <c r="AFK19" s="56" t="e">
        <f>VLOOKUP(AFJ19,$B$8:$C$182,2,0)</f>
        <v>#N/A</v>
      </c>
      <c r="AFL19" s="57"/>
      <c r="AFM19" s="58"/>
      <c r="AFN19" s="56" t="e">
        <f>VLOOKUP(AFM19,$B$8:$C$182,2,0)</f>
        <v>#N/A</v>
      </c>
      <c r="AFO19" s="57"/>
      <c r="AFP19" s="58"/>
      <c r="AFQ19" s="56" t="e">
        <f>VLOOKUP(AFP19,$B$8:$C$182,2,0)</f>
        <v>#N/A</v>
      </c>
      <c r="AFR19" s="57"/>
      <c r="AFS19" s="58"/>
      <c r="AFT19" s="56" t="e">
        <f>VLOOKUP(AFS19,$B$8:$C$182,2,0)</f>
        <v>#N/A</v>
      </c>
      <c r="AFU19" s="57"/>
      <c r="AFV19" s="58"/>
      <c r="AFW19" s="56" t="e">
        <f>VLOOKUP(AFV19,$B$8:$C$182,2,0)</f>
        <v>#N/A</v>
      </c>
      <c r="AFX19" s="57"/>
      <c r="AFY19" s="58"/>
      <c r="AFZ19" s="56" t="e">
        <f>VLOOKUP(AFY19,$B$8:$C$182,2,0)</f>
        <v>#N/A</v>
      </c>
      <c r="AGA19" s="57"/>
      <c r="AGB19" s="58"/>
      <c r="AGC19" s="56" t="e">
        <f>VLOOKUP(AGB19,$B$8:$C$182,2,0)</f>
        <v>#N/A</v>
      </c>
      <c r="AGD19" s="57"/>
      <c r="AGE19" s="58"/>
      <c r="AGF19" s="56" t="e">
        <f>VLOOKUP(AGE19,$B$8:$C$182,2,0)</f>
        <v>#N/A</v>
      </c>
      <c r="AGG19" s="57"/>
      <c r="AGH19" s="58"/>
      <c r="AGI19" s="56" t="e">
        <f>VLOOKUP(AGH19,$B$8:$C$182,2,0)</f>
        <v>#N/A</v>
      </c>
      <c r="AGJ19" s="57"/>
      <c r="AGK19" s="58"/>
      <c r="AGL19" s="56" t="e">
        <f>VLOOKUP(AGK19,$B$8:$C$182,2,0)</f>
        <v>#N/A</v>
      </c>
      <c r="AGM19" s="57"/>
      <c r="AGN19" s="58"/>
      <c r="AGO19" s="56" t="e">
        <f>VLOOKUP(AGN19,$B$8:$C$182,2,0)</f>
        <v>#N/A</v>
      </c>
      <c r="AGP19" s="57"/>
      <c r="AGQ19" s="58"/>
      <c r="AGR19" s="56" t="e">
        <f>VLOOKUP(AGQ19,$B$8:$C$182,2,0)</f>
        <v>#N/A</v>
      </c>
      <c r="AGS19" s="57"/>
      <c r="AGT19" s="58"/>
      <c r="AGU19" s="56" t="e">
        <f>VLOOKUP(AGT19,$B$8:$C$182,2,0)</f>
        <v>#N/A</v>
      </c>
      <c r="AGV19" s="57"/>
      <c r="AGW19" s="58"/>
      <c r="AGX19" s="56" t="e">
        <f>VLOOKUP(AGW19,$B$8:$C$182,2,0)</f>
        <v>#N/A</v>
      </c>
      <c r="AGY19" s="57"/>
      <c r="AGZ19" s="58"/>
      <c r="AHA19" s="56" t="e">
        <f>VLOOKUP(AGZ19,$B$8:$C$182,2,0)</f>
        <v>#N/A</v>
      </c>
      <c r="AHB19" s="57"/>
      <c r="AHC19" s="58"/>
      <c r="AHD19" s="56" t="e">
        <f>VLOOKUP(AHC19,$B$8:$C$182,2,0)</f>
        <v>#N/A</v>
      </c>
      <c r="AHE19" s="57"/>
      <c r="AHF19" s="58"/>
      <c r="AHG19" s="56" t="e">
        <f>VLOOKUP(AHF19,$B$8:$C$182,2,0)</f>
        <v>#N/A</v>
      </c>
      <c r="AHH19" s="57"/>
      <c r="AHI19" s="58"/>
      <c r="AHJ19" s="56" t="e">
        <f>VLOOKUP(AHI19,$B$8:$C$182,2,0)</f>
        <v>#N/A</v>
      </c>
      <c r="AHK19" s="57"/>
      <c r="AHL19" s="58"/>
      <c r="AHM19" s="56" t="e">
        <f>VLOOKUP(AHL19,$B$8:$C$182,2,0)</f>
        <v>#N/A</v>
      </c>
      <c r="AHN19" s="57"/>
      <c r="AHO19" s="58"/>
      <c r="AHP19" s="56" t="e">
        <f>VLOOKUP(AHO19,$B$8:$C$182,2,0)</f>
        <v>#N/A</v>
      </c>
      <c r="AHQ19" s="57"/>
      <c r="AHR19" s="58"/>
      <c r="AHS19" s="56" t="e">
        <f>VLOOKUP(AHR19,$B$8:$C$182,2,0)</f>
        <v>#N/A</v>
      </c>
      <c r="AHT19" s="57"/>
      <c r="AHU19" s="58"/>
      <c r="AHV19" s="56" t="e">
        <f>VLOOKUP(AHU19,$B$8:$C$182,2,0)</f>
        <v>#N/A</v>
      </c>
      <c r="AHW19" s="57"/>
      <c r="AHX19" s="58"/>
      <c r="AHY19" s="56" t="e">
        <f>VLOOKUP(AHX19,$B$8:$C$182,2,0)</f>
        <v>#N/A</v>
      </c>
      <c r="AHZ19" s="57"/>
      <c r="AIA19" s="58"/>
      <c r="AIB19" s="56" t="e">
        <f>VLOOKUP(AIA19,$B$8:$C$182,2,0)</f>
        <v>#N/A</v>
      </c>
      <c r="AIC19" s="57"/>
      <c r="AID19" s="58"/>
      <c r="AIE19" s="56" t="e">
        <f>VLOOKUP(AID19,$B$8:$C$182,2,0)</f>
        <v>#N/A</v>
      </c>
      <c r="AIF19" s="57"/>
      <c r="AIG19" s="58"/>
      <c r="AIH19" s="56" t="e">
        <f>VLOOKUP(AIG19,$B$8:$C$182,2,0)</f>
        <v>#N/A</v>
      </c>
      <c r="AII19" s="57"/>
      <c r="AIJ19" s="58"/>
      <c r="AIK19" s="56" t="e">
        <f>VLOOKUP(AIJ19,$B$8:$C$182,2,0)</f>
        <v>#N/A</v>
      </c>
      <c r="AIL19" s="57"/>
      <c r="AIM19" s="58"/>
      <c r="AIN19" s="56" t="e">
        <f>VLOOKUP(AIM19,$B$8:$C$182,2,0)</f>
        <v>#N/A</v>
      </c>
      <c r="AIO19" s="57"/>
      <c r="AIP19" s="58"/>
      <c r="AIQ19" s="56" t="e">
        <f>VLOOKUP(AIP19,$B$8:$C$182,2,0)</f>
        <v>#N/A</v>
      </c>
      <c r="AIR19" s="57"/>
      <c r="AIS19" s="58"/>
      <c r="AIT19" s="56" t="e">
        <f>VLOOKUP(AIS19,$B$8:$C$182,2,0)</f>
        <v>#N/A</v>
      </c>
      <c r="AIU19" s="57"/>
      <c r="AIV19" s="58"/>
      <c r="AIW19" s="56" t="e">
        <f>VLOOKUP(AIV19,$B$8:$C$182,2,0)</f>
        <v>#N/A</v>
      </c>
      <c r="AIX19" s="57"/>
      <c r="AIY19" s="58"/>
      <c r="AIZ19" s="56" t="e">
        <f>VLOOKUP(AIY19,$B$8:$C$182,2,0)</f>
        <v>#N/A</v>
      </c>
      <c r="AJA19" s="57"/>
      <c r="AJB19" s="58"/>
      <c r="AJC19" s="56" t="e">
        <f>VLOOKUP(AJB19,$B$8:$C$182,2,0)</f>
        <v>#N/A</v>
      </c>
      <c r="AJD19" s="57"/>
      <c r="AJE19" s="58"/>
      <c r="AJF19" s="56" t="e">
        <f>VLOOKUP(AJE19,$B$8:$C$182,2,0)</f>
        <v>#N/A</v>
      </c>
      <c r="AJG19" s="57"/>
      <c r="AJH19" s="58"/>
      <c r="AJI19" s="56" t="e">
        <f>VLOOKUP(AJH19,$B$8:$C$182,2,0)</f>
        <v>#N/A</v>
      </c>
      <c r="AJJ19" s="57"/>
      <c r="AJK19" s="58"/>
      <c r="AJL19" s="56" t="e">
        <f>VLOOKUP(AJK19,$B$8:$C$182,2,0)</f>
        <v>#N/A</v>
      </c>
      <c r="AJM19" s="57"/>
      <c r="AJN19" s="58"/>
      <c r="AJO19" s="56" t="e">
        <f>VLOOKUP(AJN19,$B$8:$C$182,2,0)</f>
        <v>#N/A</v>
      </c>
      <c r="AJP19" s="57"/>
      <c r="AJQ19" s="58"/>
      <c r="AJR19" s="56" t="e">
        <f>VLOOKUP(AJQ19,$B$8:$C$182,2,0)</f>
        <v>#N/A</v>
      </c>
      <c r="AJS19" s="57"/>
      <c r="AJT19" s="58"/>
      <c r="AJU19" s="56" t="e">
        <f>VLOOKUP(AJT19,$B$8:$C$182,2,0)</f>
        <v>#N/A</v>
      </c>
      <c r="AJV19" s="57"/>
      <c r="AJW19" s="58"/>
      <c r="AJX19" s="56" t="e">
        <f>VLOOKUP(AJW19,$B$8:$C$182,2,0)</f>
        <v>#N/A</v>
      </c>
      <c r="AJY19" s="57"/>
      <c r="AJZ19" s="58"/>
      <c r="AKA19" s="56" t="e">
        <f>VLOOKUP(AJZ19,$B$8:$C$182,2,0)</f>
        <v>#N/A</v>
      </c>
      <c r="AKB19" s="57"/>
      <c r="AKC19" s="58"/>
      <c r="AKD19" s="56" t="e">
        <f>VLOOKUP(AKC19,$B$8:$C$182,2,0)</f>
        <v>#N/A</v>
      </c>
      <c r="AKE19" s="57"/>
      <c r="AKF19" s="58"/>
      <c r="AKG19" s="56" t="e">
        <f>VLOOKUP(AKF19,$B$8:$C$182,2,0)</f>
        <v>#N/A</v>
      </c>
      <c r="AKH19" s="57"/>
      <c r="AKI19" s="58"/>
      <c r="AKJ19" s="56" t="e">
        <f>VLOOKUP(AKI19,$B$8:$C$182,2,0)</f>
        <v>#N/A</v>
      </c>
      <c r="AKK19" s="57"/>
      <c r="AKL19" s="58"/>
      <c r="AKM19" s="56" t="e">
        <f>VLOOKUP(AKL19,$B$8:$C$182,2,0)</f>
        <v>#N/A</v>
      </c>
      <c r="AKN19" s="57"/>
      <c r="AKO19" s="58"/>
      <c r="AKP19" s="56" t="e">
        <f>VLOOKUP(AKO19,$B$8:$C$182,2,0)</f>
        <v>#N/A</v>
      </c>
      <c r="AKQ19" s="57"/>
      <c r="AKR19" s="58"/>
      <c r="AKS19" s="56" t="e">
        <f>VLOOKUP(AKR19,$B$8:$C$182,2,0)</f>
        <v>#N/A</v>
      </c>
      <c r="AKT19" s="57"/>
      <c r="AKU19" s="58"/>
      <c r="AKV19" s="56" t="e">
        <f>VLOOKUP(AKU19,$B$8:$C$182,2,0)</f>
        <v>#N/A</v>
      </c>
      <c r="AKW19" s="57"/>
      <c r="AKX19" s="58"/>
      <c r="AKY19" s="56" t="e">
        <f>VLOOKUP(AKX19,$B$8:$C$182,2,0)</f>
        <v>#N/A</v>
      </c>
      <c r="AKZ19" s="57"/>
      <c r="ALA19" s="58"/>
      <c r="ALB19" s="56" t="e">
        <f>VLOOKUP(ALA19,$B$8:$C$182,2,0)</f>
        <v>#N/A</v>
      </c>
      <c r="ALC19" s="57"/>
      <c r="ALD19" s="58"/>
      <c r="ALE19" s="56" t="e">
        <f>VLOOKUP(ALD19,$B$8:$C$182,2,0)</f>
        <v>#N/A</v>
      </c>
      <c r="ALF19" s="57"/>
      <c r="ALG19" s="58"/>
      <c r="ALH19" s="56" t="e">
        <f>VLOOKUP(ALG19,$B$8:$C$182,2,0)</f>
        <v>#N/A</v>
      </c>
      <c r="ALI19" s="57"/>
      <c r="ALJ19" s="58"/>
      <c r="ALK19" s="56" t="e">
        <f>VLOOKUP(ALJ19,$B$8:$C$182,2,0)</f>
        <v>#N/A</v>
      </c>
      <c r="ALL19" s="57"/>
      <c r="ALM19" s="58"/>
      <c r="ALN19" s="56" t="e">
        <f>VLOOKUP(ALM19,$B$8:$C$182,2,0)</f>
        <v>#N/A</v>
      </c>
      <c r="ALO19" s="57"/>
      <c r="ALP19" s="58"/>
      <c r="ALQ19" s="56" t="e">
        <f>VLOOKUP(ALP19,$B$8:$C$182,2,0)</f>
        <v>#N/A</v>
      </c>
      <c r="ALR19" s="57"/>
      <c r="ALS19" s="58"/>
      <c r="ALT19" s="56" t="e">
        <f>VLOOKUP(ALS19,$B$8:$C$182,2,0)</f>
        <v>#N/A</v>
      </c>
      <c r="ALU19" s="57"/>
      <c r="ALV19" s="58"/>
      <c r="ALW19" s="56" t="e">
        <f>VLOOKUP(ALV19,$B$8:$C$182,2,0)</f>
        <v>#N/A</v>
      </c>
      <c r="ALX19" s="57"/>
      <c r="ALY19" s="58"/>
      <c r="ALZ19" s="56" t="e">
        <f>VLOOKUP(ALY19,$B$8:$C$182,2,0)</f>
        <v>#N/A</v>
      </c>
      <c r="AMA19" s="57"/>
      <c r="AMB19" s="58"/>
      <c r="AMC19" s="56" t="e">
        <f>VLOOKUP(AMB19,$B$8:$C$182,2,0)</f>
        <v>#N/A</v>
      </c>
      <c r="AMD19" s="57"/>
      <c r="AME19" s="58"/>
      <c r="AMF19" s="56" t="e">
        <f>VLOOKUP(AME19,$B$8:$C$182,2,0)</f>
        <v>#N/A</v>
      </c>
      <c r="AMG19" s="57"/>
      <c r="AMH19" s="58"/>
      <c r="AMI19" s="56" t="e">
        <f>VLOOKUP(AMH19,$B$8:$C$182,2,0)</f>
        <v>#N/A</v>
      </c>
      <c r="AMJ19" s="57"/>
      <c r="AMK19" s="58"/>
      <c r="AML19" s="56" t="e">
        <f>VLOOKUP(AMK19,$B$8:$C$182,2,0)</f>
        <v>#N/A</v>
      </c>
      <c r="AMM19" s="57"/>
      <c r="AMN19" s="58"/>
      <c r="AMO19" s="56" t="e">
        <f>VLOOKUP(AMN19,$B$8:$C$182,2,0)</f>
        <v>#N/A</v>
      </c>
      <c r="AMP19" s="57"/>
      <c r="AMQ19" s="58"/>
      <c r="AMR19" s="56" t="e">
        <f>VLOOKUP(AMQ19,$B$8:$C$182,2,0)</f>
        <v>#N/A</v>
      </c>
      <c r="AMS19" s="57"/>
      <c r="AMT19" s="58"/>
      <c r="AMU19" s="56" t="e">
        <f>VLOOKUP(AMT19,$B$8:$C$182,2,0)</f>
        <v>#N/A</v>
      </c>
      <c r="AMV19" s="57"/>
      <c r="AMW19" s="58"/>
      <c r="AMX19" s="56" t="e">
        <f>VLOOKUP(AMW19,$B$8:$C$182,2,0)</f>
        <v>#N/A</v>
      </c>
      <c r="AMY19" s="57"/>
      <c r="AMZ19" s="58"/>
      <c r="ANA19" s="56" t="e">
        <f>VLOOKUP(AMZ19,$B$8:$C$182,2,0)</f>
        <v>#N/A</v>
      </c>
      <c r="ANB19" s="57"/>
      <c r="ANC19" s="58"/>
      <c r="AND19" s="56" t="e">
        <f>VLOOKUP(ANC19,$B$8:$C$182,2,0)</f>
        <v>#N/A</v>
      </c>
      <c r="ANE19" s="57"/>
      <c r="ANF19" s="58"/>
      <c r="ANG19" s="56" t="e">
        <f>VLOOKUP(ANF19,$B$8:$C$182,2,0)</f>
        <v>#N/A</v>
      </c>
      <c r="ANH19" s="57"/>
      <c r="ANI19" s="58"/>
      <c r="ANJ19" s="56" t="e">
        <f>VLOOKUP(ANI19,$B$8:$C$182,2,0)</f>
        <v>#N/A</v>
      </c>
      <c r="ANK19" s="57"/>
      <c r="ANL19" s="58"/>
      <c r="ANM19" s="56" t="e">
        <f>VLOOKUP(ANL19,$B$8:$C$182,2,0)</f>
        <v>#N/A</v>
      </c>
      <c r="ANN19" s="57"/>
      <c r="ANO19" s="58"/>
      <c r="ANP19" s="56" t="e">
        <f>VLOOKUP(ANO19,$B$8:$C$182,2,0)</f>
        <v>#N/A</v>
      </c>
      <c r="ANQ19" s="57"/>
      <c r="ANR19" s="58"/>
      <c r="ANS19" s="56" t="e">
        <f>VLOOKUP(ANR19,$B$8:$C$182,2,0)</f>
        <v>#N/A</v>
      </c>
      <c r="ANT19" s="57"/>
      <c r="ANU19" s="58"/>
      <c r="ANV19" s="56" t="e">
        <f>VLOOKUP(ANU19,$B$8:$C$182,2,0)</f>
        <v>#N/A</v>
      </c>
      <c r="ANW19" s="57"/>
      <c r="ANX19" s="58"/>
      <c r="ANY19" s="56" t="e">
        <f>VLOOKUP(ANX19,$B$8:$C$182,2,0)</f>
        <v>#N/A</v>
      </c>
      <c r="ANZ19" s="57"/>
      <c r="AOA19" s="58"/>
      <c r="AOB19" s="56" t="e">
        <f>VLOOKUP(AOA19,$B$8:$C$182,2,0)</f>
        <v>#N/A</v>
      </c>
      <c r="AOC19" s="57"/>
      <c r="AOD19" s="58"/>
      <c r="AOE19" s="56" t="e">
        <f>VLOOKUP(AOD19,$B$8:$C$182,2,0)</f>
        <v>#N/A</v>
      </c>
      <c r="AOF19" s="57"/>
      <c r="AOG19" s="58"/>
      <c r="AOH19" s="56" t="e">
        <f>VLOOKUP(AOG19,$B$8:$C$182,2,0)</f>
        <v>#N/A</v>
      </c>
      <c r="AOI19" s="57"/>
      <c r="AOJ19" s="58"/>
      <c r="AOK19" s="56" t="e">
        <f>VLOOKUP(AOJ19,$B$8:$C$182,2,0)</f>
        <v>#N/A</v>
      </c>
      <c r="AOL19" s="57"/>
      <c r="AOM19" s="58"/>
      <c r="AON19" s="56" t="e">
        <f>VLOOKUP(AOM19,$B$8:$C$182,2,0)</f>
        <v>#N/A</v>
      </c>
      <c r="AOO19" s="57"/>
      <c r="AOP19" s="58"/>
      <c r="AOQ19" s="56" t="e">
        <f>VLOOKUP(AOP19,$B$8:$C$182,2,0)</f>
        <v>#N/A</v>
      </c>
      <c r="AOR19" s="57"/>
      <c r="AOS19" s="58"/>
      <c r="AOT19" s="56" t="e">
        <f>VLOOKUP(AOS19,$B$8:$C$182,2,0)</f>
        <v>#N/A</v>
      </c>
      <c r="AOU19" s="57"/>
      <c r="AOV19" s="58"/>
      <c r="AOW19" s="56" t="e">
        <f>VLOOKUP(AOV19,$B$8:$C$182,2,0)</f>
        <v>#N/A</v>
      </c>
      <c r="AOX19" s="57"/>
      <c r="AOY19" s="58"/>
      <c r="AOZ19" s="56" t="e">
        <f>VLOOKUP(AOY19,$B$8:$C$182,2,0)</f>
        <v>#N/A</v>
      </c>
      <c r="APA19" s="57"/>
      <c r="APB19" s="58"/>
      <c r="APC19" s="56" t="e">
        <f>VLOOKUP(APB19,$B$8:$C$182,2,0)</f>
        <v>#N/A</v>
      </c>
      <c r="APD19" s="57"/>
      <c r="APE19" s="58"/>
      <c r="APF19" s="56" t="e">
        <f>VLOOKUP(APE19,$B$8:$C$182,2,0)</f>
        <v>#N/A</v>
      </c>
      <c r="APG19" s="57"/>
      <c r="APH19" s="58"/>
      <c r="API19" s="56" t="e">
        <f>VLOOKUP(APH19,$B$8:$C$182,2,0)</f>
        <v>#N/A</v>
      </c>
      <c r="APJ19" s="57"/>
      <c r="APK19" s="58"/>
      <c r="APL19" s="56" t="e">
        <f>VLOOKUP(APK19,$B$8:$C$182,2,0)</f>
        <v>#N/A</v>
      </c>
      <c r="APM19" s="57"/>
      <c r="APN19" s="58"/>
      <c r="APO19" s="56" t="e">
        <f>VLOOKUP(APN19,$B$8:$C$182,2,0)</f>
        <v>#N/A</v>
      </c>
      <c r="APP19" s="57"/>
      <c r="APQ19" s="58"/>
      <c r="APR19" s="56" t="e">
        <f>VLOOKUP(APQ19,$B$8:$C$182,2,0)</f>
        <v>#N/A</v>
      </c>
      <c r="APS19" s="57"/>
      <c r="APT19" s="58"/>
      <c r="APU19" s="56" t="e">
        <f>VLOOKUP(APT19,$B$8:$C$182,2,0)</f>
        <v>#N/A</v>
      </c>
      <c r="APV19" s="57"/>
      <c r="APW19" s="58"/>
      <c r="APX19" s="56" t="e">
        <f>VLOOKUP(APW19,$B$8:$C$182,2,0)</f>
        <v>#N/A</v>
      </c>
      <c r="APY19" s="57"/>
      <c r="APZ19" s="58"/>
      <c r="AQA19" s="56" t="e">
        <f>VLOOKUP(APZ19,$B$8:$C$182,2,0)</f>
        <v>#N/A</v>
      </c>
      <c r="AQB19" s="57"/>
      <c r="AQC19" s="58"/>
      <c r="AQD19" s="56" t="e">
        <f>VLOOKUP(AQC19,$B$8:$C$182,2,0)</f>
        <v>#N/A</v>
      </c>
      <c r="AQE19" s="57"/>
      <c r="AQF19" s="58"/>
      <c r="AQG19" s="56" t="e">
        <f>VLOOKUP(AQF19,$B$8:$C$182,2,0)</f>
        <v>#N/A</v>
      </c>
      <c r="AQH19" s="57"/>
      <c r="AQI19" s="58"/>
      <c r="AQJ19" s="56" t="e">
        <f>VLOOKUP(AQI19,$B$8:$C$182,2,0)</f>
        <v>#N/A</v>
      </c>
      <c r="AQK19" s="57"/>
      <c r="AQL19" s="58"/>
      <c r="AQM19" s="56" t="e">
        <f>VLOOKUP(AQL19,$B$8:$C$182,2,0)</f>
        <v>#N/A</v>
      </c>
      <c r="AQN19" s="57"/>
      <c r="AQO19" s="58"/>
      <c r="AQP19" s="56" t="e">
        <f>VLOOKUP(AQO19,$B$8:$C$182,2,0)</f>
        <v>#N/A</v>
      </c>
      <c r="AQQ19" s="57"/>
      <c r="AQR19" s="58"/>
      <c r="AQS19" s="56" t="e">
        <f>VLOOKUP(AQR19,$B$8:$C$182,2,0)</f>
        <v>#N/A</v>
      </c>
      <c r="AQT19" s="57"/>
      <c r="AQU19" s="58"/>
      <c r="AQV19" s="56" t="e">
        <f>VLOOKUP(AQU19,$B$8:$C$182,2,0)</f>
        <v>#N/A</v>
      </c>
      <c r="AQW19" s="57"/>
      <c r="AQX19" s="58"/>
      <c r="AQY19" s="56" t="e">
        <f>VLOOKUP(AQX19,$B$8:$C$182,2,0)</f>
        <v>#N/A</v>
      </c>
      <c r="AQZ19" s="57"/>
      <c r="ARA19" s="58"/>
      <c r="ARB19" s="56" t="e">
        <f>VLOOKUP(ARA19,$B$8:$C$182,2,0)</f>
        <v>#N/A</v>
      </c>
      <c r="ARC19" s="57"/>
      <c r="ARD19" s="58"/>
      <c r="ARE19" s="56" t="e">
        <f>VLOOKUP(ARD19,$B$8:$C$182,2,0)</f>
        <v>#N/A</v>
      </c>
      <c r="ARF19" s="57"/>
      <c r="ARG19" s="58"/>
      <c r="ARH19" s="56" t="e">
        <f>VLOOKUP(ARG19,$B$8:$C$182,2,0)</f>
        <v>#N/A</v>
      </c>
      <c r="ARI19" s="57"/>
      <c r="ARJ19" s="58"/>
      <c r="ARK19" s="56" t="e">
        <f>VLOOKUP(ARJ19,$B$8:$C$182,2,0)</f>
        <v>#N/A</v>
      </c>
      <c r="ARL19" s="57"/>
      <c r="ARM19" s="58"/>
      <c r="ARN19" s="56" t="e">
        <f>VLOOKUP(ARM19,$B$8:$C$182,2,0)</f>
        <v>#N/A</v>
      </c>
      <c r="ARO19" s="57"/>
      <c r="ARP19" s="58"/>
      <c r="ARQ19" s="56" t="e">
        <f>VLOOKUP(ARP19,$B$8:$C$182,2,0)</f>
        <v>#N/A</v>
      </c>
      <c r="ARR19" s="57"/>
      <c r="ARS19" s="58"/>
      <c r="ART19" s="56" t="e">
        <f>VLOOKUP(ARS19,$B$8:$C$182,2,0)</f>
        <v>#N/A</v>
      </c>
      <c r="ARU19" s="57"/>
      <c r="ARV19" s="58"/>
      <c r="ARW19" s="56" t="e">
        <f>VLOOKUP(ARV19,$B$8:$C$182,2,0)</f>
        <v>#N/A</v>
      </c>
      <c r="ARX19" s="57"/>
      <c r="ARY19" s="58"/>
      <c r="ARZ19" s="56" t="e">
        <f>VLOOKUP(ARY19,$B$8:$C$182,2,0)</f>
        <v>#N/A</v>
      </c>
      <c r="ASA19" s="57"/>
      <c r="ASB19" s="58"/>
      <c r="ASC19" s="56" t="e">
        <f>VLOOKUP(ASB19,$B$8:$C$182,2,0)</f>
        <v>#N/A</v>
      </c>
      <c r="ASD19" s="57"/>
      <c r="ASE19" s="58"/>
      <c r="ASF19" s="56" t="e">
        <f>VLOOKUP(ASE19,$B$8:$C$182,2,0)</f>
        <v>#N/A</v>
      </c>
      <c r="ASG19" s="57"/>
      <c r="ASH19" s="58"/>
      <c r="ASI19" s="56" t="e">
        <f>VLOOKUP(ASH19,$B$8:$C$182,2,0)</f>
        <v>#N/A</v>
      </c>
      <c r="ASJ19" s="57"/>
      <c r="ASK19" s="58"/>
      <c r="ASL19" s="56" t="e">
        <f>VLOOKUP(ASK19,$B$8:$C$182,2,0)</f>
        <v>#N/A</v>
      </c>
      <c r="ASM19" s="57"/>
      <c r="ASN19" s="58"/>
      <c r="ASO19" s="56" t="e">
        <f>VLOOKUP(ASN19,$B$8:$C$182,2,0)</f>
        <v>#N/A</v>
      </c>
      <c r="ASP19" s="57"/>
      <c r="ASQ19" s="58"/>
      <c r="ASR19" s="56" t="e">
        <f>VLOOKUP(ASQ19,$B$8:$C$182,2,0)</f>
        <v>#N/A</v>
      </c>
      <c r="ASS19" s="57"/>
      <c r="AST19" s="58"/>
      <c r="ASU19" s="56" t="e">
        <f>VLOOKUP(AST19,$B$8:$C$182,2,0)</f>
        <v>#N/A</v>
      </c>
      <c r="ASV19" s="57"/>
      <c r="ASW19" s="58"/>
      <c r="ASX19" s="56" t="e">
        <f>VLOOKUP(ASW19,$B$8:$C$182,2,0)</f>
        <v>#N/A</v>
      </c>
      <c r="ASY19" s="57"/>
      <c r="ASZ19" s="58"/>
      <c r="ATA19" s="56" t="e">
        <f>VLOOKUP(ASZ19,$B$8:$C$182,2,0)</f>
        <v>#N/A</v>
      </c>
      <c r="ATB19" s="57"/>
      <c r="ATC19" s="58"/>
      <c r="ATD19" s="56" t="e">
        <f>VLOOKUP(ATC19,$B$8:$C$182,2,0)</f>
        <v>#N/A</v>
      </c>
      <c r="ATE19" s="57"/>
      <c r="ATF19" s="58"/>
      <c r="ATG19" s="56" t="e">
        <f>VLOOKUP(ATF19,$B$8:$C$182,2,0)</f>
        <v>#N/A</v>
      </c>
      <c r="ATH19" s="57"/>
      <c r="ATI19" s="58"/>
      <c r="ATJ19" s="56" t="e">
        <f>VLOOKUP(ATI19,$B$8:$C$182,2,0)</f>
        <v>#N/A</v>
      </c>
      <c r="ATK19" s="57"/>
      <c r="ATL19" s="58"/>
      <c r="ATM19" s="56" t="e">
        <f>VLOOKUP(ATL19,$B$8:$C$182,2,0)</f>
        <v>#N/A</v>
      </c>
      <c r="ATN19" s="57"/>
      <c r="ATO19" s="58"/>
      <c r="ATP19" s="56" t="e">
        <f>VLOOKUP(ATO19,$B$8:$C$182,2,0)</f>
        <v>#N/A</v>
      </c>
      <c r="ATQ19" s="57"/>
      <c r="ATR19" s="58"/>
      <c r="ATS19" s="56" t="e">
        <f>VLOOKUP(ATR19,$B$8:$C$182,2,0)</f>
        <v>#N/A</v>
      </c>
      <c r="ATT19" s="57"/>
      <c r="ATU19" s="58"/>
      <c r="ATV19" s="56" t="e">
        <f>VLOOKUP(ATU19,$B$8:$C$182,2,0)</f>
        <v>#N/A</v>
      </c>
      <c r="ATW19" s="57"/>
      <c r="ATX19" s="58"/>
      <c r="ATY19" s="56" t="e">
        <f>VLOOKUP(ATX19,$B$8:$C$182,2,0)</f>
        <v>#N/A</v>
      </c>
      <c r="ATZ19" s="57"/>
      <c r="AUA19" s="58"/>
      <c r="AUB19" s="56" t="e">
        <f>VLOOKUP(AUA19,$B$8:$C$182,2,0)</f>
        <v>#N/A</v>
      </c>
      <c r="AUC19" s="57"/>
      <c r="AUD19" s="58"/>
      <c r="AUE19" s="56" t="e">
        <f>VLOOKUP(AUD19,$B$8:$C$182,2,0)</f>
        <v>#N/A</v>
      </c>
      <c r="AUF19" s="57"/>
      <c r="AUG19" s="58"/>
      <c r="AUH19" s="56" t="e">
        <f>VLOOKUP(AUG19,$B$8:$C$182,2,0)</f>
        <v>#N/A</v>
      </c>
      <c r="AUI19" s="57"/>
      <c r="AUJ19" s="58"/>
      <c r="AUK19" s="56" t="e">
        <f>VLOOKUP(AUJ19,$B$8:$C$182,2,0)</f>
        <v>#N/A</v>
      </c>
      <c r="AUL19" s="57"/>
      <c r="AUM19" s="58"/>
      <c r="AUN19" s="56" t="e">
        <f>VLOOKUP(AUM19,$B$8:$C$182,2,0)</f>
        <v>#N/A</v>
      </c>
      <c r="AUO19" s="57"/>
      <c r="AUP19" s="58"/>
      <c r="AUQ19" s="56" t="e">
        <f>VLOOKUP(AUP19,$B$8:$C$182,2,0)</f>
        <v>#N/A</v>
      </c>
      <c r="AUR19" s="57"/>
      <c r="AUS19" s="58"/>
      <c r="AUT19" s="56" t="e">
        <f>VLOOKUP(AUS19,$B$8:$C$182,2,0)</f>
        <v>#N/A</v>
      </c>
      <c r="AUU19" s="57"/>
      <c r="AUV19" s="58"/>
      <c r="AUW19" s="56" t="e">
        <f>VLOOKUP(AUV19,$B$8:$C$182,2,0)</f>
        <v>#N/A</v>
      </c>
      <c r="AUX19" s="57"/>
      <c r="AUY19" s="58"/>
      <c r="AUZ19" s="56" t="e">
        <f>VLOOKUP(AUY19,$B$8:$C$182,2,0)</f>
        <v>#N/A</v>
      </c>
      <c r="AVA19" s="57"/>
      <c r="AVB19" s="58"/>
      <c r="AVC19" s="56" t="e">
        <f>VLOOKUP(AVB19,$B$8:$C$182,2,0)</f>
        <v>#N/A</v>
      </c>
      <c r="AVD19" s="57"/>
      <c r="AVE19" s="58"/>
      <c r="AVF19" s="56" t="e">
        <f>VLOOKUP(AVE19,$B$8:$C$182,2,0)</f>
        <v>#N/A</v>
      </c>
      <c r="AVG19" s="57"/>
      <c r="AVH19" s="58"/>
      <c r="AVI19" s="56" t="e">
        <f>VLOOKUP(AVH19,$B$8:$C$182,2,0)</f>
        <v>#N/A</v>
      </c>
      <c r="AVJ19" s="57"/>
      <c r="AVK19" s="58"/>
      <c r="AVL19" s="56" t="e">
        <f>VLOOKUP(AVK19,$B$8:$C$182,2,0)</f>
        <v>#N/A</v>
      </c>
      <c r="AVM19" s="57"/>
      <c r="AVN19" s="58"/>
      <c r="AVO19" s="56" t="e">
        <f>VLOOKUP(AVN19,$B$8:$C$182,2,0)</f>
        <v>#N/A</v>
      </c>
      <c r="AVP19" s="57"/>
      <c r="AVQ19" s="58"/>
      <c r="AVR19" s="56" t="e">
        <f>VLOOKUP(AVQ19,$B$8:$C$182,2,0)</f>
        <v>#N/A</v>
      </c>
      <c r="AVS19" s="57"/>
      <c r="AVT19" s="58"/>
      <c r="AVU19" s="56" t="e">
        <f>VLOOKUP(AVT19,$B$8:$C$182,2,0)</f>
        <v>#N/A</v>
      </c>
      <c r="AVV19" s="57"/>
      <c r="AVW19" s="58"/>
      <c r="AVX19" s="56" t="e">
        <f>VLOOKUP(AVW19,$B$8:$C$182,2,0)</f>
        <v>#N/A</v>
      </c>
      <c r="AVY19" s="57"/>
      <c r="AVZ19" s="58"/>
      <c r="AWA19" s="56" t="e">
        <f>VLOOKUP(AVZ19,$B$8:$C$182,2,0)</f>
        <v>#N/A</v>
      </c>
      <c r="AWB19" s="57"/>
      <c r="AWC19" s="58"/>
      <c r="AWD19" s="56" t="e">
        <f>VLOOKUP(AWC19,$B$8:$C$182,2,0)</f>
        <v>#N/A</v>
      </c>
      <c r="AWE19" s="57"/>
      <c r="AWF19" s="58"/>
      <c r="AWG19" s="56" t="e">
        <f>VLOOKUP(AWF19,$B$8:$C$182,2,0)</f>
        <v>#N/A</v>
      </c>
      <c r="AWH19" s="57"/>
      <c r="AWI19" s="58"/>
      <c r="AWJ19" s="56" t="e">
        <f>VLOOKUP(AWI19,$B$8:$C$182,2,0)</f>
        <v>#N/A</v>
      </c>
      <c r="AWK19" s="57"/>
      <c r="AWL19" s="58"/>
      <c r="AWM19" s="56" t="e">
        <f>VLOOKUP(AWL19,$B$8:$C$182,2,0)</f>
        <v>#N/A</v>
      </c>
      <c r="AWN19" s="57"/>
      <c r="AWO19" s="58"/>
      <c r="AWP19" s="56" t="e">
        <f>VLOOKUP(AWO19,$B$8:$C$182,2,0)</f>
        <v>#N/A</v>
      </c>
      <c r="AWQ19" s="57"/>
      <c r="AWR19" s="58"/>
      <c r="AWS19" s="56" t="e">
        <f>VLOOKUP(AWR19,$B$8:$C$182,2,0)</f>
        <v>#N/A</v>
      </c>
      <c r="AWT19" s="57"/>
      <c r="AWU19" s="58"/>
      <c r="AWV19" s="56" t="e">
        <f>VLOOKUP(AWU19,$B$8:$C$182,2,0)</f>
        <v>#N/A</v>
      </c>
      <c r="AWW19" s="57"/>
      <c r="AWX19" s="58"/>
      <c r="AWY19" s="56" t="e">
        <f>VLOOKUP(AWX19,$B$8:$C$182,2,0)</f>
        <v>#N/A</v>
      </c>
      <c r="AWZ19" s="57"/>
      <c r="AXA19" s="58"/>
      <c r="AXB19" s="56" t="e">
        <f>VLOOKUP(AXA19,$B$8:$C$182,2,0)</f>
        <v>#N/A</v>
      </c>
      <c r="AXC19" s="57"/>
      <c r="AXD19" s="58"/>
      <c r="AXE19" s="56" t="e">
        <f>VLOOKUP(AXD19,$B$8:$C$182,2,0)</f>
        <v>#N/A</v>
      </c>
      <c r="AXF19" s="57"/>
      <c r="AXG19" s="58"/>
      <c r="AXH19" s="56" t="e">
        <f>VLOOKUP(AXG19,$B$8:$C$182,2,0)</f>
        <v>#N/A</v>
      </c>
      <c r="AXI19" s="57"/>
      <c r="AXJ19" s="58"/>
      <c r="AXK19" s="56" t="e">
        <f>VLOOKUP(AXJ19,$B$8:$C$182,2,0)</f>
        <v>#N/A</v>
      </c>
      <c r="AXL19" s="57"/>
      <c r="AXM19" s="58"/>
      <c r="AXN19" s="56" t="e">
        <f>VLOOKUP(AXM19,$B$8:$C$182,2,0)</f>
        <v>#N/A</v>
      </c>
      <c r="AXO19" s="57"/>
      <c r="AXP19" s="58"/>
      <c r="AXQ19" s="56" t="e">
        <f>VLOOKUP(AXP19,$B$8:$C$182,2,0)</f>
        <v>#N/A</v>
      </c>
      <c r="AXR19" s="57"/>
      <c r="AXS19" s="58"/>
      <c r="AXT19" s="56" t="e">
        <f>VLOOKUP(AXS19,$B$8:$C$182,2,0)</f>
        <v>#N/A</v>
      </c>
      <c r="AXU19" s="57"/>
      <c r="AXV19" s="58"/>
      <c r="AXW19" s="56" t="e">
        <f>VLOOKUP(AXV19,$B$8:$C$182,2,0)</f>
        <v>#N/A</v>
      </c>
      <c r="AXX19" s="57"/>
      <c r="AXY19" s="58"/>
      <c r="AXZ19" s="56" t="e">
        <f>VLOOKUP(AXY19,$B$8:$C$182,2,0)</f>
        <v>#N/A</v>
      </c>
      <c r="AYA19" s="57"/>
      <c r="AYB19" s="58"/>
      <c r="AYC19" s="56" t="e">
        <f>VLOOKUP(AYB19,$B$8:$C$182,2,0)</f>
        <v>#N/A</v>
      </c>
      <c r="AYD19" s="57"/>
      <c r="AYE19" s="58"/>
      <c r="AYF19" s="56" t="e">
        <f>VLOOKUP(AYE19,$B$8:$C$182,2,0)</f>
        <v>#N/A</v>
      </c>
      <c r="AYG19" s="57"/>
      <c r="AYH19" s="58"/>
      <c r="AYI19" s="56" t="e">
        <f>VLOOKUP(AYH19,$B$8:$C$182,2,0)</f>
        <v>#N/A</v>
      </c>
      <c r="AYJ19" s="57"/>
      <c r="AYK19" s="58"/>
      <c r="AYL19" s="56" t="e">
        <f>VLOOKUP(AYK19,$B$8:$C$182,2,0)</f>
        <v>#N/A</v>
      </c>
      <c r="AYM19" s="57"/>
      <c r="AYN19" s="58"/>
      <c r="AYO19" s="56" t="e">
        <f>VLOOKUP(AYN19,$B$8:$C$182,2,0)</f>
        <v>#N/A</v>
      </c>
      <c r="AYP19" s="57"/>
      <c r="AYQ19" s="58"/>
      <c r="AYR19" s="56" t="e">
        <f>VLOOKUP(AYQ19,$B$8:$C$182,2,0)</f>
        <v>#N/A</v>
      </c>
      <c r="AYS19" s="57"/>
      <c r="AYT19" s="58"/>
      <c r="AYU19" s="56" t="e">
        <f>VLOOKUP(AYT19,$B$8:$C$182,2,0)</f>
        <v>#N/A</v>
      </c>
      <c r="AYV19" s="57"/>
      <c r="AYW19" s="58"/>
      <c r="AYX19" s="56" t="e">
        <f>VLOOKUP(AYW19,$B$8:$C$182,2,0)</f>
        <v>#N/A</v>
      </c>
      <c r="AYY19" s="57"/>
      <c r="AYZ19" s="58"/>
      <c r="AZA19" s="56" t="e">
        <f>VLOOKUP(AYZ19,$B$8:$C$182,2,0)</f>
        <v>#N/A</v>
      </c>
      <c r="AZB19" s="57"/>
      <c r="AZC19" s="58"/>
      <c r="AZD19" s="56" t="e">
        <f>VLOOKUP(AZC19,$B$8:$C$182,2,0)</f>
        <v>#N/A</v>
      </c>
      <c r="AZE19" s="57"/>
      <c r="AZF19" s="58"/>
      <c r="AZG19" s="56" t="e">
        <f>VLOOKUP(AZF19,$B$8:$C$182,2,0)</f>
        <v>#N/A</v>
      </c>
      <c r="AZH19" s="57"/>
      <c r="AZI19" s="58"/>
      <c r="AZJ19" s="56" t="e">
        <f>VLOOKUP(AZI19,$B$8:$C$182,2,0)</f>
        <v>#N/A</v>
      </c>
      <c r="AZK19" s="57"/>
      <c r="AZL19" s="58"/>
      <c r="AZM19" s="56" t="e">
        <f>VLOOKUP(AZL19,$B$8:$C$182,2,0)</f>
        <v>#N/A</v>
      </c>
      <c r="AZN19" s="57"/>
      <c r="AZO19" s="58"/>
      <c r="AZP19" s="56" t="e">
        <f>VLOOKUP(AZO19,$B$8:$C$182,2,0)</f>
        <v>#N/A</v>
      </c>
      <c r="AZQ19" s="57"/>
      <c r="AZR19" s="58"/>
      <c r="AZS19" s="56" t="e">
        <f>VLOOKUP(AZR19,$B$8:$C$182,2,0)</f>
        <v>#N/A</v>
      </c>
      <c r="AZT19" s="57"/>
      <c r="AZU19" s="58"/>
      <c r="AZV19" s="56" t="e">
        <f>VLOOKUP(AZU19,$B$8:$C$182,2,0)</f>
        <v>#N/A</v>
      </c>
      <c r="AZW19" s="57"/>
      <c r="AZX19" s="58"/>
      <c r="AZY19" s="56" t="e">
        <f>VLOOKUP(AZX19,$B$8:$C$182,2,0)</f>
        <v>#N/A</v>
      </c>
      <c r="AZZ19" s="57"/>
      <c r="BAA19" s="58"/>
      <c r="BAB19" s="56" t="e">
        <f>VLOOKUP(BAA19,$B$8:$C$182,2,0)</f>
        <v>#N/A</v>
      </c>
      <c r="BAC19" s="57"/>
      <c r="BAD19" s="58"/>
      <c r="BAE19" s="56" t="e">
        <f>VLOOKUP(BAD19,$B$8:$C$182,2,0)</f>
        <v>#N/A</v>
      </c>
      <c r="BAF19" s="57"/>
      <c r="BAG19" s="58"/>
      <c r="BAH19" s="56" t="e">
        <f>VLOOKUP(BAG19,$B$8:$C$182,2,0)</f>
        <v>#N/A</v>
      </c>
      <c r="BAI19" s="57"/>
      <c r="BAJ19" s="58"/>
      <c r="BAK19" s="56" t="e">
        <f>VLOOKUP(BAJ19,$B$8:$C$182,2,0)</f>
        <v>#N/A</v>
      </c>
      <c r="BAL19" s="57"/>
      <c r="BAM19" s="58"/>
      <c r="BAN19" s="56" t="e">
        <f>VLOOKUP(BAM19,$B$8:$C$182,2,0)</f>
        <v>#N/A</v>
      </c>
      <c r="BAO19" s="57"/>
      <c r="BAP19" s="58"/>
      <c r="BAQ19" s="56" t="e">
        <f>VLOOKUP(BAP19,$B$8:$C$182,2,0)</f>
        <v>#N/A</v>
      </c>
      <c r="BAR19" s="57"/>
      <c r="BAS19" s="58"/>
      <c r="BAT19" s="56" t="e">
        <f>VLOOKUP(BAS19,$B$8:$C$182,2,0)</f>
        <v>#N/A</v>
      </c>
      <c r="BAU19" s="57"/>
      <c r="BAV19" s="58"/>
      <c r="BAW19" s="56" t="e">
        <f>VLOOKUP(BAV19,$B$8:$C$182,2,0)</f>
        <v>#N/A</v>
      </c>
      <c r="BAX19" s="57"/>
      <c r="BAY19" s="58"/>
      <c r="BAZ19" s="56" t="e">
        <f>VLOOKUP(BAY19,$B$8:$C$182,2,0)</f>
        <v>#N/A</v>
      </c>
      <c r="BBA19" s="57"/>
      <c r="BBB19" s="58"/>
      <c r="BBC19" s="56" t="e">
        <f>VLOOKUP(BBB19,$B$8:$C$182,2,0)</f>
        <v>#N/A</v>
      </c>
      <c r="BBD19" s="57"/>
      <c r="BBE19" s="58"/>
      <c r="BBF19" s="56" t="e">
        <f>VLOOKUP(BBE19,$B$8:$C$182,2,0)</f>
        <v>#N/A</v>
      </c>
      <c r="BBG19" s="57"/>
      <c r="BBH19" s="58"/>
      <c r="BBI19" s="56" t="e">
        <f>VLOOKUP(BBH19,$B$8:$C$182,2,0)</f>
        <v>#N/A</v>
      </c>
      <c r="BBJ19" s="57"/>
      <c r="BBK19" s="58"/>
      <c r="BBL19" s="56" t="e">
        <f>VLOOKUP(BBK19,$B$8:$C$182,2,0)</f>
        <v>#N/A</v>
      </c>
      <c r="BBM19" s="57"/>
      <c r="BBN19" s="58"/>
      <c r="BBO19" s="56" t="e">
        <f>VLOOKUP(BBN19,$B$8:$C$182,2,0)</f>
        <v>#N/A</v>
      </c>
      <c r="BBP19" s="57"/>
      <c r="BBQ19" s="58"/>
      <c r="BBR19" s="56" t="e">
        <f>VLOOKUP(BBQ19,$B$8:$C$182,2,0)</f>
        <v>#N/A</v>
      </c>
      <c r="BBS19" s="57"/>
      <c r="BBT19" s="58"/>
      <c r="BBU19" s="56" t="e">
        <f>VLOOKUP(BBT19,$B$8:$C$182,2,0)</f>
        <v>#N/A</v>
      </c>
      <c r="BBV19" s="57"/>
      <c r="BBW19" s="58"/>
      <c r="BBX19" s="56" t="e">
        <f>VLOOKUP(BBW19,$B$8:$C$182,2,0)</f>
        <v>#N/A</v>
      </c>
      <c r="BBY19" s="57"/>
      <c r="BBZ19" s="58"/>
      <c r="BCA19" s="56" t="e">
        <f>VLOOKUP(BBZ19,$B$8:$C$182,2,0)</f>
        <v>#N/A</v>
      </c>
      <c r="BCB19" s="57"/>
      <c r="BCC19" s="58"/>
      <c r="BCD19" s="56" t="e">
        <f>VLOOKUP(BCC19,$B$8:$C$182,2,0)</f>
        <v>#N/A</v>
      </c>
      <c r="BCE19" s="57"/>
      <c r="BCF19" s="58"/>
      <c r="BCG19" s="56" t="e">
        <f>VLOOKUP(BCF19,$B$8:$C$182,2,0)</f>
        <v>#N/A</v>
      </c>
      <c r="BCH19" s="57"/>
      <c r="BCI19" s="58"/>
      <c r="BCJ19" s="56" t="e">
        <f>VLOOKUP(BCI19,$B$8:$C$182,2,0)</f>
        <v>#N/A</v>
      </c>
      <c r="BCK19" s="57"/>
      <c r="BCL19" s="58"/>
      <c r="BCM19" s="56" t="e">
        <f>VLOOKUP(BCL19,$B$8:$C$182,2,0)</f>
        <v>#N/A</v>
      </c>
      <c r="BCN19" s="57"/>
      <c r="BCO19" s="58"/>
      <c r="BCP19" s="56" t="e">
        <f>VLOOKUP(BCO19,$B$8:$C$182,2,0)</f>
        <v>#N/A</v>
      </c>
      <c r="BCQ19" s="57"/>
      <c r="BCR19" s="58"/>
      <c r="BCS19" s="56" t="e">
        <f>VLOOKUP(BCR19,$B$8:$C$182,2,0)</f>
        <v>#N/A</v>
      </c>
      <c r="BCT19" s="57"/>
      <c r="BCU19" s="58"/>
      <c r="BCV19" s="56" t="e">
        <f>VLOOKUP(BCU19,$B$8:$C$182,2,0)</f>
        <v>#N/A</v>
      </c>
      <c r="BCW19" s="57"/>
      <c r="BCX19" s="58"/>
      <c r="BCY19" s="56" t="e">
        <f>VLOOKUP(BCX19,$B$8:$C$182,2,0)</f>
        <v>#N/A</v>
      </c>
      <c r="BCZ19" s="57"/>
      <c r="BDA19" s="58"/>
      <c r="BDB19" s="56" t="e">
        <f>VLOOKUP(BDA19,$B$8:$C$182,2,0)</f>
        <v>#N/A</v>
      </c>
      <c r="BDC19" s="57"/>
      <c r="BDD19" s="58"/>
      <c r="BDE19" s="56" t="e">
        <f>VLOOKUP(BDD19,$B$8:$C$182,2,0)</f>
        <v>#N/A</v>
      </c>
      <c r="BDF19" s="57"/>
      <c r="BDG19" s="58"/>
      <c r="BDH19" s="56" t="e">
        <f>VLOOKUP(BDG19,$B$8:$C$182,2,0)</f>
        <v>#N/A</v>
      </c>
      <c r="BDI19" s="57"/>
      <c r="BDJ19" s="58"/>
      <c r="BDK19" s="56" t="e">
        <f>VLOOKUP(BDJ19,$B$8:$C$182,2,0)</f>
        <v>#N/A</v>
      </c>
      <c r="BDL19" s="57"/>
      <c r="BDM19" s="58"/>
      <c r="BDN19" s="56" t="e">
        <f>VLOOKUP(BDM19,$B$8:$C$182,2,0)</f>
        <v>#N/A</v>
      </c>
      <c r="BDO19" s="57"/>
      <c r="BDP19" s="58"/>
      <c r="BDQ19" s="56" t="e">
        <f>VLOOKUP(BDP19,$B$8:$C$182,2,0)</f>
        <v>#N/A</v>
      </c>
      <c r="BDR19" s="57"/>
      <c r="BDS19" s="58"/>
      <c r="BDT19" s="56" t="e">
        <f>VLOOKUP(BDS19,$B$8:$C$182,2,0)</f>
        <v>#N/A</v>
      </c>
      <c r="BDU19" s="57"/>
      <c r="BDV19" s="58"/>
      <c r="BDW19" s="56" t="e">
        <f>VLOOKUP(BDV19,$B$8:$C$182,2,0)</f>
        <v>#N/A</v>
      </c>
      <c r="BDX19" s="57"/>
      <c r="BDY19" s="58"/>
      <c r="BDZ19" s="56" t="e">
        <f>VLOOKUP(BDY19,$B$8:$C$182,2,0)</f>
        <v>#N/A</v>
      </c>
      <c r="BEA19" s="57"/>
      <c r="BEB19" s="58"/>
      <c r="BEC19" s="56" t="e">
        <f>VLOOKUP(BEB19,$B$8:$C$182,2,0)</f>
        <v>#N/A</v>
      </c>
      <c r="BED19" s="57"/>
      <c r="BEE19" s="58"/>
      <c r="BEF19" s="56" t="e">
        <f>VLOOKUP(BEE19,$B$8:$C$182,2,0)</f>
        <v>#N/A</v>
      </c>
      <c r="BEG19" s="57"/>
      <c r="BEH19" s="58"/>
      <c r="BEI19" s="56" t="e">
        <f>VLOOKUP(BEH19,$B$8:$C$182,2,0)</f>
        <v>#N/A</v>
      </c>
      <c r="BEJ19" s="57"/>
      <c r="BEK19" s="58"/>
      <c r="BEL19" s="56" t="e">
        <f>VLOOKUP(BEK19,$B$8:$C$182,2,0)</f>
        <v>#N/A</v>
      </c>
      <c r="BEM19" s="57"/>
      <c r="BEN19" s="58"/>
      <c r="BEO19" s="56" t="e">
        <f>VLOOKUP(BEN19,$B$8:$C$182,2,0)</f>
        <v>#N/A</v>
      </c>
      <c r="BEP19" s="57"/>
      <c r="BEQ19" s="58"/>
      <c r="BER19" s="56" t="e">
        <f>VLOOKUP(BEQ19,$B$8:$C$182,2,0)</f>
        <v>#N/A</v>
      </c>
      <c r="BES19" s="57"/>
      <c r="BET19" s="58"/>
      <c r="BEU19" s="56" t="e">
        <f>VLOOKUP(BET19,$B$8:$C$182,2,0)</f>
        <v>#N/A</v>
      </c>
      <c r="BEV19" s="57"/>
      <c r="BEW19" s="58"/>
      <c r="BEX19" s="56" t="e">
        <f>VLOOKUP(BEW19,$B$8:$C$182,2,0)</f>
        <v>#N/A</v>
      </c>
      <c r="BEY19" s="57"/>
      <c r="BEZ19" s="58"/>
      <c r="BFA19" s="56" t="e">
        <f>VLOOKUP(BEZ19,$B$8:$C$182,2,0)</f>
        <v>#N/A</v>
      </c>
      <c r="BFB19" s="57"/>
      <c r="BFC19" s="58"/>
      <c r="BFD19" s="56" t="e">
        <f>VLOOKUP(BFC19,$B$8:$C$182,2,0)</f>
        <v>#N/A</v>
      </c>
      <c r="BFE19" s="57"/>
      <c r="BFF19" s="58"/>
      <c r="BFG19" s="56" t="e">
        <f>VLOOKUP(BFF19,$B$8:$C$182,2,0)</f>
        <v>#N/A</v>
      </c>
      <c r="BFH19" s="57"/>
      <c r="BFI19" s="58"/>
      <c r="BFJ19" s="56" t="e">
        <f>VLOOKUP(BFI19,$B$8:$C$182,2,0)</f>
        <v>#N/A</v>
      </c>
      <c r="BFK19" s="57"/>
      <c r="BFL19" s="58"/>
      <c r="BFM19" s="56" t="e">
        <f>VLOOKUP(BFL19,$B$8:$C$182,2,0)</f>
        <v>#N/A</v>
      </c>
      <c r="BFN19" s="57"/>
      <c r="BFO19" s="58"/>
      <c r="BFP19" s="56" t="e">
        <f>VLOOKUP(BFO19,$B$8:$C$182,2,0)</f>
        <v>#N/A</v>
      </c>
      <c r="BFQ19" s="57"/>
      <c r="BFR19" s="58"/>
      <c r="BFS19" s="56" t="e">
        <f>VLOOKUP(BFR19,$B$8:$C$182,2,0)</f>
        <v>#N/A</v>
      </c>
      <c r="BFT19" s="57"/>
      <c r="BFU19" s="58"/>
      <c r="BFV19" s="56" t="e">
        <f>VLOOKUP(BFU19,$B$8:$C$182,2,0)</f>
        <v>#N/A</v>
      </c>
      <c r="BFW19" s="57"/>
      <c r="BFX19" s="58"/>
      <c r="BFY19" s="56" t="e">
        <f>VLOOKUP(BFX19,$B$8:$C$182,2,0)</f>
        <v>#N/A</v>
      </c>
      <c r="BFZ19" s="57"/>
      <c r="BGA19" s="58"/>
      <c r="BGB19" s="56" t="e">
        <f>VLOOKUP(BGA19,$B$8:$C$182,2,0)</f>
        <v>#N/A</v>
      </c>
      <c r="BGC19" s="57"/>
      <c r="BGD19" s="58"/>
      <c r="BGE19" s="56" t="e">
        <f>VLOOKUP(BGD19,$B$8:$C$182,2,0)</f>
        <v>#N/A</v>
      </c>
      <c r="BGF19" s="57"/>
      <c r="BGG19" s="58"/>
      <c r="BGH19" s="56" t="e">
        <f>VLOOKUP(BGG19,$B$8:$C$182,2,0)</f>
        <v>#N/A</v>
      </c>
      <c r="BGI19" s="57"/>
      <c r="BGJ19" s="58"/>
      <c r="BGK19" s="56" t="e">
        <f>VLOOKUP(BGJ19,$B$8:$C$182,2,0)</f>
        <v>#N/A</v>
      </c>
      <c r="BGL19" s="57"/>
      <c r="BGM19" s="58"/>
      <c r="BGN19" s="56" t="e">
        <f>VLOOKUP(BGM19,$B$8:$C$182,2,0)</f>
        <v>#N/A</v>
      </c>
      <c r="BGO19" s="57"/>
      <c r="BGP19" s="58"/>
      <c r="BGQ19" s="56" t="e">
        <f>VLOOKUP(BGP19,$B$8:$C$182,2,0)</f>
        <v>#N/A</v>
      </c>
      <c r="BGR19" s="57"/>
      <c r="BGS19" s="58"/>
      <c r="BGT19" s="56" t="e">
        <f>VLOOKUP(BGS19,$B$8:$C$182,2,0)</f>
        <v>#N/A</v>
      </c>
      <c r="BGU19" s="57"/>
      <c r="BGV19" s="58"/>
      <c r="BGW19" s="56" t="e">
        <f>VLOOKUP(BGV19,$B$8:$C$182,2,0)</f>
        <v>#N/A</v>
      </c>
      <c r="BGX19" s="57"/>
      <c r="BGY19" s="58"/>
      <c r="BGZ19" s="56" t="e">
        <f>VLOOKUP(BGY19,$B$8:$C$182,2,0)</f>
        <v>#N/A</v>
      </c>
      <c r="BHA19" s="57"/>
      <c r="BHB19" s="58"/>
      <c r="BHC19" s="56" t="e">
        <f>VLOOKUP(BHB19,$B$8:$C$182,2,0)</f>
        <v>#N/A</v>
      </c>
      <c r="BHD19" s="57"/>
      <c r="BHE19" s="58"/>
      <c r="BHF19" s="56" t="e">
        <f>VLOOKUP(BHE19,$B$8:$C$182,2,0)</f>
        <v>#N/A</v>
      </c>
      <c r="BHG19" s="57"/>
      <c r="BHH19" s="58"/>
      <c r="BHI19" s="56" t="e">
        <f>VLOOKUP(BHH19,$B$8:$C$182,2,0)</f>
        <v>#N/A</v>
      </c>
      <c r="BHJ19" s="57"/>
      <c r="BHK19" s="58"/>
      <c r="BHL19" s="56" t="e">
        <f>VLOOKUP(BHK19,$B$8:$C$182,2,0)</f>
        <v>#N/A</v>
      </c>
      <c r="BHM19" s="57"/>
      <c r="BHN19" s="58"/>
      <c r="BHO19" s="56" t="e">
        <f>VLOOKUP(BHN19,$B$8:$C$182,2,0)</f>
        <v>#N/A</v>
      </c>
      <c r="BHP19" s="57"/>
      <c r="BHQ19" s="58"/>
      <c r="BHR19" s="56" t="e">
        <f>VLOOKUP(BHQ19,$B$8:$C$182,2,0)</f>
        <v>#N/A</v>
      </c>
      <c r="BHS19" s="57"/>
      <c r="BHT19" s="58"/>
      <c r="BHU19" s="56" t="e">
        <f>VLOOKUP(BHT19,$B$8:$C$182,2,0)</f>
        <v>#N/A</v>
      </c>
      <c r="BHV19" s="57"/>
      <c r="BHW19" s="58"/>
      <c r="BHX19" s="56" t="e">
        <f>VLOOKUP(BHW19,$B$8:$C$182,2,0)</f>
        <v>#N/A</v>
      </c>
      <c r="BHY19" s="57"/>
      <c r="BHZ19" s="58"/>
      <c r="BIA19" s="56" t="e">
        <f>VLOOKUP(BHZ19,$B$8:$C$182,2,0)</f>
        <v>#N/A</v>
      </c>
      <c r="BIB19" s="57"/>
      <c r="BIC19" s="58"/>
      <c r="BID19" s="56" t="e">
        <f>VLOOKUP(BIC19,$B$8:$C$182,2,0)</f>
        <v>#N/A</v>
      </c>
      <c r="BIE19" s="57"/>
      <c r="BIF19" s="58"/>
      <c r="BIG19" s="56" t="e">
        <f>VLOOKUP(BIF19,$B$8:$C$182,2,0)</f>
        <v>#N/A</v>
      </c>
      <c r="BIH19" s="57"/>
      <c r="BII19" s="58"/>
      <c r="BIJ19" s="56" t="e">
        <f>VLOOKUP(BII19,$B$8:$C$182,2,0)</f>
        <v>#N/A</v>
      </c>
      <c r="BIK19" s="57"/>
      <c r="BIL19" s="58"/>
      <c r="BIM19" s="56" t="e">
        <f>VLOOKUP(BIL19,$B$8:$C$182,2,0)</f>
        <v>#N/A</v>
      </c>
      <c r="BIN19" s="57"/>
      <c r="BIO19" s="58"/>
      <c r="BIP19" s="56" t="e">
        <f>VLOOKUP(BIO19,$B$8:$C$182,2,0)</f>
        <v>#N/A</v>
      </c>
      <c r="BIQ19" s="57"/>
      <c r="BIR19" s="58"/>
      <c r="BIS19" s="56" t="e">
        <f>VLOOKUP(BIR19,$B$8:$C$182,2,0)</f>
        <v>#N/A</v>
      </c>
      <c r="BIT19" s="57"/>
      <c r="BIU19" s="58"/>
      <c r="BIV19" s="56" t="e">
        <f>VLOOKUP(BIU19,$B$8:$C$182,2,0)</f>
        <v>#N/A</v>
      </c>
      <c r="BIW19" s="57"/>
      <c r="BIX19" s="58"/>
      <c r="BIY19" s="56" t="e">
        <f>VLOOKUP(BIX19,$B$8:$C$182,2,0)</f>
        <v>#N/A</v>
      </c>
      <c r="BIZ19" s="57"/>
      <c r="BJA19" s="58"/>
      <c r="BJB19" s="56" t="e">
        <f>VLOOKUP(BJA19,$B$8:$C$182,2,0)</f>
        <v>#N/A</v>
      </c>
      <c r="BJC19" s="57"/>
      <c r="BJD19" s="58"/>
      <c r="BJE19" s="56" t="e">
        <f>VLOOKUP(BJD19,$B$8:$C$182,2,0)</f>
        <v>#N/A</v>
      </c>
      <c r="BJF19" s="57"/>
      <c r="BJG19" s="58"/>
      <c r="BJH19" s="56" t="e">
        <f>VLOOKUP(BJG19,$B$8:$C$182,2,0)</f>
        <v>#N/A</v>
      </c>
      <c r="BJI19" s="57"/>
      <c r="BJJ19" s="58"/>
      <c r="BJK19" s="56" t="e">
        <f>VLOOKUP(BJJ19,$B$8:$C$182,2,0)</f>
        <v>#N/A</v>
      </c>
      <c r="BJL19" s="57"/>
      <c r="BJM19" s="58"/>
      <c r="BJN19" s="56" t="e">
        <f>VLOOKUP(BJM19,$B$8:$C$182,2,0)</f>
        <v>#N/A</v>
      </c>
      <c r="BJO19" s="57"/>
      <c r="BJP19" s="58"/>
      <c r="BJQ19" s="56" t="e">
        <f>VLOOKUP(BJP19,$B$8:$C$182,2,0)</f>
        <v>#N/A</v>
      </c>
      <c r="BJR19" s="57"/>
      <c r="BJS19" s="58"/>
      <c r="BJT19" s="56" t="e">
        <f>VLOOKUP(BJS19,$B$8:$C$182,2,0)</f>
        <v>#N/A</v>
      </c>
      <c r="BJU19" s="57"/>
      <c r="BJV19" s="58"/>
      <c r="BJW19" s="56" t="e">
        <f>VLOOKUP(BJV19,$B$8:$C$182,2,0)</f>
        <v>#N/A</v>
      </c>
      <c r="BJX19" s="57"/>
      <c r="BJY19" s="58"/>
      <c r="BJZ19" s="56" t="e">
        <f>VLOOKUP(BJY19,$B$8:$C$182,2,0)</f>
        <v>#N/A</v>
      </c>
      <c r="BKA19" s="57"/>
      <c r="BKB19" s="58"/>
      <c r="BKC19" s="56" t="e">
        <f>VLOOKUP(BKB19,$B$8:$C$182,2,0)</f>
        <v>#N/A</v>
      </c>
      <c r="BKD19" s="57"/>
      <c r="BKE19" s="58"/>
      <c r="BKF19" s="56" t="e">
        <f>VLOOKUP(BKE19,$B$8:$C$182,2,0)</f>
        <v>#N/A</v>
      </c>
      <c r="BKG19" s="57"/>
      <c r="BKH19" s="58"/>
      <c r="BKI19" s="56" t="e">
        <f>VLOOKUP(BKH19,$B$8:$C$182,2,0)</f>
        <v>#N/A</v>
      </c>
      <c r="BKJ19" s="57"/>
      <c r="BKK19" s="58"/>
      <c r="BKL19" s="56" t="e">
        <f>VLOOKUP(BKK19,$B$8:$C$182,2,0)</f>
        <v>#N/A</v>
      </c>
      <c r="BKM19" s="57"/>
      <c r="BKN19" s="58"/>
      <c r="BKO19" s="56" t="e">
        <f>VLOOKUP(BKN19,$B$8:$C$182,2,0)</f>
        <v>#N/A</v>
      </c>
      <c r="BKP19" s="57"/>
      <c r="BKQ19" s="58"/>
      <c r="BKR19" s="56" t="e">
        <f>VLOOKUP(BKQ19,$B$8:$C$182,2,0)</f>
        <v>#N/A</v>
      </c>
      <c r="BKS19" s="57"/>
      <c r="BKT19" s="58"/>
      <c r="BKU19" s="56" t="e">
        <f>VLOOKUP(BKT19,$B$8:$C$182,2,0)</f>
        <v>#N/A</v>
      </c>
      <c r="BKV19" s="57"/>
      <c r="BKW19" s="58"/>
      <c r="BKX19" s="56" t="e">
        <f>VLOOKUP(BKW19,$B$8:$C$182,2,0)</f>
        <v>#N/A</v>
      </c>
      <c r="BKY19" s="57"/>
      <c r="BKZ19" s="58"/>
      <c r="BLA19" s="56" t="e">
        <f>VLOOKUP(BKZ19,$B$8:$C$182,2,0)</f>
        <v>#N/A</v>
      </c>
      <c r="BLB19" s="57"/>
      <c r="BLC19" s="58"/>
      <c r="BLD19" s="56" t="e">
        <f>VLOOKUP(BLC19,$B$8:$C$182,2,0)</f>
        <v>#N/A</v>
      </c>
      <c r="BLE19" s="57"/>
      <c r="BLF19" s="58"/>
      <c r="BLG19" s="56" t="e">
        <f>VLOOKUP(BLF19,$B$8:$C$182,2,0)</f>
        <v>#N/A</v>
      </c>
      <c r="BLH19" s="57"/>
      <c r="BLI19" s="58"/>
      <c r="BLJ19" s="56" t="e">
        <f>VLOOKUP(BLI19,$B$8:$C$182,2,0)</f>
        <v>#N/A</v>
      </c>
      <c r="BLK19" s="57"/>
      <c r="BLL19" s="58"/>
      <c r="BLM19" s="56" t="e">
        <f>VLOOKUP(BLL19,$B$8:$C$182,2,0)</f>
        <v>#N/A</v>
      </c>
      <c r="BLN19" s="57"/>
      <c r="BLO19" s="58"/>
      <c r="BLP19" s="56" t="e">
        <f>VLOOKUP(BLO19,$B$8:$C$182,2,0)</f>
        <v>#N/A</v>
      </c>
      <c r="BLQ19" s="57"/>
      <c r="BLR19" s="58"/>
      <c r="BLS19" s="56" t="e">
        <f>VLOOKUP(BLR19,$B$8:$C$182,2,0)</f>
        <v>#N/A</v>
      </c>
      <c r="BLT19" s="57"/>
      <c r="BLU19" s="58"/>
      <c r="BLV19" s="56" t="e">
        <f>VLOOKUP(BLU19,$B$8:$C$182,2,0)</f>
        <v>#N/A</v>
      </c>
      <c r="BLW19" s="57"/>
      <c r="BLX19" s="58"/>
      <c r="BLY19" s="56" t="e">
        <f>VLOOKUP(BLX19,$B$8:$C$182,2,0)</f>
        <v>#N/A</v>
      </c>
      <c r="BLZ19" s="57"/>
      <c r="BMA19" s="58"/>
      <c r="BMB19" s="56" t="e">
        <f>VLOOKUP(BMA19,$B$8:$C$182,2,0)</f>
        <v>#N/A</v>
      </c>
      <c r="BMC19" s="57"/>
      <c r="BMD19" s="58"/>
      <c r="BME19" s="56" t="e">
        <f>VLOOKUP(BMD19,$B$8:$C$182,2,0)</f>
        <v>#N/A</v>
      </c>
      <c r="BMF19" s="57"/>
      <c r="BMG19" s="58"/>
      <c r="BMH19" s="56" t="e">
        <f>VLOOKUP(BMG19,$B$8:$C$182,2,0)</f>
        <v>#N/A</v>
      </c>
      <c r="BMI19" s="57"/>
      <c r="BMJ19" s="58"/>
      <c r="BMK19" s="56" t="e">
        <f>VLOOKUP(BMJ19,$B$8:$C$182,2,0)</f>
        <v>#N/A</v>
      </c>
      <c r="BML19" s="57"/>
      <c r="BMM19" s="58"/>
      <c r="BMN19" s="56" t="e">
        <f>VLOOKUP(BMM19,$B$8:$C$182,2,0)</f>
        <v>#N/A</v>
      </c>
      <c r="BMO19" s="57"/>
      <c r="BMP19" s="58"/>
      <c r="BMQ19" s="56" t="e">
        <f>VLOOKUP(BMP19,$B$8:$C$182,2,0)</f>
        <v>#N/A</v>
      </c>
      <c r="BMR19" s="57"/>
      <c r="BMS19" s="58"/>
      <c r="BMT19" s="56" t="e">
        <f>VLOOKUP(BMS19,$B$8:$C$182,2,0)</f>
        <v>#N/A</v>
      </c>
      <c r="BMU19" s="57"/>
      <c r="BMV19" s="58"/>
      <c r="BMW19" s="56" t="e">
        <f>VLOOKUP(BMV19,$B$8:$C$182,2,0)</f>
        <v>#N/A</v>
      </c>
      <c r="BMX19" s="57"/>
      <c r="BMY19" s="58"/>
      <c r="BMZ19" s="56" t="e">
        <f>VLOOKUP(BMY19,$B$8:$C$182,2,0)</f>
        <v>#N/A</v>
      </c>
      <c r="BNA19" s="57"/>
      <c r="BNB19" s="58"/>
      <c r="BNC19" s="56" t="e">
        <f>VLOOKUP(BNB19,$B$8:$C$182,2,0)</f>
        <v>#N/A</v>
      </c>
      <c r="BND19" s="57"/>
      <c r="BNE19" s="58"/>
      <c r="BNF19" s="56" t="e">
        <f>VLOOKUP(BNE19,$B$8:$C$182,2,0)</f>
        <v>#N/A</v>
      </c>
      <c r="BNG19" s="57"/>
      <c r="BNH19" s="58"/>
      <c r="BNI19" s="56" t="e">
        <f>VLOOKUP(BNH19,$B$8:$C$182,2,0)</f>
        <v>#N/A</v>
      </c>
      <c r="BNJ19" s="57"/>
      <c r="BNK19" s="58"/>
      <c r="BNL19" s="56" t="e">
        <f>VLOOKUP(BNK19,$B$8:$C$182,2,0)</f>
        <v>#N/A</v>
      </c>
      <c r="BNM19" s="57"/>
      <c r="BNN19" s="58"/>
      <c r="BNO19" s="56" t="e">
        <f>VLOOKUP(BNN19,$B$8:$C$182,2,0)</f>
        <v>#N/A</v>
      </c>
      <c r="BNP19" s="57"/>
      <c r="BNQ19" s="58"/>
      <c r="BNR19" s="56" t="e">
        <f>VLOOKUP(BNQ19,$B$8:$C$182,2,0)</f>
        <v>#N/A</v>
      </c>
      <c r="BNS19" s="57"/>
      <c r="BNT19" s="58"/>
      <c r="BNU19" s="56" t="e">
        <f>VLOOKUP(BNT19,$B$8:$C$182,2,0)</f>
        <v>#N/A</v>
      </c>
      <c r="BNV19" s="57"/>
      <c r="BNW19" s="58"/>
      <c r="BNX19" s="56" t="e">
        <f>VLOOKUP(BNW19,$B$8:$C$182,2,0)</f>
        <v>#N/A</v>
      </c>
      <c r="BNY19" s="57"/>
      <c r="BNZ19" s="58"/>
      <c r="BOA19" s="56" t="e">
        <f>VLOOKUP(BNZ19,$B$8:$C$182,2,0)</f>
        <v>#N/A</v>
      </c>
      <c r="BOB19" s="57"/>
      <c r="BOC19" s="58"/>
      <c r="BOD19" s="56" t="e">
        <f>VLOOKUP(BOC19,$B$8:$C$182,2,0)</f>
        <v>#N/A</v>
      </c>
      <c r="BOE19" s="57"/>
      <c r="BOF19" s="58"/>
      <c r="BOG19" s="56" t="e">
        <f>VLOOKUP(BOF19,$B$8:$C$182,2,0)</f>
        <v>#N/A</v>
      </c>
      <c r="BOH19" s="57"/>
      <c r="BOI19" s="58"/>
      <c r="BOJ19" s="56" t="e">
        <f>VLOOKUP(BOI19,$B$8:$C$182,2,0)</f>
        <v>#N/A</v>
      </c>
      <c r="BOK19" s="57"/>
      <c r="BOL19" s="58"/>
      <c r="BOM19" s="56" t="e">
        <f>VLOOKUP(BOL19,$B$8:$C$182,2,0)</f>
        <v>#N/A</v>
      </c>
      <c r="BON19" s="57"/>
      <c r="BOO19" s="58"/>
      <c r="BOP19" s="56" t="e">
        <f>VLOOKUP(BOO19,$B$8:$C$182,2,0)</f>
        <v>#N/A</v>
      </c>
      <c r="BOQ19" s="57"/>
      <c r="BOR19" s="58"/>
      <c r="BOS19" s="56" t="e">
        <f>VLOOKUP(BOR19,$B$8:$C$182,2,0)</f>
        <v>#N/A</v>
      </c>
      <c r="BOT19" s="57"/>
      <c r="BOU19" s="58"/>
      <c r="BOV19" s="56" t="e">
        <f>VLOOKUP(BOU19,$B$8:$C$182,2,0)</f>
        <v>#N/A</v>
      </c>
      <c r="BOW19" s="57"/>
      <c r="BOX19" s="58"/>
      <c r="BOY19" s="56" t="e">
        <f>VLOOKUP(BOX19,$B$8:$C$182,2,0)</f>
        <v>#N/A</v>
      </c>
      <c r="BOZ19" s="57"/>
      <c r="BPA19" s="58"/>
      <c r="BPB19" s="56" t="e">
        <f>VLOOKUP(BPA19,$B$8:$C$182,2,0)</f>
        <v>#N/A</v>
      </c>
      <c r="BPC19" s="57"/>
      <c r="BPD19" s="58"/>
      <c r="BPE19" s="56" t="e">
        <f>VLOOKUP(BPD19,$B$8:$C$182,2,0)</f>
        <v>#N/A</v>
      </c>
      <c r="BPF19" s="57"/>
      <c r="BPG19" s="58"/>
      <c r="BPH19" s="56" t="e">
        <f>VLOOKUP(BPG19,$B$8:$C$182,2,0)</f>
        <v>#N/A</v>
      </c>
      <c r="BPI19" s="57"/>
      <c r="BPJ19" s="58"/>
      <c r="BPK19" s="56" t="e">
        <f>VLOOKUP(BPJ19,$B$8:$C$182,2,0)</f>
        <v>#N/A</v>
      </c>
      <c r="BPL19" s="57"/>
      <c r="BPM19" s="58"/>
      <c r="BPN19" s="56" t="e">
        <f>VLOOKUP(BPM19,$B$8:$C$182,2,0)</f>
        <v>#N/A</v>
      </c>
      <c r="BPO19" s="57"/>
      <c r="BPP19" s="58"/>
      <c r="BPQ19" s="56" t="e">
        <f>VLOOKUP(BPP19,$B$8:$C$182,2,0)</f>
        <v>#N/A</v>
      </c>
      <c r="BPR19" s="57"/>
      <c r="BPS19" s="58"/>
      <c r="BPT19" s="56" t="e">
        <f>VLOOKUP(BPS19,$B$8:$C$182,2,0)</f>
        <v>#N/A</v>
      </c>
      <c r="BPU19" s="57"/>
      <c r="BPV19" s="58"/>
      <c r="BPW19" s="56" t="e">
        <f>VLOOKUP(BPV19,$B$8:$C$182,2,0)</f>
        <v>#N/A</v>
      </c>
      <c r="BPX19" s="57"/>
      <c r="BPY19" s="58"/>
      <c r="BPZ19" s="56" t="e">
        <f>VLOOKUP(BPY19,$B$8:$C$182,2,0)</f>
        <v>#N/A</v>
      </c>
      <c r="BQA19" s="57"/>
      <c r="BQB19" s="58"/>
      <c r="BQC19" s="56" t="e">
        <f>VLOOKUP(BQB19,$B$8:$C$182,2,0)</f>
        <v>#N/A</v>
      </c>
      <c r="BQD19" s="57"/>
      <c r="BQE19" s="58"/>
      <c r="BQF19" s="56" t="e">
        <f>VLOOKUP(BQE19,$B$8:$C$182,2,0)</f>
        <v>#N/A</v>
      </c>
      <c r="BQG19" s="57"/>
      <c r="BQH19" s="58"/>
      <c r="BQI19" s="56" t="e">
        <f>VLOOKUP(BQH19,$B$8:$C$182,2,0)</f>
        <v>#N/A</v>
      </c>
      <c r="BQJ19" s="57"/>
      <c r="BQK19" s="58"/>
      <c r="BQL19" s="56" t="e">
        <f>VLOOKUP(BQK19,$B$8:$C$182,2,0)</f>
        <v>#N/A</v>
      </c>
      <c r="BQM19" s="57"/>
      <c r="BQN19" s="58"/>
      <c r="BQO19" s="56" t="e">
        <f>VLOOKUP(BQN19,$B$8:$C$182,2,0)</f>
        <v>#N/A</v>
      </c>
      <c r="BQP19" s="57"/>
      <c r="BQQ19" s="58"/>
      <c r="BQR19" s="56" t="e">
        <f>VLOOKUP(BQQ19,$B$8:$C$182,2,0)</f>
        <v>#N/A</v>
      </c>
      <c r="BQS19" s="57"/>
      <c r="BQT19" s="58"/>
      <c r="BQU19" s="56" t="e">
        <f>VLOOKUP(BQT19,$B$8:$C$182,2,0)</f>
        <v>#N/A</v>
      </c>
      <c r="BQV19" s="57"/>
      <c r="BQW19" s="58"/>
      <c r="BQX19" s="56" t="e">
        <f>VLOOKUP(BQW19,$B$8:$C$182,2,0)</f>
        <v>#N/A</v>
      </c>
      <c r="BQY19" s="57"/>
      <c r="BQZ19" s="58"/>
      <c r="BRA19" s="56" t="e">
        <f>VLOOKUP(BQZ19,$B$8:$C$182,2,0)</f>
        <v>#N/A</v>
      </c>
      <c r="BRB19" s="57"/>
      <c r="BRC19" s="58"/>
      <c r="BRD19" s="56" t="e">
        <f>VLOOKUP(BRC19,$B$8:$C$182,2,0)</f>
        <v>#N/A</v>
      </c>
      <c r="BRE19" s="57"/>
      <c r="BRF19" s="58"/>
      <c r="BRG19" s="56" t="e">
        <f>VLOOKUP(BRF19,$B$8:$C$182,2,0)</f>
        <v>#N/A</v>
      </c>
      <c r="BRH19" s="57"/>
      <c r="BRI19" s="58"/>
      <c r="BRJ19" s="56" t="e">
        <f>VLOOKUP(BRI19,$B$8:$C$182,2,0)</f>
        <v>#N/A</v>
      </c>
      <c r="BRK19" s="57"/>
      <c r="BRL19" s="58"/>
      <c r="BRM19" s="56" t="e">
        <f>VLOOKUP(BRL19,$B$8:$C$182,2,0)</f>
        <v>#N/A</v>
      </c>
      <c r="BRN19" s="57"/>
      <c r="BRO19" s="58"/>
      <c r="BRP19" s="56" t="e">
        <f>VLOOKUP(BRO19,$B$8:$C$182,2,0)</f>
        <v>#N/A</v>
      </c>
      <c r="BRQ19" s="57"/>
      <c r="BRR19" s="58"/>
      <c r="BRS19" s="56" t="e">
        <f>VLOOKUP(BRR19,$B$8:$C$182,2,0)</f>
        <v>#N/A</v>
      </c>
      <c r="BRT19" s="57"/>
      <c r="BRU19" s="58"/>
      <c r="BRV19" s="56" t="e">
        <f>VLOOKUP(BRU19,$B$8:$C$182,2,0)</f>
        <v>#N/A</v>
      </c>
      <c r="BRW19" s="57"/>
      <c r="BRX19" s="58"/>
      <c r="BRY19" s="56" t="e">
        <f>VLOOKUP(BRX19,$B$8:$C$182,2,0)</f>
        <v>#N/A</v>
      </c>
      <c r="BRZ19" s="57"/>
      <c r="BSA19" s="58"/>
      <c r="BSB19" s="56" t="e">
        <f>VLOOKUP(BSA19,$B$8:$C$182,2,0)</f>
        <v>#N/A</v>
      </c>
      <c r="BSC19" s="57"/>
      <c r="BSD19" s="58"/>
      <c r="BSE19" s="56" t="e">
        <f>VLOOKUP(BSD19,$B$8:$C$182,2,0)</f>
        <v>#N/A</v>
      </c>
      <c r="BSF19" s="57"/>
      <c r="BSG19" s="58"/>
      <c r="BSH19" s="56" t="e">
        <f>VLOOKUP(BSG19,$B$8:$C$182,2,0)</f>
        <v>#N/A</v>
      </c>
      <c r="BSI19" s="57"/>
      <c r="BSJ19" s="58"/>
      <c r="BSK19" s="56" t="e">
        <f>VLOOKUP(BSJ19,$B$8:$C$182,2,0)</f>
        <v>#N/A</v>
      </c>
      <c r="BSL19" s="57"/>
      <c r="BSM19" s="58"/>
      <c r="BSN19" s="56" t="e">
        <f>VLOOKUP(BSM19,$B$8:$C$182,2,0)</f>
        <v>#N/A</v>
      </c>
      <c r="BSO19" s="57"/>
      <c r="BSP19" s="58"/>
      <c r="BSQ19" s="56" t="e">
        <f>VLOOKUP(BSP19,$B$8:$C$182,2,0)</f>
        <v>#N/A</v>
      </c>
      <c r="BSR19" s="57"/>
      <c r="BSS19" s="58"/>
      <c r="BST19" s="56" t="e">
        <f>VLOOKUP(BSS19,$B$8:$C$182,2,0)</f>
        <v>#N/A</v>
      </c>
      <c r="BSU19" s="57"/>
      <c r="BSV19" s="58"/>
      <c r="BSW19" s="56" t="e">
        <f>VLOOKUP(BSV19,$B$8:$C$182,2,0)</f>
        <v>#N/A</v>
      </c>
      <c r="BSX19" s="57"/>
      <c r="BSY19" s="58"/>
      <c r="BSZ19" s="56" t="e">
        <f>VLOOKUP(BSY19,$B$8:$C$182,2,0)</f>
        <v>#N/A</v>
      </c>
      <c r="BTA19" s="57"/>
      <c r="BTB19" s="58"/>
      <c r="BTC19" s="56" t="e">
        <f>VLOOKUP(BTB19,$B$8:$C$182,2,0)</f>
        <v>#N/A</v>
      </c>
      <c r="BTD19" s="57"/>
      <c r="BTE19" s="58"/>
      <c r="BTF19" s="56" t="e">
        <f>VLOOKUP(BTE19,$B$8:$C$182,2,0)</f>
        <v>#N/A</v>
      </c>
      <c r="BTG19" s="57"/>
      <c r="BTH19" s="58"/>
      <c r="BTI19" s="56" t="e">
        <f>VLOOKUP(BTH19,$B$8:$C$182,2,0)</f>
        <v>#N/A</v>
      </c>
      <c r="BTJ19" s="57"/>
      <c r="BTK19" s="58"/>
      <c r="BTL19" s="56" t="e">
        <f>VLOOKUP(BTK19,$B$8:$C$182,2,0)</f>
        <v>#N/A</v>
      </c>
      <c r="BTM19" s="57"/>
      <c r="BTN19" s="58"/>
      <c r="BTO19" s="56" t="e">
        <f>VLOOKUP(BTN19,$B$8:$C$182,2,0)</f>
        <v>#N/A</v>
      </c>
      <c r="BTP19" s="57"/>
      <c r="BTQ19" s="58"/>
      <c r="BTR19" s="56" t="e">
        <f>VLOOKUP(BTQ19,$B$8:$C$182,2,0)</f>
        <v>#N/A</v>
      </c>
      <c r="BTS19" s="57"/>
      <c r="BTT19" s="58"/>
      <c r="BTU19" s="56" t="e">
        <f>VLOOKUP(BTT19,$B$8:$C$182,2,0)</f>
        <v>#N/A</v>
      </c>
      <c r="BTV19" s="57"/>
      <c r="BTW19" s="58"/>
      <c r="BTX19" s="56" t="e">
        <f>VLOOKUP(BTW19,$B$8:$C$182,2,0)</f>
        <v>#N/A</v>
      </c>
      <c r="BTY19" s="57"/>
      <c r="BTZ19" s="58"/>
      <c r="BUA19" s="56" t="e">
        <f>VLOOKUP(BTZ19,$B$8:$C$182,2,0)</f>
        <v>#N/A</v>
      </c>
      <c r="BUB19" s="57"/>
      <c r="BUC19" s="58"/>
      <c r="BUD19" s="56" t="e">
        <f>VLOOKUP(BUC19,$B$8:$C$182,2,0)</f>
        <v>#N/A</v>
      </c>
      <c r="BUE19" s="57"/>
      <c r="BUF19" s="58"/>
      <c r="BUG19" s="56" t="e">
        <f>VLOOKUP(BUF19,$B$8:$C$182,2,0)</f>
        <v>#N/A</v>
      </c>
      <c r="BUH19" s="57"/>
      <c r="BUI19" s="58"/>
      <c r="BUJ19" s="56" t="e">
        <f>VLOOKUP(BUI19,$B$8:$C$182,2,0)</f>
        <v>#N/A</v>
      </c>
      <c r="BUK19" s="57"/>
      <c r="BUL19" s="58"/>
      <c r="BUM19" s="56" t="e">
        <f>VLOOKUP(BUL19,$B$8:$C$182,2,0)</f>
        <v>#N/A</v>
      </c>
      <c r="BUN19" s="57"/>
      <c r="BUO19" s="58"/>
      <c r="BUP19" s="56" t="e">
        <f>VLOOKUP(BUO19,$B$8:$C$182,2,0)</f>
        <v>#N/A</v>
      </c>
      <c r="BUQ19" s="57"/>
      <c r="BUR19" s="58"/>
      <c r="BUS19" s="56" t="e">
        <f>VLOOKUP(BUR19,$B$8:$C$182,2,0)</f>
        <v>#N/A</v>
      </c>
      <c r="BUT19" s="57"/>
      <c r="BUU19" s="58"/>
      <c r="BUV19" s="56" t="e">
        <f>VLOOKUP(BUU19,$B$8:$C$182,2,0)</f>
        <v>#N/A</v>
      </c>
      <c r="BUW19" s="57"/>
      <c r="BUX19" s="58"/>
      <c r="BUY19" s="56" t="e">
        <f>VLOOKUP(BUX19,$B$8:$C$182,2,0)</f>
        <v>#N/A</v>
      </c>
      <c r="BUZ19" s="57"/>
      <c r="BVA19" s="58"/>
      <c r="BVB19" s="56" t="e">
        <f>VLOOKUP(BVA19,$B$8:$C$182,2,0)</f>
        <v>#N/A</v>
      </c>
      <c r="BVC19" s="57"/>
      <c r="BVD19" s="58"/>
      <c r="BVE19" s="56" t="e">
        <f>VLOOKUP(BVD19,$B$8:$C$182,2,0)</f>
        <v>#N/A</v>
      </c>
      <c r="BVF19" s="57"/>
      <c r="BVG19" s="58"/>
      <c r="BVH19" s="56" t="e">
        <f>VLOOKUP(BVG19,$B$8:$C$182,2,0)</f>
        <v>#N/A</v>
      </c>
      <c r="BVI19" s="57"/>
      <c r="BVJ19" s="58"/>
      <c r="BVK19" s="56" t="e">
        <f>VLOOKUP(BVJ19,$B$8:$C$182,2,0)</f>
        <v>#N/A</v>
      </c>
      <c r="BVL19" s="57"/>
      <c r="BVM19" s="58"/>
      <c r="BVN19" s="56" t="e">
        <f>VLOOKUP(BVM19,$B$8:$C$182,2,0)</f>
        <v>#N/A</v>
      </c>
      <c r="BVO19" s="57"/>
      <c r="BVP19" s="58"/>
      <c r="BVQ19" s="56" t="e">
        <f>VLOOKUP(BVP19,$B$8:$C$182,2,0)</f>
        <v>#N/A</v>
      </c>
      <c r="BVR19" s="57"/>
      <c r="BVS19" s="58"/>
      <c r="BVT19" s="56" t="e">
        <f>VLOOKUP(BVS19,$B$8:$C$182,2,0)</f>
        <v>#N/A</v>
      </c>
      <c r="BVU19" s="57"/>
      <c r="BVV19" s="58"/>
      <c r="BVW19" s="56" t="e">
        <f>VLOOKUP(BVV19,$B$8:$C$182,2,0)</f>
        <v>#N/A</v>
      </c>
      <c r="BVX19" s="57"/>
      <c r="BVY19" s="58"/>
      <c r="BVZ19" s="56" t="e">
        <f>VLOOKUP(BVY19,$B$8:$C$182,2,0)</f>
        <v>#N/A</v>
      </c>
      <c r="BWA19" s="57"/>
      <c r="BWB19" s="58"/>
      <c r="BWC19" s="56" t="e">
        <f>VLOOKUP(BWB19,$B$8:$C$182,2,0)</f>
        <v>#N/A</v>
      </c>
      <c r="BWD19" s="57"/>
      <c r="BWE19" s="58"/>
      <c r="BWF19" s="56" t="e">
        <f>VLOOKUP(BWE19,$B$8:$C$182,2,0)</f>
        <v>#N/A</v>
      </c>
      <c r="BWG19" s="57"/>
      <c r="BWH19" s="58"/>
      <c r="BWI19" s="56" t="e">
        <f>VLOOKUP(BWH19,$B$8:$C$182,2,0)</f>
        <v>#N/A</v>
      </c>
      <c r="BWJ19" s="57"/>
      <c r="BWK19" s="58"/>
      <c r="BWL19" s="56" t="e">
        <f>VLOOKUP(BWK19,$B$8:$C$182,2,0)</f>
        <v>#N/A</v>
      </c>
      <c r="BWM19" s="57"/>
      <c r="BWN19" s="58"/>
      <c r="BWO19" s="56" t="e">
        <f>VLOOKUP(BWN19,$B$8:$C$182,2,0)</f>
        <v>#N/A</v>
      </c>
      <c r="BWP19" s="57"/>
      <c r="BWQ19" s="58"/>
      <c r="BWR19" s="56" t="e">
        <f>VLOOKUP(BWQ19,$B$8:$C$182,2,0)</f>
        <v>#N/A</v>
      </c>
      <c r="BWS19" s="57"/>
      <c r="BWT19" s="58"/>
      <c r="BWU19" s="56" t="e">
        <f>VLOOKUP(BWT19,$B$8:$C$182,2,0)</f>
        <v>#N/A</v>
      </c>
      <c r="BWV19" s="57"/>
      <c r="BWW19" s="58"/>
      <c r="BWX19" s="56" t="e">
        <f>VLOOKUP(BWW19,$B$8:$C$182,2,0)</f>
        <v>#N/A</v>
      </c>
      <c r="BWY19" s="57"/>
      <c r="BWZ19" s="58"/>
      <c r="BXA19" s="56" t="e">
        <f>VLOOKUP(BWZ19,$B$8:$C$182,2,0)</f>
        <v>#N/A</v>
      </c>
      <c r="BXB19" s="57"/>
      <c r="BXC19" s="58"/>
      <c r="BXD19" s="56" t="e">
        <f>VLOOKUP(BXC19,$B$8:$C$182,2,0)</f>
        <v>#N/A</v>
      </c>
      <c r="BXE19" s="57"/>
      <c r="BXF19" s="58"/>
      <c r="BXG19" s="56" t="e">
        <f>VLOOKUP(BXF19,$B$8:$C$182,2,0)</f>
        <v>#N/A</v>
      </c>
      <c r="BXH19" s="57"/>
      <c r="BXI19" s="58"/>
      <c r="BXJ19" s="56" t="e">
        <f>VLOOKUP(BXI19,$B$8:$C$182,2,0)</f>
        <v>#N/A</v>
      </c>
      <c r="BXK19" s="57"/>
      <c r="BXL19" s="58"/>
      <c r="BXM19" s="56" t="e">
        <f>VLOOKUP(BXL19,$B$8:$C$182,2,0)</f>
        <v>#N/A</v>
      </c>
      <c r="BXN19" s="57"/>
      <c r="BXO19" s="58"/>
      <c r="BXP19" s="56" t="e">
        <f>VLOOKUP(BXO19,$B$8:$C$182,2,0)</f>
        <v>#N/A</v>
      </c>
      <c r="BXQ19" s="57"/>
      <c r="BXR19" s="58"/>
      <c r="BXS19" s="56" t="e">
        <f>VLOOKUP(BXR19,$B$8:$C$182,2,0)</f>
        <v>#N/A</v>
      </c>
      <c r="BXT19" s="57"/>
      <c r="BXU19" s="58"/>
      <c r="BXV19" s="56" t="e">
        <f>VLOOKUP(BXU19,$B$8:$C$182,2,0)</f>
        <v>#N/A</v>
      </c>
      <c r="BXW19" s="57"/>
      <c r="BXX19" s="58"/>
      <c r="BXY19" s="56" t="e">
        <f>VLOOKUP(BXX19,$B$8:$C$182,2,0)</f>
        <v>#N/A</v>
      </c>
      <c r="BXZ19" s="57"/>
      <c r="BYA19" s="58"/>
      <c r="BYB19" s="56" t="e">
        <f>VLOOKUP(BYA19,$B$8:$C$182,2,0)</f>
        <v>#N/A</v>
      </c>
      <c r="BYC19" s="57"/>
      <c r="BYD19" s="58"/>
      <c r="BYE19" s="56" t="e">
        <f>VLOOKUP(BYD19,$B$8:$C$182,2,0)</f>
        <v>#N/A</v>
      </c>
      <c r="BYF19" s="57"/>
      <c r="BYG19" s="58"/>
      <c r="BYH19" s="56" t="e">
        <f>VLOOKUP(BYG19,$B$8:$C$182,2,0)</f>
        <v>#N/A</v>
      </c>
      <c r="BYI19" s="57"/>
      <c r="BYJ19" s="58"/>
      <c r="BYK19" s="56" t="e">
        <f>VLOOKUP(BYJ19,$B$8:$C$182,2,0)</f>
        <v>#N/A</v>
      </c>
      <c r="BYL19" s="57"/>
      <c r="BYM19" s="58"/>
      <c r="BYN19" s="56" t="e">
        <f>VLOOKUP(BYM19,$B$8:$C$182,2,0)</f>
        <v>#N/A</v>
      </c>
      <c r="BYO19" s="57"/>
      <c r="BYP19" s="58"/>
      <c r="BYQ19" s="56" t="e">
        <f>VLOOKUP(BYP19,$B$8:$C$182,2,0)</f>
        <v>#N/A</v>
      </c>
      <c r="BYR19" s="57"/>
      <c r="BYS19" s="58"/>
      <c r="BYT19" s="56" t="e">
        <f>VLOOKUP(BYS19,$B$8:$C$182,2,0)</f>
        <v>#N/A</v>
      </c>
      <c r="BYU19" s="57"/>
      <c r="BYV19" s="58"/>
      <c r="BYW19" s="56" t="e">
        <f>VLOOKUP(BYV19,$B$8:$C$182,2,0)</f>
        <v>#N/A</v>
      </c>
      <c r="BYX19" s="57"/>
      <c r="BYY19" s="58"/>
      <c r="BYZ19" s="56" t="e">
        <f>VLOOKUP(BYY19,$B$8:$C$182,2,0)</f>
        <v>#N/A</v>
      </c>
      <c r="BZA19" s="57"/>
      <c r="BZB19" s="58"/>
      <c r="BZC19" s="56" t="e">
        <f>VLOOKUP(BZB19,$B$8:$C$182,2,0)</f>
        <v>#N/A</v>
      </c>
      <c r="BZD19" s="57"/>
      <c r="BZE19" s="58"/>
      <c r="BZF19" s="56" t="e">
        <f>VLOOKUP(BZE19,$B$8:$C$182,2,0)</f>
        <v>#N/A</v>
      </c>
      <c r="BZG19" s="57"/>
      <c r="BZH19" s="58"/>
      <c r="BZI19" s="56" t="e">
        <f>VLOOKUP(BZH19,$B$8:$C$182,2,0)</f>
        <v>#N/A</v>
      </c>
      <c r="BZJ19" s="57"/>
      <c r="BZK19" s="58"/>
      <c r="BZL19" s="56" t="e">
        <f>VLOOKUP(BZK19,$B$8:$C$182,2,0)</f>
        <v>#N/A</v>
      </c>
      <c r="BZM19" s="57"/>
      <c r="BZN19" s="58"/>
      <c r="BZO19" s="56" t="e">
        <f>VLOOKUP(BZN19,$B$8:$C$182,2,0)</f>
        <v>#N/A</v>
      </c>
      <c r="BZP19" s="57"/>
      <c r="BZQ19" s="58"/>
      <c r="BZR19" s="56" t="e">
        <f>VLOOKUP(BZQ19,$B$8:$C$182,2,0)</f>
        <v>#N/A</v>
      </c>
      <c r="BZS19" s="57"/>
      <c r="BZT19" s="58"/>
      <c r="BZU19" s="56" t="e">
        <f>VLOOKUP(BZT19,$B$8:$C$182,2,0)</f>
        <v>#N/A</v>
      </c>
      <c r="BZV19" s="57"/>
      <c r="BZW19" s="58"/>
      <c r="BZX19" s="56" t="e">
        <f>VLOOKUP(BZW19,$B$8:$C$182,2,0)</f>
        <v>#N/A</v>
      </c>
      <c r="BZY19" s="57"/>
      <c r="BZZ19" s="58"/>
      <c r="CAA19" s="56" t="e">
        <f>VLOOKUP(BZZ19,$B$8:$C$182,2,0)</f>
        <v>#N/A</v>
      </c>
      <c r="CAB19" s="57"/>
      <c r="CAC19" s="58"/>
      <c r="CAD19" s="56" t="e">
        <f>VLOOKUP(CAC19,$B$8:$C$182,2,0)</f>
        <v>#N/A</v>
      </c>
      <c r="CAE19" s="57"/>
      <c r="CAF19" s="58"/>
      <c r="CAG19" s="56" t="e">
        <f>VLOOKUP(CAF19,$B$8:$C$182,2,0)</f>
        <v>#N/A</v>
      </c>
      <c r="CAH19" s="57"/>
      <c r="CAI19" s="58"/>
      <c r="CAJ19" s="56" t="e">
        <f>VLOOKUP(CAI19,$B$8:$C$182,2,0)</f>
        <v>#N/A</v>
      </c>
      <c r="CAK19" s="57"/>
      <c r="CAL19" s="58"/>
      <c r="CAM19" s="56" t="e">
        <f>VLOOKUP(CAL19,$B$8:$C$182,2,0)</f>
        <v>#N/A</v>
      </c>
      <c r="CAN19" s="57"/>
      <c r="CAO19" s="58"/>
      <c r="CAP19" s="56" t="e">
        <f>VLOOKUP(CAO19,$B$8:$C$182,2,0)</f>
        <v>#N/A</v>
      </c>
      <c r="CAQ19" s="57"/>
      <c r="CAR19" s="58"/>
      <c r="CAS19" s="56" t="e">
        <f>VLOOKUP(CAR19,$B$8:$C$182,2,0)</f>
        <v>#N/A</v>
      </c>
      <c r="CAT19" s="57"/>
      <c r="CAU19" s="58"/>
      <c r="CAV19" s="56" t="e">
        <f>VLOOKUP(CAU19,$B$8:$C$182,2,0)</f>
        <v>#N/A</v>
      </c>
      <c r="CAW19" s="57"/>
      <c r="CAX19" s="58"/>
      <c r="CAY19" s="56" t="e">
        <f>VLOOKUP(CAX19,$B$8:$C$182,2,0)</f>
        <v>#N/A</v>
      </c>
      <c r="CAZ19" s="57"/>
      <c r="CBA19" s="58"/>
      <c r="CBB19" s="56" t="e">
        <f>VLOOKUP(CBA19,$B$8:$C$182,2,0)</f>
        <v>#N/A</v>
      </c>
      <c r="CBC19" s="57"/>
      <c r="CBD19" s="58"/>
      <c r="CBE19" s="56" t="e">
        <f>VLOOKUP(CBD19,$B$8:$C$182,2,0)</f>
        <v>#N/A</v>
      </c>
      <c r="CBF19" s="57"/>
      <c r="CBG19" s="58"/>
      <c r="CBH19" s="56" t="e">
        <f>VLOOKUP(CBG19,$B$8:$C$182,2,0)</f>
        <v>#N/A</v>
      </c>
      <c r="CBI19" s="57"/>
      <c r="CBJ19" s="58"/>
      <c r="CBK19" s="56" t="e">
        <f>VLOOKUP(CBJ19,$B$8:$C$182,2,0)</f>
        <v>#N/A</v>
      </c>
      <c r="CBL19" s="57"/>
      <c r="CBM19" s="58"/>
      <c r="CBN19" s="56" t="e">
        <f>VLOOKUP(CBM19,$B$8:$C$182,2,0)</f>
        <v>#N/A</v>
      </c>
      <c r="CBO19" s="57"/>
      <c r="CBP19" s="58"/>
      <c r="CBQ19" s="56" t="e">
        <f>VLOOKUP(CBP19,$B$8:$C$182,2,0)</f>
        <v>#N/A</v>
      </c>
      <c r="CBR19" s="57"/>
      <c r="CBS19" s="58"/>
      <c r="CBT19" s="56" t="e">
        <f>VLOOKUP(CBS19,$B$8:$C$182,2,0)</f>
        <v>#N/A</v>
      </c>
      <c r="CBU19" s="57"/>
      <c r="CBV19" s="58"/>
      <c r="CBW19" s="56" t="e">
        <f>VLOOKUP(CBV19,$B$8:$C$182,2,0)</f>
        <v>#N/A</v>
      </c>
      <c r="CBX19" s="57"/>
      <c r="CBY19" s="58"/>
      <c r="CBZ19" s="56" t="e">
        <f>VLOOKUP(CBY19,$B$8:$C$182,2,0)</f>
        <v>#N/A</v>
      </c>
      <c r="CCA19" s="57"/>
      <c r="CCB19" s="58"/>
      <c r="CCC19" s="56" t="e">
        <f>VLOOKUP(CCB19,$B$8:$C$182,2,0)</f>
        <v>#N/A</v>
      </c>
      <c r="CCD19" s="57"/>
      <c r="CCE19" s="58"/>
      <c r="CCF19" s="56" t="e">
        <f>VLOOKUP(CCE19,$B$8:$C$182,2,0)</f>
        <v>#N/A</v>
      </c>
      <c r="CCG19" s="57"/>
      <c r="CCH19" s="58"/>
      <c r="CCI19" s="56" t="e">
        <f>VLOOKUP(CCH19,$B$8:$C$182,2,0)</f>
        <v>#N/A</v>
      </c>
      <c r="CCJ19" s="57"/>
      <c r="CCK19" s="58"/>
      <c r="CCL19" s="56" t="e">
        <f>VLOOKUP(CCK19,$B$8:$C$182,2,0)</f>
        <v>#N/A</v>
      </c>
      <c r="CCM19" s="57"/>
      <c r="CCN19" s="58"/>
      <c r="CCO19" s="56" t="e">
        <f>VLOOKUP(CCN19,$B$8:$C$182,2,0)</f>
        <v>#N/A</v>
      </c>
      <c r="CCP19" s="57"/>
      <c r="CCQ19" s="58"/>
      <c r="CCR19" s="56" t="e">
        <f>VLOOKUP(CCQ19,$B$8:$C$182,2,0)</f>
        <v>#N/A</v>
      </c>
      <c r="CCS19" s="57"/>
      <c r="CCT19" s="58"/>
      <c r="CCU19" s="56" t="e">
        <f>VLOOKUP(CCT19,$B$8:$C$182,2,0)</f>
        <v>#N/A</v>
      </c>
      <c r="CCV19" s="57"/>
      <c r="CCW19" s="58"/>
      <c r="CCX19" s="56" t="e">
        <f>VLOOKUP(CCW19,$B$8:$C$182,2,0)</f>
        <v>#N/A</v>
      </c>
      <c r="CCY19" s="57"/>
      <c r="CCZ19" s="58"/>
      <c r="CDA19" s="56" t="e">
        <f>VLOOKUP(CCZ19,$B$8:$C$182,2,0)</f>
        <v>#N/A</v>
      </c>
      <c r="CDB19" s="57"/>
      <c r="CDC19" s="58"/>
      <c r="CDD19" s="56" t="e">
        <f>VLOOKUP(CDC19,$B$8:$C$182,2,0)</f>
        <v>#N/A</v>
      </c>
      <c r="CDE19" s="57"/>
      <c r="CDF19" s="58"/>
      <c r="CDG19" s="56" t="e">
        <f>VLOOKUP(CDF19,$B$8:$C$182,2,0)</f>
        <v>#N/A</v>
      </c>
      <c r="CDH19" s="57"/>
      <c r="CDI19" s="58"/>
      <c r="CDJ19" s="56" t="e">
        <f>VLOOKUP(CDI19,$B$8:$C$182,2,0)</f>
        <v>#N/A</v>
      </c>
      <c r="CDK19" s="57"/>
      <c r="CDL19" s="58"/>
      <c r="CDM19" s="56" t="e">
        <f>VLOOKUP(CDL19,$B$8:$C$182,2,0)</f>
        <v>#N/A</v>
      </c>
      <c r="CDN19" s="57"/>
      <c r="CDO19" s="58"/>
      <c r="CDP19" s="56" t="e">
        <f>VLOOKUP(CDO19,$B$8:$C$182,2,0)</f>
        <v>#N/A</v>
      </c>
      <c r="CDQ19" s="57"/>
      <c r="CDR19" s="58"/>
      <c r="CDS19" s="56" t="e">
        <f>VLOOKUP(CDR19,$B$8:$C$182,2,0)</f>
        <v>#N/A</v>
      </c>
      <c r="CDT19" s="57"/>
      <c r="CDU19" s="58"/>
      <c r="CDV19" s="56" t="e">
        <f>VLOOKUP(CDU19,$B$8:$C$182,2,0)</f>
        <v>#N/A</v>
      </c>
      <c r="CDW19" s="57"/>
      <c r="CDX19" s="58"/>
      <c r="CDY19" s="56" t="e">
        <f>VLOOKUP(CDX19,$B$8:$C$182,2,0)</f>
        <v>#N/A</v>
      </c>
      <c r="CDZ19" s="57"/>
      <c r="CEA19" s="58"/>
      <c r="CEB19" s="56" t="e">
        <f>VLOOKUP(CEA19,$B$8:$C$182,2,0)</f>
        <v>#N/A</v>
      </c>
      <c r="CEC19" s="57"/>
      <c r="CED19" s="58"/>
      <c r="CEE19" s="56" t="e">
        <f>VLOOKUP(CED19,$B$8:$C$182,2,0)</f>
        <v>#N/A</v>
      </c>
      <c r="CEF19" s="57"/>
      <c r="CEG19" s="58"/>
      <c r="CEH19" s="56" t="e">
        <f>VLOOKUP(CEG19,$B$8:$C$182,2,0)</f>
        <v>#N/A</v>
      </c>
      <c r="CEI19" s="57"/>
      <c r="CEJ19" s="58"/>
      <c r="CEK19" s="56" t="e">
        <f>VLOOKUP(CEJ19,$B$8:$C$182,2,0)</f>
        <v>#N/A</v>
      </c>
      <c r="CEL19" s="57"/>
      <c r="CEM19" s="58"/>
      <c r="CEN19" s="56" t="e">
        <f>VLOOKUP(CEM19,$B$8:$C$182,2,0)</f>
        <v>#N/A</v>
      </c>
      <c r="CEO19" s="57"/>
      <c r="CEP19" s="58"/>
      <c r="CEQ19" s="56" t="e">
        <f>VLOOKUP(CEP19,$B$8:$C$182,2,0)</f>
        <v>#N/A</v>
      </c>
      <c r="CER19" s="57"/>
      <c r="CES19" s="58"/>
      <c r="CET19" s="56" t="e">
        <f>VLOOKUP(CES19,$B$8:$C$182,2,0)</f>
        <v>#N/A</v>
      </c>
      <c r="CEU19" s="57"/>
      <c r="CEV19" s="58"/>
      <c r="CEW19" s="56" t="e">
        <f>VLOOKUP(CEV19,$B$8:$C$182,2,0)</f>
        <v>#N/A</v>
      </c>
      <c r="CEX19" s="57"/>
      <c r="CEY19" s="58"/>
      <c r="CEZ19" s="56" t="e">
        <f>VLOOKUP(CEY19,$B$8:$C$182,2,0)</f>
        <v>#N/A</v>
      </c>
      <c r="CFA19" s="57"/>
      <c r="CFB19" s="58"/>
      <c r="CFC19" s="56" t="e">
        <f>VLOOKUP(CFB19,$B$8:$C$182,2,0)</f>
        <v>#N/A</v>
      </c>
      <c r="CFD19" s="57"/>
      <c r="CFE19" s="58"/>
      <c r="CFF19" s="56" t="e">
        <f>VLOOKUP(CFE19,$B$8:$C$182,2,0)</f>
        <v>#N/A</v>
      </c>
      <c r="CFG19" s="57"/>
      <c r="CFH19" s="58"/>
      <c r="CFI19" s="56" t="e">
        <f>VLOOKUP(CFH19,$B$8:$C$182,2,0)</f>
        <v>#N/A</v>
      </c>
      <c r="CFJ19" s="57"/>
      <c r="CFK19" s="58"/>
      <c r="CFL19" s="56" t="e">
        <f>VLOOKUP(CFK19,$B$8:$C$182,2,0)</f>
        <v>#N/A</v>
      </c>
      <c r="CFM19" s="57"/>
      <c r="CFN19" s="58"/>
      <c r="CFO19" s="56" t="e">
        <f>VLOOKUP(CFN19,$B$8:$C$182,2,0)</f>
        <v>#N/A</v>
      </c>
      <c r="CFP19" s="57"/>
      <c r="CFQ19" s="58"/>
      <c r="CFR19" s="56" t="e">
        <f>VLOOKUP(CFQ19,$B$8:$C$182,2,0)</f>
        <v>#N/A</v>
      </c>
      <c r="CFS19" s="57"/>
      <c r="CFT19" s="58"/>
      <c r="CFU19" s="56" t="e">
        <f>VLOOKUP(CFT19,$B$8:$C$182,2,0)</f>
        <v>#N/A</v>
      </c>
      <c r="CFV19" s="57"/>
      <c r="CFW19" s="58"/>
      <c r="CFX19" s="56" t="e">
        <f>VLOOKUP(CFW19,$B$8:$C$182,2,0)</f>
        <v>#N/A</v>
      </c>
      <c r="CFY19" s="57"/>
      <c r="CFZ19" s="58"/>
      <c r="CGA19" s="56" t="e">
        <f>VLOOKUP(CFZ19,$B$8:$C$182,2,0)</f>
        <v>#N/A</v>
      </c>
      <c r="CGB19" s="57"/>
      <c r="CGC19" s="58"/>
      <c r="CGD19" s="56" t="e">
        <f>VLOOKUP(CGC19,$B$8:$C$182,2,0)</f>
        <v>#N/A</v>
      </c>
      <c r="CGE19" s="57"/>
      <c r="CGF19" s="58"/>
      <c r="CGG19" s="56" t="e">
        <f>VLOOKUP(CGF19,$B$8:$C$182,2,0)</f>
        <v>#N/A</v>
      </c>
      <c r="CGH19" s="57"/>
      <c r="CGI19" s="58"/>
      <c r="CGJ19" s="56" t="e">
        <f>VLOOKUP(CGI19,$B$8:$C$182,2,0)</f>
        <v>#N/A</v>
      </c>
      <c r="CGK19" s="57"/>
      <c r="CGL19" s="58"/>
      <c r="CGM19" s="56" t="e">
        <f>VLOOKUP(CGL19,$B$8:$C$182,2,0)</f>
        <v>#N/A</v>
      </c>
      <c r="CGN19" s="57"/>
      <c r="CGO19" s="58"/>
      <c r="CGP19" s="56" t="e">
        <f>VLOOKUP(CGO19,$B$8:$C$182,2,0)</f>
        <v>#N/A</v>
      </c>
      <c r="CGQ19" s="57"/>
      <c r="CGR19" s="58"/>
      <c r="CGS19" s="56" t="e">
        <f>VLOOKUP(CGR19,$B$8:$C$182,2,0)</f>
        <v>#N/A</v>
      </c>
      <c r="CGT19" s="57"/>
      <c r="CGU19" s="58"/>
      <c r="CGV19" s="56" t="e">
        <f>VLOOKUP(CGU19,$B$8:$C$182,2,0)</f>
        <v>#N/A</v>
      </c>
      <c r="CGW19" s="57"/>
      <c r="CGX19" s="58"/>
      <c r="CGY19" s="56" t="e">
        <f>VLOOKUP(CGX19,$B$8:$C$182,2,0)</f>
        <v>#N/A</v>
      </c>
      <c r="CGZ19" s="57"/>
      <c r="CHA19" s="58"/>
      <c r="CHB19" s="56" t="e">
        <f>VLOOKUP(CHA19,$B$8:$C$182,2,0)</f>
        <v>#N/A</v>
      </c>
      <c r="CHC19" s="57"/>
      <c r="CHD19" s="58"/>
      <c r="CHE19" s="56" t="e">
        <f>VLOOKUP(CHD19,$B$8:$C$182,2,0)</f>
        <v>#N/A</v>
      </c>
      <c r="CHF19" s="57"/>
      <c r="CHG19" s="58"/>
      <c r="CHH19" s="56" t="e">
        <f>VLOOKUP(CHG19,$B$8:$C$182,2,0)</f>
        <v>#N/A</v>
      </c>
      <c r="CHI19" s="57"/>
      <c r="CHJ19" s="58"/>
      <c r="CHK19" s="56" t="e">
        <f>VLOOKUP(CHJ19,$B$8:$C$182,2,0)</f>
        <v>#N/A</v>
      </c>
      <c r="CHL19" s="57"/>
      <c r="CHM19" s="58"/>
      <c r="CHN19" s="56" t="e">
        <f>VLOOKUP(CHM19,$B$8:$C$182,2,0)</f>
        <v>#N/A</v>
      </c>
      <c r="CHO19" s="57"/>
      <c r="CHP19" s="58"/>
      <c r="CHQ19" s="56" t="e">
        <f>VLOOKUP(CHP19,$B$8:$C$182,2,0)</f>
        <v>#N/A</v>
      </c>
      <c r="CHR19" s="57"/>
      <c r="CHS19" s="58"/>
      <c r="CHT19" s="56" t="e">
        <f>VLOOKUP(CHS19,$B$8:$C$182,2,0)</f>
        <v>#N/A</v>
      </c>
      <c r="CHU19" s="57"/>
      <c r="CHV19" s="58"/>
      <c r="CHW19" s="56" t="e">
        <f>VLOOKUP(CHV19,$B$8:$C$182,2,0)</f>
        <v>#N/A</v>
      </c>
      <c r="CHX19" s="57"/>
      <c r="CHY19" s="58"/>
      <c r="CHZ19" s="56" t="e">
        <f>VLOOKUP(CHY19,$B$8:$C$182,2,0)</f>
        <v>#N/A</v>
      </c>
      <c r="CIA19" s="57"/>
      <c r="CIB19" s="58"/>
      <c r="CIC19" s="56" t="e">
        <f>VLOOKUP(CIB19,$B$8:$C$182,2,0)</f>
        <v>#N/A</v>
      </c>
      <c r="CID19" s="57"/>
      <c r="CIE19" s="58"/>
      <c r="CIF19" s="56" t="e">
        <f>VLOOKUP(CIE19,$B$8:$C$182,2,0)</f>
        <v>#N/A</v>
      </c>
      <c r="CIG19" s="57"/>
      <c r="CIH19" s="58"/>
      <c r="CII19" s="56" t="e">
        <f>VLOOKUP(CIH19,$B$8:$C$182,2,0)</f>
        <v>#N/A</v>
      </c>
      <c r="CIJ19" s="57"/>
      <c r="CIK19" s="58"/>
      <c r="CIL19" s="56" t="e">
        <f>VLOOKUP(CIK19,$B$8:$C$182,2,0)</f>
        <v>#N/A</v>
      </c>
      <c r="CIM19" s="57"/>
      <c r="CIN19" s="58"/>
      <c r="CIO19" s="56" t="e">
        <f>VLOOKUP(CIN19,$B$8:$C$182,2,0)</f>
        <v>#N/A</v>
      </c>
      <c r="CIP19" s="57"/>
      <c r="CIQ19" s="58"/>
      <c r="CIR19" s="56" t="e">
        <f>VLOOKUP(CIQ19,$B$8:$C$182,2,0)</f>
        <v>#N/A</v>
      </c>
      <c r="CIS19" s="57"/>
      <c r="CIT19" s="58"/>
      <c r="CIU19" s="56" t="e">
        <f>VLOOKUP(CIT19,$B$8:$C$182,2,0)</f>
        <v>#N/A</v>
      </c>
      <c r="CIV19" s="57"/>
      <c r="CIW19" s="58"/>
      <c r="CIX19" s="56" t="e">
        <f>VLOOKUP(CIW19,$B$8:$C$182,2,0)</f>
        <v>#N/A</v>
      </c>
      <c r="CIY19" s="57"/>
      <c r="CIZ19" s="58"/>
      <c r="CJA19" s="56" t="e">
        <f>VLOOKUP(CIZ19,$B$8:$C$182,2,0)</f>
        <v>#N/A</v>
      </c>
      <c r="CJB19" s="57"/>
      <c r="CJC19" s="58"/>
      <c r="CJD19" s="56" t="e">
        <f>VLOOKUP(CJC19,$B$8:$C$182,2,0)</f>
        <v>#N/A</v>
      </c>
      <c r="CJE19" s="57"/>
      <c r="CJF19" s="58"/>
      <c r="CJG19" s="56" t="e">
        <f>VLOOKUP(CJF19,$B$8:$C$182,2,0)</f>
        <v>#N/A</v>
      </c>
      <c r="CJH19" s="57"/>
      <c r="CJI19" s="58"/>
      <c r="CJJ19" s="56" t="e">
        <f>VLOOKUP(CJI19,$B$8:$C$182,2,0)</f>
        <v>#N/A</v>
      </c>
      <c r="CJK19" s="57"/>
      <c r="CJL19" s="58"/>
      <c r="CJM19" s="56" t="e">
        <f>VLOOKUP(CJL19,$B$8:$C$182,2,0)</f>
        <v>#N/A</v>
      </c>
      <c r="CJN19" s="57"/>
      <c r="CJO19" s="58"/>
      <c r="CJP19" s="56" t="e">
        <f>VLOOKUP(CJO19,$B$8:$C$182,2,0)</f>
        <v>#N/A</v>
      </c>
      <c r="CJQ19" s="57"/>
      <c r="CJR19" s="58"/>
      <c r="CJS19" s="56" t="e">
        <f>VLOOKUP(CJR19,$B$8:$C$182,2,0)</f>
        <v>#N/A</v>
      </c>
      <c r="CJT19" s="57"/>
      <c r="CJU19" s="58"/>
      <c r="CJV19" s="56" t="e">
        <f>VLOOKUP(CJU19,$B$8:$C$182,2,0)</f>
        <v>#N/A</v>
      </c>
      <c r="CJW19" s="57"/>
      <c r="CJX19" s="58"/>
      <c r="CJY19" s="56" t="e">
        <f>VLOOKUP(CJX19,$B$8:$C$182,2,0)</f>
        <v>#N/A</v>
      </c>
      <c r="CJZ19" s="57"/>
      <c r="CKA19" s="58"/>
      <c r="CKB19" s="56" t="e">
        <f>VLOOKUP(CKA19,$B$8:$C$182,2,0)</f>
        <v>#N/A</v>
      </c>
      <c r="CKC19" s="57"/>
      <c r="CKD19" s="58"/>
      <c r="CKE19" s="56" t="e">
        <f>VLOOKUP(CKD19,$B$8:$C$182,2,0)</f>
        <v>#N/A</v>
      </c>
      <c r="CKF19" s="57"/>
      <c r="CKG19" s="58"/>
      <c r="CKH19" s="56" t="e">
        <f>VLOOKUP(CKG19,$B$8:$C$182,2,0)</f>
        <v>#N/A</v>
      </c>
      <c r="CKI19" s="57"/>
      <c r="CKJ19" s="58"/>
      <c r="CKK19" s="56" t="e">
        <f>VLOOKUP(CKJ19,$B$8:$C$182,2,0)</f>
        <v>#N/A</v>
      </c>
      <c r="CKL19" s="57"/>
      <c r="CKM19" s="58"/>
      <c r="CKN19" s="56" t="e">
        <f>VLOOKUP(CKM19,$B$8:$C$182,2,0)</f>
        <v>#N/A</v>
      </c>
      <c r="CKO19" s="57"/>
      <c r="CKP19" s="58"/>
      <c r="CKQ19" s="56" t="e">
        <f>VLOOKUP(CKP19,$B$8:$C$182,2,0)</f>
        <v>#N/A</v>
      </c>
      <c r="CKR19" s="57"/>
      <c r="CKS19" s="58"/>
      <c r="CKT19" s="56" t="e">
        <f>VLOOKUP(CKS19,$B$8:$C$182,2,0)</f>
        <v>#N/A</v>
      </c>
      <c r="CKU19" s="57"/>
      <c r="CKV19" s="58"/>
      <c r="CKW19" s="56" t="e">
        <f>VLOOKUP(CKV19,$B$8:$C$182,2,0)</f>
        <v>#N/A</v>
      </c>
      <c r="CKX19" s="57"/>
      <c r="CKY19" s="58"/>
      <c r="CKZ19" s="56" t="e">
        <f>VLOOKUP(CKY19,$B$8:$C$182,2,0)</f>
        <v>#N/A</v>
      </c>
      <c r="CLA19" s="57"/>
      <c r="CLB19" s="58"/>
      <c r="CLC19" s="56" t="e">
        <f>VLOOKUP(CLB19,$B$8:$C$182,2,0)</f>
        <v>#N/A</v>
      </c>
      <c r="CLD19" s="57"/>
      <c r="CLE19" s="58"/>
      <c r="CLF19" s="56" t="e">
        <f>VLOOKUP(CLE19,$B$8:$C$182,2,0)</f>
        <v>#N/A</v>
      </c>
      <c r="CLG19" s="57"/>
      <c r="CLH19" s="58"/>
      <c r="CLI19" s="56" t="e">
        <f>VLOOKUP(CLH19,$B$8:$C$182,2,0)</f>
        <v>#N/A</v>
      </c>
      <c r="CLJ19" s="57"/>
      <c r="CLK19" s="58"/>
      <c r="CLL19" s="56" t="e">
        <f>VLOOKUP(CLK19,$B$8:$C$182,2,0)</f>
        <v>#N/A</v>
      </c>
      <c r="CLM19" s="57"/>
      <c r="CLN19" s="58"/>
      <c r="CLO19" s="56" t="e">
        <f>VLOOKUP(CLN19,$B$8:$C$182,2,0)</f>
        <v>#N/A</v>
      </c>
      <c r="CLP19" s="57"/>
      <c r="CLQ19" s="58"/>
      <c r="CLR19" s="56" t="e">
        <f>VLOOKUP(CLQ19,$B$8:$C$182,2,0)</f>
        <v>#N/A</v>
      </c>
      <c r="CLS19" s="57"/>
      <c r="CLT19" s="58"/>
      <c r="CLU19" s="56" t="e">
        <f>VLOOKUP(CLT19,$B$8:$C$182,2,0)</f>
        <v>#N/A</v>
      </c>
      <c r="CLV19" s="57"/>
      <c r="CLW19" s="58"/>
      <c r="CLX19" s="56" t="e">
        <f>VLOOKUP(CLW19,$B$8:$C$182,2,0)</f>
        <v>#N/A</v>
      </c>
      <c r="CLY19" s="57"/>
      <c r="CLZ19" s="58"/>
      <c r="CMA19" s="56" t="e">
        <f>VLOOKUP(CLZ19,$B$8:$C$182,2,0)</f>
        <v>#N/A</v>
      </c>
      <c r="CMB19" s="57"/>
      <c r="CMC19" s="58"/>
      <c r="CMD19" s="56" t="e">
        <f>VLOOKUP(CMC19,$B$8:$C$182,2,0)</f>
        <v>#N/A</v>
      </c>
      <c r="CME19" s="57"/>
      <c r="CMF19" s="58"/>
      <c r="CMG19" s="56" t="e">
        <f>VLOOKUP(CMF19,$B$8:$C$182,2,0)</f>
        <v>#N/A</v>
      </c>
      <c r="CMH19" s="57"/>
      <c r="CMI19" s="58"/>
      <c r="CMJ19" s="56" t="e">
        <f>VLOOKUP(CMI19,$B$8:$C$182,2,0)</f>
        <v>#N/A</v>
      </c>
      <c r="CMK19" s="57"/>
      <c r="CML19" s="58"/>
      <c r="CMM19" s="56" t="e">
        <f>VLOOKUP(CML19,$B$8:$C$182,2,0)</f>
        <v>#N/A</v>
      </c>
      <c r="CMN19" s="57"/>
      <c r="CMO19" s="58"/>
      <c r="CMP19" s="56" t="e">
        <f>VLOOKUP(CMO19,$B$8:$C$182,2,0)</f>
        <v>#N/A</v>
      </c>
      <c r="CMQ19" s="57"/>
      <c r="CMR19" s="58"/>
      <c r="CMS19" s="56" t="e">
        <f>VLOOKUP(CMR19,$B$8:$C$182,2,0)</f>
        <v>#N/A</v>
      </c>
      <c r="CMT19" s="57"/>
      <c r="CMU19" s="58"/>
      <c r="CMV19" s="56" t="e">
        <f>VLOOKUP(CMU19,$B$8:$C$182,2,0)</f>
        <v>#N/A</v>
      </c>
      <c r="CMW19" s="57"/>
      <c r="CMX19" s="58"/>
      <c r="CMY19" s="56" t="e">
        <f>VLOOKUP(CMX19,$B$8:$C$182,2,0)</f>
        <v>#N/A</v>
      </c>
      <c r="CMZ19" s="57"/>
      <c r="CNA19" s="58"/>
      <c r="CNB19" s="56" t="e">
        <f>VLOOKUP(CNA19,$B$8:$C$182,2,0)</f>
        <v>#N/A</v>
      </c>
      <c r="CNC19" s="57"/>
      <c r="CND19" s="58"/>
      <c r="CNE19" s="56" t="e">
        <f>VLOOKUP(CND19,$B$8:$C$182,2,0)</f>
        <v>#N/A</v>
      </c>
      <c r="CNF19" s="57"/>
      <c r="CNG19" s="58"/>
      <c r="CNH19" s="56" t="e">
        <f>VLOOKUP(CNG19,$B$8:$C$182,2,0)</f>
        <v>#N/A</v>
      </c>
      <c r="CNI19" s="57"/>
      <c r="CNJ19" s="58"/>
      <c r="CNK19" s="56" t="e">
        <f>VLOOKUP(CNJ19,$B$8:$C$182,2,0)</f>
        <v>#N/A</v>
      </c>
      <c r="CNL19" s="57"/>
      <c r="CNM19" s="58"/>
      <c r="CNN19" s="56" t="e">
        <f>VLOOKUP(CNM19,$B$8:$C$182,2,0)</f>
        <v>#N/A</v>
      </c>
      <c r="CNO19" s="57"/>
      <c r="CNP19" s="58"/>
      <c r="CNQ19" s="56" t="e">
        <f>VLOOKUP(CNP19,$B$8:$C$182,2,0)</f>
        <v>#N/A</v>
      </c>
      <c r="CNR19" s="57"/>
      <c r="CNS19" s="58"/>
      <c r="CNT19" s="56" t="e">
        <f>VLOOKUP(CNS19,$B$8:$C$182,2,0)</f>
        <v>#N/A</v>
      </c>
      <c r="CNU19" s="57"/>
      <c r="CNV19" s="58"/>
      <c r="CNW19" s="56" t="e">
        <f>VLOOKUP(CNV19,$B$8:$C$182,2,0)</f>
        <v>#N/A</v>
      </c>
      <c r="CNX19" s="57"/>
      <c r="CNY19" s="58"/>
      <c r="CNZ19" s="56" t="e">
        <f>VLOOKUP(CNY19,$B$8:$C$182,2,0)</f>
        <v>#N/A</v>
      </c>
      <c r="COA19" s="57"/>
      <c r="COB19" s="58"/>
      <c r="COC19" s="56" t="e">
        <f>VLOOKUP(COB19,$B$8:$C$182,2,0)</f>
        <v>#N/A</v>
      </c>
      <c r="COD19" s="57"/>
      <c r="COE19" s="58"/>
      <c r="COF19" s="56" t="e">
        <f>VLOOKUP(COE19,$B$8:$C$182,2,0)</f>
        <v>#N/A</v>
      </c>
      <c r="COG19" s="57"/>
      <c r="COH19" s="58"/>
      <c r="COI19" s="56" t="e">
        <f>VLOOKUP(COH19,$B$8:$C$182,2,0)</f>
        <v>#N/A</v>
      </c>
      <c r="COJ19" s="57"/>
      <c r="COK19" s="58"/>
      <c r="COL19" s="56" t="e">
        <f>VLOOKUP(COK19,$B$8:$C$182,2,0)</f>
        <v>#N/A</v>
      </c>
      <c r="COM19" s="57"/>
      <c r="CON19" s="58"/>
      <c r="COO19" s="56" t="e">
        <f>VLOOKUP(CON19,$B$8:$C$182,2,0)</f>
        <v>#N/A</v>
      </c>
      <c r="COP19" s="57"/>
      <c r="COQ19" s="58"/>
      <c r="COR19" s="56" t="e">
        <f>VLOOKUP(COQ19,$B$8:$C$182,2,0)</f>
        <v>#N/A</v>
      </c>
      <c r="COS19" s="57"/>
      <c r="COT19" s="58"/>
      <c r="COU19" s="56" t="e">
        <f>VLOOKUP(COT19,$B$8:$C$182,2,0)</f>
        <v>#N/A</v>
      </c>
      <c r="COV19" s="57"/>
      <c r="COW19" s="58"/>
      <c r="COX19" s="56" t="e">
        <f>VLOOKUP(COW19,$B$8:$C$182,2,0)</f>
        <v>#N/A</v>
      </c>
      <c r="COY19" s="57"/>
      <c r="COZ19" s="58"/>
      <c r="CPA19" s="56" t="e">
        <f>VLOOKUP(COZ19,$B$8:$C$182,2,0)</f>
        <v>#N/A</v>
      </c>
      <c r="CPB19" s="57"/>
      <c r="CPC19" s="58"/>
      <c r="CPD19" s="56" t="e">
        <f>VLOOKUP(CPC19,$B$8:$C$182,2,0)</f>
        <v>#N/A</v>
      </c>
      <c r="CPE19" s="57"/>
      <c r="CPF19" s="58"/>
      <c r="CPG19" s="56" t="e">
        <f>VLOOKUP(CPF19,$B$8:$C$182,2,0)</f>
        <v>#N/A</v>
      </c>
      <c r="CPH19" s="57"/>
      <c r="CPI19" s="58"/>
      <c r="CPJ19" s="56" t="e">
        <f>VLOOKUP(CPI19,$B$8:$C$182,2,0)</f>
        <v>#N/A</v>
      </c>
      <c r="CPK19" s="57"/>
      <c r="CPL19" s="58"/>
      <c r="CPM19" s="56" t="e">
        <f>VLOOKUP(CPL19,$B$8:$C$182,2,0)</f>
        <v>#N/A</v>
      </c>
      <c r="CPN19" s="57"/>
      <c r="CPO19" s="58"/>
      <c r="CPP19" s="56" t="e">
        <f>VLOOKUP(CPO19,$B$8:$C$182,2,0)</f>
        <v>#N/A</v>
      </c>
      <c r="CPQ19" s="57"/>
      <c r="CPR19" s="58"/>
      <c r="CPS19" s="56" t="e">
        <f>VLOOKUP(CPR19,$B$8:$C$182,2,0)</f>
        <v>#N/A</v>
      </c>
      <c r="CPT19" s="57"/>
      <c r="CPU19" s="58"/>
      <c r="CPV19" s="56" t="e">
        <f>VLOOKUP(CPU19,$B$8:$C$182,2,0)</f>
        <v>#N/A</v>
      </c>
      <c r="CPW19" s="57"/>
      <c r="CPX19" s="58"/>
      <c r="CPY19" s="56" t="e">
        <f>VLOOKUP(CPX19,$B$8:$C$182,2,0)</f>
        <v>#N/A</v>
      </c>
      <c r="CPZ19" s="57"/>
      <c r="CQA19" s="58"/>
      <c r="CQB19" s="56" t="e">
        <f>VLOOKUP(CQA19,$B$8:$C$182,2,0)</f>
        <v>#N/A</v>
      </c>
      <c r="CQC19" s="57"/>
      <c r="CQD19" s="58"/>
      <c r="CQE19" s="56" t="e">
        <f>VLOOKUP(CQD19,$B$8:$C$182,2,0)</f>
        <v>#N/A</v>
      </c>
      <c r="CQF19" s="57"/>
      <c r="CQG19" s="58"/>
      <c r="CQH19" s="56" t="e">
        <f>VLOOKUP(CQG19,$B$8:$C$182,2,0)</f>
        <v>#N/A</v>
      </c>
      <c r="CQI19" s="57"/>
      <c r="CQJ19" s="58"/>
      <c r="CQK19" s="56" t="e">
        <f>VLOOKUP(CQJ19,$B$8:$C$182,2,0)</f>
        <v>#N/A</v>
      </c>
      <c r="CQL19" s="57"/>
      <c r="CQM19" s="58"/>
      <c r="CQN19" s="56" t="e">
        <f>VLOOKUP(CQM19,$B$8:$C$182,2,0)</f>
        <v>#N/A</v>
      </c>
      <c r="CQO19" s="57"/>
      <c r="CQP19" s="58"/>
      <c r="CQQ19" s="56" t="e">
        <f>VLOOKUP(CQP19,$B$8:$C$182,2,0)</f>
        <v>#N/A</v>
      </c>
      <c r="CQR19" s="57"/>
      <c r="CQS19" s="58"/>
      <c r="CQT19" s="56" t="e">
        <f>VLOOKUP(CQS19,$B$8:$C$182,2,0)</f>
        <v>#N/A</v>
      </c>
      <c r="CQU19" s="57"/>
      <c r="CQV19" s="58"/>
      <c r="CQW19" s="56" t="e">
        <f>VLOOKUP(CQV19,$B$8:$C$182,2,0)</f>
        <v>#N/A</v>
      </c>
      <c r="CQX19" s="57"/>
      <c r="CQY19" s="58"/>
      <c r="CQZ19" s="56" t="e">
        <f>VLOOKUP(CQY19,$B$8:$C$182,2,0)</f>
        <v>#N/A</v>
      </c>
      <c r="CRA19" s="57"/>
      <c r="CRB19" s="58"/>
      <c r="CRC19" s="56" t="e">
        <f>VLOOKUP(CRB19,$B$8:$C$182,2,0)</f>
        <v>#N/A</v>
      </c>
      <c r="CRD19" s="57"/>
      <c r="CRE19" s="58"/>
      <c r="CRF19" s="56" t="e">
        <f>VLOOKUP(CRE19,$B$8:$C$182,2,0)</f>
        <v>#N/A</v>
      </c>
      <c r="CRG19" s="57"/>
      <c r="CRH19" s="58"/>
      <c r="CRI19" s="56" t="e">
        <f>VLOOKUP(CRH19,$B$8:$C$182,2,0)</f>
        <v>#N/A</v>
      </c>
      <c r="CRJ19" s="57"/>
      <c r="CRK19" s="58"/>
      <c r="CRL19" s="56" t="e">
        <f>VLOOKUP(CRK19,$B$8:$C$182,2,0)</f>
        <v>#N/A</v>
      </c>
      <c r="CRM19" s="57"/>
      <c r="CRN19" s="58"/>
      <c r="CRO19" s="56" t="e">
        <f>VLOOKUP(CRN19,$B$8:$C$182,2,0)</f>
        <v>#N/A</v>
      </c>
      <c r="CRP19" s="57"/>
      <c r="CRQ19" s="58"/>
      <c r="CRR19" s="56" t="e">
        <f>VLOOKUP(CRQ19,$B$8:$C$182,2,0)</f>
        <v>#N/A</v>
      </c>
      <c r="CRS19" s="57"/>
      <c r="CRT19" s="58"/>
      <c r="CRU19" s="56" t="e">
        <f>VLOOKUP(CRT19,$B$8:$C$182,2,0)</f>
        <v>#N/A</v>
      </c>
      <c r="CRV19" s="57"/>
      <c r="CRW19" s="58"/>
      <c r="CRX19" s="56" t="e">
        <f>VLOOKUP(CRW19,$B$8:$C$182,2,0)</f>
        <v>#N/A</v>
      </c>
      <c r="CRY19" s="57"/>
      <c r="CRZ19" s="58"/>
      <c r="CSA19" s="56" t="e">
        <f>VLOOKUP(CRZ19,$B$8:$C$182,2,0)</f>
        <v>#N/A</v>
      </c>
      <c r="CSB19" s="57"/>
      <c r="CSC19" s="58"/>
      <c r="CSD19" s="56" t="e">
        <f>VLOOKUP(CSC19,$B$8:$C$182,2,0)</f>
        <v>#N/A</v>
      </c>
      <c r="CSE19" s="57"/>
      <c r="CSF19" s="58"/>
      <c r="CSG19" s="56" t="e">
        <f>VLOOKUP(CSF19,$B$8:$C$182,2,0)</f>
        <v>#N/A</v>
      </c>
      <c r="CSH19" s="57"/>
      <c r="CSI19" s="58"/>
      <c r="CSJ19" s="56" t="e">
        <f>VLOOKUP(CSI19,$B$8:$C$182,2,0)</f>
        <v>#N/A</v>
      </c>
      <c r="CSK19" s="57"/>
      <c r="CSL19" s="58"/>
      <c r="CSM19" s="56" t="e">
        <f>VLOOKUP(CSL19,$B$8:$C$182,2,0)</f>
        <v>#N/A</v>
      </c>
      <c r="CSN19" s="57"/>
      <c r="CSO19" s="58"/>
      <c r="CSP19" s="56" t="e">
        <f>VLOOKUP(CSO19,$B$8:$C$182,2,0)</f>
        <v>#N/A</v>
      </c>
      <c r="CSQ19" s="57"/>
      <c r="CSR19" s="58"/>
      <c r="CSS19" s="56" t="e">
        <f>VLOOKUP(CSR19,$B$8:$C$182,2,0)</f>
        <v>#N/A</v>
      </c>
      <c r="CST19" s="57"/>
      <c r="CSU19" s="58"/>
      <c r="CSV19" s="56" t="e">
        <f>VLOOKUP(CSU19,$B$8:$C$182,2,0)</f>
        <v>#N/A</v>
      </c>
      <c r="CSW19" s="57"/>
      <c r="CSX19" s="58"/>
      <c r="CSY19" s="56" t="e">
        <f>VLOOKUP(CSX19,$B$8:$C$182,2,0)</f>
        <v>#N/A</v>
      </c>
      <c r="CSZ19" s="57"/>
      <c r="CTA19" s="58"/>
      <c r="CTB19" s="56" t="e">
        <f>VLOOKUP(CTA19,$B$8:$C$182,2,0)</f>
        <v>#N/A</v>
      </c>
      <c r="CTC19" s="57"/>
      <c r="CTD19" s="58"/>
      <c r="CTE19" s="56" t="e">
        <f>VLOOKUP(CTD19,$B$8:$C$182,2,0)</f>
        <v>#N/A</v>
      </c>
      <c r="CTF19" s="57"/>
      <c r="CTG19" s="58"/>
      <c r="CTH19" s="56" t="e">
        <f>VLOOKUP(CTG19,$B$8:$C$182,2,0)</f>
        <v>#N/A</v>
      </c>
      <c r="CTI19" s="57"/>
      <c r="CTJ19" s="58"/>
      <c r="CTK19" s="56" t="e">
        <f>VLOOKUP(CTJ19,$B$8:$C$182,2,0)</f>
        <v>#N/A</v>
      </c>
      <c r="CTL19" s="57"/>
      <c r="CTM19" s="58"/>
      <c r="CTN19" s="56" t="e">
        <f>VLOOKUP(CTM19,$B$8:$C$182,2,0)</f>
        <v>#N/A</v>
      </c>
      <c r="CTO19" s="57"/>
      <c r="CTP19" s="58"/>
      <c r="CTQ19" s="56" t="e">
        <f>VLOOKUP(CTP19,$B$8:$C$182,2,0)</f>
        <v>#N/A</v>
      </c>
      <c r="CTR19" s="57"/>
      <c r="CTS19" s="58"/>
      <c r="CTT19" s="56" t="e">
        <f>VLOOKUP(CTS19,$B$8:$C$182,2,0)</f>
        <v>#N/A</v>
      </c>
      <c r="CTU19" s="57"/>
      <c r="CTV19" s="58"/>
      <c r="CTW19" s="56" t="e">
        <f>VLOOKUP(CTV19,$B$8:$C$182,2,0)</f>
        <v>#N/A</v>
      </c>
      <c r="CTX19" s="57"/>
      <c r="CTY19" s="58"/>
      <c r="CTZ19" s="56" t="e">
        <f>VLOOKUP(CTY19,$B$8:$C$182,2,0)</f>
        <v>#N/A</v>
      </c>
      <c r="CUA19" s="57"/>
      <c r="CUB19" s="58"/>
      <c r="CUC19" s="56" t="e">
        <f>VLOOKUP(CUB19,$B$8:$C$182,2,0)</f>
        <v>#N/A</v>
      </c>
      <c r="CUD19" s="57"/>
      <c r="CUE19" s="58"/>
      <c r="CUF19" s="56" t="e">
        <f>VLOOKUP(CUE19,$B$8:$C$182,2,0)</f>
        <v>#N/A</v>
      </c>
      <c r="CUG19" s="57"/>
      <c r="CUH19" s="58"/>
      <c r="CUI19" s="56" t="e">
        <f>VLOOKUP(CUH19,$B$8:$C$182,2,0)</f>
        <v>#N/A</v>
      </c>
      <c r="CUJ19" s="57"/>
      <c r="CUK19" s="58"/>
      <c r="CUL19" s="56" t="e">
        <f>VLOOKUP(CUK19,$B$8:$C$182,2,0)</f>
        <v>#N/A</v>
      </c>
      <c r="CUM19" s="57"/>
      <c r="CUN19" s="58"/>
      <c r="CUO19" s="56" t="e">
        <f>VLOOKUP(CUN19,$B$8:$C$182,2,0)</f>
        <v>#N/A</v>
      </c>
      <c r="CUP19" s="57"/>
      <c r="CUQ19" s="58"/>
      <c r="CUR19" s="56" t="e">
        <f>VLOOKUP(CUQ19,$B$8:$C$182,2,0)</f>
        <v>#N/A</v>
      </c>
      <c r="CUS19" s="57"/>
      <c r="CUT19" s="58"/>
      <c r="CUU19" s="56" t="e">
        <f>VLOOKUP(CUT19,$B$8:$C$182,2,0)</f>
        <v>#N/A</v>
      </c>
      <c r="CUV19" s="57"/>
      <c r="CUW19" s="58"/>
      <c r="CUX19" s="56" t="e">
        <f>VLOOKUP(CUW19,$B$8:$C$182,2,0)</f>
        <v>#N/A</v>
      </c>
      <c r="CUY19" s="57"/>
      <c r="CUZ19" s="58"/>
      <c r="CVA19" s="56" t="e">
        <f>VLOOKUP(CUZ19,$B$8:$C$182,2,0)</f>
        <v>#N/A</v>
      </c>
      <c r="CVB19" s="57"/>
      <c r="CVC19" s="58"/>
      <c r="CVD19" s="56" t="e">
        <f>VLOOKUP(CVC19,$B$8:$C$182,2,0)</f>
        <v>#N/A</v>
      </c>
      <c r="CVE19" s="57"/>
      <c r="CVF19" s="58"/>
      <c r="CVG19" s="56" t="e">
        <f>VLOOKUP(CVF19,$B$8:$C$182,2,0)</f>
        <v>#N/A</v>
      </c>
      <c r="CVH19" s="57"/>
      <c r="CVI19" s="58"/>
      <c r="CVJ19" s="56" t="e">
        <f>VLOOKUP(CVI19,$B$8:$C$182,2,0)</f>
        <v>#N/A</v>
      </c>
      <c r="CVK19" s="57"/>
      <c r="CVL19" s="58"/>
      <c r="CVM19" s="56" t="e">
        <f>VLOOKUP(CVL19,$B$8:$C$182,2,0)</f>
        <v>#N/A</v>
      </c>
      <c r="CVN19" s="57"/>
      <c r="CVO19" s="58"/>
      <c r="CVP19" s="56" t="e">
        <f>VLOOKUP(CVO19,$B$8:$C$182,2,0)</f>
        <v>#N/A</v>
      </c>
      <c r="CVQ19" s="57"/>
      <c r="CVR19" s="58"/>
      <c r="CVS19" s="56" t="e">
        <f>VLOOKUP(CVR19,$B$8:$C$182,2,0)</f>
        <v>#N/A</v>
      </c>
      <c r="CVT19" s="57"/>
      <c r="CVU19" s="58"/>
      <c r="CVV19" s="56" t="e">
        <f>VLOOKUP(CVU19,$B$8:$C$182,2,0)</f>
        <v>#N/A</v>
      </c>
      <c r="CVW19" s="57"/>
      <c r="CVX19" s="58"/>
      <c r="CVY19" s="56" t="e">
        <f>VLOOKUP(CVX19,$B$8:$C$182,2,0)</f>
        <v>#N/A</v>
      </c>
      <c r="CVZ19" s="57"/>
      <c r="CWA19" s="58"/>
      <c r="CWB19" s="56" t="e">
        <f>VLOOKUP(CWA19,$B$8:$C$182,2,0)</f>
        <v>#N/A</v>
      </c>
      <c r="CWC19" s="57"/>
      <c r="CWD19" s="58"/>
      <c r="CWE19" s="56" t="e">
        <f>VLOOKUP(CWD19,$B$8:$C$182,2,0)</f>
        <v>#N/A</v>
      </c>
      <c r="CWF19" s="57"/>
      <c r="CWG19" s="58"/>
      <c r="CWH19" s="56" t="e">
        <f>VLOOKUP(CWG19,$B$8:$C$182,2,0)</f>
        <v>#N/A</v>
      </c>
      <c r="CWI19" s="57"/>
      <c r="CWJ19" s="58"/>
      <c r="CWK19" s="56" t="e">
        <f>VLOOKUP(CWJ19,$B$8:$C$182,2,0)</f>
        <v>#N/A</v>
      </c>
      <c r="CWL19" s="57"/>
      <c r="CWM19" s="58"/>
      <c r="CWN19" s="56" t="e">
        <f>VLOOKUP(CWM19,$B$8:$C$182,2,0)</f>
        <v>#N/A</v>
      </c>
      <c r="CWO19" s="57"/>
      <c r="CWP19" s="58"/>
      <c r="CWQ19" s="56" t="e">
        <f>VLOOKUP(CWP19,$B$8:$C$182,2,0)</f>
        <v>#N/A</v>
      </c>
      <c r="CWR19" s="57"/>
      <c r="CWS19" s="58"/>
      <c r="CWT19" s="56" t="e">
        <f>VLOOKUP(CWS19,$B$8:$C$182,2,0)</f>
        <v>#N/A</v>
      </c>
      <c r="CWU19" s="57"/>
      <c r="CWV19" s="58"/>
      <c r="CWW19" s="56" t="e">
        <f>VLOOKUP(CWV19,$B$8:$C$182,2,0)</f>
        <v>#N/A</v>
      </c>
      <c r="CWX19" s="57"/>
      <c r="CWY19" s="58"/>
      <c r="CWZ19" s="56" t="e">
        <f>VLOOKUP(CWY19,$B$8:$C$182,2,0)</f>
        <v>#N/A</v>
      </c>
      <c r="CXA19" s="57"/>
      <c r="CXB19" s="58"/>
      <c r="CXC19" s="56" t="e">
        <f>VLOOKUP(CXB19,$B$8:$C$182,2,0)</f>
        <v>#N/A</v>
      </c>
      <c r="CXD19" s="57"/>
      <c r="CXE19" s="58"/>
      <c r="CXF19" s="56" t="e">
        <f>VLOOKUP(CXE19,$B$8:$C$182,2,0)</f>
        <v>#N/A</v>
      </c>
      <c r="CXG19" s="57"/>
      <c r="CXH19" s="58"/>
      <c r="CXI19" s="56" t="e">
        <f>VLOOKUP(CXH19,$B$8:$C$182,2,0)</f>
        <v>#N/A</v>
      </c>
      <c r="CXJ19" s="57"/>
      <c r="CXK19" s="58"/>
      <c r="CXL19" s="56" t="e">
        <f>VLOOKUP(CXK19,$B$8:$C$182,2,0)</f>
        <v>#N/A</v>
      </c>
      <c r="CXM19" s="57"/>
      <c r="CXN19" s="58"/>
      <c r="CXO19" s="56" t="e">
        <f>VLOOKUP(CXN19,$B$8:$C$182,2,0)</f>
        <v>#N/A</v>
      </c>
      <c r="CXP19" s="57"/>
      <c r="CXQ19" s="58"/>
      <c r="CXR19" s="56" t="e">
        <f>VLOOKUP(CXQ19,$B$8:$C$182,2,0)</f>
        <v>#N/A</v>
      </c>
      <c r="CXS19" s="57"/>
      <c r="CXT19" s="58"/>
      <c r="CXU19" s="56" t="e">
        <f>VLOOKUP(CXT19,$B$8:$C$182,2,0)</f>
        <v>#N/A</v>
      </c>
      <c r="CXV19" s="57"/>
      <c r="CXW19" s="58"/>
      <c r="CXX19" s="56" t="e">
        <f>VLOOKUP(CXW19,$B$8:$C$182,2,0)</f>
        <v>#N/A</v>
      </c>
      <c r="CXY19" s="57"/>
      <c r="CXZ19" s="58"/>
      <c r="CYA19" s="56" t="e">
        <f>VLOOKUP(CXZ19,$B$8:$C$182,2,0)</f>
        <v>#N/A</v>
      </c>
      <c r="CYB19" s="57"/>
      <c r="CYC19" s="58"/>
      <c r="CYD19" s="56" t="e">
        <f>VLOOKUP(CYC19,$B$8:$C$182,2,0)</f>
        <v>#N/A</v>
      </c>
      <c r="CYE19" s="57"/>
      <c r="CYF19" s="58"/>
      <c r="CYG19" s="56" t="e">
        <f>VLOOKUP(CYF19,$B$8:$C$182,2,0)</f>
        <v>#N/A</v>
      </c>
      <c r="CYH19" s="57"/>
      <c r="CYI19" s="58"/>
      <c r="CYJ19" s="56" t="e">
        <f>VLOOKUP(CYI19,$B$8:$C$182,2,0)</f>
        <v>#N/A</v>
      </c>
      <c r="CYK19" s="57"/>
      <c r="CYL19" s="58"/>
      <c r="CYM19" s="56" t="e">
        <f>VLOOKUP(CYL19,$B$8:$C$182,2,0)</f>
        <v>#N/A</v>
      </c>
      <c r="CYN19" s="57"/>
      <c r="CYO19" s="58"/>
      <c r="CYP19" s="56" t="e">
        <f>VLOOKUP(CYO19,$B$8:$C$182,2,0)</f>
        <v>#N/A</v>
      </c>
      <c r="CYQ19" s="57"/>
      <c r="CYR19" s="58"/>
      <c r="CYS19" s="56" t="e">
        <f>VLOOKUP(CYR19,$B$8:$C$182,2,0)</f>
        <v>#N/A</v>
      </c>
      <c r="CYT19" s="57"/>
      <c r="CYU19" s="58"/>
      <c r="CYV19" s="56" t="e">
        <f>VLOOKUP(CYU19,$B$8:$C$182,2,0)</f>
        <v>#N/A</v>
      </c>
      <c r="CYW19" s="57"/>
      <c r="CYX19" s="58"/>
      <c r="CYY19" s="56" t="e">
        <f>VLOOKUP(CYX19,$B$8:$C$182,2,0)</f>
        <v>#N/A</v>
      </c>
      <c r="CYZ19" s="57"/>
      <c r="CZA19" s="58"/>
      <c r="CZB19" s="56" t="e">
        <f>VLOOKUP(CZA19,$B$8:$C$182,2,0)</f>
        <v>#N/A</v>
      </c>
      <c r="CZC19" s="57"/>
      <c r="CZD19" s="58"/>
      <c r="CZE19" s="56" t="e">
        <f>VLOOKUP(CZD19,$B$8:$C$182,2,0)</f>
        <v>#N/A</v>
      </c>
      <c r="CZF19" s="57"/>
      <c r="CZG19" s="58"/>
      <c r="CZH19" s="56" t="e">
        <f>VLOOKUP(CZG19,$B$8:$C$182,2,0)</f>
        <v>#N/A</v>
      </c>
      <c r="CZI19" s="57"/>
      <c r="CZJ19" s="58"/>
      <c r="CZK19" s="56" t="e">
        <f>VLOOKUP(CZJ19,$B$8:$C$182,2,0)</f>
        <v>#N/A</v>
      </c>
      <c r="CZL19" s="57"/>
      <c r="CZM19" s="58"/>
      <c r="CZN19" s="56" t="e">
        <f>VLOOKUP(CZM19,$B$8:$C$182,2,0)</f>
        <v>#N/A</v>
      </c>
      <c r="CZO19" s="57"/>
      <c r="CZP19" s="58"/>
      <c r="CZQ19" s="56" t="e">
        <f>VLOOKUP(CZP19,$B$8:$C$182,2,0)</f>
        <v>#N/A</v>
      </c>
      <c r="CZR19" s="57"/>
      <c r="CZS19" s="58"/>
      <c r="CZT19" s="56" t="e">
        <f>VLOOKUP(CZS19,$B$8:$C$182,2,0)</f>
        <v>#N/A</v>
      </c>
      <c r="CZU19" s="57"/>
      <c r="CZV19" s="58"/>
      <c r="CZW19" s="56" t="e">
        <f>VLOOKUP(CZV19,$B$8:$C$182,2,0)</f>
        <v>#N/A</v>
      </c>
      <c r="CZX19" s="57"/>
      <c r="CZY19" s="58"/>
      <c r="CZZ19" s="56" t="e">
        <f>VLOOKUP(CZY19,$B$8:$C$182,2,0)</f>
        <v>#N/A</v>
      </c>
      <c r="DAA19" s="57"/>
      <c r="DAB19" s="58"/>
      <c r="DAC19" s="56" t="e">
        <f>VLOOKUP(DAB19,$B$8:$C$182,2,0)</f>
        <v>#N/A</v>
      </c>
      <c r="DAD19" s="57"/>
      <c r="DAE19" s="58"/>
      <c r="DAF19" s="56" t="e">
        <f>VLOOKUP(DAE19,$B$8:$C$182,2,0)</f>
        <v>#N/A</v>
      </c>
      <c r="DAG19" s="57"/>
      <c r="DAH19" s="58"/>
      <c r="DAI19" s="56" t="e">
        <f>VLOOKUP(DAH19,$B$8:$C$182,2,0)</f>
        <v>#N/A</v>
      </c>
      <c r="DAJ19" s="57"/>
      <c r="DAK19" s="58"/>
      <c r="DAL19" s="56" t="e">
        <f>VLOOKUP(DAK19,$B$8:$C$182,2,0)</f>
        <v>#N/A</v>
      </c>
      <c r="DAM19" s="57"/>
      <c r="DAN19" s="58"/>
      <c r="DAO19" s="56" t="e">
        <f>VLOOKUP(DAN19,$B$8:$C$182,2,0)</f>
        <v>#N/A</v>
      </c>
      <c r="DAP19" s="57"/>
      <c r="DAQ19" s="58"/>
      <c r="DAR19" s="56" t="e">
        <f>VLOOKUP(DAQ19,$B$8:$C$182,2,0)</f>
        <v>#N/A</v>
      </c>
      <c r="DAS19" s="57"/>
      <c r="DAT19" s="58"/>
      <c r="DAU19" s="56" t="e">
        <f>VLOOKUP(DAT19,$B$8:$C$182,2,0)</f>
        <v>#N/A</v>
      </c>
      <c r="DAV19" s="57"/>
      <c r="DAW19" s="58"/>
      <c r="DAX19" s="56" t="e">
        <f>VLOOKUP(DAW19,$B$8:$C$182,2,0)</f>
        <v>#N/A</v>
      </c>
      <c r="DAY19" s="57"/>
      <c r="DAZ19" s="58"/>
      <c r="DBA19" s="56" t="e">
        <f>VLOOKUP(DAZ19,$B$8:$C$182,2,0)</f>
        <v>#N/A</v>
      </c>
      <c r="DBB19" s="57"/>
      <c r="DBC19" s="58"/>
      <c r="DBD19" s="56" t="e">
        <f>VLOOKUP(DBC19,$B$8:$C$182,2,0)</f>
        <v>#N/A</v>
      </c>
      <c r="DBE19" s="57"/>
      <c r="DBF19" s="58"/>
      <c r="DBG19" s="56" t="e">
        <f>VLOOKUP(DBF19,$B$8:$C$182,2,0)</f>
        <v>#N/A</v>
      </c>
      <c r="DBH19" s="57"/>
      <c r="DBI19" s="58"/>
      <c r="DBJ19" s="56" t="e">
        <f>VLOOKUP(DBI19,$B$8:$C$182,2,0)</f>
        <v>#N/A</v>
      </c>
      <c r="DBK19" s="57"/>
      <c r="DBL19" s="58"/>
      <c r="DBM19" s="56" t="e">
        <f>VLOOKUP(DBL19,$B$8:$C$182,2,0)</f>
        <v>#N/A</v>
      </c>
      <c r="DBN19" s="57"/>
      <c r="DBO19" s="58"/>
      <c r="DBP19" s="56" t="e">
        <f>VLOOKUP(DBO19,$B$8:$C$182,2,0)</f>
        <v>#N/A</v>
      </c>
      <c r="DBQ19" s="57"/>
      <c r="DBR19" s="58"/>
      <c r="DBS19" s="56" t="e">
        <f>VLOOKUP(DBR19,$B$8:$C$182,2,0)</f>
        <v>#N/A</v>
      </c>
      <c r="DBT19" s="57"/>
      <c r="DBU19" s="58"/>
      <c r="DBV19" s="56" t="e">
        <f>VLOOKUP(DBU19,$B$8:$C$182,2,0)</f>
        <v>#N/A</v>
      </c>
      <c r="DBW19" s="57"/>
      <c r="DBX19" s="58"/>
      <c r="DBY19" s="56" t="e">
        <f>VLOOKUP(DBX19,$B$8:$C$182,2,0)</f>
        <v>#N/A</v>
      </c>
      <c r="DBZ19" s="57"/>
      <c r="DCA19" s="58"/>
      <c r="DCB19" s="56" t="e">
        <f>VLOOKUP(DCA19,$B$8:$C$182,2,0)</f>
        <v>#N/A</v>
      </c>
      <c r="DCC19" s="57"/>
      <c r="DCD19" s="58"/>
      <c r="DCE19" s="56" t="e">
        <f>VLOOKUP(DCD19,$B$8:$C$182,2,0)</f>
        <v>#N/A</v>
      </c>
      <c r="DCF19" s="57"/>
      <c r="DCG19" s="58"/>
      <c r="DCH19" s="56" t="e">
        <f>VLOOKUP(DCG19,$B$8:$C$182,2,0)</f>
        <v>#N/A</v>
      </c>
      <c r="DCI19" s="57"/>
      <c r="DCJ19" s="58"/>
      <c r="DCK19" s="56" t="e">
        <f>VLOOKUP(DCJ19,$B$8:$C$182,2,0)</f>
        <v>#N/A</v>
      </c>
      <c r="DCL19" s="57"/>
      <c r="DCM19" s="58"/>
      <c r="DCN19" s="56" t="e">
        <f>VLOOKUP(DCM19,$B$8:$C$182,2,0)</f>
        <v>#N/A</v>
      </c>
      <c r="DCO19" s="57"/>
      <c r="DCP19" s="58"/>
      <c r="DCQ19" s="56" t="e">
        <f>VLOOKUP(DCP19,$B$8:$C$182,2,0)</f>
        <v>#N/A</v>
      </c>
      <c r="DCR19" s="57"/>
      <c r="DCS19" s="58"/>
      <c r="DCT19" s="56" t="e">
        <f>VLOOKUP(DCS19,$B$8:$C$182,2,0)</f>
        <v>#N/A</v>
      </c>
      <c r="DCU19" s="57"/>
      <c r="DCV19" s="58"/>
      <c r="DCW19" s="56" t="e">
        <f>VLOOKUP(DCV19,$B$8:$C$182,2,0)</f>
        <v>#N/A</v>
      </c>
      <c r="DCX19" s="57"/>
      <c r="DCY19" s="58"/>
      <c r="DCZ19" s="56" t="e">
        <f>VLOOKUP(DCY19,$B$8:$C$182,2,0)</f>
        <v>#N/A</v>
      </c>
      <c r="DDA19" s="57"/>
      <c r="DDB19" s="58"/>
      <c r="DDC19" s="56" t="e">
        <f>VLOOKUP(DDB19,$B$8:$C$182,2,0)</f>
        <v>#N/A</v>
      </c>
      <c r="DDD19" s="57"/>
      <c r="DDE19" s="58"/>
      <c r="DDF19" s="56" t="e">
        <f>VLOOKUP(DDE19,$B$8:$C$182,2,0)</f>
        <v>#N/A</v>
      </c>
      <c r="DDG19" s="57"/>
      <c r="DDH19" s="58"/>
      <c r="DDI19" s="56" t="e">
        <f>VLOOKUP(DDH19,$B$8:$C$182,2,0)</f>
        <v>#N/A</v>
      </c>
      <c r="DDJ19" s="57"/>
      <c r="DDK19" s="58"/>
      <c r="DDL19" s="56" t="e">
        <f>VLOOKUP(DDK19,$B$8:$C$182,2,0)</f>
        <v>#N/A</v>
      </c>
      <c r="DDM19" s="57"/>
      <c r="DDN19" s="58"/>
      <c r="DDO19" s="56" t="e">
        <f>VLOOKUP(DDN19,$B$8:$C$182,2,0)</f>
        <v>#N/A</v>
      </c>
      <c r="DDP19" s="57"/>
      <c r="DDQ19" s="58"/>
      <c r="DDR19" s="56" t="e">
        <f>VLOOKUP(DDQ19,$B$8:$C$182,2,0)</f>
        <v>#N/A</v>
      </c>
      <c r="DDS19" s="57"/>
      <c r="DDT19" s="58"/>
      <c r="DDU19" s="56" t="e">
        <f>VLOOKUP(DDT19,$B$8:$C$182,2,0)</f>
        <v>#N/A</v>
      </c>
      <c r="DDV19" s="57"/>
      <c r="DDW19" s="58"/>
      <c r="DDX19" s="56" t="e">
        <f>VLOOKUP(DDW19,$B$8:$C$182,2,0)</f>
        <v>#N/A</v>
      </c>
      <c r="DDY19" s="57"/>
      <c r="DDZ19" s="58"/>
      <c r="DEA19" s="56" t="e">
        <f>VLOOKUP(DDZ19,$B$8:$C$182,2,0)</f>
        <v>#N/A</v>
      </c>
      <c r="DEB19" s="57"/>
      <c r="DEC19" s="58"/>
      <c r="DED19" s="56" t="e">
        <f>VLOOKUP(DEC19,$B$8:$C$182,2,0)</f>
        <v>#N/A</v>
      </c>
      <c r="DEE19" s="57"/>
      <c r="DEF19" s="58"/>
      <c r="DEG19" s="56" t="e">
        <f>VLOOKUP(DEF19,$B$8:$C$182,2,0)</f>
        <v>#N/A</v>
      </c>
      <c r="DEH19" s="57"/>
      <c r="DEI19" s="58"/>
      <c r="DEJ19" s="56" t="e">
        <f>VLOOKUP(DEI19,$B$8:$C$182,2,0)</f>
        <v>#N/A</v>
      </c>
      <c r="DEK19" s="57"/>
      <c r="DEL19" s="58"/>
      <c r="DEM19" s="56" t="e">
        <f>VLOOKUP(DEL19,$B$8:$C$182,2,0)</f>
        <v>#N/A</v>
      </c>
      <c r="DEN19" s="57"/>
      <c r="DEO19" s="58"/>
      <c r="DEP19" s="56" t="e">
        <f>VLOOKUP(DEO19,$B$8:$C$182,2,0)</f>
        <v>#N/A</v>
      </c>
      <c r="DEQ19" s="57"/>
      <c r="DER19" s="58"/>
      <c r="DES19" s="56" t="e">
        <f>VLOOKUP(DER19,$B$8:$C$182,2,0)</f>
        <v>#N/A</v>
      </c>
      <c r="DET19" s="57"/>
      <c r="DEU19" s="58"/>
      <c r="DEV19" s="56" t="e">
        <f>VLOOKUP(DEU19,$B$8:$C$182,2,0)</f>
        <v>#N/A</v>
      </c>
      <c r="DEW19" s="57"/>
      <c r="DEX19" s="58"/>
      <c r="DEY19" s="56" t="e">
        <f>VLOOKUP(DEX19,$B$8:$C$182,2,0)</f>
        <v>#N/A</v>
      </c>
      <c r="DEZ19" s="57"/>
      <c r="DFA19" s="58"/>
      <c r="DFB19" s="56" t="e">
        <f>VLOOKUP(DFA19,$B$8:$C$182,2,0)</f>
        <v>#N/A</v>
      </c>
      <c r="DFC19" s="57"/>
      <c r="DFD19" s="58"/>
      <c r="DFE19" s="56" t="e">
        <f>VLOOKUP(DFD19,$B$8:$C$182,2,0)</f>
        <v>#N/A</v>
      </c>
      <c r="DFF19" s="57"/>
      <c r="DFG19" s="58"/>
      <c r="DFH19" s="56" t="e">
        <f>VLOOKUP(DFG19,$B$8:$C$182,2,0)</f>
        <v>#N/A</v>
      </c>
      <c r="DFI19" s="57"/>
      <c r="DFJ19" s="58"/>
      <c r="DFK19" s="56" t="e">
        <f>VLOOKUP(DFJ19,$B$8:$C$182,2,0)</f>
        <v>#N/A</v>
      </c>
      <c r="DFL19" s="57"/>
      <c r="DFM19" s="58"/>
      <c r="DFN19" s="56" t="e">
        <f>VLOOKUP(DFM19,$B$8:$C$182,2,0)</f>
        <v>#N/A</v>
      </c>
      <c r="DFO19" s="57"/>
      <c r="DFP19" s="58"/>
      <c r="DFQ19" s="56" t="e">
        <f>VLOOKUP(DFP19,$B$8:$C$182,2,0)</f>
        <v>#N/A</v>
      </c>
      <c r="DFR19" s="57"/>
      <c r="DFS19" s="58"/>
      <c r="DFT19" s="56" t="e">
        <f>VLOOKUP(DFS19,$B$8:$C$182,2,0)</f>
        <v>#N/A</v>
      </c>
      <c r="DFU19" s="57"/>
      <c r="DFV19" s="58"/>
      <c r="DFW19" s="56" t="e">
        <f>VLOOKUP(DFV19,$B$8:$C$182,2,0)</f>
        <v>#N/A</v>
      </c>
      <c r="DFX19" s="57"/>
      <c r="DFY19" s="58"/>
      <c r="DFZ19" s="56" t="e">
        <f>VLOOKUP(DFY19,$B$8:$C$182,2,0)</f>
        <v>#N/A</v>
      </c>
      <c r="DGA19" s="57"/>
      <c r="DGB19" s="58"/>
      <c r="DGC19" s="56" t="e">
        <f>VLOOKUP(DGB19,$B$8:$C$182,2,0)</f>
        <v>#N/A</v>
      </c>
      <c r="DGD19" s="57"/>
      <c r="DGE19" s="58"/>
      <c r="DGF19" s="56" t="e">
        <f>VLOOKUP(DGE19,$B$8:$C$182,2,0)</f>
        <v>#N/A</v>
      </c>
      <c r="DGG19" s="57"/>
      <c r="DGH19" s="58"/>
      <c r="DGI19" s="56" t="e">
        <f>VLOOKUP(DGH19,$B$8:$C$182,2,0)</f>
        <v>#N/A</v>
      </c>
      <c r="DGJ19" s="57"/>
      <c r="DGK19" s="58"/>
      <c r="DGL19" s="56" t="e">
        <f>VLOOKUP(DGK19,$B$8:$C$182,2,0)</f>
        <v>#N/A</v>
      </c>
      <c r="DGM19" s="57"/>
      <c r="DGN19" s="58"/>
      <c r="DGO19" s="56" t="e">
        <f>VLOOKUP(DGN19,$B$8:$C$182,2,0)</f>
        <v>#N/A</v>
      </c>
      <c r="DGP19" s="57"/>
      <c r="DGQ19" s="58"/>
      <c r="DGR19" s="56" t="e">
        <f>VLOOKUP(DGQ19,$B$8:$C$182,2,0)</f>
        <v>#N/A</v>
      </c>
      <c r="DGS19" s="57"/>
      <c r="DGT19" s="58"/>
      <c r="DGU19" s="56" t="e">
        <f>VLOOKUP(DGT19,$B$8:$C$182,2,0)</f>
        <v>#N/A</v>
      </c>
      <c r="DGV19" s="57"/>
      <c r="DGW19" s="58"/>
      <c r="DGX19" s="56" t="e">
        <f>VLOOKUP(DGW19,$B$8:$C$182,2,0)</f>
        <v>#N/A</v>
      </c>
      <c r="DGY19" s="57"/>
      <c r="DGZ19" s="58"/>
      <c r="DHA19" s="56" t="e">
        <f>VLOOKUP(DGZ19,$B$8:$C$182,2,0)</f>
        <v>#N/A</v>
      </c>
      <c r="DHB19" s="57"/>
      <c r="DHC19" s="58"/>
      <c r="DHD19" s="56" t="e">
        <f>VLOOKUP(DHC19,$B$8:$C$182,2,0)</f>
        <v>#N/A</v>
      </c>
      <c r="DHE19" s="57"/>
      <c r="DHF19" s="58"/>
      <c r="DHG19" s="56" t="e">
        <f>VLOOKUP(DHF19,$B$8:$C$182,2,0)</f>
        <v>#N/A</v>
      </c>
      <c r="DHH19" s="57"/>
      <c r="DHI19" s="58"/>
      <c r="DHJ19" s="56" t="e">
        <f>VLOOKUP(DHI19,$B$8:$C$182,2,0)</f>
        <v>#N/A</v>
      </c>
      <c r="DHK19" s="57"/>
      <c r="DHL19" s="58"/>
      <c r="DHM19" s="56" t="e">
        <f>VLOOKUP(DHL19,$B$8:$C$182,2,0)</f>
        <v>#N/A</v>
      </c>
      <c r="DHN19" s="57"/>
      <c r="DHO19" s="58"/>
      <c r="DHP19" s="56" t="e">
        <f>VLOOKUP(DHO19,$B$8:$C$182,2,0)</f>
        <v>#N/A</v>
      </c>
      <c r="DHQ19" s="57"/>
      <c r="DHR19" s="58"/>
      <c r="DHS19" s="56" t="e">
        <f>VLOOKUP(DHR19,$B$8:$C$182,2,0)</f>
        <v>#N/A</v>
      </c>
      <c r="DHT19" s="57"/>
      <c r="DHU19" s="58"/>
      <c r="DHV19" s="56" t="e">
        <f>VLOOKUP(DHU19,$B$8:$C$182,2,0)</f>
        <v>#N/A</v>
      </c>
      <c r="DHW19" s="57"/>
      <c r="DHX19" s="58"/>
      <c r="DHY19" s="56" t="e">
        <f>VLOOKUP(DHX19,$B$8:$C$182,2,0)</f>
        <v>#N/A</v>
      </c>
      <c r="DHZ19" s="57"/>
      <c r="DIA19" s="58"/>
      <c r="DIB19" s="56" t="e">
        <f>VLOOKUP(DIA19,$B$8:$C$182,2,0)</f>
        <v>#N/A</v>
      </c>
      <c r="DIC19" s="57"/>
      <c r="DID19" s="58"/>
      <c r="DIE19" s="56" t="e">
        <f>VLOOKUP(DID19,$B$8:$C$182,2,0)</f>
        <v>#N/A</v>
      </c>
      <c r="DIF19" s="57"/>
      <c r="DIG19" s="58"/>
      <c r="DIH19" s="56" t="e">
        <f>VLOOKUP(DIG19,$B$8:$C$182,2,0)</f>
        <v>#N/A</v>
      </c>
      <c r="DII19" s="57"/>
      <c r="DIJ19" s="58"/>
      <c r="DIK19" s="56" t="e">
        <f>VLOOKUP(DIJ19,$B$8:$C$182,2,0)</f>
        <v>#N/A</v>
      </c>
      <c r="DIL19" s="57"/>
      <c r="DIM19" s="58"/>
      <c r="DIN19" s="56" t="e">
        <f>VLOOKUP(DIM19,$B$8:$C$182,2,0)</f>
        <v>#N/A</v>
      </c>
      <c r="DIO19" s="57"/>
      <c r="DIP19" s="58"/>
      <c r="DIQ19" s="56" t="e">
        <f>VLOOKUP(DIP19,$B$8:$C$182,2,0)</f>
        <v>#N/A</v>
      </c>
      <c r="DIR19" s="57"/>
      <c r="DIS19" s="58"/>
      <c r="DIT19" s="56" t="e">
        <f>VLOOKUP(DIS19,$B$8:$C$182,2,0)</f>
        <v>#N/A</v>
      </c>
      <c r="DIU19" s="57"/>
      <c r="DIV19" s="58"/>
      <c r="DIW19" s="56" t="e">
        <f>VLOOKUP(DIV19,$B$8:$C$182,2,0)</f>
        <v>#N/A</v>
      </c>
      <c r="DIX19" s="57"/>
      <c r="DIY19" s="58"/>
      <c r="DIZ19" s="56" t="e">
        <f>VLOOKUP(DIY19,$B$8:$C$182,2,0)</f>
        <v>#N/A</v>
      </c>
      <c r="DJA19" s="57"/>
      <c r="DJB19" s="58"/>
      <c r="DJC19" s="56" t="e">
        <f>VLOOKUP(DJB19,$B$8:$C$182,2,0)</f>
        <v>#N/A</v>
      </c>
      <c r="DJD19" s="57"/>
      <c r="DJE19" s="58"/>
      <c r="DJF19" s="56" t="e">
        <f>VLOOKUP(DJE19,$B$8:$C$182,2,0)</f>
        <v>#N/A</v>
      </c>
      <c r="DJG19" s="57"/>
      <c r="DJH19" s="58"/>
      <c r="DJI19" s="56" t="e">
        <f>VLOOKUP(DJH19,$B$8:$C$182,2,0)</f>
        <v>#N/A</v>
      </c>
      <c r="DJJ19" s="57"/>
      <c r="DJK19" s="58"/>
      <c r="DJL19" s="56" t="e">
        <f>VLOOKUP(DJK19,$B$8:$C$182,2,0)</f>
        <v>#N/A</v>
      </c>
      <c r="DJM19" s="57"/>
      <c r="DJN19" s="58"/>
      <c r="DJO19" s="56" t="e">
        <f>VLOOKUP(DJN19,$B$8:$C$182,2,0)</f>
        <v>#N/A</v>
      </c>
      <c r="DJP19" s="57"/>
      <c r="DJQ19" s="58"/>
      <c r="DJR19" s="56" t="e">
        <f>VLOOKUP(DJQ19,$B$8:$C$182,2,0)</f>
        <v>#N/A</v>
      </c>
      <c r="DJS19" s="57"/>
      <c r="DJT19" s="58"/>
      <c r="DJU19" s="56" t="e">
        <f>VLOOKUP(DJT19,$B$8:$C$182,2,0)</f>
        <v>#N/A</v>
      </c>
      <c r="DJV19" s="57"/>
      <c r="DJW19" s="58"/>
      <c r="DJX19" s="56" t="e">
        <f>VLOOKUP(DJW19,$B$8:$C$182,2,0)</f>
        <v>#N/A</v>
      </c>
      <c r="DJY19" s="57"/>
      <c r="DJZ19" s="58"/>
      <c r="DKA19" s="56" t="e">
        <f>VLOOKUP(DJZ19,$B$8:$C$182,2,0)</f>
        <v>#N/A</v>
      </c>
      <c r="DKB19" s="57"/>
      <c r="DKC19" s="58"/>
      <c r="DKD19" s="56" t="e">
        <f>VLOOKUP(DKC19,$B$8:$C$182,2,0)</f>
        <v>#N/A</v>
      </c>
      <c r="DKE19" s="57"/>
      <c r="DKF19" s="58"/>
      <c r="DKG19" s="56" t="e">
        <f>VLOOKUP(DKF19,$B$8:$C$182,2,0)</f>
        <v>#N/A</v>
      </c>
      <c r="DKH19" s="57"/>
      <c r="DKI19" s="58"/>
      <c r="DKJ19" s="56" t="e">
        <f>VLOOKUP(DKI19,$B$8:$C$182,2,0)</f>
        <v>#N/A</v>
      </c>
      <c r="DKK19" s="57"/>
      <c r="DKL19" s="58"/>
      <c r="DKM19" s="56" t="e">
        <f>VLOOKUP(DKL19,$B$8:$C$182,2,0)</f>
        <v>#N/A</v>
      </c>
      <c r="DKN19" s="57"/>
      <c r="DKO19" s="58"/>
      <c r="DKP19" s="56" t="e">
        <f>VLOOKUP(DKO19,$B$8:$C$182,2,0)</f>
        <v>#N/A</v>
      </c>
      <c r="DKQ19" s="57"/>
      <c r="DKR19" s="58"/>
      <c r="DKS19" s="56" t="e">
        <f>VLOOKUP(DKR19,$B$8:$C$182,2,0)</f>
        <v>#N/A</v>
      </c>
      <c r="DKT19" s="57"/>
      <c r="DKU19" s="58"/>
      <c r="DKV19" s="56" t="e">
        <f>VLOOKUP(DKU19,$B$8:$C$182,2,0)</f>
        <v>#N/A</v>
      </c>
      <c r="DKW19" s="57"/>
      <c r="DKX19" s="58"/>
      <c r="DKY19" s="56" t="e">
        <f>VLOOKUP(DKX19,$B$8:$C$182,2,0)</f>
        <v>#N/A</v>
      </c>
      <c r="DKZ19" s="57"/>
      <c r="DLA19" s="58"/>
      <c r="DLB19" s="56" t="e">
        <f>VLOOKUP(DLA19,$B$8:$C$182,2,0)</f>
        <v>#N/A</v>
      </c>
      <c r="DLC19" s="57"/>
      <c r="DLD19" s="58"/>
      <c r="DLE19" s="56" t="e">
        <f>VLOOKUP(DLD19,$B$8:$C$182,2,0)</f>
        <v>#N/A</v>
      </c>
      <c r="DLF19" s="57"/>
      <c r="DLG19" s="58"/>
      <c r="DLH19" s="56" t="e">
        <f>VLOOKUP(DLG19,$B$8:$C$182,2,0)</f>
        <v>#N/A</v>
      </c>
      <c r="DLI19" s="57"/>
      <c r="DLJ19" s="58"/>
      <c r="DLK19" s="56" t="e">
        <f>VLOOKUP(DLJ19,$B$8:$C$182,2,0)</f>
        <v>#N/A</v>
      </c>
      <c r="DLL19" s="57"/>
      <c r="DLM19" s="58"/>
      <c r="DLN19" s="56" t="e">
        <f>VLOOKUP(DLM19,$B$8:$C$182,2,0)</f>
        <v>#N/A</v>
      </c>
      <c r="DLO19" s="57"/>
      <c r="DLP19" s="58"/>
      <c r="DLQ19" s="56" t="e">
        <f>VLOOKUP(DLP19,$B$8:$C$182,2,0)</f>
        <v>#N/A</v>
      </c>
      <c r="DLR19" s="57"/>
      <c r="DLS19" s="58"/>
      <c r="DLT19" s="56" t="e">
        <f>VLOOKUP(DLS19,$B$8:$C$182,2,0)</f>
        <v>#N/A</v>
      </c>
      <c r="DLU19" s="57"/>
      <c r="DLV19" s="58"/>
      <c r="DLW19" s="56" t="e">
        <f>VLOOKUP(DLV19,$B$8:$C$182,2,0)</f>
        <v>#N/A</v>
      </c>
      <c r="DLX19" s="57"/>
      <c r="DLY19" s="58"/>
      <c r="DLZ19" s="56" t="e">
        <f>VLOOKUP(DLY19,$B$8:$C$182,2,0)</f>
        <v>#N/A</v>
      </c>
      <c r="DMA19" s="57"/>
      <c r="DMB19" s="58"/>
      <c r="DMC19" s="56" t="e">
        <f>VLOOKUP(DMB19,$B$8:$C$182,2,0)</f>
        <v>#N/A</v>
      </c>
      <c r="DMD19" s="57"/>
      <c r="DME19" s="58"/>
      <c r="DMF19" s="56" t="e">
        <f>VLOOKUP(DME19,$B$8:$C$182,2,0)</f>
        <v>#N/A</v>
      </c>
      <c r="DMG19" s="57"/>
      <c r="DMH19" s="58"/>
      <c r="DMI19" s="56" t="e">
        <f>VLOOKUP(DMH19,$B$8:$C$182,2,0)</f>
        <v>#N/A</v>
      </c>
      <c r="DMJ19" s="57"/>
      <c r="DMK19" s="58"/>
      <c r="DML19" s="56" t="e">
        <f>VLOOKUP(DMK19,$B$8:$C$182,2,0)</f>
        <v>#N/A</v>
      </c>
      <c r="DMM19" s="57"/>
      <c r="DMN19" s="58"/>
      <c r="DMO19" s="56" t="e">
        <f>VLOOKUP(DMN19,$B$8:$C$182,2,0)</f>
        <v>#N/A</v>
      </c>
      <c r="DMP19" s="57"/>
      <c r="DMQ19" s="58"/>
      <c r="DMR19" s="56" t="e">
        <f>VLOOKUP(DMQ19,$B$8:$C$182,2,0)</f>
        <v>#N/A</v>
      </c>
      <c r="DMS19" s="57"/>
      <c r="DMT19" s="58"/>
      <c r="DMU19" s="56" t="e">
        <f>VLOOKUP(DMT19,$B$8:$C$182,2,0)</f>
        <v>#N/A</v>
      </c>
      <c r="DMV19" s="57"/>
      <c r="DMW19" s="58"/>
      <c r="DMX19" s="56" t="e">
        <f>VLOOKUP(DMW19,$B$8:$C$182,2,0)</f>
        <v>#N/A</v>
      </c>
      <c r="DMY19" s="57"/>
      <c r="DMZ19" s="58"/>
      <c r="DNA19" s="56" t="e">
        <f>VLOOKUP(DMZ19,$B$8:$C$182,2,0)</f>
        <v>#N/A</v>
      </c>
      <c r="DNB19" s="57"/>
      <c r="DNC19" s="58"/>
      <c r="DND19" s="56" t="e">
        <f>VLOOKUP(DNC19,$B$8:$C$182,2,0)</f>
        <v>#N/A</v>
      </c>
      <c r="DNE19" s="57"/>
      <c r="DNF19" s="58"/>
      <c r="DNG19" s="56" t="e">
        <f>VLOOKUP(DNF19,$B$8:$C$182,2,0)</f>
        <v>#N/A</v>
      </c>
      <c r="DNH19" s="57"/>
      <c r="DNI19" s="58"/>
      <c r="DNJ19" s="56" t="e">
        <f>VLOOKUP(DNI19,$B$8:$C$182,2,0)</f>
        <v>#N/A</v>
      </c>
      <c r="DNK19" s="57"/>
      <c r="DNL19" s="58"/>
      <c r="DNM19" s="56" t="e">
        <f>VLOOKUP(DNL19,$B$8:$C$182,2,0)</f>
        <v>#N/A</v>
      </c>
      <c r="DNN19" s="57"/>
      <c r="DNO19" s="58"/>
      <c r="DNP19" s="56" t="e">
        <f>VLOOKUP(DNO19,$B$8:$C$182,2,0)</f>
        <v>#N/A</v>
      </c>
      <c r="DNQ19" s="57"/>
      <c r="DNR19" s="58"/>
      <c r="DNS19" s="56" t="e">
        <f>VLOOKUP(DNR19,$B$8:$C$182,2,0)</f>
        <v>#N/A</v>
      </c>
      <c r="DNT19" s="57"/>
      <c r="DNU19" s="58"/>
      <c r="DNV19" s="56" t="e">
        <f>VLOOKUP(DNU19,$B$8:$C$182,2,0)</f>
        <v>#N/A</v>
      </c>
      <c r="DNW19" s="57"/>
      <c r="DNX19" s="58"/>
      <c r="DNY19" s="56" t="e">
        <f>VLOOKUP(DNX19,$B$8:$C$182,2,0)</f>
        <v>#N/A</v>
      </c>
      <c r="DNZ19" s="57"/>
      <c r="DOA19" s="58"/>
      <c r="DOB19" s="56" t="e">
        <f>VLOOKUP(DOA19,$B$8:$C$182,2,0)</f>
        <v>#N/A</v>
      </c>
      <c r="DOC19" s="57"/>
      <c r="DOD19" s="58"/>
      <c r="DOE19" s="56" t="e">
        <f>VLOOKUP(DOD19,$B$8:$C$182,2,0)</f>
        <v>#N/A</v>
      </c>
      <c r="DOF19" s="57"/>
      <c r="DOG19" s="58"/>
      <c r="DOH19" s="56" t="e">
        <f>VLOOKUP(DOG19,$B$8:$C$182,2,0)</f>
        <v>#N/A</v>
      </c>
      <c r="DOI19" s="57"/>
      <c r="DOJ19" s="58"/>
      <c r="DOK19" s="56" t="e">
        <f>VLOOKUP(DOJ19,$B$8:$C$182,2,0)</f>
        <v>#N/A</v>
      </c>
      <c r="DOL19" s="57"/>
      <c r="DOM19" s="58"/>
      <c r="DON19" s="56" t="e">
        <f>VLOOKUP(DOM19,$B$8:$C$182,2,0)</f>
        <v>#N/A</v>
      </c>
      <c r="DOO19" s="57"/>
      <c r="DOP19" s="58"/>
      <c r="DOQ19" s="56" t="e">
        <f>VLOOKUP(DOP19,$B$8:$C$182,2,0)</f>
        <v>#N/A</v>
      </c>
      <c r="DOR19" s="57"/>
      <c r="DOS19" s="58"/>
      <c r="DOT19" s="56" t="e">
        <f>VLOOKUP(DOS19,$B$8:$C$182,2,0)</f>
        <v>#N/A</v>
      </c>
      <c r="DOU19" s="57"/>
      <c r="DOV19" s="58"/>
      <c r="DOW19" s="56" t="e">
        <f>VLOOKUP(DOV19,$B$8:$C$182,2,0)</f>
        <v>#N/A</v>
      </c>
      <c r="DOX19" s="57"/>
      <c r="DOY19" s="58"/>
      <c r="DOZ19" s="56" t="e">
        <f>VLOOKUP(DOY19,$B$8:$C$182,2,0)</f>
        <v>#N/A</v>
      </c>
      <c r="DPA19" s="57"/>
      <c r="DPB19" s="58"/>
      <c r="DPC19" s="56" t="e">
        <f>VLOOKUP(DPB19,$B$8:$C$182,2,0)</f>
        <v>#N/A</v>
      </c>
      <c r="DPD19" s="57"/>
      <c r="DPE19" s="58"/>
      <c r="DPF19" s="56" t="e">
        <f>VLOOKUP(DPE19,$B$8:$C$182,2,0)</f>
        <v>#N/A</v>
      </c>
      <c r="DPG19" s="57"/>
      <c r="DPH19" s="58"/>
      <c r="DPI19" s="56" t="e">
        <f>VLOOKUP(DPH19,$B$8:$C$182,2,0)</f>
        <v>#N/A</v>
      </c>
      <c r="DPJ19" s="57"/>
      <c r="DPK19" s="58"/>
      <c r="DPL19" s="56" t="e">
        <f>VLOOKUP(DPK19,$B$8:$C$182,2,0)</f>
        <v>#N/A</v>
      </c>
      <c r="DPM19" s="57"/>
      <c r="DPN19" s="58"/>
      <c r="DPO19" s="56" t="e">
        <f>VLOOKUP(DPN19,$B$8:$C$182,2,0)</f>
        <v>#N/A</v>
      </c>
      <c r="DPP19" s="57"/>
      <c r="DPQ19" s="58"/>
      <c r="DPR19" s="56" t="e">
        <f>VLOOKUP(DPQ19,$B$8:$C$182,2,0)</f>
        <v>#N/A</v>
      </c>
      <c r="DPS19" s="57"/>
      <c r="DPT19" s="58"/>
      <c r="DPU19" s="56" t="e">
        <f>VLOOKUP(DPT19,$B$8:$C$182,2,0)</f>
        <v>#N/A</v>
      </c>
      <c r="DPV19" s="57"/>
      <c r="DPW19" s="58"/>
      <c r="DPX19" s="56" t="e">
        <f>VLOOKUP(DPW19,$B$8:$C$182,2,0)</f>
        <v>#N/A</v>
      </c>
      <c r="DPY19" s="57"/>
      <c r="DPZ19" s="58"/>
      <c r="DQA19" s="56" t="e">
        <f>VLOOKUP(DPZ19,$B$8:$C$182,2,0)</f>
        <v>#N/A</v>
      </c>
      <c r="DQB19" s="57"/>
      <c r="DQC19" s="58"/>
      <c r="DQD19" s="56" t="e">
        <f>VLOOKUP(DQC19,$B$8:$C$182,2,0)</f>
        <v>#N/A</v>
      </c>
      <c r="DQE19" s="57"/>
      <c r="DQF19" s="58"/>
      <c r="DQG19" s="56" t="e">
        <f>VLOOKUP(DQF19,$B$8:$C$182,2,0)</f>
        <v>#N/A</v>
      </c>
      <c r="DQH19" s="57"/>
      <c r="DQI19" s="58"/>
      <c r="DQJ19" s="56" t="e">
        <f>VLOOKUP(DQI19,$B$8:$C$182,2,0)</f>
        <v>#N/A</v>
      </c>
      <c r="DQK19" s="57"/>
      <c r="DQL19" s="58"/>
      <c r="DQM19" s="56" t="e">
        <f>VLOOKUP(DQL19,$B$8:$C$182,2,0)</f>
        <v>#N/A</v>
      </c>
      <c r="DQN19" s="57"/>
      <c r="DQO19" s="58"/>
      <c r="DQP19" s="56" t="e">
        <f>VLOOKUP(DQO19,$B$8:$C$182,2,0)</f>
        <v>#N/A</v>
      </c>
      <c r="DQQ19" s="57"/>
      <c r="DQR19" s="58"/>
      <c r="DQS19" s="56" t="e">
        <f>VLOOKUP(DQR19,$B$8:$C$182,2,0)</f>
        <v>#N/A</v>
      </c>
      <c r="DQT19" s="57"/>
      <c r="DQU19" s="58"/>
      <c r="DQV19" s="56" t="e">
        <f>VLOOKUP(DQU19,$B$8:$C$182,2,0)</f>
        <v>#N/A</v>
      </c>
      <c r="DQW19" s="57"/>
      <c r="DQX19" s="58"/>
      <c r="DQY19" s="56" t="e">
        <f>VLOOKUP(DQX19,$B$8:$C$182,2,0)</f>
        <v>#N/A</v>
      </c>
      <c r="DQZ19" s="57"/>
      <c r="DRA19" s="58"/>
      <c r="DRB19" s="56" t="e">
        <f>VLOOKUP(DRA19,$B$8:$C$182,2,0)</f>
        <v>#N/A</v>
      </c>
      <c r="DRC19" s="57"/>
      <c r="DRD19" s="58"/>
      <c r="DRE19" s="56" t="e">
        <f>VLOOKUP(DRD19,$B$8:$C$182,2,0)</f>
        <v>#N/A</v>
      </c>
      <c r="DRF19" s="57"/>
      <c r="DRG19" s="58"/>
      <c r="DRH19" s="56" t="e">
        <f>VLOOKUP(DRG19,$B$8:$C$182,2,0)</f>
        <v>#N/A</v>
      </c>
      <c r="DRI19" s="57"/>
      <c r="DRJ19" s="58"/>
      <c r="DRK19" s="56" t="e">
        <f>VLOOKUP(DRJ19,$B$8:$C$182,2,0)</f>
        <v>#N/A</v>
      </c>
      <c r="DRL19" s="57"/>
      <c r="DRM19" s="58"/>
      <c r="DRN19" s="56" t="e">
        <f>VLOOKUP(DRM19,$B$8:$C$182,2,0)</f>
        <v>#N/A</v>
      </c>
      <c r="DRO19" s="57"/>
      <c r="DRP19" s="58"/>
      <c r="DRQ19" s="56" t="e">
        <f>VLOOKUP(DRP19,$B$8:$C$182,2,0)</f>
        <v>#N/A</v>
      </c>
      <c r="DRR19" s="57"/>
      <c r="DRS19" s="58"/>
      <c r="DRT19" s="56" t="e">
        <f>VLOOKUP(DRS19,$B$8:$C$182,2,0)</f>
        <v>#N/A</v>
      </c>
      <c r="DRU19" s="57"/>
      <c r="DRV19" s="58"/>
      <c r="DRW19" s="56" t="e">
        <f>VLOOKUP(DRV19,$B$8:$C$182,2,0)</f>
        <v>#N/A</v>
      </c>
      <c r="DRX19" s="57"/>
      <c r="DRY19" s="58"/>
      <c r="DRZ19" s="56" t="e">
        <f>VLOOKUP(DRY19,$B$8:$C$182,2,0)</f>
        <v>#N/A</v>
      </c>
      <c r="DSA19" s="57"/>
      <c r="DSB19" s="58"/>
      <c r="DSC19" s="56" t="e">
        <f>VLOOKUP(DSB19,$B$8:$C$182,2,0)</f>
        <v>#N/A</v>
      </c>
      <c r="DSD19" s="57"/>
      <c r="DSE19" s="58"/>
      <c r="DSF19" s="56" t="e">
        <f>VLOOKUP(DSE19,$B$8:$C$182,2,0)</f>
        <v>#N/A</v>
      </c>
      <c r="DSG19" s="57"/>
      <c r="DSH19" s="58"/>
      <c r="DSI19" s="56" t="e">
        <f>VLOOKUP(DSH19,$B$8:$C$182,2,0)</f>
        <v>#N/A</v>
      </c>
      <c r="DSJ19" s="57"/>
      <c r="DSK19" s="58"/>
      <c r="DSL19" s="56" t="e">
        <f>VLOOKUP(DSK19,$B$8:$C$182,2,0)</f>
        <v>#N/A</v>
      </c>
      <c r="DSM19" s="57"/>
      <c r="DSN19" s="58"/>
      <c r="DSO19" s="56" t="e">
        <f>VLOOKUP(DSN19,$B$8:$C$182,2,0)</f>
        <v>#N/A</v>
      </c>
      <c r="DSP19" s="57"/>
      <c r="DSQ19" s="58"/>
      <c r="DSR19" s="56" t="e">
        <f>VLOOKUP(DSQ19,$B$8:$C$182,2,0)</f>
        <v>#N/A</v>
      </c>
      <c r="DSS19" s="57"/>
      <c r="DST19" s="58"/>
      <c r="DSU19" s="56" t="e">
        <f>VLOOKUP(DST19,$B$8:$C$182,2,0)</f>
        <v>#N/A</v>
      </c>
      <c r="DSV19" s="57"/>
      <c r="DSW19" s="58"/>
      <c r="DSX19" s="56" t="e">
        <f>VLOOKUP(DSW19,$B$8:$C$182,2,0)</f>
        <v>#N/A</v>
      </c>
      <c r="DSY19" s="57"/>
      <c r="DSZ19" s="58"/>
      <c r="DTA19" s="56" t="e">
        <f>VLOOKUP(DSZ19,$B$8:$C$182,2,0)</f>
        <v>#N/A</v>
      </c>
      <c r="DTB19" s="57"/>
      <c r="DTC19" s="58"/>
      <c r="DTD19" s="56" t="e">
        <f>VLOOKUP(DTC19,$B$8:$C$182,2,0)</f>
        <v>#N/A</v>
      </c>
      <c r="DTE19" s="57"/>
      <c r="DTF19" s="58"/>
      <c r="DTG19" s="56" t="e">
        <f>VLOOKUP(DTF19,$B$8:$C$182,2,0)</f>
        <v>#N/A</v>
      </c>
      <c r="DTH19" s="57"/>
      <c r="DTI19" s="58"/>
      <c r="DTJ19" s="56" t="e">
        <f>VLOOKUP(DTI19,$B$8:$C$182,2,0)</f>
        <v>#N/A</v>
      </c>
      <c r="DTK19" s="57"/>
      <c r="DTL19" s="58"/>
      <c r="DTM19" s="56" t="e">
        <f>VLOOKUP(DTL19,$B$8:$C$182,2,0)</f>
        <v>#N/A</v>
      </c>
      <c r="DTN19" s="57"/>
      <c r="DTO19" s="58"/>
      <c r="DTP19" s="56" t="e">
        <f>VLOOKUP(DTO19,$B$8:$C$182,2,0)</f>
        <v>#N/A</v>
      </c>
      <c r="DTQ19" s="57"/>
      <c r="DTR19" s="58"/>
      <c r="DTS19" s="56" t="e">
        <f>VLOOKUP(DTR19,$B$8:$C$182,2,0)</f>
        <v>#N/A</v>
      </c>
      <c r="DTT19" s="57"/>
      <c r="DTU19" s="58"/>
      <c r="DTV19" s="56" t="e">
        <f>VLOOKUP(DTU19,$B$8:$C$182,2,0)</f>
        <v>#N/A</v>
      </c>
      <c r="DTW19" s="57"/>
      <c r="DTX19" s="58"/>
      <c r="DTY19" s="56" t="e">
        <f>VLOOKUP(DTX19,$B$8:$C$182,2,0)</f>
        <v>#N/A</v>
      </c>
      <c r="DTZ19" s="57"/>
      <c r="DUA19" s="58"/>
      <c r="DUB19" s="56" t="e">
        <f>VLOOKUP(DUA19,$B$8:$C$182,2,0)</f>
        <v>#N/A</v>
      </c>
      <c r="DUC19" s="57"/>
      <c r="DUD19" s="58"/>
      <c r="DUE19" s="56" t="e">
        <f>VLOOKUP(DUD19,$B$8:$C$182,2,0)</f>
        <v>#N/A</v>
      </c>
      <c r="DUF19" s="57"/>
      <c r="DUG19" s="58"/>
      <c r="DUH19" s="56" t="e">
        <f>VLOOKUP(DUG19,$B$8:$C$182,2,0)</f>
        <v>#N/A</v>
      </c>
      <c r="DUI19" s="57"/>
      <c r="DUJ19" s="58"/>
      <c r="DUK19" s="56" t="e">
        <f>VLOOKUP(DUJ19,$B$8:$C$182,2,0)</f>
        <v>#N/A</v>
      </c>
      <c r="DUL19" s="57"/>
      <c r="DUM19" s="58"/>
      <c r="DUN19" s="56" t="e">
        <f>VLOOKUP(DUM19,$B$8:$C$182,2,0)</f>
        <v>#N/A</v>
      </c>
      <c r="DUO19" s="57"/>
      <c r="DUP19" s="58"/>
      <c r="DUQ19" s="56" t="e">
        <f>VLOOKUP(DUP19,$B$8:$C$182,2,0)</f>
        <v>#N/A</v>
      </c>
      <c r="DUR19" s="57"/>
      <c r="DUS19" s="58"/>
      <c r="DUT19" s="56" t="e">
        <f>VLOOKUP(DUS19,$B$8:$C$182,2,0)</f>
        <v>#N/A</v>
      </c>
      <c r="DUU19" s="57"/>
      <c r="DUV19" s="58"/>
      <c r="DUW19" s="56" t="e">
        <f>VLOOKUP(DUV19,$B$8:$C$182,2,0)</f>
        <v>#N/A</v>
      </c>
      <c r="DUX19" s="57"/>
      <c r="DUY19" s="58"/>
      <c r="DUZ19" s="56" t="e">
        <f>VLOOKUP(DUY19,$B$8:$C$182,2,0)</f>
        <v>#N/A</v>
      </c>
      <c r="DVA19" s="57"/>
      <c r="DVB19" s="58"/>
      <c r="DVC19" s="56" t="e">
        <f>VLOOKUP(DVB19,$B$8:$C$182,2,0)</f>
        <v>#N/A</v>
      </c>
      <c r="DVD19" s="57"/>
      <c r="DVE19" s="58"/>
      <c r="DVF19" s="56" t="e">
        <f>VLOOKUP(DVE19,$B$8:$C$182,2,0)</f>
        <v>#N/A</v>
      </c>
      <c r="DVG19" s="57"/>
      <c r="DVH19" s="58"/>
      <c r="DVI19" s="56" t="e">
        <f>VLOOKUP(DVH19,$B$8:$C$182,2,0)</f>
        <v>#N/A</v>
      </c>
      <c r="DVJ19" s="57"/>
      <c r="DVK19" s="58"/>
      <c r="DVL19" s="56" t="e">
        <f>VLOOKUP(DVK19,$B$8:$C$182,2,0)</f>
        <v>#N/A</v>
      </c>
      <c r="DVM19" s="57"/>
      <c r="DVN19" s="58"/>
      <c r="DVO19" s="56" t="e">
        <f>VLOOKUP(DVN19,$B$8:$C$182,2,0)</f>
        <v>#N/A</v>
      </c>
      <c r="DVP19" s="57"/>
      <c r="DVQ19" s="58"/>
      <c r="DVR19" s="56" t="e">
        <f>VLOOKUP(DVQ19,$B$8:$C$182,2,0)</f>
        <v>#N/A</v>
      </c>
      <c r="DVS19" s="57"/>
      <c r="DVT19" s="58"/>
      <c r="DVU19" s="56" t="e">
        <f>VLOOKUP(DVT19,$B$8:$C$182,2,0)</f>
        <v>#N/A</v>
      </c>
      <c r="DVV19" s="57"/>
      <c r="DVW19" s="58"/>
      <c r="DVX19" s="56" t="e">
        <f>VLOOKUP(DVW19,$B$8:$C$182,2,0)</f>
        <v>#N/A</v>
      </c>
      <c r="DVY19" s="57"/>
      <c r="DVZ19" s="58"/>
      <c r="DWA19" s="56" t="e">
        <f>VLOOKUP(DVZ19,$B$8:$C$182,2,0)</f>
        <v>#N/A</v>
      </c>
      <c r="DWB19" s="57"/>
      <c r="DWC19" s="58"/>
      <c r="DWD19" s="56" t="e">
        <f>VLOOKUP(DWC19,$B$8:$C$182,2,0)</f>
        <v>#N/A</v>
      </c>
      <c r="DWE19" s="57"/>
      <c r="DWF19" s="58"/>
      <c r="DWG19" s="56" t="e">
        <f>VLOOKUP(DWF19,$B$8:$C$182,2,0)</f>
        <v>#N/A</v>
      </c>
      <c r="DWH19" s="57"/>
      <c r="DWI19" s="58"/>
      <c r="DWJ19" s="56" t="e">
        <f>VLOOKUP(DWI19,$B$8:$C$182,2,0)</f>
        <v>#N/A</v>
      </c>
      <c r="DWK19" s="57"/>
      <c r="DWL19" s="58"/>
      <c r="DWM19" s="56" t="e">
        <f>VLOOKUP(DWL19,$B$8:$C$182,2,0)</f>
        <v>#N/A</v>
      </c>
      <c r="DWN19" s="57"/>
      <c r="DWO19" s="58"/>
      <c r="DWP19" s="56" t="e">
        <f>VLOOKUP(DWO19,$B$8:$C$182,2,0)</f>
        <v>#N/A</v>
      </c>
      <c r="DWQ19" s="57"/>
      <c r="DWR19" s="58"/>
      <c r="DWS19" s="56" t="e">
        <f>VLOOKUP(DWR19,$B$8:$C$182,2,0)</f>
        <v>#N/A</v>
      </c>
      <c r="DWT19" s="57"/>
      <c r="DWU19" s="58"/>
      <c r="DWV19" s="56" t="e">
        <f>VLOOKUP(DWU19,$B$8:$C$182,2,0)</f>
        <v>#N/A</v>
      </c>
      <c r="DWW19" s="57"/>
      <c r="DWX19" s="58"/>
      <c r="DWY19" s="56" t="e">
        <f>VLOOKUP(DWX19,$B$8:$C$182,2,0)</f>
        <v>#N/A</v>
      </c>
      <c r="DWZ19" s="57"/>
      <c r="DXA19" s="58"/>
      <c r="DXB19" s="56" t="e">
        <f>VLOOKUP(DXA19,$B$8:$C$182,2,0)</f>
        <v>#N/A</v>
      </c>
      <c r="DXC19" s="57"/>
      <c r="DXD19" s="58"/>
      <c r="DXE19" s="56" t="e">
        <f>VLOOKUP(DXD19,$B$8:$C$182,2,0)</f>
        <v>#N/A</v>
      </c>
      <c r="DXF19" s="57"/>
      <c r="DXG19" s="58"/>
      <c r="DXH19" s="56" t="e">
        <f>VLOOKUP(DXG19,$B$8:$C$182,2,0)</f>
        <v>#N/A</v>
      </c>
      <c r="DXI19" s="57"/>
      <c r="DXJ19" s="58"/>
      <c r="DXK19" s="56" t="e">
        <f>VLOOKUP(DXJ19,$B$8:$C$182,2,0)</f>
        <v>#N/A</v>
      </c>
      <c r="DXL19" s="57"/>
      <c r="DXM19" s="58"/>
      <c r="DXN19" s="56" t="e">
        <f>VLOOKUP(DXM19,$B$8:$C$182,2,0)</f>
        <v>#N/A</v>
      </c>
      <c r="DXO19" s="57"/>
      <c r="DXP19" s="58"/>
      <c r="DXQ19" s="56" t="e">
        <f>VLOOKUP(DXP19,$B$8:$C$182,2,0)</f>
        <v>#N/A</v>
      </c>
      <c r="DXR19" s="57"/>
      <c r="DXS19" s="58"/>
      <c r="DXT19" s="56" t="e">
        <f>VLOOKUP(DXS19,$B$8:$C$182,2,0)</f>
        <v>#N/A</v>
      </c>
      <c r="DXU19" s="57"/>
      <c r="DXV19" s="58"/>
      <c r="DXW19" s="56" t="e">
        <f>VLOOKUP(DXV19,$B$8:$C$182,2,0)</f>
        <v>#N/A</v>
      </c>
      <c r="DXX19" s="57"/>
      <c r="DXY19" s="58"/>
      <c r="DXZ19" s="56" t="e">
        <f>VLOOKUP(DXY19,$B$8:$C$182,2,0)</f>
        <v>#N/A</v>
      </c>
      <c r="DYA19" s="57"/>
      <c r="DYB19" s="58"/>
      <c r="DYC19" s="56" t="e">
        <f>VLOOKUP(DYB19,$B$8:$C$182,2,0)</f>
        <v>#N/A</v>
      </c>
      <c r="DYD19" s="57"/>
      <c r="DYE19" s="58"/>
      <c r="DYF19" s="56" t="e">
        <f>VLOOKUP(DYE19,$B$8:$C$182,2,0)</f>
        <v>#N/A</v>
      </c>
      <c r="DYG19" s="57"/>
      <c r="DYH19" s="58"/>
      <c r="DYI19" s="56" t="e">
        <f>VLOOKUP(DYH19,$B$8:$C$182,2,0)</f>
        <v>#N/A</v>
      </c>
      <c r="DYJ19" s="57"/>
      <c r="DYK19" s="58"/>
      <c r="DYL19" s="56" t="e">
        <f>VLOOKUP(DYK19,$B$8:$C$182,2,0)</f>
        <v>#N/A</v>
      </c>
      <c r="DYM19" s="57"/>
      <c r="DYN19" s="58"/>
      <c r="DYO19" s="56" t="e">
        <f>VLOOKUP(DYN19,$B$8:$C$182,2,0)</f>
        <v>#N/A</v>
      </c>
      <c r="DYP19" s="57"/>
      <c r="DYQ19" s="58"/>
      <c r="DYR19" s="56" t="e">
        <f>VLOOKUP(DYQ19,$B$8:$C$182,2,0)</f>
        <v>#N/A</v>
      </c>
      <c r="DYS19" s="57"/>
      <c r="DYT19" s="58"/>
      <c r="DYU19" s="56" t="e">
        <f>VLOOKUP(DYT19,$B$8:$C$182,2,0)</f>
        <v>#N/A</v>
      </c>
      <c r="DYV19" s="57"/>
      <c r="DYW19" s="58"/>
      <c r="DYX19" s="56" t="e">
        <f>VLOOKUP(DYW19,$B$8:$C$182,2,0)</f>
        <v>#N/A</v>
      </c>
      <c r="DYY19" s="57"/>
      <c r="DYZ19" s="58"/>
      <c r="DZA19" s="56" t="e">
        <f>VLOOKUP(DYZ19,$B$8:$C$182,2,0)</f>
        <v>#N/A</v>
      </c>
      <c r="DZB19" s="57"/>
      <c r="DZC19" s="58"/>
      <c r="DZD19" s="56" t="e">
        <f>VLOOKUP(DZC19,$B$8:$C$182,2,0)</f>
        <v>#N/A</v>
      </c>
      <c r="DZE19" s="57"/>
      <c r="DZF19" s="58"/>
      <c r="DZG19" s="56" t="e">
        <f>VLOOKUP(DZF19,$B$8:$C$182,2,0)</f>
        <v>#N/A</v>
      </c>
      <c r="DZH19" s="57"/>
      <c r="DZI19" s="58"/>
      <c r="DZJ19" s="56" t="e">
        <f>VLOOKUP(DZI19,$B$8:$C$182,2,0)</f>
        <v>#N/A</v>
      </c>
      <c r="DZK19" s="57"/>
      <c r="DZL19" s="58"/>
      <c r="DZM19" s="56" t="e">
        <f>VLOOKUP(DZL19,$B$8:$C$182,2,0)</f>
        <v>#N/A</v>
      </c>
      <c r="DZN19" s="57"/>
      <c r="DZO19" s="58"/>
      <c r="DZP19" s="56" t="e">
        <f>VLOOKUP(DZO19,$B$8:$C$182,2,0)</f>
        <v>#N/A</v>
      </c>
      <c r="DZQ19" s="57"/>
      <c r="DZR19" s="58"/>
      <c r="DZS19" s="56" t="e">
        <f>VLOOKUP(DZR19,$B$8:$C$182,2,0)</f>
        <v>#N/A</v>
      </c>
      <c r="DZT19" s="57"/>
      <c r="DZU19" s="58"/>
      <c r="DZV19" s="56" t="e">
        <f>VLOOKUP(DZU19,$B$8:$C$182,2,0)</f>
        <v>#N/A</v>
      </c>
      <c r="DZW19" s="57"/>
      <c r="DZX19" s="58"/>
      <c r="DZY19" s="56" t="e">
        <f>VLOOKUP(DZX19,$B$8:$C$182,2,0)</f>
        <v>#N/A</v>
      </c>
      <c r="DZZ19" s="57"/>
      <c r="EAA19" s="58"/>
      <c r="EAB19" s="56" t="e">
        <f>VLOOKUP(EAA19,$B$8:$C$182,2,0)</f>
        <v>#N/A</v>
      </c>
      <c r="EAC19" s="57"/>
      <c r="EAD19" s="58"/>
      <c r="EAE19" s="56" t="e">
        <f>VLOOKUP(EAD19,$B$8:$C$182,2,0)</f>
        <v>#N/A</v>
      </c>
      <c r="EAF19" s="57"/>
      <c r="EAG19" s="58"/>
      <c r="EAH19" s="56" t="e">
        <f>VLOOKUP(EAG19,$B$8:$C$182,2,0)</f>
        <v>#N/A</v>
      </c>
      <c r="EAI19" s="57"/>
      <c r="EAJ19" s="58"/>
      <c r="EAK19" s="56" t="e">
        <f>VLOOKUP(EAJ19,$B$8:$C$182,2,0)</f>
        <v>#N/A</v>
      </c>
      <c r="EAL19" s="57"/>
      <c r="EAM19" s="58"/>
      <c r="EAN19" s="56" t="e">
        <f>VLOOKUP(EAM19,$B$8:$C$182,2,0)</f>
        <v>#N/A</v>
      </c>
      <c r="EAO19" s="57"/>
      <c r="EAP19" s="58"/>
      <c r="EAQ19" s="56" t="e">
        <f>VLOOKUP(EAP19,$B$8:$C$182,2,0)</f>
        <v>#N/A</v>
      </c>
      <c r="EAR19" s="57"/>
      <c r="EAS19" s="58"/>
      <c r="EAT19" s="56" t="e">
        <f>VLOOKUP(EAS19,$B$8:$C$182,2,0)</f>
        <v>#N/A</v>
      </c>
      <c r="EAU19" s="57"/>
      <c r="EAV19" s="58"/>
      <c r="EAW19" s="56" t="e">
        <f>VLOOKUP(EAV19,$B$8:$C$182,2,0)</f>
        <v>#N/A</v>
      </c>
      <c r="EAX19" s="57"/>
      <c r="EAY19" s="58"/>
      <c r="EAZ19" s="56" t="e">
        <f>VLOOKUP(EAY19,$B$8:$C$182,2,0)</f>
        <v>#N/A</v>
      </c>
      <c r="EBA19" s="57"/>
      <c r="EBB19" s="58"/>
      <c r="EBC19" s="56" t="e">
        <f>VLOOKUP(EBB19,$B$8:$C$182,2,0)</f>
        <v>#N/A</v>
      </c>
      <c r="EBD19" s="57"/>
      <c r="EBE19" s="58"/>
      <c r="EBF19" s="56" t="e">
        <f>VLOOKUP(EBE19,$B$8:$C$182,2,0)</f>
        <v>#N/A</v>
      </c>
      <c r="EBG19" s="57"/>
      <c r="EBH19" s="58"/>
      <c r="EBI19" s="56" t="e">
        <f>VLOOKUP(EBH19,$B$8:$C$182,2,0)</f>
        <v>#N/A</v>
      </c>
      <c r="EBJ19" s="57"/>
      <c r="EBK19" s="58"/>
      <c r="EBL19" s="56" t="e">
        <f>VLOOKUP(EBK19,$B$8:$C$182,2,0)</f>
        <v>#N/A</v>
      </c>
      <c r="EBM19" s="57"/>
      <c r="EBN19" s="58"/>
      <c r="EBO19" s="56" t="e">
        <f>VLOOKUP(EBN19,$B$8:$C$182,2,0)</f>
        <v>#N/A</v>
      </c>
      <c r="EBP19" s="57"/>
      <c r="EBQ19" s="58"/>
      <c r="EBR19" s="56" t="e">
        <f>VLOOKUP(EBQ19,$B$8:$C$182,2,0)</f>
        <v>#N/A</v>
      </c>
      <c r="EBS19" s="57"/>
      <c r="EBT19" s="58"/>
      <c r="EBU19" s="56" t="e">
        <f>VLOOKUP(EBT19,$B$8:$C$182,2,0)</f>
        <v>#N/A</v>
      </c>
      <c r="EBV19" s="57"/>
      <c r="EBW19" s="58"/>
      <c r="EBX19" s="56" t="e">
        <f>VLOOKUP(EBW19,$B$8:$C$182,2,0)</f>
        <v>#N/A</v>
      </c>
      <c r="EBY19" s="57"/>
      <c r="EBZ19" s="58"/>
      <c r="ECA19" s="56" t="e">
        <f>VLOOKUP(EBZ19,$B$8:$C$182,2,0)</f>
        <v>#N/A</v>
      </c>
      <c r="ECB19" s="57"/>
      <c r="ECC19" s="58"/>
      <c r="ECD19" s="56" t="e">
        <f>VLOOKUP(ECC19,$B$8:$C$182,2,0)</f>
        <v>#N/A</v>
      </c>
      <c r="ECE19" s="57"/>
      <c r="ECF19" s="58"/>
      <c r="ECG19" s="56" t="e">
        <f>VLOOKUP(ECF19,$B$8:$C$182,2,0)</f>
        <v>#N/A</v>
      </c>
      <c r="ECH19" s="57"/>
      <c r="ECI19" s="58"/>
      <c r="ECJ19" s="56" t="e">
        <f>VLOOKUP(ECI19,$B$8:$C$182,2,0)</f>
        <v>#N/A</v>
      </c>
      <c r="ECK19" s="57"/>
      <c r="ECL19" s="58"/>
      <c r="ECM19" s="56" t="e">
        <f>VLOOKUP(ECL19,$B$8:$C$182,2,0)</f>
        <v>#N/A</v>
      </c>
      <c r="ECN19" s="57"/>
      <c r="ECO19" s="58"/>
      <c r="ECP19" s="56" t="e">
        <f>VLOOKUP(ECO19,$B$8:$C$182,2,0)</f>
        <v>#N/A</v>
      </c>
      <c r="ECQ19" s="57"/>
      <c r="ECR19" s="58"/>
      <c r="ECS19" s="56" t="e">
        <f>VLOOKUP(ECR19,$B$8:$C$182,2,0)</f>
        <v>#N/A</v>
      </c>
      <c r="ECT19" s="57"/>
      <c r="ECU19" s="58"/>
      <c r="ECV19" s="56" t="e">
        <f>VLOOKUP(ECU19,$B$8:$C$182,2,0)</f>
        <v>#N/A</v>
      </c>
      <c r="ECW19" s="57"/>
      <c r="ECX19" s="58"/>
      <c r="ECY19" s="56" t="e">
        <f>VLOOKUP(ECX19,$B$8:$C$182,2,0)</f>
        <v>#N/A</v>
      </c>
      <c r="ECZ19" s="57"/>
      <c r="EDA19" s="58"/>
      <c r="EDB19" s="56" t="e">
        <f>VLOOKUP(EDA19,$B$8:$C$182,2,0)</f>
        <v>#N/A</v>
      </c>
      <c r="EDC19" s="57"/>
      <c r="EDD19" s="58"/>
      <c r="EDE19" s="56" t="e">
        <f>VLOOKUP(EDD19,$B$8:$C$182,2,0)</f>
        <v>#N/A</v>
      </c>
      <c r="EDF19" s="57"/>
      <c r="EDG19" s="58"/>
      <c r="EDH19" s="56" t="e">
        <f>VLOOKUP(EDG19,$B$8:$C$182,2,0)</f>
        <v>#N/A</v>
      </c>
      <c r="EDI19" s="57"/>
      <c r="EDJ19" s="58"/>
      <c r="EDK19" s="56" t="e">
        <f>VLOOKUP(EDJ19,$B$8:$C$182,2,0)</f>
        <v>#N/A</v>
      </c>
      <c r="EDL19" s="57"/>
      <c r="EDM19" s="58"/>
      <c r="EDN19" s="56" t="e">
        <f>VLOOKUP(EDM19,$B$8:$C$182,2,0)</f>
        <v>#N/A</v>
      </c>
      <c r="EDO19" s="57"/>
      <c r="EDP19" s="58"/>
      <c r="EDQ19" s="56" t="e">
        <f>VLOOKUP(EDP19,$B$8:$C$182,2,0)</f>
        <v>#N/A</v>
      </c>
      <c r="EDR19" s="57"/>
      <c r="EDS19" s="58"/>
      <c r="EDT19" s="56" t="e">
        <f>VLOOKUP(EDS19,$B$8:$C$182,2,0)</f>
        <v>#N/A</v>
      </c>
      <c r="EDU19" s="57"/>
      <c r="EDV19" s="58"/>
      <c r="EDW19" s="56" t="e">
        <f>VLOOKUP(EDV19,$B$8:$C$182,2,0)</f>
        <v>#N/A</v>
      </c>
      <c r="EDX19" s="57"/>
      <c r="EDY19" s="58"/>
      <c r="EDZ19" s="56" t="e">
        <f>VLOOKUP(EDY19,$B$8:$C$182,2,0)</f>
        <v>#N/A</v>
      </c>
      <c r="EEA19" s="57"/>
      <c r="EEB19" s="58"/>
      <c r="EEC19" s="56" t="e">
        <f>VLOOKUP(EEB19,$B$8:$C$182,2,0)</f>
        <v>#N/A</v>
      </c>
      <c r="EED19" s="57"/>
      <c r="EEE19" s="58"/>
      <c r="EEF19" s="56" t="e">
        <f>VLOOKUP(EEE19,$B$8:$C$182,2,0)</f>
        <v>#N/A</v>
      </c>
      <c r="EEG19" s="57"/>
      <c r="EEH19" s="58"/>
      <c r="EEI19" s="56" t="e">
        <f>VLOOKUP(EEH19,$B$8:$C$182,2,0)</f>
        <v>#N/A</v>
      </c>
      <c r="EEJ19" s="57"/>
      <c r="EEK19" s="58"/>
      <c r="EEL19" s="56" t="e">
        <f>VLOOKUP(EEK19,$B$8:$C$182,2,0)</f>
        <v>#N/A</v>
      </c>
      <c r="EEM19" s="57"/>
      <c r="EEN19" s="58"/>
      <c r="EEO19" s="56" t="e">
        <f>VLOOKUP(EEN19,$B$8:$C$182,2,0)</f>
        <v>#N/A</v>
      </c>
      <c r="EEP19" s="57"/>
      <c r="EEQ19" s="58"/>
      <c r="EER19" s="56" t="e">
        <f>VLOOKUP(EEQ19,$B$8:$C$182,2,0)</f>
        <v>#N/A</v>
      </c>
      <c r="EES19" s="57"/>
      <c r="EET19" s="58"/>
      <c r="EEU19" s="56" t="e">
        <f>VLOOKUP(EET19,$B$8:$C$182,2,0)</f>
        <v>#N/A</v>
      </c>
      <c r="EEV19" s="57"/>
      <c r="EEW19" s="58"/>
      <c r="EEX19" s="56" t="e">
        <f>VLOOKUP(EEW19,$B$8:$C$182,2,0)</f>
        <v>#N/A</v>
      </c>
      <c r="EEY19" s="57"/>
      <c r="EEZ19" s="58"/>
      <c r="EFA19" s="56" t="e">
        <f>VLOOKUP(EEZ19,$B$8:$C$182,2,0)</f>
        <v>#N/A</v>
      </c>
      <c r="EFB19" s="57"/>
      <c r="EFC19" s="58"/>
      <c r="EFD19" s="56" t="e">
        <f>VLOOKUP(EFC19,$B$8:$C$182,2,0)</f>
        <v>#N/A</v>
      </c>
      <c r="EFE19" s="57"/>
      <c r="EFF19" s="58"/>
      <c r="EFG19" s="56" t="e">
        <f>VLOOKUP(EFF19,$B$8:$C$182,2,0)</f>
        <v>#N/A</v>
      </c>
      <c r="EFH19" s="57"/>
      <c r="EFI19" s="58"/>
      <c r="EFJ19" s="56" t="e">
        <f>VLOOKUP(EFI19,$B$8:$C$182,2,0)</f>
        <v>#N/A</v>
      </c>
      <c r="EFK19" s="57"/>
      <c r="EFL19" s="58"/>
      <c r="EFM19" s="56" t="e">
        <f>VLOOKUP(EFL19,$B$8:$C$182,2,0)</f>
        <v>#N/A</v>
      </c>
      <c r="EFN19" s="57"/>
      <c r="EFO19" s="58"/>
      <c r="EFP19" s="56" t="e">
        <f>VLOOKUP(EFO19,$B$8:$C$182,2,0)</f>
        <v>#N/A</v>
      </c>
      <c r="EFQ19" s="57"/>
      <c r="EFR19" s="58"/>
      <c r="EFS19" s="56" t="e">
        <f>VLOOKUP(EFR19,$B$8:$C$182,2,0)</f>
        <v>#N/A</v>
      </c>
      <c r="EFT19" s="57"/>
      <c r="EFU19" s="58"/>
      <c r="EFV19" s="56" t="e">
        <f>VLOOKUP(EFU19,$B$8:$C$182,2,0)</f>
        <v>#N/A</v>
      </c>
      <c r="EFW19" s="57"/>
      <c r="EFX19" s="58"/>
      <c r="EFY19" s="56" t="e">
        <f>VLOOKUP(EFX19,$B$8:$C$182,2,0)</f>
        <v>#N/A</v>
      </c>
      <c r="EFZ19" s="57"/>
      <c r="EGA19" s="58"/>
      <c r="EGB19" s="56" t="e">
        <f>VLOOKUP(EGA19,$B$8:$C$182,2,0)</f>
        <v>#N/A</v>
      </c>
      <c r="EGC19" s="57"/>
      <c r="EGD19" s="58"/>
      <c r="EGE19" s="56" t="e">
        <f>VLOOKUP(EGD19,$B$8:$C$182,2,0)</f>
        <v>#N/A</v>
      </c>
      <c r="EGF19" s="57"/>
      <c r="EGG19" s="58"/>
      <c r="EGH19" s="56" t="e">
        <f>VLOOKUP(EGG19,$B$8:$C$182,2,0)</f>
        <v>#N/A</v>
      </c>
      <c r="EGI19" s="57"/>
      <c r="EGJ19" s="58"/>
      <c r="EGK19" s="56" t="e">
        <f>VLOOKUP(EGJ19,$B$8:$C$182,2,0)</f>
        <v>#N/A</v>
      </c>
      <c r="EGL19" s="57"/>
      <c r="EGM19" s="58"/>
      <c r="EGN19" s="56" t="e">
        <f>VLOOKUP(EGM19,$B$8:$C$182,2,0)</f>
        <v>#N/A</v>
      </c>
      <c r="EGO19" s="57"/>
      <c r="EGP19" s="58"/>
      <c r="EGQ19" s="56" t="e">
        <f>VLOOKUP(EGP19,$B$8:$C$182,2,0)</f>
        <v>#N/A</v>
      </c>
      <c r="EGR19" s="57"/>
      <c r="EGS19" s="58"/>
      <c r="EGT19" s="56" t="e">
        <f>VLOOKUP(EGS19,$B$8:$C$182,2,0)</f>
        <v>#N/A</v>
      </c>
      <c r="EGU19" s="57"/>
      <c r="EGV19" s="58"/>
      <c r="EGW19" s="56" t="e">
        <f>VLOOKUP(EGV19,$B$8:$C$182,2,0)</f>
        <v>#N/A</v>
      </c>
      <c r="EGX19" s="57"/>
      <c r="EGY19" s="58"/>
      <c r="EGZ19" s="56" t="e">
        <f>VLOOKUP(EGY19,$B$8:$C$182,2,0)</f>
        <v>#N/A</v>
      </c>
      <c r="EHA19" s="57"/>
      <c r="EHB19" s="58"/>
      <c r="EHC19" s="56" t="e">
        <f>VLOOKUP(EHB19,$B$8:$C$182,2,0)</f>
        <v>#N/A</v>
      </c>
      <c r="EHD19" s="57"/>
      <c r="EHE19" s="58"/>
      <c r="EHF19" s="56" t="e">
        <f>VLOOKUP(EHE19,$B$8:$C$182,2,0)</f>
        <v>#N/A</v>
      </c>
      <c r="EHG19" s="57"/>
      <c r="EHH19" s="58"/>
      <c r="EHI19" s="56" t="e">
        <f>VLOOKUP(EHH19,$B$8:$C$182,2,0)</f>
        <v>#N/A</v>
      </c>
      <c r="EHJ19" s="57"/>
      <c r="EHK19" s="58"/>
      <c r="EHL19" s="56" t="e">
        <f>VLOOKUP(EHK19,$B$8:$C$182,2,0)</f>
        <v>#N/A</v>
      </c>
      <c r="EHM19" s="57"/>
      <c r="EHN19" s="58"/>
      <c r="EHO19" s="56" t="e">
        <f>VLOOKUP(EHN19,$B$8:$C$182,2,0)</f>
        <v>#N/A</v>
      </c>
      <c r="EHP19" s="57"/>
      <c r="EHQ19" s="58"/>
      <c r="EHR19" s="56" t="e">
        <f>VLOOKUP(EHQ19,$B$8:$C$182,2,0)</f>
        <v>#N/A</v>
      </c>
      <c r="EHS19" s="57"/>
      <c r="EHT19" s="58"/>
      <c r="EHU19" s="56" t="e">
        <f>VLOOKUP(EHT19,$B$8:$C$182,2,0)</f>
        <v>#N/A</v>
      </c>
      <c r="EHV19" s="57"/>
      <c r="EHW19" s="58"/>
      <c r="EHX19" s="56" t="e">
        <f>VLOOKUP(EHW19,$B$8:$C$182,2,0)</f>
        <v>#N/A</v>
      </c>
      <c r="EHY19" s="57"/>
      <c r="EHZ19" s="58"/>
      <c r="EIA19" s="56" t="e">
        <f>VLOOKUP(EHZ19,$B$8:$C$182,2,0)</f>
        <v>#N/A</v>
      </c>
      <c r="EIB19" s="57"/>
      <c r="EIC19" s="58"/>
      <c r="EID19" s="56" t="e">
        <f>VLOOKUP(EIC19,$B$8:$C$182,2,0)</f>
        <v>#N/A</v>
      </c>
      <c r="EIE19" s="57"/>
      <c r="EIF19" s="58"/>
      <c r="EIG19" s="56" t="e">
        <f>VLOOKUP(EIF19,$B$8:$C$182,2,0)</f>
        <v>#N/A</v>
      </c>
      <c r="EIH19" s="57"/>
      <c r="EII19" s="58"/>
      <c r="EIJ19" s="56" t="e">
        <f>VLOOKUP(EII19,$B$8:$C$182,2,0)</f>
        <v>#N/A</v>
      </c>
      <c r="EIK19" s="57"/>
      <c r="EIL19" s="58"/>
      <c r="EIM19" s="56" t="e">
        <f>VLOOKUP(EIL19,$B$8:$C$182,2,0)</f>
        <v>#N/A</v>
      </c>
      <c r="EIN19" s="57"/>
      <c r="EIO19" s="58"/>
      <c r="EIP19" s="56" t="e">
        <f>VLOOKUP(EIO19,$B$8:$C$182,2,0)</f>
        <v>#N/A</v>
      </c>
      <c r="EIQ19" s="57"/>
      <c r="EIR19" s="58"/>
      <c r="EIS19" s="56" t="e">
        <f>VLOOKUP(EIR19,$B$8:$C$182,2,0)</f>
        <v>#N/A</v>
      </c>
      <c r="EIT19" s="57"/>
      <c r="EIU19" s="58"/>
      <c r="EIV19" s="56" t="e">
        <f>VLOOKUP(EIU19,$B$8:$C$182,2,0)</f>
        <v>#N/A</v>
      </c>
      <c r="EIW19" s="57"/>
      <c r="EIX19" s="58"/>
      <c r="EIY19" s="56" t="e">
        <f>VLOOKUP(EIX19,$B$8:$C$182,2,0)</f>
        <v>#N/A</v>
      </c>
      <c r="EIZ19" s="57"/>
      <c r="EJA19" s="58"/>
      <c r="EJB19" s="56" t="e">
        <f>VLOOKUP(EJA19,$B$8:$C$182,2,0)</f>
        <v>#N/A</v>
      </c>
      <c r="EJC19" s="57"/>
      <c r="EJD19" s="58"/>
      <c r="EJE19" s="56" t="e">
        <f>VLOOKUP(EJD19,$B$8:$C$182,2,0)</f>
        <v>#N/A</v>
      </c>
      <c r="EJF19" s="57"/>
      <c r="EJG19" s="58"/>
      <c r="EJH19" s="56" t="e">
        <f>VLOOKUP(EJG19,$B$8:$C$182,2,0)</f>
        <v>#N/A</v>
      </c>
      <c r="EJI19" s="57"/>
      <c r="EJJ19" s="58"/>
      <c r="EJK19" s="56" t="e">
        <f>VLOOKUP(EJJ19,$B$8:$C$182,2,0)</f>
        <v>#N/A</v>
      </c>
      <c r="EJL19" s="57"/>
      <c r="EJM19" s="58"/>
      <c r="EJN19" s="56" t="e">
        <f>VLOOKUP(EJM19,$B$8:$C$182,2,0)</f>
        <v>#N/A</v>
      </c>
      <c r="EJO19" s="57"/>
      <c r="EJP19" s="58"/>
      <c r="EJQ19" s="56" t="e">
        <f>VLOOKUP(EJP19,$B$8:$C$182,2,0)</f>
        <v>#N/A</v>
      </c>
      <c r="EJR19" s="57"/>
      <c r="EJS19" s="58"/>
      <c r="EJT19" s="56" t="e">
        <f>VLOOKUP(EJS19,$B$8:$C$182,2,0)</f>
        <v>#N/A</v>
      </c>
      <c r="EJU19" s="57"/>
      <c r="EJV19" s="58"/>
      <c r="EJW19" s="56" t="e">
        <f>VLOOKUP(EJV19,$B$8:$C$182,2,0)</f>
        <v>#N/A</v>
      </c>
      <c r="EJX19" s="57"/>
      <c r="EJY19" s="58"/>
      <c r="EJZ19" s="56" t="e">
        <f>VLOOKUP(EJY19,$B$8:$C$182,2,0)</f>
        <v>#N/A</v>
      </c>
      <c r="EKA19" s="57"/>
      <c r="EKB19" s="58"/>
      <c r="EKC19" s="56" t="e">
        <f>VLOOKUP(EKB19,$B$8:$C$182,2,0)</f>
        <v>#N/A</v>
      </c>
      <c r="EKD19" s="57"/>
      <c r="EKE19" s="58"/>
      <c r="EKF19" s="56" t="e">
        <f>VLOOKUP(EKE19,$B$8:$C$182,2,0)</f>
        <v>#N/A</v>
      </c>
      <c r="EKG19" s="57"/>
      <c r="EKH19" s="58"/>
      <c r="EKI19" s="56" t="e">
        <f>VLOOKUP(EKH19,$B$8:$C$182,2,0)</f>
        <v>#N/A</v>
      </c>
      <c r="EKJ19" s="57"/>
      <c r="EKK19" s="58"/>
      <c r="EKL19" s="56" t="e">
        <f>VLOOKUP(EKK19,$B$8:$C$182,2,0)</f>
        <v>#N/A</v>
      </c>
      <c r="EKM19" s="57"/>
      <c r="EKN19" s="58"/>
      <c r="EKO19" s="56" t="e">
        <f>VLOOKUP(EKN19,$B$8:$C$182,2,0)</f>
        <v>#N/A</v>
      </c>
      <c r="EKP19" s="57"/>
      <c r="EKQ19" s="58"/>
      <c r="EKR19" s="56" t="e">
        <f>VLOOKUP(EKQ19,$B$8:$C$182,2,0)</f>
        <v>#N/A</v>
      </c>
      <c r="EKS19" s="57"/>
      <c r="EKT19" s="58"/>
      <c r="EKU19" s="56" t="e">
        <f>VLOOKUP(EKT19,$B$8:$C$182,2,0)</f>
        <v>#N/A</v>
      </c>
      <c r="EKV19" s="57"/>
      <c r="EKW19" s="58"/>
      <c r="EKX19" s="56" t="e">
        <f>VLOOKUP(EKW19,$B$8:$C$182,2,0)</f>
        <v>#N/A</v>
      </c>
      <c r="EKY19" s="57"/>
      <c r="EKZ19" s="58"/>
      <c r="ELA19" s="56" t="e">
        <f>VLOOKUP(EKZ19,$B$8:$C$182,2,0)</f>
        <v>#N/A</v>
      </c>
      <c r="ELB19" s="57"/>
      <c r="ELC19" s="58"/>
      <c r="ELD19" s="56" t="e">
        <f>VLOOKUP(ELC19,$B$8:$C$182,2,0)</f>
        <v>#N/A</v>
      </c>
      <c r="ELE19" s="57"/>
      <c r="ELF19" s="58"/>
      <c r="ELG19" s="56" t="e">
        <f>VLOOKUP(ELF19,$B$8:$C$182,2,0)</f>
        <v>#N/A</v>
      </c>
      <c r="ELH19" s="57"/>
      <c r="ELI19" s="58"/>
      <c r="ELJ19" s="56" t="e">
        <f>VLOOKUP(ELI19,$B$8:$C$182,2,0)</f>
        <v>#N/A</v>
      </c>
      <c r="ELK19" s="57"/>
      <c r="ELL19" s="58"/>
      <c r="ELM19" s="56" t="e">
        <f>VLOOKUP(ELL19,$B$8:$C$182,2,0)</f>
        <v>#N/A</v>
      </c>
      <c r="ELN19" s="57"/>
      <c r="ELO19" s="58"/>
      <c r="ELP19" s="56" t="e">
        <f>VLOOKUP(ELO19,$B$8:$C$182,2,0)</f>
        <v>#N/A</v>
      </c>
      <c r="ELQ19" s="57"/>
      <c r="ELR19" s="58"/>
      <c r="ELS19" s="56" t="e">
        <f>VLOOKUP(ELR19,$B$8:$C$182,2,0)</f>
        <v>#N/A</v>
      </c>
      <c r="ELT19" s="57"/>
      <c r="ELU19" s="58"/>
      <c r="ELV19" s="56" t="e">
        <f>VLOOKUP(ELU19,$B$8:$C$182,2,0)</f>
        <v>#N/A</v>
      </c>
      <c r="ELW19" s="57"/>
      <c r="ELX19" s="58"/>
      <c r="ELY19" s="56" t="e">
        <f>VLOOKUP(ELX19,$B$8:$C$182,2,0)</f>
        <v>#N/A</v>
      </c>
      <c r="ELZ19" s="57"/>
      <c r="EMA19" s="58"/>
      <c r="EMB19" s="56" t="e">
        <f>VLOOKUP(EMA19,$B$8:$C$182,2,0)</f>
        <v>#N/A</v>
      </c>
      <c r="EMC19" s="57"/>
      <c r="EMD19" s="58"/>
      <c r="EME19" s="56" t="e">
        <f>VLOOKUP(EMD19,$B$8:$C$182,2,0)</f>
        <v>#N/A</v>
      </c>
      <c r="EMF19" s="57"/>
      <c r="EMG19" s="58"/>
      <c r="EMH19" s="56" t="e">
        <f>VLOOKUP(EMG19,$B$8:$C$182,2,0)</f>
        <v>#N/A</v>
      </c>
      <c r="EMI19" s="57"/>
      <c r="EMJ19" s="58"/>
      <c r="EMK19" s="56" t="e">
        <f>VLOOKUP(EMJ19,$B$8:$C$182,2,0)</f>
        <v>#N/A</v>
      </c>
      <c r="EML19" s="57"/>
      <c r="EMM19" s="58"/>
      <c r="EMN19" s="56" t="e">
        <f>VLOOKUP(EMM19,$B$8:$C$182,2,0)</f>
        <v>#N/A</v>
      </c>
      <c r="EMO19" s="57"/>
      <c r="EMP19" s="58"/>
      <c r="EMQ19" s="56" t="e">
        <f>VLOOKUP(EMP19,$B$8:$C$182,2,0)</f>
        <v>#N/A</v>
      </c>
      <c r="EMR19" s="57"/>
      <c r="EMS19" s="58"/>
      <c r="EMT19" s="56" t="e">
        <f>VLOOKUP(EMS19,$B$8:$C$182,2,0)</f>
        <v>#N/A</v>
      </c>
      <c r="EMU19" s="57"/>
      <c r="EMV19" s="58"/>
      <c r="EMW19" s="56" t="e">
        <f>VLOOKUP(EMV19,$B$8:$C$182,2,0)</f>
        <v>#N/A</v>
      </c>
      <c r="EMX19" s="57"/>
      <c r="EMY19" s="58"/>
      <c r="EMZ19" s="56" t="e">
        <f>VLOOKUP(EMY19,$B$8:$C$182,2,0)</f>
        <v>#N/A</v>
      </c>
      <c r="ENA19" s="57"/>
      <c r="ENB19" s="58"/>
      <c r="ENC19" s="56" t="e">
        <f>VLOOKUP(ENB19,$B$8:$C$182,2,0)</f>
        <v>#N/A</v>
      </c>
      <c r="END19" s="57"/>
      <c r="ENE19" s="58"/>
      <c r="ENF19" s="56" t="e">
        <f>VLOOKUP(ENE19,$B$8:$C$182,2,0)</f>
        <v>#N/A</v>
      </c>
      <c r="ENG19" s="57"/>
      <c r="ENH19" s="58"/>
      <c r="ENI19" s="56" t="e">
        <f>VLOOKUP(ENH19,$B$8:$C$182,2,0)</f>
        <v>#N/A</v>
      </c>
      <c r="ENJ19" s="57"/>
      <c r="ENK19" s="58"/>
      <c r="ENL19" s="56" t="e">
        <f>VLOOKUP(ENK19,$B$8:$C$182,2,0)</f>
        <v>#N/A</v>
      </c>
      <c r="ENM19" s="57"/>
      <c r="ENN19" s="58"/>
      <c r="ENO19" s="56" t="e">
        <f>VLOOKUP(ENN19,$B$8:$C$182,2,0)</f>
        <v>#N/A</v>
      </c>
      <c r="ENP19" s="57"/>
      <c r="ENQ19" s="58"/>
      <c r="ENR19" s="56" t="e">
        <f>VLOOKUP(ENQ19,$B$8:$C$182,2,0)</f>
        <v>#N/A</v>
      </c>
      <c r="ENS19" s="57"/>
      <c r="ENT19" s="58"/>
      <c r="ENU19" s="56" t="e">
        <f>VLOOKUP(ENT19,$B$8:$C$182,2,0)</f>
        <v>#N/A</v>
      </c>
      <c r="ENV19" s="57"/>
      <c r="ENW19" s="58"/>
      <c r="ENX19" s="56" t="e">
        <f>VLOOKUP(ENW19,$B$8:$C$182,2,0)</f>
        <v>#N/A</v>
      </c>
      <c r="ENY19" s="57"/>
      <c r="ENZ19" s="58"/>
      <c r="EOA19" s="56" t="e">
        <f>VLOOKUP(ENZ19,$B$8:$C$182,2,0)</f>
        <v>#N/A</v>
      </c>
      <c r="EOB19" s="57"/>
      <c r="EOC19" s="58"/>
      <c r="EOD19" s="56" t="e">
        <f>VLOOKUP(EOC19,$B$8:$C$182,2,0)</f>
        <v>#N/A</v>
      </c>
      <c r="EOE19" s="57"/>
      <c r="EOF19" s="58"/>
      <c r="EOG19" s="56" t="e">
        <f>VLOOKUP(EOF19,$B$8:$C$182,2,0)</f>
        <v>#N/A</v>
      </c>
      <c r="EOH19" s="57"/>
      <c r="EOI19" s="58"/>
      <c r="EOJ19" s="56" t="e">
        <f>VLOOKUP(EOI19,$B$8:$C$182,2,0)</f>
        <v>#N/A</v>
      </c>
      <c r="EOK19" s="57"/>
      <c r="EOL19" s="58"/>
      <c r="EOM19" s="56" t="e">
        <f>VLOOKUP(EOL19,$B$8:$C$182,2,0)</f>
        <v>#N/A</v>
      </c>
      <c r="EON19" s="57"/>
      <c r="EOO19" s="58"/>
      <c r="EOP19" s="56" t="e">
        <f>VLOOKUP(EOO19,$B$8:$C$182,2,0)</f>
        <v>#N/A</v>
      </c>
      <c r="EOQ19" s="57"/>
      <c r="EOR19" s="58"/>
      <c r="EOS19" s="56" t="e">
        <f>VLOOKUP(EOR19,$B$8:$C$182,2,0)</f>
        <v>#N/A</v>
      </c>
      <c r="EOT19" s="57"/>
      <c r="EOU19" s="58"/>
      <c r="EOV19" s="56" t="e">
        <f>VLOOKUP(EOU19,$B$8:$C$182,2,0)</f>
        <v>#N/A</v>
      </c>
      <c r="EOW19" s="57"/>
      <c r="EOX19" s="58"/>
      <c r="EOY19" s="56" t="e">
        <f>VLOOKUP(EOX19,$B$8:$C$182,2,0)</f>
        <v>#N/A</v>
      </c>
      <c r="EOZ19" s="57"/>
      <c r="EPA19" s="58"/>
      <c r="EPB19" s="56" t="e">
        <f>VLOOKUP(EPA19,$B$8:$C$182,2,0)</f>
        <v>#N/A</v>
      </c>
      <c r="EPC19" s="57"/>
      <c r="EPD19" s="58"/>
      <c r="EPE19" s="56" t="e">
        <f>VLOOKUP(EPD19,$B$8:$C$182,2,0)</f>
        <v>#N/A</v>
      </c>
      <c r="EPF19" s="57"/>
      <c r="EPG19" s="58"/>
      <c r="EPH19" s="56" t="e">
        <f>VLOOKUP(EPG19,$B$8:$C$182,2,0)</f>
        <v>#N/A</v>
      </c>
      <c r="EPI19" s="57"/>
      <c r="EPJ19" s="58"/>
      <c r="EPK19" s="56" t="e">
        <f>VLOOKUP(EPJ19,$B$8:$C$182,2,0)</f>
        <v>#N/A</v>
      </c>
      <c r="EPL19" s="57"/>
      <c r="EPM19" s="58"/>
      <c r="EPN19" s="56" t="e">
        <f>VLOOKUP(EPM19,$B$8:$C$182,2,0)</f>
        <v>#N/A</v>
      </c>
      <c r="EPO19" s="57"/>
      <c r="EPP19" s="58"/>
      <c r="EPQ19" s="56" t="e">
        <f>VLOOKUP(EPP19,$B$8:$C$182,2,0)</f>
        <v>#N/A</v>
      </c>
      <c r="EPR19" s="57"/>
      <c r="EPS19" s="58"/>
      <c r="EPT19" s="56" t="e">
        <f>VLOOKUP(EPS19,$B$8:$C$182,2,0)</f>
        <v>#N/A</v>
      </c>
      <c r="EPU19" s="57"/>
      <c r="EPV19" s="58"/>
      <c r="EPW19" s="56" t="e">
        <f>VLOOKUP(EPV19,$B$8:$C$182,2,0)</f>
        <v>#N/A</v>
      </c>
      <c r="EPX19" s="57"/>
      <c r="EPY19" s="58"/>
      <c r="EPZ19" s="56" t="e">
        <f>VLOOKUP(EPY19,$B$8:$C$182,2,0)</f>
        <v>#N/A</v>
      </c>
      <c r="EQA19" s="57"/>
      <c r="EQB19" s="58"/>
      <c r="EQC19" s="56" t="e">
        <f>VLOOKUP(EQB19,$B$8:$C$182,2,0)</f>
        <v>#N/A</v>
      </c>
      <c r="EQD19" s="57"/>
      <c r="EQE19" s="58"/>
      <c r="EQF19" s="56" t="e">
        <f>VLOOKUP(EQE19,$B$8:$C$182,2,0)</f>
        <v>#N/A</v>
      </c>
      <c r="EQG19" s="57"/>
      <c r="EQH19" s="58"/>
      <c r="EQI19" s="56" t="e">
        <f>VLOOKUP(EQH19,$B$8:$C$182,2,0)</f>
        <v>#N/A</v>
      </c>
      <c r="EQJ19" s="57"/>
      <c r="EQK19" s="58"/>
      <c r="EQL19" s="56" t="e">
        <f>VLOOKUP(EQK19,$B$8:$C$182,2,0)</f>
        <v>#N/A</v>
      </c>
      <c r="EQM19" s="57"/>
      <c r="EQN19" s="58"/>
      <c r="EQO19" s="56" t="e">
        <f>VLOOKUP(EQN19,$B$8:$C$182,2,0)</f>
        <v>#N/A</v>
      </c>
      <c r="EQP19" s="57"/>
      <c r="EQQ19" s="58"/>
      <c r="EQR19" s="56" t="e">
        <f>VLOOKUP(EQQ19,$B$8:$C$182,2,0)</f>
        <v>#N/A</v>
      </c>
      <c r="EQS19" s="57"/>
      <c r="EQT19" s="58"/>
      <c r="EQU19" s="56" t="e">
        <f>VLOOKUP(EQT19,$B$8:$C$182,2,0)</f>
        <v>#N/A</v>
      </c>
      <c r="EQV19" s="57"/>
      <c r="EQW19" s="58"/>
      <c r="EQX19" s="56" t="e">
        <f>VLOOKUP(EQW19,$B$8:$C$182,2,0)</f>
        <v>#N/A</v>
      </c>
      <c r="EQY19" s="57"/>
      <c r="EQZ19" s="58"/>
      <c r="ERA19" s="56" t="e">
        <f>VLOOKUP(EQZ19,$B$8:$C$182,2,0)</f>
        <v>#N/A</v>
      </c>
      <c r="ERB19" s="57"/>
      <c r="ERC19" s="58"/>
      <c r="ERD19" s="56" t="e">
        <f>VLOOKUP(ERC19,$B$8:$C$182,2,0)</f>
        <v>#N/A</v>
      </c>
      <c r="ERE19" s="57"/>
      <c r="ERF19" s="58"/>
      <c r="ERG19" s="56" t="e">
        <f>VLOOKUP(ERF19,$B$8:$C$182,2,0)</f>
        <v>#N/A</v>
      </c>
      <c r="ERH19" s="57"/>
      <c r="ERI19" s="58"/>
      <c r="ERJ19" s="56" t="e">
        <f>VLOOKUP(ERI19,$B$8:$C$182,2,0)</f>
        <v>#N/A</v>
      </c>
      <c r="ERK19" s="57"/>
      <c r="ERL19" s="58"/>
      <c r="ERM19" s="56" t="e">
        <f>VLOOKUP(ERL19,$B$8:$C$182,2,0)</f>
        <v>#N/A</v>
      </c>
      <c r="ERN19" s="57"/>
      <c r="ERO19" s="58"/>
      <c r="ERP19" s="56" t="e">
        <f>VLOOKUP(ERO19,$B$8:$C$182,2,0)</f>
        <v>#N/A</v>
      </c>
      <c r="ERQ19" s="57"/>
      <c r="ERR19" s="58"/>
      <c r="ERS19" s="56" t="e">
        <f>VLOOKUP(ERR19,$B$8:$C$182,2,0)</f>
        <v>#N/A</v>
      </c>
      <c r="ERT19" s="57"/>
      <c r="ERU19" s="58"/>
      <c r="ERV19" s="56" t="e">
        <f>VLOOKUP(ERU19,$B$8:$C$182,2,0)</f>
        <v>#N/A</v>
      </c>
      <c r="ERW19" s="57"/>
      <c r="ERX19" s="58"/>
      <c r="ERY19" s="56" t="e">
        <f>VLOOKUP(ERX19,$B$8:$C$182,2,0)</f>
        <v>#N/A</v>
      </c>
      <c r="ERZ19" s="57"/>
      <c r="ESA19" s="58"/>
      <c r="ESB19" s="56" t="e">
        <f>VLOOKUP(ESA19,$B$8:$C$182,2,0)</f>
        <v>#N/A</v>
      </c>
      <c r="ESC19" s="57"/>
      <c r="ESD19" s="58"/>
      <c r="ESE19" s="56" t="e">
        <f>VLOOKUP(ESD19,$B$8:$C$182,2,0)</f>
        <v>#N/A</v>
      </c>
      <c r="ESF19" s="57"/>
      <c r="ESG19" s="58"/>
      <c r="ESH19" s="56" t="e">
        <f>VLOOKUP(ESG19,$B$8:$C$182,2,0)</f>
        <v>#N/A</v>
      </c>
      <c r="ESI19" s="57"/>
      <c r="ESJ19" s="58"/>
      <c r="ESK19" s="56" t="e">
        <f>VLOOKUP(ESJ19,$B$8:$C$182,2,0)</f>
        <v>#N/A</v>
      </c>
      <c r="ESL19" s="57"/>
      <c r="ESM19" s="58"/>
      <c r="ESN19" s="56" t="e">
        <f>VLOOKUP(ESM19,$B$8:$C$182,2,0)</f>
        <v>#N/A</v>
      </c>
      <c r="ESO19" s="57"/>
      <c r="ESP19" s="58"/>
      <c r="ESQ19" s="56" t="e">
        <f>VLOOKUP(ESP19,$B$8:$C$182,2,0)</f>
        <v>#N/A</v>
      </c>
      <c r="ESR19" s="57"/>
      <c r="ESS19" s="58"/>
      <c r="EST19" s="56" t="e">
        <f>VLOOKUP(ESS19,$B$8:$C$182,2,0)</f>
        <v>#N/A</v>
      </c>
      <c r="ESU19" s="57"/>
      <c r="ESV19" s="58"/>
      <c r="ESW19" s="56" t="e">
        <f>VLOOKUP(ESV19,$B$8:$C$182,2,0)</f>
        <v>#N/A</v>
      </c>
      <c r="ESX19" s="57"/>
      <c r="ESY19" s="58"/>
      <c r="ESZ19" s="56" t="e">
        <f>VLOOKUP(ESY19,$B$8:$C$182,2,0)</f>
        <v>#N/A</v>
      </c>
      <c r="ETA19" s="57"/>
      <c r="ETB19" s="58"/>
      <c r="ETC19" s="56" t="e">
        <f>VLOOKUP(ETB19,$B$8:$C$182,2,0)</f>
        <v>#N/A</v>
      </c>
      <c r="ETD19" s="57"/>
      <c r="ETE19" s="58"/>
      <c r="ETF19" s="56" t="e">
        <f>VLOOKUP(ETE19,$B$8:$C$182,2,0)</f>
        <v>#N/A</v>
      </c>
      <c r="ETG19" s="57"/>
      <c r="ETH19" s="58"/>
      <c r="ETI19" s="56" t="e">
        <f>VLOOKUP(ETH19,$B$8:$C$182,2,0)</f>
        <v>#N/A</v>
      </c>
      <c r="ETJ19" s="57"/>
      <c r="ETK19" s="58"/>
      <c r="ETL19" s="56" t="e">
        <f>VLOOKUP(ETK19,$B$8:$C$182,2,0)</f>
        <v>#N/A</v>
      </c>
      <c r="ETM19" s="57"/>
      <c r="ETN19" s="58"/>
      <c r="ETO19" s="56" t="e">
        <f>VLOOKUP(ETN19,$B$8:$C$182,2,0)</f>
        <v>#N/A</v>
      </c>
      <c r="ETP19" s="57"/>
      <c r="ETQ19" s="58"/>
      <c r="ETR19" s="56" t="e">
        <f>VLOOKUP(ETQ19,$B$8:$C$182,2,0)</f>
        <v>#N/A</v>
      </c>
      <c r="ETS19" s="57"/>
      <c r="ETT19" s="58"/>
      <c r="ETU19" s="56" t="e">
        <f>VLOOKUP(ETT19,$B$8:$C$182,2,0)</f>
        <v>#N/A</v>
      </c>
      <c r="ETV19" s="57"/>
      <c r="ETW19" s="58"/>
      <c r="ETX19" s="56" t="e">
        <f>VLOOKUP(ETW19,$B$8:$C$182,2,0)</f>
        <v>#N/A</v>
      </c>
      <c r="ETY19" s="57"/>
      <c r="ETZ19" s="58"/>
      <c r="EUA19" s="56" t="e">
        <f>VLOOKUP(ETZ19,$B$8:$C$182,2,0)</f>
        <v>#N/A</v>
      </c>
      <c r="EUB19" s="57"/>
      <c r="EUC19" s="58"/>
      <c r="EUD19" s="56" t="e">
        <f>VLOOKUP(EUC19,$B$8:$C$182,2,0)</f>
        <v>#N/A</v>
      </c>
      <c r="EUE19" s="57"/>
      <c r="EUF19" s="58"/>
      <c r="EUG19" s="56" t="e">
        <f>VLOOKUP(EUF19,$B$8:$C$182,2,0)</f>
        <v>#N/A</v>
      </c>
      <c r="EUH19" s="57"/>
      <c r="EUI19" s="58"/>
      <c r="EUJ19" s="56" t="e">
        <f>VLOOKUP(EUI19,$B$8:$C$182,2,0)</f>
        <v>#N/A</v>
      </c>
      <c r="EUK19" s="57"/>
      <c r="EUL19" s="58"/>
      <c r="EUM19" s="56" t="e">
        <f>VLOOKUP(EUL19,$B$8:$C$182,2,0)</f>
        <v>#N/A</v>
      </c>
      <c r="EUN19" s="57"/>
      <c r="EUO19" s="58"/>
      <c r="EUP19" s="56" t="e">
        <f>VLOOKUP(EUO19,$B$8:$C$182,2,0)</f>
        <v>#N/A</v>
      </c>
      <c r="EUQ19" s="57"/>
      <c r="EUR19" s="58"/>
      <c r="EUS19" s="56" t="e">
        <f>VLOOKUP(EUR19,$B$8:$C$182,2,0)</f>
        <v>#N/A</v>
      </c>
      <c r="EUT19" s="57"/>
      <c r="EUU19" s="58"/>
      <c r="EUV19" s="56" t="e">
        <f>VLOOKUP(EUU19,$B$8:$C$182,2,0)</f>
        <v>#N/A</v>
      </c>
      <c r="EUW19" s="57"/>
      <c r="EUX19" s="58"/>
      <c r="EUY19" s="56" t="e">
        <f>VLOOKUP(EUX19,$B$8:$C$182,2,0)</f>
        <v>#N/A</v>
      </c>
      <c r="EUZ19" s="57"/>
      <c r="EVA19" s="58"/>
      <c r="EVB19" s="56" t="e">
        <f>VLOOKUP(EVA19,$B$8:$C$182,2,0)</f>
        <v>#N/A</v>
      </c>
      <c r="EVC19" s="57"/>
      <c r="EVD19" s="58"/>
      <c r="EVE19" s="56" t="e">
        <f>VLOOKUP(EVD19,$B$8:$C$182,2,0)</f>
        <v>#N/A</v>
      </c>
      <c r="EVF19" s="57"/>
      <c r="EVG19" s="58"/>
      <c r="EVH19" s="56" t="e">
        <f>VLOOKUP(EVG19,$B$8:$C$182,2,0)</f>
        <v>#N/A</v>
      </c>
      <c r="EVI19" s="57"/>
      <c r="EVJ19" s="58"/>
      <c r="EVK19" s="56" t="e">
        <f>VLOOKUP(EVJ19,$B$8:$C$182,2,0)</f>
        <v>#N/A</v>
      </c>
      <c r="EVL19" s="57"/>
      <c r="EVM19" s="58"/>
      <c r="EVN19" s="56" t="e">
        <f>VLOOKUP(EVM19,$B$8:$C$182,2,0)</f>
        <v>#N/A</v>
      </c>
      <c r="EVO19" s="57"/>
      <c r="EVP19" s="58"/>
      <c r="EVQ19" s="56" t="e">
        <f>VLOOKUP(EVP19,$B$8:$C$182,2,0)</f>
        <v>#N/A</v>
      </c>
      <c r="EVR19" s="57"/>
      <c r="EVS19" s="58"/>
      <c r="EVT19" s="56" t="e">
        <f>VLOOKUP(EVS19,$B$8:$C$182,2,0)</f>
        <v>#N/A</v>
      </c>
      <c r="EVU19" s="57"/>
      <c r="EVV19" s="58"/>
      <c r="EVW19" s="56" t="e">
        <f>VLOOKUP(EVV19,$B$8:$C$182,2,0)</f>
        <v>#N/A</v>
      </c>
      <c r="EVX19" s="57"/>
      <c r="EVY19" s="58"/>
      <c r="EVZ19" s="56" t="e">
        <f>VLOOKUP(EVY19,$B$8:$C$182,2,0)</f>
        <v>#N/A</v>
      </c>
      <c r="EWA19" s="57"/>
      <c r="EWB19" s="58"/>
      <c r="EWC19" s="56" t="e">
        <f>VLOOKUP(EWB19,$B$8:$C$182,2,0)</f>
        <v>#N/A</v>
      </c>
      <c r="EWD19" s="57"/>
      <c r="EWE19" s="58"/>
      <c r="EWF19" s="56" t="e">
        <f>VLOOKUP(EWE19,$B$8:$C$182,2,0)</f>
        <v>#N/A</v>
      </c>
      <c r="EWG19" s="57"/>
      <c r="EWH19" s="58"/>
      <c r="EWI19" s="56" t="e">
        <f>VLOOKUP(EWH19,$B$8:$C$182,2,0)</f>
        <v>#N/A</v>
      </c>
      <c r="EWJ19" s="57"/>
      <c r="EWK19" s="58"/>
      <c r="EWL19" s="56" t="e">
        <f>VLOOKUP(EWK19,$B$8:$C$182,2,0)</f>
        <v>#N/A</v>
      </c>
      <c r="EWM19" s="57"/>
      <c r="EWN19" s="58"/>
      <c r="EWO19" s="56" t="e">
        <f>VLOOKUP(EWN19,$B$8:$C$182,2,0)</f>
        <v>#N/A</v>
      </c>
      <c r="EWP19" s="57"/>
      <c r="EWQ19" s="58"/>
      <c r="EWR19" s="56" t="e">
        <f>VLOOKUP(EWQ19,$B$8:$C$182,2,0)</f>
        <v>#N/A</v>
      </c>
      <c r="EWS19" s="57"/>
      <c r="EWT19" s="58"/>
      <c r="EWU19" s="56" t="e">
        <f>VLOOKUP(EWT19,$B$8:$C$182,2,0)</f>
        <v>#N/A</v>
      </c>
      <c r="EWV19" s="57"/>
      <c r="EWW19" s="58"/>
      <c r="EWX19" s="56" t="e">
        <f>VLOOKUP(EWW19,$B$8:$C$182,2,0)</f>
        <v>#N/A</v>
      </c>
      <c r="EWY19" s="57"/>
      <c r="EWZ19" s="58"/>
      <c r="EXA19" s="56" t="e">
        <f>VLOOKUP(EWZ19,$B$8:$C$182,2,0)</f>
        <v>#N/A</v>
      </c>
      <c r="EXB19" s="57"/>
      <c r="EXC19" s="58"/>
      <c r="EXD19" s="56" t="e">
        <f>VLOOKUP(EXC19,$B$8:$C$182,2,0)</f>
        <v>#N/A</v>
      </c>
      <c r="EXE19" s="57"/>
      <c r="EXF19" s="58"/>
      <c r="EXG19" s="56" t="e">
        <f>VLOOKUP(EXF19,$B$8:$C$182,2,0)</f>
        <v>#N/A</v>
      </c>
      <c r="EXH19" s="57"/>
      <c r="EXI19" s="58"/>
      <c r="EXJ19" s="56" t="e">
        <f>VLOOKUP(EXI19,$B$8:$C$182,2,0)</f>
        <v>#N/A</v>
      </c>
      <c r="EXK19" s="57"/>
      <c r="EXL19" s="58"/>
      <c r="EXM19" s="56" t="e">
        <f>VLOOKUP(EXL19,$B$8:$C$182,2,0)</f>
        <v>#N/A</v>
      </c>
      <c r="EXN19" s="57"/>
      <c r="EXO19" s="58"/>
      <c r="EXP19" s="56" t="e">
        <f>VLOOKUP(EXO19,$B$8:$C$182,2,0)</f>
        <v>#N/A</v>
      </c>
      <c r="EXQ19" s="57"/>
      <c r="EXR19" s="58"/>
      <c r="EXS19" s="56" t="e">
        <f>VLOOKUP(EXR19,$B$8:$C$182,2,0)</f>
        <v>#N/A</v>
      </c>
      <c r="EXT19" s="57"/>
      <c r="EXU19" s="58"/>
      <c r="EXV19" s="56" t="e">
        <f>VLOOKUP(EXU19,$B$8:$C$182,2,0)</f>
        <v>#N/A</v>
      </c>
      <c r="EXW19" s="57"/>
      <c r="EXX19" s="58"/>
      <c r="EXY19" s="56" t="e">
        <f>VLOOKUP(EXX19,$B$8:$C$182,2,0)</f>
        <v>#N/A</v>
      </c>
      <c r="EXZ19" s="57"/>
      <c r="EYA19" s="58"/>
      <c r="EYB19" s="56" t="e">
        <f>VLOOKUP(EYA19,$B$8:$C$182,2,0)</f>
        <v>#N/A</v>
      </c>
      <c r="EYC19" s="57"/>
      <c r="EYD19" s="58"/>
      <c r="EYE19" s="56" t="e">
        <f>VLOOKUP(EYD19,$B$8:$C$182,2,0)</f>
        <v>#N/A</v>
      </c>
      <c r="EYF19" s="57"/>
      <c r="EYG19" s="58"/>
      <c r="EYH19" s="56" t="e">
        <f>VLOOKUP(EYG19,$B$8:$C$182,2,0)</f>
        <v>#N/A</v>
      </c>
      <c r="EYI19" s="57"/>
      <c r="EYJ19" s="58"/>
      <c r="EYK19" s="56" t="e">
        <f>VLOOKUP(EYJ19,$B$8:$C$182,2,0)</f>
        <v>#N/A</v>
      </c>
      <c r="EYL19" s="57"/>
      <c r="EYM19" s="58"/>
      <c r="EYN19" s="56" t="e">
        <f>VLOOKUP(EYM19,$B$8:$C$182,2,0)</f>
        <v>#N/A</v>
      </c>
      <c r="EYO19" s="57"/>
      <c r="EYP19" s="58"/>
      <c r="EYQ19" s="56" t="e">
        <f>VLOOKUP(EYP19,$B$8:$C$182,2,0)</f>
        <v>#N/A</v>
      </c>
      <c r="EYR19" s="57"/>
      <c r="EYS19" s="58"/>
      <c r="EYT19" s="56" t="e">
        <f>VLOOKUP(EYS19,$B$8:$C$182,2,0)</f>
        <v>#N/A</v>
      </c>
      <c r="EYU19" s="57"/>
      <c r="EYV19" s="58"/>
      <c r="EYW19" s="56" t="e">
        <f>VLOOKUP(EYV19,$B$8:$C$182,2,0)</f>
        <v>#N/A</v>
      </c>
      <c r="EYX19" s="57"/>
      <c r="EYY19" s="58"/>
      <c r="EYZ19" s="56" t="e">
        <f>VLOOKUP(EYY19,$B$8:$C$182,2,0)</f>
        <v>#N/A</v>
      </c>
      <c r="EZA19" s="57"/>
      <c r="EZB19" s="58"/>
      <c r="EZC19" s="56" t="e">
        <f>VLOOKUP(EZB19,$B$8:$C$182,2,0)</f>
        <v>#N/A</v>
      </c>
      <c r="EZD19" s="57"/>
      <c r="EZE19" s="58"/>
      <c r="EZF19" s="56" t="e">
        <f>VLOOKUP(EZE19,$B$8:$C$182,2,0)</f>
        <v>#N/A</v>
      </c>
      <c r="EZG19" s="57"/>
      <c r="EZH19" s="58"/>
      <c r="EZI19" s="56" t="e">
        <f>VLOOKUP(EZH19,$B$8:$C$182,2,0)</f>
        <v>#N/A</v>
      </c>
      <c r="EZJ19" s="57"/>
      <c r="EZK19" s="58"/>
      <c r="EZL19" s="56" t="e">
        <f>VLOOKUP(EZK19,$B$8:$C$182,2,0)</f>
        <v>#N/A</v>
      </c>
      <c r="EZM19" s="57"/>
      <c r="EZN19" s="58"/>
      <c r="EZO19" s="56" t="e">
        <f>VLOOKUP(EZN19,$B$8:$C$182,2,0)</f>
        <v>#N/A</v>
      </c>
      <c r="EZP19" s="57"/>
      <c r="EZQ19" s="58"/>
      <c r="EZR19" s="56" t="e">
        <f>VLOOKUP(EZQ19,$B$8:$C$182,2,0)</f>
        <v>#N/A</v>
      </c>
      <c r="EZS19" s="57"/>
      <c r="EZT19" s="58"/>
      <c r="EZU19" s="56" t="e">
        <f>VLOOKUP(EZT19,$B$8:$C$182,2,0)</f>
        <v>#N/A</v>
      </c>
      <c r="EZV19" s="57"/>
      <c r="EZW19" s="58"/>
      <c r="EZX19" s="56" t="e">
        <f>VLOOKUP(EZW19,$B$8:$C$182,2,0)</f>
        <v>#N/A</v>
      </c>
      <c r="EZY19" s="57"/>
      <c r="EZZ19" s="58"/>
      <c r="FAA19" s="56" t="e">
        <f>VLOOKUP(EZZ19,$B$8:$C$182,2,0)</f>
        <v>#N/A</v>
      </c>
      <c r="FAB19" s="57"/>
      <c r="FAC19" s="58"/>
      <c r="FAD19" s="56" t="e">
        <f>VLOOKUP(FAC19,$B$8:$C$182,2,0)</f>
        <v>#N/A</v>
      </c>
      <c r="FAE19" s="57"/>
      <c r="FAF19" s="58"/>
      <c r="FAG19" s="56" t="e">
        <f>VLOOKUP(FAF19,$B$8:$C$182,2,0)</f>
        <v>#N/A</v>
      </c>
      <c r="FAH19" s="57"/>
      <c r="FAI19" s="58"/>
      <c r="FAJ19" s="56" t="e">
        <f>VLOOKUP(FAI19,$B$8:$C$182,2,0)</f>
        <v>#N/A</v>
      </c>
      <c r="FAK19" s="57"/>
      <c r="FAL19" s="58"/>
      <c r="FAM19" s="56" t="e">
        <f>VLOOKUP(FAL19,$B$8:$C$182,2,0)</f>
        <v>#N/A</v>
      </c>
      <c r="FAN19" s="57"/>
      <c r="FAO19" s="58"/>
      <c r="FAP19" s="56" t="e">
        <f>VLOOKUP(FAO19,$B$8:$C$182,2,0)</f>
        <v>#N/A</v>
      </c>
      <c r="FAQ19" s="57"/>
      <c r="FAR19" s="58"/>
      <c r="FAS19" s="56" t="e">
        <f>VLOOKUP(FAR19,$B$8:$C$182,2,0)</f>
        <v>#N/A</v>
      </c>
      <c r="FAT19" s="57"/>
      <c r="FAU19" s="58"/>
      <c r="FAV19" s="56" t="e">
        <f>VLOOKUP(FAU19,$B$8:$C$182,2,0)</f>
        <v>#N/A</v>
      </c>
      <c r="FAW19" s="57"/>
      <c r="FAX19" s="58"/>
      <c r="FAY19" s="56" t="e">
        <f>VLOOKUP(FAX19,$B$8:$C$182,2,0)</f>
        <v>#N/A</v>
      </c>
      <c r="FAZ19" s="57"/>
      <c r="FBA19" s="58"/>
      <c r="FBB19" s="56" t="e">
        <f>VLOOKUP(FBA19,$B$8:$C$182,2,0)</f>
        <v>#N/A</v>
      </c>
      <c r="FBC19" s="57"/>
      <c r="FBD19" s="58"/>
      <c r="FBE19" s="56" t="e">
        <f>VLOOKUP(FBD19,$B$8:$C$182,2,0)</f>
        <v>#N/A</v>
      </c>
      <c r="FBF19" s="57"/>
      <c r="FBG19" s="58"/>
      <c r="FBH19" s="56" t="e">
        <f>VLOOKUP(FBG19,$B$8:$C$182,2,0)</f>
        <v>#N/A</v>
      </c>
      <c r="FBI19" s="57"/>
      <c r="FBJ19" s="58"/>
      <c r="FBK19" s="56" t="e">
        <f>VLOOKUP(FBJ19,$B$8:$C$182,2,0)</f>
        <v>#N/A</v>
      </c>
      <c r="FBL19" s="57"/>
      <c r="FBM19" s="58"/>
      <c r="FBN19" s="56" t="e">
        <f>VLOOKUP(FBM19,$B$8:$C$182,2,0)</f>
        <v>#N/A</v>
      </c>
      <c r="FBO19" s="57"/>
      <c r="FBP19" s="58"/>
      <c r="FBQ19" s="56" t="e">
        <f>VLOOKUP(FBP19,$B$8:$C$182,2,0)</f>
        <v>#N/A</v>
      </c>
      <c r="FBR19" s="57"/>
      <c r="FBS19" s="58"/>
      <c r="FBT19" s="56" t="e">
        <f>VLOOKUP(FBS19,$B$8:$C$182,2,0)</f>
        <v>#N/A</v>
      </c>
      <c r="FBU19" s="57"/>
      <c r="FBV19" s="58"/>
      <c r="FBW19" s="56" t="e">
        <f>VLOOKUP(FBV19,$B$8:$C$182,2,0)</f>
        <v>#N/A</v>
      </c>
      <c r="FBX19" s="57"/>
      <c r="FBY19" s="58"/>
      <c r="FBZ19" s="56" t="e">
        <f>VLOOKUP(FBY19,$B$8:$C$182,2,0)</f>
        <v>#N/A</v>
      </c>
      <c r="FCA19" s="57"/>
      <c r="FCB19" s="58"/>
      <c r="FCC19" s="56" t="e">
        <f>VLOOKUP(FCB19,$B$8:$C$182,2,0)</f>
        <v>#N/A</v>
      </c>
      <c r="FCD19" s="57"/>
      <c r="FCE19" s="58"/>
      <c r="FCF19" s="56" t="e">
        <f>VLOOKUP(FCE19,$B$8:$C$182,2,0)</f>
        <v>#N/A</v>
      </c>
      <c r="FCG19" s="57"/>
      <c r="FCH19" s="58"/>
      <c r="FCI19" s="56" t="e">
        <f>VLOOKUP(FCH19,$B$8:$C$182,2,0)</f>
        <v>#N/A</v>
      </c>
      <c r="FCJ19" s="57"/>
      <c r="FCK19" s="58"/>
      <c r="FCL19" s="56" t="e">
        <f>VLOOKUP(FCK19,$B$8:$C$182,2,0)</f>
        <v>#N/A</v>
      </c>
      <c r="FCM19" s="57"/>
      <c r="FCN19" s="58"/>
      <c r="FCO19" s="56" t="e">
        <f>VLOOKUP(FCN19,$B$8:$C$182,2,0)</f>
        <v>#N/A</v>
      </c>
      <c r="FCP19" s="57"/>
      <c r="FCQ19" s="58"/>
      <c r="FCR19" s="56" t="e">
        <f>VLOOKUP(FCQ19,$B$8:$C$182,2,0)</f>
        <v>#N/A</v>
      </c>
      <c r="FCS19" s="57"/>
      <c r="FCT19" s="58"/>
      <c r="FCU19" s="56" t="e">
        <f>VLOOKUP(FCT19,$B$8:$C$182,2,0)</f>
        <v>#N/A</v>
      </c>
      <c r="FCV19" s="57"/>
      <c r="FCW19" s="58"/>
      <c r="FCX19" s="56" t="e">
        <f>VLOOKUP(FCW19,$B$8:$C$182,2,0)</f>
        <v>#N/A</v>
      </c>
      <c r="FCY19" s="57"/>
      <c r="FCZ19" s="58"/>
      <c r="FDA19" s="56" t="e">
        <f>VLOOKUP(FCZ19,$B$8:$C$182,2,0)</f>
        <v>#N/A</v>
      </c>
      <c r="FDB19" s="57"/>
      <c r="FDC19" s="58"/>
      <c r="FDD19" s="56" t="e">
        <f>VLOOKUP(FDC19,$B$8:$C$182,2,0)</f>
        <v>#N/A</v>
      </c>
      <c r="FDE19" s="57"/>
      <c r="FDF19" s="58"/>
      <c r="FDG19" s="56" t="e">
        <f>VLOOKUP(FDF19,$B$8:$C$182,2,0)</f>
        <v>#N/A</v>
      </c>
      <c r="FDH19" s="57"/>
      <c r="FDI19" s="58"/>
      <c r="FDJ19" s="56" t="e">
        <f>VLOOKUP(FDI19,$B$8:$C$182,2,0)</f>
        <v>#N/A</v>
      </c>
      <c r="FDK19" s="57"/>
      <c r="FDL19" s="58"/>
      <c r="FDM19" s="56" t="e">
        <f>VLOOKUP(FDL19,$B$8:$C$182,2,0)</f>
        <v>#N/A</v>
      </c>
      <c r="FDN19" s="57"/>
      <c r="FDO19" s="58"/>
      <c r="FDP19" s="56" t="e">
        <f>VLOOKUP(FDO19,$B$8:$C$182,2,0)</f>
        <v>#N/A</v>
      </c>
      <c r="FDQ19" s="57"/>
      <c r="FDR19" s="58"/>
      <c r="FDS19" s="56" t="e">
        <f>VLOOKUP(FDR19,$B$8:$C$182,2,0)</f>
        <v>#N/A</v>
      </c>
      <c r="FDT19" s="57"/>
      <c r="FDU19" s="58"/>
      <c r="FDV19" s="56" t="e">
        <f>VLOOKUP(FDU19,$B$8:$C$182,2,0)</f>
        <v>#N/A</v>
      </c>
      <c r="FDW19" s="57"/>
      <c r="FDX19" s="58"/>
      <c r="FDY19" s="56" t="e">
        <f>VLOOKUP(FDX19,$B$8:$C$182,2,0)</f>
        <v>#N/A</v>
      </c>
      <c r="FDZ19" s="57"/>
      <c r="FEA19" s="58"/>
      <c r="FEB19" s="56" t="e">
        <f>VLOOKUP(FEA19,$B$8:$C$182,2,0)</f>
        <v>#N/A</v>
      </c>
      <c r="FEC19" s="57"/>
      <c r="FED19" s="58"/>
      <c r="FEE19" s="56" t="e">
        <f>VLOOKUP(FED19,$B$8:$C$182,2,0)</f>
        <v>#N/A</v>
      </c>
      <c r="FEF19" s="57"/>
      <c r="FEG19" s="58"/>
      <c r="FEH19" s="56" t="e">
        <f>VLOOKUP(FEG19,$B$8:$C$182,2,0)</f>
        <v>#N/A</v>
      </c>
      <c r="FEI19" s="57"/>
      <c r="FEJ19" s="58"/>
      <c r="FEK19" s="56" t="e">
        <f>VLOOKUP(FEJ19,$B$8:$C$182,2,0)</f>
        <v>#N/A</v>
      </c>
      <c r="FEL19" s="57"/>
      <c r="FEM19" s="58"/>
      <c r="FEN19" s="56" t="e">
        <f>VLOOKUP(FEM19,$B$8:$C$182,2,0)</f>
        <v>#N/A</v>
      </c>
      <c r="FEO19" s="57"/>
      <c r="FEP19" s="58"/>
      <c r="FEQ19" s="56" t="e">
        <f>VLOOKUP(FEP19,$B$8:$C$182,2,0)</f>
        <v>#N/A</v>
      </c>
      <c r="FER19" s="57"/>
      <c r="FES19" s="58"/>
      <c r="FET19" s="56" t="e">
        <f>VLOOKUP(FES19,$B$8:$C$182,2,0)</f>
        <v>#N/A</v>
      </c>
      <c r="FEU19" s="57"/>
      <c r="FEV19" s="58"/>
      <c r="FEW19" s="56" t="e">
        <f>VLOOKUP(FEV19,$B$8:$C$182,2,0)</f>
        <v>#N/A</v>
      </c>
      <c r="FEX19" s="57"/>
      <c r="FEY19" s="58"/>
      <c r="FEZ19" s="56" t="e">
        <f>VLOOKUP(FEY19,$B$8:$C$182,2,0)</f>
        <v>#N/A</v>
      </c>
      <c r="FFA19" s="57"/>
      <c r="FFB19" s="58"/>
      <c r="FFC19" s="56" t="e">
        <f>VLOOKUP(FFB19,$B$8:$C$182,2,0)</f>
        <v>#N/A</v>
      </c>
      <c r="FFD19" s="57"/>
      <c r="FFE19" s="58"/>
      <c r="FFF19" s="56" t="e">
        <f>VLOOKUP(FFE19,$B$8:$C$182,2,0)</f>
        <v>#N/A</v>
      </c>
      <c r="FFG19" s="57"/>
      <c r="FFH19" s="58"/>
      <c r="FFI19" s="56" t="e">
        <f>VLOOKUP(FFH19,$B$8:$C$182,2,0)</f>
        <v>#N/A</v>
      </c>
      <c r="FFJ19" s="57"/>
      <c r="FFK19" s="58"/>
      <c r="FFL19" s="56" t="e">
        <f>VLOOKUP(FFK19,$B$8:$C$182,2,0)</f>
        <v>#N/A</v>
      </c>
      <c r="FFM19" s="57"/>
      <c r="FFN19" s="58"/>
      <c r="FFO19" s="56" t="e">
        <f>VLOOKUP(FFN19,$B$8:$C$182,2,0)</f>
        <v>#N/A</v>
      </c>
      <c r="FFP19" s="57"/>
      <c r="FFQ19" s="58"/>
      <c r="FFR19" s="56" t="e">
        <f>VLOOKUP(FFQ19,$B$8:$C$182,2,0)</f>
        <v>#N/A</v>
      </c>
      <c r="FFS19" s="57"/>
      <c r="FFT19" s="58"/>
      <c r="FFU19" s="56" t="e">
        <f>VLOOKUP(FFT19,$B$8:$C$182,2,0)</f>
        <v>#N/A</v>
      </c>
      <c r="FFV19" s="57"/>
      <c r="FFW19" s="58"/>
      <c r="FFX19" s="56" t="e">
        <f>VLOOKUP(FFW19,$B$8:$C$182,2,0)</f>
        <v>#N/A</v>
      </c>
      <c r="FFY19" s="57"/>
      <c r="FFZ19" s="58"/>
      <c r="FGA19" s="56" t="e">
        <f>VLOOKUP(FFZ19,$B$8:$C$182,2,0)</f>
        <v>#N/A</v>
      </c>
      <c r="FGB19" s="57"/>
      <c r="FGC19" s="58"/>
      <c r="FGD19" s="56" t="e">
        <f>VLOOKUP(FGC19,$B$8:$C$182,2,0)</f>
        <v>#N/A</v>
      </c>
      <c r="FGE19" s="57"/>
      <c r="FGF19" s="58"/>
      <c r="FGG19" s="56" t="e">
        <f>VLOOKUP(FGF19,$B$8:$C$182,2,0)</f>
        <v>#N/A</v>
      </c>
      <c r="FGH19" s="57"/>
      <c r="FGI19" s="58"/>
      <c r="FGJ19" s="56" t="e">
        <f>VLOOKUP(FGI19,$B$8:$C$182,2,0)</f>
        <v>#N/A</v>
      </c>
      <c r="FGK19" s="57"/>
      <c r="FGL19" s="58"/>
      <c r="FGM19" s="56" t="e">
        <f>VLOOKUP(FGL19,$B$8:$C$182,2,0)</f>
        <v>#N/A</v>
      </c>
      <c r="FGN19" s="57"/>
      <c r="FGO19" s="58"/>
      <c r="FGP19" s="56" t="e">
        <f>VLOOKUP(FGO19,$B$8:$C$182,2,0)</f>
        <v>#N/A</v>
      </c>
      <c r="FGQ19" s="57"/>
      <c r="FGR19" s="58"/>
      <c r="FGS19" s="56" t="e">
        <f>VLOOKUP(FGR19,$B$8:$C$182,2,0)</f>
        <v>#N/A</v>
      </c>
      <c r="FGT19" s="57"/>
      <c r="FGU19" s="58"/>
      <c r="FGV19" s="56" t="e">
        <f>VLOOKUP(FGU19,$B$8:$C$182,2,0)</f>
        <v>#N/A</v>
      </c>
      <c r="FGW19" s="57"/>
      <c r="FGX19" s="58"/>
      <c r="FGY19" s="56" t="e">
        <f>VLOOKUP(FGX19,$B$8:$C$182,2,0)</f>
        <v>#N/A</v>
      </c>
      <c r="FGZ19" s="57"/>
      <c r="FHA19" s="58"/>
      <c r="FHB19" s="56" t="e">
        <f>VLOOKUP(FHA19,$B$8:$C$182,2,0)</f>
        <v>#N/A</v>
      </c>
      <c r="FHC19" s="57"/>
      <c r="FHD19" s="58"/>
      <c r="FHE19" s="56" t="e">
        <f>VLOOKUP(FHD19,$B$8:$C$182,2,0)</f>
        <v>#N/A</v>
      </c>
      <c r="FHF19" s="57"/>
      <c r="FHG19" s="58"/>
      <c r="FHH19" s="56" t="e">
        <f>VLOOKUP(FHG19,$B$8:$C$182,2,0)</f>
        <v>#N/A</v>
      </c>
      <c r="FHI19" s="57"/>
      <c r="FHJ19" s="58"/>
      <c r="FHK19" s="56" t="e">
        <f>VLOOKUP(FHJ19,$B$8:$C$182,2,0)</f>
        <v>#N/A</v>
      </c>
      <c r="FHL19" s="57"/>
      <c r="FHM19" s="58"/>
      <c r="FHN19" s="56" t="e">
        <f>VLOOKUP(FHM19,$B$8:$C$182,2,0)</f>
        <v>#N/A</v>
      </c>
      <c r="FHO19" s="57"/>
      <c r="FHP19" s="58"/>
      <c r="FHQ19" s="56" t="e">
        <f>VLOOKUP(FHP19,$B$8:$C$182,2,0)</f>
        <v>#N/A</v>
      </c>
      <c r="FHR19" s="57"/>
      <c r="FHS19" s="58"/>
      <c r="FHT19" s="56" t="e">
        <f>VLOOKUP(FHS19,$B$8:$C$182,2,0)</f>
        <v>#N/A</v>
      </c>
      <c r="FHU19" s="57"/>
      <c r="FHV19" s="58"/>
      <c r="FHW19" s="56" t="e">
        <f>VLOOKUP(FHV19,$B$8:$C$182,2,0)</f>
        <v>#N/A</v>
      </c>
      <c r="FHX19" s="57"/>
      <c r="FHY19" s="58"/>
      <c r="FHZ19" s="56" t="e">
        <f>VLOOKUP(FHY19,$B$8:$C$182,2,0)</f>
        <v>#N/A</v>
      </c>
      <c r="FIA19" s="57"/>
      <c r="FIB19" s="58"/>
      <c r="FIC19" s="56" t="e">
        <f>VLOOKUP(FIB19,$B$8:$C$182,2,0)</f>
        <v>#N/A</v>
      </c>
      <c r="FID19" s="57"/>
      <c r="FIE19" s="58"/>
      <c r="FIF19" s="56" t="e">
        <f>VLOOKUP(FIE19,$B$8:$C$182,2,0)</f>
        <v>#N/A</v>
      </c>
      <c r="FIG19" s="57"/>
      <c r="FIH19" s="58"/>
      <c r="FII19" s="56" t="e">
        <f>VLOOKUP(FIH19,$B$8:$C$182,2,0)</f>
        <v>#N/A</v>
      </c>
      <c r="FIJ19" s="57"/>
      <c r="FIK19" s="58"/>
      <c r="FIL19" s="56" t="e">
        <f>VLOOKUP(FIK19,$B$8:$C$182,2,0)</f>
        <v>#N/A</v>
      </c>
      <c r="FIM19" s="57"/>
      <c r="FIN19" s="58"/>
      <c r="FIO19" s="56" t="e">
        <f>VLOOKUP(FIN19,$B$8:$C$182,2,0)</f>
        <v>#N/A</v>
      </c>
      <c r="FIP19" s="57"/>
      <c r="FIQ19" s="58"/>
      <c r="FIR19" s="56" t="e">
        <f>VLOOKUP(FIQ19,$B$8:$C$182,2,0)</f>
        <v>#N/A</v>
      </c>
      <c r="FIS19" s="57"/>
      <c r="FIT19" s="58"/>
      <c r="FIU19" s="56" t="e">
        <f>VLOOKUP(FIT19,$B$8:$C$182,2,0)</f>
        <v>#N/A</v>
      </c>
      <c r="FIV19" s="57"/>
      <c r="FIW19" s="58"/>
      <c r="FIX19" s="56" t="e">
        <f>VLOOKUP(FIW19,$B$8:$C$182,2,0)</f>
        <v>#N/A</v>
      </c>
      <c r="FIY19" s="57"/>
      <c r="FIZ19" s="58"/>
      <c r="FJA19" s="56" t="e">
        <f>VLOOKUP(FIZ19,$B$8:$C$182,2,0)</f>
        <v>#N/A</v>
      </c>
      <c r="FJB19" s="57"/>
      <c r="FJC19" s="58"/>
      <c r="FJD19" s="56" t="e">
        <f>VLOOKUP(FJC19,$B$8:$C$182,2,0)</f>
        <v>#N/A</v>
      </c>
      <c r="FJE19" s="57"/>
      <c r="FJF19" s="58"/>
      <c r="FJG19" s="56" t="e">
        <f>VLOOKUP(FJF19,$B$8:$C$182,2,0)</f>
        <v>#N/A</v>
      </c>
      <c r="FJH19" s="57"/>
      <c r="FJI19" s="58"/>
      <c r="FJJ19" s="56" t="e">
        <f>VLOOKUP(FJI19,$B$8:$C$182,2,0)</f>
        <v>#N/A</v>
      </c>
      <c r="FJK19" s="57"/>
      <c r="FJL19" s="58"/>
      <c r="FJM19" s="56" t="e">
        <f>VLOOKUP(FJL19,$B$8:$C$182,2,0)</f>
        <v>#N/A</v>
      </c>
      <c r="FJN19" s="57"/>
      <c r="FJO19" s="58"/>
      <c r="FJP19" s="56" t="e">
        <f>VLOOKUP(FJO19,$B$8:$C$182,2,0)</f>
        <v>#N/A</v>
      </c>
      <c r="FJQ19" s="57"/>
      <c r="FJR19" s="58"/>
      <c r="FJS19" s="56" t="e">
        <f>VLOOKUP(FJR19,$B$8:$C$182,2,0)</f>
        <v>#N/A</v>
      </c>
      <c r="FJT19" s="57"/>
      <c r="FJU19" s="58"/>
      <c r="FJV19" s="56" t="e">
        <f>VLOOKUP(FJU19,$B$8:$C$182,2,0)</f>
        <v>#N/A</v>
      </c>
      <c r="FJW19" s="57"/>
      <c r="FJX19" s="58"/>
      <c r="FJY19" s="56" t="e">
        <f>VLOOKUP(FJX19,$B$8:$C$182,2,0)</f>
        <v>#N/A</v>
      </c>
      <c r="FJZ19" s="57"/>
      <c r="FKA19" s="58"/>
      <c r="FKB19" s="56" t="e">
        <f>VLOOKUP(FKA19,$B$8:$C$182,2,0)</f>
        <v>#N/A</v>
      </c>
      <c r="FKC19" s="57"/>
      <c r="FKD19" s="58"/>
      <c r="FKE19" s="56" t="e">
        <f>VLOOKUP(FKD19,$B$8:$C$182,2,0)</f>
        <v>#N/A</v>
      </c>
      <c r="FKF19" s="57"/>
      <c r="FKG19" s="58"/>
      <c r="FKH19" s="56" t="e">
        <f>VLOOKUP(FKG19,$B$8:$C$182,2,0)</f>
        <v>#N/A</v>
      </c>
      <c r="FKI19" s="57"/>
      <c r="FKJ19" s="58"/>
      <c r="FKK19" s="56" t="e">
        <f>VLOOKUP(FKJ19,$B$8:$C$182,2,0)</f>
        <v>#N/A</v>
      </c>
      <c r="FKL19" s="57"/>
      <c r="FKM19" s="58"/>
      <c r="FKN19" s="56" t="e">
        <f>VLOOKUP(FKM19,$B$8:$C$182,2,0)</f>
        <v>#N/A</v>
      </c>
      <c r="FKO19" s="57"/>
      <c r="FKP19" s="58"/>
      <c r="FKQ19" s="56" t="e">
        <f>VLOOKUP(FKP19,$B$8:$C$182,2,0)</f>
        <v>#N/A</v>
      </c>
      <c r="FKR19" s="57"/>
      <c r="FKS19" s="58"/>
      <c r="FKT19" s="56" t="e">
        <f>VLOOKUP(FKS19,$B$8:$C$182,2,0)</f>
        <v>#N/A</v>
      </c>
      <c r="FKU19" s="57"/>
      <c r="FKV19" s="58"/>
      <c r="FKW19" s="56" t="e">
        <f>VLOOKUP(FKV19,$B$8:$C$182,2,0)</f>
        <v>#N/A</v>
      </c>
      <c r="FKX19" s="57"/>
      <c r="FKY19" s="58"/>
      <c r="FKZ19" s="56" t="e">
        <f>VLOOKUP(FKY19,$B$8:$C$182,2,0)</f>
        <v>#N/A</v>
      </c>
      <c r="FLA19" s="57"/>
      <c r="FLB19" s="58"/>
      <c r="FLC19" s="56" t="e">
        <f>VLOOKUP(FLB19,$B$8:$C$182,2,0)</f>
        <v>#N/A</v>
      </c>
      <c r="FLD19" s="57"/>
      <c r="FLE19" s="58"/>
      <c r="FLF19" s="56" t="e">
        <f>VLOOKUP(FLE19,$B$8:$C$182,2,0)</f>
        <v>#N/A</v>
      </c>
      <c r="FLG19" s="57"/>
      <c r="FLH19" s="58"/>
      <c r="FLI19" s="56" t="e">
        <f>VLOOKUP(FLH19,$B$8:$C$182,2,0)</f>
        <v>#N/A</v>
      </c>
      <c r="FLJ19" s="57"/>
      <c r="FLK19" s="58"/>
      <c r="FLL19" s="56" t="e">
        <f>VLOOKUP(FLK19,$B$8:$C$182,2,0)</f>
        <v>#N/A</v>
      </c>
      <c r="FLM19" s="57"/>
      <c r="FLN19" s="58"/>
      <c r="FLO19" s="56" t="e">
        <f>VLOOKUP(FLN19,$B$8:$C$182,2,0)</f>
        <v>#N/A</v>
      </c>
      <c r="FLP19" s="57"/>
      <c r="FLQ19" s="58"/>
      <c r="FLR19" s="56" t="e">
        <f>VLOOKUP(FLQ19,$B$8:$C$182,2,0)</f>
        <v>#N/A</v>
      </c>
      <c r="FLS19" s="57"/>
      <c r="FLT19" s="58"/>
      <c r="FLU19" s="56" t="e">
        <f>VLOOKUP(FLT19,$B$8:$C$182,2,0)</f>
        <v>#N/A</v>
      </c>
      <c r="FLV19" s="57"/>
      <c r="FLW19" s="58"/>
      <c r="FLX19" s="56" t="e">
        <f>VLOOKUP(FLW19,$B$8:$C$182,2,0)</f>
        <v>#N/A</v>
      </c>
      <c r="FLY19" s="57"/>
      <c r="FLZ19" s="58"/>
      <c r="FMA19" s="56" t="e">
        <f>VLOOKUP(FLZ19,$B$8:$C$182,2,0)</f>
        <v>#N/A</v>
      </c>
      <c r="FMB19" s="57"/>
      <c r="FMC19" s="58"/>
      <c r="FMD19" s="56" t="e">
        <f>VLOOKUP(FMC19,$B$8:$C$182,2,0)</f>
        <v>#N/A</v>
      </c>
      <c r="FME19" s="57"/>
      <c r="FMF19" s="58"/>
      <c r="FMG19" s="56" t="e">
        <f>VLOOKUP(FMF19,$B$8:$C$182,2,0)</f>
        <v>#N/A</v>
      </c>
      <c r="FMH19" s="57"/>
      <c r="FMI19" s="58"/>
      <c r="FMJ19" s="56" t="e">
        <f>VLOOKUP(FMI19,$B$8:$C$182,2,0)</f>
        <v>#N/A</v>
      </c>
      <c r="FMK19" s="57"/>
      <c r="FML19" s="58"/>
      <c r="FMM19" s="56" t="e">
        <f>VLOOKUP(FML19,$B$8:$C$182,2,0)</f>
        <v>#N/A</v>
      </c>
      <c r="FMN19" s="57"/>
      <c r="FMO19" s="58"/>
      <c r="FMP19" s="56" t="e">
        <f>VLOOKUP(FMO19,$B$8:$C$182,2,0)</f>
        <v>#N/A</v>
      </c>
      <c r="FMQ19" s="57"/>
      <c r="FMR19" s="58"/>
      <c r="FMS19" s="56" t="e">
        <f>VLOOKUP(FMR19,$B$8:$C$182,2,0)</f>
        <v>#N/A</v>
      </c>
      <c r="FMT19" s="57"/>
      <c r="FMU19" s="58"/>
      <c r="FMV19" s="56" t="e">
        <f>VLOOKUP(FMU19,$B$8:$C$182,2,0)</f>
        <v>#N/A</v>
      </c>
      <c r="FMW19" s="57"/>
      <c r="FMX19" s="58"/>
      <c r="FMY19" s="56" t="e">
        <f>VLOOKUP(FMX19,$B$8:$C$182,2,0)</f>
        <v>#N/A</v>
      </c>
      <c r="FMZ19" s="57"/>
      <c r="FNA19" s="58"/>
      <c r="FNB19" s="56" t="e">
        <f>VLOOKUP(FNA19,$B$8:$C$182,2,0)</f>
        <v>#N/A</v>
      </c>
      <c r="FNC19" s="57"/>
      <c r="FND19" s="58"/>
      <c r="FNE19" s="56" t="e">
        <f>VLOOKUP(FND19,$B$8:$C$182,2,0)</f>
        <v>#N/A</v>
      </c>
      <c r="FNF19" s="57"/>
      <c r="FNG19" s="58"/>
      <c r="FNH19" s="56" t="e">
        <f>VLOOKUP(FNG19,$B$8:$C$182,2,0)</f>
        <v>#N/A</v>
      </c>
      <c r="FNI19" s="57"/>
      <c r="FNJ19" s="58"/>
      <c r="FNK19" s="56" t="e">
        <f>VLOOKUP(FNJ19,$B$8:$C$182,2,0)</f>
        <v>#N/A</v>
      </c>
      <c r="FNL19" s="57"/>
      <c r="FNM19" s="58"/>
      <c r="FNN19" s="56" t="e">
        <f>VLOOKUP(FNM19,$B$8:$C$182,2,0)</f>
        <v>#N/A</v>
      </c>
      <c r="FNO19" s="57"/>
      <c r="FNP19" s="58"/>
      <c r="FNQ19" s="56" t="e">
        <f>VLOOKUP(FNP19,$B$8:$C$182,2,0)</f>
        <v>#N/A</v>
      </c>
      <c r="FNR19" s="57"/>
      <c r="FNS19" s="58"/>
      <c r="FNT19" s="56" t="e">
        <f>VLOOKUP(FNS19,$B$8:$C$182,2,0)</f>
        <v>#N/A</v>
      </c>
      <c r="FNU19" s="57"/>
      <c r="FNV19" s="58"/>
      <c r="FNW19" s="56" t="e">
        <f>VLOOKUP(FNV19,$B$8:$C$182,2,0)</f>
        <v>#N/A</v>
      </c>
      <c r="FNX19" s="57"/>
      <c r="FNY19" s="58"/>
      <c r="FNZ19" s="56" t="e">
        <f>VLOOKUP(FNY19,$B$8:$C$182,2,0)</f>
        <v>#N/A</v>
      </c>
      <c r="FOA19" s="57"/>
      <c r="FOB19" s="58"/>
      <c r="FOC19" s="56" t="e">
        <f>VLOOKUP(FOB19,$B$8:$C$182,2,0)</f>
        <v>#N/A</v>
      </c>
      <c r="FOD19" s="57"/>
      <c r="FOE19" s="58"/>
      <c r="FOF19" s="56" t="e">
        <f>VLOOKUP(FOE19,$B$8:$C$182,2,0)</f>
        <v>#N/A</v>
      </c>
      <c r="FOG19" s="57"/>
      <c r="FOH19" s="58"/>
      <c r="FOI19" s="56" t="e">
        <f>VLOOKUP(FOH19,$B$8:$C$182,2,0)</f>
        <v>#N/A</v>
      </c>
      <c r="FOJ19" s="57"/>
      <c r="FOK19" s="58"/>
      <c r="FOL19" s="56" t="e">
        <f>VLOOKUP(FOK19,$B$8:$C$182,2,0)</f>
        <v>#N/A</v>
      </c>
      <c r="FOM19" s="57"/>
      <c r="FON19" s="58"/>
      <c r="FOO19" s="56" t="e">
        <f>VLOOKUP(FON19,$B$8:$C$182,2,0)</f>
        <v>#N/A</v>
      </c>
      <c r="FOP19" s="57"/>
      <c r="FOQ19" s="58"/>
      <c r="FOR19" s="56" t="e">
        <f>VLOOKUP(FOQ19,$B$8:$C$182,2,0)</f>
        <v>#N/A</v>
      </c>
      <c r="FOS19" s="57"/>
      <c r="FOT19" s="58"/>
      <c r="FOU19" s="56" t="e">
        <f>VLOOKUP(FOT19,$B$8:$C$182,2,0)</f>
        <v>#N/A</v>
      </c>
      <c r="FOV19" s="57"/>
      <c r="FOW19" s="58"/>
      <c r="FOX19" s="56" t="e">
        <f>VLOOKUP(FOW19,$B$8:$C$182,2,0)</f>
        <v>#N/A</v>
      </c>
      <c r="FOY19" s="57"/>
      <c r="FOZ19" s="58"/>
      <c r="FPA19" s="56" t="e">
        <f>VLOOKUP(FOZ19,$B$8:$C$182,2,0)</f>
        <v>#N/A</v>
      </c>
      <c r="FPB19" s="57"/>
      <c r="FPC19" s="58"/>
      <c r="FPD19" s="56" t="e">
        <f>VLOOKUP(FPC19,$B$8:$C$182,2,0)</f>
        <v>#N/A</v>
      </c>
      <c r="FPE19" s="57"/>
      <c r="FPF19" s="58"/>
      <c r="FPG19" s="56" t="e">
        <f>VLOOKUP(FPF19,$B$8:$C$182,2,0)</f>
        <v>#N/A</v>
      </c>
      <c r="FPH19" s="57"/>
      <c r="FPI19" s="58"/>
      <c r="FPJ19" s="56" t="e">
        <f>VLOOKUP(FPI19,$B$8:$C$182,2,0)</f>
        <v>#N/A</v>
      </c>
      <c r="FPK19" s="57"/>
      <c r="FPL19" s="58"/>
      <c r="FPM19" s="56" t="e">
        <f>VLOOKUP(FPL19,$B$8:$C$182,2,0)</f>
        <v>#N/A</v>
      </c>
      <c r="FPN19" s="57"/>
      <c r="FPO19" s="58"/>
      <c r="FPP19" s="56" t="e">
        <f>VLOOKUP(FPO19,$B$8:$C$182,2,0)</f>
        <v>#N/A</v>
      </c>
      <c r="FPQ19" s="57"/>
      <c r="FPR19" s="58"/>
      <c r="FPS19" s="56" t="e">
        <f>VLOOKUP(FPR19,$B$8:$C$182,2,0)</f>
        <v>#N/A</v>
      </c>
      <c r="FPT19" s="57"/>
      <c r="FPU19" s="58"/>
      <c r="FPV19" s="56" t="e">
        <f>VLOOKUP(FPU19,$B$8:$C$182,2,0)</f>
        <v>#N/A</v>
      </c>
      <c r="FPW19" s="57"/>
      <c r="FPX19" s="58"/>
      <c r="FPY19" s="56" t="e">
        <f>VLOOKUP(FPX19,$B$8:$C$182,2,0)</f>
        <v>#N/A</v>
      </c>
      <c r="FPZ19" s="57"/>
      <c r="FQA19" s="58"/>
      <c r="FQB19" s="56" t="e">
        <f>VLOOKUP(FQA19,$B$8:$C$182,2,0)</f>
        <v>#N/A</v>
      </c>
      <c r="FQC19" s="57"/>
      <c r="FQD19" s="58"/>
      <c r="FQE19" s="56" t="e">
        <f>VLOOKUP(FQD19,$B$8:$C$182,2,0)</f>
        <v>#N/A</v>
      </c>
      <c r="FQF19" s="57"/>
      <c r="FQG19" s="58"/>
      <c r="FQH19" s="56" t="e">
        <f>VLOOKUP(FQG19,$B$8:$C$182,2,0)</f>
        <v>#N/A</v>
      </c>
      <c r="FQI19" s="57"/>
      <c r="FQJ19" s="58"/>
      <c r="FQK19" s="56" t="e">
        <f>VLOOKUP(FQJ19,$B$8:$C$182,2,0)</f>
        <v>#N/A</v>
      </c>
      <c r="FQL19" s="57"/>
      <c r="FQM19" s="58"/>
      <c r="FQN19" s="56" t="e">
        <f>VLOOKUP(FQM19,$B$8:$C$182,2,0)</f>
        <v>#N/A</v>
      </c>
      <c r="FQO19" s="57"/>
      <c r="FQP19" s="58"/>
      <c r="FQQ19" s="56" t="e">
        <f>VLOOKUP(FQP19,$B$8:$C$182,2,0)</f>
        <v>#N/A</v>
      </c>
      <c r="FQR19" s="57"/>
      <c r="FQS19" s="58"/>
      <c r="FQT19" s="56" t="e">
        <f>VLOOKUP(FQS19,$B$8:$C$182,2,0)</f>
        <v>#N/A</v>
      </c>
      <c r="FQU19" s="57"/>
      <c r="FQV19" s="58"/>
      <c r="FQW19" s="56" t="e">
        <f>VLOOKUP(FQV19,$B$8:$C$182,2,0)</f>
        <v>#N/A</v>
      </c>
      <c r="FQX19" s="57"/>
      <c r="FQY19" s="58"/>
      <c r="FQZ19" s="56" t="e">
        <f>VLOOKUP(FQY19,$B$8:$C$182,2,0)</f>
        <v>#N/A</v>
      </c>
      <c r="FRA19" s="57"/>
      <c r="FRB19" s="58"/>
      <c r="FRC19" s="56" t="e">
        <f>VLOOKUP(FRB19,$B$8:$C$182,2,0)</f>
        <v>#N/A</v>
      </c>
      <c r="FRD19" s="57"/>
      <c r="FRE19" s="58"/>
      <c r="FRF19" s="56" t="e">
        <f>VLOOKUP(FRE19,$B$8:$C$182,2,0)</f>
        <v>#N/A</v>
      </c>
      <c r="FRG19" s="57"/>
      <c r="FRH19" s="58"/>
      <c r="FRI19" s="56" t="e">
        <f>VLOOKUP(FRH19,$B$8:$C$182,2,0)</f>
        <v>#N/A</v>
      </c>
      <c r="FRJ19" s="57"/>
      <c r="FRK19" s="58"/>
      <c r="FRL19" s="56" t="e">
        <f>VLOOKUP(FRK19,$B$8:$C$182,2,0)</f>
        <v>#N/A</v>
      </c>
      <c r="FRM19" s="57"/>
      <c r="FRN19" s="58"/>
      <c r="FRO19" s="56" t="e">
        <f>VLOOKUP(FRN19,$B$8:$C$182,2,0)</f>
        <v>#N/A</v>
      </c>
      <c r="FRP19" s="57"/>
      <c r="FRQ19" s="58"/>
      <c r="FRR19" s="56" t="e">
        <f>VLOOKUP(FRQ19,$B$8:$C$182,2,0)</f>
        <v>#N/A</v>
      </c>
      <c r="FRS19" s="57"/>
      <c r="FRT19" s="58"/>
      <c r="FRU19" s="56" t="e">
        <f>VLOOKUP(FRT19,$B$8:$C$182,2,0)</f>
        <v>#N/A</v>
      </c>
      <c r="FRV19" s="57"/>
      <c r="FRW19" s="58"/>
      <c r="FRX19" s="56" t="e">
        <f>VLOOKUP(FRW19,$B$8:$C$182,2,0)</f>
        <v>#N/A</v>
      </c>
      <c r="FRY19" s="57"/>
      <c r="FRZ19" s="58"/>
      <c r="FSA19" s="56" t="e">
        <f>VLOOKUP(FRZ19,$B$8:$C$182,2,0)</f>
        <v>#N/A</v>
      </c>
      <c r="FSB19" s="57"/>
      <c r="FSC19" s="58"/>
      <c r="FSD19" s="56" t="e">
        <f>VLOOKUP(FSC19,$B$8:$C$182,2,0)</f>
        <v>#N/A</v>
      </c>
      <c r="FSE19" s="57"/>
      <c r="FSF19" s="58"/>
      <c r="FSG19" s="56" t="e">
        <f>VLOOKUP(FSF19,$B$8:$C$182,2,0)</f>
        <v>#N/A</v>
      </c>
      <c r="FSH19" s="57"/>
      <c r="FSI19" s="58"/>
      <c r="FSJ19" s="56" t="e">
        <f>VLOOKUP(FSI19,$B$8:$C$182,2,0)</f>
        <v>#N/A</v>
      </c>
      <c r="FSK19" s="57"/>
      <c r="FSL19" s="58"/>
      <c r="FSM19" s="56" t="e">
        <f>VLOOKUP(FSL19,$B$8:$C$182,2,0)</f>
        <v>#N/A</v>
      </c>
      <c r="FSN19" s="57"/>
      <c r="FSO19" s="58"/>
      <c r="FSP19" s="56" t="e">
        <f>VLOOKUP(FSO19,$B$8:$C$182,2,0)</f>
        <v>#N/A</v>
      </c>
      <c r="FSQ19" s="57"/>
      <c r="FSR19" s="58"/>
      <c r="FSS19" s="56" t="e">
        <f>VLOOKUP(FSR19,$B$8:$C$182,2,0)</f>
        <v>#N/A</v>
      </c>
      <c r="FST19" s="57"/>
      <c r="FSU19" s="58"/>
      <c r="FSV19" s="56" t="e">
        <f>VLOOKUP(FSU19,$B$8:$C$182,2,0)</f>
        <v>#N/A</v>
      </c>
      <c r="FSW19" s="57"/>
      <c r="FSX19" s="58"/>
      <c r="FSY19" s="56" t="e">
        <f>VLOOKUP(FSX19,$B$8:$C$182,2,0)</f>
        <v>#N/A</v>
      </c>
      <c r="FSZ19" s="57"/>
      <c r="FTA19" s="58"/>
      <c r="FTB19" s="56" t="e">
        <f>VLOOKUP(FTA19,$B$8:$C$182,2,0)</f>
        <v>#N/A</v>
      </c>
      <c r="FTC19" s="57"/>
      <c r="FTD19" s="58"/>
      <c r="FTE19" s="56" t="e">
        <f>VLOOKUP(FTD19,$B$8:$C$182,2,0)</f>
        <v>#N/A</v>
      </c>
      <c r="FTF19" s="57"/>
      <c r="FTG19" s="58"/>
      <c r="FTH19" s="56" t="e">
        <f>VLOOKUP(FTG19,$B$8:$C$182,2,0)</f>
        <v>#N/A</v>
      </c>
      <c r="FTI19" s="57"/>
      <c r="FTJ19" s="58"/>
      <c r="FTK19" s="56" t="e">
        <f>VLOOKUP(FTJ19,$B$8:$C$182,2,0)</f>
        <v>#N/A</v>
      </c>
      <c r="FTL19" s="57"/>
      <c r="FTM19" s="58"/>
      <c r="FTN19" s="56" t="e">
        <f>VLOOKUP(FTM19,$B$8:$C$182,2,0)</f>
        <v>#N/A</v>
      </c>
      <c r="FTO19" s="57"/>
      <c r="FTP19" s="58"/>
      <c r="FTQ19" s="56" t="e">
        <f>VLOOKUP(FTP19,$B$8:$C$182,2,0)</f>
        <v>#N/A</v>
      </c>
      <c r="FTR19" s="57"/>
      <c r="FTS19" s="58"/>
      <c r="FTT19" s="56" t="e">
        <f>VLOOKUP(FTS19,$B$8:$C$182,2,0)</f>
        <v>#N/A</v>
      </c>
      <c r="FTU19" s="57"/>
      <c r="FTV19" s="58"/>
      <c r="FTW19" s="56" t="e">
        <f>VLOOKUP(FTV19,$B$8:$C$182,2,0)</f>
        <v>#N/A</v>
      </c>
      <c r="FTX19" s="57"/>
      <c r="FTY19" s="58"/>
      <c r="FTZ19" s="56" t="e">
        <f>VLOOKUP(FTY19,$B$8:$C$182,2,0)</f>
        <v>#N/A</v>
      </c>
      <c r="FUA19" s="57"/>
      <c r="FUB19" s="58"/>
      <c r="FUC19" s="56" t="e">
        <f>VLOOKUP(FUB19,$B$8:$C$182,2,0)</f>
        <v>#N/A</v>
      </c>
      <c r="FUD19" s="57"/>
      <c r="FUE19" s="58"/>
      <c r="FUF19" s="56" t="e">
        <f>VLOOKUP(FUE19,$B$8:$C$182,2,0)</f>
        <v>#N/A</v>
      </c>
      <c r="FUG19" s="57"/>
      <c r="FUH19" s="58"/>
      <c r="FUI19" s="56" t="e">
        <f>VLOOKUP(FUH19,$B$8:$C$182,2,0)</f>
        <v>#N/A</v>
      </c>
      <c r="FUJ19" s="57"/>
      <c r="FUK19" s="58"/>
      <c r="FUL19" s="56" t="e">
        <f>VLOOKUP(FUK19,$B$8:$C$182,2,0)</f>
        <v>#N/A</v>
      </c>
      <c r="FUM19" s="57"/>
      <c r="FUN19" s="58"/>
      <c r="FUO19" s="56" t="e">
        <f>VLOOKUP(FUN19,$B$8:$C$182,2,0)</f>
        <v>#N/A</v>
      </c>
      <c r="FUP19" s="57"/>
      <c r="FUQ19" s="58"/>
      <c r="FUR19" s="56" t="e">
        <f>VLOOKUP(FUQ19,$B$8:$C$182,2,0)</f>
        <v>#N/A</v>
      </c>
      <c r="FUS19" s="57"/>
      <c r="FUT19" s="58"/>
      <c r="FUU19" s="56" t="e">
        <f>VLOOKUP(FUT19,$B$8:$C$182,2,0)</f>
        <v>#N/A</v>
      </c>
      <c r="FUV19" s="57"/>
      <c r="FUW19" s="58"/>
      <c r="FUX19" s="56" t="e">
        <f>VLOOKUP(FUW19,$B$8:$C$182,2,0)</f>
        <v>#N/A</v>
      </c>
      <c r="FUY19" s="57"/>
      <c r="FUZ19" s="58"/>
      <c r="FVA19" s="56" t="e">
        <f>VLOOKUP(FUZ19,$B$8:$C$182,2,0)</f>
        <v>#N/A</v>
      </c>
      <c r="FVB19" s="57"/>
      <c r="FVC19" s="58"/>
      <c r="FVD19" s="56" t="e">
        <f>VLOOKUP(FVC19,$B$8:$C$182,2,0)</f>
        <v>#N/A</v>
      </c>
      <c r="FVE19" s="57"/>
      <c r="FVF19" s="58"/>
      <c r="FVG19" s="56" t="e">
        <f>VLOOKUP(FVF19,$B$8:$C$182,2,0)</f>
        <v>#N/A</v>
      </c>
      <c r="FVH19" s="57"/>
      <c r="FVI19" s="58"/>
      <c r="FVJ19" s="56" t="e">
        <f>VLOOKUP(FVI19,$B$8:$C$182,2,0)</f>
        <v>#N/A</v>
      </c>
      <c r="FVK19" s="57"/>
      <c r="FVL19" s="58"/>
      <c r="FVM19" s="56" t="e">
        <f>VLOOKUP(FVL19,$B$8:$C$182,2,0)</f>
        <v>#N/A</v>
      </c>
      <c r="FVN19" s="57"/>
      <c r="FVO19" s="58"/>
      <c r="FVP19" s="56" t="e">
        <f>VLOOKUP(FVO19,$B$8:$C$182,2,0)</f>
        <v>#N/A</v>
      </c>
      <c r="FVQ19" s="57"/>
      <c r="FVR19" s="58"/>
      <c r="FVS19" s="56" t="e">
        <f>VLOOKUP(FVR19,$B$8:$C$182,2,0)</f>
        <v>#N/A</v>
      </c>
      <c r="FVT19" s="57"/>
      <c r="FVU19" s="58"/>
      <c r="FVV19" s="56" t="e">
        <f>VLOOKUP(FVU19,$B$8:$C$182,2,0)</f>
        <v>#N/A</v>
      </c>
      <c r="FVW19" s="57"/>
      <c r="FVX19" s="58"/>
      <c r="FVY19" s="56" t="e">
        <f>VLOOKUP(FVX19,$B$8:$C$182,2,0)</f>
        <v>#N/A</v>
      </c>
      <c r="FVZ19" s="57"/>
      <c r="FWA19" s="58"/>
      <c r="FWB19" s="56" t="e">
        <f>VLOOKUP(FWA19,$B$8:$C$182,2,0)</f>
        <v>#N/A</v>
      </c>
      <c r="FWC19" s="57"/>
      <c r="FWD19" s="58"/>
      <c r="FWE19" s="56" t="e">
        <f>VLOOKUP(FWD19,$B$8:$C$182,2,0)</f>
        <v>#N/A</v>
      </c>
      <c r="FWF19" s="57"/>
      <c r="FWG19" s="58"/>
      <c r="FWH19" s="56" t="e">
        <f>VLOOKUP(FWG19,$B$8:$C$182,2,0)</f>
        <v>#N/A</v>
      </c>
      <c r="FWI19" s="57"/>
      <c r="FWJ19" s="58"/>
      <c r="FWK19" s="56" t="e">
        <f>VLOOKUP(FWJ19,$B$8:$C$182,2,0)</f>
        <v>#N/A</v>
      </c>
      <c r="FWL19" s="57"/>
      <c r="FWM19" s="58"/>
      <c r="FWN19" s="56" t="e">
        <f>VLOOKUP(FWM19,$B$8:$C$182,2,0)</f>
        <v>#N/A</v>
      </c>
      <c r="FWO19" s="57"/>
      <c r="FWP19" s="58"/>
      <c r="FWQ19" s="56" t="e">
        <f>VLOOKUP(FWP19,$B$8:$C$182,2,0)</f>
        <v>#N/A</v>
      </c>
      <c r="FWR19" s="57"/>
      <c r="FWS19" s="58"/>
      <c r="FWT19" s="56" t="e">
        <f>VLOOKUP(FWS19,$B$8:$C$182,2,0)</f>
        <v>#N/A</v>
      </c>
      <c r="FWU19" s="57"/>
      <c r="FWV19" s="58"/>
      <c r="FWW19" s="56" t="e">
        <f>VLOOKUP(FWV19,$B$8:$C$182,2,0)</f>
        <v>#N/A</v>
      </c>
      <c r="FWX19" s="57"/>
      <c r="FWY19" s="58"/>
      <c r="FWZ19" s="56" t="e">
        <f>VLOOKUP(FWY19,$B$8:$C$182,2,0)</f>
        <v>#N/A</v>
      </c>
      <c r="FXA19" s="57"/>
      <c r="FXB19" s="58"/>
      <c r="FXC19" s="56" t="e">
        <f>VLOOKUP(FXB19,$B$8:$C$182,2,0)</f>
        <v>#N/A</v>
      </c>
      <c r="FXD19" s="57"/>
      <c r="FXE19" s="58"/>
      <c r="FXF19" s="56" t="e">
        <f>VLOOKUP(FXE19,$B$8:$C$182,2,0)</f>
        <v>#N/A</v>
      </c>
      <c r="FXG19" s="57"/>
      <c r="FXH19" s="58"/>
      <c r="FXI19" s="56" t="e">
        <f>VLOOKUP(FXH19,$B$8:$C$182,2,0)</f>
        <v>#N/A</v>
      </c>
      <c r="FXJ19" s="57"/>
      <c r="FXK19" s="58"/>
      <c r="FXL19" s="56" t="e">
        <f>VLOOKUP(FXK19,$B$8:$C$182,2,0)</f>
        <v>#N/A</v>
      </c>
      <c r="FXM19" s="57"/>
      <c r="FXN19" s="58"/>
      <c r="FXO19" s="56" t="e">
        <f>VLOOKUP(FXN19,$B$8:$C$182,2,0)</f>
        <v>#N/A</v>
      </c>
      <c r="FXP19" s="57"/>
      <c r="FXQ19" s="58"/>
      <c r="FXR19" s="56" t="e">
        <f>VLOOKUP(FXQ19,$B$8:$C$182,2,0)</f>
        <v>#N/A</v>
      </c>
      <c r="FXS19" s="57"/>
      <c r="FXT19" s="58"/>
      <c r="FXU19" s="56" t="e">
        <f>VLOOKUP(FXT19,$B$8:$C$182,2,0)</f>
        <v>#N/A</v>
      </c>
      <c r="FXV19" s="57"/>
      <c r="FXW19" s="58"/>
      <c r="FXX19" s="56" t="e">
        <f>VLOOKUP(FXW19,$B$8:$C$182,2,0)</f>
        <v>#N/A</v>
      </c>
      <c r="FXY19" s="57"/>
      <c r="FXZ19" s="58"/>
      <c r="FYA19" s="56" t="e">
        <f>VLOOKUP(FXZ19,$B$8:$C$182,2,0)</f>
        <v>#N/A</v>
      </c>
      <c r="FYB19" s="57"/>
      <c r="FYC19" s="58"/>
      <c r="FYD19" s="56" t="e">
        <f>VLOOKUP(FYC19,$B$8:$C$182,2,0)</f>
        <v>#N/A</v>
      </c>
      <c r="FYE19" s="57"/>
      <c r="FYF19" s="58"/>
      <c r="FYG19" s="56" t="e">
        <f>VLOOKUP(FYF19,$B$8:$C$182,2,0)</f>
        <v>#N/A</v>
      </c>
      <c r="FYH19" s="57"/>
      <c r="FYI19" s="58"/>
      <c r="FYJ19" s="56" t="e">
        <f>VLOOKUP(FYI19,$B$8:$C$182,2,0)</f>
        <v>#N/A</v>
      </c>
      <c r="FYK19" s="57"/>
      <c r="FYL19" s="58"/>
      <c r="FYM19" s="56" t="e">
        <f>VLOOKUP(FYL19,$B$8:$C$182,2,0)</f>
        <v>#N/A</v>
      </c>
      <c r="FYN19" s="57"/>
      <c r="FYO19" s="58"/>
      <c r="FYP19" s="56" t="e">
        <f>VLOOKUP(FYO19,$B$8:$C$182,2,0)</f>
        <v>#N/A</v>
      </c>
      <c r="FYQ19" s="57"/>
      <c r="FYR19" s="58"/>
      <c r="FYS19" s="56" t="e">
        <f>VLOOKUP(FYR19,$B$8:$C$182,2,0)</f>
        <v>#N/A</v>
      </c>
      <c r="FYT19" s="57"/>
      <c r="FYU19" s="58"/>
      <c r="FYV19" s="56" t="e">
        <f>VLOOKUP(FYU19,$B$8:$C$182,2,0)</f>
        <v>#N/A</v>
      </c>
      <c r="FYW19" s="57"/>
      <c r="FYX19" s="58"/>
      <c r="FYY19" s="56" t="e">
        <f>VLOOKUP(FYX19,$B$8:$C$182,2,0)</f>
        <v>#N/A</v>
      </c>
      <c r="FYZ19" s="57"/>
      <c r="FZA19" s="58"/>
      <c r="FZB19" s="56" t="e">
        <f>VLOOKUP(FZA19,$B$8:$C$182,2,0)</f>
        <v>#N/A</v>
      </c>
      <c r="FZC19" s="57"/>
      <c r="FZD19" s="58"/>
      <c r="FZE19" s="56" t="e">
        <f>VLOOKUP(FZD19,$B$8:$C$182,2,0)</f>
        <v>#N/A</v>
      </c>
      <c r="FZF19" s="57"/>
      <c r="FZG19" s="58"/>
      <c r="FZH19" s="56" t="e">
        <f>VLOOKUP(FZG19,$B$8:$C$182,2,0)</f>
        <v>#N/A</v>
      </c>
      <c r="FZI19" s="57"/>
      <c r="FZJ19" s="58"/>
      <c r="FZK19" s="56" t="e">
        <f>VLOOKUP(FZJ19,$B$8:$C$182,2,0)</f>
        <v>#N/A</v>
      </c>
      <c r="FZL19" s="57"/>
      <c r="FZM19" s="58"/>
      <c r="FZN19" s="56" t="e">
        <f>VLOOKUP(FZM19,$B$8:$C$182,2,0)</f>
        <v>#N/A</v>
      </c>
      <c r="FZO19" s="57"/>
      <c r="FZP19" s="58"/>
      <c r="FZQ19" s="56" t="e">
        <f>VLOOKUP(FZP19,$B$8:$C$182,2,0)</f>
        <v>#N/A</v>
      </c>
      <c r="FZR19" s="57"/>
      <c r="FZS19" s="58"/>
      <c r="FZT19" s="56" t="e">
        <f>VLOOKUP(FZS19,$B$8:$C$182,2,0)</f>
        <v>#N/A</v>
      </c>
      <c r="FZU19" s="57"/>
      <c r="FZV19" s="58"/>
      <c r="FZW19" s="56" t="e">
        <f>VLOOKUP(FZV19,$B$8:$C$182,2,0)</f>
        <v>#N/A</v>
      </c>
      <c r="FZX19" s="57"/>
      <c r="FZY19" s="58"/>
      <c r="FZZ19" s="56" t="e">
        <f>VLOOKUP(FZY19,$B$8:$C$182,2,0)</f>
        <v>#N/A</v>
      </c>
      <c r="GAA19" s="57"/>
      <c r="GAB19" s="58"/>
      <c r="GAC19" s="56" t="e">
        <f>VLOOKUP(GAB19,$B$8:$C$182,2,0)</f>
        <v>#N/A</v>
      </c>
      <c r="GAD19" s="57"/>
      <c r="GAE19" s="58"/>
      <c r="GAF19" s="56" t="e">
        <f>VLOOKUP(GAE19,$B$8:$C$182,2,0)</f>
        <v>#N/A</v>
      </c>
      <c r="GAG19" s="57"/>
      <c r="GAH19" s="58"/>
      <c r="GAI19" s="56" t="e">
        <f>VLOOKUP(GAH19,$B$8:$C$182,2,0)</f>
        <v>#N/A</v>
      </c>
      <c r="GAJ19" s="57"/>
      <c r="GAK19" s="58"/>
      <c r="GAL19" s="56" t="e">
        <f>VLOOKUP(GAK19,$B$8:$C$182,2,0)</f>
        <v>#N/A</v>
      </c>
      <c r="GAM19" s="57"/>
      <c r="GAN19" s="58"/>
      <c r="GAO19" s="56" t="e">
        <f>VLOOKUP(GAN19,$B$8:$C$182,2,0)</f>
        <v>#N/A</v>
      </c>
      <c r="GAP19" s="57"/>
      <c r="GAQ19" s="58"/>
      <c r="GAR19" s="56" t="e">
        <f>VLOOKUP(GAQ19,$B$8:$C$182,2,0)</f>
        <v>#N/A</v>
      </c>
      <c r="GAS19" s="57"/>
      <c r="GAT19" s="58"/>
      <c r="GAU19" s="56" t="e">
        <f>VLOOKUP(GAT19,$B$8:$C$182,2,0)</f>
        <v>#N/A</v>
      </c>
      <c r="GAV19" s="57"/>
      <c r="GAW19" s="58"/>
      <c r="GAX19" s="56" t="e">
        <f>VLOOKUP(GAW19,$B$8:$C$182,2,0)</f>
        <v>#N/A</v>
      </c>
      <c r="GAY19" s="57"/>
      <c r="GAZ19" s="58"/>
      <c r="GBA19" s="56" t="e">
        <f>VLOOKUP(GAZ19,$B$8:$C$182,2,0)</f>
        <v>#N/A</v>
      </c>
      <c r="GBB19" s="57"/>
      <c r="GBC19" s="58"/>
      <c r="GBD19" s="56" t="e">
        <f>VLOOKUP(GBC19,$B$8:$C$182,2,0)</f>
        <v>#N/A</v>
      </c>
      <c r="GBE19" s="57"/>
      <c r="GBF19" s="58"/>
      <c r="GBG19" s="56" t="e">
        <f>VLOOKUP(GBF19,$B$8:$C$182,2,0)</f>
        <v>#N/A</v>
      </c>
      <c r="GBH19" s="57"/>
      <c r="GBI19" s="58"/>
      <c r="GBJ19" s="56" t="e">
        <f>VLOOKUP(GBI19,$B$8:$C$182,2,0)</f>
        <v>#N/A</v>
      </c>
      <c r="GBK19" s="57"/>
      <c r="GBL19" s="58"/>
      <c r="GBM19" s="56" t="e">
        <f>VLOOKUP(GBL19,$B$8:$C$182,2,0)</f>
        <v>#N/A</v>
      </c>
      <c r="GBN19" s="57"/>
      <c r="GBO19" s="58"/>
      <c r="GBP19" s="56" t="e">
        <f>VLOOKUP(GBO19,$B$8:$C$182,2,0)</f>
        <v>#N/A</v>
      </c>
      <c r="GBQ19" s="57"/>
      <c r="GBR19" s="58"/>
      <c r="GBS19" s="56" t="e">
        <f>VLOOKUP(GBR19,$B$8:$C$182,2,0)</f>
        <v>#N/A</v>
      </c>
      <c r="GBT19" s="57"/>
      <c r="GBU19" s="58"/>
      <c r="GBV19" s="56" t="e">
        <f>VLOOKUP(GBU19,$B$8:$C$182,2,0)</f>
        <v>#N/A</v>
      </c>
      <c r="GBW19" s="57"/>
      <c r="GBX19" s="58"/>
      <c r="GBY19" s="56" t="e">
        <f>VLOOKUP(GBX19,$B$8:$C$182,2,0)</f>
        <v>#N/A</v>
      </c>
      <c r="GBZ19" s="57"/>
      <c r="GCA19" s="58"/>
      <c r="GCB19" s="56" t="e">
        <f>VLOOKUP(GCA19,$B$8:$C$182,2,0)</f>
        <v>#N/A</v>
      </c>
      <c r="GCC19" s="57"/>
      <c r="GCD19" s="58"/>
      <c r="GCE19" s="56" t="e">
        <f>VLOOKUP(GCD19,$B$8:$C$182,2,0)</f>
        <v>#N/A</v>
      </c>
      <c r="GCF19" s="57"/>
      <c r="GCG19" s="58"/>
      <c r="GCH19" s="56" t="e">
        <f>VLOOKUP(GCG19,$B$8:$C$182,2,0)</f>
        <v>#N/A</v>
      </c>
      <c r="GCI19" s="57"/>
      <c r="GCJ19" s="58"/>
      <c r="GCK19" s="56" t="e">
        <f>VLOOKUP(GCJ19,$B$8:$C$182,2,0)</f>
        <v>#N/A</v>
      </c>
      <c r="GCL19" s="57"/>
      <c r="GCM19" s="58"/>
      <c r="GCN19" s="56" t="e">
        <f>VLOOKUP(GCM19,$B$8:$C$182,2,0)</f>
        <v>#N/A</v>
      </c>
      <c r="GCO19" s="57"/>
      <c r="GCP19" s="58"/>
      <c r="GCQ19" s="56" t="e">
        <f>VLOOKUP(GCP19,$B$8:$C$182,2,0)</f>
        <v>#N/A</v>
      </c>
      <c r="GCR19" s="57"/>
      <c r="GCS19" s="58"/>
      <c r="GCT19" s="56" t="e">
        <f>VLOOKUP(GCS19,$B$8:$C$182,2,0)</f>
        <v>#N/A</v>
      </c>
      <c r="GCU19" s="57"/>
      <c r="GCV19" s="58"/>
      <c r="GCW19" s="56" t="e">
        <f>VLOOKUP(GCV19,$B$8:$C$182,2,0)</f>
        <v>#N/A</v>
      </c>
      <c r="GCX19" s="57"/>
      <c r="GCY19" s="58"/>
      <c r="GCZ19" s="56" t="e">
        <f>VLOOKUP(GCY19,$B$8:$C$182,2,0)</f>
        <v>#N/A</v>
      </c>
      <c r="GDA19" s="57"/>
      <c r="GDB19" s="58"/>
      <c r="GDC19" s="56" t="e">
        <f>VLOOKUP(GDB19,$B$8:$C$182,2,0)</f>
        <v>#N/A</v>
      </c>
      <c r="GDD19" s="57"/>
      <c r="GDE19" s="58"/>
      <c r="GDF19" s="56" t="e">
        <f>VLOOKUP(GDE19,$B$8:$C$182,2,0)</f>
        <v>#N/A</v>
      </c>
      <c r="GDG19" s="57"/>
      <c r="GDH19" s="58"/>
      <c r="GDI19" s="56" t="e">
        <f>VLOOKUP(GDH19,$B$8:$C$182,2,0)</f>
        <v>#N/A</v>
      </c>
      <c r="GDJ19" s="57"/>
      <c r="GDK19" s="58"/>
      <c r="GDL19" s="56" t="e">
        <f>VLOOKUP(GDK19,$B$8:$C$182,2,0)</f>
        <v>#N/A</v>
      </c>
      <c r="GDM19" s="57"/>
      <c r="GDN19" s="58"/>
      <c r="GDO19" s="56" t="e">
        <f>VLOOKUP(GDN19,$B$8:$C$182,2,0)</f>
        <v>#N/A</v>
      </c>
      <c r="GDP19" s="57"/>
      <c r="GDQ19" s="58"/>
      <c r="GDR19" s="56" t="e">
        <f>VLOOKUP(GDQ19,$B$8:$C$182,2,0)</f>
        <v>#N/A</v>
      </c>
      <c r="GDS19" s="57"/>
      <c r="GDT19" s="58"/>
      <c r="GDU19" s="56" t="e">
        <f>VLOOKUP(GDT19,$B$8:$C$182,2,0)</f>
        <v>#N/A</v>
      </c>
      <c r="GDV19" s="57"/>
      <c r="GDW19" s="58"/>
      <c r="GDX19" s="56" t="e">
        <f>VLOOKUP(GDW19,$B$8:$C$182,2,0)</f>
        <v>#N/A</v>
      </c>
      <c r="GDY19" s="57"/>
      <c r="GDZ19" s="58"/>
      <c r="GEA19" s="56" t="e">
        <f>VLOOKUP(GDZ19,$B$8:$C$182,2,0)</f>
        <v>#N/A</v>
      </c>
      <c r="GEB19" s="57"/>
      <c r="GEC19" s="58"/>
      <c r="GED19" s="56" t="e">
        <f>VLOOKUP(GEC19,$B$8:$C$182,2,0)</f>
        <v>#N/A</v>
      </c>
      <c r="GEE19" s="57"/>
      <c r="GEF19" s="58"/>
      <c r="GEG19" s="56" t="e">
        <f>VLOOKUP(GEF19,$B$8:$C$182,2,0)</f>
        <v>#N/A</v>
      </c>
      <c r="GEH19" s="57"/>
      <c r="GEI19" s="58"/>
      <c r="GEJ19" s="56" t="e">
        <f>VLOOKUP(GEI19,$B$8:$C$182,2,0)</f>
        <v>#N/A</v>
      </c>
      <c r="GEK19" s="57"/>
      <c r="GEL19" s="58"/>
      <c r="GEM19" s="56" t="e">
        <f>VLOOKUP(GEL19,$B$8:$C$182,2,0)</f>
        <v>#N/A</v>
      </c>
      <c r="GEN19" s="57"/>
      <c r="GEO19" s="58"/>
      <c r="GEP19" s="56" t="e">
        <f>VLOOKUP(GEO19,$B$8:$C$182,2,0)</f>
        <v>#N/A</v>
      </c>
      <c r="GEQ19" s="57"/>
      <c r="GER19" s="58"/>
      <c r="GES19" s="56" t="e">
        <f>VLOOKUP(GER19,$B$8:$C$182,2,0)</f>
        <v>#N/A</v>
      </c>
      <c r="GET19" s="57"/>
      <c r="GEU19" s="58"/>
      <c r="GEV19" s="56" t="e">
        <f>VLOOKUP(GEU19,$B$8:$C$182,2,0)</f>
        <v>#N/A</v>
      </c>
      <c r="GEW19" s="57"/>
      <c r="GEX19" s="58"/>
      <c r="GEY19" s="56" t="e">
        <f>VLOOKUP(GEX19,$B$8:$C$182,2,0)</f>
        <v>#N/A</v>
      </c>
      <c r="GEZ19" s="57"/>
      <c r="GFA19" s="58"/>
      <c r="GFB19" s="56" t="e">
        <f>VLOOKUP(GFA19,$B$8:$C$182,2,0)</f>
        <v>#N/A</v>
      </c>
      <c r="GFC19" s="57"/>
      <c r="GFD19" s="58"/>
      <c r="GFE19" s="56" t="e">
        <f>VLOOKUP(GFD19,$B$8:$C$182,2,0)</f>
        <v>#N/A</v>
      </c>
      <c r="GFF19" s="57"/>
      <c r="GFG19" s="58"/>
      <c r="GFH19" s="56" t="e">
        <f>VLOOKUP(GFG19,$B$8:$C$182,2,0)</f>
        <v>#N/A</v>
      </c>
      <c r="GFI19" s="57"/>
      <c r="GFJ19" s="58"/>
      <c r="GFK19" s="56" t="e">
        <f>VLOOKUP(GFJ19,$B$8:$C$182,2,0)</f>
        <v>#N/A</v>
      </c>
      <c r="GFL19" s="57"/>
      <c r="GFM19" s="58"/>
      <c r="GFN19" s="56" t="e">
        <f>VLOOKUP(GFM19,$B$8:$C$182,2,0)</f>
        <v>#N/A</v>
      </c>
      <c r="GFO19" s="57"/>
      <c r="GFP19" s="58"/>
      <c r="GFQ19" s="56" t="e">
        <f>VLOOKUP(GFP19,$B$8:$C$182,2,0)</f>
        <v>#N/A</v>
      </c>
      <c r="GFR19" s="57"/>
      <c r="GFS19" s="58"/>
      <c r="GFT19" s="56" t="e">
        <f>VLOOKUP(GFS19,$B$8:$C$182,2,0)</f>
        <v>#N/A</v>
      </c>
      <c r="GFU19" s="57"/>
      <c r="GFV19" s="58"/>
      <c r="GFW19" s="56" t="e">
        <f>VLOOKUP(GFV19,$B$8:$C$182,2,0)</f>
        <v>#N/A</v>
      </c>
      <c r="GFX19" s="57"/>
      <c r="GFY19" s="58"/>
      <c r="GFZ19" s="56" t="e">
        <f>VLOOKUP(GFY19,$B$8:$C$182,2,0)</f>
        <v>#N/A</v>
      </c>
      <c r="GGA19" s="57"/>
      <c r="GGB19" s="58"/>
      <c r="GGC19" s="56" t="e">
        <f>VLOOKUP(GGB19,$B$8:$C$182,2,0)</f>
        <v>#N/A</v>
      </c>
      <c r="GGD19" s="57"/>
      <c r="GGE19" s="58"/>
      <c r="GGF19" s="56" t="e">
        <f>VLOOKUP(GGE19,$B$8:$C$182,2,0)</f>
        <v>#N/A</v>
      </c>
      <c r="GGG19" s="57"/>
      <c r="GGH19" s="58"/>
      <c r="GGI19" s="56" t="e">
        <f>VLOOKUP(GGH19,$B$8:$C$182,2,0)</f>
        <v>#N/A</v>
      </c>
      <c r="GGJ19" s="57"/>
      <c r="GGK19" s="58"/>
      <c r="GGL19" s="56" t="e">
        <f>VLOOKUP(GGK19,$B$8:$C$182,2,0)</f>
        <v>#N/A</v>
      </c>
      <c r="GGM19" s="57"/>
      <c r="GGN19" s="58"/>
      <c r="GGO19" s="56" t="e">
        <f>VLOOKUP(GGN19,$B$8:$C$182,2,0)</f>
        <v>#N/A</v>
      </c>
      <c r="GGP19" s="57"/>
      <c r="GGQ19" s="58"/>
      <c r="GGR19" s="56" t="e">
        <f>VLOOKUP(GGQ19,$B$8:$C$182,2,0)</f>
        <v>#N/A</v>
      </c>
      <c r="GGS19" s="57"/>
      <c r="GGT19" s="58"/>
      <c r="GGU19" s="56" t="e">
        <f>VLOOKUP(GGT19,$B$8:$C$182,2,0)</f>
        <v>#N/A</v>
      </c>
      <c r="GGV19" s="57"/>
      <c r="GGW19" s="58"/>
      <c r="GGX19" s="56" t="e">
        <f>VLOOKUP(GGW19,$B$8:$C$182,2,0)</f>
        <v>#N/A</v>
      </c>
      <c r="GGY19" s="57"/>
      <c r="GGZ19" s="58"/>
      <c r="GHA19" s="56" t="e">
        <f>VLOOKUP(GGZ19,$B$8:$C$182,2,0)</f>
        <v>#N/A</v>
      </c>
      <c r="GHB19" s="57"/>
      <c r="GHC19" s="58"/>
      <c r="GHD19" s="56" t="e">
        <f>VLOOKUP(GHC19,$B$8:$C$182,2,0)</f>
        <v>#N/A</v>
      </c>
      <c r="GHE19" s="57"/>
      <c r="GHF19" s="58"/>
      <c r="GHG19" s="56" t="e">
        <f>VLOOKUP(GHF19,$B$8:$C$182,2,0)</f>
        <v>#N/A</v>
      </c>
      <c r="GHH19" s="57"/>
      <c r="GHI19" s="58"/>
      <c r="GHJ19" s="56" t="e">
        <f>VLOOKUP(GHI19,$B$8:$C$182,2,0)</f>
        <v>#N/A</v>
      </c>
      <c r="GHK19" s="57"/>
      <c r="GHL19" s="58"/>
      <c r="GHM19" s="56" t="e">
        <f>VLOOKUP(GHL19,$B$8:$C$182,2,0)</f>
        <v>#N/A</v>
      </c>
      <c r="GHN19" s="57"/>
      <c r="GHO19" s="58"/>
      <c r="GHP19" s="56" t="e">
        <f>VLOOKUP(GHO19,$B$8:$C$182,2,0)</f>
        <v>#N/A</v>
      </c>
      <c r="GHQ19" s="57"/>
      <c r="GHR19" s="58"/>
      <c r="GHS19" s="56" t="e">
        <f>VLOOKUP(GHR19,$B$8:$C$182,2,0)</f>
        <v>#N/A</v>
      </c>
      <c r="GHT19" s="57"/>
      <c r="GHU19" s="58"/>
      <c r="GHV19" s="56" t="e">
        <f>VLOOKUP(GHU19,$B$8:$C$182,2,0)</f>
        <v>#N/A</v>
      </c>
      <c r="GHW19" s="57"/>
      <c r="GHX19" s="58"/>
      <c r="GHY19" s="56" t="e">
        <f>VLOOKUP(GHX19,$B$8:$C$182,2,0)</f>
        <v>#N/A</v>
      </c>
      <c r="GHZ19" s="57"/>
      <c r="GIA19" s="58"/>
      <c r="GIB19" s="56" t="e">
        <f>VLOOKUP(GIA19,$B$8:$C$182,2,0)</f>
        <v>#N/A</v>
      </c>
      <c r="GIC19" s="57"/>
      <c r="GID19" s="58"/>
      <c r="GIE19" s="56" t="e">
        <f>VLOOKUP(GID19,$B$8:$C$182,2,0)</f>
        <v>#N/A</v>
      </c>
      <c r="GIF19" s="57"/>
      <c r="GIG19" s="58"/>
      <c r="GIH19" s="56" t="e">
        <f>VLOOKUP(GIG19,$B$8:$C$182,2,0)</f>
        <v>#N/A</v>
      </c>
      <c r="GII19" s="57"/>
      <c r="GIJ19" s="58"/>
      <c r="GIK19" s="56" t="e">
        <f>VLOOKUP(GIJ19,$B$8:$C$182,2,0)</f>
        <v>#N/A</v>
      </c>
      <c r="GIL19" s="57"/>
      <c r="GIM19" s="58"/>
      <c r="GIN19" s="56" t="e">
        <f>VLOOKUP(GIM19,$B$8:$C$182,2,0)</f>
        <v>#N/A</v>
      </c>
      <c r="GIO19" s="57"/>
      <c r="GIP19" s="58"/>
      <c r="GIQ19" s="56" t="e">
        <f>VLOOKUP(GIP19,$B$8:$C$182,2,0)</f>
        <v>#N/A</v>
      </c>
      <c r="GIR19" s="57"/>
      <c r="GIS19" s="58"/>
      <c r="GIT19" s="56" t="e">
        <f>VLOOKUP(GIS19,$B$8:$C$182,2,0)</f>
        <v>#N/A</v>
      </c>
      <c r="GIU19" s="57"/>
      <c r="GIV19" s="58"/>
      <c r="GIW19" s="56" t="e">
        <f>VLOOKUP(GIV19,$B$8:$C$182,2,0)</f>
        <v>#N/A</v>
      </c>
      <c r="GIX19" s="57"/>
      <c r="GIY19" s="58"/>
      <c r="GIZ19" s="56" t="e">
        <f>VLOOKUP(GIY19,$B$8:$C$182,2,0)</f>
        <v>#N/A</v>
      </c>
      <c r="GJA19" s="57"/>
      <c r="GJB19" s="58"/>
      <c r="GJC19" s="56" t="e">
        <f>VLOOKUP(GJB19,$B$8:$C$182,2,0)</f>
        <v>#N/A</v>
      </c>
      <c r="GJD19" s="57"/>
      <c r="GJE19" s="58"/>
      <c r="GJF19" s="56" t="e">
        <f>VLOOKUP(GJE19,$B$8:$C$182,2,0)</f>
        <v>#N/A</v>
      </c>
      <c r="GJG19" s="57"/>
      <c r="GJH19" s="58"/>
      <c r="GJI19" s="56" t="e">
        <f>VLOOKUP(GJH19,$B$8:$C$182,2,0)</f>
        <v>#N/A</v>
      </c>
      <c r="GJJ19" s="57"/>
      <c r="GJK19" s="58"/>
      <c r="GJL19" s="56" t="e">
        <f>VLOOKUP(GJK19,$B$8:$C$182,2,0)</f>
        <v>#N/A</v>
      </c>
      <c r="GJM19" s="57"/>
      <c r="GJN19" s="58"/>
      <c r="GJO19" s="56" t="e">
        <f>VLOOKUP(GJN19,$B$8:$C$182,2,0)</f>
        <v>#N/A</v>
      </c>
      <c r="GJP19" s="57"/>
      <c r="GJQ19" s="58"/>
      <c r="GJR19" s="56" t="e">
        <f>VLOOKUP(GJQ19,$B$8:$C$182,2,0)</f>
        <v>#N/A</v>
      </c>
      <c r="GJS19" s="57"/>
      <c r="GJT19" s="58"/>
      <c r="GJU19" s="56" t="e">
        <f>VLOOKUP(GJT19,$B$8:$C$182,2,0)</f>
        <v>#N/A</v>
      </c>
      <c r="GJV19" s="57"/>
      <c r="GJW19" s="58"/>
      <c r="GJX19" s="56" t="e">
        <f>VLOOKUP(GJW19,$B$8:$C$182,2,0)</f>
        <v>#N/A</v>
      </c>
      <c r="GJY19" s="57"/>
      <c r="GJZ19" s="58"/>
      <c r="GKA19" s="56" t="e">
        <f>VLOOKUP(GJZ19,$B$8:$C$182,2,0)</f>
        <v>#N/A</v>
      </c>
      <c r="GKB19" s="57"/>
      <c r="GKC19" s="58"/>
      <c r="GKD19" s="56" t="e">
        <f>VLOOKUP(GKC19,$B$8:$C$182,2,0)</f>
        <v>#N/A</v>
      </c>
      <c r="GKE19" s="57"/>
      <c r="GKF19" s="58"/>
      <c r="GKG19" s="56" t="e">
        <f>VLOOKUP(GKF19,$B$8:$C$182,2,0)</f>
        <v>#N/A</v>
      </c>
      <c r="GKH19" s="57"/>
      <c r="GKI19" s="58"/>
      <c r="GKJ19" s="56" t="e">
        <f>VLOOKUP(GKI19,$B$8:$C$182,2,0)</f>
        <v>#N/A</v>
      </c>
      <c r="GKK19" s="57"/>
      <c r="GKL19" s="58"/>
      <c r="GKM19" s="56" t="e">
        <f>VLOOKUP(GKL19,$B$8:$C$182,2,0)</f>
        <v>#N/A</v>
      </c>
      <c r="GKN19" s="57"/>
      <c r="GKO19" s="58"/>
      <c r="GKP19" s="56" t="e">
        <f>VLOOKUP(GKO19,$B$8:$C$182,2,0)</f>
        <v>#N/A</v>
      </c>
      <c r="GKQ19" s="57"/>
      <c r="GKR19" s="58"/>
      <c r="GKS19" s="56" t="e">
        <f>VLOOKUP(GKR19,$B$8:$C$182,2,0)</f>
        <v>#N/A</v>
      </c>
      <c r="GKT19" s="57"/>
      <c r="GKU19" s="58"/>
      <c r="GKV19" s="56" t="e">
        <f>VLOOKUP(GKU19,$B$8:$C$182,2,0)</f>
        <v>#N/A</v>
      </c>
      <c r="GKW19" s="57"/>
      <c r="GKX19" s="58"/>
      <c r="GKY19" s="56" t="e">
        <f>VLOOKUP(GKX19,$B$8:$C$182,2,0)</f>
        <v>#N/A</v>
      </c>
      <c r="GKZ19" s="57"/>
      <c r="GLA19" s="58"/>
      <c r="GLB19" s="56" t="e">
        <f>VLOOKUP(GLA19,$B$8:$C$182,2,0)</f>
        <v>#N/A</v>
      </c>
      <c r="GLC19" s="57"/>
      <c r="GLD19" s="58"/>
      <c r="GLE19" s="56" t="e">
        <f>VLOOKUP(GLD19,$B$8:$C$182,2,0)</f>
        <v>#N/A</v>
      </c>
      <c r="GLF19" s="57"/>
      <c r="GLG19" s="58"/>
      <c r="GLH19" s="56" t="e">
        <f>VLOOKUP(GLG19,$B$8:$C$182,2,0)</f>
        <v>#N/A</v>
      </c>
      <c r="GLI19" s="57"/>
      <c r="GLJ19" s="58"/>
      <c r="GLK19" s="56" t="e">
        <f>VLOOKUP(GLJ19,$B$8:$C$182,2,0)</f>
        <v>#N/A</v>
      </c>
      <c r="GLL19" s="57"/>
      <c r="GLM19" s="58"/>
      <c r="GLN19" s="56" t="e">
        <f>VLOOKUP(GLM19,$B$8:$C$182,2,0)</f>
        <v>#N/A</v>
      </c>
      <c r="GLO19" s="57"/>
      <c r="GLP19" s="58"/>
      <c r="GLQ19" s="56" t="e">
        <f>VLOOKUP(GLP19,$B$8:$C$182,2,0)</f>
        <v>#N/A</v>
      </c>
      <c r="GLR19" s="57"/>
      <c r="GLS19" s="58"/>
      <c r="GLT19" s="56" t="e">
        <f>VLOOKUP(GLS19,$B$8:$C$182,2,0)</f>
        <v>#N/A</v>
      </c>
      <c r="GLU19" s="57"/>
      <c r="GLV19" s="58"/>
      <c r="GLW19" s="56" t="e">
        <f>VLOOKUP(GLV19,$B$8:$C$182,2,0)</f>
        <v>#N/A</v>
      </c>
      <c r="GLX19" s="57"/>
      <c r="GLY19" s="58"/>
      <c r="GLZ19" s="56" t="e">
        <f>VLOOKUP(GLY19,$B$8:$C$182,2,0)</f>
        <v>#N/A</v>
      </c>
      <c r="GMA19" s="57"/>
      <c r="GMB19" s="58"/>
      <c r="GMC19" s="56" t="e">
        <f>VLOOKUP(GMB19,$B$8:$C$182,2,0)</f>
        <v>#N/A</v>
      </c>
      <c r="GMD19" s="57"/>
      <c r="GME19" s="58"/>
      <c r="GMF19" s="56" t="e">
        <f>VLOOKUP(GME19,$B$8:$C$182,2,0)</f>
        <v>#N/A</v>
      </c>
      <c r="GMG19" s="57"/>
      <c r="GMH19" s="58"/>
      <c r="GMI19" s="56" t="e">
        <f>VLOOKUP(GMH19,$B$8:$C$182,2,0)</f>
        <v>#N/A</v>
      </c>
      <c r="GMJ19" s="57"/>
      <c r="GMK19" s="58"/>
      <c r="GML19" s="56" t="e">
        <f>VLOOKUP(GMK19,$B$8:$C$182,2,0)</f>
        <v>#N/A</v>
      </c>
      <c r="GMM19" s="57"/>
      <c r="GMN19" s="58"/>
      <c r="GMO19" s="56" t="e">
        <f>VLOOKUP(GMN19,$B$8:$C$182,2,0)</f>
        <v>#N/A</v>
      </c>
      <c r="GMP19" s="57"/>
      <c r="GMQ19" s="58"/>
      <c r="GMR19" s="56" t="e">
        <f>VLOOKUP(GMQ19,$B$8:$C$182,2,0)</f>
        <v>#N/A</v>
      </c>
      <c r="GMS19" s="57"/>
      <c r="GMT19" s="58"/>
      <c r="GMU19" s="56" t="e">
        <f>VLOOKUP(GMT19,$B$8:$C$182,2,0)</f>
        <v>#N/A</v>
      </c>
      <c r="GMV19" s="57"/>
      <c r="GMW19" s="58"/>
      <c r="GMX19" s="56" t="e">
        <f>VLOOKUP(GMW19,$B$8:$C$182,2,0)</f>
        <v>#N/A</v>
      </c>
      <c r="GMY19" s="57"/>
      <c r="GMZ19" s="58"/>
      <c r="GNA19" s="56" t="e">
        <f>VLOOKUP(GMZ19,$B$8:$C$182,2,0)</f>
        <v>#N/A</v>
      </c>
      <c r="GNB19" s="57"/>
      <c r="GNC19" s="58"/>
      <c r="GND19" s="56" t="e">
        <f>VLOOKUP(GNC19,$B$8:$C$182,2,0)</f>
        <v>#N/A</v>
      </c>
      <c r="GNE19" s="57"/>
      <c r="GNF19" s="58"/>
      <c r="GNG19" s="56" t="e">
        <f>VLOOKUP(GNF19,$B$8:$C$182,2,0)</f>
        <v>#N/A</v>
      </c>
      <c r="GNH19" s="57"/>
      <c r="GNI19" s="58"/>
      <c r="GNJ19" s="56" t="e">
        <f>VLOOKUP(GNI19,$B$8:$C$182,2,0)</f>
        <v>#N/A</v>
      </c>
      <c r="GNK19" s="57"/>
      <c r="GNL19" s="58"/>
      <c r="GNM19" s="56" t="e">
        <f>VLOOKUP(GNL19,$B$8:$C$182,2,0)</f>
        <v>#N/A</v>
      </c>
      <c r="GNN19" s="57"/>
      <c r="GNO19" s="58"/>
      <c r="GNP19" s="56" t="e">
        <f>VLOOKUP(GNO19,$B$8:$C$182,2,0)</f>
        <v>#N/A</v>
      </c>
      <c r="GNQ19" s="57"/>
      <c r="GNR19" s="58"/>
      <c r="GNS19" s="56" t="e">
        <f>VLOOKUP(GNR19,$B$8:$C$182,2,0)</f>
        <v>#N/A</v>
      </c>
      <c r="GNT19" s="57"/>
      <c r="GNU19" s="58"/>
      <c r="GNV19" s="56" t="e">
        <f>VLOOKUP(GNU19,$B$8:$C$182,2,0)</f>
        <v>#N/A</v>
      </c>
      <c r="GNW19" s="57"/>
      <c r="GNX19" s="58"/>
      <c r="GNY19" s="56" t="e">
        <f>VLOOKUP(GNX19,$B$8:$C$182,2,0)</f>
        <v>#N/A</v>
      </c>
      <c r="GNZ19" s="57"/>
      <c r="GOA19" s="58"/>
      <c r="GOB19" s="56" t="e">
        <f>VLOOKUP(GOA19,$B$8:$C$182,2,0)</f>
        <v>#N/A</v>
      </c>
      <c r="GOC19" s="57"/>
      <c r="GOD19" s="58"/>
      <c r="GOE19" s="56" t="e">
        <f>VLOOKUP(GOD19,$B$8:$C$182,2,0)</f>
        <v>#N/A</v>
      </c>
      <c r="GOF19" s="57"/>
      <c r="GOG19" s="58"/>
      <c r="GOH19" s="56" t="e">
        <f>VLOOKUP(GOG19,$B$8:$C$182,2,0)</f>
        <v>#N/A</v>
      </c>
      <c r="GOI19" s="57"/>
      <c r="GOJ19" s="58"/>
      <c r="GOK19" s="56" t="e">
        <f>VLOOKUP(GOJ19,$B$8:$C$182,2,0)</f>
        <v>#N/A</v>
      </c>
      <c r="GOL19" s="57"/>
      <c r="GOM19" s="58"/>
      <c r="GON19" s="56" t="e">
        <f>VLOOKUP(GOM19,$B$8:$C$182,2,0)</f>
        <v>#N/A</v>
      </c>
      <c r="GOO19" s="57"/>
      <c r="GOP19" s="58"/>
      <c r="GOQ19" s="56" t="e">
        <f>VLOOKUP(GOP19,$B$8:$C$182,2,0)</f>
        <v>#N/A</v>
      </c>
      <c r="GOR19" s="57"/>
      <c r="GOS19" s="58"/>
      <c r="GOT19" s="56" t="e">
        <f>VLOOKUP(GOS19,$B$8:$C$182,2,0)</f>
        <v>#N/A</v>
      </c>
      <c r="GOU19" s="57"/>
      <c r="GOV19" s="58"/>
      <c r="GOW19" s="56" t="e">
        <f>VLOOKUP(GOV19,$B$8:$C$182,2,0)</f>
        <v>#N/A</v>
      </c>
      <c r="GOX19" s="57"/>
      <c r="GOY19" s="58"/>
      <c r="GOZ19" s="56" t="e">
        <f>VLOOKUP(GOY19,$B$8:$C$182,2,0)</f>
        <v>#N/A</v>
      </c>
      <c r="GPA19" s="57"/>
      <c r="GPB19" s="58"/>
      <c r="GPC19" s="56" t="e">
        <f>VLOOKUP(GPB19,$B$8:$C$182,2,0)</f>
        <v>#N/A</v>
      </c>
      <c r="GPD19" s="57"/>
      <c r="GPE19" s="58"/>
      <c r="GPF19" s="56" t="e">
        <f>VLOOKUP(GPE19,$B$8:$C$182,2,0)</f>
        <v>#N/A</v>
      </c>
      <c r="GPG19" s="57"/>
      <c r="GPH19" s="58"/>
      <c r="GPI19" s="56" t="e">
        <f>VLOOKUP(GPH19,$B$8:$C$182,2,0)</f>
        <v>#N/A</v>
      </c>
      <c r="GPJ19" s="57"/>
      <c r="GPK19" s="58"/>
      <c r="GPL19" s="56" t="e">
        <f>VLOOKUP(GPK19,$B$8:$C$182,2,0)</f>
        <v>#N/A</v>
      </c>
      <c r="GPM19" s="57"/>
      <c r="GPN19" s="58"/>
      <c r="GPO19" s="56" t="e">
        <f>VLOOKUP(GPN19,$B$8:$C$182,2,0)</f>
        <v>#N/A</v>
      </c>
      <c r="GPP19" s="57"/>
      <c r="GPQ19" s="58"/>
      <c r="GPR19" s="56" t="e">
        <f>VLOOKUP(GPQ19,$B$8:$C$182,2,0)</f>
        <v>#N/A</v>
      </c>
      <c r="GPS19" s="57"/>
      <c r="GPT19" s="58"/>
      <c r="GPU19" s="56" t="e">
        <f>VLOOKUP(GPT19,$B$8:$C$182,2,0)</f>
        <v>#N/A</v>
      </c>
      <c r="GPV19" s="57"/>
      <c r="GPW19" s="58"/>
      <c r="GPX19" s="56" t="e">
        <f>VLOOKUP(GPW19,$B$8:$C$182,2,0)</f>
        <v>#N/A</v>
      </c>
      <c r="GPY19" s="57"/>
      <c r="GPZ19" s="58"/>
      <c r="GQA19" s="56" t="e">
        <f>VLOOKUP(GPZ19,$B$8:$C$182,2,0)</f>
        <v>#N/A</v>
      </c>
      <c r="GQB19" s="57"/>
      <c r="GQC19" s="58"/>
      <c r="GQD19" s="56" t="e">
        <f>VLOOKUP(GQC19,$B$8:$C$182,2,0)</f>
        <v>#N/A</v>
      </c>
      <c r="GQE19" s="57"/>
      <c r="GQF19" s="58"/>
      <c r="GQG19" s="56" t="e">
        <f>VLOOKUP(GQF19,$B$8:$C$182,2,0)</f>
        <v>#N/A</v>
      </c>
      <c r="GQH19" s="57"/>
      <c r="GQI19" s="58"/>
      <c r="GQJ19" s="56" t="e">
        <f>VLOOKUP(GQI19,$B$8:$C$182,2,0)</f>
        <v>#N/A</v>
      </c>
      <c r="GQK19" s="57"/>
      <c r="GQL19" s="58"/>
      <c r="GQM19" s="56" t="e">
        <f>VLOOKUP(GQL19,$B$8:$C$182,2,0)</f>
        <v>#N/A</v>
      </c>
      <c r="GQN19" s="57"/>
      <c r="GQO19" s="58"/>
      <c r="GQP19" s="56" t="e">
        <f>VLOOKUP(GQO19,$B$8:$C$182,2,0)</f>
        <v>#N/A</v>
      </c>
      <c r="GQQ19" s="57"/>
      <c r="GQR19" s="58"/>
      <c r="GQS19" s="56" t="e">
        <f>VLOOKUP(GQR19,$B$8:$C$182,2,0)</f>
        <v>#N/A</v>
      </c>
      <c r="GQT19" s="57"/>
      <c r="GQU19" s="58"/>
      <c r="GQV19" s="56" t="e">
        <f>VLOOKUP(GQU19,$B$8:$C$182,2,0)</f>
        <v>#N/A</v>
      </c>
      <c r="GQW19" s="57"/>
      <c r="GQX19" s="58"/>
      <c r="GQY19" s="56" t="e">
        <f>VLOOKUP(GQX19,$B$8:$C$182,2,0)</f>
        <v>#N/A</v>
      </c>
      <c r="GQZ19" s="57"/>
      <c r="GRA19" s="58"/>
      <c r="GRB19" s="56" t="e">
        <f>VLOOKUP(GRA19,$B$8:$C$182,2,0)</f>
        <v>#N/A</v>
      </c>
      <c r="GRC19" s="57"/>
      <c r="GRD19" s="58"/>
      <c r="GRE19" s="56" t="e">
        <f>VLOOKUP(GRD19,$B$8:$C$182,2,0)</f>
        <v>#N/A</v>
      </c>
      <c r="GRF19" s="57"/>
      <c r="GRG19" s="58"/>
      <c r="GRH19" s="56" t="e">
        <f>VLOOKUP(GRG19,$B$8:$C$182,2,0)</f>
        <v>#N/A</v>
      </c>
      <c r="GRI19" s="57"/>
      <c r="GRJ19" s="58"/>
      <c r="GRK19" s="56" t="e">
        <f>VLOOKUP(GRJ19,$B$8:$C$182,2,0)</f>
        <v>#N/A</v>
      </c>
      <c r="GRL19" s="57"/>
      <c r="GRM19" s="58"/>
      <c r="GRN19" s="56" t="e">
        <f>VLOOKUP(GRM19,$B$8:$C$182,2,0)</f>
        <v>#N/A</v>
      </c>
      <c r="GRO19" s="57"/>
      <c r="GRP19" s="58"/>
      <c r="GRQ19" s="56" t="e">
        <f>VLOOKUP(GRP19,$B$8:$C$182,2,0)</f>
        <v>#N/A</v>
      </c>
      <c r="GRR19" s="57"/>
      <c r="GRS19" s="58"/>
      <c r="GRT19" s="56" t="e">
        <f>VLOOKUP(GRS19,$B$8:$C$182,2,0)</f>
        <v>#N/A</v>
      </c>
      <c r="GRU19" s="57"/>
      <c r="GRV19" s="58"/>
      <c r="GRW19" s="56" t="e">
        <f>VLOOKUP(GRV19,$B$8:$C$182,2,0)</f>
        <v>#N/A</v>
      </c>
      <c r="GRX19" s="57"/>
      <c r="GRY19" s="58"/>
      <c r="GRZ19" s="56" t="e">
        <f>VLOOKUP(GRY19,$B$8:$C$182,2,0)</f>
        <v>#N/A</v>
      </c>
      <c r="GSA19" s="57"/>
      <c r="GSB19" s="58"/>
      <c r="GSC19" s="56" t="e">
        <f>VLOOKUP(GSB19,$B$8:$C$182,2,0)</f>
        <v>#N/A</v>
      </c>
      <c r="GSD19" s="57"/>
      <c r="GSE19" s="58"/>
      <c r="GSF19" s="56" t="e">
        <f>VLOOKUP(GSE19,$B$8:$C$182,2,0)</f>
        <v>#N/A</v>
      </c>
      <c r="GSG19" s="57"/>
      <c r="GSH19" s="58"/>
      <c r="GSI19" s="56" t="e">
        <f>VLOOKUP(GSH19,$B$8:$C$182,2,0)</f>
        <v>#N/A</v>
      </c>
      <c r="GSJ19" s="57"/>
      <c r="GSK19" s="58"/>
      <c r="GSL19" s="56" t="e">
        <f>VLOOKUP(GSK19,$B$8:$C$182,2,0)</f>
        <v>#N/A</v>
      </c>
      <c r="GSM19" s="57"/>
      <c r="GSN19" s="58"/>
      <c r="GSO19" s="56" t="e">
        <f>VLOOKUP(GSN19,$B$8:$C$182,2,0)</f>
        <v>#N/A</v>
      </c>
      <c r="GSP19" s="57"/>
      <c r="GSQ19" s="58"/>
      <c r="GSR19" s="56" t="e">
        <f>VLOOKUP(GSQ19,$B$8:$C$182,2,0)</f>
        <v>#N/A</v>
      </c>
      <c r="GSS19" s="57"/>
      <c r="GST19" s="58"/>
      <c r="GSU19" s="56" t="e">
        <f>VLOOKUP(GST19,$B$8:$C$182,2,0)</f>
        <v>#N/A</v>
      </c>
      <c r="GSV19" s="57"/>
      <c r="GSW19" s="58"/>
      <c r="GSX19" s="56" t="e">
        <f>VLOOKUP(GSW19,$B$8:$C$182,2,0)</f>
        <v>#N/A</v>
      </c>
      <c r="GSY19" s="57"/>
      <c r="GSZ19" s="58"/>
      <c r="GTA19" s="56" t="e">
        <f>VLOOKUP(GSZ19,$B$8:$C$182,2,0)</f>
        <v>#N/A</v>
      </c>
      <c r="GTB19" s="57"/>
      <c r="GTC19" s="58"/>
      <c r="GTD19" s="56" t="e">
        <f>VLOOKUP(GTC19,$B$8:$C$182,2,0)</f>
        <v>#N/A</v>
      </c>
      <c r="GTE19" s="57"/>
      <c r="GTF19" s="58"/>
      <c r="GTG19" s="56" t="e">
        <f>VLOOKUP(GTF19,$B$8:$C$182,2,0)</f>
        <v>#N/A</v>
      </c>
      <c r="GTH19" s="57"/>
      <c r="GTI19" s="58"/>
      <c r="GTJ19" s="56" t="e">
        <f>VLOOKUP(GTI19,$B$8:$C$182,2,0)</f>
        <v>#N/A</v>
      </c>
      <c r="GTK19" s="57"/>
      <c r="GTL19" s="58"/>
      <c r="GTM19" s="56" t="e">
        <f>VLOOKUP(GTL19,$B$8:$C$182,2,0)</f>
        <v>#N/A</v>
      </c>
      <c r="GTN19" s="57"/>
      <c r="GTO19" s="58"/>
      <c r="GTP19" s="56" t="e">
        <f>VLOOKUP(GTO19,$B$8:$C$182,2,0)</f>
        <v>#N/A</v>
      </c>
      <c r="GTQ19" s="57"/>
      <c r="GTR19" s="58"/>
      <c r="GTS19" s="56" t="e">
        <f>VLOOKUP(GTR19,$B$8:$C$182,2,0)</f>
        <v>#N/A</v>
      </c>
      <c r="GTT19" s="57"/>
      <c r="GTU19" s="58"/>
      <c r="GTV19" s="56" t="e">
        <f>VLOOKUP(GTU19,$B$8:$C$182,2,0)</f>
        <v>#N/A</v>
      </c>
      <c r="GTW19" s="57"/>
      <c r="GTX19" s="58"/>
      <c r="GTY19" s="56" t="e">
        <f>VLOOKUP(GTX19,$B$8:$C$182,2,0)</f>
        <v>#N/A</v>
      </c>
      <c r="GTZ19" s="57"/>
      <c r="GUA19" s="58"/>
      <c r="GUB19" s="56" t="e">
        <f>VLOOKUP(GUA19,$B$8:$C$182,2,0)</f>
        <v>#N/A</v>
      </c>
      <c r="GUC19" s="57"/>
      <c r="GUD19" s="58"/>
      <c r="GUE19" s="56" t="e">
        <f>VLOOKUP(GUD19,$B$8:$C$182,2,0)</f>
        <v>#N/A</v>
      </c>
      <c r="GUF19" s="57"/>
      <c r="GUG19" s="58"/>
      <c r="GUH19" s="56" t="e">
        <f>VLOOKUP(GUG19,$B$8:$C$182,2,0)</f>
        <v>#N/A</v>
      </c>
      <c r="GUI19" s="57"/>
      <c r="GUJ19" s="58"/>
      <c r="GUK19" s="56" t="e">
        <f>VLOOKUP(GUJ19,$B$8:$C$182,2,0)</f>
        <v>#N/A</v>
      </c>
      <c r="GUL19" s="57"/>
      <c r="GUM19" s="58"/>
      <c r="GUN19" s="56" t="e">
        <f>VLOOKUP(GUM19,$B$8:$C$182,2,0)</f>
        <v>#N/A</v>
      </c>
      <c r="GUO19" s="57"/>
      <c r="GUP19" s="58"/>
      <c r="GUQ19" s="56" t="e">
        <f>VLOOKUP(GUP19,$B$8:$C$182,2,0)</f>
        <v>#N/A</v>
      </c>
      <c r="GUR19" s="57"/>
      <c r="GUS19" s="58"/>
      <c r="GUT19" s="56" t="e">
        <f>VLOOKUP(GUS19,$B$8:$C$182,2,0)</f>
        <v>#N/A</v>
      </c>
      <c r="GUU19" s="57"/>
      <c r="GUV19" s="58"/>
      <c r="GUW19" s="56" t="e">
        <f>VLOOKUP(GUV19,$B$8:$C$182,2,0)</f>
        <v>#N/A</v>
      </c>
      <c r="GUX19" s="57"/>
      <c r="GUY19" s="58"/>
      <c r="GUZ19" s="56" t="e">
        <f>VLOOKUP(GUY19,$B$8:$C$182,2,0)</f>
        <v>#N/A</v>
      </c>
      <c r="GVA19" s="57"/>
      <c r="GVB19" s="58"/>
      <c r="GVC19" s="56" t="e">
        <f>VLOOKUP(GVB19,$B$8:$C$182,2,0)</f>
        <v>#N/A</v>
      </c>
      <c r="GVD19" s="57"/>
      <c r="GVE19" s="58"/>
      <c r="GVF19" s="56" t="e">
        <f>VLOOKUP(GVE19,$B$8:$C$182,2,0)</f>
        <v>#N/A</v>
      </c>
      <c r="GVG19" s="57"/>
      <c r="GVH19" s="58"/>
      <c r="GVI19" s="56" t="e">
        <f>VLOOKUP(GVH19,$B$8:$C$182,2,0)</f>
        <v>#N/A</v>
      </c>
      <c r="GVJ19" s="57"/>
      <c r="GVK19" s="58"/>
      <c r="GVL19" s="56" t="e">
        <f>VLOOKUP(GVK19,$B$8:$C$182,2,0)</f>
        <v>#N/A</v>
      </c>
      <c r="GVM19" s="57"/>
      <c r="GVN19" s="58"/>
      <c r="GVO19" s="56" t="e">
        <f>VLOOKUP(GVN19,$B$8:$C$182,2,0)</f>
        <v>#N/A</v>
      </c>
      <c r="GVP19" s="57"/>
      <c r="GVQ19" s="58"/>
      <c r="GVR19" s="56" t="e">
        <f>VLOOKUP(GVQ19,$B$8:$C$182,2,0)</f>
        <v>#N/A</v>
      </c>
      <c r="GVS19" s="57"/>
      <c r="GVT19" s="58"/>
      <c r="GVU19" s="56" t="e">
        <f>VLOOKUP(GVT19,$B$8:$C$182,2,0)</f>
        <v>#N/A</v>
      </c>
      <c r="GVV19" s="57"/>
      <c r="GVW19" s="58"/>
      <c r="GVX19" s="56" t="e">
        <f>VLOOKUP(GVW19,$B$8:$C$182,2,0)</f>
        <v>#N/A</v>
      </c>
      <c r="GVY19" s="57"/>
      <c r="GVZ19" s="58"/>
      <c r="GWA19" s="56" t="e">
        <f>VLOOKUP(GVZ19,$B$8:$C$182,2,0)</f>
        <v>#N/A</v>
      </c>
      <c r="GWB19" s="57"/>
      <c r="GWC19" s="58"/>
      <c r="GWD19" s="56" t="e">
        <f>VLOOKUP(GWC19,$B$8:$C$182,2,0)</f>
        <v>#N/A</v>
      </c>
      <c r="GWE19" s="57"/>
      <c r="GWF19" s="58"/>
      <c r="GWG19" s="56" t="e">
        <f>VLOOKUP(GWF19,$B$8:$C$182,2,0)</f>
        <v>#N/A</v>
      </c>
      <c r="GWH19" s="57"/>
      <c r="GWI19" s="58"/>
      <c r="GWJ19" s="56" t="e">
        <f>VLOOKUP(GWI19,$B$8:$C$182,2,0)</f>
        <v>#N/A</v>
      </c>
      <c r="GWK19" s="57"/>
      <c r="GWL19" s="58"/>
      <c r="GWM19" s="56" t="e">
        <f>VLOOKUP(GWL19,$B$8:$C$182,2,0)</f>
        <v>#N/A</v>
      </c>
      <c r="GWN19" s="57"/>
      <c r="GWO19" s="58"/>
      <c r="GWP19" s="56" t="e">
        <f>VLOOKUP(GWO19,$B$8:$C$182,2,0)</f>
        <v>#N/A</v>
      </c>
      <c r="GWQ19" s="57"/>
      <c r="GWR19" s="58"/>
      <c r="GWS19" s="56" t="e">
        <f>VLOOKUP(GWR19,$B$8:$C$182,2,0)</f>
        <v>#N/A</v>
      </c>
      <c r="GWT19" s="57"/>
      <c r="GWU19" s="58"/>
      <c r="GWV19" s="56" t="e">
        <f>VLOOKUP(GWU19,$B$8:$C$182,2,0)</f>
        <v>#N/A</v>
      </c>
      <c r="GWW19" s="57"/>
      <c r="GWX19" s="58"/>
      <c r="GWY19" s="56" t="e">
        <f>VLOOKUP(GWX19,$B$8:$C$182,2,0)</f>
        <v>#N/A</v>
      </c>
      <c r="GWZ19" s="57"/>
      <c r="GXA19" s="58"/>
      <c r="GXB19" s="56" t="e">
        <f>VLOOKUP(GXA19,$B$8:$C$182,2,0)</f>
        <v>#N/A</v>
      </c>
      <c r="GXC19" s="57"/>
      <c r="GXD19" s="58"/>
      <c r="GXE19" s="56" t="e">
        <f>VLOOKUP(GXD19,$B$8:$C$182,2,0)</f>
        <v>#N/A</v>
      </c>
      <c r="GXF19" s="57"/>
      <c r="GXG19" s="58"/>
      <c r="GXH19" s="56" t="e">
        <f>VLOOKUP(GXG19,$B$8:$C$182,2,0)</f>
        <v>#N/A</v>
      </c>
      <c r="GXI19" s="57"/>
      <c r="GXJ19" s="58"/>
      <c r="GXK19" s="56" t="e">
        <f>VLOOKUP(GXJ19,$B$8:$C$182,2,0)</f>
        <v>#N/A</v>
      </c>
      <c r="GXL19" s="57"/>
      <c r="GXM19" s="58"/>
      <c r="GXN19" s="56" t="e">
        <f>VLOOKUP(GXM19,$B$8:$C$182,2,0)</f>
        <v>#N/A</v>
      </c>
      <c r="GXO19" s="57"/>
      <c r="GXP19" s="58"/>
      <c r="GXQ19" s="56" t="e">
        <f>VLOOKUP(GXP19,$B$8:$C$182,2,0)</f>
        <v>#N/A</v>
      </c>
      <c r="GXR19" s="57"/>
      <c r="GXS19" s="58"/>
      <c r="GXT19" s="56" t="e">
        <f>VLOOKUP(GXS19,$B$8:$C$182,2,0)</f>
        <v>#N/A</v>
      </c>
      <c r="GXU19" s="57"/>
      <c r="GXV19" s="58"/>
      <c r="GXW19" s="56" t="e">
        <f>VLOOKUP(GXV19,$B$8:$C$182,2,0)</f>
        <v>#N/A</v>
      </c>
      <c r="GXX19" s="57"/>
      <c r="GXY19" s="58"/>
      <c r="GXZ19" s="56" t="e">
        <f>VLOOKUP(GXY19,$B$8:$C$182,2,0)</f>
        <v>#N/A</v>
      </c>
      <c r="GYA19" s="57"/>
      <c r="GYB19" s="58"/>
      <c r="GYC19" s="56" t="e">
        <f>VLOOKUP(GYB19,$B$8:$C$182,2,0)</f>
        <v>#N/A</v>
      </c>
      <c r="GYD19" s="57"/>
      <c r="GYE19" s="58"/>
      <c r="GYF19" s="56" t="e">
        <f>VLOOKUP(GYE19,$B$8:$C$182,2,0)</f>
        <v>#N/A</v>
      </c>
      <c r="GYG19" s="57"/>
      <c r="GYH19" s="58"/>
      <c r="GYI19" s="56" t="e">
        <f>VLOOKUP(GYH19,$B$8:$C$182,2,0)</f>
        <v>#N/A</v>
      </c>
      <c r="GYJ19" s="57"/>
      <c r="GYK19" s="58"/>
      <c r="GYL19" s="56" t="e">
        <f>VLOOKUP(GYK19,$B$8:$C$182,2,0)</f>
        <v>#N/A</v>
      </c>
      <c r="GYM19" s="57"/>
      <c r="GYN19" s="58"/>
      <c r="GYO19" s="56" t="e">
        <f>VLOOKUP(GYN19,$B$8:$C$182,2,0)</f>
        <v>#N/A</v>
      </c>
      <c r="GYP19" s="57"/>
      <c r="GYQ19" s="58"/>
      <c r="GYR19" s="56" t="e">
        <f>VLOOKUP(GYQ19,$B$8:$C$182,2,0)</f>
        <v>#N/A</v>
      </c>
      <c r="GYS19" s="57"/>
      <c r="GYT19" s="58"/>
      <c r="GYU19" s="56" t="e">
        <f>VLOOKUP(GYT19,$B$8:$C$182,2,0)</f>
        <v>#N/A</v>
      </c>
      <c r="GYV19" s="57"/>
      <c r="GYW19" s="58"/>
      <c r="GYX19" s="56" t="e">
        <f>VLOOKUP(GYW19,$B$8:$C$182,2,0)</f>
        <v>#N/A</v>
      </c>
      <c r="GYY19" s="57"/>
      <c r="GYZ19" s="58"/>
      <c r="GZA19" s="56" t="e">
        <f>VLOOKUP(GYZ19,$B$8:$C$182,2,0)</f>
        <v>#N/A</v>
      </c>
      <c r="GZB19" s="57"/>
      <c r="GZC19" s="58"/>
      <c r="GZD19" s="56" t="e">
        <f>VLOOKUP(GZC19,$B$8:$C$182,2,0)</f>
        <v>#N/A</v>
      </c>
      <c r="GZE19" s="57"/>
      <c r="GZF19" s="58"/>
      <c r="GZG19" s="56" t="e">
        <f>VLOOKUP(GZF19,$B$8:$C$182,2,0)</f>
        <v>#N/A</v>
      </c>
      <c r="GZH19" s="57"/>
      <c r="GZI19" s="58"/>
      <c r="GZJ19" s="56" t="e">
        <f>VLOOKUP(GZI19,$B$8:$C$182,2,0)</f>
        <v>#N/A</v>
      </c>
      <c r="GZK19" s="57"/>
      <c r="GZL19" s="58"/>
      <c r="GZM19" s="56" t="e">
        <f>VLOOKUP(GZL19,$B$8:$C$182,2,0)</f>
        <v>#N/A</v>
      </c>
      <c r="GZN19" s="57"/>
      <c r="GZO19" s="58"/>
      <c r="GZP19" s="56" t="e">
        <f>VLOOKUP(GZO19,$B$8:$C$182,2,0)</f>
        <v>#N/A</v>
      </c>
      <c r="GZQ19" s="57"/>
      <c r="GZR19" s="58"/>
      <c r="GZS19" s="56" t="e">
        <f>VLOOKUP(GZR19,$B$8:$C$182,2,0)</f>
        <v>#N/A</v>
      </c>
      <c r="GZT19" s="57"/>
      <c r="GZU19" s="58"/>
      <c r="GZV19" s="56" t="e">
        <f>VLOOKUP(GZU19,$B$8:$C$182,2,0)</f>
        <v>#N/A</v>
      </c>
      <c r="GZW19" s="57"/>
      <c r="GZX19" s="58"/>
      <c r="GZY19" s="56" t="e">
        <f>VLOOKUP(GZX19,$B$8:$C$182,2,0)</f>
        <v>#N/A</v>
      </c>
      <c r="GZZ19" s="57"/>
      <c r="HAA19" s="58"/>
      <c r="HAB19" s="56" t="e">
        <f>VLOOKUP(HAA19,$B$8:$C$182,2,0)</f>
        <v>#N/A</v>
      </c>
      <c r="HAC19" s="57"/>
      <c r="HAD19" s="58"/>
      <c r="HAE19" s="56" t="e">
        <f>VLOOKUP(HAD19,$B$8:$C$182,2,0)</f>
        <v>#N/A</v>
      </c>
      <c r="HAF19" s="57"/>
      <c r="HAG19" s="58"/>
      <c r="HAH19" s="56" t="e">
        <f>VLOOKUP(HAG19,$B$8:$C$182,2,0)</f>
        <v>#N/A</v>
      </c>
      <c r="HAI19" s="57"/>
      <c r="HAJ19" s="58"/>
      <c r="HAK19" s="56" t="e">
        <f>VLOOKUP(HAJ19,$B$8:$C$182,2,0)</f>
        <v>#N/A</v>
      </c>
      <c r="HAL19" s="57"/>
      <c r="HAM19" s="58"/>
      <c r="HAN19" s="56" t="e">
        <f>VLOOKUP(HAM19,$B$8:$C$182,2,0)</f>
        <v>#N/A</v>
      </c>
      <c r="HAO19" s="57"/>
      <c r="HAP19" s="58"/>
      <c r="HAQ19" s="56" t="e">
        <f>VLOOKUP(HAP19,$B$8:$C$182,2,0)</f>
        <v>#N/A</v>
      </c>
      <c r="HAR19" s="57"/>
      <c r="HAS19" s="58"/>
      <c r="HAT19" s="56" t="e">
        <f>VLOOKUP(HAS19,$B$8:$C$182,2,0)</f>
        <v>#N/A</v>
      </c>
      <c r="HAU19" s="57"/>
      <c r="HAV19" s="58"/>
      <c r="HAW19" s="56" t="e">
        <f>VLOOKUP(HAV19,$B$8:$C$182,2,0)</f>
        <v>#N/A</v>
      </c>
      <c r="HAX19" s="57"/>
      <c r="HAY19" s="58"/>
      <c r="HAZ19" s="56" t="e">
        <f>VLOOKUP(HAY19,$B$8:$C$182,2,0)</f>
        <v>#N/A</v>
      </c>
      <c r="HBA19" s="57"/>
      <c r="HBB19" s="58"/>
      <c r="HBC19" s="56" t="e">
        <f>VLOOKUP(HBB19,$B$8:$C$182,2,0)</f>
        <v>#N/A</v>
      </c>
      <c r="HBD19" s="57"/>
      <c r="HBE19" s="58"/>
      <c r="HBF19" s="56" t="e">
        <f>VLOOKUP(HBE19,$B$8:$C$182,2,0)</f>
        <v>#N/A</v>
      </c>
      <c r="HBG19" s="57"/>
      <c r="HBH19" s="58"/>
      <c r="HBI19" s="56" t="e">
        <f>VLOOKUP(HBH19,$B$8:$C$182,2,0)</f>
        <v>#N/A</v>
      </c>
      <c r="HBJ19" s="57"/>
      <c r="HBK19" s="58"/>
      <c r="HBL19" s="56" t="e">
        <f>VLOOKUP(HBK19,$B$8:$C$182,2,0)</f>
        <v>#N/A</v>
      </c>
      <c r="HBM19" s="57"/>
      <c r="HBN19" s="58"/>
      <c r="HBO19" s="56" t="e">
        <f>VLOOKUP(HBN19,$B$8:$C$182,2,0)</f>
        <v>#N/A</v>
      </c>
      <c r="HBP19" s="57"/>
      <c r="HBQ19" s="58"/>
      <c r="HBR19" s="56" t="e">
        <f>VLOOKUP(HBQ19,$B$8:$C$182,2,0)</f>
        <v>#N/A</v>
      </c>
      <c r="HBS19" s="57"/>
      <c r="HBT19" s="58"/>
      <c r="HBU19" s="56" t="e">
        <f>VLOOKUP(HBT19,$B$8:$C$182,2,0)</f>
        <v>#N/A</v>
      </c>
      <c r="HBV19" s="57"/>
      <c r="HBW19" s="58"/>
      <c r="HBX19" s="56" t="e">
        <f>VLOOKUP(HBW19,$B$8:$C$182,2,0)</f>
        <v>#N/A</v>
      </c>
      <c r="HBY19" s="57"/>
      <c r="HBZ19" s="58"/>
      <c r="HCA19" s="56" t="e">
        <f>VLOOKUP(HBZ19,$B$8:$C$182,2,0)</f>
        <v>#N/A</v>
      </c>
      <c r="HCB19" s="57"/>
      <c r="HCC19" s="58"/>
      <c r="HCD19" s="56" t="e">
        <f>VLOOKUP(HCC19,$B$8:$C$182,2,0)</f>
        <v>#N/A</v>
      </c>
      <c r="HCE19" s="57"/>
      <c r="HCF19" s="58"/>
      <c r="HCG19" s="56" t="e">
        <f>VLOOKUP(HCF19,$B$8:$C$182,2,0)</f>
        <v>#N/A</v>
      </c>
      <c r="HCH19" s="57"/>
      <c r="HCI19" s="58"/>
      <c r="HCJ19" s="56" t="e">
        <f>VLOOKUP(HCI19,$B$8:$C$182,2,0)</f>
        <v>#N/A</v>
      </c>
      <c r="HCK19" s="57"/>
      <c r="HCL19" s="58"/>
      <c r="HCM19" s="56" t="e">
        <f>VLOOKUP(HCL19,$B$8:$C$182,2,0)</f>
        <v>#N/A</v>
      </c>
      <c r="HCN19" s="57"/>
      <c r="HCO19" s="58"/>
      <c r="HCP19" s="56" t="e">
        <f>VLOOKUP(HCO19,$B$8:$C$182,2,0)</f>
        <v>#N/A</v>
      </c>
      <c r="HCQ19" s="57"/>
      <c r="HCR19" s="58"/>
      <c r="HCS19" s="56" t="e">
        <f>VLOOKUP(HCR19,$B$8:$C$182,2,0)</f>
        <v>#N/A</v>
      </c>
      <c r="HCT19" s="57"/>
      <c r="HCU19" s="58"/>
      <c r="HCV19" s="56" t="e">
        <f>VLOOKUP(HCU19,$B$8:$C$182,2,0)</f>
        <v>#N/A</v>
      </c>
      <c r="HCW19" s="57"/>
      <c r="HCX19" s="58"/>
      <c r="HCY19" s="56" t="e">
        <f>VLOOKUP(HCX19,$B$8:$C$182,2,0)</f>
        <v>#N/A</v>
      </c>
      <c r="HCZ19" s="57"/>
      <c r="HDA19" s="58"/>
      <c r="HDB19" s="56" t="e">
        <f>VLOOKUP(HDA19,$B$8:$C$182,2,0)</f>
        <v>#N/A</v>
      </c>
      <c r="HDC19" s="57"/>
      <c r="HDD19" s="58"/>
      <c r="HDE19" s="56" t="e">
        <f>VLOOKUP(HDD19,$B$8:$C$182,2,0)</f>
        <v>#N/A</v>
      </c>
      <c r="HDF19" s="57"/>
      <c r="HDG19" s="58"/>
      <c r="HDH19" s="56" t="e">
        <f>VLOOKUP(HDG19,$B$8:$C$182,2,0)</f>
        <v>#N/A</v>
      </c>
      <c r="HDI19" s="57"/>
      <c r="HDJ19" s="58"/>
      <c r="HDK19" s="56" t="e">
        <f>VLOOKUP(HDJ19,$B$8:$C$182,2,0)</f>
        <v>#N/A</v>
      </c>
      <c r="HDL19" s="57"/>
      <c r="HDM19" s="58"/>
      <c r="HDN19" s="56" t="e">
        <f>VLOOKUP(HDM19,$B$8:$C$182,2,0)</f>
        <v>#N/A</v>
      </c>
      <c r="HDO19" s="57"/>
      <c r="HDP19" s="58"/>
      <c r="HDQ19" s="56" t="e">
        <f>VLOOKUP(HDP19,$B$8:$C$182,2,0)</f>
        <v>#N/A</v>
      </c>
      <c r="HDR19" s="57"/>
      <c r="HDS19" s="58"/>
      <c r="HDT19" s="56" t="e">
        <f>VLOOKUP(HDS19,$B$8:$C$182,2,0)</f>
        <v>#N/A</v>
      </c>
      <c r="HDU19" s="57"/>
      <c r="HDV19" s="58"/>
      <c r="HDW19" s="56" t="e">
        <f>VLOOKUP(HDV19,$B$8:$C$182,2,0)</f>
        <v>#N/A</v>
      </c>
      <c r="HDX19" s="57"/>
      <c r="HDY19" s="58"/>
      <c r="HDZ19" s="56" t="e">
        <f>VLOOKUP(HDY19,$B$8:$C$182,2,0)</f>
        <v>#N/A</v>
      </c>
      <c r="HEA19" s="57"/>
      <c r="HEB19" s="58"/>
      <c r="HEC19" s="56" t="e">
        <f>VLOOKUP(HEB19,$B$8:$C$182,2,0)</f>
        <v>#N/A</v>
      </c>
      <c r="HED19" s="57"/>
      <c r="HEE19" s="58"/>
      <c r="HEF19" s="56" t="e">
        <f>VLOOKUP(HEE19,$B$8:$C$182,2,0)</f>
        <v>#N/A</v>
      </c>
      <c r="HEG19" s="57"/>
      <c r="HEH19" s="58"/>
      <c r="HEI19" s="56" t="e">
        <f>VLOOKUP(HEH19,$B$8:$C$182,2,0)</f>
        <v>#N/A</v>
      </c>
      <c r="HEJ19" s="57"/>
      <c r="HEK19" s="58"/>
      <c r="HEL19" s="56" t="e">
        <f>VLOOKUP(HEK19,$B$8:$C$182,2,0)</f>
        <v>#N/A</v>
      </c>
      <c r="HEM19" s="57"/>
      <c r="HEN19" s="58"/>
      <c r="HEO19" s="56" t="e">
        <f>VLOOKUP(HEN19,$B$8:$C$182,2,0)</f>
        <v>#N/A</v>
      </c>
      <c r="HEP19" s="57"/>
      <c r="HEQ19" s="58"/>
      <c r="HER19" s="56" t="e">
        <f>VLOOKUP(HEQ19,$B$8:$C$182,2,0)</f>
        <v>#N/A</v>
      </c>
      <c r="HES19" s="57"/>
      <c r="HET19" s="58"/>
      <c r="HEU19" s="56" t="e">
        <f>VLOOKUP(HET19,$B$8:$C$182,2,0)</f>
        <v>#N/A</v>
      </c>
      <c r="HEV19" s="57"/>
      <c r="HEW19" s="58"/>
      <c r="HEX19" s="56" t="e">
        <f>VLOOKUP(HEW19,$B$8:$C$182,2,0)</f>
        <v>#N/A</v>
      </c>
      <c r="HEY19" s="57"/>
      <c r="HEZ19" s="58"/>
      <c r="HFA19" s="56" t="e">
        <f>VLOOKUP(HEZ19,$B$8:$C$182,2,0)</f>
        <v>#N/A</v>
      </c>
      <c r="HFB19" s="57"/>
      <c r="HFC19" s="58"/>
      <c r="HFD19" s="56" t="e">
        <f>VLOOKUP(HFC19,$B$8:$C$182,2,0)</f>
        <v>#N/A</v>
      </c>
      <c r="HFE19" s="57"/>
      <c r="HFF19" s="58"/>
      <c r="HFG19" s="56" t="e">
        <f>VLOOKUP(HFF19,$B$8:$C$182,2,0)</f>
        <v>#N/A</v>
      </c>
      <c r="HFH19" s="57"/>
      <c r="HFI19" s="58"/>
      <c r="HFJ19" s="56" t="e">
        <f>VLOOKUP(HFI19,$B$8:$C$182,2,0)</f>
        <v>#N/A</v>
      </c>
      <c r="HFK19" s="57"/>
      <c r="HFL19" s="58"/>
      <c r="HFM19" s="56" t="e">
        <f>VLOOKUP(HFL19,$B$8:$C$182,2,0)</f>
        <v>#N/A</v>
      </c>
      <c r="HFN19" s="57"/>
      <c r="HFO19" s="58"/>
      <c r="HFP19" s="56" t="e">
        <f>VLOOKUP(HFO19,$B$8:$C$182,2,0)</f>
        <v>#N/A</v>
      </c>
      <c r="HFQ19" s="57"/>
      <c r="HFR19" s="58"/>
      <c r="HFS19" s="56" t="e">
        <f>VLOOKUP(HFR19,$B$8:$C$182,2,0)</f>
        <v>#N/A</v>
      </c>
      <c r="HFT19" s="57"/>
      <c r="HFU19" s="58"/>
      <c r="HFV19" s="56" t="e">
        <f>VLOOKUP(HFU19,$B$8:$C$182,2,0)</f>
        <v>#N/A</v>
      </c>
      <c r="HFW19" s="57"/>
      <c r="HFX19" s="58"/>
      <c r="HFY19" s="56" t="e">
        <f>VLOOKUP(HFX19,$B$8:$C$182,2,0)</f>
        <v>#N/A</v>
      </c>
      <c r="HFZ19" s="57"/>
      <c r="HGA19" s="58"/>
      <c r="HGB19" s="56" t="e">
        <f>VLOOKUP(HGA19,$B$8:$C$182,2,0)</f>
        <v>#N/A</v>
      </c>
      <c r="HGC19" s="57"/>
      <c r="HGD19" s="58"/>
      <c r="HGE19" s="56" t="e">
        <f>VLOOKUP(HGD19,$B$8:$C$182,2,0)</f>
        <v>#N/A</v>
      </c>
      <c r="HGF19" s="57"/>
      <c r="HGG19" s="58"/>
      <c r="HGH19" s="56" t="e">
        <f>VLOOKUP(HGG19,$B$8:$C$182,2,0)</f>
        <v>#N/A</v>
      </c>
      <c r="HGI19" s="57"/>
      <c r="HGJ19" s="58"/>
      <c r="HGK19" s="56" t="e">
        <f>VLOOKUP(HGJ19,$B$8:$C$182,2,0)</f>
        <v>#N/A</v>
      </c>
      <c r="HGL19" s="57"/>
      <c r="HGM19" s="58"/>
      <c r="HGN19" s="56" t="e">
        <f>VLOOKUP(HGM19,$B$8:$C$182,2,0)</f>
        <v>#N/A</v>
      </c>
      <c r="HGO19" s="57"/>
      <c r="HGP19" s="58"/>
      <c r="HGQ19" s="56" t="e">
        <f>VLOOKUP(HGP19,$B$8:$C$182,2,0)</f>
        <v>#N/A</v>
      </c>
      <c r="HGR19" s="57"/>
      <c r="HGS19" s="58"/>
      <c r="HGT19" s="56" t="e">
        <f>VLOOKUP(HGS19,$B$8:$C$182,2,0)</f>
        <v>#N/A</v>
      </c>
      <c r="HGU19" s="57"/>
      <c r="HGV19" s="58"/>
      <c r="HGW19" s="56" t="e">
        <f>VLOOKUP(HGV19,$B$8:$C$182,2,0)</f>
        <v>#N/A</v>
      </c>
      <c r="HGX19" s="57"/>
      <c r="HGY19" s="58"/>
      <c r="HGZ19" s="56" t="e">
        <f>VLOOKUP(HGY19,$B$8:$C$182,2,0)</f>
        <v>#N/A</v>
      </c>
      <c r="HHA19" s="57"/>
      <c r="HHB19" s="58"/>
      <c r="HHC19" s="56" t="e">
        <f>VLOOKUP(HHB19,$B$8:$C$182,2,0)</f>
        <v>#N/A</v>
      </c>
      <c r="HHD19" s="57"/>
      <c r="HHE19" s="58"/>
      <c r="HHF19" s="56" t="e">
        <f>VLOOKUP(HHE19,$B$8:$C$182,2,0)</f>
        <v>#N/A</v>
      </c>
      <c r="HHG19" s="57"/>
      <c r="HHH19" s="58"/>
      <c r="HHI19" s="56" t="e">
        <f>VLOOKUP(HHH19,$B$8:$C$182,2,0)</f>
        <v>#N/A</v>
      </c>
      <c r="HHJ19" s="57"/>
      <c r="HHK19" s="58"/>
      <c r="HHL19" s="56" t="e">
        <f>VLOOKUP(HHK19,$B$8:$C$182,2,0)</f>
        <v>#N/A</v>
      </c>
      <c r="HHM19" s="57"/>
      <c r="HHN19" s="58"/>
      <c r="HHO19" s="56" t="e">
        <f>VLOOKUP(HHN19,$B$8:$C$182,2,0)</f>
        <v>#N/A</v>
      </c>
      <c r="HHP19" s="57"/>
      <c r="HHQ19" s="58"/>
      <c r="HHR19" s="56" t="e">
        <f>VLOOKUP(HHQ19,$B$8:$C$182,2,0)</f>
        <v>#N/A</v>
      </c>
      <c r="HHS19" s="57"/>
      <c r="HHT19" s="58"/>
      <c r="HHU19" s="56" t="e">
        <f>VLOOKUP(HHT19,$B$8:$C$182,2,0)</f>
        <v>#N/A</v>
      </c>
      <c r="HHV19" s="57"/>
      <c r="HHW19" s="58"/>
      <c r="HHX19" s="56" t="e">
        <f>VLOOKUP(HHW19,$B$8:$C$182,2,0)</f>
        <v>#N/A</v>
      </c>
      <c r="HHY19" s="57"/>
      <c r="HHZ19" s="58"/>
      <c r="HIA19" s="56" t="e">
        <f>VLOOKUP(HHZ19,$B$8:$C$182,2,0)</f>
        <v>#N/A</v>
      </c>
      <c r="HIB19" s="57"/>
      <c r="HIC19" s="58"/>
      <c r="HID19" s="56" t="e">
        <f>VLOOKUP(HIC19,$B$8:$C$182,2,0)</f>
        <v>#N/A</v>
      </c>
      <c r="HIE19" s="57"/>
      <c r="HIF19" s="58"/>
      <c r="HIG19" s="56" t="e">
        <f>VLOOKUP(HIF19,$B$8:$C$182,2,0)</f>
        <v>#N/A</v>
      </c>
      <c r="HIH19" s="57"/>
      <c r="HII19" s="58"/>
      <c r="HIJ19" s="56" t="e">
        <f>VLOOKUP(HII19,$B$8:$C$182,2,0)</f>
        <v>#N/A</v>
      </c>
      <c r="HIK19" s="57"/>
      <c r="HIL19" s="58"/>
      <c r="HIM19" s="56" t="e">
        <f>VLOOKUP(HIL19,$B$8:$C$182,2,0)</f>
        <v>#N/A</v>
      </c>
      <c r="HIN19" s="57"/>
      <c r="HIO19" s="58"/>
      <c r="HIP19" s="56" t="e">
        <f>VLOOKUP(HIO19,$B$8:$C$182,2,0)</f>
        <v>#N/A</v>
      </c>
      <c r="HIQ19" s="57"/>
      <c r="HIR19" s="58"/>
      <c r="HIS19" s="56" t="e">
        <f>VLOOKUP(HIR19,$B$8:$C$182,2,0)</f>
        <v>#N/A</v>
      </c>
      <c r="HIT19" s="57"/>
      <c r="HIU19" s="58"/>
      <c r="HIV19" s="56" t="e">
        <f>VLOOKUP(HIU19,$B$8:$C$182,2,0)</f>
        <v>#N/A</v>
      </c>
      <c r="HIW19" s="57"/>
      <c r="HIX19" s="58"/>
      <c r="HIY19" s="56" t="e">
        <f>VLOOKUP(HIX19,$B$8:$C$182,2,0)</f>
        <v>#N/A</v>
      </c>
      <c r="HIZ19" s="57"/>
      <c r="HJA19" s="58"/>
      <c r="HJB19" s="56" t="e">
        <f>VLOOKUP(HJA19,$B$8:$C$182,2,0)</f>
        <v>#N/A</v>
      </c>
      <c r="HJC19" s="57"/>
      <c r="HJD19" s="58"/>
      <c r="HJE19" s="56" t="e">
        <f>VLOOKUP(HJD19,$B$8:$C$182,2,0)</f>
        <v>#N/A</v>
      </c>
      <c r="HJF19" s="57"/>
      <c r="HJG19" s="58"/>
      <c r="HJH19" s="56" t="e">
        <f>VLOOKUP(HJG19,$B$8:$C$182,2,0)</f>
        <v>#N/A</v>
      </c>
      <c r="HJI19" s="57"/>
      <c r="HJJ19" s="58"/>
      <c r="HJK19" s="56" t="e">
        <f>VLOOKUP(HJJ19,$B$8:$C$182,2,0)</f>
        <v>#N/A</v>
      </c>
      <c r="HJL19" s="57"/>
      <c r="HJM19" s="58"/>
      <c r="HJN19" s="56" t="e">
        <f>VLOOKUP(HJM19,$B$8:$C$182,2,0)</f>
        <v>#N/A</v>
      </c>
      <c r="HJO19" s="57"/>
      <c r="HJP19" s="58"/>
      <c r="HJQ19" s="56" t="e">
        <f>VLOOKUP(HJP19,$B$8:$C$182,2,0)</f>
        <v>#N/A</v>
      </c>
      <c r="HJR19" s="57"/>
      <c r="HJS19" s="58"/>
      <c r="HJT19" s="56" t="e">
        <f>VLOOKUP(HJS19,$B$8:$C$182,2,0)</f>
        <v>#N/A</v>
      </c>
      <c r="HJU19" s="57"/>
      <c r="HJV19" s="58"/>
      <c r="HJW19" s="56" t="e">
        <f>VLOOKUP(HJV19,$B$8:$C$182,2,0)</f>
        <v>#N/A</v>
      </c>
      <c r="HJX19" s="57"/>
      <c r="HJY19" s="58"/>
      <c r="HJZ19" s="56" t="e">
        <f>VLOOKUP(HJY19,$B$8:$C$182,2,0)</f>
        <v>#N/A</v>
      </c>
      <c r="HKA19" s="57"/>
      <c r="HKB19" s="58"/>
      <c r="HKC19" s="56" t="e">
        <f>VLOOKUP(HKB19,$B$8:$C$182,2,0)</f>
        <v>#N/A</v>
      </c>
      <c r="HKD19" s="57"/>
      <c r="HKE19" s="58"/>
      <c r="HKF19" s="56" t="e">
        <f>VLOOKUP(HKE19,$B$8:$C$182,2,0)</f>
        <v>#N/A</v>
      </c>
      <c r="HKG19" s="57"/>
      <c r="HKH19" s="58"/>
      <c r="HKI19" s="56" t="e">
        <f>VLOOKUP(HKH19,$B$8:$C$182,2,0)</f>
        <v>#N/A</v>
      </c>
      <c r="HKJ19" s="57"/>
      <c r="HKK19" s="58"/>
      <c r="HKL19" s="56" t="e">
        <f>VLOOKUP(HKK19,$B$8:$C$182,2,0)</f>
        <v>#N/A</v>
      </c>
      <c r="HKM19" s="57"/>
      <c r="HKN19" s="58"/>
      <c r="HKO19" s="56" t="e">
        <f>VLOOKUP(HKN19,$B$8:$C$182,2,0)</f>
        <v>#N/A</v>
      </c>
      <c r="HKP19" s="57"/>
      <c r="HKQ19" s="58"/>
      <c r="HKR19" s="56" t="e">
        <f>VLOOKUP(HKQ19,$B$8:$C$182,2,0)</f>
        <v>#N/A</v>
      </c>
      <c r="HKS19" s="57"/>
      <c r="HKT19" s="58"/>
      <c r="HKU19" s="56" t="e">
        <f>VLOOKUP(HKT19,$B$8:$C$182,2,0)</f>
        <v>#N/A</v>
      </c>
      <c r="HKV19" s="57"/>
      <c r="HKW19" s="58"/>
      <c r="HKX19" s="56" t="e">
        <f>VLOOKUP(HKW19,$B$8:$C$182,2,0)</f>
        <v>#N/A</v>
      </c>
      <c r="HKY19" s="57"/>
      <c r="HKZ19" s="58"/>
      <c r="HLA19" s="56" t="e">
        <f>VLOOKUP(HKZ19,$B$8:$C$182,2,0)</f>
        <v>#N/A</v>
      </c>
      <c r="HLB19" s="57"/>
      <c r="HLC19" s="58"/>
      <c r="HLD19" s="56" t="e">
        <f>VLOOKUP(HLC19,$B$8:$C$182,2,0)</f>
        <v>#N/A</v>
      </c>
      <c r="HLE19" s="57"/>
      <c r="HLF19" s="58"/>
      <c r="HLG19" s="56" t="e">
        <f>VLOOKUP(HLF19,$B$8:$C$182,2,0)</f>
        <v>#N/A</v>
      </c>
      <c r="HLH19" s="57"/>
      <c r="HLI19" s="58"/>
      <c r="HLJ19" s="56" t="e">
        <f>VLOOKUP(HLI19,$B$8:$C$182,2,0)</f>
        <v>#N/A</v>
      </c>
      <c r="HLK19" s="57"/>
      <c r="HLL19" s="58"/>
      <c r="HLM19" s="56" t="e">
        <f>VLOOKUP(HLL19,$B$8:$C$182,2,0)</f>
        <v>#N/A</v>
      </c>
      <c r="HLN19" s="57"/>
      <c r="HLO19" s="58"/>
      <c r="HLP19" s="56" t="e">
        <f>VLOOKUP(HLO19,$B$8:$C$182,2,0)</f>
        <v>#N/A</v>
      </c>
      <c r="HLQ19" s="57"/>
      <c r="HLR19" s="58"/>
      <c r="HLS19" s="56" t="e">
        <f>VLOOKUP(HLR19,$B$8:$C$182,2,0)</f>
        <v>#N/A</v>
      </c>
      <c r="HLT19" s="57"/>
      <c r="HLU19" s="58"/>
      <c r="HLV19" s="56" t="e">
        <f>VLOOKUP(HLU19,$B$8:$C$182,2,0)</f>
        <v>#N/A</v>
      </c>
      <c r="HLW19" s="57"/>
      <c r="HLX19" s="58"/>
      <c r="HLY19" s="56" t="e">
        <f>VLOOKUP(HLX19,$B$8:$C$182,2,0)</f>
        <v>#N/A</v>
      </c>
      <c r="HLZ19" s="57"/>
      <c r="HMA19" s="58"/>
      <c r="HMB19" s="56" t="e">
        <f>VLOOKUP(HMA19,$B$8:$C$182,2,0)</f>
        <v>#N/A</v>
      </c>
      <c r="HMC19" s="57"/>
      <c r="HMD19" s="58"/>
      <c r="HME19" s="56" t="e">
        <f>VLOOKUP(HMD19,$B$8:$C$182,2,0)</f>
        <v>#N/A</v>
      </c>
      <c r="HMF19" s="57"/>
      <c r="HMG19" s="58"/>
      <c r="HMH19" s="56" t="e">
        <f>VLOOKUP(HMG19,$B$8:$C$182,2,0)</f>
        <v>#N/A</v>
      </c>
      <c r="HMI19" s="57"/>
      <c r="HMJ19" s="58"/>
      <c r="HMK19" s="56" t="e">
        <f>VLOOKUP(HMJ19,$B$8:$C$182,2,0)</f>
        <v>#N/A</v>
      </c>
      <c r="HML19" s="57"/>
      <c r="HMM19" s="58"/>
      <c r="HMN19" s="56" t="e">
        <f>VLOOKUP(HMM19,$B$8:$C$182,2,0)</f>
        <v>#N/A</v>
      </c>
      <c r="HMO19" s="57"/>
      <c r="HMP19" s="58"/>
      <c r="HMQ19" s="56" t="e">
        <f>VLOOKUP(HMP19,$B$8:$C$182,2,0)</f>
        <v>#N/A</v>
      </c>
      <c r="HMR19" s="57"/>
      <c r="HMS19" s="58"/>
      <c r="HMT19" s="56" t="e">
        <f>VLOOKUP(HMS19,$B$8:$C$182,2,0)</f>
        <v>#N/A</v>
      </c>
      <c r="HMU19" s="57"/>
      <c r="HMV19" s="58"/>
      <c r="HMW19" s="56" t="e">
        <f>VLOOKUP(HMV19,$B$8:$C$182,2,0)</f>
        <v>#N/A</v>
      </c>
      <c r="HMX19" s="57"/>
      <c r="HMY19" s="58"/>
      <c r="HMZ19" s="56" t="e">
        <f>VLOOKUP(HMY19,$B$8:$C$182,2,0)</f>
        <v>#N/A</v>
      </c>
      <c r="HNA19" s="57"/>
      <c r="HNB19" s="58"/>
      <c r="HNC19" s="56" t="e">
        <f>VLOOKUP(HNB19,$B$8:$C$182,2,0)</f>
        <v>#N/A</v>
      </c>
      <c r="HND19" s="57"/>
      <c r="HNE19" s="58"/>
      <c r="HNF19" s="56" t="e">
        <f>VLOOKUP(HNE19,$B$8:$C$182,2,0)</f>
        <v>#N/A</v>
      </c>
      <c r="HNG19" s="57"/>
      <c r="HNH19" s="58"/>
      <c r="HNI19" s="56" t="e">
        <f>VLOOKUP(HNH19,$B$8:$C$182,2,0)</f>
        <v>#N/A</v>
      </c>
      <c r="HNJ19" s="57"/>
      <c r="HNK19" s="58"/>
      <c r="HNL19" s="56" t="e">
        <f>VLOOKUP(HNK19,$B$8:$C$182,2,0)</f>
        <v>#N/A</v>
      </c>
      <c r="HNM19" s="57"/>
      <c r="HNN19" s="58"/>
      <c r="HNO19" s="56" t="e">
        <f>VLOOKUP(HNN19,$B$8:$C$182,2,0)</f>
        <v>#N/A</v>
      </c>
      <c r="HNP19" s="57"/>
      <c r="HNQ19" s="58"/>
      <c r="HNR19" s="56" t="e">
        <f>VLOOKUP(HNQ19,$B$8:$C$182,2,0)</f>
        <v>#N/A</v>
      </c>
      <c r="HNS19" s="57"/>
      <c r="HNT19" s="58"/>
      <c r="HNU19" s="56" t="e">
        <f>VLOOKUP(HNT19,$B$8:$C$182,2,0)</f>
        <v>#N/A</v>
      </c>
      <c r="HNV19" s="57"/>
      <c r="HNW19" s="58"/>
      <c r="HNX19" s="56" t="e">
        <f>VLOOKUP(HNW19,$B$8:$C$182,2,0)</f>
        <v>#N/A</v>
      </c>
      <c r="HNY19" s="57"/>
      <c r="HNZ19" s="58"/>
      <c r="HOA19" s="56" t="e">
        <f>VLOOKUP(HNZ19,$B$8:$C$182,2,0)</f>
        <v>#N/A</v>
      </c>
      <c r="HOB19" s="57"/>
      <c r="HOC19" s="58"/>
      <c r="HOD19" s="56" t="e">
        <f>VLOOKUP(HOC19,$B$8:$C$182,2,0)</f>
        <v>#N/A</v>
      </c>
      <c r="HOE19" s="57"/>
      <c r="HOF19" s="58"/>
      <c r="HOG19" s="56" t="e">
        <f>VLOOKUP(HOF19,$B$8:$C$182,2,0)</f>
        <v>#N/A</v>
      </c>
      <c r="HOH19" s="57"/>
      <c r="HOI19" s="58"/>
      <c r="HOJ19" s="56" t="e">
        <f>VLOOKUP(HOI19,$B$8:$C$182,2,0)</f>
        <v>#N/A</v>
      </c>
      <c r="HOK19" s="57"/>
      <c r="HOL19" s="58"/>
      <c r="HOM19" s="56" t="e">
        <f>VLOOKUP(HOL19,$B$8:$C$182,2,0)</f>
        <v>#N/A</v>
      </c>
      <c r="HON19" s="57"/>
      <c r="HOO19" s="58"/>
      <c r="HOP19" s="56" t="e">
        <f>VLOOKUP(HOO19,$B$8:$C$182,2,0)</f>
        <v>#N/A</v>
      </c>
      <c r="HOQ19" s="57"/>
      <c r="HOR19" s="58"/>
      <c r="HOS19" s="56" t="e">
        <f>VLOOKUP(HOR19,$B$8:$C$182,2,0)</f>
        <v>#N/A</v>
      </c>
      <c r="HOT19" s="57"/>
      <c r="HOU19" s="58"/>
      <c r="HOV19" s="56" t="e">
        <f>VLOOKUP(HOU19,$B$8:$C$182,2,0)</f>
        <v>#N/A</v>
      </c>
      <c r="HOW19" s="57"/>
      <c r="HOX19" s="58"/>
      <c r="HOY19" s="56" t="e">
        <f>VLOOKUP(HOX19,$B$8:$C$182,2,0)</f>
        <v>#N/A</v>
      </c>
      <c r="HOZ19" s="57"/>
      <c r="HPA19" s="58"/>
      <c r="HPB19" s="56" t="e">
        <f>VLOOKUP(HPA19,$B$8:$C$182,2,0)</f>
        <v>#N/A</v>
      </c>
      <c r="HPC19" s="57"/>
      <c r="HPD19" s="58"/>
      <c r="HPE19" s="56" t="e">
        <f>VLOOKUP(HPD19,$B$8:$C$182,2,0)</f>
        <v>#N/A</v>
      </c>
      <c r="HPF19" s="57"/>
      <c r="HPG19" s="58"/>
      <c r="HPH19" s="56" t="e">
        <f>VLOOKUP(HPG19,$B$8:$C$182,2,0)</f>
        <v>#N/A</v>
      </c>
      <c r="HPI19" s="57"/>
      <c r="HPJ19" s="58"/>
      <c r="HPK19" s="56" t="e">
        <f>VLOOKUP(HPJ19,$B$8:$C$182,2,0)</f>
        <v>#N/A</v>
      </c>
      <c r="HPL19" s="57"/>
      <c r="HPM19" s="58"/>
      <c r="HPN19" s="56" t="e">
        <f>VLOOKUP(HPM19,$B$8:$C$182,2,0)</f>
        <v>#N/A</v>
      </c>
      <c r="HPO19" s="57"/>
      <c r="HPP19" s="58"/>
      <c r="HPQ19" s="56" t="e">
        <f>VLOOKUP(HPP19,$B$8:$C$182,2,0)</f>
        <v>#N/A</v>
      </c>
      <c r="HPR19" s="57"/>
      <c r="HPS19" s="58"/>
      <c r="HPT19" s="56" t="e">
        <f>VLOOKUP(HPS19,$B$8:$C$182,2,0)</f>
        <v>#N/A</v>
      </c>
      <c r="HPU19" s="57"/>
      <c r="HPV19" s="58"/>
      <c r="HPW19" s="56" t="e">
        <f>VLOOKUP(HPV19,$B$8:$C$182,2,0)</f>
        <v>#N/A</v>
      </c>
      <c r="HPX19" s="57"/>
      <c r="HPY19" s="58"/>
      <c r="HPZ19" s="56" t="e">
        <f>VLOOKUP(HPY19,$B$8:$C$182,2,0)</f>
        <v>#N/A</v>
      </c>
      <c r="HQA19" s="57"/>
      <c r="HQB19" s="58"/>
      <c r="HQC19" s="56" t="e">
        <f>VLOOKUP(HQB19,$B$8:$C$182,2,0)</f>
        <v>#N/A</v>
      </c>
      <c r="HQD19" s="57"/>
      <c r="HQE19" s="58"/>
      <c r="HQF19" s="56" t="e">
        <f>VLOOKUP(HQE19,$B$8:$C$182,2,0)</f>
        <v>#N/A</v>
      </c>
      <c r="HQG19" s="57"/>
      <c r="HQH19" s="58"/>
      <c r="HQI19" s="56" t="e">
        <f>VLOOKUP(HQH19,$B$8:$C$182,2,0)</f>
        <v>#N/A</v>
      </c>
      <c r="HQJ19" s="57"/>
      <c r="HQK19" s="58"/>
      <c r="HQL19" s="56" t="e">
        <f>VLOOKUP(HQK19,$B$8:$C$182,2,0)</f>
        <v>#N/A</v>
      </c>
      <c r="HQM19" s="57"/>
      <c r="HQN19" s="58"/>
      <c r="HQO19" s="56" t="e">
        <f>VLOOKUP(HQN19,$B$8:$C$182,2,0)</f>
        <v>#N/A</v>
      </c>
      <c r="HQP19" s="57"/>
      <c r="HQQ19" s="58"/>
      <c r="HQR19" s="56" t="e">
        <f>VLOOKUP(HQQ19,$B$8:$C$182,2,0)</f>
        <v>#N/A</v>
      </c>
      <c r="HQS19" s="57"/>
      <c r="HQT19" s="58"/>
      <c r="HQU19" s="56" t="e">
        <f>VLOOKUP(HQT19,$B$8:$C$182,2,0)</f>
        <v>#N/A</v>
      </c>
      <c r="HQV19" s="57"/>
      <c r="HQW19" s="58"/>
      <c r="HQX19" s="56" t="e">
        <f>VLOOKUP(HQW19,$B$8:$C$182,2,0)</f>
        <v>#N/A</v>
      </c>
      <c r="HQY19" s="57"/>
      <c r="HQZ19" s="58"/>
      <c r="HRA19" s="56" t="e">
        <f>VLOOKUP(HQZ19,$B$8:$C$182,2,0)</f>
        <v>#N/A</v>
      </c>
      <c r="HRB19" s="57"/>
      <c r="HRC19" s="58"/>
      <c r="HRD19" s="56" t="e">
        <f>VLOOKUP(HRC19,$B$8:$C$182,2,0)</f>
        <v>#N/A</v>
      </c>
      <c r="HRE19" s="57"/>
      <c r="HRF19" s="58"/>
      <c r="HRG19" s="56" t="e">
        <f>VLOOKUP(HRF19,$B$8:$C$182,2,0)</f>
        <v>#N/A</v>
      </c>
      <c r="HRH19" s="57"/>
      <c r="HRI19" s="58"/>
      <c r="HRJ19" s="56" t="e">
        <f>VLOOKUP(HRI19,$B$8:$C$182,2,0)</f>
        <v>#N/A</v>
      </c>
      <c r="HRK19" s="57"/>
      <c r="HRL19" s="58"/>
      <c r="HRM19" s="56" t="e">
        <f>VLOOKUP(HRL19,$B$8:$C$182,2,0)</f>
        <v>#N/A</v>
      </c>
      <c r="HRN19" s="57"/>
      <c r="HRO19" s="58"/>
      <c r="HRP19" s="56" t="e">
        <f>VLOOKUP(HRO19,$B$8:$C$182,2,0)</f>
        <v>#N/A</v>
      </c>
      <c r="HRQ19" s="57"/>
      <c r="HRR19" s="58"/>
      <c r="HRS19" s="56" t="e">
        <f>VLOOKUP(HRR19,$B$8:$C$182,2,0)</f>
        <v>#N/A</v>
      </c>
      <c r="HRT19" s="57"/>
      <c r="HRU19" s="58"/>
      <c r="HRV19" s="56" t="e">
        <f>VLOOKUP(HRU19,$B$8:$C$182,2,0)</f>
        <v>#N/A</v>
      </c>
      <c r="HRW19" s="57"/>
      <c r="HRX19" s="58"/>
      <c r="HRY19" s="56" t="e">
        <f>VLOOKUP(HRX19,$B$8:$C$182,2,0)</f>
        <v>#N/A</v>
      </c>
      <c r="HRZ19" s="57"/>
      <c r="HSA19" s="58"/>
      <c r="HSB19" s="56" t="e">
        <f>VLOOKUP(HSA19,$B$8:$C$182,2,0)</f>
        <v>#N/A</v>
      </c>
      <c r="HSC19" s="57"/>
      <c r="HSD19" s="58"/>
      <c r="HSE19" s="56" t="e">
        <f>VLOOKUP(HSD19,$B$8:$C$182,2,0)</f>
        <v>#N/A</v>
      </c>
      <c r="HSF19" s="57"/>
      <c r="HSG19" s="58"/>
      <c r="HSH19" s="56" t="e">
        <f>VLOOKUP(HSG19,$B$8:$C$182,2,0)</f>
        <v>#N/A</v>
      </c>
      <c r="HSI19" s="57"/>
      <c r="HSJ19" s="58"/>
      <c r="HSK19" s="56" t="e">
        <f>VLOOKUP(HSJ19,$B$8:$C$182,2,0)</f>
        <v>#N/A</v>
      </c>
      <c r="HSL19" s="57"/>
      <c r="HSM19" s="58"/>
      <c r="HSN19" s="56" t="e">
        <f>VLOOKUP(HSM19,$B$8:$C$182,2,0)</f>
        <v>#N/A</v>
      </c>
      <c r="HSO19" s="57"/>
      <c r="HSP19" s="58"/>
      <c r="HSQ19" s="56" t="e">
        <f>VLOOKUP(HSP19,$B$8:$C$182,2,0)</f>
        <v>#N/A</v>
      </c>
      <c r="HSR19" s="57"/>
      <c r="HSS19" s="58"/>
      <c r="HST19" s="56" t="e">
        <f>VLOOKUP(HSS19,$B$8:$C$182,2,0)</f>
        <v>#N/A</v>
      </c>
      <c r="HSU19" s="57"/>
      <c r="HSV19" s="58"/>
      <c r="HSW19" s="56" t="e">
        <f>VLOOKUP(HSV19,$B$8:$C$182,2,0)</f>
        <v>#N/A</v>
      </c>
      <c r="HSX19" s="57"/>
      <c r="HSY19" s="58"/>
      <c r="HSZ19" s="56" t="e">
        <f>VLOOKUP(HSY19,$B$8:$C$182,2,0)</f>
        <v>#N/A</v>
      </c>
      <c r="HTA19" s="57"/>
      <c r="HTB19" s="58"/>
      <c r="HTC19" s="56" t="e">
        <f>VLOOKUP(HTB19,$B$8:$C$182,2,0)</f>
        <v>#N/A</v>
      </c>
      <c r="HTD19" s="57"/>
      <c r="HTE19" s="58"/>
      <c r="HTF19" s="56" t="e">
        <f>VLOOKUP(HTE19,$B$8:$C$182,2,0)</f>
        <v>#N/A</v>
      </c>
      <c r="HTG19" s="57"/>
      <c r="HTH19" s="58"/>
      <c r="HTI19" s="56" t="e">
        <f>VLOOKUP(HTH19,$B$8:$C$182,2,0)</f>
        <v>#N/A</v>
      </c>
      <c r="HTJ19" s="57"/>
      <c r="HTK19" s="58"/>
      <c r="HTL19" s="56" t="e">
        <f>VLOOKUP(HTK19,$B$8:$C$182,2,0)</f>
        <v>#N/A</v>
      </c>
      <c r="HTM19" s="57"/>
      <c r="HTN19" s="58"/>
      <c r="HTO19" s="56" t="e">
        <f>VLOOKUP(HTN19,$B$8:$C$182,2,0)</f>
        <v>#N/A</v>
      </c>
      <c r="HTP19" s="57"/>
      <c r="HTQ19" s="58"/>
      <c r="HTR19" s="56" t="e">
        <f>VLOOKUP(HTQ19,$B$8:$C$182,2,0)</f>
        <v>#N/A</v>
      </c>
      <c r="HTS19" s="57"/>
      <c r="HTT19" s="58"/>
      <c r="HTU19" s="56" t="e">
        <f>VLOOKUP(HTT19,$B$8:$C$182,2,0)</f>
        <v>#N/A</v>
      </c>
      <c r="HTV19" s="57"/>
      <c r="HTW19" s="58"/>
      <c r="HTX19" s="56" t="e">
        <f>VLOOKUP(HTW19,$B$8:$C$182,2,0)</f>
        <v>#N/A</v>
      </c>
      <c r="HTY19" s="57"/>
      <c r="HTZ19" s="58"/>
      <c r="HUA19" s="56" t="e">
        <f>VLOOKUP(HTZ19,$B$8:$C$182,2,0)</f>
        <v>#N/A</v>
      </c>
      <c r="HUB19" s="57"/>
      <c r="HUC19" s="58"/>
      <c r="HUD19" s="56" t="e">
        <f>VLOOKUP(HUC19,$B$8:$C$182,2,0)</f>
        <v>#N/A</v>
      </c>
      <c r="HUE19" s="57"/>
      <c r="HUF19" s="58"/>
      <c r="HUG19" s="56" t="e">
        <f>VLOOKUP(HUF19,$B$8:$C$182,2,0)</f>
        <v>#N/A</v>
      </c>
      <c r="HUH19" s="57"/>
      <c r="HUI19" s="58"/>
      <c r="HUJ19" s="56" t="e">
        <f>VLOOKUP(HUI19,$B$8:$C$182,2,0)</f>
        <v>#N/A</v>
      </c>
      <c r="HUK19" s="57"/>
      <c r="HUL19" s="58"/>
      <c r="HUM19" s="56" t="e">
        <f>VLOOKUP(HUL19,$B$8:$C$182,2,0)</f>
        <v>#N/A</v>
      </c>
      <c r="HUN19" s="57"/>
      <c r="HUO19" s="58"/>
      <c r="HUP19" s="56" t="e">
        <f>VLOOKUP(HUO19,$B$8:$C$182,2,0)</f>
        <v>#N/A</v>
      </c>
      <c r="HUQ19" s="57"/>
      <c r="HUR19" s="58"/>
      <c r="HUS19" s="56" t="e">
        <f>VLOOKUP(HUR19,$B$8:$C$182,2,0)</f>
        <v>#N/A</v>
      </c>
      <c r="HUT19" s="57"/>
      <c r="HUU19" s="58"/>
      <c r="HUV19" s="56" t="e">
        <f>VLOOKUP(HUU19,$B$8:$C$182,2,0)</f>
        <v>#N/A</v>
      </c>
      <c r="HUW19" s="57"/>
      <c r="HUX19" s="58"/>
      <c r="HUY19" s="56" t="e">
        <f>VLOOKUP(HUX19,$B$8:$C$182,2,0)</f>
        <v>#N/A</v>
      </c>
      <c r="HUZ19" s="57"/>
      <c r="HVA19" s="58"/>
      <c r="HVB19" s="56" t="e">
        <f>VLOOKUP(HVA19,$B$8:$C$182,2,0)</f>
        <v>#N/A</v>
      </c>
      <c r="HVC19" s="57"/>
      <c r="HVD19" s="58"/>
      <c r="HVE19" s="56" t="e">
        <f>VLOOKUP(HVD19,$B$8:$C$182,2,0)</f>
        <v>#N/A</v>
      </c>
      <c r="HVF19" s="57"/>
      <c r="HVG19" s="58"/>
      <c r="HVH19" s="56" t="e">
        <f>VLOOKUP(HVG19,$B$8:$C$182,2,0)</f>
        <v>#N/A</v>
      </c>
      <c r="HVI19" s="57"/>
      <c r="HVJ19" s="58"/>
      <c r="HVK19" s="56" t="e">
        <f>VLOOKUP(HVJ19,$B$8:$C$182,2,0)</f>
        <v>#N/A</v>
      </c>
      <c r="HVL19" s="57"/>
      <c r="HVM19" s="58"/>
      <c r="HVN19" s="56" t="e">
        <f>VLOOKUP(HVM19,$B$8:$C$182,2,0)</f>
        <v>#N/A</v>
      </c>
      <c r="HVO19" s="57"/>
      <c r="HVP19" s="58"/>
      <c r="HVQ19" s="56" t="e">
        <f>VLOOKUP(HVP19,$B$8:$C$182,2,0)</f>
        <v>#N/A</v>
      </c>
      <c r="HVR19" s="57"/>
      <c r="HVS19" s="58"/>
      <c r="HVT19" s="56" t="e">
        <f>VLOOKUP(HVS19,$B$8:$C$182,2,0)</f>
        <v>#N/A</v>
      </c>
      <c r="HVU19" s="57"/>
      <c r="HVV19" s="58"/>
      <c r="HVW19" s="56" t="e">
        <f>VLOOKUP(HVV19,$B$8:$C$182,2,0)</f>
        <v>#N/A</v>
      </c>
      <c r="HVX19" s="57"/>
      <c r="HVY19" s="58"/>
      <c r="HVZ19" s="56" t="e">
        <f>VLOOKUP(HVY19,$B$8:$C$182,2,0)</f>
        <v>#N/A</v>
      </c>
      <c r="HWA19" s="57"/>
      <c r="HWB19" s="58"/>
      <c r="HWC19" s="56" t="e">
        <f>VLOOKUP(HWB19,$B$8:$C$182,2,0)</f>
        <v>#N/A</v>
      </c>
      <c r="HWD19" s="57"/>
      <c r="HWE19" s="58"/>
      <c r="HWF19" s="56" t="e">
        <f>VLOOKUP(HWE19,$B$8:$C$182,2,0)</f>
        <v>#N/A</v>
      </c>
      <c r="HWG19" s="57"/>
      <c r="HWH19" s="58"/>
      <c r="HWI19" s="56" t="e">
        <f>VLOOKUP(HWH19,$B$8:$C$182,2,0)</f>
        <v>#N/A</v>
      </c>
      <c r="HWJ19" s="57"/>
      <c r="HWK19" s="58"/>
      <c r="HWL19" s="56" t="e">
        <f>VLOOKUP(HWK19,$B$8:$C$182,2,0)</f>
        <v>#N/A</v>
      </c>
      <c r="HWM19" s="57"/>
      <c r="HWN19" s="58"/>
      <c r="HWO19" s="56" t="e">
        <f>VLOOKUP(HWN19,$B$8:$C$182,2,0)</f>
        <v>#N/A</v>
      </c>
      <c r="HWP19" s="57"/>
      <c r="HWQ19" s="58"/>
      <c r="HWR19" s="56" t="e">
        <f>VLOOKUP(HWQ19,$B$8:$C$182,2,0)</f>
        <v>#N/A</v>
      </c>
      <c r="HWS19" s="57"/>
      <c r="HWT19" s="58"/>
      <c r="HWU19" s="56" t="e">
        <f>VLOOKUP(HWT19,$B$8:$C$182,2,0)</f>
        <v>#N/A</v>
      </c>
      <c r="HWV19" s="57"/>
      <c r="HWW19" s="58"/>
      <c r="HWX19" s="56" t="e">
        <f>VLOOKUP(HWW19,$B$8:$C$182,2,0)</f>
        <v>#N/A</v>
      </c>
      <c r="HWY19" s="57"/>
      <c r="HWZ19" s="58"/>
      <c r="HXA19" s="56" t="e">
        <f>VLOOKUP(HWZ19,$B$8:$C$182,2,0)</f>
        <v>#N/A</v>
      </c>
      <c r="HXB19" s="57"/>
      <c r="HXC19" s="58"/>
      <c r="HXD19" s="56" t="e">
        <f>VLOOKUP(HXC19,$B$8:$C$182,2,0)</f>
        <v>#N/A</v>
      </c>
      <c r="HXE19" s="57"/>
      <c r="HXF19" s="58"/>
      <c r="HXG19" s="56" t="e">
        <f>VLOOKUP(HXF19,$B$8:$C$182,2,0)</f>
        <v>#N/A</v>
      </c>
      <c r="HXH19" s="57"/>
      <c r="HXI19" s="58"/>
      <c r="HXJ19" s="56" t="e">
        <f>VLOOKUP(HXI19,$B$8:$C$182,2,0)</f>
        <v>#N/A</v>
      </c>
      <c r="HXK19" s="57"/>
      <c r="HXL19" s="58"/>
      <c r="HXM19" s="56" t="e">
        <f>VLOOKUP(HXL19,$B$8:$C$182,2,0)</f>
        <v>#N/A</v>
      </c>
      <c r="HXN19" s="57"/>
      <c r="HXO19" s="58"/>
      <c r="HXP19" s="56" t="e">
        <f>VLOOKUP(HXO19,$B$8:$C$182,2,0)</f>
        <v>#N/A</v>
      </c>
      <c r="HXQ19" s="57"/>
      <c r="HXR19" s="58"/>
      <c r="HXS19" s="56" t="e">
        <f>VLOOKUP(HXR19,$B$8:$C$182,2,0)</f>
        <v>#N/A</v>
      </c>
      <c r="HXT19" s="57"/>
      <c r="HXU19" s="58"/>
      <c r="HXV19" s="56" t="e">
        <f>VLOOKUP(HXU19,$B$8:$C$182,2,0)</f>
        <v>#N/A</v>
      </c>
      <c r="HXW19" s="57"/>
      <c r="HXX19" s="58"/>
      <c r="HXY19" s="56" t="e">
        <f>VLOOKUP(HXX19,$B$8:$C$182,2,0)</f>
        <v>#N/A</v>
      </c>
      <c r="HXZ19" s="57"/>
      <c r="HYA19" s="58"/>
      <c r="HYB19" s="56" t="e">
        <f>VLOOKUP(HYA19,$B$8:$C$182,2,0)</f>
        <v>#N/A</v>
      </c>
      <c r="HYC19" s="57"/>
      <c r="HYD19" s="58"/>
      <c r="HYE19" s="56" t="e">
        <f>VLOOKUP(HYD19,$B$8:$C$182,2,0)</f>
        <v>#N/A</v>
      </c>
      <c r="HYF19" s="57"/>
      <c r="HYG19" s="58"/>
      <c r="HYH19" s="56" t="e">
        <f>VLOOKUP(HYG19,$B$8:$C$182,2,0)</f>
        <v>#N/A</v>
      </c>
      <c r="HYI19" s="57"/>
      <c r="HYJ19" s="58"/>
      <c r="HYK19" s="56" t="e">
        <f>VLOOKUP(HYJ19,$B$8:$C$182,2,0)</f>
        <v>#N/A</v>
      </c>
      <c r="HYL19" s="57"/>
      <c r="HYM19" s="58"/>
      <c r="HYN19" s="56" t="e">
        <f>VLOOKUP(HYM19,$B$8:$C$182,2,0)</f>
        <v>#N/A</v>
      </c>
      <c r="HYO19" s="57"/>
      <c r="HYP19" s="58"/>
      <c r="HYQ19" s="56" t="e">
        <f>VLOOKUP(HYP19,$B$8:$C$182,2,0)</f>
        <v>#N/A</v>
      </c>
      <c r="HYR19" s="57"/>
      <c r="HYS19" s="58"/>
      <c r="HYT19" s="56" t="e">
        <f>VLOOKUP(HYS19,$B$8:$C$182,2,0)</f>
        <v>#N/A</v>
      </c>
      <c r="HYU19" s="57"/>
      <c r="HYV19" s="58"/>
      <c r="HYW19" s="56" t="e">
        <f>VLOOKUP(HYV19,$B$8:$C$182,2,0)</f>
        <v>#N/A</v>
      </c>
      <c r="HYX19" s="57"/>
      <c r="HYY19" s="58"/>
      <c r="HYZ19" s="56" t="e">
        <f>VLOOKUP(HYY19,$B$8:$C$182,2,0)</f>
        <v>#N/A</v>
      </c>
      <c r="HZA19" s="57"/>
      <c r="HZB19" s="58"/>
      <c r="HZC19" s="56" t="e">
        <f>VLOOKUP(HZB19,$B$8:$C$182,2,0)</f>
        <v>#N/A</v>
      </c>
      <c r="HZD19" s="57"/>
      <c r="HZE19" s="58"/>
      <c r="HZF19" s="56" t="e">
        <f>VLOOKUP(HZE19,$B$8:$C$182,2,0)</f>
        <v>#N/A</v>
      </c>
      <c r="HZG19" s="57"/>
      <c r="HZH19" s="58"/>
      <c r="HZI19" s="56" t="e">
        <f>VLOOKUP(HZH19,$B$8:$C$182,2,0)</f>
        <v>#N/A</v>
      </c>
      <c r="HZJ19" s="57"/>
      <c r="HZK19" s="58"/>
      <c r="HZL19" s="56" t="e">
        <f>VLOOKUP(HZK19,$B$8:$C$182,2,0)</f>
        <v>#N/A</v>
      </c>
      <c r="HZM19" s="57"/>
      <c r="HZN19" s="58"/>
      <c r="HZO19" s="56" t="e">
        <f>VLOOKUP(HZN19,$B$8:$C$182,2,0)</f>
        <v>#N/A</v>
      </c>
      <c r="HZP19" s="57"/>
      <c r="HZQ19" s="58"/>
      <c r="HZR19" s="56" t="e">
        <f>VLOOKUP(HZQ19,$B$8:$C$182,2,0)</f>
        <v>#N/A</v>
      </c>
      <c r="HZS19" s="57"/>
      <c r="HZT19" s="58"/>
      <c r="HZU19" s="56" t="e">
        <f>VLOOKUP(HZT19,$B$8:$C$182,2,0)</f>
        <v>#N/A</v>
      </c>
      <c r="HZV19" s="57"/>
      <c r="HZW19" s="58"/>
      <c r="HZX19" s="56" t="e">
        <f>VLOOKUP(HZW19,$B$8:$C$182,2,0)</f>
        <v>#N/A</v>
      </c>
      <c r="HZY19" s="57"/>
      <c r="HZZ19" s="58"/>
      <c r="IAA19" s="56" t="e">
        <f>VLOOKUP(HZZ19,$B$8:$C$182,2,0)</f>
        <v>#N/A</v>
      </c>
      <c r="IAB19" s="57"/>
      <c r="IAC19" s="58"/>
      <c r="IAD19" s="56" t="e">
        <f>VLOOKUP(IAC19,$B$8:$C$182,2,0)</f>
        <v>#N/A</v>
      </c>
      <c r="IAE19" s="57"/>
      <c r="IAF19" s="58"/>
      <c r="IAG19" s="56" t="e">
        <f>VLOOKUP(IAF19,$B$8:$C$182,2,0)</f>
        <v>#N/A</v>
      </c>
      <c r="IAH19" s="57"/>
      <c r="IAI19" s="58"/>
      <c r="IAJ19" s="56" t="e">
        <f>VLOOKUP(IAI19,$B$8:$C$182,2,0)</f>
        <v>#N/A</v>
      </c>
      <c r="IAK19" s="57"/>
      <c r="IAL19" s="58"/>
      <c r="IAM19" s="56" t="e">
        <f>VLOOKUP(IAL19,$B$8:$C$182,2,0)</f>
        <v>#N/A</v>
      </c>
      <c r="IAN19" s="57"/>
      <c r="IAO19" s="58"/>
      <c r="IAP19" s="56" t="e">
        <f>VLOOKUP(IAO19,$B$8:$C$182,2,0)</f>
        <v>#N/A</v>
      </c>
      <c r="IAQ19" s="57"/>
      <c r="IAR19" s="58"/>
      <c r="IAS19" s="56" t="e">
        <f>VLOOKUP(IAR19,$B$8:$C$182,2,0)</f>
        <v>#N/A</v>
      </c>
      <c r="IAT19" s="57"/>
      <c r="IAU19" s="58"/>
      <c r="IAV19" s="56" t="e">
        <f>VLOOKUP(IAU19,$B$8:$C$182,2,0)</f>
        <v>#N/A</v>
      </c>
      <c r="IAW19" s="57"/>
      <c r="IAX19" s="58"/>
      <c r="IAY19" s="56" t="e">
        <f>VLOOKUP(IAX19,$B$8:$C$182,2,0)</f>
        <v>#N/A</v>
      </c>
      <c r="IAZ19" s="57"/>
      <c r="IBA19" s="58"/>
      <c r="IBB19" s="56" t="e">
        <f>VLOOKUP(IBA19,$B$8:$C$182,2,0)</f>
        <v>#N/A</v>
      </c>
      <c r="IBC19" s="57"/>
      <c r="IBD19" s="58"/>
      <c r="IBE19" s="56" t="e">
        <f>VLOOKUP(IBD19,$B$8:$C$182,2,0)</f>
        <v>#N/A</v>
      </c>
      <c r="IBF19" s="57"/>
      <c r="IBG19" s="58"/>
      <c r="IBH19" s="56" t="e">
        <f>VLOOKUP(IBG19,$B$8:$C$182,2,0)</f>
        <v>#N/A</v>
      </c>
      <c r="IBI19" s="57"/>
      <c r="IBJ19" s="58"/>
      <c r="IBK19" s="56" t="e">
        <f>VLOOKUP(IBJ19,$B$8:$C$182,2,0)</f>
        <v>#N/A</v>
      </c>
      <c r="IBL19" s="57"/>
      <c r="IBM19" s="58"/>
      <c r="IBN19" s="56" t="e">
        <f>VLOOKUP(IBM19,$B$8:$C$182,2,0)</f>
        <v>#N/A</v>
      </c>
      <c r="IBO19" s="57"/>
      <c r="IBP19" s="58"/>
      <c r="IBQ19" s="56" t="e">
        <f>VLOOKUP(IBP19,$B$8:$C$182,2,0)</f>
        <v>#N/A</v>
      </c>
      <c r="IBR19" s="57"/>
      <c r="IBS19" s="58"/>
      <c r="IBT19" s="56" t="e">
        <f>VLOOKUP(IBS19,$B$8:$C$182,2,0)</f>
        <v>#N/A</v>
      </c>
      <c r="IBU19" s="57"/>
      <c r="IBV19" s="58"/>
      <c r="IBW19" s="56" t="e">
        <f>VLOOKUP(IBV19,$B$8:$C$182,2,0)</f>
        <v>#N/A</v>
      </c>
      <c r="IBX19" s="57"/>
      <c r="IBY19" s="58"/>
      <c r="IBZ19" s="56" t="e">
        <f>VLOOKUP(IBY19,$B$8:$C$182,2,0)</f>
        <v>#N/A</v>
      </c>
      <c r="ICA19" s="57"/>
      <c r="ICB19" s="58"/>
      <c r="ICC19" s="56" t="e">
        <f>VLOOKUP(ICB19,$B$8:$C$182,2,0)</f>
        <v>#N/A</v>
      </c>
      <c r="ICD19" s="57"/>
      <c r="ICE19" s="58"/>
      <c r="ICF19" s="56" t="e">
        <f>VLOOKUP(ICE19,$B$8:$C$182,2,0)</f>
        <v>#N/A</v>
      </c>
      <c r="ICG19" s="57"/>
      <c r="ICH19" s="58"/>
      <c r="ICI19" s="56" t="e">
        <f>VLOOKUP(ICH19,$B$8:$C$182,2,0)</f>
        <v>#N/A</v>
      </c>
      <c r="ICJ19" s="57"/>
      <c r="ICK19" s="58"/>
      <c r="ICL19" s="56" t="e">
        <f>VLOOKUP(ICK19,$B$8:$C$182,2,0)</f>
        <v>#N/A</v>
      </c>
      <c r="ICM19" s="57"/>
      <c r="ICN19" s="58"/>
      <c r="ICO19" s="56" t="e">
        <f>VLOOKUP(ICN19,$B$8:$C$182,2,0)</f>
        <v>#N/A</v>
      </c>
      <c r="ICP19" s="57"/>
      <c r="ICQ19" s="58"/>
      <c r="ICR19" s="56" t="e">
        <f>VLOOKUP(ICQ19,$B$8:$C$182,2,0)</f>
        <v>#N/A</v>
      </c>
      <c r="ICS19" s="57"/>
      <c r="ICT19" s="58"/>
      <c r="ICU19" s="56" t="e">
        <f>VLOOKUP(ICT19,$B$8:$C$182,2,0)</f>
        <v>#N/A</v>
      </c>
      <c r="ICV19" s="57"/>
      <c r="ICW19" s="58"/>
      <c r="ICX19" s="56" t="e">
        <f>VLOOKUP(ICW19,$B$8:$C$182,2,0)</f>
        <v>#N/A</v>
      </c>
      <c r="ICY19" s="57"/>
      <c r="ICZ19" s="58"/>
      <c r="IDA19" s="56" t="e">
        <f>VLOOKUP(ICZ19,$B$8:$C$182,2,0)</f>
        <v>#N/A</v>
      </c>
      <c r="IDB19" s="57"/>
      <c r="IDC19" s="58"/>
      <c r="IDD19" s="56" t="e">
        <f>VLOOKUP(IDC19,$B$8:$C$182,2,0)</f>
        <v>#N/A</v>
      </c>
      <c r="IDE19" s="57"/>
      <c r="IDF19" s="58"/>
      <c r="IDG19" s="56" t="e">
        <f>VLOOKUP(IDF19,$B$8:$C$182,2,0)</f>
        <v>#N/A</v>
      </c>
      <c r="IDH19" s="57"/>
      <c r="IDI19" s="58"/>
      <c r="IDJ19" s="56" t="e">
        <f>VLOOKUP(IDI19,$B$8:$C$182,2,0)</f>
        <v>#N/A</v>
      </c>
      <c r="IDK19" s="57"/>
      <c r="IDL19" s="58"/>
      <c r="IDM19" s="56" t="e">
        <f>VLOOKUP(IDL19,$B$8:$C$182,2,0)</f>
        <v>#N/A</v>
      </c>
      <c r="IDN19" s="57"/>
      <c r="IDO19" s="58"/>
      <c r="IDP19" s="56" t="e">
        <f>VLOOKUP(IDO19,$B$8:$C$182,2,0)</f>
        <v>#N/A</v>
      </c>
      <c r="IDQ19" s="57"/>
      <c r="IDR19" s="58"/>
      <c r="IDS19" s="56" t="e">
        <f>VLOOKUP(IDR19,$B$8:$C$182,2,0)</f>
        <v>#N/A</v>
      </c>
      <c r="IDT19" s="57"/>
      <c r="IDU19" s="58"/>
      <c r="IDV19" s="56" t="e">
        <f>VLOOKUP(IDU19,$B$8:$C$182,2,0)</f>
        <v>#N/A</v>
      </c>
      <c r="IDW19" s="57"/>
      <c r="IDX19" s="58"/>
      <c r="IDY19" s="56" t="e">
        <f>VLOOKUP(IDX19,$B$8:$C$182,2,0)</f>
        <v>#N/A</v>
      </c>
      <c r="IDZ19" s="57"/>
      <c r="IEA19" s="58"/>
      <c r="IEB19" s="56" t="e">
        <f>VLOOKUP(IEA19,$B$8:$C$182,2,0)</f>
        <v>#N/A</v>
      </c>
      <c r="IEC19" s="57"/>
      <c r="IED19" s="58"/>
      <c r="IEE19" s="56" t="e">
        <f>VLOOKUP(IED19,$B$8:$C$182,2,0)</f>
        <v>#N/A</v>
      </c>
      <c r="IEF19" s="57"/>
      <c r="IEG19" s="58"/>
      <c r="IEH19" s="56" t="e">
        <f>VLOOKUP(IEG19,$B$8:$C$182,2,0)</f>
        <v>#N/A</v>
      </c>
      <c r="IEI19" s="57"/>
      <c r="IEJ19" s="58"/>
      <c r="IEK19" s="56" t="e">
        <f>VLOOKUP(IEJ19,$B$8:$C$182,2,0)</f>
        <v>#N/A</v>
      </c>
      <c r="IEL19" s="57"/>
      <c r="IEM19" s="58"/>
      <c r="IEN19" s="56" t="e">
        <f>VLOOKUP(IEM19,$B$8:$C$182,2,0)</f>
        <v>#N/A</v>
      </c>
      <c r="IEO19" s="57"/>
      <c r="IEP19" s="58"/>
      <c r="IEQ19" s="56" t="e">
        <f>VLOOKUP(IEP19,$B$8:$C$182,2,0)</f>
        <v>#N/A</v>
      </c>
      <c r="IER19" s="57"/>
      <c r="IES19" s="58"/>
      <c r="IET19" s="56" t="e">
        <f>VLOOKUP(IES19,$B$8:$C$182,2,0)</f>
        <v>#N/A</v>
      </c>
      <c r="IEU19" s="57"/>
      <c r="IEV19" s="58"/>
      <c r="IEW19" s="56" t="e">
        <f>VLOOKUP(IEV19,$B$8:$C$182,2,0)</f>
        <v>#N/A</v>
      </c>
      <c r="IEX19" s="57"/>
      <c r="IEY19" s="58"/>
      <c r="IEZ19" s="56" t="e">
        <f>VLOOKUP(IEY19,$B$8:$C$182,2,0)</f>
        <v>#N/A</v>
      </c>
      <c r="IFA19" s="57"/>
      <c r="IFB19" s="58"/>
      <c r="IFC19" s="56" t="e">
        <f>VLOOKUP(IFB19,$B$8:$C$182,2,0)</f>
        <v>#N/A</v>
      </c>
      <c r="IFD19" s="57"/>
      <c r="IFE19" s="58"/>
      <c r="IFF19" s="56" t="e">
        <f>VLOOKUP(IFE19,$B$8:$C$182,2,0)</f>
        <v>#N/A</v>
      </c>
      <c r="IFG19" s="57"/>
      <c r="IFH19" s="58"/>
      <c r="IFI19" s="56" t="e">
        <f>VLOOKUP(IFH19,$B$8:$C$182,2,0)</f>
        <v>#N/A</v>
      </c>
      <c r="IFJ19" s="57"/>
      <c r="IFK19" s="58"/>
      <c r="IFL19" s="56" t="e">
        <f>VLOOKUP(IFK19,$B$8:$C$182,2,0)</f>
        <v>#N/A</v>
      </c>
      <c r="IFM19" s="57"/>
      <c r="IFN19" s="58"/>
      <c r="IFO19" s="56" t="e">
        <f>VLOOKUP(IFN19,$B$8:$C$182,2,0)</f>
        <v>#N/A</v>
      </c>
      <c r="IFP19" s="57"/>
      <c r="IFQ19" s="58"/>
      <c r="IFR19" s="56" t="e">
        <f>VLOOKUP(IFQ19,$B$8:$C$182,2,0)</f>
        <v>#N/A</v>
      </c>
      <c r="IFS19" s="57"/>
      <c r="IFT19" s="58"/>
      <c r="IFU19" s="56" t="e">
        <f>VLOOKUP(IFT19,$B$8:$C$182,2,0)</f>
        <v>#N/A</v>
      </c>
      <c r="IFV19" s="57"/>
      <c r="IFW19" s="58"/>
      <c r="IFX19" s="56" t="e">
        <f>VLOOKUP(IFW19,$B$8:$C$182,2,0)</f>
        <v>#N/A</v>
      </c>
      <c r="IFY19" s="57"/>
      <c r="IFZ19" s="58"/>
      <c r="IGA19" s="56" t="e">
        <f>VLOOKUP(IFZ19,$B$8:$C$182,2,0)</f>
        <v>#N/A</v>
      </c>
      <c r="IGB19" s="57"/>
      <c r="IGC19" s="58"/>
      <c r="IGD19" s="56" t="e">
        <f>VLOOKUP(IGC19,$B$8:$C$182,2,0)</f>
        <v>#N/A</v>
      </c>
      <c r="IGE19" s="57"/>
      <c r="IGF19" s="58"/>
      <c r="IGG19" s="56" t="e">
        <f>VLOOKUP(IGF19,$B$8:$C$182,2,0)</f>
        <v>#N/A</v>
      </c>
      <c r="IGH19" s="57"/>
      <c r="IGI19" s="58"/>
      <c r="IGJ19" s="56" t="e">
        <f>VLOOKUP(IGI19,$B$8:$C$182,2,0)</f>
        <v>#N/A</v>
      </c>
      <c r="IGK19" s="57"/>
      <c r="IGL19" s="58"/>
      <c r="IGM19" s="56" t="e">
        <f>VLOOKUP(IGL19,$B$8:$C$182,2,0)</f>
        <v>#N/A</v>
      </c>
      <c r="IGN19" s="57"/>
      <c r="IGO19" s="58"/>
      <c r="IGP19" s="56" t="e">
        <f>VLOOKUP(IGO19,$B$8:$C$182,2,0)</f>
        <v>#N/A</v>
      </c>
      <c r="IGQ19" s="57"/>
      <c r="IGR19" s="58"/>
      <c r="IGS19" s="56" t="e">
        <f>VLOOKUP(IGR19,$B$8:$C$182,2,0)</f>
        <v>#N/A</v>
      </c>
      <c r="IGT19" s="57"/>
      <c r="IGU19" s="58"/>
      <c r="IGV19" s="56" t="e">
        <f>VLOOKUP(IGU19,$B$8:$C$182,2,0)</f>
        <v>#N/A</v>
      </c>
      <c r="IGW19" s="57"/>
      <c r="IGX19" s="58"/>
      <c r="IGY19" s="56" t="e">
        <f>VLOOKUP(IGX19,$B$8:$C$182,2,0)</f>
        <v>#N/A</v>
      </c>
      <c r="IGZ19" s="57"/>
      <c r="IHA19" s="58"/>
      <c r="IHB19" s="56" t="e">
        <f>VLOOKUP(IHA19,$B$8:$C$182,2,0)</f>
        <v>#N/A</v>
      </c>
      <c r="IHC19" s="57"/>
      <c r="IHD19" s="58"/>
      <c r="IHE19" s="56" t="e">
        <f>VLOOKUP(IHD19,$B$8:$C$182,2,0)</f>
        <v>#N/A</v>
      </c>
      <c r="IHF19" s="57"/>
      <c r="IHG19" s="58"/>
      <c r="IHH19" s="56" t="e">
        <f>VLOOKUP(IHG19,$B$8:$C$182,2,0)</f>
        <v>#N/A</v>
      </c>
      <c r="IHI19" s="57"/>
      <c r="IHJ19" s="58"/>
      <c r="IHK19" s="56" t="e">
        <f>VLOOKUP(IHJ19,$B$8:$C$182,2,0)</f>
        <v>#N/A</v>
      </c>
      <c r="IHL19" s="57"/>
      <c r="IHM19" s="58"/>
      <c r="IHN19" s="56" t="e">
        <f>VLOOKUP(IHM19,$B$8:$C$182,2,0)</f>
        <v>#N/A</v>
      </c>
      <c r="IHO19" s="57"/>
      <c r="IHP19" s="58"/>
      <c r="IHQ19" s="56" t="e">
        <f>VLOOKUP(IHP19,$B$8:$C$182,2,0)</f>
        <v>#N/A</v>
      </c>
      <c r="IHR19" s="57"/>
      <c r="IHS19" s="58"/>
      <c r="IHT19" s="56" t="e">
        <f>VLOOKUP(IHS19,$B$8:$C$182,2,0)</f>
        <v>#N/A</v>
      </c>
      <c r="IHU19" s="57"/>
      <c r="IHV19" s="58"/>
      <c r="IHW19" s="56" t="e">
        <f>VLOOKUP(IHV19,$B$8:$C$182,2,0)</f>
        <v>#N/A</v>
      </c>
      <c r="IHX19" s="57"/>
      <c r="IHY19" s="58"/>
      <c r="IHZ19" s="56" t="e">
        <f>VLOOKUP(IHY19,$B$8:$C$182,2,0)</f>
        <v>#N/A</v>
      </c>
      <c r="IIA19" s="57"/>
      <c r="IIB19" s="58"/>
      <c r="IIC19" s="56" t="e">
        <f>VLOOKUP(IIB19,$B$8:$C$182,2,0)</f>
        <v>#N/A</v>
      </c>
      <c r="IID19" s="57"/>
      <c r="IIE19" s="58"/>
      <c r="IIF19" s="56" t="e">
        <f>VLOOKUP(IIE19,$B$8:$C$182,2,0)</f>
        <v>#N/A</v>
      </c>
      <c r="IIG19" s="57"/>
      <c r="IIH19" s="58"/>
      <c r="III19" s="56" t="e">
        <f>VLOOKUP(IIH19,$B$8:$C$182,2,0)</f>
        <v>#N/A</v>
      </c>
      <c r="IIJ19" s="57"/>
      <c r="IIK19" s="58"/>
      <c r="IIL19" s="56" t="e">
        <f>VLOOKUP(IIK19,$B$8:$C$182,2,0)</f>
        <v>#N/A</v>
      </c>
      <c r="IIM19" s="57"/>
      <c r="IIN19" s="58"/>
      <c r="IIO19" s="56" t="e">
        <f>VLOOKUP(IIN19,$B$8:$C$182,2,0)</f>
        <v>#N/A</v>
      </c>
      <c r="IIP19" s="57"/>
      <c r="IIQ19" s="58"/>
      <c r="IIR19" s="56" t="e">
        <f>VLOOKUP(IIQ19,$B$8:$C$182,2,0)</f>
        <v>#N/A</v>
      </c>
      <c r="IIS19" s="57"/>
      <c r="IIT19" s="58"/>
      <c r="IIU19" s="56" t="e">
        <f>VLOOKUP(IIT19,$B$8:$C$182,2,0)</f>
        <v>#N/A</v>
      </c>
      <c r="IIV19" s="57"/>
      <c r="IIW19" s="58"/>
      <c r="IIX19" s="56" t="e">
        <f>VLOOKUP(IIW19,$B$8:$C$182,2,0)</f>
        <v>#N/A</v>
      </c>
      <c r="IIY19" s="57"/>
      <c r="IIZ19" s="58"/>
      <c r="IJA19" s="56" t="e">
        <f>VLOOKUP(IIZ19,$B$8:$C$182,2,0)</f>
        <v>#N/A</v>
      </c>
      <c r="IJB19" s="57"/>
      <c r="IJC19" s="58"/>
      <c r="IJD19" s="56" t="e">
        <f>VLOOKUP(IJC19,$B$8:$C$182,2,0)</f>
        <v>#N/A</v>
      </c>
      <c r="IJE19" s="57"/>
      <c r="IJF19" s="58"/>
      <c r="IJG19" s="56" t="e">
        <f>VLOOKUP(IJF19,$B$8:$C$182,2,0)</f>
        <v>#N/A</v>
      </c>
      <c r="IJH19" s="57"/>
      <c r="IJI19" s="58"/>
      <c r="IJJ19" s="56" t="e">
        <f>VLOOKUP(IJI19,$B$8:$C$182,2,0)</f>
        <v>#N/A</v>
      </c>
      <c r="IJK19" s="57"/>
      <c r="IJL19" s="58"/>
      <c r="IJM19" s="56" t="e">
        <f>VLOOKUP(IJL19,$B$8:$C$182,2,0)</f>
        <v>#N/A</v>
      </c>
      <c r="IJN19" s="57"/>
      <c r="IJO19" s="58"/>
      <c r="IJP19" s="56" t="e">
        <f>VLOOKUP(IJO19,$B$8:$C$182,2,0)</f>
        <v>#N/A</v>
      </c>
      <c r="IJQ19" s="57"/>
      <c r="IJR19" s="58"/>
      <c r="IJS19" s="56" t="e">
        <f>VLOOKUP(IJR19,$B$8:$C$182,2,0)</f>
        <v>#N/A</v>
      </c>
      <c r="IJT19" s="57"/>
      <c r="IJU19" s="58"/>
      <c r="IJV19" s="56" t="e">
        <f>VLOOKUP(IJU19,$B$8:$C$182,2,0)</f>
        <v>#N/A</v>
      </c>
      <c r="IJW19" s="57"/>
      <c r="IJX19" s="58"/>
      <c r="IJY19" s="56" t="e">
        <f>VLOOKUP(IJX19,$B$8:$C$182,2,0)</f>
        <v>#N/A</v>
      </c>
      <c r="IJZ19" s="57"/>
      <c r="IKA19" s="58"/>
      <c r="IKB19" s="56" t="e">
        <f>VLOOKUP(IKA19,$B$8:$C$182,2,0)</f>
        <v>#N/A</v>
      </c>
      <c r="IKC19" s="57"/>
      <c r="IKD19" s="58"/>
      <c r="IKE19" s="56" t="e">
        <f>VLOOKUP(IKD19,$B$8:$C$182,2,0)</f>
        <v>#N/A</v>
      </c>
      <c r="IKF19" s="57"/>
      <c r="IKG19" s="58"/>
      <c r="IKH19" s="56" t="e">
        <f>VLOOKUP(IKG19,$B$8:$C$182,2,0)</f>
        <v>#N/A</v>
      </c>
      <c r="IKI19" s="57"/>
      <c r="IKJ19" s="58"/>
      <c r="IKK19" s="56" t="e">
        <f>VLOOKUP(IKJ19,$B$8:$C$182,2,0)</f>
        <v>#N/A</v>
      </c>
      <c r="IKL19" s="57"/>
      <c r="IKM19" s="58"/>
      <c r="IKN19" s="56" t="e">
        <f>VLOOKUP(IKM19,$B$8:$C$182,2,0)</f>
        <v>#N/A</v>
      </c>
      <c r="IKO19" s="57"/>
      <c r="IKP19" s="58"/>
      <c r="IKQ19" s="56" t="e">
        <f>VLOOKUP(IKP19,$B$8:$C$182,2,0)</f>
        <v>#N/A</v>
      </c>
      <c r="IKR19" s="57"/>
      <c r="IKS19" s="58"/>
      <c r="IKT19" s="56" t="e">
        <f>VLOOKUP(IKS19,$B$8:$C$182,2,0)</f>
        <v>#N/A</v>
      </c>
      <c r="IKU19" s="57"/>
      <c r="IKV19" s="58"/>
      <c r="IKW19" s="56" t="e">
        <f>VLOOKUP(IKV19,$B$8:$C$182,2,0)</f>
        <v>#N/A</v>
      </c>
      <c r="IKX19" s="57"/>
      <c r="IKY19" s="58"/>
      <c r="IKZ19" s="56" t="e">
        <f>VLOOKUP(IKY19,$B$8:$C$182,2,0)</f>
        <v>#N/A</v>
      </c>
      <c r="ILA19" s="57"/>
      <c r="ILB19" s="58"/>
      <c r="ILC19" s="56" t="e">
        <f>VLOOKUP(ILB19,$B$8:$C$182,2,0)</f>
        <v>#N/A</v>
      </c>
      <c r="ILD19" s="57"/>
      <c r="ILE19" s="58"/>
      <c r="ILF19" s="56" t="e">
        <f>VLOOKUP(ILE19,$B$8:$C$182,2,0)</f>
        <v>#N/A</v>
      </c>
      <c r="ILG19" s="57"/>
      <c r="ILH19" s="58"/>
      <c r="ILI19" s="56" t="e">
        <f>VLOOKUP(ILH19,$B$8:$C$182,2,0)</f>
        <v>#N/A</v>
      </c>
      <c r="ILJ19" s="57"/>
      <c r="ILK19" s="58"/>
      <c r="ILL19" s="56" t="e">
        <f>VLOOKUP(ILK19,$B$8:$C$182,2,0)</f>
        <v>#N/A</v>
      </c>
      <c r="ILM19" s="57"/>
      <c r="ILN19" s="58"/>
      <c r="ILO19" s="56" t="e">
        <f>VLOOKUP(ILN19,$B$8:$C$182,2,0)</f>
        <v>#N/A</v>
      </c>
      <c r="ILP19" s="57"/>
      <c r="ILQ19" s="58"/>
      <c r="ILR19" s="56" t="e">
        <f>VLOOKUP(ILQ19,$B$8:$C$182,2,0)</f>
        <v>#N/A</v>
      </c>
      <c r="ILS19" s="57"/>
      <c r="ILT19" s="58"/>
      <c r="ILU19" s="56" t="e">
        <f>VLOOKUP(ILT19,$B$8:$C$182,2,0)</f>
        <v>#N/A</v>
      </c>
      <c r="ILV19" s="57"/>
      <c r="ILW19" s="58"/>
      <c r="ILX19" s="56" t="e">
        <f>VLOOKUP(ILW19,$B$8:$C$182,2,0)</f>
        <v>#N/A</v>
      </c>
      <c r="ILY19" s="57"/>
      <c r="ILZ19" s="58"/>
      <c r="IMA19" s="56" t="e">
        <f>VLOOKUP(ILZ19,$B$8:$C$182,2,0)</f>
        <v>#N/A</v>
      </c>
      <c r="IMB19" s="57"/>
      <c r="IMC19" s="58"/>
      <c r="IMD19" s="56" t="e">
        <f>VLOOKUP(IMC19,$B$8:$C$182,2,0)</f>
        <v>#N/A</v>
      </c>
      <c r="IME19" s="57"/>
      <c r="IMF19" s="58"/>
      <c r="IMG19" s="56" t="e">
        <f>VLOOKUP(IMF19,$B$8:$C$182,2,0)</f>
        <v>#N/A</v>
      </c>
      <c r="IMH19" s="57"/>
      <c r="IMI19" s="58"/>
      <c r="IMJ19" s="56" t="e">
        <f>VLOOKUP(IMI19,$B$8:$C$182,2,0)</f>
        <v>#N/A</v>
      </c>
      <c r="IMK19" s="57"/>
      <c r="IML19" s="58"/>
      <c r="IMM19" s="56" t="e">
        <f>VLOOKUP(IML19,$B$8:$C$182,2,0)</f>
        <v>#N/A</v>
      </c>
      <c r="IMN19" s="57"/>
      <c r="IMO19" s="58"/>
      <c r="IMP19" s="56" t="e">
        <f>VLOOKUP(IMO19,$B$8:$C$182,2,0)</f>
        <v>#N/A</v>
      </c>
      <c r="IMQ19" s="57"/>
      <c r="IMR19" s="58"/>
      <c r="IMS19" s="56" t="e">
        <f>VLOOKUP(IMR19,$B$8:$C$182,2,0)</f>
        <v>#N/A</v>
      </c>
      <c r="IMT19" s="57"/>
      <c r="IMU19" s="58"/>
      <c r="IMV19" s="56" t="e">
        <f>VLOOKUP(IMU19,$B$8:$C$182,2,0)</f>
        <v>#N/A</v>
      </c>
      <c r="IMW19" s="57"/>
      <c r="IMX19" s="58"/>
      <c r="IMY19" s="56" t="e">
        <f>VLOOKUP(IMX19,$B$8:$C$182,2,0)</f>
        <v>#N/A</v>
      </c>
      <c r="IMZ19" s="57"/>
      <c r="INA19" s="58"/>
      <c r="INB19" s="56" t="e">
        <f>VLOOKUP(INA19,$B$8:$C$182,2,0)</f>
        <v>#N/A</v>
      </c>
      <c r="INC19" s="57"/>
      <c r="IND19" s="58"/>
      <c r="INE19" s="56" t="e">
        <f>VLOOKUP(IND19,$B$8:$C$182,2,0)</f>
        <v>#N/A</v>
      </c>
      <c r="INF19" s="57"/>
      <c r="ING19" s="58"/>
      <c r="INH19" s="56" t="e">
        <f>VLOOKUP(ING19,$B$8:$C$182,2,0)</f>
        <v>#N/A</v>
      </c>
      <c r="INI19" s="57"/>
      <c r="INJ19" s="58"/>
      <c r="INK19" s="56" t="e">
        <f>VLOOKUP(INJ19,$B$8:$C$182,2,0)</f>
        <v>#N/A</v>
      </c>
      <c r="INL19" s="57"/>
      <c r="INM19" s="58"/>
      <c r="INN19" s="56" t="e">
        <f>VLOOKUP(INM19,$B$8:$C$182,2,0)</f>
        <v>#N/A</v>
      </c>
      <c r="INO19" s="57"/>
      <c r="INP19" s="58"/>
      <c r="INQ19" s="56" t="e">
        <f>VLOOKUP(INP19,$B$8:$C$182,2,0)</f>
        <v>#N/A</v>
      </c>
      <c r="INR19" s="57"/>
      <c r="INS19" s="58"/>
      <c r="INT19" s="56" t="e">
        <f>VLOOKUP(INS19,$B$8:$C$182,2,0)</f>
        <v>#N/A</v>
      </c>
      <c r="INU19" s="57"/>
      <c r="INV19" s="58"/>
      <c r="INW19" s="56" t="e">
        <f>VLOOKUP(INV19,$B$8:$C$182,2,0)</f>
        <v>#N/A</v>
      </c>
      <c r="INX19" s="57"/>
      <c r="INY19" s="58"/>
      <c r="INZ19" s="56" t="e">
        <f>VLOOKUP(INY19,$B$8:$C$182,2,0)</f>
        <v>#N/A</v>
      </c>
      <c r="IOA19" s="57"/>
      <c r="IOB19" s="58"/>
      <c r="IOC19" s="56" t="e">
        <f>VLOOKUP(IOB19,$B$8:$C$182,2,0)</f>
        <v>#N/A</v>
      </c>
      <c r="IOD19" s="57"/>
      <c r="IOE19" s="58"/>
      <c r="IOF19" s="56" t="e">
        <f>VLOOKUP(IOE19,$B$8:$C$182,2,0)</f>
        <v>#N/A</v>
      </c>
      <c r="IOG19" s="57"/>
      <c r="IOH19" s="58"/>
      <c r="IOI19" s="56" t="e">
        <f>VLOOKUP(IOH19,$B$8:$C$182,2,0)</f>
        <v>#N/A</v>
      </c>
      <c r="IOJ19" s="57"/>
      <c r="IOK19" s="58"/>
      <c r="IOL19" s="56" t="e">
        <f>VLOOKUP(IOK19,$B$8:$C$182,2,0)</f>
        <v>#N/A</v>
      </c>
      <c r="IOM19" s="57"/>
      <c r="ION19" s="58"/>
      <c r="IOO19" s="56" t="e">
        <f>VLOOKUP(ION19,$B$8:$C$182,2,0)</f>
        <v>#N/A</v>
      </c>
      <c r="IOP19" s="57"/>
      <c r="IOQ19" s="58"/>
      <c r="IOR19" s="56" t="e">
        <f>VLOOKUP(IOQ19,$B$8:$C$182,2,0)</f>
        <v>#N/A</v>
      </c>
      <c r="IOS19" s="57"/>
      <c r="IOT19" s="58"/>
      <c r="IOU19" s="56" t="e">
        <f>VLOOKUP(IOT19,$B$8:$C$182,2,0)</f>
        <v>#N/A</v>
      </c>
      <c r="IOV19" s="57"/>
      <c r="IOW19" s="58"/>
      <c r="IOX19" s="56" t="e">
        <f>VLOOKUP(IOW19,$B$8:$C$182,2,0)</f>
        <v>#N/A</v>
      </c>
      <c r="IOY19" s="57"/>
      <c r="IOZ19" s="58"/>
      <c r="IPA19" s="56" t="e">
        <f>VLOOKUP(IOZ19,$B$8:$C$182,2,0)</f>
        <v>#N/A</v>
      </c>
      <c r="IPB19" s="57"/>
      <c r="IPC19" s="58"/>
      <c r="IPD19" s="56" t="e">
        <f>VLOOKUP(IPC19,$B$8:$C$182,2,0)</f>
        <v>#N/A</v>
      </c>
      <c r="IPE19" s="57"/>
      <c r="IPF19" s="58"/>
      <c r="IPG19" s="56" t="e">
        <f>VLOOKUP(IPF19,$B$8:$C$182,2,0)</f>
        <v>#N/A</v>
      </c>
      <c r="IPH19" s="57"/>
      <c r="IPI19" s="58"/>
      <c r="IPJ19" s="56" t="e">
        <f>VLOOKUP(IPI19,$B$8:$C$182,2,0)</f>
        <v>#N/A</v>
      </c>
      <c r="IPK19" s="57"/>
      <c r="IPL19" s="58"/>
      <c r="IPM19" s="56" t="e">
        <f>VLOOKUP(IPL19,$B$8:$C$182,2,0)</f>
        <v>#N/A</v>
      </c>
      <c r="IPN19" s="57"/>
      <c r="IPO19" s="58"/>
      <c r="IPP19" s="56" t="e">
        <f>VLOOKUP(IPO19,$B$8:$C$182,2,0)</f>
        <v>#N/A</v>
      </c>
      <c r="IPQ19" s="57"/>
      <c r="IPR19" s="58"/>
      <c r="IPS19" s="56" t="e">
        <f>VLOOKUP(IPR19,$B$8:$C$182,2,0)</f>
        <v>#N/A</v>
      </c>
      <c r="IPT19" s="57"/>
      <c r="IPU19" s="58"/>
      <c r="IPV19" s="56" t="e">
        <f>VLOOKUP(IPU19,$B$8:$C$182,2,0)</f>
        <v>#N/A</v>
      </c>
      <c r="IPW19" s="57"/>
      <c r="IPX19" s="58"/>
      <c r="IPY19" s="56" t="e">
        <f>VLOOKUP(IPX19,$B$8:$C$182,2,0)</f>
        <v>#N/A</v>
      </c>
      <c r="IPZ19" s="57"/>
      <c r="IQA19" s="58"/>
      <c r="IQB19" s="56" t="e">
        <f>VLOOKUP(IQA19,$B$8:$C$182,2,0)</f>
        <v>#N/A</v>
      </c>
      <c r="IQC19" s="57"/>
      <c r="IQD19" s="58"/>
      <c r="IQE19" s="56" t="e">
        <f>VLOOKUP(IQD19,$B$8:$C$182,2,0)</f>
        <v>#N/A</v>
      </c>
      <c r="IQF19" s="57"/>
      <c r="IQG19" s="58"/>
      <c r="IQH19" s="56" t="e">
        <f>VLOOKUP(IQG19,$B$8:$C$182,2,0)</f>
        <v>#N/A</v>
      </c>
      <c r="IQI19" s="57"/>
      <c r="IQJ19" s="58"/>
      <c r="IQK19" s="56" t="e">
        <f>VLOOKUP(IQJ19,$B$8:$C$182,2,0)</f>
        <v>#N/A</v>
      </c>
      <c r="IQL19" s="57"/>
      <c r="IQM19" s="58"/>
      <c r="IQN19" s="56" t="e">
        <f>VLOOKUP(IQM19,$B$8:$C$182,2,0)</f>
        <v>#N/A</v>
      </c>
      <c r="IQO19" s="57"/>
      <c r="IQP19" s="58"/>
      <c r="IQQ19" s="56" t="e">
        <f>VLOOKUP(IQP19,$B$8:$C$182,2,0)</f>
        <v>#N/A</v>
      </c>
      <c r="IQR19" s="57"/>
      <c r="IQS19" s="58"/>
      <c r="IQT19" s="56" t="e">
        <f>VLOOKUP(IQS19,$B$8:$C$182,2,0)</f>
        <v>#N/A</v>
      </c>
      <c r="IQU19" s="57"/>
      <c r="IQV19" s="58"/>
      <c r="IQW19" s="56" t="e">
        <f>VLOOKUP(IQV19,$B$8:$C$182,2,0)</f>
        <v>#N/A</v>
      </c>
      <c r="IQX19" s="57"/>
      <c r="IQY19" s="58"/>
      <c r="IQZ19" s="56" t="e">
        <f>VLOOKUP(IQY19,$B$8:$C$182,2,0)</f>
        <v>#N/A</v>
      </c>
      <c r="IRA19" s="57"/>
      <c r="IRB19" s="58"/>
      <c r="IRC19" s="56" t="e">
        <f>VLOOKUP(IRB19,$B$8:$C$182,2,0)</f>
        <v>#N/A</v>
      </c>
      <c r="IRD19" s="57"/>
      <c r="IRE19" s="58"/>
      <c r="IRF19" s="56" t="e">
        <f>VLOOKUP(IRE19,$B$8:$C$182,2,0)</f>
        <v>#N/A</v>
      </c>
      <c r="IRG19" s="57"/>
      <c r="IRH19" s="58"/>
      <c r="IRI19" s="56" t="e">
        <f>VLOOKUP(IRH19,$B$8:$C$182,2,0)</f>
        <v>#N/A</v>
      </c>
      <c r="IRJ19" s="57"/>
      <c r="IRK19" s="58"/>
      <c r="IRL19" s="56" t="e">
        <f>VLOOKUP(IRK19,$B$8:$C$182,2,0)</f>
        <v>#N/A</v>
      </c>
      <c r="IRM19" s="57"/>
      <c r="IRN19" s="58"/>
      <c r="IRO19" s="56" t="e">
        <f>VLOOKUP(IRN19,$B$8:$C$182,2,0)</f>
        <v>#N/A</v>
      </c>
      <c r="IRP19" s="57"/>
      <c r="IRQ19" s="58"/>
      <c r="IRR19" s="56" t="e">
        <f>VLOOKUP(IRQ19,$B$8:$C$182,2,0)</f>
        <v>#N/A</v>
      </c>
      <c r="IRS19" s="57"/>
      <c r="IRT19" s="58"/>
      <c r="IRU19" s="56" t="e">
        <f>VLOOKUP(IRT19,$B$8:$C$182,2,0)</f>
        <v>#N/A</v>
      </c>
      <c r="IRV19" s="57"/>
      <c r="IRW19" s="58"/>
      <c r="IRX19" s="56" t="e">
        <f>VLOOKUP(IRW19,$B$8:$C$182,2,0)</f>
        <v>#N/A</v>
      </c>
      <c r="IRY19" s="57"/>
      <c r="IRZ19" s="58"/>
      <c r="ISA19" s="56" t="e">
        <f>VLOOKUP(IRZ19,$B$8:$C$182,2,0)</f>
        <v>#N/A</v>
      </c>
      <c r="ISB19" s="57"/>
      <c r="ISC19" s="58"/>
      <c r="ISD19" s="56" t="e">
        <f>VLOOKUP(ISC19,$B$8:$C$182,2,0)</f>
        <v>#N/A</v>
      </c>
      <c r="ISE19" s="57"/>
      <c r="ISF19" s="58"/>
      <c r="ISG19" s="56" t="e">
        <f>VLOOKUP(ISF19,$B$8:$C$182,2,0)</f>
        <v>#N/A</v>
      </c>
      <c r="ISH19" s="57"/>
      <c r="ISI19" s="58"/>
      <c r="ISJ19" s="56" t="e">
        <f>VLOOKUP(ISI19,$B$8:$C$182,2,0)</f>
        <v>#N/A</v>
      </c>
      <c r="ISK19" s="57"/>
      <c r="ISL19" s="58"/>
      <c r="ISM19" s="56" t="e">
        <f>VLOOKUP(ISL19,$B$8:$C$182,2,0)</f>
        <v>#N/A</v>
      </c>
      <c r="ISN19" s="57"/>
      <c r="ISO19" s="58"/>
      <c r="ISP19" s="56" t="e">
        <f>VLOOKUP(ISO19,$B$8:$C$182,2,0)</f>
        <v>#N/A</v>
      </c>
      <c r="ISQ19" s="57"/>
      <c r="ISR19" s="58"/>
      <c r="ISS19" s="56" t="e">
        <f>VLOOKUP(ISR19,$B$8:$C$182,2,0)</f>
        <v>#N/A</v>
      </c>
      <c r="IST19" s="57"/>
      <c r="ISU19" s="58"/>
      <c r="ISV19" s="56" t="e">
        <f>VLOOKUP(ISU19,$B$8:$C$182,2,0)</f>
        <v>#N/A</v>
      </c>
      <c r="ISW19" s="57"/>
      <c r="ISX19" s="58"/>
      <c r="ISY19" s="56" t="e">
        <f>VLOOKUP(ISX19,$B$8:$C$182,2,0)</f>
        <v>#N/A</v>
      </c>
      <c r="ISZ19" s="57"/>
      <c r="ITA19" s="58"/>
      <c r="ITB19" s="56" t="e">
        <f>VLOOKUP(ITA19,$B$8:$C$182,2,0)</f>
        <v>#N/A</v>
      </c>
      <c r="ITC19" s="57"/>
      <c r="ITD19" s="58"/>
      <c r="ITE19" s="56" t="e">
        <f>VLOOKUP(ITD19,$B$8:$C$182,2,0)</f>
        <v>#N/A</v>
      </c>
      <c r="ITF19" s="57"/>
      <c r="ITG19" s="58"/>
      <c r="ITH19" s="56" t="e">
        <f>VLOOKUP(ITG19,$B$8:$C$182,2,0)</f>
        <v>#N/A</v>
      </c>
      <c r="ITI19" s="57"/>
      <c r="ITJ19" s="58"/>
      <c r="ITK19" s="56" t="e">
        <f>VLOOKUP(ITJ19,$B$8:$C$182,2,0)</f>
        <v>#N/A</v>
      </c>
      <c r="ITL19" s="57"/>
      <c r="ITM19" s="58"/>
      <c r="ITN19" s="56" t="e">
        <f>VLOOKUP(ITM19,$B$8:$C$182,2,0)</f>
        <v>#N/A</v>
      </c>
      <c r="ITO19" s="57"/>
      <c r="ITP19" s="58"/>
      <c r="ITQ19" s="56" t="e">
        <f>VLOOKUP(ITP19,$B$8:$C$182,2,0)</f>
        <v>#N/A</v>
      </c>
      <c r="ITR19" s="57"/>
      <c r="ITS19" s="58"/>
      <c r="ITT19" s="56" t="e">
        <f>VLOOKUP(ITS19,$B$8:$C$182,2,0)</f>
        <v>#N/A</v>
      </c>
      <c r="ITU19" s="57"/>
      <c r="ITV19" s="58"/>
      <c r="ITW19" s="56" t="e">
        <f>VLOOKUP(ITV19,$B$8:$C$182,2,0)</f>
        <v>#N/A</v>
      </c>
      <c r="ITX19" s="57"/>
      <c r="ITY19" s="58"/>
      <c r="ITZ19" s="56" t="e">
        <f>VLOOKUP(ITY19,$B$8:$C$182,2,0)</f>
        <v>#N/A</v>
      </c>
      <c r="IUA19" s="57"/>
      <c r="IUB19" s="58"/>
      <c r="IUC19" s="56" t="e">
        <f>VLOOKUP(IUB19,$B$8:$C$182,2,0)</f>
        <v>#N/A</v>
      </c>
      <c r="IUD19" s="57"/>
      <c r="IUE19" s="58"/>
      <c r="IUF19" s="56" t="e">
        <f>VLOOKUP(IUE19,$B$8:$C$182,2,0)</f>
        <v>#N/A</v>
      </c>
      <c r="IUG19" s="57"/>
      <c r="IUH19" s="58"/>
      <c r="IUI19" s="56" t="e">
        <f>VLOOKUP(IUH19,$B$8:$C$182,2,0)</f>
        <v>#N/A</v>
      </c>
      <c r="IUJ19" s="57"/>
      <c r="IUK19" s="58"/>
      <c r="IUL19" s="56" t="e">
        <f>VLOOKUP(IUK19,$B$8:$C$182,2,0)</f>
        <v>#N/A</v>
      </c>
      <c r="IUM19" s="57"/>
      <c r="IUN19" s="58"/>
      <c r="IUO19" s="56" t="e">
        <f>VLOOKUP(IUN19,$B$8:$C$182,2,0)</f>
        <v>#N/A</v>
      </c>
      <c r="IUP19" s="57"/>
      <c r="IUQ19" s="58"/>
      <c r="IUR19" s="56" t="e">
        <f>VLOOKUP(IUQ19,$B$8:$C$182,2,0)</f>
        <v>#N/A</v>
      </c>
      <c r="IUS19" s="57"/>
      <c r="IUT19" s="58"/>
      <c r="IUU19" s="56" t="e">
        <f>VLOOKUP(IUT19,$B$8:$C$182,2,0)</f>
        <v>#N/A</v>
      </c>
      <c r="IUV19" s="57"/>
      <c r="IUW19" s="58"/>
      <c r="IUX19" s="56" t="e">
        <f>VLOOKUP(IUW19,$B$8:$C$182,2,0)</f>
        <v>#N/A</v>
      </c>
      <c r="IUY19" s="57"/>
      <c r="IUZ19" s="58"/>
      <c r="IVA19" s="56" t="e">
        <f>VLOOKUP(IUZ19,$B$8:$C$182,2,0)</f>
        <v>#N/A</v>
      </c>
      <c r="IVB19" s="57"/>
      <c r="IVC19" s="58"/>
      <c r="IVD19" s="56" t="e">
        <f>VLOOKUP(IVC19,$B$8:$C$182,2,0)</f>
        <v>#N/A</v>
      </c>
      <c r="IVE19" s="57"/>
      <c r="IVF19" s="58"/>
      <c r="IVG19" s="56" t="e">
        <f>VLOOKUP(IVF19,$B$8:$C$182,2,0)</f>
        <v>#N/A</v>
      </c>
      <c r="IVH19" s="57"/>
      <c r="IVI19" s="58"/>
      <c r="IVJ19" s="56" t="e">
        <f>VLOOKUP(IVI19,$B$8:$C$182,2,0)</f>
        <v>#N/A</v>
      </c>
      <c r="IVK19" s="57"/>
      <c r="IVL19" s="58"/>
      <c r="IVM19" s="56" t="e">
        <f>VLOOKUP(IVL19,$B$8:$C$182,2,0)</f>
        <v>#N/A</v>
      </c>
      <c r="IVN19" s="57"/>
      <c r="IVO19" s="58"/>
      <c r="IVP19" s="56" t="e">
        <f>VLOOKUP(IVO19,$B$8:$C$182,2,0)</f>
        <v>#N/A</v>
      </c>
      <c r="IVQ19" s="57"/>
      <c r="IVR19" s="58"/>
      <c r="IVS19" s="56" t="e">
        <f>VLOOKUP(IVR19,$B$8:$C$182,2,0)</f>
        <v>#N/A</v>
      </c>
      <c r="IVT19" s="57"/>
      <c r="IVU19" s="58"/>
      <c r="IVV19" s="56" t="e">
        <f>VLOOKUP(IVU19,$B$8:$C$182,2,0)</f>
        <v>#N/A</v>
      </c>
      <c r="IVW19" s="57"/>
      <c r="IVX19" s="58"/>
      <c r="IVY19" s="56" t="e">
        <f>VLOOKUP(IVX19,$B$8:$C$182,2,0)</f>
        <v>#N/A</v>
      </c>
      <c r="IVZ19" s="57"/>
      <c r="IWA19" s="58"/>
      <c r="IWB19" s="56" t="e">
        <f>VLOOKUP(IWA19,$B$8:$C$182,2,0)</f>
        <v>#N/A</v>
      </c>
      <c r="IWC19" s="57"/>
      <c r="IWD19" s="58"/>
      <c r="IWE19" s="56" t="e">
        <f>VLOOKUP(IWD19,$B$8:$C$182,2,0)</f>
        <v>#N/A</v>
      </c>
      <c r="IWF19" s="57"/>
      <c r="IWG19" s="58"/>
      <c r="IWH19" s="56" t="e">
        <f>VLOOKUP(IWG19,$B$8:$C$182,2,0)</f>
        <v>#N/A</v>
      </c>
      <c r="IWI19" s="57"/>
      <c r="IWJ19" s="58"/>
      <c r="IWK19" s="56" t="e">
        <f>VLOOKUP(IWJ19,$B$8:$C$182,2,0)</f>
        <v>#N/A</v>
      </c>
      <c r="IWL19" s="57"/>
      <c r="IWM19" s="58"/>
      <c r="IWN19" s="56" t="e">
        <f>VLOOKUP(IWM19,$B$8:$C$182,2,0)</f>
        <v>#N/A</v>
      </c>
      <c r="IWO19" s="57"/>
      <c r="IWP19" s="58"/>
      <c r="IWQ19" s="56" t="e">
        <f>VLOOKUP(IWP19,$B$8:$C$182,2,0)</f>
        <v>#N/A</v>
      </c>
      <c r="IWR19" s="57"/>
      <c r="IWS19" s="58"/>
      <c r="IWT19" s="56" t="e">
        <f>VLOOKUP(IWS19,$B$8:$C$182,2,0)</f>
        <v>#N/A</v>
      </c>
      <c r="IWU19" s="57"/>
      <c r="IWV19" s="58"/>
      <c r="IWW19" s="56" t="e">
        <f>VLOOKUP(IWV19,$B$8:$C$182,2,0)</f>
        <v>#N/A</v>
      </c>
      <c r="IWX19" s="57"/>
      <c r="IWY19" s="58"/>
      <c r="IWZ19" s="56" t="e">
        <f>VLOOKUP(IWY19,$B$8:$C$182,2,0)</f>
        <v>#N/A</v>
      </c>
      <c r="IXA19" s="57"/>
      <c r="IXB19" s="58"/>
      <c r="IXC19" s="56" t="e">
        <f>VLOOKUP(IXB19,$B$8:$C$182,2,0)</f>
        <v>#N/A</v>
      </c>
      <c r="IXD19" s="57"/>
      <c r="IXE19" s="58"/>
      <c r="IXF19" s="56" t="e">
        <f>VLOOKUP(IXE19,$B$8:$C$182,2,0)</f>
        <v>#N/A</v>
      </c>
      <c r="IXG19" s="57"/>
      <c r="IXH19" s="58"/>
      <c r="IXI19" s="56" t="e">
        <f>VLOOKUP(IXH19,$B$8:$C$182,2,0)</f>
        <v>#N/A</v>
      </c>
      <c r="IXJ19" s="57"/>
      <c r="IXK19" s="58"/>
      <c r="IXL19" s="56" t="e">
        <f>VLOOKUP(IXK19,$B$8:$C$182,2,0)</f>
        <v>#N/A</v>
      </c>
      <c r="IXM19" s="57"/>
      <c r="IXN19" s="58"/>
      <c r="IXO19" s="56" t="e">
        <f>VLOOKUP(IXN19,$B$8:$C$182,2,0)</f>
        <v>#N/A</v>
      </c>
      <c r="IXP19" s="57"/>
      <c r="IXQ19" s="58"/>
      <c r="IXR19" s="56" t="e">
        <f>VLOOKUP(IXQ19,$B$8:$C$182,2,0)</f>
        <v>#N/A</v>
      </c>
      <c r="IXS19" s="57"/>
      <c r="IXT19" s="58"/>
      <c r="IXU19" s="56" t="e">
        <f>VLOOKUP(IXT19,$B$8:$C$182,2,0)</f>
        <v>#N/A</v>
      </c>
      <c r="IXV19" s="57"/>
      <c r="IXW19" s="58"/>
      <c r="IXX19" s="56" t="e">
        <f>VLOOKUP(IXW19,$B$8:$C$182,2,0)</f>
        <v>#N/A</v>
      </c>
      <c r="IXY19" s="57"/>
      <c r="IXZ19" s="58"/>
      <c r="IYA19" s="56" t="e">
        <f>VLOOKUP(IXZ19,$B$8:$C$182,2,0)</f>
        <v>#N/A</v>
      </c>
      <c r="IYB19" s="57"/>
      <c r="IYC19" s="58"/>
      <c r="IYD19" s="56" t="e">
        <f>VLOOKUP(IYC19,$B$8:$C$182,2,0)</f>
        <v>#N/A</v>
      </c>
      <c r="IYE19" s="57"/>
      <c r="IYF19" s="58"/>
      <c r="IYG19" s="56" t="e">
        <f>VLOOKUP(IYF19,$B$8:$C$182,2,0)</f>
        <v>#N/A</v>
      </c>
      <c r="IYH19" s="57"/>
      <c r="IYI19" s="58"/>
      <c r="IYJ19" s="56" t="e">
        <f>VLOOKUP(IYI19,$B$8:$C$182,2,0)</f>
        <v>#N/A</v>
      </c>
      <c r="IYK19" s="57"/>
      <c r="IYL19" s="58"/>
      <c r="IYM19" s="56" t="e">
        <f>VLOOKUP(IYL19,$B$8:$C$182,2,0)</f>
        <v>#N/A</v>
      </c>
      <c r="IYN19" s="57"/>
      <c r="IYO19" s="58"/>
      <c r="IYP19" s="56" t="e">
        <f>VLOOKUP(IYO19,$B$8:$C$182,2,0)</f>
        <v>#N/A</v>
      </c>
      <c r="IYQ19" s="57"/>
      <c r="IYR19" s="58"/>
      <c r="IYS19" s="56" t="e">
        <f>VLOOKUP(IYR19,$B$8:$C$182,2,0)</f>
        <v>#N/A</v>
      </c>
      <c r="IYT19" s="57"/>
      <c r="IYU19" s="58"/>
      <c r="IYV19" s="56" t="e">
        <f>VLOOKUP(IYU19,$B$8:$C$182,2,0)</f>
        <v>#N/A</v>
      </c>
      <c r="IYW19" s="57"/>
      <c r="IYX19" s="58"/>
      <c r="IYY19" s="56" t="e">
        <f>VLOOKUP(IYX19,$B$8:$C$182,2,0)</f>
        <v>#N/A</v>
      </c>
      <c r="IYZ19" s="57"/>
      <c r="IZA19" s="58"/>
      <c r="IZB19" s="56" t="e">
        <f>VLOOKUP(IZA19,$B$8:$C$182,2,0)</f>
        <v>#N/A</v>
      </c>
      <c r="IZC19" s="57"/>
      <c r="IZD19" s="58"/>
      <c r="IZE19" s="56" t="e">
        <f>VLOOKUP(IZD19,$B$8:$C$182,2,0)</f>
        <v>#N/A</v>
      </c>
      <c r="IZF19" s="57"/>
      <c r="IZG19" s="58"/>
      <c r="IZH19" s="56" t="e">
        <f>VLOOKUP(IZG19,$B$8:$C$182,2,0)</f>
        <v>#N/A</v>
      </c>
      <c r="IZI19" s="57"/>
      <c r="IZJ19" s="58"/>
      <c r="IZK19" s="56" t="e">
        <f>VLOOKUP(IZJ19,$B$8:$C$182,2,0)</f>
        <v>#N/A</v>
      </c>
      <c r="IZL19" s="57"/>
      <c r="IZM19" s="58"/>
      <c r="IZN19" s="56" t="e">
        <f>VLOOKUP(IZM19,$B$8:$C$182,2,0)</f>
        <v>#N/A</v>
      </c>
      <c r="IZO19" s="57"/>
      <c r="IZP19" s="58"/>
      <c r="IZQ19" s="56" t="e">
        <f>VLOOKUP(IZP19,$B$8:$C$182,2,0)</f>
        <v>#N/A</v>
      </c>
      <c r="IZR19" s="57"/>
      <c r="IZS19" s="58"/>
      <c r="IZT19" s="56" t="e">
        <f>VLOOKUP(IZS19,$B$8:$C$182,2,0)</f>
        <v>#N/A</v>
      </c>
      <c r="IZU19" s="57"/>
      <c r="IZV19" s="58"/>
      <c r="IZW19" s="56" t="e">
        <f>VLOOKUP(IZV19,$B$8:$C$182,2,0)</f>
        <v>#N/A</v>
      </c>
      <c r="IZX19" s="57"/>
      <c r="IZY19" s="58"/>
      <c r="IZZ19" s="56" t="e">
        <f>VLOOKUP(IZY19,$B$8:$C$182,2,0)</f>
        <v>#N/A</v>
      </c>
      <c r="JAA19" s="57"/>
      <c r="JAB19" s="58"/>
      <c r="JAC19" s="56" t="e">
        <f>VLOOKUP(JAB19,$B$8:$C$182,2,0)</f>
        <v>#N/A</v>
      </c>
      <c r="JAD19" s="57"/>
      <c r="JAE19" s="58"/>
      <c r="JAF19" s="56" t="e">
        <f>VLOOKUP(JAE19,$B$8:$C$182,2,0)</f>
        <v>#N/A</v>
      </c>
      <c r="JAG19" s="57"/>
      <c r="JAH19" s="58"/>
      <c r="JAI19" s="56" t="e">
        <f>VLOOKUP(JAH19,$B$8:$C$182,2,0)</f>
        <v>#N/A</v>
      </c>
      <c r="JAJ19" s="57"/>
      <c r="JAK19" s="58"/>
      <c r="JAL19" s="56" t="e">
        <f>VLOOKUP(JAK19,$B$8:$C$182,2,0)</f>
        <v>#N/A</v>
      </c>
      <c r="JAM19" s="57"/>
      <c r="JAN19" s="58"/>
      <c r="JAO19" s="56" t="e">
        <f>VLOOKUP(JAN19,$B$8:$C$182,2,0)</f>
        <v>#N/A</v>
      </c>
      <c r="JAP19" s="57"/>
      <c r="JAQ19" s="58"/>
      <c r="JAR19" s="56" t="e">
        <f>VLOOKUP(JAQ19,$B$8:$C$182,2,0)</f>
        <v>#N/A</v>
      </c>
      <c r="JAS19" s="57"/>
      <c r="JAT19" s="58"/>
      <c r="JAU19" s="56" t="e">
        <f>VLOOKUP(JAT19,$B$8:$C$182,2,0)</f>
        <v>#N/A</v>
      </c>
      <c r="JAV19" s="57"/>
      <c r="JAW19" s="58"/>
      <c r="JAX19" s="56" t="e">
        <f>VLOOKUP(JAW19,$B$8:$C$182,2,0)</f>
        <v>#N/A</v>
      </c>
      <c r="JAY19" s="57"/>
      <c r="JAZ19" s="58"/>
      <c r="JBA19" s="56" t="e">
        <f>VLOOKUP(JAZ19,$B$8:$C$182,2,0)</f>
        <v>#N/A</v>
      </c>
      <c r="JBB19" s="57"/>
      <c r="JBC19" s="58"/>
      <c r="JBD19" s="56" t="e">
        <f>VLOOKUP(JBC19,$B$8:$C$182,2,0)</f>
        <v>#N/A</v>
      </c>
      <c r="JBE19" s="57"/>
      <c r="JBF19" s="58"/>
      <c r="JBG19" s="56" t="e">
        <f>VLOOKUP(JBF19,$B$8:$C$182,2,0)</f>
        <v>#N/A</v>
      </c>
      <c r="JBH19" s="57"/>
      <c r="JBI19" s="58"/>
      <c r="JBJ19" s="56" t="e">
        <f>VLOOKUP(JBI19,$B$8:$C$182,2,0)</f>
        <v>#N/A</v>
      </c>
      <c r="JBK19" s="57"/>
      <c r="JBL19" s="58"/>
      <c r="JBM19" s="56" t="e">
        <f>VLOOKUP(JBL19,$B$8:$C$182,2,0)</f>
        <v>#N/A</v>
      </c>
      <c r="JBN19" s="57"/>
      <c r="JBO19" s="58"/>
      <c r="JBP19" s="56" t="e">
        <f>VLOOKUP(JBO19,$B$8:$C$182,2,0)</f>
        <v>#N/A</v>
      </c>
      <c r="JBQ19" s="57"/>
      <c r="JBR19" s="58"/>
      <c r="JBS19" s="56" t="e">
        <f>VLOOKUP(JBR19,$B$8:$C$182,2,0)</f>
        <v>#N/A</v>
      </c>
      <c r="JBT19" s="57"/>
      <c r="JBU19" s="58"/>
      <c r="JBV19" s="56" t="e">
        <f>VLOOKUP(JBU19,$B$8:$C$182,2,0)</f>
        <v>#N/A</v>
      </c>
      <c r="JBW19" s="57"/>
      <c r="JBX19" s="58"/>
      <c r="JBY19" s="56" t="e">
        <f>VLOOKUP(JBX19,$B$8:$C$182,2,0)</f>
        <v>#N/A</v>
      </c>
      <c r="JBZ19" s="57"/>
      <c r="JCA19" s="58"/>
      <c r="JCB19" s="56" t="e">
        <f>VLOOKUP(JCA19,$B$8:$C$182,2,0)</f>
        <v>#N/A</v>
      </c>
      <c r="JCC19" s="57"/>
      <c r="JCD19" s="58"/>
      <c r="JCE19" s="56" t="e">
        <f>VLOOKUP(JCD19,$B$8:$C$182,2,0)</f>
        <v>#N/A</v>
      </c>
      <c r="JCF19" s="57"/>
      <c r="JCG19" s="58"/>
      <c r="JCH19" s="56" t="e">
        <f>VLOOKUP(JCG19,$B$8:$C$182,2,0)</f>
        <v>#N/A</v>
      </c>
      <c r="JCI19" s="57"/>
      <c r="JCJ19" s="58"/>
      <c r="JCK19" s="56" t="e">
        <f>VLOOKUP(JCJ19,$B$8:$C$182,2,0)</f>
        <v>#N/A</v>
      </c>
      <c r="JCL19" s="57"/>
      <c r="JCM19" s="58"/>
      <c r="JCN19" s="56" t="e">
        <f>VLOOKUP(JCM19,$B$8:$C$182,2,0)</f>
        <v>#N/A</v>
      </c>
      <c r="JCO19" s="57"/>
      <c r="JCP19" s="58"/>
      <c r="JCQ19" s="56" t="e">
        <f>VLOOKUP(JCP19,$B$8:$C$182,2,0)</f>
        <v>#N/A</v>
      </c>
      <c r="JCR19" s="57"/>
      <c r="JCS19" s="58"/>
      <c r="JCT19" s="56" t="e">
        <f>VLOOKUP(JCS19,$B$8:$C$182,2,0)</f>
        <v>#N/A</v>
      </c>
      <c r="JCU19" s="57"/>
      <c r="JCV19" s="58"/>
      <c r="JCW19" s="56" t="e">
        <f>VLOOKUP(JCV19,$B$8:$C$182,2,0)</f>
        <v>#N/A</v>
      </c>
      <c r="JCX19" s="57"/>
      <c r="JCY19" s="58"/>
      <c r="JCZ19" s="56" t="e">
        <f>VLOOKUP(JCY19,$B$8:$C$182,2,0)</f>
        <v>#N/A</v>
      </c>
      <c r="JDA19" s="57"/>
      <c r="JDB19" s="58"/>
      <c r="JDC19" s="56" t="e">
        <f>VLOOKUP(JDB19,$B$8:$C$182,2,0)</f>
        <v>#N/A</v>
      </c>
      <c r="JDD19" s="57"/>
      <c r="JDE19" s="58"/>
      <c r="JDF19" s="56" t="e">
        <f>VLOOKUP(JDE19,$B$8:$C$182,2,0)</f>
        <v>#N/A</v>
      </c>
      <c r="JDG19" s="57"/>
      <c r="JDH19" s="58"/>
      <c r="JDI19" s="56" t="e">
        <f>VLOOKUP(JDH19,$B$8:$C$182,2,0)</f>
        <v>#N/A</v>
      </c>
      <c r="JDJ19" s="57"/>
      <c r="JDK19" s="58"/>
      <c r="JDL19" s="56" t="e">
        <f>VLOOKUP(JDK19,$B$8:$C$182,2,0)</f>
        <v>#N/A</v>
      </c>
      <c r="JDM19" s="57"/>
      <c r="JDN19" s="58"/>
      <c r="JDO19" s="56" t="e">
        <f>VLOOKUP(JDN19,$B$8:$C$182,2,0)</f>
        <v>#N/A</v>
      </c>
      <c r="JDP19" s="57"/>
      <c r="JDQ19" s="58"/>
      <c r="JDR19" s="56" t="e">
        <f>VLOOKUP(JDQ19,$B$8:$C$182,2,0)</f>
        <v>#N/A</v>
      </c>
      <c r="JDS19" s="57"/>
      <c r="JDT19" s="58"/>
      <c r="JDU19" s="56" t="e">
        <f>VLOOKUP(JDT19,$B$8:$C$182,2,0)</f>
        <v>#N/A</v>
      </c>
      <c r="JDV19" s="57"/>
      <c r="JDW19" s="58"/>
      <c r="JDX19" s="56" t="e">
        <f>VLOOKUP(JDW19,$B$8:$C$182,2,0)</f>
        <v>#N/A</v>
      </c>
      <c r="JDY19" s="57"/>
      <c r="JDZ19" s="58"/>
      <c r="JEA19" s="56" t="e">
        <f>VLOOKUP(JDZ19,$B$8:$C$182,2,0)</f>
        <v>#N/A</v>
      </c>
      <c r="JEB19" s="57"/>
      <c r="JEC19" s="58"/>
      <c r="JED19" s="56" t="e">
        <f>VLOOKUP(JEC19,$B$8:$C$182,2,0)</f>
        <v>#N/A</v>
      </c>
      <c r="JEE19" s="57"/>
      <c r="JEF19" s="58"/>
      <c r="JEG19" s="56" t="e">
        <f>VLOOKUP(JEF19,$B$8:$C$182,2,0)</f>
        <v>#N/A</v>
      </c>
      <c r="JEH19" s="57"/>
      <c r="JEI19" s="58"/>
      <c r="JEJ19" s="56" t="e">
        <f>VLOOKUP(JEI19,$B$8:$C$182,2,0)</f>
        <v>#N/A</v>
      </c>
      <c r="JEK19" s="57"/>
      <c r="JEL19" s="58"/>
      <c r="JEM19" s="56" t="e">
        <f>VLOOKUP(JEL19,$B$8:$C$182,2,0)</f>
        <v>#N/A</v>
      </c>
      <c r="JEN19" s="57"/>
      <c r="JEO19" s="58"/>
      <c r="JEP19" s="56" t="e">
        <f>VLOOKUP(JEO19,$B$8:$C$182,2,0)</f>
        <v>#N/A</v>
      </c>
      <c r="JEQ19" s="57"/>
      <c r="JER19" s="58"/>
      <c r="JES19" s="56" t="e">
        <f>VLOOKUP(JER19,$B$8:$C$182,2,0)</f>
        <v>#N/A</v>
      </c>
      <c r="JET19" s="57"/>
      <c r="JEU19" s="58"/>
      <c r="JEV19" s="56" t="e">
        <f>VLOOKUP(JEU19,$B$8:$C$182,2,0)</f>
        <v>#N/A</v>
      </c>
      <c r="JEW19" s="57"/>
      <c r="JEX19" s="58"/>
      <c r="JEY19" s="56" t="e">
        <f>VLOOKUP(JEX19,$B$8:$C$182,2,0)</f>
        <v>#N/A</v>
      </c>
      <c r="JEZ19" s="57"/>
      <c r="JFA19" s="58"/>
      <c r="JFB19" s="56" t="e">
        <f>VLOOKUP(JFA19,$B$8:$C$182,2,0)</f>
        <v>#N/A</v>
      </c>
      <c r="JFC19" s="57"/>
      <c r="JFD19" s="58"/>
      <c r="JFE19" s="56" t="e">
        <f>VLOOKUP(JFD19,$B$8:$C$182,2,0)</f>
        <v>#N/A</v>
      </c>
      <c r="JFF19" s="57"/>
      <c r="JFG19" s="58"/>
      <c r="JFH19" s="56" t="e">
        <f>VLOOKUP(JFG19,$B$8:$C$182,2,0)</f>
        <v>#N/A</v>
      </c>
      <c r="JFI19" s="57"/>
      <c r="JFJ19" s="58"/>
      <c r="JFK19" s="56" t="e">
        <f>VLOOKUP(JFJ19,$B$8:$C$182,2,0)</f>
        <v>#N/A</v>
      </c>
      <c r="JFL19" s="57"/>
      <c r="JFM19" s="58"/>
      <c r="JFN19" s="56" t="e">
        <f>VLOOKUP(JFM19,$B$8:$C$182,2,0)</f>
        <v>#N/A</v>
      </c>
      <c r="JFO19" s="57"/>
      <c r="JFP19" s="58"/>
      <c r="JFQ19" s="56" t="e">
        <f>VLOOKUP(JFP19,$B$8:$C$182,2,0)</f>
        <v>#N/A</v>
      </c>
      <c r="JFR19" s="57"/>
      <c r="JFS19" s="58"/>
      <c r="JFT19" s="56" t="e">
        <f>VLOOKUP(JFS19,$B$8:$C$182,2,0)</f>
        <v>#N/A</v>
      </c>
      <c r="JFU19" s="57"/>
      <c r="JFV19" s="58"/>
      <c r="JFW19" s="56" t="e">
        <f>VLOOKUP(JFV19,$B$8:$C$182,2,0)</f>
        <v>#N/A</v>
      </c>
      <c r="JFX19" s="57"/>
      <c r="JFY19" s="58"/>
      <c r="JFZ19" s="56" t="e">
        <f>VLOOKUP(JFY19,$B$8:$C$182,2,0)</f>
        <v>#N/A</v>
      </c>
      <c r="JGA19" s="57"/>
      <c r="JGB19" s="58"/>
      <c r="JGC19" s="56" t="e">
        <f>VLOOKUP(JGB19,$B$8:$C$182,2,0)</f>
        <v>#N/A</v>
      </c>
      <c r="JGD19" s="57"/>
      <c r="JGE19" s="58"/>
      <c r="JGF19" s="56" t="e">
        <f>VLOOKUP(JGE19,$B$8:$C$182,2,0)</f>
        <v>#N/A</v>
      </c>
      <c r="JGG19" s="57"/>
      <c r="JGH19" s="58"/>
      <c r="JGI19" s="56" t="e">
        <f>VLOOKUP(JGH19,$B$8:$C$182,2,0)</f>
        <v>#N/A</v>
      </c>
      <c r="JGJ19" s="57"/>
      <c r="JGK19" s="58"/>
      <c r="JGL19" s="56" t="e">
        <f>VLOOKUP(JGK19,$B$8:$C$182,2,0)</f>
        <v>#N/A</v>
      </c>
      <c r="JGM19" s="57"/>
      <c r="JGN19" s="58"/>
      <c r="JGO19" s="56" t="e">
        <f>VLOOKUP(JGN19,$B$8:$C$182,2,0)</f>
        <v>#N/A</v>
      </c>
      <c r="JGP19" s="57"/>
      <c r="JGQ19" s="58"/>
      <c r="JGR19" s="56" t="e">
        <f>VLOOKUP(JGQ19,$B$8:$C$182,2,0)</f>
        <v>#N/A</v>
      </c>
      <c r="JGS19" s="57"/>
      <c r="JGT19" s="58"/>
      <c r="JGU19" s="56" t="e">
        <f>VLOOKUP(JGT19,$B$8:$C$182,2,0)</f>
        <v>#N/A</v>
      </c>
      <c r="JGV19" s="57"/>
      <c r="JGW19" s="58"/>
      <c r="JGX19" s="56" t="e">
        <f>VLOOKUP(JGW19,$B$8:$C$182,2,0)</f>
        <v>#N/A</v>
      </c>
      <c r="JGY19" s="57"/>
      <c r="JGZ19" s="58"/>
      <c r="JHA19" s="56" t="e">
        <f>VLOOKUP(JGZ19,$B$8:$C$182,2,0)</f>
        <v>#N/A</v>
      </c>
      <c r="JHB19" s="57"/>
      <c r="JHC19" s="58"/>
      <c r="JHD19" s="56" t="e">
        <f>VLOOKUP(JHC19,$B$8:$C$182,2,0)</f>
        <v>#N/A</v>
      </c>
      <c r="JHE19" s="57"/>
      <c r="JHF19" s="58"/>
      <c r="JHG19" s="56" t="e">
        <f>VLOOKUP(JHF19,$B$8:$C$182,2,0)</f>
        <v>#N/A</v>
      </c>
      <c r="JHH19" s="57"/>
      <c r="JHI19" s="58"/>
      <c r="JHJ19" s="56" t="e">
        <f>VLOOKUP(JHI19,$B$8:$C$182,2,0)</f>
        <v>#N/A</v>
      </c>
      <c r="JHK19" s="57"/>
      <c r="JHL19" s="58"/>
      <c r="JHM19" s="56" t="e">
        <f>VLOOKUP(JHL19,$B$8:$C$182,2,0)</f>
        <v>#N/A</v>
      </c>
      <c r="JHN19" s="57"/>
      <c r="JHO19" s="58"/>
      <c r="JHP19" s="56" t="e">
        <f>VLOOKUP(JHO19,$B$8:$C$182,2,0)</f>
        <v>#N/A</v>
      </c>
      <c r="JHQ19" s="57"/>
      <c r="JHR19" s="58"/>
      <c r="JHS19" s="56" t="e">
        <f>VLOOKUP(JHR19,$B$8:$C$182,2,0)</f>
        <v>#N/A</v>
      </c>
      <c r="JHT19" s="57"/>
      <c r="JHU19" s="58"/>
      <c r="JHV19" s="56" t="e">
        <f>VLOOKUP(JHU19,$B$8:$C$182,2,0)</f>
        <v>#N/A</v>
      </c>
      <c r="JHW19" s="57"/>
      <c r="JHX19" s="58"/>
      <c r="JHY19" s="56" t="e">
        <f>VLOOKUP(JHX19,$B$8:$C$182,2,0)</f>
        <v>#N/A</v>
      </c>
      <c r="JHZ19" s="57"/>
      <c r="JIA19" s="58"/>
      <c r="JIB19" s="56" t="e">
        <f>VLOOKUP(JIA19,$B$8:$C$182,2,0)</f>
        <v>#N/A</v>
      </c>
      <c r="JIC19" s="57"/>
      <c r="JID19" s="58"/>
      <c r="JIE19" s="56" t="e">
        <f>VLOOKUP(JID19,$B$8:$C$182,2,0)</f>
        <v>#N/A</v>
      </c>
      <c r="JIF19" s="57"/>
      <c r="JIG19" s="58"/>
      <c r="JIH19" s="56" t="e">
        <f>VLOOKUP(JIG19,$B$8:$C$182,2,0)</f>
        <v>#N/A</v>
      </c>
      <c r="JII19" s="57"/>
      <c r="JIJ19" s="58"/>
      <c r="JIK19" s="56" t="e">
        <f>VLOOKUP(JIJ19,$B$8:$C$182,2,0)</f>
        <v>#N/A</v>
      </c>
      <c r="JIL19" s="57"/>
      <c r="JIM19" s="58"/>
      <c r="JIN19" s="56" t="e">
        <f>VLOOKUP(JIM19,$B$8:$C$182,2,0)</f>
        <v>#N/A</v>
      </c>
      <c r="JIO19" s="57"/>
      <c r="JIP19" s="58"/>
      <c r="JIQ19" s="56" t="e">
        <f>VLOOKUP(JIP19,$B$8:$C$182,2,0)</f>
        <v>#N/A</v>
      </c>
      <c r="JIR19" s="57"/>
      <c r="JIS19" s="58"/>
      <c r="JIT19" s="56" t="e">
        <f>VLOOKUP(JIS19,$B$8:$C$182,2,0)</f>
        <v>#N/A</v>
      </c>
      <c r="JIU19" s="57"/>
      <c r="JIV19" s="58"/>
      <c r="JIW19" s="56" t="e">
        <f>VLOOKUP(JIV19,$B$8:$C$182,2,0)</f>
        <v>#N/A</v>
      </c>
      <c r="JIX19" s="57"/>
      <c r="JIY19" s="58"/>
      <c r="JIZ19" s="56" t="e">
        <f>VLOOKUP(JIY19,$B$8:$C$182,2,0)</f>
        <v>#N/A</v>
      </c>
      <c r="JJA19" s="57"/>
      <c r="JJB19" s="58"/>
      <c r="JJC19" s="56" t="e">
        <f>VLOOKUP(JJB19,$B$8:$C$182,2,0)</f>
        <v>#N/A</v>
      </c>
      <c r="JJD19" s="57"/>
      <c r="JJE19" s="58"/>
      <c r="JJF19" s="56" t="e">
        <f>VLOOKUP(JJE19,$B$8:$C$182,2,0)</f>
        <v>#N/A</v>
      </c>
      <c r="JJG19" s="57"/>
      <c r="JJH19" s="58"/>
      <c r="JJI19" s="56" t="e">
        <f>VLOOKUP(JJH19,$B$8:$C$182,2,0)</f>
        <v>#N/A</v>
      </c>
      <c r="JJJ19" s="57"/>
      <c r="JJK19" s="58"/>
      <c r="JJL19" s="56" t="e">
        <f>VLOOKUP(JJK19,$B$8:$C$182,2,0)</f>
        <v>#N/A</v>
      </c>
      <c r="JJM19" s="57"/>
      <c r="JJN19" s="58"/>
      <c r="JJO19" s="56" t="e">
        <f>VLOOKUP(JJN19,$B$8:$C$182,2,0)</f>
        <v>#N/A</v>
      </c>
      <c r="JJP19" s="57"/>
      <c r="JJQ19" s="58"/>
      <c r="JJR19" s="56" t="e">
        <f>VLOOKUP(JJQ19,$B$8:$C$182,2,0)</f>
        <v>#N/A</v>
      </c>
      <c r="JJS19" s="57"/>
      <c r="JJT19" s="58"/>
      <c r="JJU19" s="56" t="e">
        <f>VLOOKUP(JJT19,$B$8:$C$182,2,0)</f>
        <v>#N/A</v>
      </c>
      <c r="JJV19" s="57"/>
      <c r="JJW19" s="58"/>
      <c r="JJX19" s="56" t="e">
        <f>VLOOKUP(JJW19,$B$8:$C$182,2,0)</f>
        <v>#N/A</v>
      </c>
      <c r="JJY19" s="57"/>
      <c r="JJZ19" s="58"/>
      <c r="JKA19" s="56" t="e">
        <f>VLOOKUP(JJZ19,$B$8:$C$182,2,0)</f>
        <v>#N/A</v>
      </c>
      <c r="JKB19" s="57"/>
      <c r="JKC19" s="58"/>
      <c r="JKD19" s="56" t="e">
        <f>VLOOKUP(JKC19,$B$8:$C$182,2,0)</f>
        <v>#N/A</v>
      </c>
      <c r="JKE19" s="57"/>
      <c r="JKF19" s="58"/>
      <c r="JKG19" s="56" t="e">
        <f>VLOOKUP(JKF19,$B$8:$C$182,2,0)</f>
        <v>#N/A</v>
      </c>
      <c r="JKH19" s="57"/>
      <c r="JKI19" s="58"/>
      <c r="JKJ19" s="56" t="e">
        <f>VLOOKUP(JKI19,$B$8:$C$182,2,0)</f>
        <v>#N/A</v>
      </c>
      <c r="JKK19" s="57"/>
      <c r="JKL19" s="58"/>
      <c r="JKM19" s="56" t="e">
        <f>VLOOKUP(JKL19,$B$8:$C$182,2,0)</f>
        <v>#N/A</v>
      </c>
      <c r="JKN19" s="57"/>
      <c r="JKO19" s="58"/>
      <c r="JKP19" s="56" t="e">
        <f>VLOOKUP(JKO19,$B$8:$C$182,2,0)</f>
        <v>#N/A</v>
      </c>
      <c r="JKQ19" s="57"/>
      <c r="JKR19" s="58"/>
      <c r="JKS19" s="56" t="e">
        <f>VLOOKUP(JKR19,$B$8:$C$182,2,0)</f>
        <v>#N/A</v>
      </c>
      <c r="JKT19" s="57"/>
      <c r="JKU19" s="58"/>
      <c r="JKV19" s="56" t="e">
        <f>VLOOKUP(JKU19,$B$8:$C$182,2,0)</f>
        <v>#N/A</v>
      </c>
      <c r="JKW19" s="57"/>
      <c r="JKX19" s="58"/>
      <c r="JKY19" s="56" t="e">
        <f>VLOOKUP(JKX19,$B$8:$C$182,2,0)</f>
        <v>#N/A</v>
      </c>
      <c r="JKZ19" s="57"/>
      <c r="JLA19" s="58"/>
      <c r="JLB19" s="56" t="e">
        <f>VLOOKUP(JLA19,$B$8:$C$182,2,0)</f>
        <v>#N/A</v>
      </c>
      <c r="JLC19" s="57"/>
      <c r="JLD19" s="58"/>
      <c r="JLE19" s="56" t="e">
        <f>VLOOKUP(JLD19,$B$8:$C$182,2,0)</f>
        <v>#N/A</v>
      </c>
      <c r="JLF19" s="57"/>
      <c r="JLG19" s="58"/>
      <c r="JLH19" s="56" t="e">
        <f>VLOOKUP(JLG19,$B$8:$C$182,2,0)</f>
        <v>#N/A</v>
      </c>
      <c r="JLI19" s="57"/>
      <c r="JLJ19" s="58"/>
      <c r="JLK19" s="56" t="e">
        <f>VLOOKUP(JLJ19,$B$8:$C$182,2,0)</f>
        <v>#N/A</v>
      </c>
      <c r="JLL19" s="57"/>
      <c r="JLM19" s="58"/>
      <c r="JLN19" s="56" t="e">
        <f>VLOOKUP(JLM19,$B$8:$C$182,2,0)</f>
        <v>#N/A</v>
      </c>
      <c r="JLO19" s="57"/>
      <c r="JLP19" s="58"/>
      <c r="JLQ19" s="56" t="e">
        <f>VLOOKUP(JLP19,$B$8:$C$182,2,0)</f>
        <v>#N/A</v>
      </c>
      <c r="JLR19" s="57"/>
      <c r="JLS19" s="58"/>
      <c r="JLT19" s="56" t="e">
        <f>VLOOKUP(JLS19,$B$8:$C$182,2,0)</f>
        <v>#N/A</v>
      </c>
      <c r="JLU19" s="57"/>
      <c r="JLV19" s="58"/>
      <c r="JLW19" s="56" t="e">
        <f>VLOOKUP(JLV19,$B$8:$C$182,2,0)</f>
        <v>#N/A</v>
      </c>
      <c r="JLX19" s="57"/>
      <c r="JLY19" s="58"/>
      <c r="JLZ19" s="56" t="e">
        <f>VLOOKUP(JLY19,$B$8:$C$182,2,0)</f>
        <v>#N/A</v>
      </c>
      <c r="JMA19" s="57"/>
      <c r="JMB19" s="58"/>
      <c r="JMC19" s="56" t="e">
        <f>VLOOKUP(JMB19,$B$8:$C$182,2,0)</f>
        <v>#N/A</v>
      </c>
      <c r="JMD19" s="57"/>
      <c r="JME19" s="58"/>
      <c r="JMF19" s="56" t="e">
        <f>VLOOKUP(JME19,$B$8:$C$182,2,0)</f>
        <v>#N/A</v>
      </c>
      <c r="JMG19" s="57"/>
      <c r="JMH19" s="58"/>
      <c r="JMI19" s="56" t="e">
        <f>VLOOKUP(JMH19,$B$8:$C$182,2,0)</f>
        <v>#N/A</v>
      </c>
      <c r="JMJ19" s="57"/>
      <c r="JMK19" s="58"/>
      <c r="JML19" s="56" t="e">
        <f>VLOOKUP(JMK19,$B$8:$C$182,2,0)</f>
        <v>#N/A</v>
      </c>
      <c r="JMM19" s="57"/>
      <c r="JMN19" s="58"/>
      <c r="JMO19" s="56" t="e">
        <f>VLOOKUP(JMN19,$B$8:$C$182,2,0)</f>
        <v>#N/A</v>
      </c>
      <c r="JMP19" s="57"/>
      <c r="JMQ19" s="58"/>
      <c r="JMR19" s="56" t="e">
        <f>VLOOKUP(JMQ19,$B$8:$C$182,2,0)</f>
        <v>#N/A</v>
      </c>
      <c r="JMS19" s="57"/>
      <c r="JMT19" s="58"/>
      <c r="JMU19" s="56" t="e">
        <f>VLOOKUP(JMT19,$B$8:$C$182,2,0)</f>
        <v>#N/A</v>
      </c>
      <c r="JMV19" s="57"/>
      <c r="JMW19" s="58"/>
      <c r="JMX19" s="56" t="e">
        <f>VLOOKUP(JMW19,$B$8:$C$182,2,0)</f>
        <v>#N/A</v>
      </c>
      <c r="JMY19" s="57"/>
      <c r="JMZ19" s="58"/>
      <c r="JNA19" s="56" t="e">
        <f>VLOOKUP(JMZ19,$B$8:$C$182,2,0)</f>
        <v>#N/A</v>
      </c>
      <c r="JNB19" s="57"/>
      <c r="JNC19" s="58"/>
      <c r="JND19" s="56" t="e">
        <f>VLOOKUP(JNC19,$B$8:$C$182,2,0)</f>
        <v>#N/A</v>
      </c>
      <c r="JNE19" s="57"/>
      <c r="JNF19" s="58"/>
      <c r="JNG19" s="56" t="e">
        <f>VLOOKUP(JNF19,$B$8:$C$182,2,0)</f>
        <v>#N/A</v>
      </c>
      <c r="JNH19" s="57"/>
      <c r="JNI19" s="58"/>
      <c r="JNJ19" s="56" t="e">
        <f>VLOOKUP(JNI19,$B$8:$C$182,2,0)</f>
        <v>#N/A</v>
      </c>
      <c r="JNK19" s="57"/>
      <c r="JNL19" s="58"/>
      <c r="JNM19" s="56" t="e">
        <f>VLOOKUP(JNL19,$B$8:$C$182,2,0)</f>
        <v>#N/A</v>
      </c>
      <c r="JNN19" s="57"/>
      <c r="JNO19" s="58"/>
      <c r="JNP19" s="56" t="e">
        <f>VLOOKUP(JNO19,$B$8:$C$182,2,0)</f>
        <v>#N/A</v>
      </c>
      <c r="JNQ19" s="57"/>
      <c r="JNR19" s="58"/>
      <c r="JNS19" s="56" t="e">
        <f>VLOOKUP(JNR19,$B$8:$C$182,2,0)</f>
        <v>#N/A</v>
      </c>
      <c r="JNT19" s="57"/>
      <c r="JNU19" s="58"/>
      <c r="JNV19" s="56" t="e">
        <f>VLOOKUP(JNU19,$B$8:$C$182,2,0)</f>
        <v>#N/A</v>
      </c>
      <c r="JNW19" s="57"/>
      <c r="JNX19" s="58"/>
      <c r="JNY19" s="56" t="e">
        <f>VLOOKUP(JNX19,$B$8:$C$182,2,0)</f>
        <v>#N/A</v>
      </c>
      <c r="JNZ19" s="57"/>
      <c r="JOA19" s="58"/>
      <c r="JOB19" s="56" t="e">
        <f>VLOOKUP(JOA19,$B$8:$C$182,2,0)</f>
        <v>#N/A</v>
      </c>
      <c r="JOC19" s="57"/>
      <c r="JOD19" s="58"/>
      <c r="JOE19" s="56" t="e">
        <f>VLOOKUP(JOD19,$B$8:$C$182,2,0)</f>
        <v>#N/A</v>
      </c>
      <c r="JOF19" s="57"/>
      <c r="JOG19" s="58"/>
      <c r="JOH19" s="56" t="e">
        <f>VLOOKUP(JOG19,$B$8:$C$182,2,0)</f>
        <v>#N/A</v>
      </c>
      <c r="JOI19" s="57"/>
      <c r="JOJ19" s="58"/>
      <c r="JOK19" s="56" t="e">
        <f>VLOOKUP(JOJ19,$B$8:$C$182,2,0)</f>
        <v>#N/A</v>
      </c>
      <c r="JOL19" s="57"/>
      <c r="JOM19" s="58"/>
      <c r="JON19" s="56" t="e">
        <f>VLOOKUP(JOM19,$B$8:$C$182,2,0)</f>
        <v>#N/A</v>
      </c>
      <c r="JOO19" s="57"/>
      <c r="JOP19" s="58"/>
      <c r="JOQ19" s="56" t="e">
        <f>VLOOKUP(JOP19,$B$8:$C$182,2,0)</f>
        <v>#N/A</v>
      </c>
      <c r="JOR19" s="57"/>
      <c r="JOS19" s="58"/>
      <c r="JOT19" s="56" t="e">
        <f>VLOOKUP(JOS19,$B$8:$C$182,2,0)</f>
        <v>#N/A</v>
      </c>
      <c r="JOU19" s="57"/>
      <c r="JOV19" s="58"/>
      <c r="JOW19" s="56" t="e">
        <f>VLOOKUP(JOV19,$B$8:$C$182,2,0)</f>
        <v>#N/A</v>
      </c>
      <c r="JOX19" s="57"/>
      <c r="JOY19" s="58"/>
      <c r="JOZ19" s="56" t="e">
        <f>VLOOKUP(JOY19,$B$8:$C$182,2,0)</f>
        <v>#N/A</v>
      </c>
      <c r="JPA19" s="57"/>
      <c r="JPB19" s="58"/>
      <c r="JPC19" s="56" t="e">
        <f>VLOOKUP(JPB19,$B$8:$C$182,2,0)</f>
        <v>#N/A</v>
      </c>
      <c r="JPD19" s="57"/>
      <c r="JPE19" s="58"/>
      <c r="JPF19" s="56" t="e">
        <f>VLOOKUP(JPE19,$B$8:$C$182,2,0)</f>
        <v>#N/A</v>
      </c>
      <c r="JPG19" s="57"/>
      <c r="JPH19" s="58"/>
      <c r="JPI19" s="56" t="e">
        <f>VLOOKUP(JPH19,$B$8:$C$182,2,0)</f>
        <v>#N/A</v>
      </c>
      <c r="JPJ19" s="57"/>
      <c r="JPK19" s="58"/>
      <c r="JPL19" s="56" t="e">
        <f>VLOOKUP(JPK19,$B$8:$C$182,2,0)</f>
        <v>#N/A</v>
      </c>
      <c r="JPM19" s="57"/>
      <c r="JPN19" s="58"/>
      <c r="JPO19" s="56" t="e">
        <f>VLOOKUP(JPN19,$B$8:$C$182,2,0)</f>
        <v>#N/A</v>
      </c>
      <c r="JPP19" s="57"/>
      <c r="JPQ19" s="58"/>
      <c r="JPR19" s="56" t="e">
        <f>VLOOKUP(JPQ19,$B$8:$C$182,2,0)</f>
        <v>#N/A</v>
      </c>
      <c r="JPS19" s="57"/>
      <c r="JPT19" s="58"/>
      <c r="JPU19" s="56" t="e">
        <f>VLOOKUP(JPT19,$B$8:$C$182,2,0)</f>
        <v>#N/A</v>
      </c>
      <c r="JPV19" s="57"/>
      <c r="JPW19" s="58"/>
      <c r="JPX19" s="56" t="e">
        <f>VLOOKUP(JPW19,$B$8:$C$182,2,0)</f>
        <v>#N/A</v>
      </c>
      <c r="JPY19" s="57"/>
      <c r="JPZ19" s="58"/>
      <c r="JQA19" s="56" t="e">
        <f>VLOOKUP(JPZ19,$B$8:$C$182,2,0)</f>
        <v>#N/A</v>
      </c>
      <c r="JQB19" s="57"/>
      <c r="JQC19" s="58"/>
      <c r="JQD19" s="56" t="e">
        <f>VLOOKUP(JQC19,$B$8:$C$182,2,0)</f>
        <v>#N/A</v>
      </c>
      <c r="JQE19" s="57"/>
      <c r="JQF19" s="58"/>
      <c r="JQG19" s="56" t="e">
        <f>VLOOKUP(JQF19,$B$8:$C$182,2,0)</f>
        <v>#N/A</v>
      </c>
      <c r="JQH19" s="57"/>
      <c r="JQI19" s="58"/>
      <c r="JQJ19" s="56" t="e">
        <f>VLOOKUP(JQI19,$B$8:$C$182,2,0)</f>
        <v>#N/A</v>
      </c>
      <c r="JQK19" s="57"/>
      <c r="JQL19" s="58"/>
      <c r="JQM19" s="56" t="e">
        <f>VLOOKUP(JQL19,$B$8:$C$182,2,0)</f>
        <v>#N/A</v>
      </c>
      <c r="JQN19" s="57"/>
      <c r="JQO19" s="58"/>
      <c r="JQP19" s="56" t="e">
        <f>VLOOKUP(JQO19,$B$8:$C$182,2,0)</f>
        <v>#N/A</v>
      </c>
      <c r="JQQ19" s="57"/>
      <c r="JQR19" s="58"/>
      <c r="JQS19" s="56" t="e">
        <f>VLOOKUP(JQR19,$B$8:$C$182,2,0)</f>
        <v>#N/A</v>
      </c>
      <c r="JQT19" s="57"/>
      <c r="JQU19" s="58"/>
      <c r="JQV19" s="56" t="e">
        <f>VLOOKUP(JQU19,$B$8:$C$182,2,0)</f>
        <v>#N/A</v>
      </c>
      <c r="JQW19" s="57"/>
      <c r="JQX19" s="58"/>
      <c r="JQY19" s="56" t="e">
        <f>VLOOKUP(JQX19,$B$8:$C$182,2,0)</f>
        <v>#N/A</v>
      </c>
      <c r="JQZ19" s="57"/>
      <c r="JRA19" s="58"/>
      <c r="JRB19" s="56" t="e">
        <f>VLOOKUP(JRA19,$B$8:$C$182,2,0)</f>
        <v>#N/A</v>
      </c>
      <c r="JRC19" s="57"/>
      <c r="JRD19" s="58"/>
      <c r="JRE19" s="56" t="e">
        <f>VLOOKUP(JRD19,$B$8:$C$182,2,0)</f>
        <v>#N/A</v>
      </c>
      <c r="JRF19" s="57"/>
      <c r="JRG19" s="58"/>
      <c r="JRH19" s="56" t="e">
        <f>VLOOKUP(JRG19,$B$8:$C$182,2,0)</f>
        <v>#N/A</v>
      </c>
      <c r="JRI19" s="57"/>
      <c r="JRJ19" s="58"/>
      <c r="JRK19" s="56" t="e">
        <f>VLOOKUP(JRJ19,$B$8:$C$182,2,0)</f>
        <v>#N/A</v>
      </c>
      <c r="JRL19" s="57"/>
      <c r="JRM19" s="58"/>
      <c r="JRN19" s="56" t="e">
        <f>VLOOKUP(JRM19,$B$8:$C$182,2,0)</f>
        <v>#N/A</v>
      </c>
      <c r="JRO19" s="57"/>
      <c r="JRP19" s="58"/>
      <c r="JRQ19" s="56" t="e">
        <f>VLOOKUP(JRP19,$B$8:$C$182,2,0)</f>
        <v>#N/A</v>
      </c>
      <c r="JRR19" s="57"/>
      <c r="JRS19" s="58"/>
      <c r="JRT19" s="56" t="e">
        <f>VLOOKUP(JRS19,$B$8:$C$182,2,0)</f>
        <v>#N/A</v>
      </c>
      <c r="JRU19" s="57"/>
      <c r="JRV19" s="58"/>
      <c r="JRW19" s="56" t="e">
        <f>VLOOKUP(JRV19,$B$8:$C$182,2,0)</f>
        <v>#N/A</v>
      </c>
      <c r="JRX19" s="57"/>
      <c r="JRY19" s="58"/>
      <c r="JRZ19" s="56" t="e">
        <f>VLOOKUP(JRY19,$B$8:$C$182,2,0)</f>
        <v>#N/A</v>
      </c>
      <c r="JSA19" s="57"/>
      <c r="JSB19" s="58"/>
      <c r="JSC19" s="56" t="e">
        <f>VLOOKUP(JSB19,$B$8:$C$182,2,0)</f>
        <v>#N/A</v>
      </c>
      <c r="JSD19" s="57"/>
      <c r="JSE19" s="58"/>
      <c r="JSF19" s="56" t="e">
        <f>VLOOKUP(JSE19,$B$8:$C$182,2,0)</f>
        <v>#N/A</v>
      </c>
      <c r="JSG19" s="57"/>
      <c r="JSH19" s="58"/>
      <c r="JSI19" s="56" t="e">
        <f>VLOOKUP(JSH19,$B$8:$C$182,2,0)</f>
        <v>#N/A</v>
      </c>
      <c r="JSJ19" s="57"/>
      <c r="JSK19" s="58"/>
      <c r="JSL19" s="56" t="e">
        <f>VLOOKUP(JSK19,$B$8:$C$182,2,0)</f>
        <v>#N/A</v>
      </c>
      <c r="JSM19" s="57"/>
      <c r="JSN19" s="58"/>
      <c r="JSO19" s="56" t="e">
        <f>VLOOKUP(JSN19,$B$8:$C$182,2,0)</f>
        <v>#N/A</v>
      </c>
      <c r="JSP19" s="57"/>
      <c r="JSQ19" s="58"/>
      <c r="JSR19" s="56" t="e">
        <f>VLOOKUP(JSQ19,$B$8:$C$182,2,0)</f>
        <v>#N/A</v>
      </c>
      <c r="JSS19" s="57"/>
      <c r="JST19" s="58"/>
      <c r="JSU19" s="56" t="e">
        <f>VLOOKUP(JST19,$B$8:$C$182,2,0)</f>
        <v>#N/A</v>
      </c>
      <c r="JSV19" s="57"/>
      <c r="JSW19" s="58"/>
      <c r="JSX19" s="56" t="e">
        <f>VLOOKUP(JSW19,$B$8:$C$182,2,0)</f>
        <v>#N/A</v>
      </c>
      <c r="JSY19" s="57"/>
      <c r="JSZ19" s="58"/>
      <c r="JTA19" s="56" t="e">
        <f>VLOOKUP(JSZ19,$B$8:$C$182,2,0)</f>
        <v>#N/A</v>
      </c>
      <c r="JTB19" s="57"/>
      <c r="JTC19" s="58"/>
      <c r="JTD19" s="56" t="e">
        <f>VLOOKUP(JTC19,$B$8:$C$182,2,0)</f>
        <v>#N/A</v>
      </c>
      <c r="JTE19" s="57"/>
      <c r="JTF19" s="58"/>
      <c r="JTG19" s="56" t="e">
        <f>VLOOKUP(JTF19,$B$8:$C$182,2,0)</f>
        <v>#N/A</v>
      </c>
      <c r="JTH19" s="57"/>
      <c r="JTI19" s="58"/>
      <c r="JTJ19" s="56" t="e">
        <f>VLOOKUP(JTI19,$B$8:$C$182,2,0)</f>
        <v>#N/A</v>
      </c>
      <c r="JTK19" s="57"/>
      <c r="JTL19" s="58"/>
      <c r="JTM19" s="56" t="e">
        <f>VLOOKUP(JTL19,$B$8:$C$182,2,0)</f>
        <v>#N/A</v>
      </c>
      <c r="JTN19" s="57"/>
      <c r="JTO19" s="58"/>
      <c r="JTP19" s="56" t="e">
        <f>VLOOKUP(JTO19,$B$8:$C$182,2,0)</f>
        <v>#N/A</v>
      </c>
      <c r="JTQ19" s="57"/>
      <c r="JTR19" s="58"/>
      <c r="JTS19" s="56" t="e">
        <f>VLOOKUP(JTR19,$B$8:$C$182,2,0)</f>
        <v>#N/A</v>
      </c>
      <c r="JTT19" s="57"/>
      <c r="JTU19" s="58"/>
      <c r="JTV19" s="56" t="e">
        <f>VLOOKUP(JTU19,$B$8:$C$182,2,0)</f>
        <v>#N/A</v>
      </c>
      <c r="JTW19" s="57"/>
      <c r="JTX19" s="58"/>
      <c r="JTY19" s="56" t="e">
        <f>VLOOKUP(JTX19,$B$8:$C$182,2,0)</f>
        <v>#N/A</v>
      </c>
      <c r="JTZ19" s="57"/>
      <c r="JUA19" s="58"/>
      <c r="JUB19" s="56" t="e">
        <f>VLOOKUP(JUA19,$B$8:$C$182,2,0)</f>
        <v>#N/A</v>
      </c>
      <c r="JUC19" s="57"/>
      <c r="JUD19" s="58"/>
      <c r="JUE19" s="56" t="e">
        <f>VLOOKUP(JUD19,$B$8:$C$182,2,0)</f>
        <v>#N/A</v>
      </c>
      <c r="JUF19" s="57"/>
      <c r="JUG19" s="58"/>
      <c r="JUH19" s="56" t="e">
        <f>VLOOKUP(JUG19,$B$8:$C$182,2,0)</f>
        <v>#N/A</v>
      </c>
      <c r="JUI19" s="57"/>
      <c r="JUJ19" s="58"/>
      <c r="JUK19" s="56" t="e">
        <f>VLOOKUP(JUJ19,$B$8:$C$182,2,0)</f>
        <v>#N/A</v>
      </c>
      <c r="JUL19" s="57"/>
      <c r="JUM19" s="58"/>
      <c r="JUN19" s="56" t="e">
        <f>VLOOKUP(JUM19,$B$8:$C$182,2,0)</f>
        <v>#N/A</v>
      </c>
      <c r="JUO19" s="57"/>
      <c r="JUP19" s="58"/>
      <c r="JUQ19" s="56" t="e">
        <f>VLOOKUP(JUP19,$B$8:$C$182,2,0)</f>
        <v>#N/A</v>
      </c>
      <c r="JUR19" s="57"/>
      <c r="JUS19" s="58"/>
      <c r="JUT19" s="56" t="e">
        <f>VLOOKUP(JUS19,$B$8:$C$182,2,0)</f>
        <v>#N/A</v>
      </c>
      <c r="JUU19" s="57"/>
      <c r="JUV19" s="58"/>
      <c r="JUW19" s="56" t="e">
        <f>VLOOKUP(JUV19,$B$8:$C$182,2,0)</f>
        <v>#N/A</v>
      </c>
      <c r="JUX19" s="57"/>
      <c r="JUY19" s="58"/>
      <c r="JUZ19" s="56" t="e">
        <f>VLOOKUP(JUY19,$B$8:$C$182,2,0)</f>
        <v>#N/A</v>
      </c>
      <c r="JVA19" s="57"/>
      <c r="JVB19" s="58"/>
      <c r="JVC19" s="56" t="e">
        <f>VLOOKUP(JVB19,$B$8:$C$182,2,0)</f>
        <v>#N/A</v>
      </c>
      <c r="JVD19" s="57"/>
      <c r="JVE19" s="58"/>
      <c r="JVF19" s="56" t="e">
        <f>VLOOKUP(JVE19,$B$8:$C$182,2,0)</f>
        <v>#N/A</v>
      </c>
      <c r="JVG19" s="57"/>
      <c r="JVH19" s="58"/>
      <c r="JVI19" s="56" t="e">
        <f>VLOOKUP(JVH19,$B$8:$C$182,2,0)</f>
        <v>#N/A</v>
      </c>
      <c r="JVJ19" s="57"/>
      <c r="JVK19" s="58"/>
      <c r="JVL19" s="56" t="e">
        <f>VLOOKUP(JVK19,$B$8:$C$182,2,0)</f>
        <v>#N/A</v>
      </c>
      <c r="JVM19" s="57"/>
      <c r="JVN19" s="58"/>
      <c r="JVO19" s="56" t="e">
        <f>VLOOKUP(JVN19,$B$8:$C$182,2,0)</f>
        <v>#N/A</v>
      </c>
      <c r="JVP19" s="57"/>
      <c r="JVQ19" s="58"/>
      <c r="JVR19" s="56" t="e">
        <f>VLOOKUP(JVQ19,$B$8:$C$182,2,0)</f>
        <v>#N/A</v>
      </c>
      <c r="JVS19" s="57"/>
      <c r="JVT19" s="58"/>
      <c r="JVU19" s="56" t="e">
        <f>VLOOKUP(JVT19,$B$8:$C$182,2,0)</f>
        <v>#N/A</v>
      </c>
      <c r="JVV19" s="57"/>
      <c r="JVW19" s="58"/>
      <c r="JVX19" s="56" t="e">
        <f>VLOOKUP(JVW19,$B$8:$C$182,2,0)</f>
        <v>#N/A</v>
      </c>
      <c r="JVY19" s="57"/>
      <c r="JVZ19" s="58"/>
      <c r="JWA19" s="56" t="e">
        <f>VLOOKUP(JVZ19,$B$8:$C$182,2,0)</f>
        <v>#N/A</v>
      </c>
      <c r="JWB19" s="57"/>
      <c r="JWC19" s="58"/>
      <c r="JWD19" s="56" t="e">
        <f>VLOOKUP(JWC19,$B$8:$C$182,2,0)</f>
        <v>#N/A</v>
      </c>
      <c r="JWE19" s="57"/>
      <c r="JWF19" s="58"/>
      <c r="JWG19" s="56" t="e">
        <f>VLOOKUP(JWF19,$B$8:$C$182,2,0)</f>
        <v>#N/A</v>
      </c>
      <c r="JWH19" s="57"/>
      <c r="JWI19" s="58"/>
      <c r="JWJ19" s="56" t="e">
        <f>VLOOKUP(JWI19,$B$8:$C$182,2,0)</f>
        <v>#N/A</v>
      </c>
      <c r="JWK19" s="57"/>
      <c r="JWL19" s="58"/>
      <c r="JWM19" s="56" t="e">
        <f>VLOOKUP(JWL19,$B$8:$C$182,2,0)</f>
        <v>#N/A</v>
      </c>
      <c r="JWN19" s="57"/>
      <c r="JWO19" s="58"/>
      <c r="JWP19" s="56" t="e">
        <f>VLOOKUP(JWO19,$B$8:$C$182,2,0)</f>
        <v>#N/A</v>
      </c>
      <c r="JWQ19" s="57"/>
      <c r="JWR19" s="58"/>
      <c r="JWS19" s="56" t="e">
        <f>VLOOKUP(JWR19,$B$8:$C$182,2,0)</f>
        <v>#N/A</v>
      </c>
      <c r="JWT19" s="57"/>
      <c r="JWU19" s="58"/>
      <c r="JWV19" s="56" t="e">
        <f>VLOOKUP(JWU19,$B$8:$C$182,2,0)</f>
        <v>#N/A</v>
      </c>
      <c r="JWW19" s="57"/>
      <c r="JWX19" s="58"/>
      <c r="JWY19" s="56" t="e">
        <f>VLOOKUP(JWX19,$B$8:$C$182,2,0)</f>
        <v>#N/A</v>
      </c>
      <c r="JWZ19" s="57"/>
      <c r="JXA19" s="58"/>
      <c r="JXB19" s="56" t="e">
        <f>VLOOKUP(JXA19,$B$8:$C$182,2,0)</f>
        <v>#N/A</v>
      </c>
      <c r="JXC19" s="57"/>
      <c r="JXD19" s="58"/>
      <c r="JXE19" s="56" t="e">
        <f>VLOOKUP(JXD19,$B$8:$C$182,2,0)</f>
        <v>#N/A</v>
      </c>
      <c r="JXF19" s="57"/>
      <c r="JXG19" s="58"/>
      <c r="JXH19" s="56" t="e">
        <f>VLOOKUP(JXG19,$B$8:$C$182,2,0)</f>
        <v>#N/A</v>
      </c>
      <c r="JXI19" s="57"/>
      <c r="JXJ19" s="58"/>
      <c r="JXK19" s="56" t="e">
        <f>VLOOKUP(JXJ19,$B$8:$C$182,2,0)</f>
        <v>#N/A</v>
      </c>
      <c r="JXL19" s="57"/>
      <c r="JXM19" s="58"/>
      <c r="JXN19" s="56" t="e">
        <f>VLOOKUP(JXM19,$B$8:$C$182,2,0)</f>
        <v>#N/A</v>
      </c>
      <c r="JXO19" s="57"/>
      <c r="JXP19" s="58"/>
      <c r="JXQ19" s="56" t="e">
        <f>VLOOKUP(JXP19,$B$8:$C$182,2,0)</f>
        <v>#N/A</v>
      </c>
      <c r="JXR19" s="57"/>
      <c r="JXS19" s="58"/>
      <c r="JXT19" s="56" t="e">
        <f>VLOOKUP(JXS19,$B$8:$C$182,2,0)</f>
        <v>#N/A</v>
      </c>
      <c r="JXU19" s="57"/>
      <c r="JXV19" s="58"/>
      <c r="JXW19" s="56" t="e">
        <f>VLOOKUP(JXV19,$B$8:$C$182,2,0)</f>
        <v>#N/A</v>
      </c>
      <c r="JXX19" s="57"/>
      <c r="JXY19" s="58"/>
      <c r="JXZ19" s="56" t="e">
        <f>VLOOKUP(JXY19,$B$8:$C$182,2,0)</f>
        <v>#N/A</v>
      </c>
      <c r="JYA19" s="57"/>
      <c r="JYB19" s="58"/>
      <c r="JYC19" s="56" t="e">
        <f>VLOOKUP(JYB19,$B$8:$C$182,2,0)</f>
        <v>#N/A</v>
      </c>
      <c r="JYD19" s="57"/>
      <c r="JYE19" s="58"/>
      <c r="JYF19" s="56" t="e">
        <f>VLOOKUP(JYE19,$B$8:$C$182,2,0)</f>
        <v>#N/A</v>
      </c>
      <c r="JYG19" s="57"/>
      <c r="JYH19" s="58"/>
      <c r="JYI19" s="56" t="e">
        <f>VLOOKUP(JYH19,$B$8:$C$182,2,0)</f>
        <v>#N/A</v>
      </c>
      <c r="JYJ19" s="57"/>
      <c r="JYK19" s="58"/>
      <c r="JYL19" s="56" t="e">
        <f>VLOOKUP(JYK19,$B$8:$C$182,2,0)</f>
        <v>#N/A</v>
      </c>
      <c r="JYM19" s="57"/>
      <c r="JYN19" s="58"/>
      <c r="JYO19" s="56" t="e">
        <f>VLOOKUP(JYN19,$B$8:$C$182,2,0)</f>
        <v>#N/A</v>
      </c>
      <c r="JYP19" s="57"/>
      <c r="JYQ19" s="58"/>
      <c r="JYR19" s="56" t="e">
        <f>VLOOKUP(JYQ19,$B$8:$C$182,2,0)</f>
        <v>#N/A</v>
      </c>
      <c r="JYS19" s="57"/>
      <c r="JYT19" s="58"/>
      <c r="JYU19" s="56" t="e">
        <f>VLOOKUP(JYT19,$B$8:$C$182,2,0)</f>
        <v>#N/A</v>
      </c>
      <c r="JYV19" s="57"/>
      <c r="JYW19" s="58"/>
      <c r="JYX19" s="56" t="e">
        <f>VLOOKUP(JYW19,$B$8:$C$182,2,0)</f>
        <v>#N/A</v>
      </c>
      <c r="JYY19" s="57"/>
      <c r="JYZ19" s="58"/>
      <c r="JZA19" s="56" t="e">
        <f>VLOOKUP(JYZ19,$B$8:$C$182,2,0)</f>
        <v>#N/A</v>
      </c>
      <c r="JZB19" s="57"/>
      <c r="JZC19" s="58"/>
      <c r="JZD19" s="56" t="e">
        <f>VLOOKUP(JZC19,$B$8:$C$182,2,0)</f>
        <v>#N/A</v>
      </c>
      <c r="JZE19" s="57"/>
      <c r="JZF19" s="58"/>
      <c r="JZG19" s="56" t="e">
        <f>VLOOKUP(JZF19,$B$8:$C$182,2,0)</f>
        <v>#N/A</v>
      </c>
      <c r="JZH19" s="57"/>
      <c r="JZI19" s="58"/>
      <c r="JZJ19" s="56" t="e">
        <f>VLOOKUP(JZI19,$B$8:$C$182,2,0)</f>
        <v>#N/A</v>
      </c>
      <c r="JZK19" s="57"/>
      <c r="JZL19" s="58"/>
      <c r="JZM19" s="56" t="e">
        <f>VLOOKUP(JZL19,$B$8:$C$182,2,0)</f>
        <v>#N/A</v>
      </c>
      <c r="JZN19" s="57"/>
      <c r="JZO19" s="58"/>
      <c r="JZP19" s="56" t="e">
        <f>VLOOKUP(JZO19,$B$8:$C$182,2,0)</f>
        <v>#N/A</v>
      </c>
      <c r="JZQ19" s="57"/>
      <c r="JZR19" s="58"/>
      <c r="JZS19" s="56" t="e">
        <f>VLOOKUP(JZR19,$B$8:$C$182,2,0)</f>
        <v>#N/A</v>
      </c>
      <c r="JZT19" s="57"/>
      <c r="JZU19" s="58"/>
      <c r="JZV19" s="56" t="e">
        <f>VLOOKUP(JZU19,$B$8:$C$182,2,0)</f>
        <v>#N/A</v>
      </c>
      <c r="JZW19" s="57"/>
      <c r="JZX19" s="58"/>
      <c r="JZY19" s="56" t="e">
        <f>VLOOKUP(JZX19,$B$8:$C$182,2,0)</f>
        <v>#N/A</v>
      </c>
      <c r="JZZ19" s="57"/>
      <c r="KAA19" s="58"/>
      <c r="KAB19" s="56" t="e">
        <f>VLOOKUP(KAA19,$B$8:$C$182,2,0)</f>
        <v>#N/A</v>
      </c>
      <c r="KAC19" s="57"/>
      <c r="KAD19" s="58"/>
      <c r="KAE19" s="56" t="e">
        <f>VLOOKUP(KAD19,$B$8:$C$182,2,0)</f>
        <v>#N/A</v>
      </c>
      <c r="KAF19" s="57"/>
      <c r="KAG19" s="58"/>
      <c r="KAH19" s="56" t="e">
        <f>VLOOKUP(KAG19,$B$8:$C$182,2,0)</f>
        <v>#N/A</v>
      </c>
      <c r="KAI19" s="57"/>
      <c r="KAJ19" s="58"/>
      <c r="KAK19" s="56" t="e">
        <f>VLOOKUP(KAJ19,$B$8:$C$182,2,0)</f>
        <v>#N/A</v>
      </c>
      <c r="KAL19" s="57"/>
      <c r="KAM19" s="58"/>
      <c r="KAN19" s="56" t="e">
        <f>VLOOKUP(KAM19,$B$8:$C$182,2,0)</f>
        <v>#N/A</v>
      </c>
      <c r="KAO19" s="57"/>
      <c r="KAP19" s="58"/>
      <c r="KAQ19" s="56" t="e">
        <f>VLOOKUP(KAP19,$B$8:$C$182,2,0)</f>
        <v>#N/A</v>
      </c>
      <c r="KAR19" s="57"/>
      <c r="KAS19" s="58"/>
      <c r="KAT19" s="56" t="e">
        <f>VLOOKUP(KAS19,$B$8:$C$182,2,0)</f>
        <v>#N/A</v>
      </c>
      <c r="KAU19" s="57"/>
      <c r="KAV19" s="58"/>
      <c r="KAW19" s="56" t="e">
        <f>VLOOKUP(KAV19,$B$8:$C$182,2,0)</f>
        <v>#N/A</v>
      </c>
      <c r="KAX19" s="57"/>
      <c r="KAY19" s="58"/>
      <c r="KAZ19" s="56" t="e">
        <f>VLOOKUP(KAY19,$B$8:$C$182,2,0)</f>
        <v>#N/A</v>
      </c>
      <c r="KBA19" s="57"/>
      <c r="KBB19" s="58"/>
      <c r="KBC19" s="56" t="e">
        <f>VLOOKUP(KBB19,$B$8:$C$182,2,0)</f>
        <v>#N/A</v>
      </c>
      <c r="KBD19" s="57"/>
      <c r="KBE19" s="58"/>
      <c r="KBF19" s="56" t="e">
        <f>VLOOKUP(KBE19,$B$8:$C$182,2,0)</f>
        <v>#N/A</v>
      </c>
      <c r="KBG19" s="57"/>
      <c r="KBH19" s="58"/>
      <c r="KBI19" s="56" t="e">
        <f>VLOOKUP(KBH19,$B$8:$C$182,2,0)</f>
        <v>#N/A</v>
      </c>
      <c r="KBJ19" s="57"/>
      <c r="KBK19" s="58"/>
      <c r="KBL19" s="56" t="e">
        <f>VLOOKUP(KBK19,$B$8:$C$182,2,0)</f>
        <v>#N/A</v>
      </c>
      <c r="KBM19" s="57"/>
      <c r="KBN19" s="58"/>
      <c r="KBO19" s="56" t="e">
        <f>VLOOKUP(KBN19,$B$8:$C$182,2,0)</f>
        <v>#N/A</v>
      </c>
      <c r="KBP19" s="57"/>
      <c r="KBQ19" s="58"/>
      <c r="KBR19" s="56" t="e">
        <f>VLOOKUP(KBQ19,$B$8:$C$182,2,0)</f>
        <v>#N/A</v>
      </c>
      <c r="KBS19" s="57"/>
      <c r="KBT19" s="58"/>
      <c r="KBU19" s="56" t="e">
        <f>VLOOKUP(KBT19,$B$8:$C$182,2,0)</f>
        <v>#N/A</v>
      </c>
      <c r="KBV19" s="57"/>
      <c r="KBW19" s="58"/>
      <c r="KBX19" s="56" t="e">
        <f>VLOOKUP(KBW19,$B$8:$C$182,2,0)</f>
        <v>#N/A</v>
      </c>
      <c r="KBY19" s="57"/>
      <c r="KBZ19" s="58"/>
      <c r="KCA19" s="56" t="e">
        <f>VLOOKUP(KBZ19,$B$8:$C$182,2,0)</f>
        <v>#N/A</v>
      </c>
      <c r="KCB19" s="57"/>
      <c r="KCC19" s="58"/>
      <c r="KCD19" s="56" t="e">
        <f>VLOOKUP(KCC19,$B$8:$C$182,2,0)</f>
        <v>#N/A</v>
      </c>
      <c r="KCE19" s="57"/>
      <c r="KCF19" s="58"/>
      <c r="KCG19" s="56" t="e">
        <f>VLOOKUP(KCF19,$B$8:$C$182,2,0)</f>
        <v>#N/A</v>
      </c>
      <c r="KCH19" s="57"/>
      <c r="KCI19" s="58"/>
      <c r="KCJ19" s="56" t="e">
        <f>VLOOKUP(KCI19,$B$8:$C$182,2,0)</f>
        <v>#N/A</v>
      </c>
      <c r="KCK19" s="57"/>
      <c r="KCL19" s="58"/>
      <c r="KCM19" s="56" t="e">
        <f>VLOOKUP(KCL19,$B$8:$C$182,2,0)</f>
        <v>#N/A</v>
      </c>
      <c r="KCN19" s="57"/>
      <c r="KCO19" s="58"/>
      <c r="KCP19" s="56" t="e">
        <f>VLOOKUP(KCO19,$B$8:$C$182,2,0)</f>
        <v>#N/A</v>
      </c>
      <c r="KCQ19" s="57"/>
      <c r="KCR19" s="58"/>
      <c r="KCS19" s="56" t="e">
        <f>VLOOKUP(KCR19,$B$8:$C$182,2,0)</f>
        <v>#N/A</v>
      </c>
      <c r="KCT19" s="57"/>
      <c r="KCU19" s="58"/>
      <c r="KCV19" s="56" t="e">
        <f>VLOOKUP(KCU19,$B$8:$C$182,2,0)</f>
        <v>#N/A</v>
      </c>
      <c r="KCW19" s="57"/>
      <c r="KCX19" s="58"/>
      <c r="KCY19" s="56" t="e">
        <f>VLOOKUP(KCX19,$B$8:$C$182,2,0)</f>
        <v>#N/A</v>
      </c>
      <c r="KCZ19" s="57"/>
      <c r="KDA19" s="58"/>
      <c r="KDB19" s="56" t="e">
        <f>VLOOKUP(KDA19,$B$8:$C$182,2,0)</f>
        <v>#N/A</v>
      </c>
      <c r="KDC19" s="57"/>
      <c r="KDD19" s="58"/>
      <c r="KDE19" s="56" t="e">
        <f>VLOOKUP(KDD19,$B$8:$C$182,2,0)</f>
        <v>#N/A</v>
      </c>
      <c r="KDF19" s="57"/>
      <c r="KDG19" s="58"/>
      <c r="KDH19" s="56" t="e">
        <f>VLOOKUP(KDG19,$B$8:$C$182,2,0)</f>
        <v>#N/A</v>
      </c>
      <c r="KDI19" s="57"/>
      <c r="KDJ19" s="58"/>
      <c r="KDK19" s="56" t="e">
        <f>VLOOKUP(KDJ19,$B$8:$C$182,2,0)</f>
        <v>#N/A</v>
      </c>
      <c r="KDL19" s="57"/>
      <c r="KDM19" s="58"/>
      <c r="KDN19" s="56" t="e">
        <f>VLOOKUP(KDM19,$B$8:$C$182,2,0)</f>
        <v>#N/A</v>
      </c>
      <c r="KDO19" s="57"/>
      <c r="KDP19" s="58"/>
      <c r="KDQ19" s="56" t="e">
        <f>VLOOKUP(KDP19,$B$8:$C$182,2,0)</f>
        <v>#N/A</v>
      </c>
      <c r="KDR19" s="57"/>
      <c r="KDS19" s="58"/>
      <c r="KDT19" s="56" t="e">
        <f>VLOOKUP(KDS19,$B$8:$C$182,2,0)</f>
        <v>#N/A</v>
      </c>
      <c r="KDU19" s="57"/>
      <c r="KDV19" s="58"/>
      <c r="KDW19" s="56" t="e">
        <f>VLOOKUP(KDV19,$B$8:$C$182,2,0)</f>
        <v>#N/A</v>
      </c>
      <c r="KDX19" s="57"/>
      <c r="KDY19" s="58"/>
      <c r="KDZ19" s="56" t="e">
        <f>VLOOKUP(KDY19,$B$8:$C$182,2,0)</f>
        <v>#N/A</v>
      </c>
      <c r="KEA19" s="57"/>
      <c r="KEB19" s="58"/>
      <c r="KEC19" s="56" t="e">
        <f>VLOOKUP(KEB19,$B$8:$C$182,2,0)</f>
        <v>#N/A</v>
      </c>
      <c r="KED19" s="57"/>
      <c r="KEE19" s="58"/>
      <c r="KEF19" s="56" t="e">
        <f>VLOOKUP(KEE19,$B$8:$C$182,2,0)</f>
        <v>#N/A</v>
      </c>
      <c r="KEG19" s="57"/>
      <c r="KEH19" s="58"/>
      <c r="KEI19" s="56" t="e">
        <f>VLOOKUP(KEH19,$B$8:$C$182,2,0)</f>
        <v>#N/A</v>
      </c>
      <c r="KEJ19" s="57"/>
      <c r="KEK19" s="58"/>
      <c r="KEL19" s="56" t="e">
        <f>VLOOKUP(KEK19,$B$8:$C$182,2,0)</f>
        <v>#N/A</v>
      </c>
      <c r="KEM19" s="57"/>
      <c r="KEN19" s="58"/>
      <c r="KEO19" s="56" t="e">
        <f>VLOOKUP(KEN19,$B$8:$C$182,2,0)</f>
        <v>#N/A</v>
      </c>
      <c r="KEP19" s="57"/>
      <c r="KEQ19" s="58"/>
      <c r="KER19" s="56" t="e">
        <f>VLOOKUP(KEQ19,$B$8:$C$182,2,0)</f>
        <v>#N/A</v>
      </c>
      <c r="KES19" s="57"/>
      <c r="KET19" s="58"/>
      <c r="KEU19" s="56" t="e">
        <f>VLOOKUP(KET19,$B$8:$C$182,2,0)</f>
        <v>#N/A</v>
      </c>
      <c r="KEV19" s="57"/>
      <c r="KEW19" s="58"/>
      <c r="KEX19" s="56" t="e">
        <f>VLOOKUP(KEW19,$B$8:$C$182,2,0)</f>
        <v>#N/A</v>
      </c>
      <c r="KEY19" s="57"/>
      <c r="KEZ19" s="58"/>
      <c r="KFA19" s="56" t="e">
        <f>VLOOKUP(KEZ19,$B$8:$C$182,2,0)</f>
        <v>#N/A</v>
      </c>
      <c r="KFB19" s="57"/>
      <c r="KFC19" s="58"/>
      <c r="KFD19" s="56" t="e">
        <f>VLOOKUP(KFC19,$B$8:$C$182,2,0)</f>
        <v>#N/A</v>
      </c>
      <c r="KFE19" s="57"/>
      <c r="KFF19" s="58"/>
      <c r="KFG19" s="56" t="e">
        <f>VLOOKUP(KFF19,$B$8:$C$182,2,0)</f>
        <v>#N/A</v>
      </c>
      <c r="KFH19" s="57"/>
      <c r="KFI19" s="58"/>
      <c r="KFJ19" s="56" t="e">
        <f>VLOOKUP(KFI19,$B$8:$C$182,2,0)</f>
        <v>#N/A</v>
      </c>
      <c r="KFK19" s="57"/>
      <c r="KFL19" s="58"/>
      <c r="KFM19" s="56" t="e">
        <f>VLOOKUP(KFL19,$B$8:$C$182,2,0)</f>
        <v>#N/A</v>
      </c>
      <c r="KFN19" s="57"/>
      <c r="KFO19" s="58"/>
      <c r="KFP19" s="56" t="e">
        <f>VLOOKUP(KFO19,$B$8:$C$182,2,0)</f>
        <v>#N/A</v>
      </c>
      <c r="KFQ19" s="57"/>
      <c r="KFR19" s="58"/>
      <c r="KFS19" s="56" t="e">
        <f>VLOOKUP(KFR19,$B$8:$C$182,2,0)</f>
        <v>#N/A</v>
      </c>
      <c r="KFT19" s="57"/>
      <c r="KFU19" s="58"/>
      <c r="KFV19" s="56" t="e">
        <f>VLOOKUP(KFU19,$B$8:$C$182,2,0)</f>
        <v>#N/A</v>
      </c>
      <c r="KFW19" s="57"/>
      <c r="KFX19" s="58"/>
      <c r="KFY19" s="56" t="e">
        <f>VLOOKUP(KFX19,$B$8:$C$182,2,0)</f>
        <v>#N/A</v>
      </c>
      <c r="KFZ19" s="57"/>
      <c r="KGA19" s="58"/>
      <c r="KGB19" s="56" t="e">
        <f>VLOOKUP(KGA19,$B$8:$C$182,2,0)</f>
        <v>#N/A</v>
      </c>
      <c r="KGC19" s="57"/>
      <c r="KGD19" s="58"/>
      <c r="KGE19" s="56" t="e">
        <f>VLOOKUP(KGD19,$B$8:$C$182,2,0)</f>
        <v>#N/A</v>
      </c>
      <c r="KGF19" s="57"/>
      <c r="KGG19" s="58"/>
      <c r="KGH19" s="56" t="e">
        <f>VLOOKUP(KGG19,$B$8:$C$182,2,0)</f>
        <v>#N/A</v>
      </c>
      <c r="KGI19" s="57"/>
      <c r="KGJ19" s="58"/>
      <c r="KGK19" s="56" t="e">
        <f>VLOOKUP(KGJ19,$B$8:$C$182,2,0)</f>
        <v>#N/A</v>
      </c>
      <c r="KGL19" s="57"/>
      <c r="KGM19" s="58"/>
      <c r="KGN19" s="56" t="e">
        <f>VLOOKUP(KGM19,$B$8:$C$182,2,0)</f>
        <v>#N/A</v>
      </c>
      <c r="KGO19" s="57"/>
      <c r="KGP19" s="58"/>
      <c r="KGQ19" s="56" t="e">
        <f>VLOOKUP(KGP19,$B$8:$C$182,2,0)</f>
        <v>#N/A</v>
      </c>
      <c r="KGR19" s="57"/>
      <c r="KGS19" s="58"/>
      <c r="KGT19" s="56" t="e">
        <f>VLOOKUP(KGS19,$B$8:$C$182,2,0)</f>
        <v>#N/A</v>
      </c>
      <c r="KGU19" s="57"/>
      <c r="KGV19" s="58"/>
      <c r="KGW19" s="56" t="e">
        <f>VLOOKUP(KGV19,$B$8:$C$182,2,0)</f>
        <v>#N/A</v>
      </c>
      <c r="KGX19" s="57"/>
      <c r="KGY19" s="58"/>
      <c r="KGZ19" s="56" t="e">
        <f>VLOOKUP(KGY19,$B$8:$C$182,2,0)</f>
        <v>#N/A</v>
      </c>
      <c r="KHA19" s="57"/>
      <c r="KHB19" s="58"/>
      <c r="KHC19" s="56" t="e">
        <f>VLOOKUP(KHB19,$B$8:$C$182,2,0)</f>
        <v>#N/A</v>
      </c>
      <c r="KHD19" s="57"/>
      <c r="KHE19" s="58"/>
      <c r="KHF19" s="56" t="e">
        <f>VLOOKUP(KHE19,$B$8:$C$182,2,0)</f>
        <v>#N/A</v>
      </c>
      <c r="KHG19" s="57"/>
      <c r="KHH19" s="58"/>
      <c r="KHI19" s="56" t="e">
        <f>VLOOKUP(KHH19,$B$8:$C$182,2,0)</f>
        <v>#N/A</v>
      </c>
      <c r="KHJ19" s="57"/>
      <c r="KHK19" s="58"/>
      <c r="KHL19" s="56" t="e">
        <f>VLOOKUP(KHK19,$B$8:$C$182,2,0)</f>
        <v>#N/A</v>
      </c>
      <c r="KHM19" s="57"/>
      <c r="KHN19" s="58"/>
      <c r="KHO19" s="56" t="e">
        <f>VLOOKUP(KHN19,$B$8:$C$182,2,0)</f>
        <v>#N/A</v>
      </c>
      <c r="KHP19" s="57"/>
      <c r="KHQ19" s="58"/>
      <c r="KHR19" s="56" t="e">
        <f>VLOOKUP(KHQ19,$B$8:$C$182,2,0)</f>
        <v>#N/A</v>
      </c>
      <c r="KHS19" s="57"/>
      <c r="KHT19" s="58"/>
      <c r="KHU19" s="56" t="e">
        <f>VLOOKUP(KHT19,$B$8:$C$182,2,0)</f>
        <v>#N/A</v>
      </c>
      <c r="KHV19" s="57"/>
      <c r="KHW19" s="58"/>
      <c r="KHX19" s="56" t="e">
        <f>VLOOKUP(KHW19,$B$8:$C$182,2,0)</f>
        <v>#N/A</v>
      </c>
      <c r="KHY19" s="57"/>
      <c r="KHZ19" s="58"/>
      <c r="KIA19" s="56" t="e">
        <f>VLOOKUP(KHZ19,$B$8:$C$182,2,0)</f>
        <v>#N/A</v>
      </c>
      <c r="KIB19" s="57"/>
      <c r="KIC19" s="58"/>
      <c r="KID19" s="56" t="e">
        <f>VLOOKUP(KIC19,$B$8:$C$182,2,0)</f>
        <v>#N/A</v>
      </c>
      <c r="KIE19" s="57"/>
      <c r="KIF19" s="58"/>
      <c r="KIG19" s="56" t="e">
        <f>VLOOKUP(KIF19,$B$8:$C$182,2,0)</f>
        <v>#N/A</v>
      </c>
      <c r="KIH19" s="57"/>
      <c r="KII19" s="58"/>
      <c r="KIJ19" s="56" t="e">
        <f>VLOOKUP(KII19,$B$8:$C$182,2,0)</f>
        <v>#N/A</v>
      </c>
      <c r="KIK19" s="57"/>
      <c r="KIL19" s="58"/>
      <c r="KIM19" s="56" t="e">
        <f>VLOOKUP(KIL19,$B$8:$C$182,2,0)</f>
        <v>#N/A</v>
      </c>
      <c r="KIN19" s="57"/>
      <c r="KIO19" s="58"/>
      <c r="KIP19" s="56" t="e">
        <f>VLOOKUP(KIO19,$B$8:$C$182,2,0)</f>
        <v>#N/A</v>
      </c>
      <c r="KIQ19" s="57"/>
      <c r="KIR19" s="58"/>
      <c r="KIS19" s="56" t="e">
        <f>VLOOKUP(KIR19,$B$8:$C$182,2,0)</f>
        <v>#N/A</v>
      </c>
      <c r="KIT19" s="57"/>
      <c r="KIU19" s="58"/>
      <c r="KIV19" s="56" t="e">
        <f>VLOOKUP(KIU19,$B$8:$C$182,2,0)</f>
        <v>#N/A</v>
      </c>
      <c r="KIW19" s="57"/>
      <c r="KIX19" s="58"/>
      <c r="KIY19" s="56" t="e">
        <f>VLOOKUP(KIX19,$B$8:$C$182,2,0)</f>
        <v>#N/A</v>
      </c>
      <c r="KIZ19" s="57"/>
      <c r="KJA19" s="58"/>
      <c r="KJB19" s="56" t="e">
        <f>VLOOKUP(KJA19,$B$8:$C$182,2,0)</f>
        <v>#N/A</v>
      </c>
      <c r="KJC19" s="57"/>
      <c r="KJD19" s="58"/>
      <c r="KJE19" s="56" t="e">
        <f>VLOOKUP(KJD19,$B$8:$C$182,2,0)</f>
        <v>#N/A</v>
      </c>
      <c r="KJF19" s="57"/>
      <c r="KJG19" s="58"/>
      <c r="KJH19" s="56" t="e">
        <f>VLOOKUP(KJG19,$B$8:$C$182,2,0)</f>
        <v>#N/A</v>
      </c>
      <c r="KJI19" s="57"/>
      <c r="KJJ19" s="58"/>
      <c r="KJK19" s="56" t="e">
        <f>VLOOKUP(KJJ19,$B$8:$C$182,2,0)</f>
        <v>#N/A</v>
      </c>
      <c r="KJL19" s="57"/>
      <c r="KJM19" s="58"/>
      <c r="KJN19" s="56" t="e">
        <f>VLOOKUP(KJM19,$B$8:$C$182,2,0)</f>
        <v>#N/A</v>
      </c>
      <c r="KJO19" s="57"/>
      <c r="KJP19" s="58"/>
      <c r="KJQ19" s="56" t="e">
        <f>VLOOKUP(KJP19,$B$8:$C$182,2,0)</f>
        <v>#N/A</v>
      </c>
      <c r="KJR19" s="57"/>
      <c r="KJS19" s="58"/>
      <c r="KJT19" s="56" t="e">
        <f>VLOOKUP(KJS19,$B$8:$C$182,2,0)</f>
        <v>#N/A</v>
      </c>
      <c r="KJU19" s="57"/>
      <c r="KJV19" s="58"/>
      <c r="KJW19" s="56" t="e">
        <f>VLOOKUP(KJV19,$B$8:$C$182,2,0)</f>
        <v>#N/A</v>
      </c>
      <c r="KJX19" s="57"/>
      <c r="KJY19" s="58"/>
      <c r="KJZ19" s="56" t="e">
        <f>VLOOKUP(KJY19,$B$8:$C$182,2,0)</f>
        <v>#N/A</v>
      </c>
      <c r="KKA19" s="57"/>
      <c r="KKB19" s="58"/>
      <c r="KKC19" s="56" t="e">
        <f>VLOOKUP(KKB19,$B$8:$C$182,2,0)</f>
        <v>#N/A</v>
      </c>
      <c r="KKD19" s="57"/>
      <c r="KKE19" s="58"/>
      <c r="KKF19" s="56" t="e">
        <f>VLOOKUP(KKE19,$B$8:$C$182,2,0)</f>
        <v>#N/A</v>
      </c>
      <c r="KKG19" s="57"/>
      <c r="KKH19" s="58"/>
      <c r="KKI19" s="56" t="e">
        <f>VLOOKUP(KKH19,$B$8:$C$182,2,0)</f>
        <v>#N/A</v>
      </c>
      <c r="KKJ19" s="57"/>
      <c r="KKK19" s="58"/>
      <c r="KKL19" s="56" t="e">
        <f>VLOOKUP(KKK19,$B$8:$C$182,2,0)</f>
        <v>#N/A</v>
      </c>
      <c r="KKM19" s="57"/>
      <c r="KKN19" s="58"/>
      <c r="KKO19" s="56" t="e">
        <f>VLOOKUP(KKN19,$B$8:$C$182,2,0)</f>
        <v>#N/A</v>
      </c>
      <c r="KKP19" s="57"/>
      <c r="KKQ19" s="58"/>
      <c r="KKR19" s="56" t="e">
        <f>VLOOKUP(KKQ19,$B$8:$C$182,2,0)</f>
        <v>#N/A</v>
      </c>
      <c r="KKS19" s="57"/>
      <c r="KKT19" s="58"/>
      <c r="KKU19" s="56" t="e">
        <f>VLOOKUP(KKT19,$B$8:$C$182,2,0)</f>
        <v>#N/A</v>
      </c>
      <c r="KKV19" s="57"/>
      <c r="KKW19" s="58"/>
      <c r="KKX19" s="56" t="e">
        <f>VLOOKUP(KKW19,$B$8:$C$182,2,0)</f>
        <v>#N/A</v>
      </c>
      <c r="KKY19" s="57"/>
      <c r="KKZ19" s="58"/>
      <c r="KLA19" s="56" t="e">
        <f>VLOOKUP(KKZ19,$B$8:$C$182,2,0)</f>
        <v>#N/A</v>
      </c>
      <c r="KLB19" s="57"/>
      <c r="KLC19" s="58"/>
      <c r="KLD19" s="56" t="e">
        <f>VLOOKUP(KLC19,$B$8:$C$182,2,0)</f>
        <v>#N/A</v>
      </c>
      <c r="KLE19" s="57"/>
      <c r="KLF19" s="58"/>
      <c r="KLG19" s="56" t="e">
        <f>VLOOKUP(KLF19,$B$8:$C$182,2,0)</f>
        <v>#N/A</v>
      </c>
      <c r="KLH19" s="57"/>
      <c r="KLI19" s="58"/>
      <c r="KLJ19" s="56" t="e">
        <f>VLOOKUP(KLI19,$B$8:$C$182,2,0)</f>
        <v>#N/A</v>
      </c>
      <c r="KLK19" s="57"/>
      <c r="KLL19" s="58"/>
      <c r="KLM19" s="56" t="e">
        <f>VLOOKUP(KLL19,$B$8:$C$182,2,0)</f>
        <v>#N/A</v>
      </c>
      <c r="KLN19" s="57"/>
      <c r="KLO19" s="58"/>
      <c r="KLP19" s="56" t="e">
        <f>VLOOKUP(KLO19,$B$8:$C$182,2,0)</f>
        <v>#N/A</v>
      </c>
      <c r="KLQ19" s="57"/>
      <c r="KLR19" s="58"/>
      <c r="KLS19" s="56" t="e">
        <f>VLOOKUP(KLR19,$B$8:$C$182,2,0)</f>
        <v>#N/A</v>
      </c>
      <c r="KLT19" s="57"/>
      <c r="KLU19" s="58"/>
      <c r="KLV19" s="56" t="e">
        <f>VLOOKUP(KLU19,$B$8:$C$182,2,0)</f>
        <v>#N/A</v>
      </c>
      <c r="KLW19" s="57"/>
      <c r="KLX19" s="58"/>
      <c r="KLY19" s="56" t="e">
        <f>VLOOKUP(KLX19,$B$8:$C$182,2,0)</f>
        <v>#N/A</v>
      </c>
      <c r="KLZ19" s="57"/>
      <c r="KMA19" s="58"/>
      <c r="KMB19" s="56" t="e">
        <f>VLOOKUP(KMA19,$B$8:$C$182,2,0)</f>
        <v>#N/A</v>
      </c>
      <c r="KMC19" s="57"/>
      <c r="KMD19" s="58"/>
      <c r="KME19" s="56" t="e">
        <f>VLOOKUP(KMD19,$B$8:$C$182,2,0)</f>
        <v>#N/A</v>
      </c>
      <c r="KMF19" s="57"/>
      <c r="KMG19" s="58"/>
      <c r="KMH19" s="56" t="e">
        <f>VLOOKUP(KMG19,$B$8:$C$182,2,0)</f>
        <v>#N/A</v>
      </c>
      <c r="KMI19" s="57"/>
      <c r="KMJ19" s="58"/>
      <c r="KMK19" s="56" t="e">
        <f>VLOOKUP(KMJ19,$B$8:$C$182,2,0)</f>
        <v>#N/A</v>
      </c>
      <c r="KML19" s="57"/>
      <c r="KMM19" s="58"/>
      <c r="KMN19" s="56" t="e">
        <f>VLOOKUP(KMM19,$B$8:$C$182,2,0)</f>
        <v>#N/A</v>
      </c>
      <c r="KMO19" s="57"/>
      <c r="KMP19" s="58"/>
      <c r="KMQ19" s="56" t="e">
        <f>VLOOKUP(KMP19,$B$8:$C$182,2,0)</f>
        <v>#N/A</v>
      </c>
      <c r="KMR19" s="57"/>
      <c r="KMS19" s="58"/>
      <c r="KMT19" s="56" t="e">
        <f>VLOOKUP(KMS19,$B$8:$C$182,2,0)</f>
        <v>#N/A</v>
      </c>
      <c r="KMU19" s="57"/>
      <c r="KMV19" s="58"/>
      <c r="KMW19" s="56" t="e">
        <f>VLOOKUP(KMV19,$B$8:$C$182,2,0)</f>
        <v>#N/A</v>
      </c>
      <c r="KMX19" s="57"/>
      <c r="KMY19" s="58"/>
      <c r="KMZ19" s="56" t="e">
        <f>VLOOKUP(KMY19,$B$8:$C$182,2,0)</f>
        <v>#N/A</v>
      </c>
      <c r="KNA19" s="57"/>
      <c r="KNB19" s="58"/>
      <c r="KNC19" s="56" t="e">
        <f>VLOOKUP(KNB19,$B$8:$C$182,2,0)</f>
        <v>#N/A</v>
      </c>
      <c r="KND19" s="57"/>
      <c r="KNE19" s="58"/>
      <c r="KNF19" s="56" t="e">
        <f>VLOOKUP(KNE19,$B$8:$C$182,2,0)</f>
        <v>#N/A</v>
      </c>
      <c r="KNG19" s="57"/>
      <c r="KNH19" s="58"/>
      <c r="KNI19" s="56" t="e">
        <f>VLOOKUP(KNH19,$B$8:$C$182,2,0)</f>
        <v>#N/A</v>
      </c>
      <c r="KNJ19" s="57"/>
      <c r="KNK19" s="58"/>
      <c r="KNL19" s="56" t="e">
        <f>VLOOKUP(KNK19,$B$8:$C$182,2,0)</f>
        <v>#N/A</v>
      </c>
      <c r="KNM19" s="57"/>
      <c r="KNN19" s="58"/>
      <c r="KNO19" s="56" t="e">
        <f>VLOOKUP(KNN19,$B$8:$C$182,2,0)</f>
        <v>#N/A</v>
      </c>
      <c r="KNP19" s="57"/>
      <c r="KNQ19" s="58"/>
      <c r="KNR19" s="56" t="e">
        <f>VLOOKUP(KNQ19,$B$8:$C$182,2,0)</f>
        <v>#N/A</v>
      </c>
      <c r="KNS19" s="57"/>
      <c r="KNT19" s="58"/>
      <c r="KNU19" s="56" t="e">
        <f>VLOOKUP(KNT19,$B$8:$C$182,2,0)</f>
        <v>#N/A</v>
      </c>
      <c r="KNV19" s="57"/>
      <c r="KNW19" s="58"/>
      <c r="KNX19" s="56" t="e">
        <f>VLOOKUP(KNW19,$B$8:$C$182,2,0)</f>
        <v>#N/A</v>
      </c>
      <c r="KNY19" s="57"/>
      <c r="KNZ19" s="58"/>
      <c r="KOA19" s="56" t="e">
        <f>VLOOKUP(KNZ19,$B$8:$C$182,2,0)</f>
        <v>#N/A</v>
      </c>
      <c r="KOB19" s="57"/>
      <c r="KOC19" s="58"/>
      <c r="KOD19" s="56" t="e">
        <f>VLOOKUP(KOC19,$B$8:$C$182,2,0)</f>
        <v>#N/A</v>
      </c>
      <c r="KOE19" s="57"/>
      <c r="KOF19" s="58"/>
      <c r="KOG19" s="56" t="e">
        <f>VLOOKUP(KOF19,$B$8:$C$182,2,0)</f>
        <v>#N/A</v>
      </c>
      <c r="KOH19" s="57"/>
      <c r="KOI19" s="58"/>
      <c r="KOJ19" s="56" t="e">
        <f>VLOOKUP(KOI19,$B$8:$C$182,2,0)</f>
        <v>#N/A</v>
      </c>
      <c r="KOK19" s="57"/>
      <c r="KOL19" s="58"/>
      <c r="KOM19" s="56" t="e">
        <f>VLOOKUP(KOL19,$B$8:$C$182,2,0)</f>
        <v>#N/A</v>
      </c>
      <c r="KON19" s="57"/>
      <c r="KOO19" s="58"/>
      <c r="KOP19" s="56" t="e">
        <f>VLOOKUP(KOO19,$B$8:$C$182,2,0)</f>
        <v>#N/A</v>
      </c>
      <c r="KOQ19" s="57"/>
      <c r="KOR19" s="58"/>
      <c r="KOS19" s="56" t="e">
        <f>VLOOKUP(KOR19,$B$8:$C$182,2,0)</f>
        <v>#N/A</v>
      </c>
      <c r="KOT19" s="57"/>
      <c r="KOU19" s="58"/>
      <c r="KOV19" s="56" t="e">
        <f>VLOOKUP(KOU19,$B$8:$C$182,2,0)</f>
        <v>#N/A</v>
      </c>
      <c r="KOW19" s="57"/>
      <c r="KOX19" s="58"/>
      <c r="KOY19" s="56" t="e">
        <f>VLOOKUP(KOX19,$B$8:$C$182,2,0)</f>
        <v>#N/A</v>
      </c>
      <c r="KOZ19" s="57"/>
      <c r="KPA19" s="58"/>
      <c r="KPB19" s="56" t="e">
        <f>VLOOKUP(KPA19,$B$8:$C$182,2,0)</f>
        <v>#N/A</v>
      </c>
      <c r="KPC19" s="57"/>
      <c r="KPD19" s="58"/>
      <c r="KPE19" s="56" t="e">
        <f>VLOOKUP(KPD19,$B$8:$C$182,2,0)</f>
        <v>#N/A</v>
      </c>
      <c r="KPF19" s="57"/>
      <c r="KPG19" s="58"/>
      <c r="KPH19" s="56" t="e">
        <f>VLOOKUP(KPG19,$B$8:$C$182,2,0)</f>
        <v>#N/A</v>
      </c>
      <c r="KPI19" s="57"/>
      <c r="KPJ19" s="58"/>
      <c r="KPK19" s="56" t="e">
        <f>VLOOKUP(KPJ19,$B$8:$C$182,2,0)</f>
        <v>#N/A</v>
      </c>
      <c r="KPL19" s="57"/>
      <c r="KPM19" s="58"/>
      <c r="KPN19" s="56" t="e">
        <f>VLOOKUP(KPM19,$B$8:$C$182,2,0)</f>
        <v>#N/A</v>
      </c>
      <c r="KPO19" s="57"/>
      <c r="KPP19" s="58"/>
      <c r="KPQ19" s="56" t="e">
        <f>VLOOKUP(KPP19,$B$8:$C$182,2,0)</f>
        <v>#N/A</v>
      </c>
      <c r="KPR19" s="57"/>
      <c r="KPS19" s="58"/>
      <c r="KPT19" s="56" t="e">
        <f>VLOOKUP(KPS19,$B$8:$C$182,2,0)</f>
        <v>#N/A</v>
      </c>
      <c r="KPU19" s="57"/>
      <c r="KPV19" s="58"/>
      <c r="KPW19" s="56" t="e">
        <f>VLOOKUP(KPV19,$B$8:$C$182,2,0)</f>
        <v>#N/A</v>
      </c>
      <c r="KPX19" s="57"/>
      <c r="KPY19" s="58"/>
      <c r="KPZ19" s="56" t="e">
        <f>VLOOKUP(KPY19,$B$8:$C$182,2,0)</f>
        <v>#N/A</v>
      </c>
      <c r="KQA19" s="57"/>
      <c r="KQB19" s="58"/>
      <c r="KQC19" s="56" t="e">
        <f>VLOOKUP(KQB19,$B$8:$C$182,2,0)</f>
        <v>#N/A</v>
      </c>
      <c r="KQD19" s="57"/>
      <c r="KQE19" s="58"/>
      <c r="KQF19" s="56" t="e">
        <f>VLOOKUP(KQE19,$B$8:$C$182,2,0)</f>
        <v>#N/A</v>
      </c>
      <c r="KQG19" s="57"/>
      <c r="KQH19" s="58"/>
      <c r="KQI19" s="56" t="e">
        <f>VLOOKUP(KQH19,$B$8:$C$182,2,0)</f>
        <v>#N/A</v>
      </c>
      <c r="KQJ19" s="57"/>
      <c r="KQK19" s="58"/>
      <c r="KQL19" s="56" t="e">
        <f>VLOOKUP(KQK19,$B$8:$C$182,2,0)</f>
        <v>#N/A</v>
      </c>
      <c r="KQM19" s="57"/>
      <c r="KQN19" s="58"/>
      <c r="KQO19" s="56" t="e">
        <f>VLOOKUP(KQN19,$B$8:$C$182,2,0)</f>
        <v>#N/A</v>
      </c>
      <c r="KQP19" s="57"/>
      <c r="KQQ19" s="58"/>
      <c r="KQR19" s="56" t="e">
        <f>VLOOKUP(KQQ19,$B$8:$C$182,2,0)</f>
        <v>#N/A</v>
      </c>
      <c r="KQS19" s="57"/>
      <c r="KQT19" s="58"/>
      <c r="KQU19" s="56" t="e">
        <f>VLOOKUP(KQT19,$B$8:$C$182,2,0)</f>
        <v>#N/A</v>
      </c>
      <c r="KQV19" s="57"/>
      <c r="KQW19" s="58"/>
      <c r="KQX19" s="56" t="e">
        <f>VLOOKUP(KQW19,$B$8:$C$182,2,0)</f>
        <v>#N/A</v>
      </c>
      <c r="KQY19" s="57"/>
      <c r="KQZ19" s="58"/>
      <c r="KRA19" s="56" t="e">
        <f>VLOOKUP(KQZ19,$B$8:$C$182,2,0)</f>
        <v>#N/A</v>
      </c>
      <c r="KRB19" s="57"/>
      <c r="KRC19" s="58"/>
      <c r="KRD19" s="56" t="e">
        <f>VLOOKUP(KRC19,$B$8:$C$182,2,0)</f>
        <v>#N/A</v>
      </c>
      <c r="KRE19" s="57"/>
      <c r="KRF19" s="58"/>
      <c r="KRG19" s="56" t="e">
        <f>VLOOKUP(KRF19,$B$8:$C$182,2,0)</f>
        <v>#N/A</v>
      </c>
      <c r="KRH19" s="57"/>
      <c r="KRI19" s="58"/>
      <c r="KRJ19" s="56" t="e">
        <f>VLOOKUP(KRI19,$B$8:$C$182,2,0)</f>
        <v>#N/A</v>
      </c>
      <c r="KRK19" s="57"/>
      <c r="KRL19" s="58"/>
      <c r="KRM19" s="56" t="e">
        <f>VLOOKUP(KRL19,$B$8:$C$182,2,0)</f>
        <v>#N/A</v>
      </c>
      <c r="KRN19" s="57"/>
      <c r="KRO19" s="58"/>
      <c r="KRP19" s="56" t="e">
        <f>VLOOKUP(KRO19,$B$8:$C$182,2,0)</f>
        <v>#N/A</v>
      </c>
      <c r="KRQ19" s="57"/>
      <c r="KRR19" s="58"/>
      <c r="KRS19" s="56" t="e">
        <f>VLOOKUP(KRR19,$B$8:$C$182,2,0)</f>
        <v>#N/A</v>
      </c>
      <c r="KRT19" s="57"/>
      <c r="KRU19" s="58"/>
      <c r="KRV19" s="56" t="e">
        <f>VLOOKUP(KRU19,$B$8:$C$182,2,0)</f>
        <v>#N/A</v>
      </c>
      <c r="KRW19" s="57"/>
      <c r="KRX19" s="58"/>
      <c r="KRY19" s="56" t="e">
        <f>VLOOKUP(KRX19,$B$8:$C$182,2,0)</f>
        <v>#N/A</v>
      </c>
      <c r="KRZ19" s="57"/>
      <c r="KSA19" s="58"/>
      <c r="KSB19" s="56" t="e">
        <f>VLOOKUP(KSA19,$B$8:$C$182,2,0)</f>
        <v>#N/A</v>
      </c>
      <c r="KSC19" s="57"/>
      <c r="KSD19" s="58"/>
      <c r="KSE19" s="56" t="e">
        <f>VLOOKUP(KSD19,$B$8:$C$182,2,0)</f>
        <v>#N/A</v>
      </c>
      <c r="KSF19" s="57"/>
      <c r="KSG19" s="58"/>
      <c r="KSH19" s="56" t="e">
        <f>VLOOKUP(KSG19,$B$8:$C$182,2,0)</f>
        <v>#N/A</v>
      </c>
      <c r="KSI19" s="57"/>
      <c r="KSJ19" s="58"/>
      <c r="KSK19" s="56" t="e">
        <f>VLOOKUP(KSJ19,$B$8:$C$182,2,0)</f>
        <v>#N/A</v>
      </c>
      <c r="KSL19" s="57"/>
      <c r="KSM19" s="58"/>
      <c r="KSN19" s="56" t="e">
        <f>VLOOKUP(KSM19,$B$8:$C$182,2,0)</f>
        <v>#N/A</v>
      </c>
      <c r="KSO19" s="57"/>
      <c r="KSP19" s="58"/>
      <c r="KSQ19" s="56" t="e">
        <f>VLOOKUP(KSP19,$B$8:$C$182,2,0)</f>
        <v>#N/A</v>
      </c>
      <c r="KSR19" s="57"/>
      <c r="KSS19" s="58"/>
      <c r="KST19" s="56" t="e">
        <f>VLOOKUP(KSS19,$B$8:$C$182,2,0)</f>
        <v>#N/A</v>
      </c>
      <c r="KSU19" s="57"/>
      <c r="KSV19" s="58"/>
      <c r="KSW19" s="56" t="e">
        <f>VLOOKUP(KSV19,$B$8:$C$182,2,0)</f>
        <v>#N/A</v>
      </c>
      <c r="KSX19" s="57"/>
      <c r="KSY19" s="58"/>
      <c r="KSZ19" s="56" t="e">
        <f>VLOOKUP(KSY19,$B$8:$C$182,2,0)</f>
        <v>#N/A</v>
      </c>
      <c r="KTA19" s="57"/>
      <c r="KTB19" s="58"/>
      <c r="KTC19" s="56" t="e">
        <f>VLOOKUP(KTB19,$B$8:$C$182,2,0)</f>
        <v>#N/A</v>
      </c>
      <c r="KTD19" s="57"/>
      <c r="KTE19" s="58"/>
      <c r="KTF19" s="56" t="e">
        <f>VLOOKUP(KTE19,$B$8:$C$182,2,0)</f>
        <v>#N/A</v>
      </c>
      <c r="KTG19" s="57"/>
      <c r="KTH19" s="58"/>
      <c r="KTI19" s="56" t="e">
        <f>VLOOKUP(KTH19,$B$8:$C$182,2,0)</f>
        <v>#N/A</v>
      </c>
      <c r="KTJ19" s="57"/>
      <c r="KTK19" s="58"/>
      <c r="KTL19" s="56" t="e">
        <f>VLOOKUP(KTK19,$B$8:$C$182,2,0)</f>
        <v>#N/A</v>
      </c>
      <c r="KTM19" s="57"/>
      <c r="KTN19" s="58"/>
      <c r="KTO19" s="56" t="e">
        <f>VLOOKUP(KTN19,$B$8:$C$182,2,0)</f>
        <v>#N/A</v>
      </c>
      <c r="KTP19" s="57"/>
      <c r="KTQ19" s="58"/>
      <c r="KTR19" s="56" t="e">
        <f>VLOOKUP(KTQ19,$B$8:$C$182,2,0)</f>
        <v>#N/A</v>
      </c>
      <c r="KTS19" s="57"/>
      <c r="KTT19" s="58"/>
      <c r="KTU19" s="56" t="e">
        <f>VLOOKUP(KTT19,$B$8:$C$182,2,0)</f>
        <v>#N/A</v>
      </c>
      <c r="KTV19" s="57"/>
      <c r="KTW19" s="58"/>
      <c r="KTX19" s="56" t="e">
        <f>VLOOKUP(KTW19,$B$8:$C$182,2,0)</f>
        <v>#N/A</v>
      </c>
      <c r="KTY19" s="57"/>
      <c r="KTZ19" s="58"/>
      <c r="KUA19" s="56" t="e">
        <f>VLOOKUP(KTZ19,$B$8:$C$182,2,0)</f>
        <v>#N/A</v>
      </c>
      <c r="KUB19" s="57"/>
      <c r="KUC19" s="58"/>
      <c r="KUD19" s="56" t="e">
        <f>VLOOKUP(KUC19,$B$8:$C$182,2,0)</f>
        <v>#N/A</v>
      </c>
      <c r="KUE19" s="57"/>
      <c r="KUF19" s="58"/>
      <c r="KUG19" s="56" t="e">
        <f>VLOOKUP(KUF19,$B$8:$C$182,2,0)</f>
        <v>#N/A</v>
      </c>
      <c r="KUH19" s="57"/>
      <c r="KUI19" s="58"/>
      <c r="KUJ19" s="56" t="e">
        <f>VLOOKUP(KUI19,$B$8:$C$182,2,0)</f>
        <v>#N/A</v>
      </c>
      <c r="KUK19" s="57"/>
      <c r="KUL19" s="58"/>
      <c r="KUM19" s="56" t="e">
        <f>VLOOKUP(KUL19,$B$8:$C$182,2,0)</f>
        <v>#N/A</v>
      </c>
      <c r="KUN19" s="57"/>
      <c r="KUO19" s="58"/>
      <c r="KUP19" s="56" t="e">
        <f>VLOOKUP(KUO19,$B$8:$C$182,2,0)</f>
        <v>#N/A</v>
      </c>
      <c r="KUQ19" s="57"/>
      <c r="KUR19" s="58"/>
      <c r="KUS19" s="56" t="e">
        <f>VLOOKUP(KUR19,$B$8:$C$182,2,0)</f>
        <v>#N/A</v>
      </c>
      <c r="KUT19" s="57"/>
      <c r="KUU19" s="58"/>
      <c r="KUV19" s="56" t="e">
        <f>VLOOKUP(KUU19,$B$8:$C$182,2,0)</f>
        <v>#N/A</v>
      </c>
      <c r="KUW19" s="57"/>
      <c r="KUX19" s="58"/>
      <c r="KUY19" s="56" t="e">
        <f>VLOOKUP(KUX19,$B$8:$C$182,2,0)</f>
        <v>#N/A</v>
      </c>
      <c r="KUZ19" s="57"/>
      <c r="KVA19" s="58"/>
      <c r="KVB19" s="56" t="e">
        <f>VLOOKUP(KVA19,$B$8:$C$182,2,0)</f>
        <v>#N/A</v>
      </c>
      <c r="KVC19" s="57"/>
      <c r="KVD19" s="58"/>
      <c r="KVE19" s="56" t="e">
        <f>VLOOKUP(KVD19,$B$8:$C$182,2,0)</f>
        <v>#N/A</v>
      </c>
      <c r="KVF19" s="57"/>
      <c r="KVG19" s="58"/>
      <c r="KVH19" s="56" t="e">
        <f>VLOOKUP(KVG19,$B$8:$C$182,2,0)</f>
        <v>#N/A</v>
      </c>
      <c r="KVI19" s="57"/>
      <c r="KVJ19" s="58"/>
      <c r="KVK19" s="56" t="e">
        <f>VLOOKUP(KVJ19,$B$8:$C$182,2,0)</f>
        <v>#N/A</v>
      </c>
      <c r="KVL19" s="57"/>
      <c r="KVM19" s="58"/>
      <c r="KVN19" s="56" t="e">
        <f>VLOOKUP(KVM19,$B$8:$C$182,2,0)</f>
        <v>#N/A</v>
      </c>
      <c r="KVO19" s="57"/>
      <c r="KVP19" s="58"/>
      <c r="KVQ19" s="56" t="e">
        <f>VLOOKUP(KVP19,$B$8:$C$182,2,0)</f>
        <v>#N/A</v>
      </c>
      <c r="KVR19" s="57"/>
      <c r="KVS19" s="58"/>
      <c r="KVT19" s="56" t="e">
        <f>VLOOKUP(KVS19,$B$8:$C$182,2,0)</f>
        <v>#N/A</v>
      </c>
      <c r="KVU19" s="57"/>
      <c r="KVV19" s="58"/>
      <c r="KVW19" s="56" t="e">
        <f>VLOOKUP(KVV19,$B$8:$C$182,2,0)</f>
        <v>#N/A</v>
      </c>
      <c r="KVX19" s="57"/>
      <c r="KVY19" s="58"/>
      <c r="KVZ19" s="56" t="e">
        <f>VLOOKUP(KVY19,$B$8:$C$182,2,0)</f>
        <v>#N/A</v>
      </c>
      <c r="KWA19" s="57"/>
      <c r="KWB19" s="58"/>
      <c r="KWC19" s="56" t="e">
        <f>VLOOKUP(KWB19,$B$8:$C$182,2,0)</f>
        <v>#N/A</v>
      </c>
      <c r="KWD19" s="57"/>
      <c r="KWE19" s="58"/>
      <c r="KWF19" s="56" t="e">
        <f>VLOOKUP(KWE19,$B$8:$C$182,2,0)</f>
        <v>#N/A</v>
      </c>
      <c r="KWG19" s="57"/>
      <c r="KWH19" s="58"/>
      <c r="KWI19" s="56" t="e">
        <f>VLOOKUP(KWH19,$B$8:$C$182,2,0)</f>
        <v>#N/A</v>
      </c>
      <c r="KWJ19" s="57"/>
      <c r="KWK19" s="58"/>
      <c r="KWL19" s="56" t="e">
        <f>VLOOKUP(KWK19,$B$8:$C$182,2,0)</f>
        <v>#N/A</v>
      </c>
      <c r="KWM19" s="57"/>
      <c r="KWN19" s="58"/>
      <c r="KWO19" s="56" t="e">
        <f>VLOOKUP(KWN19,$B$8:$C$182,2,0)</f>
        <v>#N/A</v>
      </c>
      <c r="KWP19" s="57"/>
      <c r="KWQ19" s="58"/>
      <c r="KWR19" s="56" t="e">
        <f>VLOOKUP(KWQ19,$B$8:$C$182,2,0)</f>
        <v>#N/A</v>
      </c>
      <c r="KWS19" s="57"/>
      <c r="KWT19" s="58"/>
      <c r="KWU19" s="56" t="e">
        <f>VLOOKUP(KWT19,$B$8:$C$182,2,0)</f>
        <v>#N/A</v>
      </c>
      <c r="KWV19" s="57"/>
      <c r="KWW19" s="58"/>
      <c r="KWX19" s="56" t="e">
        <f>VLOOKUP(KWW19,$B$8:$C$182,2,0)</f>
        <v>#N/A</v>
      </c>
      <c r="KWY19" s="57"/>
      <c r="KWZ19" s="58"/>
      <c r="KXA19" s="56" t="e">
        <f>VLOOKUP(KWZ19,$B$8:$C$182,2,0)</f>
        <v>#N/A</v>
      </c>
      <c r="KXB19" s="57"/>
      <c r="KXC19" s="58"/>
      <c r="KXD19" s="56" t="e">
        <f>VLOOKUP(KXC19,$B$8:$C$182,2,0)</f>
        <v>#N/A</v>
      </c>
      <c r="KXE19" s="57"/>
      <c r="KXF19" s="58"/>
      <c r="KXG19" s="56" t="e">
        <f>VLOOKUP(KXF19,$B$8:$C$182,2,0)</f>
        <v>#N/A</v>
      </c>
      <c r="KXH19" s="57"/>
      <c r="KXI19" s="58"/>
      <c r="KXJ19" s="56" t="e">
        <f>VLOOKUP(KXI19,$B$8:$C$182,2,0)</f>
        <v>#N/A</v>
      </c>
      <c r="KXK19" s="57"/>
      <c r="KXL19" s="58"/>
      <c r="KXM19" s="56" t="e">
        <f>VLOOKUP(KXL19,$B$8:$C$182,2,0)</f>
        <v>#N/A</v>
      </c>
      <c r="KXN19" s="57"/>
      <c r="KXO19" s="58"/>
      <c r="KXP19" s="56" t="e">
        <f>VLOOKUP(KXO19,$B$8:$C$182,2,0)</f>
        <v>#N/A</v>
      </c>
      <c r="KXQ19" s="57"/>
      <c r="KXR19" s="58"/>
      <c r="KXS19" s="56" t="e">
        <f>VLOOKUP(KXR19,$B$8:$C$182,2,0)</f>
        <v>#N/A</v>
      </c>
      <c r="KXT19" s="57"/>
      <c r="KXU19" s="58"/>
      <c r="KXV19" s="56" t="e">
        <f>VLOOKUP(KXU19,$B$8:$C$182,2,0)</f>
        <v>#N/A</v>
      </c>
      <c r="KXW19" s="57"/>
      <c r="KXX19" s="58"/>
      <c r="KXY19" s="56" t="e">
        <f>VLOOKUP(KXX19,$B$8:$C$182,2,0)</f>
        <v>#N/A</v>
      </c>
      <c r="KXZ19" s="57"/>
      <c r="KYA19" s="58"/>
      <c r="KYB19" s="56" t="e">
        <f>VLOOKUP(KYA19,$B$8:$C$182,2,0)</f>
        <v>#N/A</v>
      </c>
      <c r="KYC19" s="57"/>
      <c r="KYD19" s="58"/>
      <c r="KYE19" s="56" t="e">
        <f>VLOOKUP(KYD19,$B$8:$C$182,2,0)</f>
        <v>#N/A</v>
      </c>
      <c r="KYF19" s="57"/>
      <c r="KYG19" s="58"/>
      <c r="KYH19" s="56" t="e">
        <f>VLOOKUP(KYG19,$B$8:$C$182,2,0)</f>
        <v>#N/A</v>
      </c>
      <c r="KYI19" s="57"/>
      <c r="KYJ19" s="58"/>
      <c r="KYK19" s="56" t="e">
        <f>VLOOKUP(KYJ19,$B$8:$C$182,2,0)</f>
        <v>#N/A</v>
      </c>
      <c r="KYL19" s="57"/>
      <c r="KYM19" s="58"/>
      <c r="KYN19" s="56" t="e">
        <f>VLOOKUP(KYM19,$B$8:$C$182,2,0)</f>
        <v>#N/A</v>
      </c>
      <c r="KYO19" s="57"/>
      <c r="KYP19" s="58"/>
      <c r="KYQ19" s="56" t="e">
        <f>VLOOKUP(KYP19,$B$8:$C$182,2,0)</f>
        <v>#N/A</v>
      </c>
      <c r="KYR19" s="57"/>
      <c r="KYS19" s="58"/>
      <c r="KYT19" s="56" t="e">
        <f>VLOOKUP(KYS19,$B$8:$C$182,2,0)</f>
        <v>#N/A</v>
      </c>
      <c r="KYU19" s="57"/>
      <c r="KYV19" s="58"/>
      <c r="KYW19" s="56" t="e">
        <f>VLOOKUP(KYV19,$B$8:$C$182,2,0)</f>
        <v>#N/A</v>
      </c>
      <c r="KYX19" s="57"/>
      <c r="KYY19" s="58"/>
      <c r="KYZ19" s="56" t="e">
        <f>VLOOKUP(KYY19,$B$8:$C$182,2,0)</f>
        <v>#N/A</v>
      </c>
      <c r="KZA19" s="57"/>
      <c r="KZB19" s="58"/>
      <c r="KZC19" s="56" t="e">
        <f>VLOOKUP(KZB19,$B$8:$C$182,2,0)</f>
        <v>#N/A</v>
      </c>
      <c r="KZD19" s="57"/>
      <c r="KZE19" s="58"/>
      <c r="KZF19" s="56" t="e">
        <f>VLOOKUP(KZE19,$B$8:$C$182,2,0)</f>
        <v>#N/A</v>
      </c>
      <c r="KZG19" s="57"/>
      <c r="KZH19" s="58"/>
      <c r="KZI19" s="56" t="e">
        <f>VLOOKUP(KZH19,$B$8:$C$182,2,0)</f>
        <v>#N/A</v>
      </c>
      <c r="KZJ19" s="57"/>
      <c r="KZK19" s="58"/>
      <c r="KZL19" s="56" t="e">
        <f>VLOOKUP(KZK19,$B$8:$C$182,2,0)</f>
        <v>#N/A</v>
      </c>
      <c r="KZM19" s="57"/>
      <c r="KZN19" s="58"/>
      <c r="KZO19" s="56" t="e">
        <f>VLOOKUP(KZN19,$B$8:$C$182,2,0)</f>
        <v>#N/A</v>
      </c>
      <c r="KZP19" s="57"/>
      <c r="KZQ19" s="58"/>
      <c r="KZR19" s="56" t="e">
        <f>VLOOKUP(KZQ19,$B$8:$C$182,2,0)</f>
        <v>#N/A</v>
      </c>
      <c r="KZS19" s="57"/>
      <c r="KZT19" s="58"/>
      <c r="KZU19" s="56" t="e">
        <f>VLOOKUP(KZT19,$B$8:$C$182,2,0)</f>
        <v>#N/A</v>
      </c>
      <c r="KZV19" s="57"/>
      <c r="KZW19" s="58"/>
      <c r="KZX19" s="56" t="e">
        <f>VLOOKUP(KZW19,$B$8:$C$182,2,0)</f>
        <v>#N/A</v>
      </c>
      <c r="KZY19" s="57"/>
      <c r="KZZ19" s="58"/>
      <c r="LAA19" s="56" t="e">
        <f>VLOOKUP(KZZ19,$B$8:$C$182,2,0)</f>
        <v>#N/A</v>
      </c>
      <c r="LAB19" s="57"/>
      <c r="LAC19" s="58"/>
      <c r="LAD19" s="56" t="e">
        <f>VLOOKUP(LAC19,$B$8:$C$182,2,0)</f>
        <v>#N/A</v>
      </c>
      <c r="LAE19" s="57"/>
      <c r="LAF19" s="58"/>
      <c r="LAG19" s="56" t="e">
        <f>VLOOKUP(LAF19,$B$8:$C$182,2,0)</f>
        <v>#N/A</v>
      </c>
      <c r="LAH19" s="57"/>
      <c r="LAI19" s="58"/>
      <c r="LAJ19" s="56" t="e">
        <f>VLOOKUP(LAI19,$B$8:$C$182,2,0)</f>
        <v>#N/A</v>
      </c>
      <c r="LAK19" s="57"/>
      <c r="LAL19" s="58"/>
      <c r="LAM19" s="56" t="e">
        <f>VLOOKUP(LAL19,$B$8:$C$182,2,0)</f>
        <v>#N/A</v>
      </c>
      <c r="LAN19" s="57"/>
      <c r="LAO19" s="58"/>
      <c r="LAP19" s="56" t="e">
        <f>VLOOKUP(LAO19,$B$8:$C$182,2,0)</f>
        <v>#N/A</v>
      </c>
      <c r="LAQ19" s="57"/>
      <c r="LAR19" s="58"/>
      <c r="LAS19" s="56" t="e">
        <f>VLOOKUP(LAR19,$B$8:$C$182,2,0)</f>
        <v>#N/A</v>
      </c>
      <c r="LAT19" s="57"/>
      <c r="LAU19" s="58"/>
      <c r="LAV19" s="56" t="e">
        <f>VLOOKUP(LAU19,$B$8:$C$182,2,0)</f>
        <v>#N/A</v>
      </c>
      <c r="LAW19" s="57"/>
      <c r="LAX19" s="58"/>
      <c r="LAY19" s="56" t="e">
        <f>VLOOKUP(LAX19,$B$8:$C$182,2,0)</f>
        <v>#N/A</v>
      </c>
      <c r="LAZ19" s="57"/>
      <c r="LBA19" s="58"/>
      <c r="LBB19" s="56" t="e">
        <f>VLOOKUP(LBA19,$B$8:$C$182,2,0)</f>
        <v>#N/A</v>
      </c>
      <c r="LBC19" s="57"/>
      <c r="LBD19" s="58"/>
      <c r="LBE19" s="56" t="e">
        <f>VLOOKUP(LBD19,$B$8:$C$182,2,0)</f>
        <v>#N/A</v>
      </c>
      <c r="LBF19" s="57"/>
      <c r="LBG19" s="58"/>
      <c r="LBH19" s="56" t="e">
        <f>VLOOKUP(LBG19,$B$8:$C$182,2,0)</f>
        <v>#N/A</v>
      </c>
      <c r="LBI19" s="57"/>
      <c r="LBJ19" s="58"/>
      <c r="LBK19" s="56" t="e">
        <f>VLOOKUP(LBJ19,$B$8:$C$182,2,0)</f>
        <v>#N/A</v>
      </c>
      <c r="LBL19" s="57"/>
      <c r="LBM19" s="58"/>
      <c r="LBN19" s="56" t="e">
        <f>VLOOKUP(LBM19,$B$8:$C$182,2,0)</f>
        <v>#N/A</v>
      </c>
      <c r="LBO19" s="57"/>
      <c r="LBP19" s="58"/>
      <c r="LBQ19" s="56" t="e">
        <f>VLOOKUP(LBP19,$B$8:$C$182,2,0)</f>
        <v>#N/A</v>
      </c>
      <c r="LBR19" s="57"/>
      <c r="LBS19" s="58"/>
      <c r="LBT19" s="56" t="e">
        <f>VLOOKUP(LBS19,$B$8:$C$182,2,0)</f>
        <v>#N/A</v>
      </c>
      <c r="LBU19" s="57"/>
      <c r="LBV19" s="58"/>
      <c r="LBW19" s="56" t="e">
        <f>VLOOKUP(LBV19,$B$8:$C$182,2,0)</f>
        <v>#N/A</v>
      </c>
      <c r="LBX19" s="57"/>
      <c r="LBY19" s="58"/>
      <c r="LBZ19" s="56" t="e">
        <f>VLOOKUP(LBY19,$B$8:$C$182,2,0)</f>
        <v>#N/A</v>
      </c>
      <c r="LCA19" s="57"/>
      <c r="LCB19" s="58"/>
      <c r="LCC19" s="56" t="e">
        <f>VLOOKUP(LCB19,$B$8:$C$182,2,0)</f>
        <v>#N/A</v>
      </c>
      <c r="LCD19" s="57"/>
      <c r="LCE19" s="58"/>
      <c r="LCF19" s="56" t="e">
        <f>VLOOKUP(LCE19,$B$8:$C$182,2,0)</f>
        <v>#N/A</v>
      </c>
      <c r="LCG19" s="57"/>
      <c r="LCH19" s="58"/>
      <c r="LCI19" s="56" t="e">
        <f>VLOOKUP(LCH19,$B$8:$C$182,2,0)</f>
        <v>#N/A</v>
      </c>
      <c r="LCJ19" s="57"/>
      <c r="LCK19" s="58"/>
      <c r="LCL19" s="56" t="e">
        <f>VLOOKUP(LCK19,$B$8:$C$182,2,0)</f>
        <v>#N/A</v>
      </c>
      <c r="LCM19" s="57"/>
      <c r="LCN19" s="58"/>
      <c r="LCO19" s="56" t="e">
        <f>VLOOKUP(LCN19,$B$8:$C$182,2,0)</f>
        <v>#N/A</v>
      </c>
      <c r="LCP19" s="57"/>
      <c r="LCQ19" s="58"/>
      <c r="LCR19" s="56" t="e">
        <f>VLOOKUP(LCQ19,$B$8:$C$182,2,0)</f>
        <v>#N/A</v>
      </c>
      <c r="LCS19" s="57"/>
      <c r="LCT19" s="58"/>
      <c r="LCU19" s="56" t="e">
        <f>VLOOKUP(LCT19,$B$8:$C$182,2,0)</f>
        <v>#N/A</v>
      </c>
      <c r="LCV19" s="57"/>
      <c r="LCW19" s="58"/>
      <c r="LCX19" s="56" t="e">
        <f>VLOOKUP(LCW19,$B$8:$C$182,2,0)</f>
        <v>#N/A</v>
      </c>
      <c r="LCY19" s="57"/>
      <c r="LCZ19" s="58"/>
      <c r="LDA19" s="56" t="e">
        <f>VLOOKUP(LCZ19,$B$8:$C$182,2,0)</f>
        <v>#N/A</v>
      </c>
      <c r="LDB19" s="57"/>
      <c r="LDC19" s="58"/>
      <c r="LDD19" s="56" t="e">
        <f>VLOOKUP(LDC19,$B$8:$C$182,2,0)</f>
        <v>#N/A</v>
      </c>
      <c r="LDE19" s="57"/>
      <c r="LDF19" s="58"/>
      <c r="LDG19" s="56" t="e">
        <f>VLOOKUP(LDF19,$B$8:$C$182,2,0)</f>
        <v>#N/A</v>
      </c>
      <c r="LDH19" s="57"/>
      <c r="LDI19" s="58"/>
      <c r="LDJ19" s="56" t="e">
        <f>VLOOKUP(LDI19,$B$8:$C$182,2,0)</f>
        <v>#N/A</v>
      </c>
      <c r="LDK19" s="57"/>
      <c r="LDL19" s="58"/>
      <c r="LDM19" s="56" t="e">
        <f>VLOOKUP(LDL19,$B$8:$C$182,2,0)</f>
        <v>#N/A</v>
      </c>
      <c r="LDN19" s="57"/>
      <c r="LDO19" s="58"/>
      <c r="LDP19" s="56" t="e">
        <f>VLOOKUP(LDO19,$B$8:$C$182,2,0)</f>
        <v>#N/A</v>
      </c>
      <c r="LDQ19" s="57"/>
      <c r="LDR19" s="58"/>
      <c r="LDS19" s="56" t="e">
        <f>VLOOKUP(LDR19,$B$8:$C$182,2,0)</f>
        <v>#N/A</v>
      </c>
      <c r="LDT19" s="57"/>
      <c r="LDU19" s="58"/>
      <c r="LDV19" s="56" t="e">
        <f>VLOOKUP(LDU19,$B$8:$C$182,2,0)</f>
        <v>#N/A</v>
      </c>
      <c r="LDW19" s="57"/>
      <c r="LDX19" s="58"/>
      <c r="LDY19" s="56" t="e">
        <f>VLOOKUP(LDX19,$B$8:$C$182,2,0)</f>
        <v>#N/A</v>
      </c>
      <c r="LDZ19" s="57"/>
      <c r="LEA19" s="58"/>
      <c r="LEB19" s="56" t="e">
        <f>VLOOKUP(LEA19,$B$8:$C$182,2,0)</f>
        <v>#N/A</v>
      </c>
      <c r="LEC19" s="57"/>
      <c r="LED19" s="58"/>
      <c r="LEE19" s="56" t="e">
        <f>VLOOKUP(LED19,$B$8:$C$182,2,0)</f>
        <v>#N/A</v>
      </c>
      <c r="LEF19" s="57"/>
      <c r="LEG19" s="58"/>
      <c r="LEH19" s="56" t="e">
        <f>VLOOKUP(LEG19,$B$8:$C$182,2,0)</f>
        <v>#N/A</v>
      </c>
      <c r="LEI19" s="57"/>
      <c r="LEJ19" s="58"/>
      <c r="LEK19" s="56" t="e">
        <f>VLOOKUP(LEJ19,$B$8:$C$182,2,0)</f>
        <v>#N/A</v>
      </c>
      <c r="LEL19" s="57"/>
      <c r="LEM19" s="58"/>
      <c r="LEN19" s="56" t="e">
        <f>VLOOKUP(LEM19,$B$8:$C$182,2,0)</f>
        <v>#N/A</v>
      </c>
      <c r="LEO19" s="57"/>
      <c r="LEP19" s="58"/>
      <c r="LEQ19" s="56" t="e">
        <f>VLOOKUP(LEP19,$B$8:$C$182,2,0)</f>
        <v>#N/A</v>
      </c>
      <c r="LER19" s="57"/>
      <c r="LES19" s="58"/>
      <c r="LET19" s="56" t="e">
        <f>VLOOKUP(LES19,$B$8:$C$182,2,0)</f>
        <v>#N/A</v>
      </c>
      <c r="LEU19" s="57"/>
      <c r="LEV19" s="58"/>
      <c r="LEW19" s="56" t="e">
        <f>VLOOKUP(LEV19,$B$8:$C$182,2,0)</f>
        <v>#N/A</v>
      </c>
      <c r="LEX19" s="57"/>
      <c r="LEY19" s="58"/>
      <c r="LEZ19" s="56" t="e">
        <f>VLOOKUP(LEY19,$B$8:$C$182,2,0)</f>
        <v>#N/A</v>
      </c>
      <c r="LFA19" s="57"/>
      <c r="LFB19" s="58"/>
      <c r="LFC19" s="56" t="e">
        <f>VLOOKUP(LFB19,$B$8:$C$182,2,0)</f>
        <v>#N/A</v>
      </c>
      <c r="LFD19" s="57"/>
      <c r="LFE19" s="58"/>
      <c r="LFF19" s="56" t="e">
        <f>VLOOKUP(LFE19,$B$8:$C$182,2,0)</f>
        <v>#N/A</v>
      </c>
      <c r="LFG19" s="57"/>
      <c r="LFH19" s="58"/>
      <c r="LFI19" s="56" t="e">
        <f>VLOOKUP(LFH19,$B$8:$C$182,2,0)</f>
        <v>#N/A</v>
      </c>
      <c r="LFJ19" s="57"/>
      <c r="LFK19" s="58"/>
      <c r="LFL19" s="56" t="e">
        <f>VLOOKUP(LFK19,$B$8:$C$182,2,0)</f>
        <v>#N/A</v>
      </c>
      <c r="LFM19" s="57"/>
      <c r="LFN19" s="58"/>
      <c r="LFO19" s="56" t="e">
        <f>VLOOKUP(LFN19,$B$8:$C$182,2,0)</f>
        <v>#N/A</v>
      </c>
      <c r="LFP19" s="57"/>
      <c r="LFQ19" s="58"/>
      <c r="LFR19" s="56" t="e">
        <f>VLOOKUP(LFQ19,$B$8:$C$182,2,0)</f>
        <v>#N/A</v>
      </c>
      <c r="LFS19" s="57"/>
      <c r="LFT19" s="58"/>
      <c r="LFU19" s="56" t="e">
        <f>VLOOKUP(LFT19,$B$8:$C$182,2,0)</f>
        <v>#N/A</v>
      </c>
      <c r="LFV19" s="57"/>
      <c r="LFW19" s="58"/>
      <c r="LFX19" s="56" t="e">
        <f>VLOOKUP(LFW19,$B$8:$C$182,2,0)</f>
        <v>#N/A</v>
      </c>
      <c r="LFY19" s="57"/>
      <c r="LFZ19" s="58"/>
      <c r="LGA19" s="56" t="e">
        <f>VLOOKUP(LFZ19,$B$8:$C$182,2,0)</f>
        <v>#N/A</v>
      </c>
      <c r="LGB19" s="57"/>
      <c r="LGC19" s="58"/>
      <c r="LGD19" s="56" t="e">
        <f>VLOOKUP(LGC19,$B$8:$C$182,2,0)</f>
        <v>#N/A</v>
      </c>
      <c r="LGE19" s="57"/>
      <c r="LGF19" s="58"/>
      <c r="LGG19" s="56" t="e">
        <f>VLOOKUP(LGF19,$B$8:$C$182,2,0)</f>
        <v>#N/A</v>
      </c>
      <c r="LGH19" s="57"/>
      <c r="LGI19" s="58"/>
      <c r="LGJ19" s="56" t="e">
        <f>VLOOKUP(LGI19,$B$8:$C$182,2,0)</f>
        <v>#N/A</v>
      </c>
      <c r="LGK19" s="57"/>
      <c r="LGL19" s="58"/>
      <c r="LGM19" s="56" t="e">
        <f>VLOOKUP(LGL19,$B$8:$C$182,2,0)</f>
        <v>#N/A</v>
      </c>
      <c r="LGN19" s="57"/>
      <c r="LGO19" s="58"/>
      <c r="LGP19" s="56" t="e">
        <f>VLOOKUP(LGO19,$B$8:$C$182,2,0)</f>
        <v>#N/A</v>
      </c>
      <c r="LGQ19" s="57"/>
      <c r="LGR19" s="58"/>
      <c r="LGS19" s="56" t="e">
        <f>VLOOKUP(LGR19,$B$8:$C$182,2,0)</f>
        <v>#N/A</v>
      </c>
      <c r="LGT19" s="57"/>
      <c r="LGU19" s="58"/>
      <c r="LGV19" s="56" t="e">
        <f>VLOOKUP(LGU19,$B$8:$C$182,2,0)</f>
        <v>#N/A</v>
      </c>
      <c r="LGW19" s="57"/>
      <c r="LGX19" s="58"/>
      <c r="LGY19" s="56" t="e">
        <f>VLOOKUP(LGX19,$B$8:$C$182,2,0)</f>
        <v>#N/A</v>
      </c>
      <c r="LGZ19" s="57"/>
      <c r="LHA19" s="58"/>
      <c r="LHB19" s="56" t="e">
        <f>VLOOKUP(LHA19,$B$8:$C$182,2,0)</f>
        <v>#N/A</v>
      </c>
      <c r="LHC19" s="57"/>
      <c r="LHD19" s="58"/>
      <c r="LHE19" s="56" t="e">
        <f>VLOOKUP(LHD19,$B$8:$C$182,2,0)</f>
        <v>#N/A</v>
      </c>
      <c r="LHF19" s="57"/>
      <c r="LHG19" s="58"/>
      <c r="LHH19" s="56" t="e">
        <f>VLOOKUP(LHG19,$B$8:$C$182,2,0)</f>
        <v>#N/A</v>
      </c>
      <c r="LHI19" s="57"/>
      <c r="LHJ19" s="58"/>
      <c r="LHK19" s="56" t="e">
        <f>VLOOKUP(LHJ19,$B$8:$C$182,2,0)</f>
        <v>#N/A</v>
      </c>
      <c r="LHL19" s="57"/>
      <c r="LHM19" s="58"/>
      <c r="LHN19" s="56" t="e">
        <f>VLOOKUP(LHM19,$B$8:$C$182,2,0)</f>
        <v>#N/A</v>
      </c>
      <c r="LHO19" s="57"/>
      <c r="LHP19" s="58"/>
      <c r="LHQ19" s="56" t="e">
        <f>VLOOKUP(LHP19,$B$8:$C$182,2,0)</f>
        <v>#N/A</v>
      </c>
      <c r="LHR19" s="57"/>
      <c r="LHS19" s="58"/>
      <c r="LHT19" s="56" t="e">
        <f>VLOOKUP(LHS19,$B$8:$C$182,2,0)</f>
        <v>#N/A</v>
      </c>
      <c r="LHU19" s="57"/>
      <c r="LHV19" s="58"/>
      <c r="LHW19" s="56" t="e">
        <f>VLOOKUP(LHV19,$B$8:$C$182,2,0)</f>
        <v>#N/A</v>
      </c>
      <c r="LHX19" s="57"/>
      <c r="LHY19" s="58"/>
      <c r="LHZ19" s="56" t="e">
        <f>VLOOKUP(LHY19,$B$8:$C$182,2,0)</f>
        <v>#N/A</v>
      </c>
      <c r="LIA19" s="57"/>
      <c r="LIB19" s="58"/>
      <c r="LIC19" s="56" t="e">
        <f>VLOOKUP(LIB19,$B$8:$C$182,2,0)</f>
        <v>#N/A</v>
      </c>
      <c r="LID19" s="57"/>
      <c r="LIE19" s="58"/>
      <c r="LIF19" s="56" t="e">
        <f>VLOOKUP(LIE19,$B$8:$C$182,2,0)</f>
        <v>#N/A</v>
      </c>
      <c r="LIG19" s="57"/>
      <c r="LIH19" s="58"/>
      <c r="LII19" s="56" t="e">
        <f>VLOOKUP(LIH19,$B$8:$C$182,2,0)</f>
        <v>#N/A</v>
      </c>
      <c r="LIJ19" s="57"/>
      <c r="LIK19" s="58"/>
      <c r="LIL19" s="56" t="e">
        <f>VLOOKUP(LIK19,$B$8:$C$182,2,0)</f>
        <v>#N/A</v>
      </c>
      <c r="LIM19" s="57"/>
      <c r="LIN19" s="58"/>
      <c r="LIO19" s="56" t="e">
        <f>VLOOKUP(LIN19,$B$8:$C$182,2,0)</f>
        <v>#N/A</v>
      </c>
      <c r="LIP19" s="57"/>
      <c r="LIQ19" s="58"/>
      <c r="LIR19" s="56" t="e">
        <f>VLOOKUP(LIQ19,$B$8:$C$182,2,0)</f>
        <v>#N/A</v>
      </c>
      <c r="LIS19" s="57"/>
      <c r="LIT19" s="58"/>
      <c r="LIU19" s="56" t="e">
        <f>VLOOKUP(LIT19,$B$8:$C$182,2,0)</f>
        <v>#N/A</v>
      </c>
      <c r="LIV19" s="57"/>
      <c r="LIW19" s="58"/>
      <c r="LIX19" s="56" t="e">
        <f>VLOOKUP(LIW19,$B$8:$C$182,2,0)</f>
        <v>#N/A</v>
      </c>
      <c r="LIY19" s="57"/>
      <c r="LIZ19" s="58"/>
      <c r="LJA19" s="56" t="e">
        <f>VLOOKUP(LIZ19,$B$8:$C$182,2,0)</f>
        <v>#N/A</v>
      </c>
      <c r="LJB19" s="57"/>
      <c r="LJC19" s="58"/>
      <c r="LJD19" s="56" t="e">
        <f>VLOOKUP(LJC19,$B$8:$C$182,2,0)</f>
        <v>#N/A</v>
      </c>
      <c r="LJE19" s="57"/>
      <c r="LJF19" s="58"/>
      <c r="LJG19" s="56" t="e">
        <f>VLOOKUP(LJF19,$B$8:$C$182,2,0)</f>
        <v>#N/A</v>
      </c>
      <c r="LJH19" s="57"/>
      <c r="LJI19" s="58"/>
      <c r="LJJ19" s="56" t="e">
        <f>VLOOKUP(LJI19,$B$8:$C$182,2,0)</f>
        <v>#N/A</v>
      </c>
      <c r="LJK19" s="57"/>
      <c r="LJL19" s="58"/>
      <c r="LJM19" s="56" t="e">
        <f>VLOOKUP(LJL19,$B$8:$C$182,2,0)</f>
        <v>#N/A</v>
      </c>
      <c r="LJN19" s="57"/>
      <c r="LJO19" s="58"/>
      <c r="LJP19" s="56" t="e">
        <f>VLOOKUP(LJO19,$B$8:$C$182,2,0)</f>
        <v>#N/A</v>
      </c>
      <c r="LJQ19" s="57"/>
      <c r="LJR19" s="58"/>
      <c r="LJS19" s="56" t="e">
        <f>VLOOKUP(LJR19,$B$8:$C$182,2,0)</f>
        <v>#N/A</v>
      </c>
      <c r="LJT19" s="57"/>
      <c r="LJU19" s="58"/>
      <c r="LJV19" s="56" t="e">
        <f>VLOOKUP(LJU19,$B$8:$C$182,2,0)</f>
        <v>#N/A</v>
      </c>
      <c r="LJW19" s="57"/>
      <c r="LJX19" s="58"/>
      <c r="LJY19" s="56" t="e">
        <f>VLOOKUP(LJX19,$B$8:$C$182,2,0)</f>
        <v>#N/A</v>
      </c>
      <c r="LJZ19" s="57"/>
      <c r="LKA19" s="58"/>
      <c r="LKB19" s="56" t="e">
        <f>VLOOKUP(LKA19,$B$8:$C$182,2,0)</f>
        <v>#N/A</v>
      </c>
      <c r="LKC19" s="57"/>
      <c r="LKD19" s="58"/>
      <c r="LKE19" s="56" t="e">
        <f>VLOOKUP(LKD19,$B$8:$C$182,2,0)</f>
        <v>#N/A</v>
      </c>
      <c r="LKF19" s="57"/>
      <c r="LKG19" s="58"/>
      <c r="LKH19" s="56" t="e">
        <f>VLOOKUP(LKG19,$B$8:$C$182,2,0)</f>
        <v>#N/A</v>
      </c>
      <c r="LKI19" s="57"/>
      <c r="LKJ19" s="58"/>
      <c r="LKK19" s="56" t="e">
        <f>VLOOKUP(LKJ19,$B$8:$C$182,2,0)</f>
        <v>#N/A</v>
      </c>
      <c r="LKL19" s="57"/>
      <c r="LKM19" s="58"/>
      <c r="LKN19" s="56" t="e">
        <f>VLOOKUP(LKM19,$B$8:$C$182,2,0)</f>
        <v>#N/A</v>
      </c>
      <c r="LKO19" s="57"/>
      <c r="LKP19" s="58"/>
      <c r="LKQ19" s="56" t="e">
        <f>VLOOKUP(LKP19,$B$8:$C$182,2,0)</f>
        <v>#N/A</v>
      </c>
      <c r="LKR19" s="57"/>
      <c r="LKS19" s="58"/>
      <c r="LKT19" s="56" t="e">
        <f>VLOOKUP(LKS19,$B$8:$C$182,2,0)</f>
        <v>#N/A</v>
      </c>
      <c r="LKU19" s="57"/>
      <c r="LKV19" s="58"/>
      <c r="LKW19" s="56" t="e">
        <f>VLOOKUP(LKV19,$B$8:$C$182,2,0)</f>
        <v>#N/A</v>
      </c>
      <c r="LKX19" s="57"/>
      <c r="LKY19" s="58"/>
      <c r="LKZ19" s="56" t="e">
        <f>VLOOKUP(LKY19,$B$8:$C$182,2,0)</f>
        <v>#N/A</v>
      </c>
      <c r="LLA19" s="57"/>
      <c r="LLB19" s="58"/>
      <c r="LLC19" s="56" t="e">
        <f>VLOOKUP(LLB19,$B$8:$C$182,2,0)</f>
        <v>#N/A</v>
      </c>
      <c r="LLD19" s="57"/>
      <c r="LLE19" s="58"/>
      <c r="LLF19" s="56" t="e">
        <f>VLOOKUP(LLE19,$B$8:$C$182,2,0)</f>
        <v>#N/A</v>
      </c>
      <c r="LLG19" s="57"/>
      <c r="LLH19" s="58"/>
      <c r="LLI19" s="56" t="e">
        <f>VLOOKUP(LLH19,$B$8:$C$182,2,0)</f>
        <v>#N/A</v>
      </c>
      <c r="LLJ19" s="57"/>
      <c r="LLK19" s="58"/>
      <c r="LLL19" s="56" t="e">
        <f>VLOOKUP(LLK19,$B$8:$C$182,2,0)</f>
        <v>#N/A</v>
      </c>
      <c r="LLM19" s="57"/>
      <c r="LLN19" s="58"/>
      <c r="LLO19" s="56" t="e">
        <f>VLOOKUP(LLN19,$B$8:$C$182,2,0)</f>
        <v>#N/A</v>
      </c>
      <c r="LLP19" s="57"/>
      <c r="LLQ19" s="58"/>
      <c r="LLR19" s="56" t="e">
        <f>VLOOKUP(LLQ19,$B$8:$C$182,2,0)</f>
        <v>#N/A</v>
      </c>
      <c r="LLS19" s="57"/>
      <c r="LLT19" s="58"/>
      <c r="LLU19" s="56" t="e">
        <f>VLOOKUP(LLT19,$B$8:$C$182,2,0)</f>
        <v>#N/A</v>
      </c>
      <c r="LLV19" s="57"/>
      <c r="LLW19" s="58"/>
      <c r="LLX19" s="56" t="e">
        <f>VLOOKUP(LLW19,$B$8:$C$182,2,0)</f>
        <v>#N/A</v>
      </c>
      <c r="LLY19" s="57"/>
      <c r="LLZ19" s="58"/>
      <c r="LMA19" s="56" t="e">
        <f>VLOOKUP(LLZ19,$B$8:$C$182,2,0)</f>
        <v>#N/A</v>
      </c>
      <c r="LMB19" s="57"/>
      <c r="LMC19" s="58"/>
      <c r="LMD19" s="56" t="e">
        <f>VLOOKUP(LMC19,$B$8:$C$182,2,0)</f>
        <v>#N/A</v>
      </c>
      <c r="LME19" s="57"/>
      <c r="LMF19" s="58"/>
      <c r="LMG19" s="56" t="e">
        <f>VLOOKUP(LMF19,$B$8:$C$182,2,0)</f>
        <v>#N/A</v>
      </c>
      <c r="LMH19" s="57"/>
      <c r="LMI19" s="58"/>
      <c r="LMJ19" s="56" t="e">
        <f>VLOOKUP(LMI19,$B$8:$C$182,2,0)</f>
        <v>#N/A</v>
      </c>
      <c r="LMK19" s="57"/>
      <c r="LML19" s="58"/>
      <c r="LMM19" s="56" t="e">
        <f>VLOOKUP(LML19,$B$8:$C$182,2,0)</f>
        <v>#N/A</v>
      </c>
      <c r="LMN19" s="57"/>
      <c r="LMO19" s="58"/>
      <c r="LMP19" s="56" t="e">
        <f>VLOOKUP(LMO19,$B$8:$C$182,2,0)</f>
        <v>#N/A</v>
      </c>
      <c r="LMQ19" s="57"/>
      <c r="LMR19" s="58"/>
      <c r="LMS19" s="56" t="e">
        <f>VLOOKUP(LMR19,$B$8:$C$182,2,0)</f>
        <v>#N/A</v>
      </c>
      <c r="LMT19" s="57"/>
      <c r="LMU19" s="58"/>
      <c r="LMV19" s="56" t="e">
        <f>VLOOKUP(LMU19,$B$8:$C$182,2,0)</f>
        <v>#N/A</v>
      </c>
      <c r="LMW19" s="57"/>
      <c r="LMX19" s="58"/>
      <c r="LMY19" s="56" t="e">
        <f>VLOOKUP(LMX19,$B$8:$C$182,2,0)</f>
        <v>#N/A</v>
      </c>
      <c r="LMZ19" s="57"/>
      <c r="LNA19" s="58"/>
      <c r="LNB19" s="56" t="e">
        <f>VLOOKUP(LNA19,$B$8:$C$182,2,0)</f>
        <v>#N/A</v>
      </c>
      <c r="LNC19" s="57"/>
      <c r="LND19" s="58"/>
      <c r="LNE19" s="56" t="e">
        <f>VLOOKUP(LND19,$B$8:$C$182,2,0)</f>
        <v>#N/A</v>
      </c>
      <c r="LNF19" s="57"/>
      <c r="LNG19" s="58"/>
      <c r="LNH19" s="56" t="e">
        <f>VLOOKUP(LNG19,$B$8:$C$182,2,0)</f>
        <v>#N/A</v>
      </c>
      <c r="LNI19" s="57"/>
      <c r="LNJ19" s="58"/>
      <c r="LNK19" s="56" t="e">
        <f>VLOOKUP(LNJ19,$B$8:$C$182,2,0)</f>
        <v>#N/A</v>
      </c>
      <c r="LNL19" s="57"/>
      <c r="LNM19" s="58"/>
      <c r="LNN19" s="56" t="e">
        <f>VLOOKUP(LNM19,$B$8:$C$182,2,0)</f>
        <v>#N/A</v>
      </c>
      <c r="LNO19" s="57"/>
      <c r="LNP19" s="58"/>
      <c r="LNQ19" s="56" t="e">
        <f>VLOOKUP(LNP19,$B$8:$C$182,2,0)</f>
        <v>#N/A</v>
      </c>
      <c r="LNR19" s="57"/>
      <c r="LNS19" s="58"/>
      <c r="LNT19" s="56" t="e">
        <f>VLOOKUP(LNS19,$B$8:$C$182,2,0)</f>
        <v>#N/A</v>
      </c>
      <c r="LNU19" s="57"/>
      <c r="LNV19" s="58"/>
      <c r="LNW19" s="56" t="e">
        <f>VLOOKUP(LNV19,$B$8:$C$182,2,0)</f>
        <v>#N/A</v>
      </c>
      <c r="LNX19" s="57"/>
      <c r="LNY19" s="58"/>
      <c r="LNZ19" s="56" t="e">
        <f>VLOOKUP(LNY19,$B$8:$C$182,2,0)</f>
        <v>#N/A</v>
      </c>
      <c r="LOA19" s="57"/>
      <c r="LOB19" s="58"/>
      <c r="LOC19" s="56" t="e">
        <f>VLOOKUP(LOB19,$B$8:$C$182,2,0)</f>
        <v>#N/A</v>
      </c>
      <c r="LOD19" s="57"/>
      <c r="LOE19" s="58"/>
      <c r="LOF19" s="56" t="e">
        <f>VLOOKUP(LOE19,$B$8:$C$182,2,0)</f>
        <v>#N/A</v>
      </c>
      <c r="LOG19" s="57"/>
      <c r="LOH19" s="58"/>
      <c r="LOI19" s="56" t="e">
        <f>VLOOKUP(LOH19,$B$8:$C$182,2,0)</f>
        <v>#N/A</v>
      </c>
      <c r="LOJ19" s="57"/>
      <c r="LOK19" s="58"/>
      <c r="LOL19" s="56" t="e">
        <f>VLOOKUP(LOK19,$B$8:$C$182,2,0)</f>
        <v>#N/A</v>
      </c>
      <c r="LOM19" s="57"/>
      <c r="LON19" s="58"/>
      <c r="LOO19" s="56" t="e">
        <f>VLOOKUP(LON19,$B$8:$C$182,2,0)</f>
        <v>#N/A</v>
      </c>
      <c r="LOP19" s="57"/>
      <c r="LOQ19" s="58"/>
      <c r="LOR19" s="56" t="e">
        <f>VLOOKUP(LOQ19,$B$8:$C$182,2,0)</f>
        <v>#N/A</v>
      </c>
      <c r="LOS19" s="57"/>
      <c r="LOT19" s="58"/>
      <c r="LOU19" s="56" t="e">
        <f>VLOOKUP(LOT19,$B$8:$C$182,2,0)</f>
        <v>#N/A</v>
      </c>
      <c r="LOV19" s="57"/>
      <c r="LOW19" s="58"/>
      <c r="LOX19" s="56" t="e">
        <f>VLOOKUP(LOW19,$B$8:$C$182,2,0)</f>
        <v>#N/A</v>
      </c>
      <c r="LOY19" s="57"/>
      <c r="LOZ19" s="58"/>
      <c r="LPA19" s="56" t="e">
        <f>VLOOKUP(LOZ19,$B$8:$C$182,2,0)</f>
        <v>#N/A</v>
      </c>
      <c r="LPB19" s="57"/>
      <c r="LPC19" s="58"/>
      <c r="LPD19" s="56" t="e">
        <f>VLOOKUP(LPC19,$B$8:$C$182,2,0)</f>
        <v>#N/A</v>
      </c>
      <c r="LPE19" s="57"/>
      <c r="LPF19" s="58"/>
      <c r="LPG19" s="56" t="e">
        <f>VLOOKUP(LPF19,$B$8:$C$182,2,0)</f>
        <v>#N/A</v>
      </c>
      <c r="LPH19" s="57"/>
      <c r="LPI19" s="58"/>
      <c r="LPJ19" s="56" t="e">
        <f>VLOOKUP(LPI19,$B$8:$C$182,2,0)</f>
        <v>#N/A</v>
      </c>
      <c r="LPK19" s="57"/>
      <c r="LPL19" s="58"/>
      <c r="LPM19" s="56" t="e">
        <f>VLOOKUP(LPL19,$B$8:$C$182,2,0)</f>
        <v>#N/A</v>
      </c>
      <c r="LPN19" s="57"/>
      <c r="LPO19" s="58"/>
      <c r="LPP19" s="56" t="e">
        <f>VLOOKUP(LPO19,$B$8:$C$182,2,0)</f>
        <v>#N/A</v>
      </c>
      <c r="LPQ19" s="57"/>
      <c r="LPR19" s="58"/>
      <c r="LPS19" s="56" t="e">
        <f>VLOOKUP(LPR19,$B$8:$C$182,2,0)</f>
        <v>#N/A</v>
      </c>
      <c r="LPT19" s="57"/>
      <c r="LPU19" s="58"/>
      <c r="LPV19" s="56" t="e">
        <f>VLOOKUP(LPU19,$B$8:$C$182,2,0)</f>
        <v>#N/A</v>
      </c>
      <c r="LPW19" s="57"/>
      <c r="LPX19" s="58"/>
      <c r="LPY19" s="56" t="e">
        <f>VLOOKUP(LPX19,$B$8:$C$182,2,0)</f>
        <v>#N/A</v>
      </c>
      <c r="LPZ19" s="57"/>
      <c r="LQA19" s="58"/>
      <c r="LQB19" s="56" t="e">
        <f>VLOOKUP(LQA19,$B$8:$C$182,2,0)</f>
        <v>#N/A</v>
      </c>
      <c r="LQC19" s="57"/>
      <c r="LQD19" s="58"/>
      <c r="LQE19" s="56" t="e">
        <f>VLOOKUP(LQD19,$B$8:$C$182,2,0)</f>
        <v>#N/A</v>
      </c>
      <c r="LQF19" s="57"/>
      <c r="LQG19" s="58"/>
      <c r="LQH19" s="56" t="e">
        <f>VLOOKUP(LQG19,$B$8:$C$182,2,0)</f>
        <v>#N/A</v>
      </c>
      <c r="LQI19" s="57"/>
      <c r="LQJ19" s="58"/>
      <c r="LQK19" s="56" t="e">
        <f>VLOOKUP(LQJ19,$B$8:$C$182,2,0)</f>
        <v>#N/A</v>
      </c>
      <c r="LQL19" s="57"/>
      <c r="LQM19" s="58"/>
      <c r="LQN19" s="56" t="e">
        <f>VLOOKUP(LQM19,$B$8:$C$182,2,0)</f>
        <v>#N/A</v>
      </c>
      <c r="LQO19" s="57"/>
      <c r="LQP19" s="58"/>
      <c r="LQQ19" s="56" t="e">
        <f>VLOOKUP(LQP19,$B$8:$C$182,2,0)</f>
        <v>#N/A</v>
      </c>
      <c r="LQR19" s="57"/>
      <c r="LQS19" s="58"/>
      <c r="LQT19" s="56" t="e">
        <f>VLOOKUP(LQS19,$B$8:$C$182,2,0)</f>
        <v>#N/A</v>
      </c>
      <c r="LQU19" s="57"/>
      <c r="LQV19" s="58"/>
      <c r="LQW19" s="56" t="e">
        <f>VLOOKUP(LQV19,$B$8:$C$182,2,0)</f>
        <v>#N/A</v>
      </c>
      <c r="LQX19" s="57"/>
      <c r="LQY19" s="58"/>
      <c r="LQZ19" s="56" t="e">
        <f>VLOOKUP(LQY19,$B$8:$C$182,2,0)</f>
        <v>#N/A</v>
      </c>
      <c r="LRA19" s="57"/>
      <c r="LRB19" s="58"/>
      <c r="LRC19" s="56" t="e">
        <f>VLOOKUP(LRB19,$B$8:$C$182,2,0)</f>
        <v>#N/A</v>
      </c>
      <c r="LRD19" s="57"/>
      <c r="LRE19" s="58"/>
      <c r="LRF19" s="56" t="e">
        <f>VLOOKUP(LRE19,$B$8:$C$182,2,0)</f>
        <v>#N/A</v>
      </c>
      <c r="LRG19" s="57"/>
      <c r="LRH19" s="58"/>
      <c r="LRI19" s="56" t="e">
        <f>VLOOKUP(LRH19,$B$8:$C$182,2,0)</f>
        <v>#N/A</v>
      </c>
      <c r="LRJ19" s="57"/>
      <c r="LRK19" s="58"/>
      <c r="LRL19" s="56" t="e">
        <f>VLOOKUP(LRK19,$B$8:$C$182,2,0)</f>
        <v>#N/A</v>
      </c>
      <c r="LRM19" s="57"/>
      <c r="LRN19" s="58"/>
      <c r="LRO19" s="56" t="e">
        <f>VLOOKUP(LRN19,$B$8:$C$182,2,0)</f>
        <v>#N/A</v>
      </c>
      <c r="LRP19" s="57"/>
      <c r="LRQ19" s="58"/>
      <c r="LRR19" s="56" t="e">
        <f>VLOOKUP(LRQ19,$B$8:$C$182,2,0)</f>
        <v>#N/A</v>
      </c>
      <c r="LRS19" s="57"/>
      <c r="LRT19" s="58"/>
      <c r="LRU19" s="56" t="e">
        <f>VLOOKUP(LRT19,$B$8:$C$182,2,0)</f>
        <v>#N/A</v>
      </c>
      <c r="LRV19" s="57"/>
      <c r="LRW19" s="58"/>
      <c r="LRX19" s="56" t="e">
        <f>VLOOKUP(LRW19,$B$8:$C$182,2,0)</f>
        <v>#N/A</v>
      </c>
      <c r="LRY19" s="57"/>
      <c r="LRZ19" s="58"/>
      <c r="LSA19" s="56" t="e">
        <f>VLOOKUP(LRZ19,$B$8:$C$182,2,0)</f>
        <v>#N/A</v>
      </c>
      <c r="LSB19" s="57"/>
      <c r="LSC19" s="58"/>
      <c r="LSD19" s="56" t="e">
        <f>VLOOKUP(LSC19,$B$8:$C$182,2,0)</f>
        <v>#N/A</v>
      </c>
      <c r="LSE19" s="57"/>
      <c r="LSF19" s="58"/>
      <c r="LSG19" s="56" t="e">
        <f>VLOOKUP(LSF19,$B$8:$C$182,2,0)</f>
        <v>#N/A</v>
      </c>
      <c r="LSH19" s="57"/>
      <c r="LSI19" s="58"/>
      <c r="LSJ19" s="56" t="e">
        <f>VLOOKUP(LSI19,$B$8:$C$182,2,0)</f>
        <v>#N/A</v>
      </c>
      <c r="LSK19" s="57"/>
      <c r="LSL19" s="58"/>
      <c r="LSM19" s="56" t="e">
        <f>VLOOKUP(LSL19,$B$8:$C$182,2,0)</f>
        <v>#N/A</v>
      </c>
      <c r="LSN19" s="57"/>
      <c r="LSO19" s="58"/>
      <c r="LSP19" s="56" t="e">
        <f>VLOOKUP(LSO19,$B$8:$C$182,2,0)</f>
        <v>#N/A</v>
      </c>
      <c r="LSQ19" s="57"/>
      <c r="LSR19" s="58"/>
      <c r="LSS19" s="56" t="e">
        <f>VLOOKUP(LSR19,$B$8:$C$182,2,0)</f>
        <v>#N/A</v>
      </c>
      <c r="LST19" s="57"/>
      <c r="LSU19" s="58"/>
      <c r="LSV19" s="56" t="e">
        <f>VLOOKUP(LSU19,$B$8:$C$182,2,0)</f>
        <v>#N/A</v>
      </c>
      <c r="LSW19" s="57"/>
      <c r="LSX19" s="58"/>
      <c r="LSY19" s="56" t="e">
        <f>VLOOKUP(LSX19,$B$8:$C$182,2,0)</f>
        <v>#N/A</v>
      </c>
      <c r="LSZ19" s="57"/>
      <c r="LTA19" s="58"/>
      <c r="LTB19" s="56" t="e">
        <f>VLOOKUP(LTA19,$B$8:$C$182,2,0)</f>
        <v>#N/A</v>
      </c>
      <c r="LTC19" s="57"/>
      <c r="LTD19" s="58"/>
      <c r="LTE19" s="56" t="e">
        <f>VLOOKUP(LTD19,$B$8:$C$182,2,0)</f>
        <v>#N/A</v>
      </c>
      <c r="LTF19" s="57"/>
      <c r="LTG19" s="58"/>
      <c r="LTH19" s="56" t="e">
        <f>VLOOKUP(LTG19,$B$8:$C$182,2,0)</f>
        <v>#N/A</v>
      </c>
      <c r="LTI19" s="57"/>
      <c r="LTJ19" s="58"/>
      <c r="LTK19" s="56" t="e">
        <f>VLOOKUP(LTJ19,$B$8:$C$182,2,0)</f>
        <v>#N/A</v>
      </c>
      <c r="LTL19" s="57"/>
      <c r="LTM19" s="58"/>
      <c r="LTN19" s="56" t="e">
        <f>VLOOKUP(LTM19,$B$8:$C$182,2,0)</f>
        <v>#N/A</v>
      </c>
      <c r="LTO19" s="57"/>
      <c r="LTP19" s="58"/>
      <c r="LTQ19" s="56" t="e">
        <f>VLOOKUP(LTP19,$B$8:$C$182,2,0)</f>
        <v>#N/A</v>
      </c>
      <c r="LTR19" s="57"/>
      <c r="LTS19" s="58"/>
      <c r="LTT19" s="56" t="e">
        <f>VLOOKUP(LTS19,$B$8:$C$182,2,0)</f>
        <v>#N/A</v>
      </c>
      <c r="LTU19" s="57"/>
      <c r="LTV19" s="58"/>
      <c r="LTW19" s="56" t="e">
        <f>VLOOKUP(LTV19,$B$8:$C$182,2,0)</f>
        <v>#N/A</v>
      </c>
      <c r="LTX19" s="57"/>
      <c r="LTY19" s="58"/>
      <c r="LTZ19" s="56" t="e">
        <f>VLOOKUP(LTY19,$B$8:$C$182,2,0)</f>
        <v>#N/A</v>
      </c>
      <c r="LUA19" s="57"/>
      <c r="LUB19" s="58"/>
      <c r="LUC19" s="56" t="e">
        <f>VLOOKUP(LUB19,$B$8:$C$182,2,0)</f>
        <v>#N/A</v>
      </c>
      <c r="LUD19" s="57"/>
      <c r="LUE19" s="58"/>
      <c r="LUF19" s="56" t="e">
        <f>VLOOKUP(LUE19,$B$8:$C$182,2,0)</f>
        <v>#N/A</v>
      </c>
      <c r="LUG19" s="57"/>
      <c r="LUH19" s="58"/>
      <c r="LUI19" s="56" t="e">
        <f>VLOOKUP(LUH19,$B$8:$C$182,2,0)</f>
        <v>#N/A</v>
      </c>
      <c r="LUJ19" s="57"/>
      <c r="LUK19" s="58"/>
      <c r="LUL19" s="56" t="e">
        <f>VLOOKUP(LUK19,$B$8:$C$182,2,0)</f>
        <v>#N/A</v>
      </c>
      <c r="LUM19" s="57"/>
      <c r="LUN19" s="58"/>
      <c r="LUO19" s="56" t="e">
        <f>VLOOKUP(LUN19,$B$8:$C$182,2,0)</f>
        <v>#N/A</v>
      </c>
      <c r="LUP19" s="57"/>
      <c r="LUQ19" s="58"/>
      <c r="LUR19" s="56" t="e">
        <f>VLOOKUP(LUQ19,$B$8:$C$182,2,0)</f>
        <v>#N/A</v>
      </c>
      <c r="LUS19" s="57"/>
      <c r="LUT19" s="58"/>
      <c r="LUU19" s="56" t="e">
        <f>VLOOKUP(LUT19,$B$8:$C$182,2,0)</f>
        <v>#N/A</v>
      </c>
      <c r="LUV19" s="57"/>
      <c r="LUW19" s="58"/>
      <c r="LUX19" s="56" t="e">
        <f>VLOOKUP(LUW19,$B$8:$C$182,2,0)</f>
        <v>#N/A</v>
      </c>
      <c r="LUY19" s="57"/>
      <c r="LUZ19" s="58"/>
      <c r="LVA19" s="56" t="e">
        <f>VLOOKUP(LUZ19,$B$8:$C$182,2,0)</f>
        <v>#N/A</v>
      </c>
      <c r="LVB19" s="57"/>
      <c r="LVC19" s="58"/>
      <c r="LVD19" s="56" t="e">
        <f>VLOOKUP(LVC19,$B$8:$C$182,2,0)</f>
        <v>#N/A</v>
      </c>
      <c r="LVE19" s="57"/>
      <c r="LVF19" s="58"/>
      <c r="LVG19" s="56" t="e">
        <f>VLOOKUP(LVF19,$B$8:$C$182,2,0)</f>
        <v>#N/A</v>
      </c>
      <c r="LVH19" s="57"/>
      <c r="LVI19" s="58"/>
      <c r="LVJ19" s="56" t="e">
        <f>VLOOKUP(LVI19,$B$8:$C$182,2,0)</f>
        <v>#N/A</v>
      </c>
      <c r="LVK19" s="57"/>
      <c r="LVL19" s="58"/>
      <c r="LVM19" s="56" t="e">
        <f>VLOOKUP(LVL19,$B$8:$C$182,2,0)</f>
        <v>#N/A</v>
      </c>
      <c r="LVN19" s="57"/>
      <c r="LVO19" s="58"/>
      <c r="LVP19" s="56" t="e">
        <f>VLOOKUP(LVO19,$B$8:$C$182,2,0)</f>
        <v>#N/A</v>
      </c>
      <c r="LVQ19" s="57"/>
      <c r="LVR19" s="58"/>
      <c r="LVS19" s="56" t="e">
        <f>VLOOKUP(LVR19,$B$8:$C$182,2,0)</f>
        <v>#N/A</v>
      </c>
      <c r="LVT19" s="57"/>
      <c r="LVU19" s="58"/>
      <c r="LVV19" s="56" t="e">
        <f>VLOOKUP(LVU19,$B$8:$C$182,2,0)</f>
        <v>#N/A</v>
      </c>
      <c r="LVW19" s="57"/>
      <c r="LVX19" s="58"/>
      <c r="LVY19" s="56" t="e">
        <f>VLOOKUP(LVX19,$B$8:$C$182,2,0)</f>
        <v>#N/A</v>
      </c>
      <c r="LVZ19" s="57"/>
      <c r="LWA19" s="58"/>
      <c r="LWB19" s="56" t="e">
        <f>VLOOKUP(LWA19,$B$8:$C$182,2,0)</f>
        <v>#N/A</v>
      </c>
      <c r="LWC19" s="57"/>
      <c r="LWD19" s="58"/>
      <c r="LWE19" s="56" t="e">
        <f>VLOOKUP(LWD19,$B$8:$C$182,2,0)</f>
        <v>#N/A</v>
      </c>
      <c r="LWF19" s="57"/>
      <c r="LWG19" s="58"/>
      <c r="LWH19" s="56" t="e">
        <f>VLOOKUP(LWG19,$B$8:$C$182,2,0)</f>
        <v>#N/A</v>
      </c>
      <c r="LWI19" s="57"/>
      <c r="LWJ19" s="58"/>
      <c r="LWK19" s="56" t="e">
        <f>VLOOKUP(LWJ19,$B$8:$C$182,2,0)</f>
        <v>#N/A</v>
      </c>
      <c r="LWL19" s="57"/>
      <c r="LWM19" s="58"/>
      <c r="LWN19" s="56" t="e">
        <f>VLOOKUP(LWM19,$B$8:$C$182,2,0)</f>
        <v>#N/A</v>
      </c>
      <c r="LWO19" s="57"/>
      <c r="LWP19" s="58"/>
      <c r="LWQ19" s="56" t="e">
        <f>VLOOKUP(LWP19,$B$8:$C$182,2,0)</f>
        <v>#N/A</v>
      </c>
      <c r="LWR19" s="57"/>
      <c r="LWS19" s="58"/>
      <c r="LWT19" s="56" t="e">
        <f>VLOOKUP(LWS19,$B$8:$C$182,2,0)</f>
        <v>#N/A</v>
      </c>
      <c r="LWU19" s="57"/>
      <c r="LWV19" s="58"/>
      <c r="LWW19" s="56" t="e">
        <f>VLOOKUP(LWV19,$B$8:$C$182,2,0)</f>
        <v>#N/A</v>
      </c>
      <c r="LWX19" s="57"/>
      <c r="LWY19" s="58"/>
      <c r="LWZ19" s="56" t="e">
        <f>VLOOKUP(LWY19,$B$8:$C$182,2,0)</f>
        <v>#N/A</v>
      </c>
      <c r="LXA19" s="57"/>
      <c r="LXB19" s="58"/>
      <c r="LXC19" s="56" t="e">
        <f>VLOOKUP(LXB19,$B$8:$C$182,2,0)</f>
        <v>#N/A</v>
      </c>
      <c r="LXD19" s="57"/>
      <c r="LXE19" s="58"/>
      <c r="LXF19" s="56" t="e">
        <f>VLOOKUP(LXE19,$B$8:$C$182,2,0)</f>
        <v>#N/A</v>
      </c>
      <c r="LXG19" s="57"/>
      <c r="LXH19" s="58"/>
      <c r="LXI19" s="56" t="e">
        <f>VLOOKUP(LXH19,$B$8:$C$182,2,0)</f>
        <v>#N/A</v>
      </c>
      <c r="LXJ19" s="57"/>
      <c r="LXK19" s="58"/>
      <c r="LXL19" s="56" t="e">
        <f>VLOOKUP(LXK19,$B$8:$C$182,2,0)</f>
        <v>#N/A</v>
      </c>
      <c r="LXM19" s="57"/>
      <c r="LXN19" s="58"/>
      <c r="LXO19" s="56" t="e">
        <f>VLOOKUP(LXN19,$B$8:$C$182,2,0)</f>
        <v>#N/A</v>
      </c>
      <c r="LXP19" s="57"/>
      <c r="LXQ19" s="58"/>
      <c r="LXR19" s="56" t="e">
        <f>VLOOKUP(LXQ19,$B$8:$C$182,2,0)</f>
        <v>#N/A</v>
      </c>
      <c r="LXS19" s="57"/>
      <c r="LXT19" s="58"/>
      <c r="LXU19" s="56" t="e">
        <f>VLOOKUP(LXT19,$B$8:$C$182,2,0)</f>
        <v>#N/A</v>
      </c>
      <c r="LXV19" s="57"/>
      <c r="LXW19" s="58"/>
      <c r="LXX19" s="56" t="e">
        <f>VLOOKUP(LXW19,$B$8:$C$182,2,0)</f>
        <v>#N/A</v>
      </c>
      <c r="LXY19" s="57"/>
      <c r="LXZ19" s="58"/>
      <c r="LYA19" s="56" t="e">
        <f>VLOOKUP(LXZ19,$B$8:$C$182,2,0)</f>
        <v>#N/A</v>
      </c>
      <c r="LYB19" s="57"/>
      <c r="LYC19" s="58"/>
      <c r="LYD19" s="56" t="e">
        <f>VLOOKUP(LYC19,$B$8:$C$182,2,0)</f>
        <v>#N/A</v>
      </c>
      <c r="LYE19" s="57"/>
      <c r="LYF19" s="58"/>
      <c r="LYG19" s="56" t="e">
        <f>VLOOKUP(LYF19,$B$8:$C$182,2,0)</f>
        <v>#N/A</v>
      </c>
      <c r="LYH19" s="57"/>
      <c r="LYI19" s="58"/>
      <c r="LYJ19" s="56" t="e">
        <f>VLOOKUP(LYI19,$B$8:$C$182,2,0)</f>
        <v>#N/A</v>
      </c>
      <c r="LYK19" s="57"/>
      <c r="LYL19" s="58"/>
      <c r="LYM19" s="56" t="e">
        <f>VLOOKUP(LYL19,$B$8:$C$182,2,0)</f>
        <v>#N/A</v>
      </c>
      <c r="LYN19" s="57"/>
      <c r="LYO19" s="58"/>
      <c r="LYP19" s="56" t="e">
        <f>VLOOKUP(LYO19,$B$8:$C$182,2,0)</f>
        <v>#N/A</v>
      </c>
      <c r="LYQ19" s="57"/>
      <c r="LYR19" s="58"/>
      <c r="LYS19" s="56" t="e">
        <f>VLOOKUP(LYR19,$B$8:$C$182,2,0)</f>
        <v>#N/A</v>
      </c>
      <c r="LYT19" s="57"/>
      <c r="LYU19" s="58"/>
      <c r="LYV19" s="56" t="e">
        <f>VLOOKUP(LYU19,$B$8:$C$182,2,0)</f>
        <v>#N/A</v>
      </c>
      <c r="LYW19" s="57"/>
      <c r="LYX19" s="58"/>
      <c r="LYY19" s="56" t="e">
        <f>VLOOKUP(LYX19,$B$8:$C$182,2,0)</f>
        <v>#N/A</v>
      </c>
      <c r="LYZ19" s="57"/>
      <c r="LZA19" s="58"/>
      <c r="LZB19" s="56" t="e">
        <f>VLOOKUP(LZA19,$B$8:$C$182,2,0)</f>
        <v>#N/A</v>
      </c>
      <c r="LZC19" s="57"/>
      <c r="LZD19" s="58"/>
      <c r="LZE19" s="56" t="e">
        <f>VLOOKUP(LZD19,$B$8:$C$182,2,0)</f>
        <v>#N/A</v>
      </c>
      <c r="LZF19" s="57"/>
      <c r="LZG19" s="58"/>
      <c r="LZH19" s="56" t="e">
        <f>VLOOKUP(LZG19,$B$8:$C$182,2,0)</f>
        <v>#N/A</v>
      </c>
      <c r="LZI19" s="57"/>
      <c r="LZJ19" s="58"/>
      <c r="LZK19" s="56" t="e">
        <f>VLOOKUP(LZJ19,$B$8:$C$182,2,0)</f>
        <v>#N/A</v>
      </c>
      <c r="LZL19" s="57"/>
      <c r="LZM19" s="58"/>
      <c r="LZN19" s="56" t="e">
        <f>VLOOKUP(LZM19,$B$8:$C$182,2,0)</f>
        <v>#N/A</v>
      </c>
      <c r="LZO19" s="57"/>
      <c r="LZP19" s="58"/>
      <c r="LZQ19" s="56" t="e">
        <f>VLOOKUP(LZP19,$B$8:$C$182,2,0)</f>
        <v>#N/A</v>
      </c>
      <c r="LZR19" s="57"/>
      <c r="LZS19" s="58"/>
      <c r="LZT19" s="56" t="e">
        <f>VLOOKUP(LZS19,$B$8:$C$182,2,0)</f>
        <v>#N/A</v>
      </c>
      <c r="LZU19" s="57"/>
      <c r="LZV19" s="58"/>
      <c r="LZW19" s="56" t="e">
        <f>VLOOKUP(LZV19,$B$8:$C$182,2,0)</f>
        <v>#N/A</v>
      </c>
      <c r="LZX19" s="57"/>
      <c r="LZY19" s="58"/>
      <c r="LZZ19" s="56" t="e">
        <f>VLOOKUP(LZY19,$B$8:$C$182,2,0)</f>
        <v>#N/A</v>
      </c>
      <c r="MAA19" s="57"/>
      <c r="MAB19" s="58"/>
      <c r="MAC19" s="56" t="e">
        <f>VLOOKUP(MAB19,$B$8:$C$182,2,0)</f>
        <v>#N/A</v>
      </c>
      <c r="MAD19" s="57"/>
      <c r="MAE19" s="58"/>
      <c r="MAF19" s="56" t="e">
        <f>VLOOKUP(MAE19,$B$8:$C$182,2,0)</f>
        <v>#N/A</v>
      </c>
      <c r="MAG19" s="57"/>
      <c r="MAH19" s="58"/>
      <c r="MAI19" s="56" t="e">
        <f>VLOOKUP(MAH19,$B$8:$C$182,2,0)</f>
        <v>#N/A</v>
      </c>
      <c r="MAJ19" s="57"/>
      <c r="MAK19" s="58"/>
      <c r="MAL19" s="56" t="e">
        <f>VLOOKUP(MAK19,$B$8:$C$182,2,0)</f>
        <v>#N/A</v>
      </c>
      <c r="MAM19" s="57"/>
      <c r="MAN19" s="58"/>
      <c r="MAO19" s="56" t="e">
        <f>VLOOKUP(MAN19,$B$8:$C$182,2,0)</f>
        <v>#N/A</v>
      </c>
      <c r="MAP19" s="57"/>
      <c r="MAQ19" s="58"/>
      <c r="MAR19" s="56" t="e">
        <f>VLOOKUP(MAQ19,$B$8:$C$182,2,0)</f>
        <v>#N/A</v>
      </c>
      <c r="MAS19" s="57"/>
      <c r="MAT19" s="58"/>
      <c r="MAU19" s="56" t="e">
        <f>VLOOKUP(MAT19,$B$8:$C$182,2,0)</f>
        <v>#N/A</v>
      </c>
      <c r="MAV19" s="57"/>
      <c r="MAW19" s="58"/>
      <c r="MAX19" s="56" t="e">
        <f>VLOOKUP(MAW19,$B$8:$C$182,2,0)</f>
        <v>#N/A</v>
      </c>
      <c r="MAY19" s="57"/>
      <c r="MAZ19" s="58"/>
      <c r="MBA19" s="56" t="e">
        <f>VLOOKUP(MAZ19,$B$8:$C$182,2,0)</f>
        <v>#N/A</v>
      </c>
      <c r="MBB19" s="57"/>
      <c r="MBC19" s="58"/>
      <c r="MBD19" s="56" t="e">
        <f>VLOOKUP(MBC19,$B$8:$C$182,2,0)</f>
        <v>#N/A</v>
      </c>
      <c r="MBE19" s="57"/>
      <c r="MBF19" s="58"/>
      <c r="MBG19" s="56" t="e">
        <f>VLOOKUP(MBF19,$B$8:$C$182,2,0)</f>
        <v>#N/A</v>
      </c>
      <c r="MBH19" s="57"/>
      <c r="MBI19" s="58"/>
      <c r="MBJ19" s="56" t="e">
        <f>VLOOKUP(MBI19,$B$8:$C$182,2,0)</f>
        <v>#N/A</v>
      </c>
      <c r="MBK19" s="57"/>
      <c r="MBL19" s="58"/>
      <c r="MBM19" s="56" t="e">
        <f>VLOOKUP(MBL19,$B$8:$C$182,2,0)</f>
        <v>#N/A</v>
      </c>
      <c r="MBN19" s="57"/>
      <c r="MBO19" s="58"/>
      <c r="MBP19" s="56" t="e">
        <f>VLOOKUP(MBO19,$B$8:$C$182,2,0)</f>
        <v>#N/A</v>
      </c>
      <c r="MBQ19" s="57"/>
      <c r="MBR19" s="58"/>
      <c r="MBS19" s="56" t="e">
        <f>VLOOKUP(MBR19,$B$8:$C$182,2,0)</f>
        <v>#N/A</v>
      </c>
      <c r="MBT19" s="57"/>
      <c r="MBU19" s="58"/>
      <c r="MBV19" s="56" t="e">
        <f>VLOOKUP(MBU19,$B$8:$C$182,2,0)</f>
        <v>#N/A</v>
      </c>
      <c r="MBW19" s="57"/>
      <c r="MBX19" s="58"/>
      <c r="MBY19" s="56" t="e">
        <f>VLOOKUP(MBX19,$B$8:$C$182,2,0)</f>
        <v>#N/A</v>
      </c>
      <c r="MBZ19" s="57"/>
      <c r="MCA19" s="58"/>
      <c r="MCB19" s="56" t="e">
        <f>VLOOKUP(MCA19,$B$8:$C$182,2,0)</f>
        <v>#N/A</v>
      </c>
      <c r="MCC19" s="57"/>
      <c r="MCD19" s="58"/>
      <c r="MCE19" s="56" t="e">
        <f>VLOOKUP(MCD19,$B$8:$C$182,2,0)</f>
        <v>#N/A</v>
      </c>
      <c r="MCF19" s="57"/>
      <c r="MCG19" s="58"/>
      <c r="MCH19" s="56" t="e">
        <f>VLOOKUP(MCG19,$B$8:$C$182,2,0)</f>
        <v>#N/A</v>
      </c>
      <c r="MCI19" s="57"/>
      <c r="MCJ19" s="58"/>
      <c r="MCK19" s="56" t="e">
        <f>VLOOKUP(MCJ19,$B$8:$C$182,2,0)</f>
        <v>#N/A</v>
      </c>
      <c r="MCL19" s="57"/>
      <c r="MCM19" s="58"/>
      <c r="MCN19" s="56" t="e">
        <f>VLOOKUP(MCM19,$B$8:$C$182,2,0)</f>
        <v>#N/A</v>
      </c>
      <c r="MCO19" s="57"/>
      <c r="MCP19" s="58"/>
      <c r="MCQ19" s="56" t="e">
        <f>VLOOKUP(MCP19,$B$8:$C$182,2,0)</f>
        <v>#N/A</v>
      </c>
      <c r="MCR19" s="57"/>
      <c r="MCS19" s="58"/>
      <c r="MCT19" s="56" t="e">
        <f>VLOOKUP(MCS19,$B$8:$C$182,2,0)</f>
        <v>#N/A</v>
      </c>
      <c r="MCU19" s="57"/>
      <c r="MCV19" s="58"/>
      <c r="MCW19" s="56" t="e">
        <f>VLOOKUP(MCV19,$B$8:$C$182,2,0)</f>
        <v>#N/A</v>
      </c>
      <c r="MCX19" s="57"/>
      <c r="MCY19" s="58"/>
      <c r="MCZ19" s="56" t="e">
        <f>VLOOKUP(MCY19,$B$8:$C$182,2,0)</f>
        <v>#N/A</v>
      </c>
      <c r="MDA19" s="57"/>
      <c r="MDB19" s="58"/>
      <c r="MDC19" s="56" t="e">
        <f>VLOOKUP(MDB19,$B$8:$C$182,2,0)</f>
        <v>#N/A</v>
      </c>
      <c r="MDD19" s="57"/>
      <c r="MDE19" s="58"/>
      <c r="MDF19" s="56" t="e">
        <f>VLOOKUP(MDE19,$B$8:$C$182,2,0)</f>
        <v>#N/A</v>
      </c>
      <c r="MDG19" s="57"/>
      <c r="MDH19" s="58"/>
      <c r="MDI19" s="56" t="e">
        <f>VLOOKUP(MDH19,$B$8:$C$182,2,0)</f>
        <v>#N/A</v>
      </c>
      <c r="MDJ19" s="57"/>
      <c r="MDK19" s="58"/>
      <c r="MDL19" s="56" t="e">
        <f>VLOOKUP(MDK19,$B$8:$C$182,2,0)</f>
        <v>#N/A</v>
      </c>
      <c r="MDM19" s="57"/>
      <c r="MDN19" s="58"/>
      <c r="MDO19" s="56" t="e">
        <f>VLOOKUP(MDN19,$B$8:$C$182,2,0)</f>
        <v>#N/A</v>
      </c>
      <c r="MDP19" s="57"/>
      <c r="MDQ19" s="58"/>
      <c r="MDR19" s="56" t="e">
        <f>VLOOKUP(MDQ19,$B$8:$C$182,2,0)</f>
        <v>#N/A</v>
      </c>
      <c r="MDS19" s="57"/>
      <c r="MDT19" s="58"/>
      <c r="MDU19" s="56" t="e">
        <f>VLOOKUP(MDT19,$B$8:$C$182,2,0)</f>
        <v>#N/A</v>
      </c>
      <c r="MDV19" s="57"/>
      <c r="MDW19" s="58"/>
      <c r="MDX19" s="56" t="e">
        <f>VLOOKUP(MDW19,$B$8:$C$182,2,0)</f>
        <v>#N/A</v>
      </c>
      <c r="MDY19" s="57"/>
      <c r="MDZ19" s="58"/>
      <c r="MEA19" s="56" t="e">
        <f>VLOOKUP(MDZ19,$B$8:$C$182,2,0)</f>
        <v>#N/A</v>
      </c>
      <c r="MEB19" s="57"/>
      <c r="MEC19" s="58"/>
      <c r="MED19" s="56" t="e">
        <f>VLOOKUP(MEC19,$B$8:$C$182,2,0)</f>
        <v>#N/A</v>
      </c>
      <c r="MEE19" s="57"/>
      <c r="MEF19" s="58"/>
      <c r="MEG19" s="56" t="e">
        <f>VLOOKUP(MEF19,$B$8:$C$182,2,0)</f>
        <v>#N/A</v>
      </c>
      <c r="MEH19" s="57"/>
      <c r="MEI19" s="58"/>
      <c r="MEJ19" s="56" t="e">
        <f>VLOOKUP(MEI19,$B$8:$C$182,2,0)</f>
        <v>#N/A</v>
      </c>
      <c r="MEK19" s="57"/>
      <c r="MEL19" s="58"/>
      <c r="MEM19" s="56" t="e">
        <f>VLOOKUP(MEL19,$B$8:$C$182,2,0)</f>
        <v>#N/A</v>
      </c>
      <c r="MEN19" s="57"/>
      <c r="MEO19" s="58"/>
      <c r="MEP19" s="56" t="e">
        <f>VLOOKUP(MEO19,$B$8:$C$182,2,0)</f>
        <v>#N/A</v>
      </c>
      <c r="MEQ19" s="57"/>
      <c r="MER19" s="58"/>
      <c r="MES19" s="56" t="e">
        <f>VLOOKUP(MER19,$B$8:$C$182,2,0)</f>
        <v>#N/A</v>
      </c>
      <c r="MET19" s="57"/>
      <c r="MEU19" s="58"/>
      <c r="MEV19" s="56" t="e">
        <f>VLOOKUP(MEU19,$B$8:$C$182,2,0)</f>
        <v>#N/A</v>
      </c>
      <c r="MEW19" s="57"/>
      <c r="MEX19" s="58"/>
      <c r="MEY19" s="56" t="e">
        <f>VLOOKUP(MEX19,$B$8:$C$182,2,0)</f>
        <v>#N/A</v>
      </c>
      <c r="MEZ19" s="57"/>
      <c r="MFA19" s="58"/>
      <c r="MFB19" s="56" t="e">
        <f>VLOOKUP(MFA19,$B$8:$C$182,2,0)</f>
        <v>#N/A</v>
      </c>
      <c r="MFC19" s="57"/>
      <c r="MFD19" s="58"/>
      <c r="MFE19" s="56" t="e">
        <f>VLOOKUP(MFD19,$B$8:$C$182,2,0)</f>
        <v>#N/A</v>
      </c>
      <c r="MFF19" s="57"/>
      <c r="MFG19" s="58"/>
      <c r="MFH19" s="56" t="e">
        <f>VLOOKUP(MFG19,$B$8:$C$182,2,0)</f>
        <v>#N/A</v>
      </c>
      <c r="MFI19" s="57"/>
      <c r="MFJ19" s="58"/>
      <c r="MFK19" s="56" t="e">
        <f>VLOOKUP(MFJ19,$B$8:$C$182,2,0)</f>
        <v>#N/A</v>
      </c>
      <c r="MFL19" s="57"/>
      <c r="MFM19" s="58"/>
      <c r="MFN19" s="56" t="e">
        <f>VLOOKUP(MFM19,$B$8:$C$182,2,0)</f>
        <v>#N/A</v>
      </c>
      <c r="MFO19" s="57"/>
      <c r="MFP19" s="58"/>
      <c r="MFQ19" s="56" t="e">
        <f>VLOOKUP(MFP19,$B$8:$C$182,2,0)</f>
        <v>#N/A</v>
      </c>
      <c r="MFR19" s="57"/>
      <c r="MFS19" s="58"/>
      <c r="MFT19" s="56" t="e">
        <f>VLOOKUP(MFS19,$B$8:$C$182,2,0)</f>
        <v>#N/A</v>
      </c>
      <c r="MFU19" s="57"/>
      <c r="MFV19" s="58"/>
      <c r="MFW19" s="56" t="e">
        <f>VLOOKUP(MFV19,$B$8:$C$182,2,0)</f>
        <v>#N/A</v>
      </c>
      <c r="MFX19" s="57"/>
      <c r="MFY19" s="58"/>
      <c r="MFZ19" s="56" t="e">
        <f>VLOOKUP(MFY19,$B$8:$C$182,2,0)</f>
        <v>#N/A</v>
      </c>
      <c r="MGA19" s="57"/>
      <c r="MGB19" s="58"/>
      <c r="MGC19" s="56" t="e">
        <f>VLOOKUP(MGB19,$B$8:$C$182,2,0)</f>
        <v>#N/A</v>
      </c>
      <c r="MGD19" s="57"/>
      <c r="MGE19" s="58"/>
      <c r="MGF19" s="56" t="e">
        <f>VLOOKUP(MGE19,$B$8:$C$182,2,0)</f>
        <v>#N/A</v>
      </c>
      <c r="MGG19" s="57"/>
      <c r="MGH19" s="58"/>
      <c r="MGI19" s="56" t="e">
        <f>VLOOKUP(MGH19,$B$8:$C$182,2,0)</f>
        <v>#N/A</v>
      </c>
      <c r="MGJ19" s="57"/>
      <c r="MGK19" s="58"/>
      <c r="MGL19" s="56" t="e">
        <f>VLOOKUP(MGK19,$B$8:$C$182,2,0)</f>
        <v>#N/A</v>
      </c>
      <c r="MGM19" s="57"/>
      <c r="MGN19" s="58"/>
      <c r="MGO19" s="56" t="e">
        <f>VLOOKUP(MGN19,$B$8:$C$182,2,0)</f>
        <v>#N/A</v>
      </c>
      <c r="MGP19" s="57"/>
      <c r="MGQ19" s="58"/>
      <c r="MGR19" s="56" t="e">
        <f>VLOOKUP(MGQ19,$B$8:$C$182,2,0)</f>
        <v>#N/A</v>
      </c>
      <c r="MGS19" s="57"/>
      <c r="MGT19" s="58"/>
      <c r="MGU19" s="56" t="e">
        <f>VLOOKUP(MGT19,$B$8:$C$182,2,0)</f>
        <v>#N/A</v>
      </c>
      <c r="MGV19" s="57"/>
      <c r="MGW19" s="58"/>
      <c r="MGX19" s="56" t="e">
        <f>VLOOKUP(MGW19,$B$8:$C$182,2,0)</f>
        <v>#N/A</v>
      </c>
      <c r="MGY19" s="57"/>
      <c r="MGZ19" s="58"/>
      <c r="MHA19" s="56" t="e">
        <f>VLOOKUP(MGZ19,$B$8:$C$182,2,0)</f>
        <v>#N/A</v>
      </c>
      <c r="MHB19" s="57"/>
      <c r="MHC19" s="58"/>
      <c r="MHD19" s="56" t="e">
        <f>VLOOKUP(MHC19,$B$8:$C$182,2,0)</f>
        <v>#N/A</v>
      </c>
      <c r="MHE19" s="57"/>
      <c r="MHF19" s="58"/>
      <c r="MHG19" s="56" t="e">
        <f>VLOOKUP(MHF19,$B$8:$C$182,2,0)</f>
        <v>#N/A</v>
      </c>
      <c r="MHH19" s="57"/>
      <c r="MHI19" s="58"/>
      <c r="MHJ19" s="56" t="e">
        <f>VLOOKUP(MHI19,$B$8:$C$182,2,0)</f>
        <v>#N/A</v>
      </c>
      <c r="MHK19" s="57"/>
      <c r="MHL19" s="58"/>
      <c r="MHM19" s="56" t="e">
        <f>VLOOKUP(MHL19,$B$8:$C$182,2,0)</f>
        <v>#N/A</v>
      </c>
      <c r="MHN19" s="57"/>
      <c r="MHO19" s="58"/>
      <c r="MHP19" s="56" t="e">
        <f>VLOOKUP(MHO19,$B$8:$C$182,2,0)</f>
        <v>#N/A</v>
      </c>
      <c r="MHQ19" s="57"/>
      <c r="MHR19" s="58"/>
      <c r="MHS19" s="56" t="e">
        <f>VLOOKUP(MHR19,$B$8:$C$182,2,0)</f>
        <v>#N/A</v>
      </c>
      <c r="MHT19" s="57"/>
      <c r="MHU19" s="58"/>
      <c r="MHV19" s="56" t="e">
        <f>VLOOKUP(MHU19,$B$8:$C$182,2,0)</f>
        <v>#N/A</v>
      </c>
      <c r="MHW19" s="57"/>
      <c r="MHX19" s="58"/>
      <c r="MHY19" s="56" t="e">
        <f>VLOOKUP(MHX19,$B$8:$C$182,2,0)</f>
        <v>#N/A</v>
      </c>
      <c r="MHZ19" s="57"/>
      <c r="MIA19" s="58"/>
      <c r="MIB19" s="56" t="e">
        <f>VLOOKUP(MIA19,$B$8:$C$182,2,0)</f>
        <v>#N/A</v>
      </c>
      <c r="MIC19" s="57"/>
      <c r="MID19" s="58"/>
      <c r="MIE19" s="56" t="e">
        <f>VLOOKUP(MID19,$B$8:$C$182,2,0)</f>
        <v>#N/A</v>
      </c>
      <c r="MIF19" s="57"/>
      <c r="MIG19" s="58"/>
      <c r="MIH19" s="56" t="e">
        <f>VLOOKUP(MIG19,$B$8:$C$182,2,0)</f>
        <v>#N/A</v>
      </c>
      <c r="MII19" s="57"/>
      <c r="MIJ19" s="58"/>
      <c r="MIK19" s="56" t="e">
        <f>VLOOKUP(MIJ19,$B$8:$C$182,2,0)</f>
        <v>#N/A</v>
      </c>
      <c r="MIL19" s="57"/>
      <c r="MIM19" s="58"/>
      <c r="MIN19" s="56" t="e">
        <f>VLOOKUP(MIM19,$B$8:$C$182,2,0)</f>
        <v>#N/A</v>
      </c>
      <c r="MIO19" s="57"/>
      <c r="MIP19" s="58"/>
      <c r="MIQ19" s="56" t="e">
        <f>VLOOKUP(MIP19,$B$8:$C$182,2,0)</f>
        <v>#N/A</v>
      </c>
      <c r="MIR19" s="57"/>
      <c r="MIS19" s="58"/>
      <c r="MIT19" s="56" t="e">
        <f>VLOOKUP(MIS19,$B$8:$C$182,2,0)</f>
        <v>#N/A</v>
      </c>
      <c r="MIU19" s="57"/>
      <c r="MIV19" s="58"/>
      <c r="MIW19" s="56" t="e">
        <f>VLOOKUP(MIV19,$B$8:$C$182,2,0)</f>
        <v>#N/A</v>
      </c>
      <c r="MIX19" s="57"/>
      <c r="MIY19" s="58"/>
      <c r="MIZ19" s="56" t="e">
        <f>VLOOKUP(MIY19,$B$8:$C$182,2,0)</f>
        <v>#N/A</v>
      </c>
      <c r="MJA19" s="57"/>
      <c r="MJB19" s="58"/>
      <c r="MJC19" s="56" t="e">
        <f>VLOOKUP(MJB19,$B$8:$C$182,2,0)</f>
        <v>#N/A</v>
      </c>
      <c r="MJD19" s="57"/>
      <c r="MJE19" s="58"/>
      <c r="MJF19" s="56" t="e">
        <f>VLOOKUP(MJE19,$B$8:$C$182,2,0)</f>
        <v>#N/A</v>
      </c>
      <c r="MJG19" s="57"/>
      <c r="MJH19" s="58"/>
      <c r="MJI19" s="56" t="e">
        <f>VLOOKUP(MJH19,$B$8:$C$182,2,0)</f>
        <v>#N/A</v>
      </c>
      <c r="MJJ19" s="57"/>
      <c r="MJK19" s="58"/>
      <c r="MJL19" s="56" t="e">
        <f>VLOOKUP(MJK19,$B$8:$C$182,2,0)</f>
        <v>#N/A</v>
      </c>
      <c r="MJM19" s="57"/>
      <c r="MJN19" s="58"/>
      <c r="MJO19" s="56" t="e">
        <f>VLOOKUP(MJN19,$B$8:$C$182,2,0)</f>
        <v>#N/A</v>
      </c>
      <c r="MJP19" s="57"/>
      <c r="MJQ19" s="58"/>
      <c r="MJR19" s="56" t="e">
        <f>VLOOKUP(MJQ19,$B$8:$C$182,2,0)</f>
        <v>#N/A</v>
      </c>
      <c r="MJS19" s="57"/>
      <c r="MJT19" s="58"/>
      <c r="MJU19" s="56" t="e">
        <f>VLOOKUP(MJT19,$B$8:$C$182,2,0)</f>
        <v>#N/A</v>
      </c>
      <c r="MJV19" s="57"/>
      <c r="MJW19" s="58"/>
      <c r="MJX19" s="56" t="e">
        <f>VLOOKUP(MJW19,$B$8:$C$182,2,0)</f>
        <v>#N/A</v>
      </c>
      <c r="MJY19" s="57"/>
      <c r="MJZ19" s="58"/>
      <c r="MKA19" s="56" t="e">
        <f>VLOOKUP(MJZ19,$B$8:$C$182,2,0)</f>
        <v>#N/A</v>
      </c>
      <c r="MKB19" s="57"/>
      <c r="MKC19" s="58"/>
      <c r="MKD19" s="56" t="e">
        <f>VLOOKUP(MKC19,$B$8:$C$182,2,0)</f>
        <v>#N/A</v>
      </c>
      <c r="MKE19" s="57"/>
      <c r="MKF19" s="58"/>
      <c r="MKG19" s="56" t="e">
        <f>VLOOKUP(MKF19,$B$8:$C$182,2,0)</f>
        <v>#N/A</v>
      </c>
      <c r="MKH19" s="57"/>
      <c r="MKI19" s="58"/>
      <c r="MKJ19" s="56" t="e">
        <f>VLOOKUP(MKI19,$B$8:$C$182,2,0)</f>
        <v>#N/A</v>
      </c>
      <c r="MKK19" s="57"/>
      <c r="MKL19" s="58"/>
      <c r="MKM19" s="56" t="e">
        <f>VLOOKUP(MKL19,$B$8:$C$182,2,0)</f>
        <v>#N/A</v>
      </c>
      <c r="MKN19" s="57"/>
      <c r="MKO19" s="58"/>
      <c r="MKP19" s="56" t="e">
        <f>VLOOKUP(MKO19,$B$8:$C$182,2,0)</f>
        <v>#N/A</v>
      </c>
      <c r="MKQ19" s="57"/>
      <c r="MKR19" s="58"/>
      <c r="MKS19" s="56" t="e">
        <f>VLOOKUP(MKR19,$B$8:$C$182,2,0)</f>
        <v>#N/A</v>
      </c>
      <c r="MKT19" s="57"/>
      <c r="MKU19" s="58"/>
      <c r="MKV19" s="56" t="e">
        <f>VLOOKUP(MKU19,$B$8:$C$182,2,0)</f>
        <v>#N/A</v>
      </c>
      <c r="MKW19" s="57"/>
      <c r="MKX19" s="58"/>
      <c r="MKY19" s="56" t="e">
        <f>VLOOKUP(MKX19,$B$8:$C$182,2,0)</f>
        <v>#N/A</v>
      </c>
      <c r="MKZ19" s="57"/>
      <c r="MLA19" s="58"/>
      <c r="MLB19" s="56" t="e">
        <f>VLOOKUP(MLA19,$B$8:$C$182,2,0)</f>
        <v>#N/A</v>
      </c>
      <c r="MLC19" s="57"/>
      <c r="MLD19" s="58"/>
      <c r="MLE19" s="56" t="e">
        <f>VLOOKUP(MLD19,$B$8:$C$182,2,0)</f>
        <v>#N/A</v>
      </c>
      <c r="MLF19" s="57"/>
      <c r="MLG19" s="58"/>
      <c r="MLH19" s="56" t="e">
        <f>VLOOKUP(MLG19,$B$8:$C$182,2,0)</f>
        <v>#N/A</v>
      </c>
      <c r="MLI19" s="57"/>
      <c r="MLJ19" s="58"/>
      <c r="MLK19" s="56" t="e">
        <f>VLOOKUP(MLJ19,$B$8:$C$182,2,0)</f>
        <v>#N/A</v>
      </c>
      <c r="MLL19" s="57"/>
      <c r="MLM19" s="58"/>
      <c r="MLN19" s="56" t="e">
        <f>VLOOKUP(MLM19,$B$8:$C$182,2,0)</f>
        <v>#N/A</v>
      </c>
      <c r="MLO19" s="57"/>
      <c r="MLP19" s="58"/>
      <c r="MLQ19" s="56" t="e">
        <f>VLOOKUP(MLP19,$B$8:$C$182,2,0)</f>
        <v>#N/A</v>
      </c>
      <c r="MLR19" s="57"/>
      <c r="MLS19" s="58"/>
      <c r="MLT19" s="56" t="e">
        <f>VLOOKUP(MLS19,$B$8:$C$182,2,0)</f>
        <v>#N/A</v>
      </c>
      <c r="MLU19" s="57"/>
      <c r="MLV19" s="58"/>
      <c r="MLW19" s="56" t="e">
        <f>VLOOKUP(MLV19,$B$8:$C$182,2,0)</f>
        <v>#N/A</v>
      </c>
      <c r="MLX19" s="57"/>
      <c r="MLY19" s="58"/>
      <c r="MLZ19" s="56" t="e">
        <f>VLOOKUP(MLY19,$B$8:$C$182,2,0)</f>
        <v>#N/A</v>
      </c>
      <c r="MMA19" s="57"/>
      <c r="MMB19" s="58"/>
      <c r="MMC19" s="56" t="e">
        <f>VLOOKUP(MMB19,$B$8:$C$182,2,0)</f>
        <v>#N/A</v>
      </c>
      <c r="MMD19" s="57"/>
      <c r="MME19" s="58"/>
      <c r="MMF19" s="56" t="e">
        <f>VLOOKUP(MME19,$B$8:$C$182,2,0)</f>
        <v>#N/A</v>
      </c>
      <c r="MMG19" s="57"/>
      <c r="MMH19" s="58"/>
      <c r="MMI19" s="56" t="e">
        <f>VLOOKUP(MMH19,$B$8:$C$182,2,0)</f>
        <v>#N/A</v>
      </c>
      <c r="MMJ19" s="57"/>
      <c r="MMK19" s="58"/>
      <c r="MML19" s="56" t="e">
        <f>VLOOKUP(MMK19,$B$8:$C$182,2,0)</f>
        <v>#N/A</v>
      </c>
      <c r="MMM19" s="57"/>
      <c r="MMN19" s="58"/>
      <c r="MMO19" s="56" t="e">
        <f>VLOOKUP(MMN19,$B$8:$C$182,2,0)</f>
        <v>#N/A</v>
      </c>
      <c r="MMP19" s="57"/>
      <c r="MMQ19" s="58"/>
      <c r="MMR19" s="56" t="e">
        <f>VLOOKUP(MMQ19,$B$8:$C$182,2,0)</f>
        <v>#N/A</v>
      </c>
      <c r="MMS19" s="57"/>
      <c r="MMT19" s="58"/>
      <c r="MMU19" s="56" t="e">
        <f>VLOOKUP(MMT19,$B$8:$C$182,2,0)</f>
        <v>#N/A</v>
      </c>
      <c r="MMV19" s="57"/>
      <c r="MMW19" s="58"/>
      <c r="MMX19" s="56" t="e">
        <f>VLOOKUP(MMW19,$B$8:$C$182,2,0)</f>
        <v>#N/A</v>
      </c>
      <c r="MMY19" s="57"/>
      <c r="MMZ19" s="58"/>
      <c r="MNA19" s="56" t="e">
        <f>VLOOKUP(MMZ19,$B$8:$C$182,2,0)</f>
        <v>#N/A</v>
      </c>
      <c r="MNB19" s="57"/>
      <c r="MNC19" s="58"/>
      <c r="MND19" s="56" t="e">
        <f>VLOOKUP(MNC19,$B$8:$C$182,2,0)</f>
        <v>#N/A</v>
      </c>
      <c r="MNE19" s="57"/>
      <c r="MNF19" s="58"/>
      <c r="MNG19" s="56" t="e">
        <f>VLOOKUP(MNF19,$B$8:$C$182,2,0)</f>
        <v>#N/A</v>
      </c>
      <c r="MNH19" s="57"/>
      <c r="MNI19" s="58"/>
      <c r="MNJ19" s="56" t="e">
        <f>VLOOKUP(MNI19,$B$8:$C$182,2,0)</f>
        <v>#N/A</v>
      </c>
      <c r="MNK19" s="57"/>
      <c r="MNL19" s="58"/>
      <c r="MNM19" s="56" t="e">
        <f>VLOOKUP(MNL19,$B$8:$C$182,2,0)</f>
        <v>#N/A</v>
      </c>
      <c r="MNN19" s="57"/>
      <c r="MNO19" s="58"/>
      <c r="MNP19" s="56" t="e">
        <f>VLOOKUP(MNO19,$B$8:$C$182,2,0)</f>
        <v>#N/A</v>
      </c>
      <c r="MNQ19" s="57"/>
      <c r="MNR19" s="58"/>
      <c r="MNS19" s="56" t="e">
        <f>VLOOKUP(MNR19,$B$8:$C$182,2,0)</f>
        <v>#N/A</v>
      </c>
      <c r="MNT19" s="57"/>
      <c r="MNU19" s="58"/>
      <c r="MNV19" s="56" t="e">
        <f>VLOOKUP(MNU19,$B$8:$C$182,2,0)</f>
        <v>#N/A</v>
      </c>
      <c r="MNW19" s="57"/>
      <c r="MNX19" s="58"/>
      <c r="MNY19" s="56" t="e">
        <f>VLOOKUP(MNX19,$B$8:$C$182,2,0)</f>
        <v>#N/A</v>
      </c>
      <c r="MNZ19" s="57"/>
      <c r="MOA19" s="58"/>
      <c r="MOB19" s="56" t="e">
        <f>VLOOKUP(MOA19,$B$8:$C$182,2,0)</f>
        <v>#N/A</v>
      </c>
      <c r="MOC19" s="57"/>
      <c r="MOD19" s="58"/>
      <c r="MOE19" s="56" t="e">
        <f>VLOOKUP(MOD19,$B$8:$C$182,2,0)</f>
        <v>#N/A</v>
      </c>
      <c r="MOF19" s="57"/>
      <c r="MOG19" s="58"/>
      <c r="MOH19" s="56" t="e">
        <f>VLOOKUP(MOG19,$B$8:$C$182,2,0)</f>
        <v>#N/A</v>
      </c>
      <c r="MOI19" s="57"/>
      <c r="MOJ19" s="58"/>
      <c r="MOK19" s="56" t="e">
        <f>VLOOKUP(MOJ19,$B$8:$C$182,2,0)</f>
        <v>#N/A</v>
      </c>
      <c r="MOL19" s="57"/>
      <c r="MOM19" s="58"/>
      <c r="MON19" s="56" t="e">
        <f>VLOOKUP(MOM19,$B$8:$C$182,2,0)</f>
        <v>#N/A</v>
      </c>
      <c r="MOO19" s="57"/>
      <c r="MOP19" s="58"/>
      <c r="MOQ19" s="56" t="e">
        <f>VLOOKUP(MOP19,$B$8:$C$182,2,0)</f>
        <v>#N/A</v>
      </c>
      <c r="MOR19" s="57"/>
      <c r="MOS19" s="58"/>
      <c r="MOT19" s="56" t="e">
        <f>VLOOKUP(MOS19,$B$8:$C$182,2,0)</f>
        <v>#N/A</v>
      </c>
      <c r="MOU19" s="57"/>
      <c r="MOV19" s="58"/>
      <c r="MOW19" s="56" t="e">
        <f>VLOOKUP(MOV19,$B$8:$C$182,2,0)</f>
        <v>#N/A</v>
      </c>
      <c r="MOX19" s="57"/>
      <c r="MOY19" s="58"/>
      <c r="MOZ19" s="56" t="e">
        <f>VLOOKUP(MOY19,$B$8:$C$182,2,0)</f>
        <v>#N/A</v>
      </c>
      <c r="MPA19" s="57"/>
      <c r="MPB19" s="58"/>
      <c r="MPC19" s="56" t="e">
        <f>VLOOKUP(MPB19,$B$8:$C$182,2,0)</f>
        <v>#N/A</v>
      </c>
      <c r="MPD19" s="57"/>
      <c r="MPE19" s="58"/>
      <c r="MPF19" s="56" t="e">
        <f>VLOOKUP(MPE19,$B$8:$C$182,2,0)</f>
        <v>#N/A</v>
      </c>
      <c r="MPG19" s="57"/>
      <c r="MPH19" s="58"/>
      <c r="MPI19" s="56" t="e">
        <f>VLOOKUP(MPH19,$B$8:$C$182,2,0)</f>
        <v>#N/A</v>
      </c>
      <c r="MPJ19" s="57"/>
      <c r="MPK19" s="58"/>
      <c r="MPL19" s="56" t="e">
        <f>VLOOKUP(MPK19,$B$8:$C$182,2,0)</f>
        <v>#N/A</v>
      </c>
      <c r="MPM19" s="57"/>
      <c r="MPN19" s="58"/>
      <c r="MPO19" s="56" t="e">
        <f>VLOOKUP(MPN19,$B$8:$C$182,2,0)</f>
        <v>#N/A</v>
      </c>
      <c r="MPP19" s="57"/>
      <c r="MPQ19" s="58"/>
      <c r="MPR19" s="56" t="e">
        <f>VLOOKUP(MPQ19,$B$8:$C$182,2,0)</f>
        <v>#N/A</v>
      </c>
      <c r="MPS19" s="57"/>
      <c r="MPT19" s="58"/>
      <c r="MPU19" s="56" t="e">
        <f>VLOOKUP(MPT19,$B$8:$C$182,2,0)</f>
        <v>#N/A</v>
      </c>
      <c r="MPV19" s="57"/>
      <c r="MPW19" s="58"/>
      <c r="MPX19" s="56" t="e">
        <f>VLOOKUP(MPW19,$B$8:$C$182,2,0)</f>
        <v>#N/A</v>
      </c>
      <c r="MPY19" s="57"/>
      <c r="MPZ19" s="58"/>
      <c r="MQA19" s="56" t="e">
        <f>VLOOKUP(MPZ19,$B$8:$C$182,2,0)</f>
        <v>#N/A</v>
      </c>
      <c r="MQB19" s="57"/>
      <c r="MQC19" s="58"/>
      <c r="MQD19" s="56" t="e">
        <f>VLOOKUP(MQC19,$B$8:$C$182,2,0)</f>
        <v>#N/A</v>
      </c>
      <c r="MQE19" s="57"/>
      <c r="MQF19" s="58"/>
      <c r="MQG19" s="56" t="e">
        <f>VLOOKUP(MQF19,$B$8:$C$182,2,0)</f>
        <v>#N/A</v>
      </c>
      <c r="MQH19" s="57"/>
      <c r="MQI19" s="58"/>
      <c r="MQJ19" s="56" t="e">
        <f>VLOOKUP(MQI19,$B$8:$C$182,2,0)</f>
        <v>#N/A</v>
      </c>
      <c r="MQK19" s="57"/>
      <c r="MQL19" s="58"/>
      <c r="MQM19" s="56" t="e">
        <f>VLOOKUP(MQL19,$B$8:$C$182,2,0)</f>
        <v>#N/A</v>
      </c>
      <c r="MQN19" s="57"/>
      <c r="MQO19" s="58"/>
      <c r="MQP19" s="56" t="e">
        <f>VLOOKUP(MQO19,$B$8:$C$182,2,0)</f>
        <v>#N/A</v>
      </c>
      <c r="MQQ19" s="57"/>
      <c r="MQR19" s="58"/>
      <c r="MQS19" s="56" t="e">
        <f>VLOOKUP(MQR19,$B$8:$C$182,2,0)</f>
        <v>#N/A</v>
      </c>
      <c r="MQT19" s="57"/>
      <c r="MQU19" s="58"/>
      <c r="MQV19" s="56" t="e">
        <f>VLOOKUP(MQU19,$B$8:$C$182,2,0)</f>
        <v>#N/A</v>
      </c>
      <c r="MQW19" s="57"/>
      <c r="MQX19" s="58"/>
      <c r="MQY19" s="56" t="e">
        <f>VLOOKUP(MQX19,$B$8:$C$182,2,0)</f>
        <v>#N/A</v>
      </c>
      <c r="MQZ19" s="57"/>
      <c r="MRA19" s="58"/>
      <c r="MRB19" s="56" t="e">
        <f>VLOOKUP(MRA19,$B$8:$C$182,2,0)</f>
        <v>#N/A</v>
      </c>
      <c r="MRC19" s="57"/>
      <c r="MRD19" s="58"/>
      <c r="MRE19" s="56" t="e">
        <f>VLOOKUP(MRD19,$B$8:$C$182,2,0)</f>
        <v>#N/A</v>
      </c>
      <c r="MRF19" s="57"/>
      <c r="MRG19" s="58"/>
      <c r="MRH19" s="56" t="e">
        <f>VLOOKUP(MRG19,$B$8:$C$182,2,0)</f>
        <v>#N/A</v>
      </c>
      <c r="MRI19" s="57"/>
      <c r="MRJ19" s="58"/>
      <c r="MRK19" s="56" t="e">
        <f>VLOOKUP(MRJ19,$B$8:$C$182,2,0)</f>
        <v>#N/A</v>
      </c>
      <c r="MRL19" s="57"/>
      <c r="MRM19" s="58"/>
      <c r="MRN19" s="56" t="e">
        <f>VLOOKUP(MRM19,$B$8:$C$182,2,0)</f>
        <v>#N/A</v>
      </c>
      <c r="MRO19" s="57"/>
      <c r="MRP19" s="58"/>
      <c r="MRQ19" s="56" t="e">
        <f>VLOOKUP(MRP19,$B$8:$C$182,2,0)</f>
        <v>#N/A</v>
      </c>
      <c r="MRR19" s="57"/>
      <c r="MRS19" s="58"/>
      <c r="MRT19" s="56" t="e">
        <f>VLOOKUP(MRS19,$B$8:$C$182,2,0)</f>
        <v>#N/A</v>
      </c>
      <c r="MRU19" s="57"/>
      <c r="MRV19" s="58"/>
      <c r="MRW19" s="56" t="e">
        <f>VLOOKUP(MRV19,$B$8:$C$182,2,0)</f>
        <v>#N/A</v>
      </c>
      <c r="MRX19" s="57"/>
      <c r="MRY19" s="58"/>
      <c r="MRZ19" s="56" t="e">
        <f>VLOOKUP(MRY19,$B$8:$C$182,2,0)</f>
        <v>#N/A</v>
      </c>
      <c r="MSA19" s="57"/>
      <c r="MSB19" s="58"/>
      <c r="MSC19" s="56" t="e">
        <f>VLOOKUP(MSB19,$B$8:$C$182,2,0)</f>
        <v>#N/A</v>
      </c>
      <c r="MSD19" s="57"/>
      <c r="MSE19" s="58"/>
      <c r="MSF19" s="56" t="e">
        <f>VLOOKUP(MSE19,$B$8:$C$182,2,0)</f>
        <v>#N/A</v>
      </c>
      <c r="MSG19" s="57"/>
      <c r="MSH19" s="58"/>
      <c r="MSI19" s="56" t="e">
        <f>VLOOKUP(MSH19,$B$8:$C$182,2,0)</f>
        <v>#N/A</v>
      </c>
      <c r="MSJ19" s="57"/>
      <c r="MSK19" s="58"/>
      <c r="MSL19" s="56" t="e">
        <f>VLOOKUP(MSK19,$B$8:$C$182,2,0)</f>
        <v>#N/A</v>
      </c>
      <c r="MSM19" s="57"/>
      <c r="MSN19" s="58"/>
      <c r="MSO19" s="56" t="e">
        <f>VLOOKUP(MSN19,$B$8:$C$182,2,0)</f>
        <v>#N/A</v>
      </c>
      <c r="MSP19" s="57"/>
      <c r="MSQ19" s="58"/>
      <c r="MSR19" s="56" t="e">
        <f>VLOOKUP(MSQ19,$B$8:$C$182,2,0)</f>
        <v>#N/A</v>
      </c>
      <c r="MSS19" s="57"/>
      <c r="MST19" s="58"/>
      <c r="MSU19" s="56" t="e">
        <f>VLOOKUP(MST19,$B$8:$C$182,2,0)</f>
        <v>#N/A</v>
      </c>
      <c r="MSV19" s="57"/>
      <c r="MSW19" s="58"/>
      <c r="MSX19" s="56" t="e">
        <f>VLOOKUP(MSW19,$B$8:$C$182,2,0)</f>
        <v>#N/A</v>
      </c>
      <c r="MSY19" s="57"/>
      <c r="MSZ19" s="58"/>
      <c r="MTA19" s="56" t="e">
        <f>VLOOKUP(MSZ19,$B$8:$C$182,2,0)</f>
        <v>#N/A</v>
      </c>
      <c r="MTB19" s="57"/>
      <c r="MTC19" s="58"/>
      <c r="MTD19" s="56" t="e">
        <f>VLOOKUP(MTC19,$B$8:$C$182,2,0)</f>
        <v>#N/A</v>
      </c>
      <c r="MTE19" s="57"/>
      <c r="MTF19" s="58"/>
      <c r="MTG19" s="56" t="e">
        <f>VLOOKUP(MTF19,$B$8:$C$182,2,0)</f>
        <v>#N/A</v>
      </c>
      <c r="MTH19" s="57"/>
      <c r="MTI19" s="58"/>
      <c r="MTJ19" s="56" t="e">
        <f>VLOOKUP(MTI19,$B$8:$C$182,2,0)</f>
        <v>#N/A</v>
      </c>
      <c r="MTK19" s="57"/>
      <c r="MTL19" s="58"/>
      <c r="MTM19" s="56" t="e">
        <f>VLOOKUP(MTL19,$B$8:$C$182,2,0)</f>
        <v>#N/A</v>
      </c>
      <c r="MTN19" s="57"/>
      <c r="MTO19" s="58"/>
      <c r="MTP19" s="56" t="e">
        <f>VLOOKUP(MTO19,$B$8:$C$182,2,0)</f>
        <v>#N/A</v>
      </c>
      <c r="MTQ19" s="57"/>
      <c r="MTR19" s="58"/>
      <c r="MTS19" s="56" t="e">
        <f>VLOOKUP(MTR19,$B$8:$C$182,2,0)</f>
        <v>#N/A</v>
      </c>
      <c r="MTT19" s="57"/>
      <c r="MTU19" s="58"/>
      <c r="MTV19" s="56" t="e">
        <f>VLOOKUP(MTU19,$B$8:$C$182,2,0)</f>
        <v>#N/A</v>
      </c>
      <c r="MTW19" s="57"/>
      <c r="MTX19" s="58"/>
      <c r="MTY19" s="56" t="e">
        <f>VLOOKUP(MTX19,$B$8:$C$182,2,0)</f>
        <v>#N/A</v>
      </c>
      <c r="MTZ19" s="57"/>
      <c r="MUA19" s="58"/>
      <c r="MUB19" s="56" t="e">
        <f>VLOOKUP(MUA19,$B$8:$C$182,2,0)</f>
        <v>#N/A</v>
      </c>
      <c r="MUC19" s="57"/>
      <c r="MUD19" s="58"/>
      <c r="MUE19" s="56" t="e">
        <f>VLOOKUP(MUD19,$B$8:$C$182,2,0)</f>
        <v>#N/A</v>
      </c>
      <c r="MUF19" s="57"/>
      <c r="MUG19" s="58"/>
      <c r="MUH19" s="56" t="e">
        <f>VLOOKUP(MUG19,$B$8:$C$182,2,0)</f>
        <v>#N/A</v>
      </c>
      <c r="MUI19" s="57"/>
      <c r="MUJ19" s="58"/>
      <c r="MUK19" s="56" t="e">
        <f>VLOOKUP(MUJ19,$B$8:$C$182,2,0)</f>
        <v>#N/A</v>
      </c>
      <c r="MUL19" s="57"/>
      <c r="MUM19" s="58"/>
      <c r="MUN19" s="56" t="e">
        <f>VLOOKUP(MUM19,$B$8:$C$182,2,0)</f>
        <v>#N/A</v>
      </c>
      <c r="MUO19" s="57"/>
      <c r="MUP19" s="58"/>
      <c r="MUQ19" s="56" t="e">
        <f>VLOOKUP(MUP19,$B$8:$C$182,2,0)</f>
        <v>#N/A</v>
      </c>
      <c r="MUR19" s="57"/>
      <c r="MUS19" s="58"/>
      <c r="MUT19" s="56" t="e">
        <f>VLOOKUP(MUS19,$B$8:$C$182,2,0)</f>
        <v>#N/A</v>
      </c>
      <c r="MUU19" s="57"/>
      <c r="MUV19" s="58"/>
      <c r="MUW19" s="56" t="e">
        <f>VLOOKUP(MUV19,$B$8:$C$182,2,0)</f>
        <v>#N/A</v>
      </c>
      <c r="MUX19" s="57"/>
      <c r="MUY19" s="58"/>
      <c r="MUZ19" s="56" t="e">
        <f>VLOOKUP(MUY19,$B$8:$C$182,2,0)</f>
        <v>#N/A</v>
      </c>
      <c r="MVA19" s="57"/>
      <c r="MVB19" s="58"/>
      <c r="MVC19" s="56" t="e">
        <f>VLOOKUP(MVB19,$B$8:$C$182,2,0)</f>
        <v>#N/A</v>
      </c>
      <c r="MVD19" s="57"/>
      <c r="MVE19" s="58"/>
      <c r="MVF19" s="56" t="e">
        <f>VLOOKUP(MVE19,$B$8:$C$182,2,0)</f>
        <v>#N/A</v>
      </c>
      <c r="MVG19" s="57"/>
      <c r="MVH19" s="58"/>
      <c r="MVI19" s="56" t="e">
        <f>VLOOKUP(MVH19,$B$8:$C$182,2,0)</f>
        <v>#N/A</v>
      </c>
      <c r="MVJ19" s="57"/>
      <c r="MVK19" s="58"/>
      <c r="MVL19" s="56" t="e">
        <f>VLOOKUP(MVK19,$B$8:$C$182,2,0)</f>
        <v>#N/A</v>
      </c>
      <c r="MVM19" s="57"/>
      <c r="MVN19" s="58"/>
      <c r="MVO19" s="56" t="e">
        <f>VLOOKUP(MVN19,$B$8:$C$182,2,0)</f>
        <v>#N/A</v>
      </c>
      <c r="MVP19" s="57"/>
      <c r="MVQ19" s="58"/>
      <c r="MVR19" s="56" t="e">
        <f>VLOOKUP(MVQ19,$B$8:$C$182,2,0)</f>
        <v>#N/A</v>
      </c>
      <c r="MVS19" s="57"/>
      <c r="MVT19" s="58"/>
      <c r="MVU19" s="56" t="e">
        <f>VLOOKUP(MVT19,$B$8:$C$182,2,0)</f>
        <v>#N/A</v>
      </c>
      <c r="MVV19" s="57"/>
      <c r="MVW19" s="58"/>
      <c r="MVX19" s="56" t="e">
        <f>VLOOKUP(MVW19,$B$8:$C$182,2,0)</f>
        <v>#N/A</v>
      </c>
      <c r="MVY19" s="57"/>
      <c r="MVZ19" s="58"/>
      <c r="MWA19" s="56" t="e">
        <f>VLOOKUP(MVZ19,$B$8:$C$182,2,0)</f>
        <v>#N/A</v>
      </c>
      <c r="MWB19" s="57"/>
      <c r="MWC19" s="58"/>
      <c r="MWD19" s="56" t="e">
        <f>VLOOKUP(MWC19,$B$8:$C$182,2,0)</f>
        <v>#N/A</v>
      </c>
      <c r="MWE19" s="57"/>
      <c r="MWF19" s="58"/>
      <c r="MWG19" s="56" t="e">
        <f>VLOOKUP(MWF19,$B$8:$C$182,2,0)</f>
        <v>#N/A</v>
      </c>
      <c r="MWH19" s="57"/>
      <c r="MWI19" s="58"/>
      <c r="MWJ19" s="56" t="e">
        <f>VLOOKUP(MWI19,$B$8:$C$182,2,0)</f>
        <v>#N/A</v>
      </c>
      <c r="MWK19" s="57"/>
      <c r="MWL19" s="58"/>
      <c r="MWM19" s="56" t="e">
        <f>VLOOKUP(MWL19,$B$8:$C$182,2,0)</f>
        <v>#N/A</v>
      </c>
      <c r="MWN19" s="57"/>
      <c r="MWO19" s="58"/>
      <c r="MWP19" s="56" t="e">
        <f>VLOOKUP(MWO19,$B$8:$C$182,2,0)</f>
        <v>#N/A</v>
      </c>
      <c r="MWQ19" s="57"/>
      <c r="MWR19" s="58"/>
      <c r="MWS19" s="56" t="e">
        <f>VLOOKUP(MWR19,$B$8:$C$182,2,0)</f>
        <v>#N/A</v>
      </c>
      <c r="MWT19" s="57"/>
      <c r="MWU19" s="58"/>
      <c r="MWV19" s="56" t="e">
        <f>VLOOKUP(MWU19,$B$8:$C$182,2,0)</f>
        <v>#N/A</v>
      </c>
      <c r="MWW19" s="57"/>
      <c r="MWX19" s="58"/>
      <c r="MWY19" s="56" t="e">
        <f>VLOOKUP(MWX19,$B$8:$C$182,2,0)</f>
        <v>#N/A</v>
      </c>
      <c r="MWZ19" s="57"/>
      <c r="MXA19" s="58"/>
      <c r="MXB19" s="56" t="e">
        <f>VLOOKUP(MXA19,$B$8:$C$182,2,0)</f>
        <v>#N/A</v>
      </c>
      <c r="MXC19" s="57"/>
      <c r="MXD19" s="58"/>
      <c r="MXE19" s="56" t="e">
        <f>VLOOKUP(MXD19,$B$8:$C$182,2,0)</f>
        <v>#N/A</v>
      </c>
      <c r="MXF19" s="57"/>
      <c r="MXG19" s="58"/>
      <c r="MXH19" s="56" t="e">
        <f>VLOOKUP(MXG19,$B$8:$C$182,2,0)</f>
        <v>#N/A</v>
      </c>
      <c r="MXI19" s="57"/>
      <c r="MXJ19" s="58"/>
      <c r="MXK19" s="56" t="e">
        <f>VLOOKUP(MXJ19,$B$8:$C$182,2,0)</f>
        <v>#N/A</v>
      </c>
      <c r="MXL19" s="57"/>
      <c r="MXM19" s="58"/>
      <c r="MXN19" s="56" t="e">
        <f>VLOOKUP(MXM19,$B$8:$C$182,2,0)</f>
        <v>#N/A</v>
      </c>
      <c r="MXO19" s="57"/>
      <c r="MXP19" s="58"/>
      <c r="MXQ19" s="56" t="e">
        <f>VLOOKUP(MXP19,$B$8:$C$182,2,0)</f>
        <v>#N/A</v>
      </c>
      <c r="MXR19" s="57"/>
      <c r="MXS19" s="58"/>
      <c r="MXT19" s="56" t="e">
        <f>VLOOKUP(MXS19,$B$8:$C$182,2,0)</f>
        <v>#N/A</v>
      </c>
      <c r="MXU19" s="57"/>
      <c r="MXV19" s="58"/>
      <c r="MXW19" s="56" t="e">
        <f>VLOOKUP(MXV19,$B$8:$C$182,2,0)</f>
        <v>#N/A</v>
      </c>
      <c r="MXX19" s="57"/>
      <c r="MXY19" s="58"/>
      <c r="MXZ19" s="56" t="e">
        <f>VLOOKUP(MXY19,$B$8:$C$182,2,0)</f>
        <v>#N/A</v>
      </c>
      <c r="MYA19" s="57"/>
      <c r="MYB19" s="58"/>
      <c r="MYC19" s="56" t="e">
        <f>VLOOKUP(MYB19,$B$8:$C$182,2,0)</f>
        <v>#N/A</v>
      </c>
      <c r="MYD19" s="57"/>
      <c r="MYE19" s="58"/>
      <c r="MYF19" s="56" t="e">
        <f>VLOOKUP(MYE19,$B$8:$C$182,2,0)</f>
        <v>#N/A</v>
      </c>
      <c r="MYG19" s="57"/>
      <c r="MYH19" s="58"/>
      <c r="MYI19" s="56" t="e">
        <f>VLOOKUP(MYH19,$B$8:$C$182,2,0)</f>
        <v>#N/A</v>
      </c>
      <c r="MYJ19" s="57"/>
      <c r="MYK19" s="58"/>
      <c r="MYL19" s="56" t="e">
        <f>VLOOKUP(MYK19,$B$8:$C$182,2,0)</f>
        <v>#N/A</v>
      </c>
      <c r="MYM19" s="57"/>
      <c r="MYN19" s="58"/>
      <c r="MYO19" s="56" t="e">
        <f>VLOOKUP(MYN19,$B$8:$C$182,2,0)</f>
        <v>#N/A</v>
      </c>
      <c r="MYP19" s="57"/>
      <c r="MYQ19" s="58"/>
      <c r="MYR19" s="56" t="e">
        <f>VLOOKUP(MYQ19,$B$8:$C$182,2,0)</f>
        <v>#N/A</v>
      </c>
      <c r="MYS19" s="57"/>
      <c r="MYT19" s="58"/>
      <c r="MYU19" s="56" t="e">
        <f>VLOOKUP(MYT19,$B$8:$C$182,2,0)</f>
        <v>#N/A</v>
      </c>
      <c r="MYV19" s="57"/>
      <c r="MYW19" s="58"/>
      <c r="MYX19" s="56" t="e">
        <f>VLOOKUP(MYW19,$B$8:$C$182,2,0)</f>
        <v>#N/A</v>
      </c>
      <c r="MYY19" s="57"/>
      <c r="MYZ19" s="58"/>
      <c r="MZA19" s="56" t="e">
        <f>VLOOKUP(MYZ19,$B$8:$C$182,2,0)</f>
        <v>#N/A</v>
      </c>
      <c r="MZB19" s="57"/>
      <c r="MZC19" s="58"/>
      <c r="MZD19" s="56" t="e">
        <f>VLOOKUP(MZC19,$B$8:$C$182,2,0)</f>
        <v>#N/A</v>
      </c>
      <c r="MZE19" s="57"/>
      <c r="MZF19" s="58"/>
      <c r="MZG19" s="56" t="e">
        <f>VLOOKUP(MZF19,$B$8:$C$182,2,0)</f>
        <v>#N/A</v>
      </c>
      <c r="MZH19" s="57"/>
      <c r="MZI19" s="58"/>
      <c r="MZJ19" s="56" t="e">
        <f>VLOOKUP(MZI19,$B$8:$C$182,2,0)</f>
        <v>#N/A</v>
      </c>
      <c r="MZK19" s="57"/>
      <c r="MZL19" s="58"/>
      <c r="MZM19" s="56" t="e">
        <f>VLOOKUP(MZL19,$B$8:$C$182,2,0)</f>
        <v>#N/A</v>
      </c>
      <c r="MZN19" s="57"/>
      <c r="MZO19" s="58"/>
      <c r="MZP19" s="56" t="e">
        <f>VLOOKUP(MZO19,$B$8:$C$182,2,0)</f>
        <v>#N/A</v>
      </c>
      <c r="MZQ19" s="57"/>
      <c r="MZR19" s="58"/>
      <c r="MZS19" s="56" t="e">
        <f>VLOOKUP(MZR19,$B$8:$C$182,2,0)</f>
        <v>#N/A</v>
      </c>
      <c r="MZT19" s="57"/>
      <c r="MZU19" s="58"/>
      <c r="MZV19" s="56" t="e">
        <f>VLOOKUP(MZU19,$B$8:$C$182,2,0)</f>
        <v>#N/A</v>
      </c>
      <c r="MZW19" s="57"/>
      <c r="MZX19" s="58"/>
      <c r="MZY19" s="56" t="e">
        <f>VLOOKUP(MZX19,$B$8:$C$182,2,0)</f>
        <v>#N/A</v>
      </c>
      <c r="MZZ19" s="57"/>
      <c r="NAA19" s="58"/>
      <c r="NAB19" s="56" t="e">
        <f>VLOOKUP(NAA19,$B$8:$C$182,2,0)</f>
        <v>#N/A</v>
      </c>
      <c r="NAC19" s="57"/>
      <c r="NAD19" s="58"/>
      <c r="NAE19" s="56" t="e">
        <f>VLOOKUP(NAD19,$B$8:$C$182,2,0)</f>
        <v>#N/A</v>
      </c>
      <c r="NAF19" s="57"/>
      <c r="NAG19" s="58"/>
      <c r="NAH19" s="56" t="e">
        <f>VLOOKUP(NAG19,$B$8:$C$182,2,0)</f>
        <v>#N/A</v>
      </c>
      <c r="NAI19" s="57"/>
      <c r="NAJ19" s="58"/>
      <c r="NAK19" s="56" t="e">
        <f>VLOOKUP(NAJ19,$B$8:$C$182,2,0)</f>
        <v>#N/A</v>
      </c>
      <c r="NAL19" s="57"/>
      <c r="NAM19" s="58"/>
      <c r="NAN19" s="56" t="e">
        <f>VLOOKUP(NAM19,$B$8:$C$182,2,0)</f>
        <v>#N/A</v>
      </c>
      <c r="NAO19" s="57"/>
      <c r="NAP19" s="58"/>
      <c r="NAQ19" s="56" t="e">
        <f>VLOOKUP(NAP19,$B$8:$C$182,2,0)</f>
        <v>#N/A</v>
      </c>
      <c r="NAR19" s="57"/>
      <c r="NAS19" s="58"/>
      <c r="NAT19" s="56" t="e">
        <f>VLOOKUP(NAS19,$B$8:$C$182,2,0)</f>
        <v>#N/A</v>
      </c>
      <c r="NAU19" s="57"/>
      <c r="NAV19" s="58"/>
      <c r="NAW19" s="56" t="e">
        <f>VLOOKUP(NAV19,$B$8:$C$182,2,0)</f>
        <v>#N/A</v>
      </c>
      <c r="NAX19" s="57"/>
      <c r="NAY19" s="58"/>
      <c r="NAZ19" s="56" t="e">
        <f>VLOOKUP(NAY19,$B$8:$C$182,2,0)</f>
        <v>#N/A</v>
      </c>
      <c r="NBA19" s="57"/>
      <c r="NBB19" s="58"/>
      <c r="NBC19" s="56" t="e">
        <f>VLOOKUP(NBB19,$B$8:$C$182,2,0)</f>
        <v>#N/A</v>
      </c>
      <c r="NBD19" s="57"/>
      <c r="NBE19" s="58"/>
      <c r="NBF19" s="56" t="e">
        <f>VLOOKUP(NBE19,$B$8:$C$182,2,0)</f>
        <v>#N/A</v>
      </c>
      <c r="NBG19" s="57"/>
      <c r="NBH19" s="58"/>
      <c r="NBI19" s="56" t="e">
        <f>VLOOKUP(NBH19,$B$8:$C$182,2,0)</f>
        <v>#N/A</v>
      </c>
      <c r="NBJ19" s="57"/>
      <c r="NBK19" s="58"/>
      <c r="NBL19" s="56" t="e">
        <f>VLOOKUP(NBK19,$B$8:$C$182,2,0)</f>
        <v>#N/A</v>
      </c>
      <c r="NBM19" s="57"/>
      <c r="NBN19" s="58"/>
      <c r="NBO19" s="56" t="e">
        <f>VLOOKUP(NBN19,$B$8:$C$182,2,0)</f>
        <v>#N/A</v>
      </c>
      <c r="NBP19" s="57"/>
      <c r="NBQ19" s="58"/>
      <c r="NBR19" s="56" t="e">
        <f>VLOOKUP(NBQ19,$B$8:$C$182,2,0)</f>
        <v>#N/A</v>
      </c>
      <c r="NBS19" s="57"/>
      <c r="NBT19" s="58"/>
      <c r="NBU19" s="56" t="e">
        <f>VLOOKUP(NBT19,$B$8:$C$182,2,0)</f>
        <v>#N/A</v>
      </c>
      <c r="NBV19" s="57"/>
      <c r="NBW19" s="58"/>
      <c r="NBX19" s="56" t="e">
        <f>VLOOKUP(NBW19,$B$8:$C$182,2,0)</f>
        <v>#N/A</v>
      </c>
      <c r="NBY19" s="57"/>
      <c r="NBZ19" s="58"/>
      <c r="NCA19" s="56" t="e">
        <f>VLOOKUP(NBZ19,$B$8:$C$182,2,0)</f>
        <v>#N/A</v>
      </c>
      <c r="NCB19" s="57"/>
      <c r="NCC19" s="58"/>
      <c r="NCD19" s="56" t="e">
        <f>VLOOKUP(NCC19,$B$8:$C$182,2,0)</f>
        <v>#N/A</v>
      </c>
      <c r="NCE19" s="57"/>
      <c r="NCF19" s="58"/>
      <c r="NCG19" s="56" t="e">
        <f>VLOOKUP(NCF19,$B$8:$C$182,2,0)</f>
        <v>#N/A</v>
      </c>
      <c r="NCH19" s="57"/>
      <c r="NCI19" s="58"/>
      <c r="NCJ19" s="56" t="e">
        <f>VLOOKUP(NCI19,$B$8:$C$182,2,0)</f>
        <v>#N/A</v>
      </c>
      <c r="NCK19" s="57"/>
      <c r="NCL19" s="58"/>
      <c r="NCM19" s="56" t="e">
        <f>VLOOKUP(NCL19,$B$8:$C$182,2,0)</f>
        <v>#N/A</v>
      </c>
      <c r="NCN19" s="57"/>
      <c r="NCO19" s="58"/>
      <c r="NCP19" s="56" t="e">
        <f>VLOOKUP(NCO19,$B$8:$C$182,2,0)</f>
        <v>#N/A</v>
      </c>
      <c r="NCQ19" s="57"/>
      <c r="NCR19" s="58"/>
      <c r="NCS19" s="56" t="e">
        <f>VLOOKUP(NCR19,$B$8:$C$182,2,0)</f>
        <v>#N/A</v>
      </c>
      <c r="NCT19" s="57"/>
      <c r="NCU19" s="58"/>
      <c r="NCV19" s="56" t="e">
        <f>VLOOKUP(NCU19,$B$8:$C$182,2,0)</f>
        <v>#N/A</v>
      </c>
      <c r="NCW19" s="57"/>
      <c r="NCX19" s="58"/>
      <c r="NCY19" s="56" t="e">
        <f>VLOOKUP(NCX19,$B$8:$C$182,2,0)</f>
        <v>#N/A</v>
      </c>
      <c r="NCZ19" s="57"/>
      <c r="NDA19" s="58"/>
      <c r="NDB19" s="56" t="e">
        <f>VLOOKUP(NDA19,$B$8:$C$182,2,0)</f>
        <v>#N/A</v>
      </c>
      <c r="NDC19" s="57"/>
      <c r="NDD19" s="58"/>
      <c r="NDE19" s="56" t="e">
        <f>VLOOKUP(NDD19,$B$8:$C$182,2,0)</f>
        <v>#N/A</v>
      </c>
      <c r="NDF19" s="57"/>
      <c r="NDG19" s="58"/>
      <c r="NDH19" s="56" t="e">
        <f>VLOOKUP(NDG19,$B$8:$C$182,2,0)</f>
        <v>#N/A</v>
      </c>
      <c r="NDI19" s="57"/>
      <c r="NDJ19" s="58"/>
      <c r="NDK19" s="56" t="e">
        <f>VLOOKUP(NDJ19,$B$8:$C$182,2,0)</f>
        <v>#N/A</v>
      </c>
      <c r="NDL19" s="57"/>
      <c r="NDM19" s="58"/>
      <c r="NDN19" s="56" t="e">
        <f>VLOOKUP(NDM19,$B$8:$C$182,2,0)</f>
        <v>#N/A</v>
      </c>
      <c r="NDO19" s="57"/>
      <c r="NDP19" s="58"/>
      <c r="NDQ19" s="56" t="e">
        <f>VLOOKUP(NDP19,$B$8:$C$182,2,0)</f>
        <v>#N/A</v>
      </c>
      <c r="NDR19" s="57"/>
      <c r="NDS19" s="58"/>
      <c r="NDT19" s="56" t="e">
        <f>VLOOKUP(NDS19,$B$8:$C$182,2,0)</f>
        <v>#N/A</v>
      </c>
      <c r="NDU19" s="57"/>
      <c r="NDV19" s="58"/>
      <c r="NDW19" s="56" t="e">
        <f>VLOOKUP(NDV19,$B$8:$C$182,2,0)</f>
        <v>#N/A</v>
      </c>
      <c r="NDX19" s="57"/>
      <c r="NDY19" s="58"/>
      <c r="NDZ19" s="56" t="e">
        <f>VLOOKUP(NDY19,$B$8:$C$182,2,0)</f>
        <v>#N/A</v>
      </c>
      <c r="NEA19" s="57"/>
      <c r="NEB19" s="58"/>
      <c r="NEC19" s="56" t="e">
        <f>VLOOKUP(NEB19,$B$8:$C$182,2,0)</f>
        <v>#N/A</v>
      </c>
      <c r="NED19" s="57"/>
      <c r="NEE19" s="58"/>
      <c r="NEF19" s="56" t="e">
        <f>VLOOKUP(NEE19,$B$8:$C$182,2,0)</f>
        <v>#N/A</v>
      </c>
      <c r="NEG19" s="57"/>
      <c r="NEH19" s="58"/>
      <c r="NEI19" s="56" t="e">
        <f>VLOOKUP(NEH19,$B$8:$C$182,2,0)</f>
        <v>#N/A</v>
      </c>
      <c r="NEJ19" s="57"/>
      <c r="NEK19" s="58"/>
      <c r="NEL19" s="56" t="e">
        <f>VLOOKUP(NEK19,$B$8:$C$182,2,0)</f>
        <v>#N/A</v>
      </c>
      <c r="NEM19" s="57"/>
      <c r="NEN19" s="58"/>
      <c r="NEO19" s="56" t="e">
        <f>VLOOKUP(NEN19,$B$8:$C$182,2,0)</f>
        <v>#N/A</v>
      </c>
      <c r="NEP19" s="57"/>
      <c r="NEQ19" s="58"/>
      <c r="NER19" s="56" t="e">
        <f>VLOOKUP(NEQ19,$B$8:$C$182,2,0)</f>
        <v>#N/A</v>
      </c>
      <c r="NES19" s="57"/>
      <c r="NET19" s="58"/>
      <c r="NEU19" s="56" t="e">
        <f>VLOOKUP(NET19,$B$8:$C$182,2,0)</f>
        <v>#N/A</v>
      </c>
      <c r="NEV19" s="57"/>
      <c r="NEW19" s="58"/>
      <c r="NEX19" s="56" t="e">
        <f>VLOOKUP(NEW19,$B$8:$C$182,2,0)</f>
        <v>#N/A</v>
      </c>
      <c r="NEY19" s="57"/>
      <c r="NEZ19" s="58"/>
      <c r="NFA19" s="56" t="e">
        <f>VLOOKUP(NEZ19,$B$8:$C$182,2,0)</f>
        <v>#N/A</v>
      </c>
      <c r="NFB19" s="57"/>
      <c r="NFC19" s="58"/>
      <c r="NFD19" s="56" t="e">
        <f>VLOOKUP(NFC19,$B$8:$C$182,2,0)</f>
        <v>#N/A</v>
      </c>
      <c r="NFE19" s="57"/>
      <c r="NFF19" s="58"/>
      <c r="NFG19" s="56" t="e">
        <f>VLOOKUP(NFF19,$B$8:$C$182,2,0)</f>
        <v>#N/A</v>
      </c>
      <c r="NFH19" s="57"/>
      <c r="NFI19" s="58"/>
      <c r="NFJ19" s="56" t="e">
        <f>VLOOKUP(NFI19,$B$8:$C$182,2,0)</f>
        <v>#N/A</v>
      </c>
      <c r="NFK19" s="57"/>
      <c r="NFL19" s="58"/>
      <c r="NFM19" s="56" t="e">
        <f>VLOOKUP(NFL19,$B$8:$C$182,2,0)</f>
        <v>#N/A</v>
      </c>
      <c r="NFN19" s="57"/>
      <c r="NFO19" s="58"/>
      <c r="NFP19" s="56" t="e">
        <f>VLOOKUP(NFO19,$B$8:$C$182,2,0)</f>
        <v>#N/A</v>
      </c>
      <c r="NFQ19" s="57"/>
      <c r="NFR19" s="58"/>
      <c r="NFS19" s="56" t="e">
        <f>VLOOKUP(NFR19,$B$8:$C$182,2,0)</f>
        <v>#N/A</v>
      </c>
      <c r="NFT19" s="57"/>
      <c r="NFU19" s="58"/>
      <c r="NFV19" s="56" t="e">
        <f>VLOOKUP(NFU19,$B$8:$C$182,2,0)</f>
        <v>#N/A</v>
      </c>
      <c r="NFW19" s="57"/>
      <c r="NFX19" s="58"/>
      <c r="NFY19" s="56" t="e">
        <f>VLOOKUP(NFX19,$B$8:$C$182,2,0)</f>
        <v>#N/A</v>
      </c>
      <c r="NFZ19" s="57"/>
      <c r="NGA19" s="58"/>
      <c r="NGB19" s="56" t="e">
        <f>VLOOKUP(NGA19,$B$8:$C$182,2,0)</f>
        <v>#N/A</v>
      </c>
      <c r="NGC19" s="57"/>
      <c r="NGD19" s="58"/>
      <c r="NGE19" s="56" t="e">
        <f>VLOOKUP(NGD19,$B$8:$C$182,2,0)</f>
        <v>#N/A</v>
      </c>
      <c r="NGF19" s="57"/>
      <c r="NGG19" s="58"/>
      <c r="NGH19" s="56" t="e">
        <f>VLOOKUP(NGG19,$B$8:$C$182,2,0)</f>
        <v>#N/A</v>
      </c>
      <c r="NGI19" s="57"/>
      <c r="NGJ19" s="58"/>
      <c r="NGK19" s="56" t="e">
        <f>VLOOKUP(NGJ19,$B$8:$C$182,2,0)</f>
        <v>#N/A</v>
      </c>
      <c r="NGL19" s="57"/>
      <c r="NGM19" s="58"/>
      <c r="NGN19" s="56" t="e">
        <f>VLOOKUP(NGM19,$B$8:$C$182,2,0)</f>
        <v>#N/A</v>
      </c>
      <c r="NGO19" s="57"/>
      <c r="NGP19" s="58"/>
      <c r="NGQ19" s="56" t="e">
        <f>VLOOKUP(NGP19,$B$8:$C$182,2,0)</f>
        <v>#N/A</v>
      </c>
      <c r="NGR19" s="57"/>
      <c r="NGS19" s="58"/>
      <c r="NGT19" s="56" t="e">
        <f>VLOOKUP(NGS19,$B$8:$C$182,2,0)</f>
        <v>#N/A</v>
      </c>
      <c r="NGU19" s="57"/>
      <c r="NGV19" s="58"/>
      <c r="NGW19" s="56" t="e">
        <f>VLOOKUP(NGV19,$B$8:$C$182,2,0)</f>
        <v>#N/A</v>
      </c>
      <c r="NGX19" s="57"/>
      <c r="NGY19" s="58"/>
      <c r="NGZ19" s="56" t="e">
        <f>VLOOKUP(NGY19,$B$8:$C$182,2,0)</f>
        <v>#N/A</v>
      </c>
      <c r="NHA19" s="57"/>
      <c r="NHB19" s="58"/>
      <c r="NHC19" s="56" t="e">
        <f>VLOOKUP(NHB19,$B$8:$C$182,2,0)</f>
        <v>#N/A</v>
      </c>
      <c r="NHD19" s="57"/>
      <c r="NHE19" s="58"/>
      <c r="NHF19" s="56" t="e">
        <f>VLOOKUP(NHE19,$B$8:$C$182,2,0)</f>
        <v>#N/A</v>
      </c>
      <c r="NHG19" s="57"/>
      <c r="NHH19" s="58"/>
      <c r="NHI19" s="56" t="e">
        <f>VLOOKUP(NHH19,$B$8:$C$182,2,0)</f>
        <v>#N/A</v>
      </c>
      <c r="NHJ19" s="57"/>
      <c r="NHK19" s="58"/>
      <c r="NHL19" s="56" t="e">
        <f>VLOOKUP(NHK19,$B$8:$C$182,2,0)</f>
        <v>#N/A</v>
      </c>
      <c r="NHM19" s="57"/>
      <c r="NHN19" s="58"/>
      <c r="NHO19" s="56" t="e">
        <f>VLOOKUP(NHN19,$B$8:$C$182,2,0)</f>
        <v>#N/A</v>
      </c>
      <c r="NHP19" s="57"/>
      <c r="NHQ19" s="58"/>
      <c r="NHR19" s="56" t="e">
        <f>VLOOKUP(NHQ19,$B$8:$C$182,2,0)</f>
        <v>#N/A</v>
      </c>
      <c r="NHS19" s="57"/>
      <c r="NHT19" s="58"/>
      <c r="NHU19" s="56" t="e">
        <f>VLOOKUP(NHT19,$B$8:$C$182,2,0)</f>
        <v>#N/A</v>
      </c>
      <c r="NHV19" s="57"/>
      <c r="NHW19" s="58"/>
      <c r="NHX19" s="56" t="e">
        <f>VLOOKUP(NHW19,$B$8:$C$182,2,0)</f>
        <v>#N/A</v>
      </c>
      <c r="NHY19" s="57"/>
      <c r="NHZ19" s="58"/>
      <c r="NIA19" s="56" t="e">
        <f>VLOOKUP(NHZ19,$B$8:$C$182,2,0)</f>
        <v>#N/A</v>
      </c>
      <c r="NIB19" s="57"/>
      <c r="NIC19" s="58"/>
      <c r="NID19" s="56" t="e">
        <f>VLOOKUP(NIC19,$B$8:$C$182,2,0)</f>
        <v>#N/A</v>
      </c>
      <c r="NIE19" s="57"/>
      <c r="NIF19" s="58"/>
      <c r="NIG19" s="56" t="e">
        <f>VLOOKUP(NIF19,$B$8:$C$182,2,0)</f>
        <v>#N/A</v>
      </c>
      <c r="NIH19" s="57"/>
      <c r="NII19" s="58"/>
      <c r="NIJ19" s="56" t="e">
        <f>VLOOKUP(NII19,$B$8:$C$182,2,0)</f>
        <v>#N/A</v>
      </c>
      <c r="NIK19" s="57"/>
      <c r="NIL19" s="58"/>
      <c r="NIM19" s="56" t="e">
        <f>VLOOKUP(NIL19,$B$8:$C$182,2,0)</f>
        <v>#N/A</v>
      </c>
      <c r="NIN19" s="57"/>
      <c r="NIO19" s="58"/>
      <c r="NIP19" s="56" t="e">
        <f>VLOOKUP(NIO19,$B$8:$C$182,2,0)</f>
        <v>#N/A</v>
      </c>
      <c r="NIQ19" s="57"/>
      <c r="NIR19" s="58"/>
      <c r="NIS19" s="56" t="e">
        <f>VLOOKUP(NIR19,$B$8:$C$182,2,0)</f>
        <v>#N/A</v>
      </c>
      <c r="NIT19" s="57"/>
      <c r="NIU19" s="58"/>
      <c r="NIV19" s="56" t="e">
        <f>VLOOKUP(NIU19,$B$8:$C$182,2,0)</f>
        <v>#N/A</v>
      </c>
      <c r="NIW19" s="57"/>
      <c r="NIX19" s="58"/>
      <c r="NIY19" s="56" t="e">
        <f>VLOOKUP(NIX19,$B$8:$C$182,2,0)</f>
        <v>#N/A</v>
      </c>
      <c r="NIZ19" s="57"/>
      <c r="NJA19" s="58"/>
      <c r="NJB19" s="56" t="e">
        <f>VLOOKUP(NJA19,$B$8:$C$182,2,0)</f>
        <v>#N/A</v>
      </c>
      <c r="NJC19" s="57"/>
      <c r="NJD19" s="58"/>
      <c r="NJE19" s="56" t="e">
        <f>VLOOKUP(NJD19,$B$8:$C$182,2,0)</f>
        <v>#N/A</v>
      </c>
      <c r="NJF19" s="57"/>
      <c r="NJG19" s="58"/>
      <c r="NJH19" s="56" t="e">
        <f>VLOOKUP(NJG19,$B$8:$C$182,2,0)</f>
        <v>#N/A</v>
      </c>
      <c r="NJI19" s="57"/>
      <c r="NJJ19" s="58"/>
      <c r="NJK19" s="56" t="e">
        <f>VLOOKUP(NJJ19,$B$8:$C$182,2,0)</f>
        <v>#N/A</v>
      </c>
      <c r="NJL19" s="57"/>
      <c r="NJM19" s="58"/>
      <c r="NJN19" s="56" t="e">
        <f>VLOOKUP(NJM19,$B$8:$C$182,2,0)</f>
        <v>#N/A</v>
      </c>
      <c r="NJO19" s="57"/>
      <c r="NJP19" s="58"/>
      <c r="NJQ19" s="56" t="e">
        <f>VLOOKUP(NJP19,$B$8:$C$182,2,0)</f>
        <v>#N/A</v>
      </c>
      <c r="NJR19" s="57"/>
      <c r="NJS19" s="58"/>
      <c r="NJT19" s="56" t="e">
        <f>VLOOKUP(NJS19,$B$8:$C$182,2,0)</f>
        <v>#N/A</v>
      </c>
      <c r="NJU19" s="57"/>
      <c r="NJV19" s="58"/>
      <c r="NJW19" s="56" t="e">
        <f>VLOOKUP(NJV19,$B$8:$C$182,2,0)</f>
        <v>#N/A</v>
      </c>
      <c r="NJX19" s="57"/>
      <c r="NJY19" s="58"/>
      <c r="NJZ19" s="56" t="e">
        <f>VLOOKUP(NJY19,$B$8:$C$182,2,0)</f>
        <v>#N/A</v>
      </c>
      <c r="NKA19" s="57"/>
      <c r="NKB19" s="58"/>
      <c r="NKC19" s="56" t="e">
        <f>VLOOKUP(NKB19,$B$8:$C$182,2,0)</f>
        <v>#N/A</v>
      </c>
      <c r="NKD19" s="57"/>
      <c r="NKE19" s="58"/>
      <c r="NKF19" s="56" t="e">
        <f>VLOOKUP(NKE19,$B$8:$C$182,2,0)</f>
        <v>#N/A</v>
      </c>
      <c r="NKG19" s="57"/>
      <c r="NKH19" s="58"/>
      <c r="NKI19" s="56" t="e">
        <f>VLOOKUP(NKH19,$B$8:$C$182,2,0)</f>
        <v>#N/A</v>
      </c>
      <c r="NKJ19" s="57"/>
      <c r="NKK19" s="58"/>
      <c r="NKL19" s="56" t="e">
        <f>VLOOKUP(NKK19,$B$8:$C$182,2,0)</f>
        <v>#N/A</v>
      </c>
      <c r="NKM19" s="57"/>
      <c r="NKN19" s="58"/>
      <c r="NKO19" s="56" t="e">
        <f>VLOOKUP(NKN19,$B$8:$C$182,2,0)</f>
        <v>#N/A</v>
      </c>
      <c r="NKP19" s="57"/>
      <c r="NKQ19" s="58"/>
      <c r="NKR19" s="56" t="e">
        <f>VLOOKUP(NKQ19,$B$8:$C$182,2,0)</f>
        <v>#N/A</v>
      </c>
      <c r="NKS19" s="57"/>
      <c r="NKT19" s="58"/>
      <c r="NKU19" s="56" t="e">
        <f>VLOOKUP(NKT19,$B$8:$C$182,2,0)</f>
        <v>#N/A</v>
      </c>
      <c r="NKV19" s="57"/>
      <c r="NKW19" s="58"/>
      <c r="NKX19" s="56" t="e">
        <f>VLOOKUP(NKW19,$B$8:$C$182,2,0)</f>
        <v>#N/A</v>
      </c>
      <c r="NKY19" s="57"/>
      <c r="NKZ19" s="58"/>
      <c r="NLA19" s="56" t="e">
        <f>VLOOKUP(NKZ19,$B$8:$C$182,2,0)</f>
        <v>#N/A</v>
      </c>
      <c r="NLB19" s="57"/>
      <c r="NLC19" s="58"/>
      <c r="NLD19" s="56" t="e">
        <f>VLOOKUP(NLC19,$B$8:$C$182,2,0)</f>
        <v>#N/A</v>
      </c>
      <c r="NLE19" s="57"/>
      <c r="NLF19" s="58"/>
      <c r="NLG19" s="56" t="e">
        <f>VLOOKUP(NLF19,$B$8:$C$182,2,0)</f>
        <v>#N/A</v>
      </c>
      <c r="NLH19" s="57"/>
      <c r="NLI19" s="58"/>
      <c r="NLJ19" s="56" t="e">
        <f>VLOOKUP(NLI19,$B$8:$C$182,2,0)</f>
        <v>#N/A</v>
      </c>
      <c r="NLK19" s="57"/>
      <c r="NLL19" s="58"/>
      <c r="NLM19" s="56" t="e">
        <f>VLOOKUP(NLL19,$B$8:$C$182,2,0)</f>
        <v>#N/A</v>
      </c>
      <c r="NLN19" s="57"/>
      <c r="NLO19" s="58"/>
      <c r="NLP19" s="56" t="e">
        <f>VLOOKUP(NLO19,$B$8:$C$182,2,0)</f>
        <v>#N/A</v>
      </c>
      <c r="NLQ19" s="57"/>
      <c r="NLR19" s="58"/>
      <c r="NLS19" s="56" t="e">
        <f>VLOOKUP(NLR19,$B$8:$C$182,2,0)</f>
        <v>#N/A</v>
      </c>
      <c r="NLT19" s="57"/>
      <c r="NLU19" s="58"/>
      <c r="NLV19" s="56" t="e">
        <f>VLOOKUP(NLU19,$B$8:$C$182,2,0)</f>
        <v>#N/A</v>
      </c>
      <c r="NLW19" s="57"/>
      <c r="NLX19" s="58"/>
      <c r="NLY19" s="56" t="e">
        <f>VLOOKUP(NLX19,$B$8:$C$182,2,0)</f>
        <v>#N/A</v>
      </c>
      <c r="NLZ19" s="57"/>
      <c r="NMA19" s="58"/>
      <c r="NMB19" s="56" t="e">
        <f>VLOOKUP(NMA19,$B$8:$C$182,2,0)</f>
        <v>#N/A</v>
      </c>
      <c r="NMC19" s="57"/>
      <c r="NMD19" s="58"/>
      <c r="NME19" s="56" t="e">
        <f>VLOOKUP(NMD19,$B$8:$C$182,2,0)</f>
        <v>#N/A</v>
      </c>
      <c r="NMF19" s="57"/>
      <c r="NMG19" s="58"/>
      <c r="NMH19" s="56" t="e">
        <f>VLOOKUP(NMG19,$B$8:$C$182,2,0)</f>
        <v>#N/A</v>
      </c>
      <c r="NMI19" s="57"/>
      <c r="NMJ19" s="58"/>
      <c r="NMK19" s="56" t="e">
        <f>VLOOKUP(NMJ19,$B$8:$C$182,2,0)</f>
        <v>#N/A</v>
      </c>
      <c r="NML19" s="57"/>
      <c r="NMM19" s="58"/>
      <c r="NMN19" s="56" t="e">
        <f>VLOOKUP(NMM19,$B$8:$C$182,2,0)</f>
        <v>#N/A</v>
      </c>
      <c r="NMO19" s="57"/>
      <c r="NMP19" s="58"/>
      <c r="NMQ19" s="56" t="e">
        <f>VLOOKUP(NMP19,$B$8:$C$182,2,0)</f>
        <v>#N/A</v>
      </c>
      <c r="NMR19" s="57"/>
      <c r="NMS19" s="58"/>
      <c r="NMT19" s="56" t="e">
        <f>VLOOKUP(NMS19,$B$8:$C$182,2,0)</f>
        <v>#N/A</v>
      </c>
      <c r="NMU19" s="57"/>
      <c r="NMV19" s="58"/>
      <c r="NMW19" s="56" t="e">
        <f>VLOOKUP(NMV19,$B$8:$C$182,2,0)</f>
        <v>#N/A</v>
      </c>
      <c r="NMX19" s="57"/>
      <c r="NMY19" s="58"/>
      <c r="NMZ19" s="56" t="e">
        <f>VLOOKUP(NMY19,$B$8:$C$182,2,0)</f>
        <v>#N/A</v>
      </c>
      <c r="NNA19" s="57"/>
      <c r="NNB19" s="58"/>
      <c r="NNC19" s="56" t="e">
        <f>VLOOKUP(NNB19,$B$8:$C$182,2,0)</f>
        <v>#N/A</v>
      </c>
      <c r="NND19" s="57"/>
      <c r="NNE19" s="58"/>
      <c r="NNF19" s="56" t="e">
        <f>VLOOKUP(NNE19,$B$8:$C$182,2,0)</f>
        <v>#N/A</v>
      </c>
      <c r="NNG19" s="57"/>
      <c r="NNH19" s="58"/>
      <c r="NNI19" s="56" t="e">
        <f>VLOOKUP(NNH19,$B$8:$C$182,2,0)</f>
        <v>#N/A</v>
      </c>
      <c r="NNJ19" s="57"/>
      <c r="NNK19" s="58"/>
      <c r="NNL19" s="56" t="e">
        <f>VLOOKUP(NNK19,$B$8:$C$182,2,0)</f>
        <v>#N/A</v>
      </c>
      <c r="NNM19" s="57"/>
      <c r="NNN19" s="58"/>
      <c r="NNO19" s="56" t="e">
        <f>VLOOKUP(NNN19,$B$8:$C$182,2,0)</f>
        <v>#N/A</v>
      </c>
      <c r="NNP19" s="57"/>
      <c r="NNQ19" s="58"/>
      <c r="NNR19" s="56" t="e">
        <f>VLOOKUP(NNQ19,$B$8:$C$182,2,0)</f>
        <v>#N/A</v>
      </c>
      <c r="NNS19" s="57"/>
      <c r="NNT19" s="58"/>
      <c r="NNU19" s="56" t="e">
        <f>VLOOKUP(NNT19,$B$8:$C$182,2,0)</f>
        <v>#N/A</v>
      </c>
      <c r="NNV19" s="57"/>
      <c r="NNW19" s="58"/>
      <c r="NNX19" s="56" t="e">
        <f>VLOOKUP(NNW19,$B$8:$C$182,2,0)</f>
        <v>#N/A</v>
      </c>
      <c r="NNY19" s="57"/>
      <c r="NNZ19" s="58"/>
      <c r="NOA19" s="56" t="e">
        <f>VLOOKUP(NNZ19,$B$8:$C$182,2,0)</f>
        <v>#N/A</v>
      </c>
      <c r="NOB19" s="57"/>
      <c r="NOC19" s="58"/>
      <c r="NOD19" s="56" t="e">
        <f>VLOOKUP(NOC19,$B$8:$C$182,2,0)</f>
        <v>#N/A</v>
      </c>
      <c r="NOE19" s="57"/>
      <c r="NOF19" s="58"/>
      <c r="NOG19" s="56" t="e">
        <f>VLOOKUP(NOF19,$B$8:$C$182,2,0)</f>
        <v>#N/A</v>
      </c>
      <c r="NOH19" s="57"/>
      <c r="NOI19" s="58"/>
      <c r="NOJ19" s="56" t="e">
        <f>VLOOKUP(NOI19,$B$8:$C$182,2,0)</f>
        <v>#N/A</v>
      </c>
      <c r="NOK19" s="57"/>
      <c r="NOL19" s="58"/>
      <c r="NOM19" s="56" t="e">
        <f>VLOOKUP(NOL19,$B$8:$C$182,2,0)</f>
        <v>#N/A</v>
      </c>
      <c r="NON19" s="57"/>
      <c r="NOO19" s="58"/>
      <c r="NOP19" s="56" t="e">
        <f>VLOOKUP(NOO19,$B$8:$C$182,2,0)</f>
        <v>#N/A</v>
      </c>
      <c r="NOQ19" s="57"/>
      <c r="NOR19" s="58"/>
      <c r="NOS19" s="56" t="e">
        <f>VLOOKUP(NOR19,$B$8:$C$182,2,0)</f>
        <v>#N/A</v>
      </c>
      <c r="NOT19" s="57"/>
      <c r="NOU19" s="58"/>
      <c r="NOV19" s="56" t="e">
        <f>VLOOKUP(NOU19,$B$8:$C$182,2,0)</f>
        <v>#N/A</v>
      </c>
      <c r="NOW19" s="57"/>
      <c r="NOX19" s="58"/>
      <c r="NOY19" s="56" t="e">
        <f>VLOOKUP(NOX19,$B$8:$C$182,2,0)</f>
        <v>#N/A</v>
      </c>
      <c r="NOZ19" s="57"/>
      <c r="NPA19" s="58"/>
      <c r="NPB19" s="56" t="e">
        <f>VLOOKUP(NPA19,$B$8:$C$182,2,0)</f>
        <v>#N/A</v>
      </c>
      <c r="NPC19" s="57"/>
      <c r="NPD19" s="58"/>
      <c r="NPE19" s="56" t="e">
        <f>VLOOKUP(NPD19,$B$8:$C$182,2,0)</f>
        <v>#N/A</v>
      </c>
      <c r="NPF19" s="57"/>
      <c r="NPG19" s="58"/>
      <c r="NPH19" s="56" t="e">
        <f>VLOOKUP(NPG19,$B$8:$C$182,2,0)</f>
        <v>#N/A</v>
      </c>
      <c r="NPI19" s="57"/>
      <c r="NPJ19" s="58"/>
      <c r="NPK19" s="56" t="e">
        <f>VLOOKUP(NPJ19,$B$8:$C$182,2,0)</f>
        <v>#N/A</v>
      </c>
      <c r="NPL19" s="57"/>
      <c r="NPM19" s="58"/>
      <c r="NPN19" s="56" t="e">
        <f>VLOOKUP(NPM19,$B$8:$C$182,2,0)</f>
        <v>#N/A</v>
      </c>
      <c r="NPO19" s="57"/>
      <c r="NPP19" s="58"/>
      <c r="NPQ19" s="56" t="e">
        <f>VLOOKUP(NPP19,$B$8:$C$182,2,0)</f>
        <v>#N/A</v>
      </c>
      <c r="NPR19" s="57"/>
      <c r="NPS19" s="58"/>
      <c r="NPT19" s="56" t="e">
        <f>VLOOKUP(NPS19,$B$8:$C$182,2,0)</f>
        <v>#N/A</v>
      </c>
      <c r="NPU19" s="57"/>
      <c r="NPV19" s="58"/>
      <c r="NPW19" s="56" t="e">
        <f>VLOOKUP(NPV19,$B$8:$C$182,2,0)</f>
        <v>#N/A</v>
      </c>
      <c r="NPX19" s="57"/>
      <c r="NPY19" s="58"/>
      <c r="NPZ19" s="56" t="e">
        <f>VLOOKUP(NPY19,$B$8:$C$182,2,0)</f>
        <v>#N/A</v>
      </c>
      <c r="NQA19" s="57"/>
      <c r="NQB19" s="58"/>
      <c r="NQC19" s="56" t="e">
        <f>VLOOKUP(NQB19,$B$8:$C$182,2,0)</f>
        <v>#N/A</v>
      </c>
      <c r="NQD19" s="57"/>
      <c r="NQE19" s="58"/>
      <c r="NQF19" s="56" t="e">
        <f>VLOOKUP(NQE19,$B$8:$C$182,2,0)</f>
        <v>#N/A</v>
      </c>
      <c r="NQG19" s="57"/>
      <c r="NQH19" s="58"/>
      <c r="NQI19" s="56" t="e">
        <f>VLOOKUP(NQH19,$B$8:$C$182,2,0)</f>
        <v>#N/A</v>
      </c>
      <c r="NQJ19" s="57"/>
      <c r="NQK19" s="58"/>
      <c r="NQL19" s="56" t="e">
        <f>VLOOKUP(NQK19,$B$8:$C$182,2,0)</f>
        <v>#N/A</v>
      </c>
      <c r="NQM19" s="57"/>
      <c r="NQN19" s="58"/>
      <c r="NQO19" s="56" t="e">
        <f>VLOOKUP(NQN19,$B$8:$C$182,2,0)</f>
        <v>#N/A</v>
      </c>
      <c r="NQP19" s="57"/>
      <c r="NQQ19" s="58"/>
      <c r="NQR19" s="56" t="e">
        <f>VLOOKUP(NQQ19,$B$8:$C$182,2,0)</f>
        <v>#N/A</v>
      </c>
      <c r="NQS19" s="57"/>
      <c r="NQT19" s="58"/>
      <c r="NQU19" s="56" t="e">
        <f>VLOOKUP(NQT19,$B$8:$C$182,2,0)</f>
        <v>#N/A</v>
      </c>
      <c r="NQV19" s="57"/>
      <c r="NQW19" s="58"/>
      <c r="NQX19" s="56" t="e">
        <f>VLOOKUP(NQW19,$B$8:$C$182,2,0)</f>
        <v>#N/A</v>
      </c>
      <c r="NQY19" s="57"/>
      <c r="NQZ19" s="58"/>
      <c r="NRA19" s="56" t="e">
        <f>VLOOKUP(NQZ19,$B$8:$C$182,2,0)</f>
        <v>#N/A</v>
      </c>
      <c r="NRB19" s="57"/>
      <c r="NRC19" s="58"/>
      <c r="NRD19" s="56" t="e">
        <f>VLOOKUP(NRC19,$B$8:$C$182,2,0)</f>
        <v>#N/A</v>
      </c>
      <c r="NRE19" s="57"/>
      <c r="NRF19" s="58"/>
      <c r="NRG19" s="56" t="e">
        <f>VLOOKUP(NRF19,$B$8:$C$182,2,0)</f>
        <v>#N/A</v>
      </c>
      <c r="NRH19" s="57"/>
      <c r="NRI19" s="58"/>
      <c r="NRJ19" s="56" t="e">
        <f>VLOOKUP(NRI19,$B$8:$C$182,2,0)</f>
        <v>#N/A</v>
      </c>
      <c r="NRK19" s="57"/>
      <c r="NRL19" s="58"/>
      <c r="NRM19" s="56" t="e">
        <f>VLOOKUP(NRL19,$B$8:$C$182,2,0)</f>
        <v>#N/A</v>
      </c>
      <c r="NRN19" s="57"/>
      <c r="NRO19" s="58"/>
      <c r="NRP19" s="56" t="e">
        <f>VLOOKUP(NRO19,$B$8:$C$182,2,0)</f>
        <v>#N/A</v>
      </c>
      <c r="NRQ19" s="57"/>
      <c r="NRR19" s="58"/>
      <c r="NRS19" s="56" t="e">
        <f>VLOOKUP(NRR19,$B$8:$C$182,2,0)</f>
        <v>#N/A</v>
      </c>
      <c r="NRT19" s="57"/>
      <c r="NRU19" s="58"/>
      <c r="NRV19" s="56" t="e">
        <f>VLOOKUP(NRU19,$B$8:$C$182,2,0)</f>
        <v>#N/A</v>
      </c>
      <c r="NRW19" s="57"/>
      <c r="NRX19" s="58"/>
      <c r="NRY19" s="56" t="e">
        <f>VLOOKUP(NRX19,$B$8:$C$182,2,0)</f>
        <v>#N/A</v>
      </c>
      <c r="NRZ19" s="57"/>
      <c r="NSA19" s="58"/>
      <c r="NSB19" s="56" t="e">
        <f>VLOOKUP(NSA19,$B$8:$C$182,2,0)</f>
        <v>#N/A</v>
      </c>
      <c r="NSC19" s="57"/>
      <c r="NSD19" s="58"/>
      <c r="NSE19" s="56" t="e">
        <f>VLOOKUP(NSD19,$B$8:$C$182,2,0)</f>
        <v>#N/A</v>
      </c>
      <c r="NSF19" s="57"/>
      <c r="NSG19" s="58"/>
      <c r="NSH19" s="56" t="e">
        <f>VLOOKUP(NSG19,$B$8:$C$182,2,0)</f>
        <v>#N/A</v>
      </c>
      <c r="NSI19" s="57"/>
      <c r="NSJ19" s="58"/>
      <c r="NSK19" s="56" t="e">
        <f>VLOOKUP(NSJ19,$B$8:$C$182,2,0)</f>
        <v>#N/A</v>
      </c>
      <c r="NSL19" s="57"/>
      <c r="NSM19" s="58"/>
      <c r="NSN19" s="56" t="e">
        <f>VLOOKUP(NSM19,$B$8:$C$182,2,0)</f>
        <v>#N/A</v>
      </c>
      <c r="NSO19" s="57"/>
      <c r="NSP19" s="58"/>
      <c r="NSQ19" s="56" t="e">
        <f>VLOOKUP(NSP19,$B$8:$C$182,2,0)</f>
        <v>#N/A</v>
      </c>
      <c r="NSR19" s="57"/>
      <c r="NSS19" s="58"/>
      <c r="NST19" s="56" t="e">
        <f>VLOOKUP(NSS19,$B$8:$C$182,2,0)</f>
        <v>#N/A</v>
      </c>
      <c r="NSU19" s="57"/>
      <c r="NSV19" s="58"/>
      <c r="NSW19" s="56" t="e">
        <f>VLOOKUP(NSV19,$B$8:$C$182,2,0)</f>
        <v>#N/A</v>
      </c>
      <c r="NSX19" s="57"/>
      <c r="NSY19" s="58"/>
      <c r="NSZ19" s="56" t="e">
        <f>VLOOKUP(NSY19,$B$8:$C$182,2,0)</f>
        <v>#N/A</v>
      </c>
      <c r="NTA19" s="57"/>
      <c r="NTB19" s="58"/>
      <c r="NTC19" s="56" t="e">
        <f>VLOOKUP(NTB19,$B$8:$C$182,2,0)</f>
        <v>#N/A</v>
      </c>
      <c r="NTD19" s="57"/>
      <c r="NTE19" s="58"/>
      <c r="NTF19" s="56" t="e">
        <f>VLOOKUP(NTE19,$B$8:$C$182,2,0)</f>
        <v>#N/A</v>
      </c>
      <c r="NTG19" s="57"/>
      <c r="NTH19" s="58"/>
      <c r="NTI19" s="56" t="e">
        <f>VLOOKUP(NTH19,$B$8:$C$182,2,0)</f>
        <v>#N/A</v>
      </c>
      <c r="NTJ19" s="57"/>
      <c r="NTK19" s="58"/>
      <c r="NTL19" s="56" t="e">
        <f>VLOOKUP(NTK19,$B$8:$C$182,2,0)</f>
        <v>#N/A</v>
      </c>
      <c r="NTM19" s="57"/>
      <c r="NTN19" s="58"/>
      <c r="NTO19" s="56" t="e">
        <f>VLOOKUP(NTN19,$B$8:$C$182,2,0)</f>
        <v>#N/A</v>
      </c>
      <c r="NTP19" s="57"/>
      <c r="NTQ19" s="58"/>
      <c r="NTR19" s="56" t="e">
        <f>VLOOKUP(NTQ19,$B$8:$C$182,2,0)</f>
        <v>#N/A</v>
      </c>
      <c r="NTS19" s="57"/>
      <c r="NTT19" s="58"/>
      <c r="NTU19" s="56" t="e">
        <f>VLOOKUP(NTT19,$B$8:$C$182,2,0)</f>
        <v>#N/A</v>
      </c>
      <c r="NTV19" s="57"/>
      <c r="NTW19" s="58"/>
      <c r="NTX19" s="56" t="e">
        <f>VLOOKUP(NTW19,$B$8:$C$182,2,0)</f>
        <v>#N/A</v>
      </c>
      <c r="NTY19" s="57"/>
      <c r="NTZ19" s="58"/>
      <c r="NUA19" s="56" t="e">
        <f>VLOOKUP(NTZ19,$B$8:$C$182,2,0)</f>
        <v>#N/A</v>
      </c>
      <c r="NUB19" s="57"/>
      <c r="NUC19" s="58"/>
      <c r="NUD19" s="56" t="e">
        <f>VLOOKUP(NUC19,$B$8:$C$182,2,0)</f>
        <v>#N/A</v>
      </c>
      <c r="NUE19" s="57"/>
      <c r="NUF19" s="58"/>
      <c r="NUG19" s="56" t="e">
        <f>VLOOKUP(NUF19,$B$8:$C$182,2,0)</f>
        <v>#N/A</v>
      </c>
      <c r="NUH19" s="57"/>
      <c r="NUI19" s="58"/>
      <c r="NUJ19" s="56" t="e">
        <f>VLOOKUP(NUI19,$B$8:$C$182,2,0)</f>
        <v>#N/A</v>
      </c>
      <c r="NUK19" s="57"/>
      <c r="NUL19" s="58"/>
      <c r="NUM19" s="56" t="e">
        <f>VLOOKUP(NUL19,$B$8:$C$182,2,0)</f>
        <v>#N/A</v>
      </c>
      <c r="NUN19" s="57"/>
      <c r="NUO19" s="58"/>
      <c r="NUP19" s="56" t="e">
        <f>VLOOKUP(NUO19,$B$8:$C$182,2,0)</f>
        <v>#N/A</v>
      </c>
      <c r="NUQ19" s="57"/>
      <c r="NUR19" s="58"/>
      <c r="NUS19" s="56" t="e">
        <f>VLOOKUP(NUR19,$B$8:$C$182,2,0)</f>
        <v>#N/A</v>
      </c>
      <c r="NUT19" s="57"/>
      <c r="NUU19" s="58"/>
      <c r="NUV19" s="56" t="e">
        <f>VLOOKUP(NUU19,$B$8:$C$182,2,0)</f>
        <v>#N/A</v>
      </c>
      <c r="NUW19" s="57"/>
      <c r="NUX19" s="58"/>
      <c r="NUY19" s="56" t="e">
        <f>VLOOKUP(NUX19,$B$8:$C$182,2,0)</f>
        <v>#N/A</v>
      </c>
      <c r="NUZ19" s="57"/>
      <c r="NVA19" s="58"/>
      <c r="NVB19" s="56" t="e">
        <f>VLOOKUP(NVA19,$B$8:$C$182,2,0)</f>
        <v>#N/A</v>
      </c>
      <c r="NVC19" s="57"/>
      <c r="NVD19" s="58"/>
      <c r="NVE19" s="56" t="e">
        <f>VLOOKUP(NVD19,$B$8:$C$182,2,0)</f>
        <v>#N/A</v>
      </c>
      <c r="NVF19" s="57"/>
      <c r="NVG19" s="58"/>
      <c r="NVH19" s="56" t="e">
        <f>VLOOKUP(NVG19,$B$8:$C$182,2,0)</f>
        <v>#N/A</v>
      </c>
      <c r="NVI19" s="57"/>
      <c r="NVJ19" s="58"/>
      <c r="NVK19" s="56" t="e">
        <f>VLOOKUP(NVJ19,$B$8:$C$182,2,0)</f>
        <v>#N/A</v>
      </c>
      <c r="NVL19" s="57"/>
      <c r="NVM19" s="58"/>
      <c r="NVN19" s="56" t="e">
        <f>VLOOKUP(NVM19,$B$8:$C$182,2,0)</f>
        <v>#N/A</v>
      </c>
      <c r="NVO19" s="57"/>
      <c r="NVP19" s="58"/>
      <c r="NVQ19" s="56" t="e">
        <f>VLOOKUP(NVP19,$B$8:$C$182,2,0)</f>
        <v>#N/A</v>
      </c>
      <c r="NVR19" s="57"/>
      <c r="NVS19" s="58"/>
      <c r="NVT19" s="56" t="e">
        <f>VLOOKUP(NVS19,$B$8:$C$182,2,0)</f>
        <v>#N/A</v>
      </c>
      <c r="NVU19" s="57"/>
      <c r="NVV19" s="58"/>
      <c r="NVW19" s="56" t="e">
        <f>VLOOKUP(NVV19,$B$8:$C$182,2,0)</f>
        <v>#N/A</v>
      </c>
      <c r="NVX19" s="57"/>
      <c r="NVY19" s="58"/>
      <c r="NVZ19" s="56" t="e">
        <f>VLOOKUP(NVY19,$B$8:$C$182,2,0)</f>
        <v>#N/A</v>
      </c>
      <c r="NWA19" s="57"/>
      <c r="NWB19" s="58"/>
      <c r="NWC19" s="56" t="e">
        <f>VLOOKUP(NWB19,$B$8:$C$182,2,0)</f>
        <v>#N/A</v>
      </c>
      <c r="NWD19" s="57"/>
      <c r="NWE19" s="58"/>
      <c r="NWF19" s="56" t="e">
        <f>VLOOKUP(NWE19,$B$8:$C$182,2,0)</f>
        <v>#N/A</v>
      </c>
      <c r="NWG19" s="57"/>
      <c r="NWH19" s="58"/>
      <c r="NWI19" s="56" t="e">
        <f>VLOOKUP(NWH19,$B$8:$C$182,2,0)</f>
        <v>#N/A</v>
      </c>
      <c r="NWJ19" s="57"/>
      <c r="NWK19" s="58"/>
      <c r="NWL19" s="56" t="e">
        <f>VLOOKUP(NWK19,$B$8:$C$182,2,0)</f>
        <v>#N/A</v>
      </c>
      <c r="NWM19" s="57"/>
      <c r="NWN19" s="58"/>
      <c r="NWO19" s="56" t="e">
        <f>VLOOKUP(NWN19,$B$8:$C$182,2,0)</f>
        <v>#N/A</v>
      </c>
      <c r="NWP19" s="57"/>
      <c r="NWQ19" s="58"/>
      <c r="NWR19" s="56" t="e">
        <f>VLOOKUP(NWQ19,$B$8:$C$182,2,0)</f>
        <v>#N/A</v>
      </c>
      <c r="NWS19" s="57"/>
      <c r="NWT19" s="58"/>
      <c r="NWU19" s="56" t="e">
        <f>VLOOKUP(NWT19,$B$8:$C$182,2,0)</f>
        <v>#N/A</v>
      </c>
      <c r="NWV19" s="57"/>
      <c r="NWW19" s="58"/>
      <c r="NWX19" s="56" t="e">
        <f>VLOOKUP(NWW19,$B$8:$C$182,2,0)</f>
        <v>#N/A</v>
      </c>
      <c r="NWY19" s="57"/>
      <c r="NWZ19" s="58"/>
      <c r="NXA19" s="56" t="e">
        <f>VLOOKUP(NWZ19,$B$8:$C$182,2,0)</f>
        <v>#N/A</v>
      </c>
      <c r="NXB19" s="57"/>
      <c r="NXC19" s="58"/>
      <c r="NXD19" s="56" t="e">
        <f>VLOOKUP(NXC19,$B$8:$C$182,2,0)</f>
        <v>#N/A</v>
      </c>
      <c r="NXE19" s="57"/>
      <c r="NXF19" s="58"/>
      <c r="NXG19" s="56" t="e">
        <f>VLOOKUP(NXF19,$B$8:$C$182,2,0)</f>
        <v>#N/A</v>
      </c>
      <c r="NXH19" s="57"/>
      <c r="NXI19" s="58"/>
      <c r="NXJ19" s="56" t="e">
        <f>VLOOKUP(NXI19,$B$8:$C$182,2,0)</f>
        <v>#N/A</v>
      </c>
      <c r="NXK19" s="57"/>
      <c r="NXL19" s="58"/>
      <c r="NXM19" s="56" t="e">
        <f>VLOOKUP(NXL19,$B$8:$C$182,2,0)</f>
        <v>#N/A</v>
      </c>
      <c r="NXN19" s="57"/>
      <c r="NXO19" s="58"/>
      <c r="NXP19" s="56" t="e">
        <f>VLOOKUP(NXO19,$B$8:$C$182,2,0)</f>
        <v>#N/A</v>
      </c>
      <c r="NXQ19" s="57"/>
      <c r="NXR19" s="58"/>
      <c r="NXS19" s="56" t="e">
        <f>VLOOKUP(NXR19,$B$8:$C$182,2,0)</f>
        <v>#N/A</v>
      </c>
      <c r="NXT19" s="57"/>
      <c r="NXU19" s="58"/>
      <c r="NXV19" s="56" t="e">
        <f>VLOOKUP(NXU19,$B$8:$C$182,2,0)</f>
        <v>#N/A</v>
      </c>
      <c r="NXW19" s="57"/>
      <c r="NXX19" s="58"/>
      <c r="NXY19" s="56" t="e">
        <f>VLOOKUP(NXX19,$B$8:$C$182,2,0)</f>
        <v>#N/A</v>
      </c>
      <c r="NXZ19" s="57"/>
      <c r="NYA19" s="58"/>
      <c r="NYB19" s="56" t="e">
        <f>VLOOKUP(NYA19,$B$8:$C$182,2,0)</f>
        <v>#N/A</v>
      </c>
      <c r="NYC19" s="57"/>
      <c r="NYD19" s="58"/>
      <c r="NYE19" s="56" t="e">
        <f>VLOOKUP(NYD19,$B$8:$C$182,2,0)</f>
        <v>#N/A</v>
      </c>
      <c r="NYF19" s="57"/>
      <c r="NYG19" s="58"/>
      <c r="NYH19" s="56" t="e">
        <f>VLOOKUP(NYG19,$B$8:$C$182,2,0)</f>
        <v>#N/A</v>
      </c>
      <c r="NYI19" s="57"/>
      <c r="NYJ19" s="58"/>
      <c r="NYK19" s="56" t="e">
        <f>VLOOKUP(NYJ19,$B$8:$C$182,2,0)</f>
        <v>#N/A</v>
      </c>
      <c r="NYL19" s="57"/>
      <c r="NYM19" s="58"/>
      <c r="NYN19" s="56" t="e">
        <f>VLOOKUP(NYM19,$B$8:$C$182,2,0)</f>
        <v>#N/A</v>
      </c>
      <c r="NYO19" s="57"/>
      <c r="NYP19" s="58"/>
      <c r="NYQ19" s="56" t="e">
        <f>VLOOKUP(NYP19,$B$8:$C$182,2,0)</f>
        <v>#N/A</v>
      </c>
      <c r="NYR19" s="57"/>
      <c r="NYS19" s="58"/>
      <c r="NYT19" s="56" t="e">
        <f>VLOOKUP(NYS19,$B$8:$C$182,2,0)</f>
        <v>#N/A</v>
      </c>
      <c r="NYU19" s="57"/>
      <c r="NYV19" s="58"/>
      <c r="NYW19" s="56" t="e">
        <f>VLOOKUP(NYV19,$B$8:$C$182,2,0)</f>
        <v>#N/A</v>
      </c>
      <c r="NYX19" s="57"/>
      <c r="NYY19" s="58"/>
      <c r="NYZ19" s="56" t="e">
        <f>VLOOKUP(NYY19,$B$8:$C$182,2,0)</f>
        <v>#N/A</v>
      </c>
      <c r="NZA19" s="57"/>
      <c r="NZB19" s="58"/>
      <c r="NZC19" s="56" t="e">
        <f>VLOOKUP(NZB19,$B$8:$C$182,2,0)</f>
        <v>#N/A</v>
      </c>
      <c r="NZD19" s="57"/>
      <c r="NZE19" s="58"/>
      <c r="NZF19" s="56" t="e">
        <f>VLOOKUP(NZE19,$B$8:$C$182,2,0)</f>
        <v>#N/A</v>
      </c>
      <c r="NZG19" s="57"/>
      <c r="NZH19" s="58"/>
      <c r="NZI19" s="56" t="e">
        <f>VLOOKUP(NZH19,$B$8:$C$182,2,0)</f>
        <v>#N/A</v>
      </c>
      <c r="NZJ19" s="57"/>
      <c r="NZK19" s="58"/>
      <c r="NZL19" s="56" t="e">
        <f>VLOOKUP(NZK19,$B$8:$C$182,2,0)</f>
        <v>#N/A</v>
      </c>
      <c r="NZM19" s="57"/>
      <c r="NZN19" s="58"/>
      <c r="NZO19" s="56" t="e">
        <f>VLOOKUP(NZN19,$B$8:$C$182,2,0)</f>
        <v>#N/A</v>
      </c>
      <c r="NZP19" s="57"/>
      <c r="NZQ19" s="58"/>
      <c r="NZR19" s="56" t="e">
        <f>VLOOKUP(NZQ19,$B$8:$C$182,2,0)</f>
        <v>#N/A</v>
      </c>
      <c r="NZS19" s="57"/>
      <c r="NZT19" s="58"/>
      <c r="NZU19" s="56" t="e">
        <f>VLOOKUP(NZT19,$B$8:$C$182,2,0)</f>
        <v>#N/A</v>
      </c>
      <c r="NZV19" s="57"/>
      <c r="NZW19" s="58"/>
      <c r="NZX19" s="56" t="e">
        <f>VLOOKUP(NZW19,$B$8:$C$182,2,0)</f>
        <v>#N/A</v>
      </c>
      <c r="NZY19" s="57"/>
      <c r="NZZ19" s="58"/>
      <c r="OAA19" s="56" t="e">
        <f>VLOOKUP(NZZ19,$B$8:$C$182,2,0)</f>
        <v>#N/A</v>
      </c>
      <c r="OAB19" s="57"/>
      <c r="OAC19" s="58"/>
      <c r="OAD19" s="56" t="e">
        <f>VLOOKUP(OAC19,$B$8:$C$182,2,0)</f>
        <v>#N/A</v>
      </c>
      <c r="OAE19" s="57"/>
      <c r="OAF19" s="58"/>
      <c r="OAG19" s="56" t="e">
        <f>VLOOKUP(OAF19,$B$8:$C$182,2,0)</f>
        <v>#N/A</v>
      </c>
      <c r="OAH19" s="57"/>
      <c r="OAI19" s="58"/>
      <c r="OAJ19" s="56" t="e">
        <f>VLOOKUP(OAI19,$B$8:$C$182,2,0)</f>
        <v>#N/A</v>
      </c>
      <c r="OAK19" s="57"/>
      <c r="OAL19" s="58"/>
      <c r="OAM19" s="56" t="e">
        <f>VLOOKUP(OAL19,$B$8:$C$182,2,0)</f>
        <v>#N/A</v>
      </c>
      <c r="OAN19" s="57"/>
      <c r="OAO19" s="58"/>
      <c r="OAP19" s="56" t="e">
        <f>VLOOKUP(OAO19,$B$8:$C$182,2,0)</f>
        <v>#N/A</v>
      </c>
      <c r="OAQ19" s="57"/>
      <c r="OAR19" s="58"/>
      <c r="OAS19" s="56" t="e">
        <f>VLOOKUP(OAR19,$B$8:$C$182,2,0)</f>
        <v>#N/A</v>
      </c>
      <c r="OAT19" s="57"/>
      <c r="OAU19" s="58"/>
      <c r="OAV19" s="56" t="e">
        <f>VLOOKUP(OAU19,$B$8:$C$182,2,0)</f>
        <v>#N/A</v>
      </c>
      <c r="OAW19" s="57"/>
      <c r="OAX19" s="58"/>
      <c r="OAY19" s="56" t="e">
        <f>VLOOKUP(OAX19,$B$8:$C$182,2,0)</f>
        <v>#N/A</v>
      </c>
      <c r="OAZ19" s="57"/>
      <c r="OBA19" s="58"/>
      <c r="OBB19" s="56" t="e">
        <f>VLOOKUP(OBA19,$B$8:$C$182,2,0)</f>
        <v>#N/A</v>
      </c>
      <c r="OBC19" s="57"/>
      <c r="OBD19" s="58"/>
      <c r="OBE19" s="56" t="e">
        <f>VLOOKUP(OBD19,$B$8:$C$182,2,0)</f>
        <v>#N/A</v>
      </c>
      <c r="OBF19" s="57"/>
      <c r="OBG19" s="58"/>
      <c r="OBH19" s="56" t="e">
        <f>VLOOKUP(OBG19,$B$8:$C$182,2,0)</f>
        <v>#N/A</v>
      </c>
      <c r="OBI19" s="57"/>
      <c r="OBJ19" s="58"/>
      <c r="OBK19" s="56" t="e">
        <f>VLOOKUP(OBJ19,$B$8:$C$182,2,0)</f>
        <v>#N/A</v>
      </c>
      <c r="OBL19" s="57"/>
      <c r="OBM19" s="58"/>
      <c r="OBN19" s="56" t="e">
        <f>VLOOKUP(OBM19,$B$8:$C$182,2,0)</f>
        <v>#N/A</v>
      </c>
      <c r="OBO19" s="57"/>
      <c r="OBP19" s="58"/>
      <c r="OBQ19" s="56" t="e">
        <f>VLOOKUP(OBP19,$B$8:$C$182,2,0)</f>
        <v>#N/A</v>
      </c>
      <c r="OBR19" s="57"/>
      <c r="OBS19" s="58"/>
      <c r="OBT19" s="56" t="e">
        <f>VLOOKUP(OBS19,$B$8:$C$182,2,0)</f>
        <v>#N/A</v>
      </c>
      <c r="OBU19" s="57"/>
      <c r="OBV19" s="58"/>
      <c r="OBW19" s="56" t="e">
        <f>VLOOKUP(OBV19,$B$8:$C$182,2,0)</f>
        <v>#N/A</v>
      </c>
      <c r="OBX19" s="57"/>
      <c r="OBY19" s="58"/>
      <c r="OBZ19" s="56" t="e">
        <f>VLOOKUP(OBY19,$B$8:$C$182,2,0)</f>
        <v>#N/A</v>
      </c>
      <c r="OCA19" s="57"/>
      <c r="OCB19" s="58"/>
      <c r="OCC19" s="56" t="e">
        <f>VLOOKUP(OCB19,$B$8:$C$182,2,0)</f>
        <v>#N/A</v>
      </c>
      <c r="OCD19" s="57"/>
      <c r="OCE19" s="58"/>
      <c r="OCF19" s="56" t="e">
        <f>VLOOKUP(OCE19,$B$8:$C$182,2,0)</f>
        <v>#N/A</v>
      </c>
      <c r="OCG19" s="57"/>
      <c r="OCH19" s="58"/>
      <c r="OCI19" s="56" t="e">
        <f>VLOOKUP(OCH19,$B$8:$C$182,2,0)</f>
        <v>#N/A</v>
      </c>
      <c r="OCJ19" s="57"/>
      <c r="OCK19" s="58"/>
      <c r="OCL19" s="56" t="e">
        <f>VLOOKUP(OCK19,$B$8:$C$182,2,0)</f>
        <v>#N/A</v>
      </c>
      <c r="OCM19" s="57"/>
      <c r="OCN19" s="58"/>
      <c r="OCO19" s="56" t="e">
        <f>VLOOKUP(OCN19,$B$8:$C$182,2,0)</f>
        <v>#N/A</v>
      </c>
      <c r="OCP19" s="57"/>
      <c r="OCQ19" s="58"/>
      <c r="OCR19" s="56" t="e">
        <f>VLOOKUP(OCQ19,$B$8:$C$182,2,0)</f>
        <v>#N/A</v>
      </c>
      <c r="OCS19" s="57"/>
      <c r="OCT19" s="58"/>
      <c r="OCU19" s="56" t="e">
        <f>VLOOKUP(OCT19,$B$8:$C$182,2,0)</f>
        <v>#N/A</v>
      </c>
      <c r="OCV19" s="57"/>
      <c r="OCW19" s="58"/>
      <c r="OCX19" s="56" t="e">
        <f>VLOOKUP(OCW19,$B$8:$C$182,2,0)</f>
        <v>#N/A</v>
      </c>
      <c r="OCY19" s="57"/>
      <c r="OCZ19" s="58"/>
      <c r="ODA19" s="56" t="e">
        <f>VLOOKUP(OCZ19,$B$8:$C$182,2,0)</f>
        <v>#N/A</v>
      </c>
      <c r="ODB19" s="57"/>
      <c r="ODC19" s="58"/>
      <c r="ODD19" s="56" t="e">
        <f>VLOOKUP(ODC19,$B$8:$C$182,2,0)</f>
        <v>#N/A</v>
      </c>
      <c r="ODE19" s="57"/>
      <c r="ODF19" s="58"/>
      <c r="ODG19" s="56" t="e">
        <f>VLOOKUP(ODF19,$B$8:$C$182,2,0)</f>
        <v>#N/A</v>
      </c>
      <c r="ODH19" s="57"/>
      <c r="ODI19" s="58"/>
      <c r="ODJ19" s="56" t="e">
        <f>VLOOKUP(ODI19,$B$8:$C$182,2,0)</f>
        <v>#N/A</v>
      </c>
      <c r="ODK19" s="57"/>
      <c r="ODL19" s="58"/>
      <c r="ODM19" s="56" t="e">
        <f>VLOOKUP(ODL19,$B$8:$C$182,2,0)</f>
        <v>#N/A</v>
      </c>
      <c r="ODN19" s="57"/>
      <c r="ODO19" s="58"/>
      <c r="ODP19" s="56" t="e">
        <f>VLOOKUP(ODO19,$B$8:$C$182,2,0)</f>
        <v>#N/A</v>
      </c>
      <c r="ODQ19" s="57"/>
      <c r="ODR19" s="58"/>
      <c r="ODS19" s="56" t="e">
        <f>VLOOKUP(ODR19,$B$8:$C$182,2,0)</f>
        <v>#N/A</v>
      </c>
      <c r="ODT19" s="57"/>
      <c r="ODU19" s="58"/>
      <c r="ODV19" s="56" t="e">
        <f>VLOOKUP(ODU19,$B$8:$C$182,2,0)</f>
        <v>#N/A</v>
      </c>
      <c r="ODW19" s="57"/>
      <c r="ODX19" s="58"/>
      <c r="ODY19" s="56" t="e">
        <f>VLOOKUP(ODX19,$B$8:$C$182,2,0)</f>
        <v>#N/A</v>
      </c>
      <c r="ODZ19" s="57"/>
      <c r="OEA19" s="58"/>
      <c r="OEB19" s="56" t="e">
        <f>VLOOKUP(OEA19,$B$8:$C$182,2,0)</f>
        <v>#N/A</v>
      </c>
      <c r="OEC19" s="57"/>
      <c r="OED19" s="58"/>
      <c r="OEE19" s="56" t="e">
        <f>VLOOKUP(OED19,$B$8:$C$182,2,0)</f>
        <v>#N/A</v>
      </c>
      <c r="OEF19" s="57"/>
      <c r="OEG19" s="58"/>
      <c r="OEH19" s="56" t="e">
        <f>VLOOKUP(OEG19,$B$8:$C$182,2,0)</f>
        <v>#N/A</v>
      </c>
      <c r="OEI19" s="57"/>
      <c r="OEJ19" s="58"/>
      <c r="OEK19" s="56" t="e">
        <f>VLOOKUP(OEJ19,$B$8:$C$182,2,0)</f>
        <v>#N/A</v>
      </c>
      <c r="OEL19" s="57"/>
      <c r="OEM19" s="58"/>
      <c r="OEN19" s="56" t="e">
        <f>VLOOKUP(OEM19,$B$8:$C$182,2,0)</f>
        <v>#N/A</v>
      </c>
      <c r="OEO19" s="57"/>
      <c r="OEP19" s="58"/>
      <c r="OEQ19" s="56" t="e">
        <f>VLOOKUP(OEP19,$B$8:$C$182,2,0)</f>
        <v>#N/A</v>
      </c>
      <c r="OER19" s="57"/>
      <c r="OES19" s="58"/>
      <c r="OET19" s="56" t="e">
        <f>VLOOKUP(OES19,$B$8:$C$182,2,0)</f>
        <v>#N/A</v>
      </c>
      <c r="OEU19" s="57"/>
      <c r="OEV19" s="58"/>
      <c r="OEW19" s="56" t="e">
        <f>VLOOKUP(OEV19,$B$8:$C$182,2,0)</f>
        <v>#N/A</v>
      </c>
      <c r="OEX19" s="57"/>
      <c r="OEY19" s="58"/>
      <c r="OEZ19" s="56" t="e">
        <f>VLOOKUP(OEY19,$B$8:$C$182,2,0)</f>
        <v>#N/A</v>
      </c>
      <c r="OFA19" s="57"/>
      <c r="OFB19" s="58"/>
      <c r="OFC19" s="56" t="e">
        <f>VLOOKUP(OFB19,$B$8:$C$182,2,0)</f>
        <v>#N/A</v>
      </c>
      <c r="OFD19" s="57"/>
      <c r="OFE19" s="58"/>
      <c r="OFF19" s="56" t="e">
        <f>VLOOKUP(OFE19,$B$8:$C$182,2,0)</f>
        <v>#N/A</v>
      </c>
      <c r="OFG19" s="57"/>
      <c r="OFH19" s="58"/>
      <c r="OFI19" s="56" t="e">
        <f>VLOOKUP(OFH19,$B$8:$C$182,2,0)</f>
        <v>#N/A</v>
      </c>
      <c r="OFJ19" s="57"/>
      <c r="OFK19" s="58"/>
      <c r="OFL19" s="56" t="e">
        <f>VLOOKUP(OFK19,$B$8:$C$182,2,0)</f>
        <v>#N/A</v>
      </c>
      <c r="OFM19" s="57"/>
      <c r="OFN19" s="58"/>
      <c r="OFO19" s="56" t="e">
        <f>VLOOKUP(OFN19,$B$8:$C$182,2,0)</f>
        <v>#N/A</v>
      </c>
      <c r="OFP19" s="57"/>
      <c r="OFQ19" s="58"/>
      <c r="OFR19" s="56" t="e">
        <f>VLOOKUP(OFQ19,$B$8:$C$182,2,0)</f>
        <v>#N/A</v>
      </c>
      <c r="OFS19" s="57"/>
      <c r="OFT19" s="58"/>
      <c r="OFU19" s="56" t="e">
        <f>VLOOKUP(OFT19,$B$8:$C$182,2,0)</f>
        <v>#N/A</v>
      </c>
      <c r="OFV19" s="57"/>
      <c r="OFW19" s="58"/>
      <c r="OFX19" s="56" t="e">
        <f>VLOOKUP(OFW19,$B$8:$C$182,2,0)</f>
        <v>#N/A</v>
      </c>
      <c r="OFY19" s="57"/>
      <c r="OFZ19" s="58"/>
      <c r="OGA19" s="56" t="e">
        <f>VLOOKUP(OFZ19,$B$8:$C$182,2,0)</f>
        <v>#N/A</v>
      </c>
      <c r="OGB19" s="57"/>
      <c r="OGC19" s="58"/>
      <c r="OGD19" s="56" t="e">
        <f>VLOOKUP(OGC19,$B$8:$C$182,2,0)</f>
        <v>#N/A</v>
      </c>
      <c r="OGE19" s="57"/>
      <c r="OGF19" s="58"/>
      <c r="OGG19" s="56" t="e">
        <f>VLOOKUP(OGF19,$B$8:$C$182,2,0)</f>
        <v>#N/A</v>
      </c>
      <c r="OGH19" s="57"/>
      <c r="OGI19" s="58"/>
      <c r="OGJ19" s="56" t="e">
        <f>VLOOKUP(OGI19,$B$8:$C$182,2,0)</f>
        <v>#N/A</v>
      </c>
      <c r="OGK19" s="57"/>
      <c r="OGL19" s="58"/>
      <c r="OGM19" s="56" t="e">
        <f>VLOOKUP(OGL19,$B$8:$C$182,2,0)</f>
        <v>#N/A</v>
      </c>
      <c r="OGN19" s="57"/>
      <c r="OGO19" s="58"/>
      <c r="OGP19" s="56" t="e">
        <f>VLOOKUP(OGO19,$B$8:$C$182,2,0)</f>
        <v>#N/A</v>
      </c>
      <c r="OGQ19" s="57"/>
      <c r="OGR19" s="58"/>
      <c r="OGS19" s="56" t="e">
        <f>VLOOKUP(OGR19,$B$8:$C$182,2,0)</f>
        <v>#N/A</v>
      </c>
      <c r="OGT19" s="57"/>
      <c r="OGU19" s="58"/>
      <c r="OGV19" s="56" t="e">
        <f>VLOOKUP(OGU19,$B$8:$C$182,2,0)</f>
        <v>#N/A</v>
      </c>
      <c r="OGW19" s="57"/>
      <c r="OGX19" s="58"/>
      <c r="OGY19" s="56" t="e">
        <f>VLOOKUP(OGX19,$B$8:$C$182,2,0)</f>
        <v>#N/A</v>
      </c>
      <c r="OGZ19" s="57"/>
      <c r="OHA19" s="58"/>
      <c r="OHB19" s="56" t="e">
        <f>VLOOKUP(OHA19,$B$8:$C$182,2,0)</f>
        <v>#N/A</v>
      </c>
      <c r="OHC19" s="57"/>
      <c r="OHD19" s="58"/>
      <c r="OHE19" s="56" t="e">
        <f>VLOOKUP(OHD19,$B$8:$C$182,2,0)</f>
        <v>#N/A</v>
      </c>
      <c r="OHF19" s="57"/>
      <c r="OHG19" s="58"/>
      <c r="OHH19" s="56" t="e">
        <f>VLOOKUP(OHG19,$B$8:$C$182,2,0)</f>
        <v>#N/A</v>
      </c>
      <c r="OHI19" s="57"/>
      <c r="OHJ19" s="58"/>
      <c r="OHK19" s="56" t="e">
        <f>VLOOKUP(OHJ19,$B$8:$C$182,2,0)</f>
        <v>#N/A</v>
      </c>
      <c r="OHL19" s="57"/>
      <c r="OHM19" s="58"/>
      <c r="OHN19" s="56" t="e">
        <f>VLOOKUP(OHM19,$B$8:$C$182,2,0)</f>
        <v>#N/A</v>
      </c>
      <c r="OHO19" s="57"/>
      <c r="OHP19" s="58"/>
      <c r="OHQ19" s="56" t="e">
        <f>VLOOKUP(OHP19,$B$8:$C$182,2,0)</f>
        <v>#N/A</v>
      </c>
      <c r="OHR19" s="57"/>
      <c r="OHS19" s="58"/>
      <c r="OHT19" s="56" t="e">
        <f>VLOOKUP(OHS19,$B$8:$C$182,2,0)</f>
        <v>#N/A</v>
      </c>
      <c r="OHU19" s="57"/>
      <c r="OHV19" s="58"/>
      <c r="OHW19" s="56" t="e">
        <f>VLOOKUP(OHV19,$B$8:$C$182,2,0)</f>
        <v>#N/A</v>
      </c>
      <c r="OHX19" s="57"/>
      <c r="OHY19" s="58"/>
      <c r="OHZ19" s="56" t="e">
        <f>VLOOKUP(OHY19,$B$8:$C$182,2,0)</f>
        <v>#N/A</v>
      </c>
      <c r="OIA19" s="57"/>
      <c r="OIB19" s="58"/>
      <c r="OIC19" s="56" t="e">
        <f>VLOOKUP(OIB19,$B$8:$C$182,2,0)</f>
        <v>#N/A</v>
      </c>
      <c r="OID19" s="57"/>
      <c r="OIE19" s="58"/>
      <c r="OIF19" s="56" t="e">
        <f>VLOOKUP(OIE19,$B$8:$C$182,2,0)</f>
        <v>#N/A</v>
      </c>
      <c r="OIG19" s="57"/>
      <c r="OIH19" s="58"/>
      <c r="OII19" s="56" t="e">
        <f>VLOOKUP(OIH19,$B$8:$C$182,2,0)</f>
        <v>#N/A</v>
      </c>
      <c r="OIJ19" s="57"/>
      <c r="OIK19" s="58"/>
      <c r="OIL19" s="56" t="e">
        <f>VLOOKUP(OIK19,$B$8:$C$182,2,0)</f>
        <v>#N/A</v>
      </c>
      <c r="OIM19" s="57"/>
      <c r="OIN19" s="58"/>
      <c r="OIO19" s="56" t="e">
        <f>VLOOKUP(OIN19,$B$8:$C$182,2,0)</f>
        <v>#N/A</v>
      </c>
      <c r="OIP19" s="57"/>
      <c r="OIQ19" s="58"/>
      <c r="OIR19" s="56" t="e">
        <f>VLOOKUP(OIQ19,$B$8:$C$182,2,0)</f>
        <v>#N/A</v>
      </c>
      <c r="OIS19" s="57"/>
      <c r="OIT19" s="58"/>
      <c r="OIU19" s="56" t="e">
        <f>VLOOKUP(OIT19,$B$8:$C$182,2,0)</f>
        <v>#N/A</v>
      </c>
      <c r="OIV19" s="57"/>
      <c r="OIW19" s="58"/>
      <c r="OIX19" s="56" t="e">
        <f>VLOOKUP(OIW19,$B$8:$C$182,2,0)</f>
        <v>#N/A</v>
      </c>
      <c r="OIY19" s="57"/>
      <c r="OIZ19" s="58"/>
      <c r="OJA19" s="56" t="e">
        <f>VLOOKUP(OIZ19,$B$8:$C$182,2,0)</f>
        <v>#N/A</v>
      </c>
      <c r="OJB19" s="57"/>
      <c r="OJC19" s="58"/>
      <c r="OJD19" s="56" t="e">
        <f>VLOOKUP(OJC19,$B$8:$C$182,2,0)</f>
        <v>#N/A</v>
      </c>
      <c r="OJE19" s="57"/>
      <c r="OJF19" s="58"/>
      <c r="OJG19" s="56" t="e">
        <f>VLOOKUP(OJF19,$B$8:$C$182,2,0)</f>
        <v>#N/A</v>
      </c>
      <c r="OJH19" s="57"/>
      <c r="OJI19" s="58"/>
      <c r="OJJ19" s="56" t="e">
        <f>VLOOKUP(OJI19,$B$8:$C$182,2,0)</f>
        <v>#N/A</v>
      </c>
      <c r="OJK19" s="57"/>
      <c r="OJL19" s="58"/>
      <c r="OJM19" s="56" t="e">
        <f>VLOOKUP(OJL19,$B$8:$C$182,2,0)</f>
        <v>#N/A</v>
      </c>
      <c r="OJN19" s="57"/>
      <c r="OJO19" s="58"/>
      <c r="OJP19" s="56" t="e">
        <f>VLOOKUP(OJO19,$B$8:$C$182,2,0)</f>
        <v>#N/A</v>
      </c>
      <c r="OJQ19" s="57"/>
      <c r="OJR19" s="58"/>
      <c r="OJS19" s="56" t="e">
        <f>VLOOKUP(OJR19,$B$8:$C$182,2,0)</f>
        <v>#N/A</v>
      </c>
      <c r="OJT19" s="57"/>
      <c r="OJU19" s="58"/>
      <c r="OJV19" s="56" t="e">
        <f>VLOOKUP(OJU19,$B$8:$C$182,2,0)</f>
        <v>#N/A</v>
      </c>
      <c r="OJW19" s="57"/>
      <c r="OJX19" s="58"/>
      <c r="OJY19" s="56" t="e">
        <f>VLOOKUP(OJX19,$B$8:$C$182,2,0)</f>
        <v>#N/A</v>
      </c>
      <c r="OJZ19" s="57"/>
      <c r="OKA19" s="58"/>
      <c r="OKB19" s="56" t="e">
        <f>VLOOKUP(OKA19,$B$8:$C$182,2,0)</f>
        <v>#N/A</v>
      </c>
      <c r="OKC19" s="57"/>
      <c r="OKD19" s="58"/>
      <c r="OKE19" s="56" t="e">
        <f>VLOOKUP(OKD19,$B$8:$C$182,2,0)</f>
        <v>#N/A</v>
      </c>
      <c r="OKF19" s="57"/>
      <c r="OKG19" s="58"/>
      <c r="OKH19" s="56" t="e">
        <f>VLOOKUP(OKG19,$B$8:$C$182,2,0)</f>
        <v>#N/A</v>
      </c>
      <c r="OKI19" s="57"/>
      <c r="OKJ19" s="58"/>
      <c r="OKK19" s="56" t="e">
        <f>VLOOKUP(OKJ19,$B$8:$C$182,2,0)</f>
        <v>#N/A</v>
      </c>
      <c r="OKL19" s="57"/>
      <c r="OKM19" s="58"/>
      <c r="OKN19" s="56" t="e">
        <f>VLOOKUP(OKM19,$B$8:$C$182,2,0)</f>
        <v>#N/A</v>
      </c>
      <c r="OKO19" s="57"/>
      <c r="OKP19" s="58"/>
      <c r="OKQ19" s="56" t="e">
        <f>VLOOKUP(OKP19,$B$8:$C$182,2,0)</f>
        <v>#N/A</v>
      </c>
      <c r="OKR19" s="57"/>
      <c r="OKS19" s="58"/>
      <c r="OKT19" s="56" t="e">
        <f>VLOOKUP(OKS19,$B$8:$C$182,2,0)</f>
        <v>#N/A</v>
      </c>
      <c r="OKU19" s="57"/>
      <c r="OKV19" s="58"/>
      <c r="OKW19" s="56" t="e">
        <f>VLOOKUP(OKV19,$B$8:$C$182,2,0)</f>
        <v>#N/A</v>
      </c>
      <c r="OKX19" s="57"/>
      <c r="OKY19" s="58"/>
      <c r="OKZ19" s="56" t="e">
        <f>VLOOKUP(OKY19,$B$8:$C$182,2,0)</f>
        <v>#N/A</v>
      </c>
      <c r="OLA19" s="57"/>
      <c r="OLB19" s="58"/>
      <c r="OLC19" s="56" t="e">
        <f>VLOOKUP(OLB19,$B$8:$C$182,2,0)</f>
        <v>#N/A</v>
      </c>
      <c r="OLD19" s="57"/>
      <c r="OLE19" s="58"/>
      <c r="OLF19" s="56" t="e">
        <f>VLOOKUP(OLE19,$B$8:$C$182,2,0)</f>
        <v>#N/A</v>
      </c>
      <c r="OLG19" s="57"/>
      <c r="OLH19" s="58"/>
      <c r="OLI19" s="56" t="e">
        <f>VLOOKUP(OLH19,$B$8:$C$182,2,0)</f>
        <v>#N/A</v>
      </c>
      <c r="OLJ19" s="57"/>
      <c r="OLK19" s="58"/>
      <c r="OLL19" s="56" t="e">
        <f>VLOOKUP(OLK19,$B$8:$C$182,2,0)</f>
        <v>#N/A</v>
      </c>
      <c r="OLM19" s="57"/>
      <c r="OLN19" s="58"/>
      <c r="OLO19" s="56" t="e">
        <f>VLOOKUP(OLN19,$B$8:$C$182,2,0)</f>
        <v>#N/A</v>
      </c>
      <c r="OLP19" s="57"/>
      <c r="OLQ19" s="58"/>
      <c r="OLR19" s="56" t="e">
        <f>VLOOKUP(OLQ19,$B$8:$C$182,2,0)</f>
        <v>#N/A</v>
      </c>
      <c r="OLS19" s="57"/>
      <c r="OLT19" s="58"/>
      <c r="OLU19" s="56" t="e">
        <f>VLOOKUP(OLT19,$B$8:$C$182,2,0)</f>
        <v>#N/A</v>
      </c>
      <c r="OLV19" s="57"/>
      <c r="OLW19" s="58"/>
      <c r="OLX19" s="56" t="e">
        <f>VLOOKUP(OLW19,$B$8:$C$182,2,0)</f>
        <v>#N/A</v>
      </c>
      <c r="OLY19" s="57"/>
      <c r="OLZ19" s="58"/>
      <c r="OMA19" s="56" t="e">
        <f>VLOOKUP(OLZ19,$B$8:$C$182,2,0)</f>
        <v>#N/A</v>
      </c>
      <c r="OMB19" s="57"/>
      <c r="OMC19" s="58"/>
      <c r="OMD19" s="56" t="e">
        <f>VLOOKUP(OMC19,$B$8:$C$182,2,0)</f>
        <v>#N/A</v>
      </c>
      <c r="OME19" s="57"/>
      <c r="OMF19" s="58"/>
      <c r="OMG19" s="56" t="e">
        <f>VLOOKUP(OMF19,$B$8:$C$182,2,0)</f>
        <v>#N/A</v>
      </c>
      <c r="OMH19" s="57"/>
      <c r="OMI19" s="58"/>
      <c r="OMJ19" s="56" t="e">
        <f>VLOOKUP(OMI19,$B$8:$C$182,2,0)</f>
        <v>#N/A</v>
      </c>
      <c r="OMK19" s="57"/>
      <c r="OML19" s="58"/>
      <c r="OMM19" s="56" t="e">
        <f>VLOOKUP(OML19,$B$8:$C$182,2,0)</f>
        <v>#N/A</v>
      </c>
      <c r="OMN19" s="57"/>
      <c r="OMO19" s="58"/>
      <c r="OMP19" s="56" t="e">
        <f>VLOOKUP(OMO19,$B$8:$C$182,2,0)</f>
        <v>#N/A</v>
      </c>
      <c r="OMQ19" s="57"/>
      <c r="OMR19" s="58"/>
      <c r="OMS19" s="56" t="e">
        <f>VLOOKUP(OMR19,$B$8:$C$182,2,0)</f>
        <v>#N/A</v>
      </c>
      <c r="OMT19" s="57"/>
      <c r="OMU19" s="58"/>
      <c r="OMV19" s="56" t="e">
        <f>VLOOKUP(OMU19,$B$8:$C$182,2,0)</f>
        <v>#N/A</v>
      </c>
      <c r="OMW19" s="57"/>
      <c r="OMX19" s="58"/>
      <c r="OMY19" s="56" t="e">
        <f>VLOOKUP(OMX19,$B$8:$C$182,2,0)</f>
        <v>#N/A</v>
      </c>
      <c r="OMZ19" s="57"/>
      <c r="ONA19" s="58"/>
      <c r="ONB19" s="56" t="e">
        <f>VLOOKUP(ONA19,$B$8:$C$182,2,0)</f>
        <v>#N/A</v>
      </c>
      <c r="ONC19" s="57"/>
      <c r="OND19" s="58"/>
      <c r="ONE19" s="56" t="e">
        <f>VLOOKUP(OND19,$B$8:$C$182,2,0)</f>
        <v>#N/A</v>
      </c>
      <c r="ONF19" s="57"/>
      <c r="ONG19" s="58"/>
      <c r="ONH19" s="56" t="e">
        <f>VLOOKUP(ONG19,$B$8:$C$182,2,0)</f>
        <v>#N/A</v>
      </c>
      <c r="ONI19" s="57"/>
      <c r="ONJ19" s="58"/>
      <c r="ONK19" s="56" t="e">
        <f>VLOOKUP(ONJ19,$B$8:$C$182,2,0)</f>
        <v>#N/A</v>
      </c>
      <c r="ONL19" s="57"/>
      <c r="ONM19" s="58"/>
      <c r="ONN19" s="56" t="e">
        <f>VLOOKUP(ONM19,$B$8:$C$182,2,0)</f>
        <v>#N/A</v>
      </c>
      <c r="ONO19" s="57"/>
      <c r="ONP19" s="58"/>
      <c r="ONQ19" s="56" t="e">
        <f>VLOOKUP(ONP19,$B$8:$C$182,2,0)</f>
        <v>#N/A</v>
      </c>
      <c r="ONR19" s="57"/>
      <c r="ONS19" s="58"/>
      <c r="ONT19" s="56" t="e">
        <f>VLOOKUP(ONS19,$B$8:$C$182,2,0)</f>
        <v>#N/A</v>
      </c>
      <c r="ONU19" s="57"/>
      <c r="ONV19" s="58"/>
      <c r="ONW19" s="56" t="e">
        <f>VLOOKUP(ONV19,$B$8:$C$182,2,0)</f>
        <v>#N/A</v>
      </c>
      <c r="ONX19" s="57"/>
      <c r="ONY19" s="58"/>
      <c r="ONZ19" s="56" t="e">
        <f>VLOOKUP(ONY19,$B$8:$C$182,2,0)</f>
        <v>#N/A</v>
      </c>
      <c r="OOA19" s="57"/>
      <c r="OOB19" s="58"/>
      <c r="OOC19" s="56" t="e">
        <f>VLOOKUP(OOB19,$B$8:$C$182,2,0)</f>
        <v>#N/A</v>
      </c>
      <c r="OOD19" s="57"/>
      <c r="OOE19" s="58"/>
      <c r="OOF19" s="56" t="e">
        <f>VLOOKUP(OOE19,$B$8:$C$182,2,0)</f>
        <v>#N/A</v>
      </c>
      <c r="OOG19" s="57"/>
      <c r="OOH19" s="58"/>
      <c r="OOI19" s="56" t="e">
        <f>VLOOKUP(OOH19,$B$8:$C$182,2,0)</f>
        <v>#N/A</v>
      </c>
      <c r="OOJ19" s="57"/>
      <c r="OOK19" s="58"/>
      <c r="OOL19" s="56" t="e">
        <f>VLOOKUP(OOK19,$B$8:$C$182,2,0)</f>
        <v>#N/A</v>
      </c>
      <c r="OOM19" s="57"/>
      <c r="OON19" s="58"/>
      <c r="OOO19" s="56" t="e">
        <f>VLOOKUP(OON19,$B$8:$C$182,2,0)</f>
        <v>#N/A</v>
      </c>
      <c r="OOP19" s="57"/>
      <c r="OOQ19" s="58"/>
      <c r="OOR19" s="56" t="e">
        <f>VLOOKUP(OOQ19,$B$8:$C$182,2,0)</f>
        <v>#N/A</v>
      </c>
      <c r="OOS19" s="57"/>
      <c r="OOT19" s="58"/>
      <c r="OOU19" s="56" t="e">
        <f>VLOOKUP(OOT19,$B$8:$C$182,2,0)</f>
        <v>#N/A</v>
      </c>
      <c r="OOV19" s="57"/>
      <c r="OOW19" s="58"/>
      <c r="OOX19" s="56" t="e">
        <f>VLOOKUP(OOW19,$B$8:$C$182,2,0)</f>
        <v>#N/A</v>
      </c>
      <c r="OOY19" s="57"/>
      <c r="OOZ19" s="58"/>
      <c r="OPA19" s="56" t="e">
        <f>VLOOKUP(OOZ19,$B$8:$C$182,2,0)</f>
        <v>#N/A</v>
      </c>
      <c r="OPB19" s="57"/>
      <c r="OPC19" s="58"/>
      <c r="OPD19" s="56" t="e">
        <f>VLOOKUP(OPC19,$B$8:$C$182,2,0)</f>
        <v>#N/A</v>
      </c>
      <c r="OPE19" s="57"/>
      <c r="OPF19" s="58"/>
      <c r="OPG19" s="56" t="e">
        <f>VLOOKUP(OPF19,$B$8:$C$182,2,0)</f>
        <v>#N/A</v>
      </c>
      <c r="OPH19" s="57"/>
      <c r="OPI19" s="58"/>
      <c r="OPJ19" s="56" t="e">
        <f>VLOOKUP(OPI19,$B$8:$C$182,2,0)</f>
        <v>#N/A</v>
      </c>
      <c r="OPK19" s="57"/>
      <c r="OPL19" s="58"/>
      <c r="OPM19" s="56" t="e">
        <f>VLOOKUP(OPL19,$B$8:$C$182,2,0)</f>
        <v>#N/A</v>
      </c>
      <c r="OPN19" s="57"/>
      <c r="OPO19" s="58"/>
      <c r="OPP19" s="56" t="e">
        <f>VLOOKUP(OPO19,$B$8:$C$182,2,0)</f>
        <v>#N/A</v>
      </c>
      <c r="OPQ19" s="57"/>
      <c r="OPR19" s="58"/>
      <c r="OPS19" s="56" t="e">
        <f>VLOOKUP(OPR19,$B$8:$C$182,2,0)</f>
        <v>#N/A</v>
      </c>
      <c r="OPT19" s="57"/>
      <c r="OPU19" s="58"/>
      <c r="OPV19" s="56" t="e">
        <f>VLOOKUP(OPU19,$B$8:$C$182,2,0)</f>
        <v>#N/A</v>
      </c>
      <c r="OPW19" s="57"/>
      <c r="OPX19" s="58"/>
      <c r="OPY19" s="56" t="e">
        <f>VLOOKUP(OPX19,$B$8:$C$182,2,0)</f>
        <v>#N/A</v>
      </c>
      <c r="OPZ19" s="57"/>
      <c r="OQA19" s="58"/>
      <c r="OQB19" s="56" t="e">
        <f>VLOOKUP(OQA19,$B$8:$C$182,2,0)</f>
        <v>#N/A</v>
      </c>
      <c r="OQC19" s="57"/>
      <c r="OQD19" s="58"/>
      <c r="OQE19" s="56" t="e">
        <f>VLOOKUP(OQD19,$B$8:$C$182,2,0)</f>
        <v>#N/A</v>
      </c>
      <c r="OQF19" s="57"/>
      <c r="OQG19" s="58"/>
      <c r="OQH19" s="56" t="e">
        <f>VLOOKUP(OQG19,$B$8:$C$182,2,0)</f>
        <v>#N/A</v>
      </c>
      <c r="OQI19" s="57"/>
      <c r="OQJ19" s="58"/>
      <c r="OQK19" s="56" t="e">
        <f>VLOOKUP(OQJ19,$B$8:$C$182,2,0)</f>
        <v>#N/A</v>
      </c>
      <c r="OQL19" s="57"/>
      <c r="OQM19" s="58"/>
      <c r="OQN19" s="56" t="e">
        <f>VLOOKUP(OQM19,$B$8:$C$182,2,0)</f>
        <v>#N/A</v>
      </c>
      <c r="OQO19" s="57"/>
      <c r="OQP19" s="58"/>
      <c r="OQQ19" s="56" t="e">
        <f>VLOOKUP(OQP19,$B$8:$C$182,2,0)</f>
        <v>#N/A</v>
      </c>
      <c r="OQR19" s="57"/>
      <c r="OQS19" s="58"/>
      <c r="OQT19" s="56" t="e">
        <f>VLOOKUP(OQS19,$B$8:$C$182,2,0)</f>
        <v>#N/A</v>
      </c>
      <c r="OQU19" s="57"/>
      <c r="OQV19" s="58"/>
      <c r="OQW19" s="56" t="e">
        <f>VLOOKUP(OQV19,$B$8:$C$182,2,0)</f>
        <v>#N/A</v>
      </c>
      <c r="OQX19" s="57"/>
      <c r="OQY19" s="58"/>
      <c r="OQZ19" s="56" t="e">
        <f>VLOOKUP(OQY19,$B$8:$C$182,2,0)</f>
        <v>#N/A</v>
      </c>
      <c r="ORA19" s="57"/>
      <c r="ORB19" s="58"/>
      <c r="ORC19" s="56" t="e">
        <f>VLOOKUP(ORB19,$B$8:$C$182,2,0)</f>
        <v>#N/A</v>
      </c>
      <c r="ORD19" s="57"/>
      <c r="ORE19" s="58"/>
      <c r="ORF19" s="56" t="e">
        <f>VLOOKUP(ORE19,$B$8:$C$182,2,0)</f>
        <v>#N/A</v>
      </c>
      <c r="ORG19" s="57"/>
      <c r="ORH19" s="58"/>
      <c r="ORI19" s="56" t="e">
        <f>VLOOKUP(ORH19,$B$8:$C$182,2,0)</f>
        <v>#N/A</v>
      </c>
      <c r="ORJ19" s="57"/>
      <c r="ORK19" s="58"/>
      <c r="ORL19" s="56" t="e">
        <f>VLOOKUP(ORK19,$B$8:$C$182,2,0)</f>
        <v>#N/A</v>
      </c>
      <c r="ORM19" s="57"/>
      <c r="ORN19" s="58"/>
      <c r="ORO19" s="56" t="e">
        <f>VLOOKUP(ORN19,$B$8:$C$182,2,0)</f>
        <v>#N/A</v>
      </c>
      <c r="ORP19" s="57"/>
      <c r="ORQ19" s="58"/>
      <c r="ORR19" s="56" t="e">
        <f>VLOOKUP(ORQ19,$B$8:$C$182,2,0)</f>
        <v>#N/A</v>
      </c>
      <c r="ORS19" s="57"/>
      <c r="ORT19" s="58"/>
      <c r="ORU19" s="56" t="e">
        <f>VLOOKUP(ORT19,$B$8:$C$182,2,0)</f>
        <v>#N/A</v>
      </c>
      <c r="ORV19" s="57"/>
      <c r="ORW19" s="58"/>
      <c r="ORX19" s="56" t="e">
        <f>VLOOKUP(ORW19,$B$8:$C$182,2,0)</f>
        <v>#N/A</v>
      </c>
      <c r="ORY19" s="57"/>
      <c r="ORZ19" s="58"/>
      <c r="OSA19" s="56" t="e">
        <f>VLOOKUP(ORZ19,$B$8:$C$182,2,0)</f>
        <v>#N/A</v>
      </c>
      <c r="OSB19" s="57"/>
      <c r="OSC19" s="58"/>
      <c r="OSD19" s="56" t="e">
        <f>VLOOKUP(OSC19,$B$8:$C$182,2,0)</f>
        <v>#N/A</v>
      </c>
      <c r="OSE19" s="57"/>
      <c r="OSF19" s="58"/>
      <c r="OSG19" s="56" t="e">
        <f>VLOOKUP(OSF19,$B$8:$C$182,2,0)</f>
        <v>#N/A</v>
      </c>
      <c r="OSH19" s="57"/>
      <c r="OSI19" s="58"/>
      <c r="OSJ19" s="56" t="e">
        <f>VLOOKUP(OSI19,$B$8:$C$182,2,0)</f>
        <v>#N/A</v>
      </c>
      <c r="OSK19" s="57"/>
      <c r="OSL19" s="58"/>
      <c r="OSM19" s="56" t="e">
        <f>VLOOKUP(OSL19,$B$8:$C$182,2,0)</f>
        <v>#N/A</v>
      </c>
      <c r="OSN19" s="57"/>
      <c r="OSO19" s="58"/>
      <c r="OSP19" s="56" t="e">
        <f>VLOOKUP(OSO19,$B$8:$C$182,2,0)</f>
        <v>#N/A</v>
      </c>
      <c r="OSQ19" s="57"/>
      <c r="OSR19" s="58"/>
      <c r="OSS19" s="56" t="e">
        <f>VLOOKUP(OSR19,$B$8:$C$182,2,0)</f>
        <v>#N/A</v>
      </c>
      <c r="OST19" s="57"/>
      <c r="OSU19" s="58"/>
      <c r="OSV19" s="56" t="e">
        <f>VLOOKUP(OSU19,$B$8:$C$182,2,0)</f>
        <v>#N/A</v>
      </c>
      <c r="OSW19" s="57"/>
      <c r="OSX19" s="58"/>
      <c r="OSY19" s="56" t="e">
        <f>VLOOKUP(OSX19,$B$8:$C$182,2,0)</f>
        <v>#N/A</v>
      </c>
      <c r="OSZ19" s="57"/>
      <c r="OTA19" s="58"/>
      <c r="OTB19" s="56" t="e">
        <f>VLOOKUP(OTA19,$B$8:$C$182,2,0)</f>
        <v>#N/A</v>
      </c>
      <c r="OTC19" s="57"/>
      <c r="OTD19" s="58"/>
      <c r="OTE19" s="56" t="e">
        <f>VLOOKUP(OTD19,$B$8:$C$182,2,0)</f>
        <v>#N/A</v>
      </c>
      <c r="OTF19" s="57"/>
      <c r="OTG19" s="58"/>
      <c r="OTH19" s="56" t="e">
        <f>VLOOKUP(OTG19,$B$8:$C$182,2,0)</f>
        <v>#N/A</v>
      </c>
      <c r="OTI19" s="57"/>
      <c r="OTJ19" s="58"/>
      <c r="OTK19" s="56" t="e">
        <f>VLOOKUP(OTJ19,$B$8:$C$182,2,0)</f>
        <v>#N/A</v>
      </c>
      <c r="OTL19" s="57"/>
      <c r="OTM19" s="58"/>
      <c r="OTN19" s="56" t="e">
        <f>VLOOKUP(OTM19,$B$8:$C$182,2,0)</f>
        <v>#N/A</v>
      </c>
      <c r="OTO19" s="57"/>
      <c r="OTP19" s="58"/>
      <c r="OTQ19" s="56" t="e">
        <f>VLOOKUP(OTP19,$B$8:$C$182,2,0)</f>
        <v>#N/A</v>
      </c>
      <c r="OTR19" s="57"/>
      <c r="OTS19" s="58"/>
      <c r="OTT19" s="56" t="e">
        <f>VLOOKUP(OTS19,$B$8:$C$182,2,0)</f>
        <v>#N/A</v>
      </c>
      <c r="OTU19" s="57"/>
      <c r="OTV19" s="58"/>
      <c r="OTW19" s="56" t="e">
        <f>VLOOKUP(OTV19,$B$8:$C$182,2,0)</f>
        <v>#N/A</v>
      </c>
      <c r="OTX19" s="57"/>
      <c r="OTY19" s="58"/>
      <c r="OTZ19" s="56" t="e">
        <f>VLOOKUP(OTY19,$B$8:$C$182,2,0)</f>
        <v>#N/A</v>
      </c>
      <c r="OUA19" s="57"/>
      <c r="OUB19" s="58"/>
      <c r="OUC19" s="56" t="e">
        <f>VLOOKUP(OUB19,$B$8:$C$182,2,0)</f>
        <v>#N/A</v>
      </c>
      <c r="OUD19" s="57"/>
      <c r="OUE19" s="58"/>
      <c r="OUF19" s="56" t="e">
        <f>VLOOKUP(OUE19,$B$8:$C$182,2,0)</f>
        <v>#N/A</v>
      </c>
      <c r="OUG19" s="57"/>
      <c r="OUH19" s="58"/>
      <c r="OUI19" s="56" t="e">
        <f>VLOOKUP(OUH19,$B$8:$C$182,2,0)</f>
        <v>#N/A</v>
      </c>
      <c r="OUJ19" s="57"/>
      <c r="OUK19" s="58"/>
      <c r="OUL19" s="56" t="e">
        <f>VLOOKUP(OUK19,$B$8:$C$182,2,0)</f>
        <v>#N/A</v>
      </c>
      <c r="OUM19" s="57"/>
      <c r="OUN19" s="58"/>
      <c r="OUO19" s="56" t="e">
        <f>VLOOKUP(OUN19,$B$8:$C$182,2,0)</f>
        <v>#N/A</v>
      </c>
      <c r="OUP19" s="57"/>
      <c r="OUQ19" s="58"/>
      <c r="OUR19" s="56" t="e">
        <f>VLOOKUP(OUQ19,$B$8:$C$182,2,0)</f>
        <v>#N/A</v>
      </c>
      <c r="OUS19" s="57"/>
      <c r="OUT19" s="58"/>
      <c r="OUU19" s="56" t="e">
        <f>VLOOKUP(OUT19,$B$8:$C$182,2,0)</f>
        <v>#N/A</v>
      </c>
      <c r="OUV19" s="57"/>
      <c r="OUW19" s="58"/>
      <c r="OUX19" s="56" t="e">
        <f>VLOOKUP(OUW19,$B$8:$C$182,2,0)</f>
        <v>#N/A</v>
      </c>
      <c r="OUY19" s="57"/>
      <c r="OUZ19" s="58"/>
      <c r="OVA19" s="56" t="e">
        <f>VLOOKUP(OUZ19,$B$8:$C$182,2,0)</f>
        <v>#N/A</v>
      </c>
      <c r="OVB19" s="57"/>
      <c r="OVC19" s="58"/>
      <c r="OVD19" s="56" t="e">
        <f>VLOOKUP(OVC19,$B$8:$C$182,2,0)</f>
        <v>#N/A</v>
      </c>
      <c r="OVE19" s="57"/>
      <c r="OVF19" s="58"/>
      <c r="OVG19" s="56" t="e">
        <f>VLOOKUP(OVF19,$B$8:$C$182,2,0)</f>
        <v>#N/A</v>
      </c>
      <c r="OVH19" s="57"/>
      <c r="OVI19" s="58"/>
      <c r="OVJ19" s="56" t="e">
        <f>VLOOKUP(OVI19,$B$8:$C$182,2,0)</f>
        <v>#N/A</v>
      </c>
      <c r="OVK19" s="57"/>
      <c r="OVL19" s="58"/>
      <c r="OVM19" s="56" t="e">
        <f>VLOOKUP(OVL19,$B$8:$C$182,2,0)</f>
        <v>#N/A</v>
      </c>
      <c r="OVN19" s="57"/>
      <c r="OVO19" s="58"/>
      <c r="OVP19" s="56" t="e">
        <f>VLOOKUP(OVO19,$B$8:$C$182,2,0)</f>
        <v>#N/A</v>
      </c>
      <c r="OVQ19" s="57"/>
      <c r="OVR19" s="58"/>
      <c r="OVS19" s="56" t="e">
        <f>VLOOKUP(OVR19,$B$8:$C$182,2,0)</f>
        <v>#N/A</v>
      </c>
      <c r="OVT19" s="57"/>
      <c r="OVU19" s="58"/>
      <c r="OVV19" s="56" t="e">
        <f>VLOOKUP(OVU19,$B$8:$C$182,2,0)</f>
        <v>#N/A</v>
      </c>
      <c r="OVW19" s="57"/>
      <c r="OVX19" s="58"/>
      <c r="OVY19" s="56" t="e">
        <f>VLOOKUP(OVX19,$B$8:$C$182,2,0)</f>
        <v>#N/A</v>
      </c>
      <c r="OVZ19" s="57"/>
      <c r="OWA19" s="58"/>
      <c r="OWB19" s="56" t="e">
        <f>VLOOKUP(OWA19,$B$8:$C$182,2,0)</f>
        <v>#N/A</v>
      </c>
      <c r="OWC19" s="57"/>
      <c r="OWD19" s="58"/>
      <c r="OWE19" s="56" t="e">
        <f>VLOOKUP(OWD19,$B$8:$C$182,2,0)</f>
        <v>#N/A</v>
      </c>
      <c r="OWF19" s="57"/>
      <c r="OWG19" s="58"/>
      <c r="OWH19" s="56" t="e">
        <f>VLOOKUP(OWG19,$B$8:$C$182,2,0)</f>
        <v>#N/A</v>
      </c>
      <c r="OWI19" s="57"/>
      <c r="OWJ19" s="58"/>
      <c r="OWK19" s="56" t="e">
        <f>VLOOKUP(OWJ19,$B$8:$C$182,2,0)</f>
        <v>#N/A</v>
      </c>
      <c r="OWL19" s="57"/>
      <c r="OWM19" s="58"/>
      <c r="OWN19" s="56" t="e">
        <f>VLOOKUP(OWM19,$B$8:$C$182,2,0)</f>
        <v>#N/A</v>
      </c>
      <c r="OWO19" s="57"/>
      <c r="OWP19" s="58"/>
      <c r="OWQ19" s="56" t="e">
        <f>VLOOKUP(OWP19,$B$8:$C$182,2,0)</f>
        <v>#N/A</v>
      </c>
      <c r="OWR19" s="57"/>
      <c r="OWS19" s="58"/>
      <c r="OWT19" s="56" t="e">
        <f>VLOOKUP(OWS19,$B$8:$C$182,2,0)</f>
        <v>#N/A</v>
      </c>
      <c r="OWU19" s="57"/>
      <c r="OWV19" s="58"/>
      <c r="OWW19" s="56" t="e">
        <f>VLOOKUP(OWV19,$B$8:$C$182,2,0)</f>
        <v>#N/A</v>
      </c>
      <c r="OWX19" s="57"/>
      <c r="OWY19" s="58"/>
      <c r="OWZ19" s="56" t="e">
        <f>VLOOKUP(OWY19,$B$8:$C$182,2,0)</f>
        <v>#N/A</v>
      </c>
      <c r="OXA19" s="57"/>
      <c r="OXB19" s="58"/>
      <c r="OXC19" s="56" t="e">
        <f>VLOOKUP(OXB19,$B$8:$C$182,2,0)</f>
        <v>#N/A</v>
      </c>
      <c r="OXD19" s="57"/>
      <c r="OXE19" s="58"/>
      <c r="OXF19" s="56" t="e">
        <f>VLOOKUP(OXE19,$B$8:$C$182,2,0)</f>
        <v>#N/A</v>
      </c>
      <c r="OXG19" s="57"/>
      <c r="OXH19" s="58"/>
      <c r="OXI19" s="56" t="e">
        <f>VLOOKUP(OXH19,$B$8:$C$182,2,0)</f>
        <v>#N/A</v>
      </c>
      <c r="OXJ19" s="57"/>
      <c r="OXK19" s="58"/>
      <c r="OXL19" s="56" t="e">
        <f>VLOOKUP(OXK19,$B$8:$C$182,2,0)</f>
        <v>#N/A</v>
      </c>
      <c r="OXM19" s="57"/>
      <c r="OXN19" s="58"/>
      <c r="OXO19" s="56" t="e">
        <f>VLOOKUP(OXN19,$B$8:$C$182,2,0)</f>
        <v>#N/A</v>
      </c>
      <c r="OXP19" s="57"/>
      <c r="OXQ19" s="58"/>
      <c r="OXR19" s="56" t="e">
        <f>VLOOKUP(OXQ19,$B$8:$C$182,2,0)</f>
        <v>#N/A</v>
      </c>
      <c r="OXS19" s="57"/>
      <c r="OXT19" s="58"/>
      <c r="OXU19" s="56" t="e">
        <f>VLOOKUP(OXT19,$B$8:$C$182,2,0)</f>
        <v>#N/A</v>
      </c>
      <c r="OXV19" s="57"/>
      <c r="OXW19" s="58"/>
      <c r="OXX19" s="56" t="e">
        <f>VLOOKUP(OXW19,$B$8:$C$182,2,0)</f>
        <v>#N/A</v>
      </c>
      <c r="OXY19" s="57"/>
      <c r="OXZ19" s="58"/>
      <c r="OYA19" s="56" t="e">
        <f>VLOOKUP(OXZ19,$B$8:$C$182,2,0)</f>
        <v>#N/A</v>
      </c>
      <c r="OYB19" s="57"/>
      <c r="OYC19" s="58"/>
      <c r="OYD19" s="56" t="e">
        <f>VLOOKUP(OYC19,$B$8:$C$182,2,0)</f>
        <v>#N/A</v>
      </c>
      <c r="OYE19" s="57"/>
      <c r="OYF19" s="58"/>
      <c r="OYG19" s="56" t="e">
        <f>VLOOKUP(OYF19,$B$8:$C$182,2,0)</f>
        <v>#N/A</v>
      </c>
      <c r="OYH19" s="57"/>
      <c r="OYI19" s="58"/>
      <c r="OYJ19" s="56" t="e">
        <f>VLOOKUP(OYI19,$B$8:$C$182,2,0)</f>
        <v>#N/A</v>
      </c>
      <c r="OYK19" s="57"/>
      <c r="OYL19" s="58"/>
      <c r="OYM19" s="56" t="e">
        <f>VLOOKUP(OYL19,$B$8:$C$182,2,0)</f>
        <v>#N/A</v>
      </c>
      <c r="OYN19" s="57"/>
      <c r="OYO19" s="58"/>
      <c r="OYP19" s="56" t="e">
        <f>VLOOKUP(OYO19,$B$8:$C$182,2,0)</f>
        <v>#N/A</v>
      </c>
      <c r="OYQ19" s="57"/>
      <c r="OYR19" s="58"/>
      <c r="OYS19" s="56" t="e">
        <f>VLOOKUP(OYR19,$B$8:$C$182,2,0)</f>
        <v>#N/A</v>
      </c>
      <c r="OYT19" s="57"/>
      <c r="OYU19" s="58"/>
      <c r="OYV19" s="56" t="e">
        <f>VLOOKUP(OYU19,$B$8:$C$182,2,0)</f>
        <v>#N/A</v>
      </c>
      <c r="OYW19" s="57"/>
      <c r="OYX19" s="58"/>
      <c r="OYY19" s="56" t="e">
        <f>VLOOKUP(OYX19,$B$8:$C$182,2,0)</f>
        <v>#N/A</v>
      </c>
      <c r="OYZ19" s="57"/>
      <c r="OZA19" s="58"/>
      <c r="OZB19" s="56" t="e">
        <f>VLOOKUP(OZA19,$B$8:$C$182,2,0)</f>
        <v>#N/A</v>
      </c>
      <c r="OZC19" s="57"/>
      <c r="OZD19" s="58"/>
      <c r="OZE19" s="56" t="e">
        <f>VLOOKUP(OZD19,$B$8:$C$182,2,0)</f>
        <v>#N/A</v>
      </c>
      <c r="OZF19" s="57"/>
      <c r="OZG19" s="58"/>
      <c r="OZH19" s="56" t="e">
        <f>VLOOKUP(OZG19,$B$8:$C$182,2,0)</f>
        <v>#N/A</v>
      </c>
      <c r="OZI19" s="57"/>
      <c r="OZJ19" s="58"/>
      <c r="OZK19" s="56" t="e">
        <f>VLOOKUP(OZJ19,$B$8:$C$182,2,0)</f>
        <v>#N/A</v>
      </c>
      <c r="OZL19" s="57"/>
      <c r="OZM19" s="58"/>
      <c r="OZN19" s="56" t="e">
        <f>VLOOKUP(OZM19,$B$8:$C$182,2,0)</f>
        <v>#N/A</v>
      </c>
      <c r="OZO19" s="57"/>
      <c r="OZP19" s="58"/>
      <c r="OZQ19" s="56" t="e">
        <f>VLOOKUP(OZP19,$B$8:$C$182,2,0)</f>
        <v>#N/A</v>
      </c>
      <c r="OZR19" s="57"/>
      <c r="OZS19" s="58"/>
      <c r="OZT19" s="56" t="e">
        <f>VLOOKUP(OZS19,$B$8:$C$182,2,0)</f>
        <v>#N/A</v>
      </c>
      <c r="OZU19" s="57"/>
      <c r="OZV19" s="58"/>
      <c r="OZW19" s="56" t="e">
        <f>VLOOKUP(OZV19,$B$8:$C$182,2,0)</f>
        <v>#N/A</v>
      </c>
      <c r="OZX19" s="57"/>
      <c r="OZY19" s="58"/>
      <c r="OZZ19" s="56" t="e">
        <f>VLOOKUP(OZY19,$B$8:$C$182,2,0)</f>
        <v>#N/A</v>
      </c>
      <c r="PAA19" s="57"/>
      <c r="PAB19" s="58"/>
      <c r="PAC19" s="56" t="e">
        <f>VLOOKUP(PAB19,$B$8:$C$182,2,0)</f>
        <v>#N/A</v>
      </c>
      <c r="PAD19" s="57"/>
      <c r="PAE19" s="58"/>
      <c r="PAF19" s="56" t="e">
        <f>VLOOKUP(PAE19,$B$8:$C$182,2,0)</f>
        <v>#N/A</v>
      </c>
      <c r="PAG19" s="57"/>
      <c r="PAH19" s="58"/>
      <c r="PAI19" s="56" t="e">
        <f>VLOOKUP(PAH19,$B$8:$C$182,2,0)</f>
        <v>#N/A</v>
      </c>
      <c r="PAJ19" s="57"/>
      <c r="PAK19" s="58"/>
      <c r="PAL19" s="56" t="e">
        <f>VLOOKUP(PAK19,$B$8:$C$182,2,0)</f>
        <v>#N/A</v>
      </c>
      <c r="PAM19" s="57"/>
      <c r="PAN19" s="58"/>
      <c r="PAO19" s="56" t="e">
        <f>VLOOKUP(PAN19,$B$8:$C$182,2,0)</f>
        <v>#N/A</v>
      </c>
      <c r="PAP19" s="57"/>
      <c r="PAQ19" s="58"/>
      <c r="PAR19" s="56" t="e">
        <f>VLOOKUP(PAQ19,$B$8:$C$182,2,0)</f>
        <v>#N/A</v>
      </c>
      <c r="PAS19" s="57"/>
      <c r="PAT19" s="58"/>
      <c r="PAU19" s="56" t="e">
        <f>VLOOKUP(PAT19,$B$8:$C$182,2,0)</f>
        <v>#N/A</v>
      </c>
      <c r="PAV19" s="57"/>
      <c r="PAW19" s="58"/>
      <c r="PAX19" s="56" t="e">
        <f>VLOOKUP(PAW19,$B$8:$C$182,2,0)</f>
        <v>#N/A</v>
      </c>
      <c r="PAY19" s="57"/>
      <c r="PAZ19" s="58"/>
      <c r="PBA19" s="56" t="e">
        <f>VLOOKUP(PAZ19,$B$8:$C$182,2,0)</f>
        <v>#N/A</v>
      </c>
      <c r="PBB19" s="57"/>
      <c r="PBC19" s="58"/>
      <c r="PBD19" s="56" t="e">
        <f>VLOOKUP(PBC19,$B$8:$C$182,2,0)</f>
        <v>#N/A</v>
      </c>
      <c r="PBE19" s="57"/>
      <c r="PBF19" s="58"/>
      <c r="PBG19" s="56" t="e">
        <f>VLOOKUP(PBF19,$B$8:$C$182,2,0)</f>
        <v>#N/A</v>
      </c>
      <c r="PBH19" s="57"/>
      <c r="PBI19" s="58"/>
      <c r="PBJ19" s="56" t="e">
        <f>VLOOKUP(PBI19,$B$8:$C$182,2,0)</f>
        <v>#N/A</v>
      </c>
      <c r="PBK19" s="57"/>
      <c r="PBL19" s="58"/>
      <c r="PBM19" s="56" t="e">
        <f>VLOOKUP(PBL19,$B$8:$C$182,2,0)</f>
        <v>#N/A</v>
      </c>
      <c r="PBN19" s="57"/>
      <c r="PBO19" s="58"/>
      <c r="PBP19" s="56" t="e">
        <f>VLOOKUP(PBO19,$B$8:$C$182,2,0)</f>
        <v>#N/A</v>
      </c>
      <c r="PBQ19" s="57"/>
      <c r="PBR19" s="58"/>
      <c r="PBS19" s="56" t="e">
        <f>VLOOKUP(PBR19,$B$8:$C$182,2,0)</f>
        <v>#N/A</v>
      </c>
      <c r="PBT19" s="57"/>
      <c r="PBU19" s="58"/>
      <c r="PBV19" s="56" t="e">
        <f>VLOOKUP(PBU19,$B$8:$C$182,2,0)</f>
        <v>#N/A</v>
      </c>
      <c r="PBW19" s="57"/>
      <c r="PBX19" s="58"/>
      <c r="PBY19" s="56" t="e">
        <f>VLOOKUP(PBX19,$B$8:$C$182,2,0)</f>
        <v>#N/A</v>
      </c>
      <c r="PBZ19" s="57"/>
      <c r="PCA19" s="58"/>
      <c r="PCB19" s="56" t="e">
        <f>VLOOKUP(PCA19,$B$8:$C$182,2,0)</f>
        <v>#N/A</v>
      </c>
      <c r="PCC19" s="57"/>
      <c r="PCD19" s="58"/>
      <c r="PCE19" s="56" t="e">
        <f>VLOOKUP(PCD19,$B$8:$C$182,2,0)</f>
        <v>#N/A</v>
      </c>
      <c r="PCF19" s="57"/>
      <c r="PCG19" s="58"/>
      <c r="PCH19" s="56" t="e">
        <f>VLOOKUP(PCG19,$B$8:$C$182,2,0)</f>
        <v>#N/A</v>
      </c>
      <c r="PCI19" s="57"/>
      <c r="PCJ19" s="58"/>
      <c r="PCK19" s="56" t="e">
        <f>VLOOKUP(PCJ19,$B$8:$C$182,2,0)</f>
        <v>#N/A</v>
      </c>
      <c r="PCL19" s="57"/>
      <c r="PCM19" s="58"/>
      <c r="PCN19" s="56" t="e">
        <f>VLOOKUP(PCM19,$B$8:$C$182,2,0)</f>
        <v>#N/A</v>
      </c>
      <c r="PCO19" s="57"/>
      <c r="PCP19" s="58"/>
      <c r="PCQ19" s="56" t="e">
        <f>VLOOKUP(PCP19,$B$8:$C$182,2,0)</f>
        <v>#N/A</v>
      </c>
      <c r="PCR19" s="57"/>
      <c r="PCS19" s="58"/>
      <c r="PCT19" s="56" t="e">
        <f>VLOOKUP(PCS19,$B$8:$C$182,2,0)</f>
        <v>#N/A</v>
      </c>
      <c r="PCU19" s="57"/>
      <c r="PCV19" s="58"/>
      <c r="PCW19" s="56" t="e">
        <f>VLOOKUP(PCV19,$B$8:$C$182,2,0)</f>
        <v>#N/A</v>
      </c>
      <c r="PCX19" s="57"/>
      <c r="PCY19" s="58"/>
      <c r="PCZ19" s="56" t="e">
        <f>VLOOKUP(PCY19,$B$8:$C$182,2,0)</f>
        <v>#N/A</v>
      </c>
      <c r="PDA19" s="57"/>
      <c r="PDB19" s="58"/>
      <c r="PDC19" s="56" t="e">
        <f>VLOOKUP(PDB19,$B$8:$C$182,2,0)</f>
        <v>#N/A</v>
      </c>
      <c r="PDD19" s="57"/>
      <c r="PDE19" s="58"/>
      <c r="PDF19" s="56" t="e">
        <f>VLOOKUP(PDE19,$B$8:$C$182,2,0)</f>
        <v>#N/A</v>
      </c>
      <c r="PDG19" s="57"/>
      <c r="PDH19" s="58"/>
      <c r="PDI19" s="56" t="e">
        <f>VLOOKUP(PDH19,$B$8:$C$182,2,0)</f>
        <v>#N/A</v>
      </c>
      <c r="PDJ19" s="57"/>
      <c r="PDK19" s="58"/>
      <c r="PDL19" s="56" t="e">
        <f>VLOOKUP(PDK19,$B$8:$C$182,2,0)</f>
        <v>#N/A</v>
      </c>
      <c r="PDM19" s="57"/>
      <c r="PDN19" s="58"/>
      <c r="PDO19" s="56" t="e">
        <f>VLOOKUP(PDN19,$B$8:$C$182,2,0)</f>
        <v>#N/A</v>
      </c>
      <c r="PDP19" s="57"/>
      <c r="PDQ19" s="58"/>
      <c r="PDR19" s="56" t="e">
        <f>VLOOKUP(PDQ19,$B$8:$C$182,2,0)</f>
        <v>#N/A</v>
      </c>
      <c r="PDS19" s="57"/>
      <c r="PDT19" s="58"/>
      <c r="PDU19" s="56" t="e">
        <f>VLOOKUP(PDT19,$B$8:$C$182,2,0)</f>
        <v>#N/A</v>
      </c>
      <c r="PDV19" s="57"/>
      <c r="PDW19" s="58"/>
      <c r="PDX19" s="56" t="e">
        <f>VLOOKUP(PDW19,$B$8:$C$182,2,0)</f>
        <v>#N/A</v>
      </c>
      <c r="PDY19" s="57"/>
      <c r="PDZ19" s="58"/>
      <c r="PEA19" s="56" t="e">
        <f>VLOOKUP(PDZ19,$B$8:$C$182,2,0)</f>
        <v>#N/A</v>
      </c>
      <c r="PEB19" s="57"/>
      <c r="PEC19" s="58"/>
      <c r="PED19" s="56" t="e">
        <f>VLOOKUP(PEC19,$B$8:$C$182,2,0)</f>
        <v>#N/A</v>
      </c>
      <c r="PEE19" s="57"/>
      <c r="PEF19" s="58"/>
      <c r="PEG19" s="56" t="e">
        <f>VLOOKUP(PEF19,$B$8:$C$182,2,0)</f>
        <v>#N/A</v>
      </c>
      <c r="PEH19" s="57"/>
      <c r="PEI19" s="58"/>
      <c r="PEJ19" s="56" t="e">
        <f>VLOOKUP(PEI19,$B$8:$C$182,2,0)</f>
        <v>#N/A</v>
      </c>
      <c r="PEK19" s="57"/>
      <c r="PEL19" s="58"/>
      <c r="PEM19" s="56" t="e">
        <f>VLOOKUP(PEL19,$B$8:$C$182,2,0)</f>
        <v>#N/A</v>
      </c>
      <c r="PEN19" s="57"/>
      <c r="PEO19" s="58"/>
      <c r="PEP19" s="56" t="e">
        <f>VLOOKUP(PEO19,$B$8:$C$182,2,0)</f>
        <v>#N/A</v>
      </c>
      <c r="PEQ19" s="57"/>
      <c r="PER19" s="58"/>
      <c r="PES19" s="56" t="e">
        <f>VLOOKUP(PER19,$B$8:$C$182,2,0)</f>
        <v>#N/A</v>
      </c>
      <c r="PET19" s="57"/>
      <c r="PEU19" s="58"/>
      <c r="PEV19" s="56" t="e">
        <f>VLOOKUP(PEU19,$B$8:$C$182,2,0)</f>
        <v>#N/A</v>
      </c>
      <c r="PEW19" s="57"/>
      <c r="PEX19" s="58"/>
      <c r="PEY19" s="56" t="e">
        <f>VLOOKUP(PEX19,$B$8:$C$182,2,0)</f>
        <v>#N/A</v>
      </c>
      <c r="PEZ19" s="57"/>
      <c r="PFA19" s="58"/>
      <c r="PFB19" s="56" t="e">
        <f>VLOOKUP(PFA19,$B$8:$C$182,2,0)</f>
        <v>#N/A</v>
      </c>
      <c r="PFC19" s="57"/>
      <c r="PFD19" s="58"/>
      <c r="PFE19" s="56" t="e">
        <f>VLOOKUP(PFD19,$B$8:$C$182,2,0)</f>
        <v>#N/A</v>
      </c>
      <c r="PFF19" s="57"/>
      <c r="PFG19" s="58"/>
      <c r="PFH19" s="56" t="e">
        <f>VLOOKUP(PFG19,$B$8:$C$182,2,0)</f>
        <v>#N/A</v>
      </c>
      <c r="PFI19" s="57"/>
      <c r="PFJ19" s="58"/>
      <c r="PFK19" s="56" t="e">
        <f>VLOOKUP(PFJ19,$B$8:$C$182,2,0)</f>
        <v>#N/A</v>
      </c>
      <c r="PFL19" s="57"/>
      <c r="PFM19" s="58"/>
      <c r="PFN19" s="56" t="e">
        <f>VLOOKUP(PFM19,$B$8:$C$182,2,0)</f>
        <v>#N/A</v>
      </c>
      <c r="PFO19" s="57"/>
      <c r="PFP19" s="58"/>
      <c r="PFQ19" s="56" t="e">
        <f>VLOOKUP(PFP19,$B$8:$C$182,2,0)</f>
        <v>#N/A</v>
      </c>
      <c r="PFR19" s="57"/>
      <c r="PFS19" s="58"/>
      <c r="PFT19" s="56" t="e">
        <f>VLOOKUP(PFS19,$B$8:$C$182,2,0)</f>
        <v>#N/A</v>
      </c>
      <c r="PFU19" s="57"/>
      <c r="PFV19" s="58"/>
      <c r="PFW19" s="56" t="e">
        <f>VLOOKUP(PFV19,$B$8:$C$182,2,0)</f>
        <v>#N/A</v>
      </c>
      <c r="PFX19" s="57"/>
      <c r="PFY19" s="58"/>
      <c r="PFZ19" s="56" t="e">
        <f>VLOOKUP(PFY19,$B$8:$C$182,2,0)</f>
        <v>#N/A</v>
      </c>
      <c r="PGA19" s="57"/>
      <c r="PGB19" s="58"/>
      <c r="PGC19" s="56" t="e">
        <f>VLOOKUP(PGB19,$B$8:$C$182,2,0)</f>
        <v>#N/A</v>
      </c>
      <c r="PGD19" s="57"/>
      <c r="PGE19" s="58"/>
      <c r="PGF19" s="56" t="e">
        <f>VLOOKUP(PGE19,$B$8:$C$182,2,0)</f>
        <v>#N/A</v>
      </c>
      <c r="PGG19" s="57"/>
      <c r="PGH19" s="58"/>
      <c r="PGI19" s="56" t="e">
        <f>VLOOKUP(PGH19,$B$8:$C$182,2,0)</f>
        <v>#N/A</v>
      </c>
      <c r="PGJ19" s="57"/>
      <c r="PGK19" s="58"/>
      <c r="PGL19" s="56" t="e">
        <f>VLOOKUP(PGK19,$B$8:$C$182,2,0)</f>
        <v>#N/A</v>
      </c>
      <c r="PGM19" s="57"/>
      <c r="PGN19" s="58"/>
      <c r="PGO19" s="56" t="e">
        <f>VLOOKUP(PGN19,$B$8:$C$182,2,0)</f>
        <v>#N/A</v>
      </c>
      <c r="PGP19" s="57"/>
      <c r="PGQ19" s="58"/>
      <c r="PGR19" s="56" t="e">
        <f>VLOOKUP(PGQ19,$B$8:$C$182,2,0)</f>
        <v>#N/A</v>
      </c>
      <c r="PGS19" s="57"/>
      <c r="PGT19" s="58"/>
      <c r="PGU19" s="56" t="e">
        <f>VLOOKUP(PGT19,$B$8:$C$182,2,0)</f>
        <v>#N/A</v>
      </c>
      <c r="PGV19" s="57"/>
      <c r="PGW19" s="58"/>
      <c r="PGX19" s="56" t="e">
        <f>VLOOKUP(PGW19,$B$8:$C$182,2,0)</f>
        <v>#N/A</v>
      </c>
      <c r="PGY19" s="57"/>
      <c r="PGZ19" s="58"/>
      <c r="PHA19" s="56" t="e">
        <f>VLOOKUP(PGZ19,$B$8:$C$182,2,0)</f>
        <v>#N/A</v>
      </c>
      <c r="PHB19" s="57"/>
      <c r="PHC19" s="58"/>
      <c r="PHD19" s="56" t="e">
        <f>VLOOKUP(PHC19,$B$8:$C$182,2,0)</f>
        <v>#N/A</v>
      </c>
      <c r="PHE19" s="57"/>
      <c r="PHF19" s="58"/>
      <c r="PHG19" s="56" t="e">
        <f>VLOOKUP(PHF19,$B$8:$C$182,2,0)</f>
        <v>#N/A</v>
      </c>
      <c r="PHH19" s="57"/>
      <c r="PHI19" s="58"/>
      <c r="PHJ19" s="56" t="e">
        <f>VLOOKUP(PHI19,$B$8:$C$182,2,0)</f>
        <v>#N/A</v>
      </c>
      <c r="PHK19" s="57"/>
      <c r="PHL19" s="58"/>
      <c r="PHM19" s="56" t="e">
        <f>VLOOKUP(PHL19,$B$8:$C$182,2,0)</f>
        <v>#N/A</v>
      </c>
      <c r="PHN19" s="57"/>
      <c r="PHO19" s="58"/>
      <c r="PHP19" s="56" t="e">
        <f>VLOOKUP(PHO19,$B$8:$C$182,2,0)</f>
        <v>#N/A</v>
      </c>
      <c r="PHQ19" s="57"/>
      <c r="PHR19" s="58"/>
      <c r="PHS19" s="56" t="e">
        <f>VLOOKUP(PHR19,$B$8:$C$182,2,0)</f>
        <v>#N/A</v>
      </c>
      <c r="PHT19" s="57"/>
      <c r="PHU19" s="58"/>
      <c r="PHV19" s="56" t="e">
        <f>VLOOKUP(PHU19,$B$8:$C$182,2,0)</f>
        <v>#N/A</v>
      </c>
      <c r="PHW19" s="57"/>
      <c r="PHX19" s="58"/>
      <c r="PHY19" s="56" t="e">
        <f>VLOOKUP(PHX19,$B$8:$C$182,2,0)</f>
        <v>#N/A</v>
      </c>
      <c r="PHZ19" s="57"/>
      <c r="PIA19" s="58"/>
      <c r="PIB19" s="56" t="e">
        <f>VLOOKUP(PIA19,$B$8:$C$182,2,0)</f>
        <v>#N/A</v>
      </c>
      <c r="PIC19" s="57"/>
      <c r="PID19" s="58"/>
      <c r="PIE19" s="56" t="e">
        <f>VLOOKUP(PID19,$B$8:$C$182,2,0)</f>
        <v>#N/A</v>
      </c>
      <c r="PIF19" s="57"/>
      <c r="PIG19" s="58"/>
      <c r="PIH19" s="56" t="e">
        <f>VLOOKUP(PIG19,$B$8:$C$182,2,0)</f>
        <v>#N/A</v>
      </c>
      <c r="PII19" s="57"/>
      <c r="PIJ19" s="58"/>
      <c r="PIK19" s="56" t="e">
        <f>VLOOKUP(PIJ19,$B$8:$C$182,2,0)</f>
        <v>#N/A</v>
      </c>
      <c r="PIL19" s="57"/>
      <c r="PIM19" s="58"/>
      <c r="PIN19" s="56" t="e">
        <f>VLOOKUP(PIM19,$B$8:$C$182,2,0)</f>
        <v>#N/A</v>
      </c>
      <c r="PIO19" s="57"/>
      <c r="PIP19" s="58"/>
      <c r="PIQ19" s="56" t="e">
        <f>VLOOKUP(PIP19,$B$8:$C$182,2,0)</f>
        <v>#N/A</v>
      </c>
      <c r="PIR19" s="57"/>
      <c r="PIS19" s="58"/>
      <c r="PIT19" s="56" t="e">
        <f>VLOOKUP(PIS19,$B$8:$C$182,2,0)</f>
        <v>#N/A</v>
      </c>
      <c r="PIU19" s="57"/>
      <c r="PIV19" s="58"/>
      <c r="PIW19" s="56" t="e">
        <f>VLOOKUP(PIV19,$B$8:$C$182,2,0)</f>
        <v>#N/A</v>
      </c>
      <c r="PIX19" s="57"/>
      <c r="PIY19" s="58"/>
      <c r="PIZ19" s="56" t="e">
        <f>VLOOKUP(PIY19,$B$8:$C$182,2,0)</f>
        <v>#N/A</v>
      </c>
      <c r="PJA19" s="57"/>
      <c r="PJB19" s="58"/>
      <c r="PJC19" s="56" t="e">
        <f>VLOOKUP(PJB19,$B$8:$C$182,2,0)</f>
        <v>#N/A</v>
      </c>
      <c r="PJD19" s="57"/>
      <c r="PJE19" s="58"/>
      <c r="PJF19" s="56" t="e">
        <f>VLOOKUP(PJE19,$B$8:$C$182,2,0)</f>
        <v>#N/A</v>
      </c>
      <c r="PJG19" s="57"/>
      <c r="PJH19" s="58"/>
      <c r="PJI19" s="56" t="e">
        <f>VLOOKUP(PJH19,$B$8:$C$182,2,0)</f>
        <v>#N/A</v>
      </c>
      <c r="PJJ19" s="57"/>
      <c r="PJK19" s="58"/>
      <c r="PJL19" s="56" t="e">
        <f>VLOOKUP(PJK19,$B$8:$C$182,2,0)</f>
        <v>#N/A</v>
      </c>
      <c r="PJM19" s="57"/>
      <c r="PJN19" s="58"/>
      <c r="PJO19" s="56" t="e">
        <f>VLOOKUP(PJN19,$B$8:$C$182,2,0)</f>
        <v>#N/A</v>
      </c>
      <c r="PJP19" s="57"/>
      <c r="PJQ19" s="58"/>
      <c r="PJR19" s="56" t="e">
        <f>VLOOKUP(PJQ19,$B$8:$C$182,2,0)</f>
        <v>#N/A</v>
      </c>
      <c r="PJS19" s="57"/>
      <c r="PJT19" s="58"/>
      <c r="PJU19" s="56" t="e">
        <f>VLOOKUP(PJT19,$B$8:$C$182,2,0)</f>
        <v>#N/A</v>
      </c>
      <c r="PJV19" s="57"/>
      <c r="PJW19" s="58"/>
      <c r="PJX19" s="56" t="e">
        <f>VLOOKUP(PJW19,$B$8:$C$182,2,0)</f>
        <v>#N/A</v>
      </c>
      <c r="PJY19" s="57"/>
      <c r="PJZ19" s="58"/>
      <c r="PKA19" s="56" t="e">
        <f>VLOOKUP(PJZ19,$B$8:$C$182,2,0)</f>
        <v>#N/A</v>
      </c>
      <c r="PKB19" s="57"/>
      <c r="PKC19" s="58"/>
      <c r="PKD19" s="56" t="e">
        <f>VLOOKUP(PKC19,$B$8:$C$182,2,0)</f>
        <v>#N/A</v>
      </c>
      <c r="PKE19" s="57"/>
      <c r="PKF19" s="58"/>
      <c r="PKG19" s="56" t="e">
        <f>VLOOKUP(PKF19,$B$8:$C$182,2,0)</f>
        <v>#N/A</v>
      </c>
      <c r="PKH19" s="57"/>
      <c r="PKI19" s="58"/>
      <c r="PKJ19" s="56" t="e">
        <f>VLOOKUP(PKI19,$B$8:$C$182,2,0)</f>
        <v>#N/A</v>
      </c>
      <c r="PKK19" s="57"/>
      <c r="PKL19" s="58"/>
      <c r="PKM19" s="56" t="e">
        <f>VLOOKUP(PKL19,$B$8:$C$182,2,0)</f>
        <v>#N/A</v>
      </c>
      <c r="PKN19" s="57"/>
      <c r="PKO19" s="58"/>
      <c r="PKP19" s="56" t="e">
        <f>VLOOKUP(PKO19,$B$8:$C$182,2,0)</f>
        <v>#N/A</v>
      </c>
      <c r="PKQ19" s="57"/>
      <c r="PKR19" s="58"/>
      <c r="PKS19" s="56" t="e">
        <f>VLOOKUP(PKR19,$B$8:$C$182,2,0)</f>
        <v>#N/A</v>
      </c>
      <c r="PKT19" s="57"/>
      <c r="PKU19" s="58"/>
      <c r="PKV19" s="56" t="e">
        <f>VLOOKUP(PKU19,$B$8:$C$182,2,0)</f>
        <v>#N/A</v>
      </c>
      <c r="PKW19" s="57"/>
      <c r="PKX19" s="58"/>
      <c r="PKY19" s="56" t="e">
        <f>VLOOKUP(PKX19,$B$8:$C$182,2,0)</f>
        <v>#N/A</v>
      </c>
      <c r="PKZ19" s="57"/>
      <c r="PLA19" s="58"/>
      <c r="PLB19" s="56" t="e">
        <f>VLOOKUP(PLA19,$B$8:$C$182,2,0)</f>
        <v>#N/A</v>
      </c>
      <c r="PLC19" s="57"/>
      <c r="PLD19" s="58"/>
      <c r="PLE19" s="56" t="e">
        <f>VLOOKUP(PLD19,$B$8:$C$182,2,0)</f>
        <v>#N/A</v>
      </c>
      <c r="PLF19" s="57"/>
      <c r="PLG19" s="58"/>
      <c r="PLH19" s="56" t="e">
        <f>VLOOKUP(PLG19,$B$8:$C$182,2,0)</f>
        <v>#N/A</v>
      </c>
      <c r="PLI19" s="57"/>
      <c r="PLJ19" s="58"/>
      <c r="PLK19" s="56" t="e">
        <f>VLOOKUP(PLJ19,$B$8:$C$182,2,0)</f>
        <v>#N/A</v>
      </c>
      <c r="PLL19" s="57"/>
      <c r="PLM19" s="58"/>
      <c r="PLN19" s="56" t="e">
        <f>VLOOKUP(PLM19,$B$8:$C$182,2,0)</f>
        <v>#N/A</v>
      </c>
      <c r="PLO19" s="57"/>
      <c r="PLP19" s="58"/>
      <c r="PLQ19" s="56" t="e">
        <f>VLOOKUP(PLP19,$B$8:$C$182,2,0)</f>
        <v>#N/A</v>
      </c>
      <c r="PLR19" s="57"/>
      <c r="PLS19" s="58"/>
      <c r="PLT19" s="56" t="e">
        <f>VLOOKUP(PLS19,$B$8:$C$182,2,0)</f>
        <v>#N/A</v>
      </c>
      <c r="PLU19" s="57"/>
      <c r="PLV19" s="58"/>
      <c r="PLW19" s="56" t="e">
        <f>VLOOKUP(PLV19,$B$8:$C$182,2,0)</f>
        <v>#N/A</v>
      </c>
      <c r="PLX19" s="57"/>
      <c r="PLY19" s="58"/>
      <c r="PLZ19" s="56" t="e">
        <f>VLOOKUP(PLY19,$B$8:$C$182,2,0)</f>
        <v>#N/A</v>
      </c>
      <c r="PMA19" s="57"/>
      <c r="PMB19" s="58"/>
      <c r="PMC19" s="56" t="e">
        <f>VLOOKUP(PMB19,$B$8:$C$182,2,0)</f>
        <v>#N/A</v>
      </c>
      <c r="PMD19" s="57"/>
      <c r="PME19" s="58"/>
      <c r="PMF19" s="56" t="e">
        <f>VLOOKUP(PME19,$B$8:$C$182,2,0)</f>
        <v>#N/A</v>
      </c>
      <c r="PMG19" s="57"/>
      <c r="PMH19" s="58"/>
      <c r="PMI19" s="56" t="e">
        <f>VLOOKUP(PMH19,$B$8:$C$182,2,0)</f>
        <v>#N/A</v>
      </c>
      <c r="PMJ19" s="57"/>
      <c r="PMK19" s="58"/>
      <c r="PML19" s="56" t="e">
        <f>VLOOKUP(PMK19,$B$8:$C$182,2,0)</f>
        <v>#N/A</v>
      </c>
      <c r="PMM19" s="57"/>
      <c r="PMN19" s="58"/>
      <c r="PMO19" s="56" t="e">
        <f>VLOOKUP(PMN19,$B$8:$C$182,2,0)</f>
        <v>#N/A</v>
      </c>
      <c r="PMP19" s="57"/>
      <c r="PMQ19" s="58"/>
      <c r="PMR19" s="56" t="e">
        <f>VLOOKUP(PMQ19,$B$8:$C$182,2,0)</f>
        <v>#N/A</v>
      </c>
      <c r="PMS19" s="57"/>
      <c r="PMT19" s="58"/>
      <c r="PMU19" s="56" t="e">
        <f>VLOOKUP(PMT19,$B$8:$C$182,2,0)</f>
        <v>#N/A</v>
      </c>
      <c r="PMV19" s="57"/>
      <c r="PMW19" s="58"/>
      <c r="PMX19" s="56" t="e">
        <f>VLOOKUP(PMW19,$B$8:$C$182,2,0)</f>
        <v>#N/A</v>
      </c>
      <c r="PMY19" s="57"/>
      <c r="PMZ19" s="58"/>
      <c r="PNA19" s="56" t="e">
        <f>VLOOKUP(PMZ19,$B$8:$C$182,2,0)</f>
        <v>#N/A</v>
      </c>
      <c r="PNB19" s="57"/>
      <c r="PNC19" s="58"/>
      <c r="PND19" s="56" t="e">
        <f>VLOOKUP(PNC19,$B$8:$C$182,2,0)</f>
        <v>#N/A</v>
      </c>
      <c r="PNE19" s="57"/>
      <c r="PNF19" s="58"/>
      <c r="PNG19" s="56" t="e">
        <f>VLOOKUP(PNF19,$B$8:$C$182,2,0)</f>
        <v>#N/A</v>
      </c>
      <c r="PNH19" s="57"/>
      <c r="PNI19" s="58"/>
      <c r="PNJ19" s="56" t="e">
        <f>VLOOKUP(PNI19,$B$8:$C$182,2,0)</f>
        <v>#N/A</v>
      </c>
      <c r="PNK19" s="57"/>
      <c r="PNL19" s="58"/>
      <c r="PNM19" s="56" t="e">
        <f>VLOOKUP(PNL19,$B$8:$C$182,2,0)</f>
        <v>#N/A</v>
      </c>
      <c r="PNN19" s="57"/>
      <c r="PNO19" s="58"/>
      <c r="PNP19" s="56" t="e">
        <f>VLOOKUP(PNO19,$B$8:$C$182,2,0)</f>
        <v>#N/A</v>
      </c>
      <c r="PNQ19" s="57"/>
      <c r="PNR19" s="58"/>
      <c r="PNS19" s="56" t="e">
        <f>VLOOKUP(PNR19,$B$8:$C$182,2,0)</f>
        <v>#N/A</v>
      </c>
      <c r="PNT19" s="57"/>
      <c r="PNU19" s="58"/>
      <c r="PNV19" s="56" t="e">
        <f>VLOOKUP(PNU19,$B$8:$C$182,2,0)</f>
        <v>#N/A</v>
      </c>
      <c r="PNW19" s="57"/>
      <c r="PNX19" s="58"/>
      <c r="PNY19" s="56" t="e">
        <f>VLOOKUP(PNX19,$B$8:$C$182,2,0)</f>
        <v>#N/A</v>
      </c>
      <c r="PNZ19" s="57"/>
      <c r="POA19" s="58"/>
      <c r="POB19" s="56" t="e">
        <f>VLOOKUP(POA19,$B$8:$C$182,2,0)</f>
        <v>#N/A</v>
      </c>
      <c r="POC19" s="57"/>
      <c r="POD19" s="58"/>
      <c r="POE19" s="56" t="e">
        <f>VLOOKUP(POD19,$B$8:$C$182,2,0)</f>
        <v>#N/A</v>
      </c>
      <c r="POF19" s="57"/>
      <c r="POG19" s="58"/>
      <c r="POH19" s="56" t="e">
        <f>VLOOKUP(POG19,$B$8:$C$182,2,0)</f>
        <v>#N/A</v>
      </c>
      <c r="POI19" s="57"/>
      <c r="POJ19" s="58"/>
      <c r="POK19" s="56" t="e">
        <f>VLOOKUP(POJ19,$B$8:$C$182,2,0)</f>
        <v>#N/A</v>
      </c>
      <c r="POL19" s="57"/>
      <c r="POM19" s="58"/>
      <c r="PON19" s="56" t="e">
        <f>VLOOKUP(POM19,$B$8:$C$182,2,0)</f>
        <v>#N/A</v>
      </c>
      <c r="POO19" s="57"/>
      <c r="POP19" s="58"/>
      <c r="POQ19" s="56" t="e">
        <f>VLOOKUP(POP19,$B$8:$C$182,2,0)</f>
        <v>#N/A</v>
      </c>
      <c r="POR19" s="57"/>
      <c r="POS19" s="58"/>
      <c r="POT19" s="56" t="e">
        <f>VLOOKUP(POS19,$B$8:$C$182,2,0)</f>
        <v>#N/A</v>
      </c>
      <c r="POU19" s="57"/>
      <c r="POV19" s="58"/>
      <c r="POW19" s="56" t="e">
        <f>VLOOKUP(POV19,$B$8:$C$182,2,0)</f>
        <v>#N/A</v>
      </c>
      <c r="POX19" s="57"/>
      <c r="POY19" s="58"/>
      <c r="POZ19" s="56" t="e">
        <f>VLOOKUP(POY19,$B$8:$C$182,2,0)</f>
        <v>#N/A</v>
      </c>
      <c r="PPA19" s="57"/>
      <c r="PPB19" s="58"/>
      <c r="PPC19" s="56" t="e">
        <f>VLOOKUP(PPB19,$B$8:$C$182,2,0)</f>
        <v>#N/A</v>
      </c>
      <c r="PPD19" s="57"/>
      <c r="PPE19" s="58"/>
      <c r="PPF19" s="56" t="e">
        <f>VLOOKUP(PPE19,$B$8:$C$182,2,0)</f>
        <v>#N/A</v>
      </c>
      <c r="PPG19" s="57"/>
      <c r="PPH19" s="58"/>
      <c r="PPI19" s="56" t="e">
        <f>VLOOKUP(PPH19,$B$8:$C$182,2,0)</f>
        <v>#N/A</v>
      </c>
      <c r="PPJ19" s="57"/>
      <c r="PPK19" s="58"/>
      <c r="PPL19" s="56" t="e">
        <f>VLOOKUP(PPK19,$B$8:$C$182,2,0)</f>
        <v>#N/A</v>
      </c>
      <c r="PPM19" s="57"/>
      <c r="PPN19" s="58"/>
      <c r="PPO19" s="56" t="e">
        <f>VLOOKUP(PPN19,$B$8:$C$182,2,0)</f>
        <v>#N/A</v>
      </c>
      <c r="PPP19" s="57"/>
      <c r="PPQ19" s="58"/>
      <c r="PPR19" s="56" t="e">
        <f>VLOOKUP(PPQ19,$B$8:$C$182,2,0)</f>
        <v>#N/A</v>
      </c>
      <c r="PPS19" s="57"/>
      <c r="PPT19" s="58"/>
      <c r="PPU19" s="56" t="e">
        <f>VLOOKUP(PPT19,$B$8:$C$182,2,0)</f>
        <v>#N/A</v>
      </c>
      <c r="PPV19" s="57"/>
      <c r="PPW19" s="58"/>
      <c r="PPX19" s="56" t="e">
        <f>VLOOKUP(PPW19,$B$8:$C$182,2,0)</f>
        <v>#N/A</v>
      </c>
      <c r="PPY19" s="57"/>
      <c r="PPZ19" s="58"/>
      <c r="PQA19" s="56" t="e">
        <f>VLOOKUP(PPZ19,$B$8:$C$182,2,0)</f>
        <v>#N/A</v>
      </c>
      <c r="PQB19" s="57"/>
      <c r="PQC19" s="58"/>
      <c r="PQD19" s="56" t="e">
        <f>VLOOKUP(PQC19,$B$8:$C$182,2,0)</f>
        <v>#N/A</v>
      </c>
      <c r="PQE19" s="57"/>
      <c r="PQF19" s="58"/>
      <c r="PQG19" s="56" t="e">
        <f>VLOOKUP(PQF19,$B$8:$C$182,2,0)</f>
        <v>#N/A</v>
      </c>
      <c r="PQH19" s="57"/>
      <c r="PQI19" s="58"/>
      <c r="PQJ19" s="56" t="e">
        <f>VLOOKUP(PQI19,$B$8:$C$182,2,0)</f>
        <v>#N/A</v>
      </c>
      <c r="PQK19" s="57"/>
      <c r="PQL19" s="58"/>
      <c r="PQM19" s="56" t="e">
        <f>VLOOKUP(PQL19,$B$8:$C$182,2,0)</f>
        <v>#N/A</v>
      </c>
      <c r="PQN19" s="57"/>
      <c r="PQO19" s="58"/>
      <c r="PQP19" s="56" t="e">
        <f>VLOOKUP(PQO19,$B$8:$C$182,2,0)</f>
        <v>#N/A</v>
      </c>
      <c r="PQQ19" s="57"/>
      <c r="PQR19" s="58"/>
      <c r="PQS19" s="56" t="e">
        <f>VLOOKUP(PQR19,$B$8:$C$182,2,0)</f>
        <v>#N/A</v>
      </c>
      <c r="PQT19" s="57"/>
      <c r="PQU19" s="58"/>
      <c r="PQV19" s="56" t="e">
        <f>VLOOKUP(PQU19,$B$8:$C$182,2,0)</f>
        <v>#N/A</v>
      </c>
      <c r="PQW19" s="57"/>
      <c r="PQX19" s="58"/>
      <c r="PQY19" s="56" t="e">
        <f>VLOOKUP(PQX19,$B$8:$C$182,2,0)</f>
        <v>#N/A</v>
      </c>
      <c r="PQZ19" s="57"/>
      <c r="PRA19" s="58"/>
      <c r="PRB19" s="56" t="e">
        <f>VLOOKUP(PRA19,$B$8:$C$182,2,0)</f>
        <v>#N/A</v>
      </c>
      <c r="PRC19" s="57"/>
      <c r="PRD19" s="58"/>
      <c r="PRE19" s="56" t="e">
        <f>VLOOKUP(PRD19,$B$8:$C$182,2,0)</f>
        <v>#N/A</v>
      </c>
      <c r="PRF19" s="57"/>
      <c r="PRG19" s="58"/>
      <c r="PRH19" s="56" t="e">
        <f>VLOOKUP(PRG19,$B$8:$C$182,2,0)</f>
        <v>#N/A</v>
      </c>
      <c r="PRI19" s="57"/>
      <c r="PRJ19" s="58"/>
      <c r="PRK19" s="56" t="e">
        <f>VLOOKUP(PRJ19,$B$8:$C$182,2,0)</f>
        <v>#N/A</v>
      </c>
      <c r="PRL19" s="57"/>
      <c r="PRM19" s="58"/>
      <c r="PRN19" s="56" t="e">
        <f>VLOOKUP(PRM19,$B$8:$C$182,2,0)</f>
        <v>#N/A</v>
      </c>
      <c r="PRO19" s="57"/>
      <c r="PRP19" s="58"/>
      <c r="PRQ19" s="56" t="e">
        <f>VLOOKUP(PRP19,$B$8:$C$182,2,0)</f>
        <v>#N/A</v>
      </c>
      <c r="PRR19" s="57"/>
      <c r="PRS19" s="58"/>
      <c r="PRT19" s="56" t="e">
        <f>VLOOKUP(PRS19,$B$8:$C$182,2,0)</f>
        <v>#N/A</v>
      </c>
      <c r="PRU19" s="57"/>
      <c r="PRV19" s="58"/>
      <c r="PRW19" s="56" t="e">
        <f>VLOOKUP(PRV19,$B$8:$C$182,2,0)</f>
        <v>#N/A</v>
      </c>
      <c r="PRX19" s="57"/>
      <c r="PRY19" s="58"/>
      <c r="PRZ19" s="56" t="e">
        <f>VLOOKUP(PRY19,$B$8:$C$182,2,0)</f>
        <v>#N/A</v>
      </c>
      <c r="PSA19" s="57"/>
      <c r="PSB19" s="58"/>
      <c r="PSC19" s="56" t="e">
        <f>VLOOKUP(PSB19,$B$8:$C$182,2,0)</f>
        <v>#N/A</v>
      </c>
      <c r="PSD19" s="57"/>
      <c r="PSE19" s="58"/>
      <c r="PSF19" s="56" t="e">
        <f>VLOOKUP(PSE19,$B$8:$C$182,2,0)</f>
        <v>#N/A</v>
      </c>
      <c r="PSG19" s="57"/>
      <c r="PSH19" s="58"/>
      <c r="PSI19" s="56" t="e">
        <f>VLOOKUP(PSH19,$B$8:$C$182,2,0)</f>
        <v>#N/A</v>
      </c>
      <c r="PSJ19" s="57"/>
      <c r="PSK19" s="58"/>
      <c r="PSL19" s="56" t="e">
        <f>VLOOKUP(PSK19,$B$8:$C$182,2,0)</f>
        <v>#N/A</v>
      </c>
      <c r="PSM19" s="57"/>
      <c r="PSN19" s="58"/>
      <c r="PSO19" s="56" t="e">
        <f>VLOOKUP(PSN19,$B$8:$C$182,2,0)</f>
        <v>#N/A</v>
      </c>
      <c r="PSP19" s="57"/>
      <c r="PSQ19" s="58"/>
      <c r="PSR19" s="56" t="e">
        <f>VLOOKUP(PSQ19,$B$8:$C$182,2,0)</f>
        <v>#N/A</v>
      </c>
      <c r="PSS19" s="57"/>
      <c r="PST19" s="58"/>
      <c r="PSU19" s="56" t="e">
        <f>VLOOKUP(PST19,$B$8:$C$182,2,0)</f>
        <v>#N/A</v>
      </c>
      <c r="PSV19" s="57"/>
      <c r="PSW19" s="58"/>
      <c r="PSX19" s="56" t="e">
        <f>VLOOKUP(PSW19,$B$8:$C$182,2,0)</f>
        <v>#N/A</v>
      </c>
      <c r="PSY19" s="57"/>
      <c r="PSZ19" s="58"/>
      <c r="PTA19" s="56" t="e">
        <f>VLOOKUP(PSZ19,$B$8:$C$182,2,0)</f>
        <v>#N/A</v>
      </c>
      <c r="PTB19" s="57"/>
      <c r="PTC19" s="58"/>
      <c r="PTD19" s="56" t="e">
        <f>VLOOKUP(PTC19,$B$8:$C$182,2,0)</f>
        <v>#N/A</v>
      </c>
      <c r="PTE19" s="57"/>
      <c r="PTF19" s="58"/>
      <c r="PTG19" s="56" t="e">
        <f>VLOOKUP(PTF19,$B$8:$C$182,2,0)</f>
        <v>#N/A</v>
      </c>
      <c r="PTH19" s="57"/>
      <c r="PTI19" s="58"/>
      <c r="PTJ19" s="56" t="e">
        <f>VLOOKUP(PTI19,$B$8:$C$182,2,0)</f>
        <v>#N/A</v>
      </c>
      <c r="PTK19" s="57"/>
      <c r="PTL19" s="58"/>
      <c r="PTM19" s="56" t="e">
        <f>VLOOKUP(PTL19,$B$8:$C$182,2,0)</f>
        <v>#N/A</v>
      </c>
      <c r="PTN19" s="57"/>
      <c r="PTO19" s="58"/>
      <c r="PTP19" s="56" t="e">
        <f>VLOOKUP(PTO19,$B$8:$C$182,2,0)</f>
        <v>#N/A</v>
      </c>
      <c r="PTQ19" s="57"/>
      <c r="PTR19" s="58"/>
      <c r="PTS19" s="56" t="e">
        <f>VLOOKUP(PTR19,$B$8:$C$182,2,0)</f>
        <v>#N/A</v>
      </c>
      <c r="PTT19" s="57"/>
      <c r="PTU19" s="58"/>
      <c r="PTV19" s="56" t="e">
        <f>VLOOKUP(PTU19,$B$8:$C$182,2,0)</f>
        <v>#N/A</v>
      </c>
      <c r="PTW19" s="57"/>
      <c r="PTX19" s="58"/>
      <c r="PTY19" s="56" t="e">
        <f>VLOOKUP(PTX19,$B$8:$C$182,2,0)</f>
        <v>#N/A</v>
      </c>
      <c r="PTZ19" s="57"/>
      <c r="PUA19" s="58"/>
      <c r="PUB19" s="56" t="e">
        <f>VLOOKUP(PUA19,$B$8:$C$182,2,0)</f>
        <v>#N/A</v>
      </c>
      <c r="PUC19" s="57"/>
      <c r="PUD19" s="58"/>
      <c r="PUE19" s="56" t="e">
        <f>VLOOKUP(PUD19,$B$8:$C$182,2,0)</f>
        <v>#N/A</v>
      </c>
      <c r="PUF19" s="57"/>
      <c r="PUG19" s="58"/>
      <c r="PUH19" s="56" t="e">
        <f>VLOOKUP(PUG19,$B$8:$C$182,2,0)</f>
        <v>#N/A</v>
      </c>
      <c r="PUI19" s="57"/>
      <c r="PUJ19" s="58"/>
      <c r="PUK19" s="56" t="e">
        <f>VLOOKUP(PUJ19,$B$8:$C$182,2,0)</f>
        <v>#N/A</v>
      </c>
      <c r="PUL19" s="57"/>
      <c r="PUM19" s="58"/>
      <c r="PUN19" s="56" t="e">
        <f>VLOOKUP(PUM19,$B$8:$C$182,2,0)</f>
        <v>#N/A</v>
      </c>
      <c r="PUO19" s="57"/>
      <c r="PUP19" s="58"/>
      <c r="PUQ19" s="56" t="e">
        <f>VLOOKUP(PUP19,$B$8:$C$182,2,0)</f>
        <v>#N/A</v>
      </c>
      <c r="PUR19" s="57"/>
      <c r="PUS19" s="58"/>
      <c r="PUT19" s="56" t="e">
        <f>VLOOKUP(PUS19,$B$8:$C$182,2,0)</f>
        <v>#N/A</v>
      </c>
      <c r="PUU19" s="57"/>
      <c r="PUV19" s="58"/>
      <c r="PUW19" s="56" t="e">
        <f>VLOOKUP(PUV19,$B$8:$C$182,2,0)</f>
        <v>#N/A</v>
      </c>
      <c r="PUX19" s="57"/>
      <c r="PUY19" s="58"/>
      <c r="PUZ19" s="56" t="e">
        <f>VLOOKUP(PUY19,$B$8:$C$182,2,0)</f>
        <v>#N/A</v>
      </c>
      <c r="PVA19" s="57"/>
      <c r="PVB19" s="58"/>
      <c r="PVC19" s="56" t="e">
        <f>VLOOKUP(PVB19,$B$8:$C$182,2,0)</f>
        <v>#N/A</v>
      </c>
      <c r="PVD19" s="57"/>
      <c r="PVE19" s="58"/>
      <c r="PVF19" s="56" t="e">
        <f>VLOOKUP(PVE19,$B$8:$C$182,2,0)</f>
        <v>#N/A</v>
      </c>
      <c r="PVG19" s="57"/>
      <c r="PVH19" s="58"/>
      <c r="PVI19" s="56" t="e">
        <f>VLOOKUP(PVH19,$B$8:$C$182,2,0)</f>
        <v>#N/A</v>
      </c>
      <c r="PVJ19" s="57"/>
      <c r="PVK19" s="58"/>
      <c r="PVL19" s="56" t="e">
        <f>VLOOKUP(PVK19,$B$8:$C$182,2,0)</f>
        <v>#N/A</v>
      </c>
      <c r="PVM19" s="57"/>
      <c r="PVN19" s="58"/>
      <c r="PVO19" s="56" t="e">
        <f>VLOOKUP(PVN19,$B$8:$C$182,2,0)</f>
        <v>#N/A</v>
      </c>
      <c r="PVP19" s="57"/>
      <c r="PVQ19" s="58"/>
      <c r="PVR19" s="56" t="e">
        <f>VLOOKUP(PVQ19,$B$8:$C$182,2,0)</f>
        <v>#N/A</v>
      </c>
      <c r="PVS19" s="57"/>
      <c r="PVT19" s="58"/>
      <c r="PVU19" s="56" t="e">
        <f>VLOOKUP(PVT19,$B$8:$C$182,2,0)</f>
        <v>#N/A</v>
      </c>
      <c r="PVV19" s="57"/>
      <c r="PVW19" s="58"/>
      <c r="PVX19" s="56" t="e">
        <f>VLOOKUP(PVW19,$B$8:$C$182,2,0)</f>
        <v>#N/A</v>
      </c>
      <c r="PVY19" s="57"/>
      <c r="PVZ19" s="58"/>
      <c r="PWA19" s="56" t="e">
        <f>VLOOKUP(PVZ19,$B$8:$C$182,2,0)</f>
        <v>#N/A</v>
      </c>
      <c r="PWB19" s="57"/>
      <c r="PWC19" s="58"/>
      <c r="PWD19" s="56" t="e">
        <f>VLOOKUP(PWC19,$B$8:$C$182,2,0)</f>
        <v>#N/A</v>
      </c>
      <c r="PWE19" s="57"/>
      <c r="PWF19" s="58"/>
      <c r="PWG19" s="56" t="e">
        <f>VLOOKUP(PWF19,$B$8:$C$182,2,0)</f>
        <v>#N/A</v>
      </c>
      <c r="PWH19" s="57"/>
      <c r="PWI19" s="58"/>
      <c r="PWJ19" s="56" t="e">
        <f>VLOOKUP(PWI19,$B$8:$C$182,2,0)</f>
        <v>#N/A</v>
      </c>
      <c r="PWK19" s="57"/>
      <c r="PWL19" s="58"/>
      <c r="PWM19" s="56" t="e">
        <f>VLOOKUP(PWL19,$B$8:$C$182,2,0)</f>
        <v>#N/A</v>
      </c>
      <c r="PWN19" s="57"/>
      <c r="PWO19" s="58"/>
      <c r="PWP19" s="56" t="e">
        <f>VLOOKUP(PWO19,$B$8:$C$182,2,0)</f>
        <v>#N/A</v>
      </c>
      <c r="PWQ19" s="57"/>
      <c r="PWR19" s="58"/>
      <c r="PWS19" s="56" t="e">
        <f>VLOOKUP(PWR19,$B$8:$C$182,2,0)</f>
        <v>#N/A</v>
      </c>
      <c r="PWT19" s="57"/>
      <c r="PWU19" s="58"/>
      <c r="PWV19" s="56" t="e">
        <f>VLOOKUP(PWU19,$B$8:$C$182,2,0)</f>
        <v>#N/A</v>
      </c>
      <c r="PWW19" s="57"/>
      <c r="PWX19" s="58"/>
      <c r="PWY19" s="56" t="e">
        <f>VLOOKUP(PWX19,$B$8:$C$182,2,0)</f>
        <v>#N/A</v>
      </c>
      <c r="PWZ19" s="57"/>
      <c r="PXA19" s="58"/>
      <c r="PXB19" s="56" t="e">
        <f>VLOOKUP(PXA19,$B$8:$C$182,2,0)</f>
        <v>#N/A</v>
      </c>
      <c r="PXC19" s="57"/>
      <c r="PXD19" s="58"/>
      <c r="PXE19" s="56" t="e">
        <f>VLOOKUP(PXD19,$B$8:$C$182,2,0)</f>
        <v>#N/A</v>
      </c>
      <c r="PXF19" s="57"/>
      <c r="PXG19" s="58"/>
      <c r="PXH19" s="56" t="e">
        <f>VLOOKUP(PXG19,$B$8:$C$182,2,0)</f>
        <v>#N/A</v>
      </c>
      <c r="PXI19" s="57"/>
      <c r="PXJ19" s="58"/>
      <c r="PXK19" s="56" t="e">
        <f>VLOOKUP(PXJ19,$B$8:$C$182,2,0)</f>
        <v>#N/A</v>
      </c>
      <c r="PXL19" s="57"/>
      <c r="PXM19" s="58"/>
      <c r="PXN19" s="56" t="e">
        <f>VLOOKUP(PXM19,$B$8:$C$182,2,0)</f>
        <v>#N/A</v>
      </c>
      <c r="PXO19" s="57"/>
      <c r="PXP19" s="58"/>
      <c r="PXQ19" s="56" t="e">
        <f>VLOOKUP(PXP19,$B$8:$C$182,2,0)</f>
        <v>#N/A</v>
      </c>
      <c r="PXR19" s="57"/>
      <c r="PXS19" s="58"/>
      <c r="PXT19" s="56" t="e">
        <f>VLOOKUP(PXS19,$B$8:$C$182,2,0)</f>
        <v>#N/A</v>
      </c>
      <c r="PXU19" s="57"/>
      <c r="PXV19" s="58"/>
      <c r="PXW19" s="56" t="e">
        <f>VLOOKUP(PXV19,$B$8:$C$182,2,0)</f>
        <v>#N/A</v>
      </c>
      <c r="PXX19" s="57"/>
      <c r="PXY19" s="58"/>
      <c r="PXZ19" s="56" t="e">
        <f>VLOOKUP(PXY19,$B$8:$C$182,2,0)</f>
        <v>#N/A</v>
      </c>
      <c r="PYA19" s="57"/>
      <c r="PYB19" s="58"/>
      <c r="PYC19" s="56" t="e">
        <f>VLOOKUP(PYB19,$B$8:$C$182,2,0)</f>
        <v>#N/A</v>
      </c>
      <c r="PYD19" s="57"/>
      <c r="PYE19" s="58"/>
      <c r="PYF19" s="56" t="e">
        <f>VLOOKUP(PYE19,$B$8:$C$182,2,0)</f>
        <v>#N/A</v>
      </c>
      <c r="PYG19" s="57"/>
      <c r="PYH19" s="58"/>
      <c r="PYI19" s="56" t="e">
        <f>VLOOKUP(PYH19,$B$8:$C$182,2,0)</f>
        <v>#N/A</v>
      </c>
      <c r="PYJ19" s="57"/>
      <c r="PYK19" s="58"/>
      <c r="PYL19" s="56" t="e">
        <f>VLOOKUP(PYK19,$B$8:$C$182,2,0)</f>
        <v>#N/A</v>
      </c>
      <c r="PYM19" s="57"/>
      <c r="PYN19" s="58"/>
      <c r="PYO19" s="56" t="e">
        <f>VLOOKUP(PYN19,$B$8:$C$182,2,0)</f>
        <v>#N/A</v>
      </c>
      <c r="PYP19" s="57"/>
      <c r="PYQ19" s="58"/>
      <c r="PYR19" s="56" t="e">
        <f>VLOOKUP(PYQ19,$B$8:$C$182,2,0)</f>
        <v>#N/A</v>
      </c>
      <c r="PYS19" s="57"/>
      <c r="PYT19" s="58"/>
      <c r="PYU19" s="56" t="e">
        <f>VLOOKUP(PYT19,$B$8:$C$182,2,0)</f>
        <v>#N/A</v>
      </c>
      <c r="PYV19" s="57"/>
      <c r="PYW19" s="58"/>
      <c r="PYX19" s="56" t="e">
        <f>VLOOKUP(PYW19,$B$8:$C$182,2,0)</f>
        <v>#N/A</v>
      </c>
      <c r="PYY19" s="57"/>
      <c r="PYZ19" s="58"/>
      <c r="PZA19" s="56" t="e">
        <f>VLOOKUP(PYZ19,$B$8:$C$182,2,0)</f>
        <v>#N/A</v>
      </c>
      <c r="PZB19" s="57"/>
      <c r="PZC19" s="58"/>
      <c r="PZD19" s="56" t="e">
        <f>VLOOKUP(PZC19,$B$8:$C$182,2,0)</f>
        <v>#N/A</v>
      </c>
      <c r="PZE19" s="57"/>
      <c r="PZF19" s="58"/>
      <c r="PZG19" s="56" t="e">
        <f>VLOOKUP(PZF19,$B$8:$C$182,2,0)</f>
        <v>#N/A</v>
      </c>
      <c r="PZH19" s="57"/>
      <c r="PZI19" s="58"/>
      <c r="PZJ19" s="56" t="e">
        <f>VLOOKUP(PZI19,$B$8:$C$182,2,0)</f>
        <v>#N/A</v>
      </c>
      <c r="PZK19" s="57"/>
      <c r="PZL19" s="58"/>
      <c r="PZM19" s="56" t="e">
        <f>VLOOKUP(PZL19,$B$8:$C$182,2,0)</f>
        <v>#N/A</v>
      </c>
      <c r="PZN19" s="57"/>
      <c r="PZO19" s="58"/>
      <c r="PZP19" s="56" t="e">
        <f>VLOOKUP(PZO19,$B$8:$C$182,2,0)</f>
        <v>#N/A</v>
      </c>
      <c r="PZQ19" s="57"/>
      <c r="PZR19" s="58"/>
      <c r="PZS19" s="56" t="e">
        <f>VLOOKUP(PZR19,$B$8:$C$182,2,0)</f>
        <v>#N/A</v>
      </c>
      <c r="PZT19" s="57"/>
      <c r="PZU19" s="58"/>
      <c r="PZV19" s="56" t="e">
        <f>VLOOKUP(PZU19,$B$8:$C$182,2,0)</f>
        <v>#N/A</v>
      </c>
      <c r="PZW19" s="57"/>
      <c r="PZX19" s="58"/>
      <c r="PZY19" s="56" t="e">
        <f>VLOOKUP(PZX19,$B$8:$C$182,2,0)</f>
        <v>#N/A</v>
      </c>
      <c r="PZZ19" s="57"/>
      <c r="QAA19" s="58"/>
      <c r="QAB19" s="56" t="e">
        <f>VLOOKUP(QAA19,$B$8:$C$182,2,0)</f>
        <v>#N/A</v>
      </c>
      <c r="QAC19" s="57"/>
      <c r="QAD19" s="58"/>
      <c r="QAE19" s="56" t="e">
        <f>VLOOKUP(QAD19,$B$8:$C$182,2,0)</f>
        <v>#N/A</v>
      </c>
      <c r="QAF19" s="57"/>
      <c r="QAG19" s="58"/>
      <c r="QAH19" s="56" t="e">
        <f>VLOOKUP(QAG19,$B$8:$C$182,2,0)</f>
        <v>#N/A</v>
      </c>
      <c r="QAI19" s="57"/>
      <c r="QAJ19" s="58"/>
      <c r="QAK19" s="56" t="e">
        <f>VLOOKUP(QAJ19,$B$8:$C$182,2,0)</f>
        <v>#N/A</v>
      </c>
      <c r="QAL19" s="57"/>
      <c r="QAM19" s="58"/>
      <c r="QAN19" s="56" t="e">
        <f>VLOOKUP(QAM19,$B$8:$C$182,2,0)</f>
        <v>#N/A</v>
      </c>
      <c r="QAO19" s="57"/>
      <c r="QAP19" s="58"/>
      <c r="QAQ19" s="56" t="e">
        <f>VLOOKUP(QAP19,$B$8:$C$182,2,0)</f>
        <v>#N/A</v>
      </c>
      <c r="QAR19" s="57"/>
      <c r="QAS19" s="58"/>
      <c r="QAT19" s="56" t="e">
        <f>VLOOKUP(QAS19,$B$8:$C$182,2,0)</f>
        <v>#N/A</v>
      </c>
      <c r="QAU19" s="57"/>
      <c r="QAV19" s="58"/>
      <c r="QAW19" s="56" t="e">
        <f>VLOOKUP(QAV19,$B$8:$C$182,2,0)</f>
        <v>#N/A</v>
      </c>
      <c r="QAX19" s="57"/>
      <c r="QAY19" s="58"/>
      <c r="QAZ19" s="56" t="e">
        <f>VLOOKUP(QAY19,$B$8:$C$182,2,0)</f>
        <v>#N/A</v>
      </c>
      <c r="QBA19" s="57"/>
      <c r="QBB19" s="58"/>
      <c r="QBC19" s="56" t="e">
        <f>VLOOKUP(QBB19,$B$8:$C$182,2,0)</f>
        <v>#N/A</v>
      </c>
      <c r="QBD19" s="57"/>
      <c r="QBE19" s="58"/>
      <c r="QBF19" s="56" t="e">
        <f>VLOOKUP(QBE19,$B$8:$C$182,2,0)</f>
        <v>#N/A</v>
      </c>
      <c r="QBG19" s="57"/>
      <c r="QBH19" s="58"/>
      <c r="QBI19" s="56" t="e">
        <f>VLOOKUP(QBH19,$B$8:$C$182,2,0)</f>
        <v>#N/A</v>
      </c>
      <c r="QBJ19" s="57"/>
      <c r="QBK19" s="58"/>
      <c r="QBL19" s="56" t="e">
        <f>VLOOKUP(QBK19,$B$8:$C$182,2,0)</f>
        <v>#N/A</v>
      </c>
      <c r="QBM19" s="57"/>
      <c r="QBN19" s="58"/>
      <c r="QBO19" s="56" t="e">
        <f>VLOOKUP(QBN19,$B$8:$C$182,2,0)</f>
        <v>#N/A</v>
      </c>
      <c r="QBP19" s="57"/>
      <c r="QBQ19" s="58"/>
      <c r="QBR19" s="56" t="e">
        <f>VLOOKUP(QBQ19,$B$8:$C$182,2,0)</f>
        <v>#N/A</v>
      </c>
      <c r="QBS19" s="57"/>
      <c r="QBT19" s="58"/>
      <c r="QBU19" s="56" t="e">
        <f>VLOOKUP(QBT19,$B$8:$C$182,2,0)</f>
        <v>#N/A</v>
      </c>
      <c r="QBV19" s="57"/>
      <c r="QBW19" s="58"/>
      <c r="QBX19" s="56" t="e">
        <f>VLOOKUP(QBW19,$B$8:$C$182,2,0)</f>
        <v>#N/A</v>
      </c>
      <c r="QBY19" s="57"/>
      <c r="QBZ19" s="58"/>
      <c r="QCA19" s="56" t="e">
        <f>VLOOKUP(QBZ19,$B$8:$C$182,2,0)</f>
        <v>#N/A</v>
      </c>
      <c r="QCB19" s="57"/>
      <c r="QCC19" s="58"/>
      <c r="QCD19" s="56" t="e">
        <f>VLOOKUP(QCC19,$B$8:$C$182,2,0)</f>
        <v>#N/A</v>
      </c>
      <c r="QCE19" s="57"/>
      <c r="QCF19" s="58"/>
      <c r="QCG19" s="56" t="e">
        <f>VLOOKUP(QCF19,$B$8:$C$182,2,0)</f>
        <v>#N/A</v>
      </c>
      <c r="QCH19" s="57"/>
      <c r="QCI19" s="58"/>
      <c r="QCJ19" s="56" t="e">
        <f>VLOOKUP(QCI19,$B$8:$C$182,2,0)</f>
        <v>#N/A</v>
      </c>
      <c r="QCK19" s="57"/>
      <c r="QCL19" s="58"/>
      <c r="QCM19" s="56" t="e">
        <f>VLOOKUP(QCL19,$B$8:$C$182,2,0)</f>
        <v>#N/A</v>
      </c>
      <c r="QCN19" s="57"/>
      <c r="QCO19" s="58"/>
      <c r="QCP19" s="56" t="e">
        <f>VLOOKUP(QCO19,$B$8:$C$182,2,0)</f>
        <v>#N/A</v>
      </c>
      <c r="QCQ19" s="57"/>
      <c r="QCR19" s="58"/>
      <c r="QCS19" s="56" t="e">
        <f>VLOOKUP(QCR19,$B$8:$C$182,2,0)</f>
        <v>#N/A</v>
      </c>
      <c r="QCT19" s="57"/>
      <c r="QCU19" s="58"/>
      <c r="QCV19" s="56" t="e">
        <f>VLOOKUP(QCU19,$B$8:$C$182,2,0)</f>
        <v>#N/A</v>
      </c>
      <c r="QCW19" s="57"/>
      <c r="QCX19" s="58"/>
      <c r="QCY19" s="56" t="e">
        <f>VLOOKUP(QCX19,$B$8:$C$182,2,0)</f>
        <v>#N/A</v>
      </c>
      <c r="QCZ19" s="57"/>
      <c r="QDA19" s="58"/>
      <c r="QDB19" s="56" t="e">
        <f>VLOOKUP(QDA19,$B$8:$C$182,2,0)</f>
        <v>#N/A</v>
      </c>
      <c r="QDC19" s="57"/>
      <c r="QDD19" s="58"/>
      <c r="QDE19" s="56" t="e">
        <f>VLOOKUP(QDD19,$B$8:$C$182,2,0)</f>
        <v>#N/A</v>
      </c>
      <c r="QDF19" s="57"/>
      <c r="QDG19" s="58"/>
      <c r="QDH19" s="56" t="e">
        <f>VLOOKUP(QDG19,$B$8:$C$182,2,0)</f>
        <v>#N/A</v>
      </c>
      <c r="QDI19" s="57"/>
      <c r="QDJ19" s="58"/>
      <c r="QDK19" s="56" t="e">
        <f>VLOOKUP(QDJ19,$B$8:$C$182,2,0)</f>
        <v>#N/A</v>
      </c>
      <c r="QDL19" s="57"/>
      <c r="QDM19" s="58"/>
      <c r="QDN19" s="56" t="e">
        <f>VLOOKUP(QDM19,$B$8:$C$182,2,0)</f>
        <v>#N/A</v>
      </c>
      <c r="QDO19" s="57"/>
      <c r="QDP19" s="58"/>
      <c r="QDQ19" s="56" t="e">
        <f>VLOOKUP(QDP19,$B$8:$C$182,2,0)</f>
        <v>#N/A</v>
      </c>
      <c r="QDR19" s="57"/>
      <c r="QDS19" s="58"/>
      <c r="QDT19" s="56" t="e">
        <f>VLOOKUP(QDS19,$B$8:$C$182,2,0)</f>
        <v>#N/A</v>
      </c>
      <c r="QDU19" s="57"/>
      <c r="QDV19" s="58"/>
      <c r="QDW19" s="56" t="e">
        <f>VLOOKUP(QDV19,$B$8:$C$182,2,0)</f>
        <v>#N/A</v>
      </c>
      <c r="QDX19" s="57"/>
      <c r="QDY19" s="58"/>
      <c r="QDZ19" s="56" t="e">
        <f>VLOOKUP(QDY19,$B$8:$C$182,2,0)</f>
        <v>#N/A</v>
      </c>
      <c r="QEA19" s="57"/>
      <c r="QEB19" s="58"/>
      <c r="QEC19" s="56" t="e">
        <f>VLOOKUP(QEB19,$B$8:$C$182,2,0)</f>
        <v>#N/A</v>
      </c>
      <c r="QED19" s="57"/>
      <c r="QEE19" s="58"/>
      <c r="QEF19" s="56" t="e">
        <f>VLOOKUP(QEE19,$B$8:$C$182,2,0)</f>
        <v>#N/A</v>
      </c>
      <c r="QEG19" s="57"/>
      <c r="QEH19" s="58"/>
      <c r="QEI19" s="56" t="e">
        <f>VLOOKUP(QEH19,$B$8:$C$182,2,0)</f>
        <v>#N/A</v>
      </c>
      <c r="QEJ19" s="57"/>
      <c r="QEK19" s="58"/>
      <c r="QEL19" s="56" t="e">
        <f>VLOOKUP(QEK19,$B$8:$C$182,2,0)</f>
        <v>#N/A</v>
      </c>
      <c r="QEM19" s="57"/>
      <c r="QEN19" s="58"/>
      <c r="QEO19" s="56" t="e">
        <f>VLOOKUP(QEN19,$B$8:$C$182,2,0)</f>
        <v>#N/A</v>
      </c>
      <c r="QEP19" s="57"/>
      <c r="QEQ19" s="58"/>
      <c r="QER19" s="56" t="e">
        <f>VLOOKUP(QEQ19,$B$8:$C$182,2,0)</f>
        <v>#N/A</v>
      </c>
      <c r="QES19" s="57"/>
      <c r="QET19" s="58"/>
      <c r="QEU19" s="56" t="e">
        <f>VLOOKUP(QET19,$B$8:$C$182,2,0)</f>
        <v>#N/A</v>
      </c>
      <c r="QEV19" s="57"/>
      <c r="QEW19" s="58"/>
      <c r="QEX19" s="56" t="e">
        <f>VLOOKUP(QEW19,$B$8:$C$182,2,0)</f>
        <v>#N/A</v>
      </c>
      <c r="QEY19" s="57"/>
      <c r="QEZ19" s="58"/>
      <c r="QFA19" s="56" t="e">
        <f>VLOOKUP(QEZ19,$B$8:$C$182,2,0)</f>
        <v>#N/A</v>
      </c>
      <c r="QFB19" s="57"/>
      <c r="QFC19" s="58"/>
      <c r="QFD19" s="56" t="e">
        <f>VLOOKUP(QFC19,$B$8:$C$182,2,0)</f>
        <v>#N/A</v>
      </c>
      <c r="QFE19" s="57"/>
      <c r="QFF19" s="58"/>
      <c r="QFG19" s="56" t="e">
        <f>VLOOKUP(QFF19,$B$8:$C$182,2,0)</f>
        <v>#N/A</v>
      </c>
      <c r="QFH19" s="57"/>
      <c r="QFI19" s="58"/>
      <c r="QFJ19" s="56" t="e">
        <f>VLOOKUP(QFI19,$B$8:$C$182,2,0)</f>
        <v>#N/A</v>
      </c>
      <c r="QFK19" s="57"/>
      <c r="QFL19" s="58"/>
      <c r="QFM19" s="56" t="e">
        <f>VLOOKUP(QFL19,$B$8:$C$182,2,0)</f>
        <v>#N/A</v>
      </c>
      <c r="QFN19" s="57"/>
      <c r="QFO19" s="58"/>
      <c r="QFP19" s="56" t="e">
        <f>VLOOKUP(QFO19,$B$8:$C$182,2,0)</f>
        <v>#N/A</v>
      </c>
      <c r="QFQ19" s="57"/>
      <c r="QFR19" s="58"/>
      <c r="QFS19" s="56" t="e">
        <f>VLOOKUP(QFR19,$B$8:$C$182,2,0)</f>
        <v>#N/A</v>
      </c>
      <c r="QFT19" s="57"/>
      <c r="QFU19" s="58"/>
      <c r="QFV19" s="56" t="e">
        <f>VLOOKUP(QFU19,$B$8:$C$182,2,0)</f>
        <v>#N/A</v>
      </c>
      <c r="QFW19" s="57"/>
      <c r="QFX19" s="58"/>
      <c r="QFY19" s="56" t="e">
        <f>VLOOKUP(QFX19,$B$8:$C$182,2,0)</f>
        <v>#N/A</v>
      </c>
      <c r="QFZ19" s="57"/>
      <c r="QGA19" s="58"/>
      <c r="QGB19" s="56" t="e">
        <f>VLOOKUP(QGA19,$B$8:$C$182,2,0)</f>
        <v>#N/A</v>
      </c>
      <c r="QGC19" s="57"/>
      <c r="QGD19" s="58"/>
      <c r="QGE19" s="56" t="e">
        <f>VLOOKUP(QGD19,$B$8:$C$182,2,0)</f>
        <v>#N/A</v>
      </c>
      <c r="QGF19" s="57"/>
      <c r="QGG19" s="58"/>
      <c r="QGH19" s="56" t="e">
        <f>VLOOKUP(QGG19,$B$8:$C$182,2,0)</f>
        <v>#N/A</v>
      </c>
      <c r="QGI19" s="57"/>
      <c r="QGJ19" s="58"/>
      <c r="QGK19" s="56" t="e">
        <f>VLOOKUP(QGJ19,$B$8:$C$182,2,0)</f>
        <v>#N/A</v>
      </c>
      <c r="QGL19" s="57"/>
      <c r="QGM19" s="58"/>
      <c r="QGN19" s="56" t="e">
        <f>VLOOKUP(QGM19,$B$8:$C$182,2,0)</f>
        <v>#N/A</v>
      </c>
      <c r="QGO19" s="57"/>
      <c r="QGP19" s="58"/>
      <c r="QGQ19" s="56" t="e">
        <f>VLOOKUP(QGP19,$B$8:$C$182,2,0)</f>
        <v>#N/A</v>
      </c>
      <c r="QGR19" s="57"/>
      <c r="QGS19" s="58"/>
      <c r="QGT19" s="56" t="e">
        <f>VLOOKUP(QGS19,$B$8:$C$182,2,0)</f>
        <v>#N/A</v>
      </c>
      <c r="QGU19" s="57"/>
      <c r="QGV19" s="58"/>
      <c r="QGW19" s="56" t="e">
        <f>VLOOKUP(QGV19,$B$8:$C$182,2,0)</f>
        <v>#N/A</v>
      </c>
      <c r="QGX19" s="57"/>
      <c r="QGY19" s="58"/>
      <c r="QGZ19" s="56" t="e">
        <f>VLOOKUP(QGY19,$B$8:$C$182,2,0)</f>
        <v>#N/A</v>
      </c>
      <c r="QHA19" s="57"/>
      <c r="QHB19" s="58"/>
      <c r="QHC19" s="56" t="e">
        <f>VLOOKUP(QHB19,$B$8:$C$182,2,0)</f>
        <v>#N/A</v>
      </c>
      <c r="QHD19" s="57"/>
      <c r="QHE19" s="58"/>
      <c r="QHF19" s="56" t="e">
        <f>VLOOKUP(QHE19,$B$8:$C$182,2,0)</f>
        <v>#N/A</v>
      </c>
      <c r="QHG19" s="57"/>
      <c r="QHH19" s="58"/>
      <c r="QHI19" s="56" t="e">
        <f>VLOOKUP(QHH19,$B$8:$C$182,2,0)</f>
        <v>#N/A</v>
      </c>
      <c r="QHJ19" s="57"/>
      <c r="QHK19" s="58"/>
      <c r="QHL19" s="56" t="e">
        <f>VLOOKUP(QHK19,$B$8:$C$182,2,0)</f>
        <v>#N/A</v>
      </c>
      <c r="QHM19" s="57"/>
      <c r="QHN19" s="58"/>
      <c r="QHO19" s="56" t="e">
        <f>VLOOKUP(QHN19,$B$8:$C$182,2,0)</f>
        <v>#N/A</v>
      </c>
      <c r="QHP19" s="57"/>
      <c r="QHQ19" s="58"/>
      <c r="QHR19" s="56" t="e">
        <f>VLOOKUP(QHQ19,$B$8:$C$182,2,0)</f>
        <v>#N/A</v>
      </c>
      <c r="QHS19" s="57"/>
      <c r="QHT19" s="58"/>
      <c r="QHU19" s="56" t="e">
        <f>VLOOKUP(QHT19,$B$8:$C$182,2,0)</f>
        <v>#N/A</v>
      </c>
      <c r="QHV19" s="57"/>
      <c r="QHW19" s="58"/>
      <c r="QHX19" s="56" t="e">
        <f>VLOOKUP(QHW19,$B$8:$C$182,2,0)</f>
        <v>#N/A</v>
      </c>
      <c r="QHY19" s="57"/>
      <c r="QHZ19" s="58"/>
      <c r="QIA19" s="56" t="e">
        <f>VLOOKUP(QHZ19,$B$8:$C$182,2,0)</f>
        <v>#N/A</v>
      </c>
      <c r="QIB19" s="57"/>
      <c r="QIC19" s="58"/>
      <c r="QID19" s="56" t="e">
        <f>VLOOKUP(QIC19,$B$8:$C$182,2,0)</f>
        <v>#N/A</v>
      </c>
      <c r="QIE19" s="57"/>
      <c r="QIF19" s="58"/>
      <c r="QIG19" s="56" t="e">
        <f>VLOOKUP(QIF19,$B$8:$C$182,2,0)</f>
        <v>#N/A</v>
      </c>
      <c r="QIH19" s="57"/>
      <c r="QII19" s="58"/>
      <c r="QIJ19" s="56" t="e">
        <f>VLOOKUP(QII19,$B$8:$C$182,2,0)</f>
        <v>#N/A</v>
      </c>
      <c r="QIK19" s="57"/>
      <c r="QIL19" s="58"/>
      <c r="QIM19" s="56" t="e">
        <f>VLOOKUP(QIL19,$B$8:$C$182,2,0)</f>
        <v>#N/A</v>
      </c>
      <c r="QIN19" s="57"/>
      <c r="QIO19" s="58"/>
      <c r="QIP19" s="56" t="e">
        <f>VLOOKUP(QIO19,$B$8:$C$182,2,0)</f>
        <v>#N/A</v>
      </c>
      <c r="QIQ19" s="57"/>
      <c r="QIR19" s="58"/>
      <c r="QIS19" s="56" t="e">
        <f>VLOOKUP(QIR19,$B$8:$C$182,2,0)</f>
        <v>#N/A</v>
      </c>
      <c r="QIT19" s="57"/>
      <c r="QIU19" s="58"/>
      <c r="QIV19" s="56" t="e">
        <f>VLOOKUP(QIU19,$B$8:$C$182,2,0)</f>
        <v>#N/A</v>
      </c>
      <c r="QIW19" s="57"/>
      <c r="QIX19" s="58"/>
      <c r="QIY19" s="56" t="e">
        <f>VLOOKUP(QIX19,$B$8:$C$182,2,0)</f>
        <v>#N/A</v>
      </c>
      <c r="QIZ19" s="57"/>
      <c r="QJA19" s="58"/>
      <c r="QJB19" s="56" t="e">
        <f>VLOOKUP(QJA19,$B$8:$C$182,2,0)</f>
        <v>#N/A</v>
      </c>
      <c r="QJC19" s="57"/>
      <c r="QJD19" s="58"/>
      <c r="QJE19" s="56" t="e">
        <f>VLOOKUP(QJD19,$B$8:$C$182,2,0)</f>
        <v>#N/A</v>
      </c>
      <c r="QJF19" s="57"/>
      <c r="QJG19" s="58"/>
      <c r="QJH19" s="56" t="e">
        <f>VLOOKUP(QJG19,$B$8:$C$182,2,0)</f>
        <v>#N/A</v>
      </c>
      <c r="QJI19" s="57"/>
      <c r="QJJ19" s="58"/>
      <c r="QJK19" s="56" t="e">
        <f>VLOOKUP(QJJ19,$B$8:$C$182,2,0)</f>
        <v>#N/A</v>
      </c>
      <c r="QJL19" s="57"/>
      <c r="QJM19" s="58"/>
      <c r="QJN19" s="56" t="e">
        <f>VLOOKUP(QJM19,$B$8:$C$182,2,0)</f>
        <v>#N/A</v>
      </c>
      <c r="QJO19" s="57"/>
      <c r="QJP19" s="58"/>
      <c r="QJQ19" s="56" t="e">
        <f>VLOOKUP(QJP19,$B$8:$C$182,2,0)</f>
        <v>#N/A</v>
      </c>
      <c r="QJR19" s="57"/>
      <c r="QJS19" s="58"/>
      <c r="QJT19" s="56" t="e">
        <f>VLOOKUP(QJS19,$B$8:$C$182,2,0)</f>
        <v>#N/A</v>
      </c>
      <c r="QJU19" s="57"/>
      <c r="QJV19" s="58"/>
      <c r="QJW19" s="56" t="e">
        <f>VLOOKUP(QJV19,$B$8:$C$182,2,0)</f>
        <v>#N/A</v>
      </c>
      <c r="QJX19" s="57"/>
      <c r="QJY19" s="58"/>
      <c r="QJZ19" s="56" t="e">
        <f>VLOOKUP(QJY19,$B$8:$C$182,2,0)</f>
        <v>#N/A</v>
      </c>
      <c r="QKA19" s="57"/>
      <c r="QKB19" s="58"/>
      <c r="QKC19" s="56" t="e">
        <f>VLOOKUP(QKB19,$B$8:$C$182,2,0)</f>
        <v>#N/A</v>
      </c>
      <c r="QKD19" s="57"/>
      <c r="QKE19" s="58"/>
      <c r="QKF19" s="56" t="e">
        <f>VLOOKUP(QKE19,$B$8:$C$182,2,0)</f>
        <v>#N/A</v>
      </c>
      <c r="QKG19" s="57"/>
      <c r="QKH19" s="58"/>
      <c r="QKI19" s="56" t="e">
        <f>VLOOKUP(QKH19,$B$8:$C$182,2,0)</f>
        <v>#N/A</v>
      </c>
      <c r="QKJ19" s="57"/>
      <c r="QKK19" s="58"/>
      <c r="QKL19" s="56" t="e">
        <f>VLOOKUP(QKK19,$B$8:$C$182,2,0)</f>
        <v>#N/A</v>
      </c>
      <c r="QKM19" s="57"/>
      <c r="QKN19" s="58"/>
      <c r="QKO19" s="56" t="e">
        <f>VLOOKUP(QKN19,$B$8:$C$182,2,0)</f>
        <v>#N/A</v>
      </c>
      <c r="QKP19" s="57"/>
      <c r="QKQ19" s="58"/>
      <c r="QKR19" s="56" t="e">
        <f>VLOOKUP(QKQ19,$B$8:$C$182,2,0)</f>
        <v>#N/A</v>
      </c>
      <c r="QKS19" s="57"/>
      <c r="QKT19" s="58"/>
      <c r="QKU19" s="56" t="e">
        <f>VLOOKUP(QKT19,$B$8:$C$182,2,0)</f>
        <v>#N/A</v>
      </c>
      <c r="QKV19" s="57"/>
      <c r="QKW19" s="58"/>
      <c r="QKX19" s="56" t="e">
        <f>VLOOKUP(QKW19,$B$8:$C$182,2,0)</f>
        <v>#N/A</v>
      </c>
      <c r="QKY19" s="57"/>
      <c r="QKZ19" s="58"/>
      <c r="QLA19" s="56" t="e">
        <f>VLOOKUP(QKZ19,$B$8:$C$182,2,0)</f>
        <v>#N/A</v>
      </c>
      <c r="QLB19" s="57"/>
      <c r="QLC19" s="58"/>
      <c r="QLD19" s="56" t="e">
        <f>VLOOKUP(QLC19,$B$8:$C$182,2,0)</f>
        <v>#N/A</v>
      </c>
      <c r="QLE19" s="57"/>
      <c r="QLF19" s="58"/>
      <c r="QLG19" s="56" t="e">
        <f>VLOOKUP(QLF19,$B$8:$C$182,2,0)</f>
        <v>#N/A</v>
      </c>
      <c r="QLH19" s="57"/>
      <c r="QLI19" s="58"/>
      <c r="QLJ19" s="56" t="e">
        <f>VLOOKUP(QLI19,$B$8:$C$182,2,0)</f>
        <v>#N/A</v>
      </c>
      <c r="QLK19" s="57"/>
      <c r="QLL19" s="58"/>
      <c r="QLM19" s="56" t="e">
        <f>VLOOKUP(QLL19,$B$8:$C$182,2,0)</f>
        <v>#N/A</v>
      </c>
      <c r="QLN19" s="57"/>
      <c r="QLO19" s="58"/>
      <c r="QLP19" s="56" t="e">
        <f>VLOOKUP(QLO19,$B$8:$C$182,2,0)</f>
        <v>#N/A</v>
      </c>
      <c r="QLQ19" s="57"/>
      <c r="QLR19" s="58"/>
      <c r="QLS19" s="56" t="e">
        <f>VLOOKUP(QLR19,$B$8:$C$182,2,0)</f>
        <v>#N/A</v>
      </c>
      <c r="QLT19" s="57"/>
      <c r="QLU19" s="58"/>
      <c r="QLV19" s="56" t="e">
        <f>VLOOKUP(QLU19,$B$8:$C$182,2,0)</f>
        <v>#N/A</v>
      </c>
      <c r="QLW19" s="57"/>
      <c r="QLX19" s="58"/>
      <c r="QLY19" s="56" t="e">
        <f>VLOOKUP(QLX19,$B$8:$C$182,2,0)</f>
        <v>#N/A</v>
      </c>
      <c r="QLZ19" s="57"/>
      <c r="QMA19" s="58"/>
      <c r="QMB19" s="56" t="e">
        <f>VLOOKUP(QMA19,$B$8:$C$182,2,0)</f>
        <v>#N/A</v>
      </c>
      <c r="QMC19" s="57"/>
      <c r="QMD19" s="58"/>
      <c r="QME19" s="56" t="e">
        <f>VLOOKUP(QMD19,$B$8:$C$182,2,0)</f>
        <v>#N/A</v>
      </c>
      <c r="QMF19" s="57"/>
      <c r="QMG19" s="58"/>
      <c r="QMH19" s="56" t="e">
        <f>VLOOKUP(QMG19,$B$8:$C$182,2,0)</f>
        <v>#N/A</v>
      </c>
      <c r="QMI19" s="57"/>
      <c r="QMJ19" s="58"/>
      <c r="QMK19" s="56" t="e">
        <f>VLOOKUP(QMJ19,$B$8:$C$182,2,0)</f>
        <v>#N/A</v>
      </c>
      <c r="QML19" s="57"/>
      <c r="QMM19" s="58"/>
      <c r="QMN19" s="56" t="e">
        <f>VLOOKUP(QMM19,$B$8:$C$182,2,0)</f>
        <v>#N/A</v>
      </c>
      <c r="QMO19" s="57"/>
      <c r="QMP19" s="58"/>
      <c r="QMQ19" s="56" t="e">
        <f>VLOOKUP(QMP19,$B$8:$C$182,2,0)</f>
        <v>#N/A</v>
      </c>
      <c r="QMR19" s="57"/>
      <c r="QMS19" s="58"/>
      <c r="QMT19" s="56" t="e">
        <f>VLOOKUP(QMS19,$B$8:$C$182,2,0)</f>
        <v>#N/A</v>
      </c>
      <c r="QMU19" s="57"/>
      <c r="QMV19" s="58"/>
      <c r="QMW19" s="56" t="e">
        <f>VLOOKUP(QMV19,$B$8:$C$182,2,0)</f>
        <v>#N/A</v>
      </c>
      <c r="QMX19" s="57"/>
      <c r="QMY19" s="58"/>
      <c r="QMZ19" s="56" t="e">
        <f>VLOOKUP(QMY19,$B$8:$C$182,2,0)</f>
        <v>#N/A</v>
      </c>
      <c r="QNA19" s="57"/>
      <c r="QNB19" s="58"/>
      <c r="QNC19" s="56" t="e">
        <f>VLOOKUP(QNB19,$B$8:$C$182,2,0)</f>
        <v>#N/A</v>
      </c>
      <c r="QND19" s="57"/>
      <c r="QNE19" s="58"/>
      <c r="QNF19" s="56" t="e">
        <f>VLOOKUP(QNE19,$B$8:$C$182,2,0)</f>
        <v>#N/A</v>
      </c>
      <c r="QNG19" s="57"/>
      <c r="QNH19" s="58"/>
      <c r="QNI19" s="56" t="e">
        <f>VLOOKUP(QNH19,$B$8:$C$182,2,0)</f>
        <v>#N/A</v>
      </c>
      <c r="QNJ19" s="57"/>
      <c r="QNK19" s="58"/>
      <c r="QNL19" s="56" t="e">
        <f>VLOOKUP(QNK19,$B$8:$C$182,2,0)</f>
        <v>#N/A</v>
      </c>
      <c r="QNM19" s="57"/>
      <c r="QNN19" s="58"/>
      <c r="QNO19" s="56" t="e">
        <f>VLOOKUP(QNN19,$B$8:$C$182,2,0)</f>
        <v>#N/A</v>
      </c>
      <c r="QNP19" s="57"/>
      <c r="QNQ19" s="58"/>
      <c r="QNR19" s="56" t="e">
        <f>VLOOKUP(QNQ19,$B$8:$C$182,2,0)</f>
        <v>#N/A</v>
      </c>
      <c r="QNS19" s="57"/>
      <c r="QNT19" s="58"/>
      <c r="QNU19" s="56" t="e">
        <f>VLOOKUP(QNT19,$B$8:$C$182,2,0)</f>
        <v>#N/A</v>
      </c>
      <c r="QNV19" s="57"/>
      <c r="QNW19" s="58"/>
      <c r="QNX19" s="56" t="e">
        <f>VLOOKUP(QNW19,$B$8:$C$182,2,0)</f>
        <v>#N/A</v>
      </c>
      <c r="QNY19" s="57"/>
      <c r="QNZ19" s="58"/>
      <c r="QOA19" s="56" t="e">
        <f>VLOOKUP(QNZ19,$B$8:$C$182,2,0)</f>
        <v>#N/A</v>
      </c>
      <c r="QOB19" s="57"/>
      <c r="QOC19" s="58"/>
      <c r="QOD19" s="56" t="e">
        <f>VLOOKUP(QOC19,$B$8:$C$182,2,0)</f>
        <v>#N/A</v>
      </c>
      <c r="QOE19" s="57"/>
      <c r="QOF19" s="58"/>
      <c r="QOG19" s="56" t="e">
        <f>VLOOKUP(QOF19,$B$8:$C$182,2,0)</f>
        <v>#N/A</v>
      </c>
      <c r="QOH19" s="57"/>
      <c r="QOI19" s="58"/>
      <c r="QOJ19" s="56" t="e">
        <f>VLOOKUP(QOI19,$B$8:$C$182,2,0)</f>
        <v>#N/A</v>
      </c>
      <c r="QOK19" s="57"/>
      <c r="QOL19" s="58"/>
      <c r="QOM19" s="56" t="e">
        <f>VLOOKUP(QOL19,$B$8:$C$182,2,0)</f>
        <v>#N/A</v>
      </c>
      <c r="QON19" s="57"/>
      <c r="QOO19" s="58"/>
      <c r="QOP19" s="56" t="e">
        <f>VLOOKUP(QOO19,$B$8:$C$182,2,0)</f>
        <v>#N/A</v>
      </c>
      <c r="QOQ19" s="57"/>
      <c r="QOR19" s="58"/>
      <c r="QOS19" s="56" t="e">
        <f>VLOOKUP(QOR19,$B$8:$C$182,2,0)</f>
        <v>#N/A</v>
      </c>
      <c r="QOT19" s="57"/>
      <c r="QOU19" s="58"/>
      <c r="QOV19" s="56" t="e">
        <f>VLOOKUP(QOU19,$B$8:$C$182,2,0)</f>
        <v>#N/A</v>
      </c>
      <c r="QOW19" s="57"/>
      <c r="QOX19" s="58"/>
      <c r="QOY19" s="56" t="e">
        <f>VLOOKUP(QOX19,$B$8:$C$182,2,0)</f>
        <v>#N/A</v>
      </c>
      <c r="QOZ19" s="57"/>
      <c r="QPA19" s="58"/>
      <c r="QPB19" s="56" t="e">
        <f>VLOOKUP(QPA19,$B$8:$C$182,2,0)</f>
        <v>#N/A</v>
      </c>
      <c r="QPC19" s="57"/>
      <c r="QPD19" s="58"/>
      <c r="QPE19" s="56" t="e">
        <f>VLOOKUP(QPD19,$B$8:$C$182,2,0)</f>
        <v>#N/A</v>
      </c>
      <c r="QPF19" s="57"/>
      <c r="QPG19" s="58"/>
      <c r="QPH19" s="56" t="e">
        <f>VLOOKUP(QPG19,$B$8:$C$182,2,0)</f>
        <v>#N/A</v>
      </c>
      <c r="QPI19" s="57"/>
      <c r="QPJ19" s="58"/>
      <c r="QPK19" s="56" t="e">
        <f>VLOOKUP(QPJ19,$B$8:$C$182,2,0)</f>
        <v>#N/A</v>
      </c>
      <c r="QPL19" s="57"/>
      <c r="QPM19" s="58"/>
      <c r="QPN19" s="56" t="e">
        <f>VLOOKUP(QPM19,$B$8:$C$182,2,0)</f>
        <v>#N/A</v>
      </c>
      <c r="QPO19" s="57"/>
      <c r="QPP19" s="58"/>
      <c r="QPQ19" s="56" t="e">
        <f>VLOOKUP(QPP19,$B$8:$C$182,2,0)</f>
        <v>#N/A</v>
      </c>
      <c r="QPR19" s="57"/>
      <c r="QPS19" s="58"/>
      <c r="QPT19" s="56" t="e">
        <f>VLOOKUP(QPS19,$B$8:$C$182,2,0)</f>
        <v>#N/A</v>
      </c>
      <c r="QPU19" s="57"/>
      <c r="QPV19" s="58"/>
      <c r="QPW19" s="56" t="e">
        <f>VLOOKUP(QPV19,$B$8:$C$182,2,0)</f>
        <v>#N/A</v>
      </c>
      <c r="QPX19" s="57"/>
      <c r="QPY19" s="58"/>
      <c r="QPZ19" s="56" t="e">
        <f>VLOOKUP(QPY19,$B$8:$C$182,2,0)</f>
        <v>#N/A</v>
      </c>
      <c r="QQA19" s="57"/>
      <c r="QQB19" s="58"/>
      <c r="QQC19" s="56" t="e">
        <f>VLOOKUP(QQB19,$B$8:$C$182,2,0)</f>
        <v>#N/A</v>
      </c>
      <c r="QQD19" s="57"/>
      <c r="QQE19" s="58"/>
      <c r="QQF19" s="56" t="e">
        <f>VLOOKUP(QQE19,$B$8:$C$182,2,0)</f>
        <v>#N/A</v>
      </c>
      <c r="QQG19" s="57"/>
      <c r="QQH19" s="58"/>
      <c r="QQI19" s="56" t="e">
        <f>VLOOKUP(QQH19,$B$8:$C$182,2,0)</f>
        <v>#N/A</v>
      </c>
      <c r="QQJ19" s="57"/>
      <c r="QQK19" s="58"/>
      <c r="QQL19" s="56" t="e">
        <f>VLOOKUP(QQK19,$B$8:$C$182,2,0)</f>
        <v>#N/A</v>
      </c>
      <c r="QQM19" s="57"/>
      <c r="QQN19" s="58"/>
      <c r="QQO19" s="56" t="e">
        <f>VLOOKUP(QQN19,$B$8:$C$182,2,0)</f>
        <v>#N/A</v>
      </c>
      <c r="QQP19" s="57"/>
      <c r="QQQ19" s="58"/>
      <c r="QQR19" s="56" t="e">
        <f>VLOOKUP(QQQ19,$B$8:$C$182,2,0)</f>
        <v>#N/A</v>
      </c>
      <c r="QQS19" s="57"/>
      <c r="QQT19" s="58"/>
      <c r="QQU19" s="56" t="e">
        <f>VLOOKUP(QQT19,$B$8:$C$182,2,0)</f>
        <v>#N/A</v>
      </c>
      <c r="QQV19" s="57"/>
      <c r="QQW19" s="58"/>
      <c r="QQX19" s="56" t="e">
        <f>VLOOKUP(QQW19,$B$8:$C$182,2,0)</f>
        <v>#N/A</v>
      </c>
      <c r="QQY19" s="57"/>
      <c r="QQZ19" s="58"/>
      <c r="QRA19" s="56" t="e">
        <f>VLOOKUP(QQZ19,$B$8:$C$182,2,0)</f>
        <v>#N/A</v>
      </c>
      <c r="QRB19" s="57"/>
      <c r="QRC19" s="58"/>
      <c r="QRD19" s="56" t="e">
        <f>VLOOKUP(QRC19,$B$8:$C$182,2,0)</f>
        <v>#N/A</v>
      </c>
      <c r="QRE19" s="57"/>
      <c r="QRF19" s="58"/>
      <c r="QRG19" s="56" t="e">
        <f>VLOOKUP(QRF19,$B$8:$C$182,2,0)</f>
        <v>#N/A</v>
      </c>
      <c r="QRH19" s="57"/>
      <c r="QRI19" s="58"/>
      <c r="QRJ19" s="56" t="e">
        <f>VLOOKUP(QRI19,$B$8:$C$182,2,0)</f>
        <v>#N/A</v>
      </c>
      <c r="QRK19" s="57"/>
      <c r="QRL19" s="58"/>
      <c r="QRM19" s="56" t="e">
        <f>VLOOKUP(QRL19,$B$8:$C$182,2,0)</f>
        <v>#N/A</v>
      </c>
      <c r="QRN19" s="57"/>
      <c r="QRO19" s="58"/>
      <c r="QRP19" s="56" t="e">
        <f>VLOOKUP(QRO19,$B$8:$C$182,2,0)</f>
        <v>#N/A</v>
      </c>
      <c r="QRQ19" s="57"/>
      <c r="QRR19" s="58"/>
      <c r="QRS19" s="56" t="e">
        <f>VLOOKUP(QRR19,$B$8:$C$182,2,0)</f>
        <v>#N/A</v>
      </c>
      <c r="QRT19" s="57"/>
      <c r="QRU19" s="58"/>
      <c r="QRV19" s="56" t="e">
        <f>VLOOKUP(QRU19,$B$8:$C$182,2,0)</f>
        <v>#N/A</v>
      </c>
      <c r="QRW19" s="57"/>
      <c r="QRX19" s="58"/>
      <c r="QRY19" s="56" t="e">
        <f>VLOOKUP(QRX19,$B$8:$C$182,2,0)</f>
        <v>#N/A</v>
      </c>
      <c r="QRZ19" s="57"/>
      <c r="QSA19" s="58"/>
      <c r="QSB19" s="56" t="e">
        <f>VLOOKUP(QSA19,$B$8:$C$182,2,0)</f>
        <v>#N/A</v>
      </c>
      <c r="QSC19" s="57"/>
      <c r="QSD19" s="58"/>
      <c r="QSE19" s="56" t="e">
        <f>VLOOKUP(QSD19,$B$8:$C$182,2,0)</f>
        <v>#N/A</v>
      </c>
      <c r="QSF19" s="57"/>
      <c r="QSG19" s="58"/>
      <c r="QSH19" s="56" t="e">
        <f>VLOOKUP(QSG19,$B$8:$C$182,2,0)</f>
        <v>#N/A</v>
      </c>
      <c r="QSI19" s="57"/>
      <c r="QSJ19" s="58"/>
      <c r="QSK19" s="56" t="e">
        <f>VLOOKUP(QSJ19,$B$8:$C$182,2,0)</f>
        <v>#N/A</v>
      </c>
      <c r="QSL19" s="57"/>
      <c r="QSM19" s="58"/>
      <c r="QSN19" s="56" t="e">
        <f>VLOOKUP(QSM19,$B$8:$C$182,2,0)</f>
        <v>#N/A</v>
      </c>
      <c r="QSO19" s="57"/>
      <c r="QSP19" s="58"/>
      <c r="QSQ19" s="56" t="e">
        <f>VLOOKUP(QSP19,$B$8:$C$182,2,0)</f>
        <v>#N/A</v>
      </c>
      <c r="QSR19" s="57"/>
      <c r="QSS19" s="58"/>
      <c r="QST19" s="56" t="e">
        <f>VLOOKUP(QSS19,$B$8:$C$182,2,0)</f>
        <v>#N/A</v>
      </c>
      <c r="QSU19" s="57"/>
      <c r="QSV19" s="58"/>
      <c r="QSW19" s="56" t="e">
        <f>VLOOKUP(QSV19,$B$8:$C$182,2,0)</f>
        <v>#N/A</v>
      </c>
      <c r="QSX19" s="57"/>
      <c r="QSY19" s="58"/>
      <c r="QSZ19" s="56" t="e">
        <f>VLOOKUP(QSY19,$B$8:$C$182,2,0)</f>
        <v>#N/A</v>
      </c>
      <c r="QTA19" s="57"/>
      <c r="QTB19" s="58"/>
      <c r="QTC19" s="56" t="e">
        <f>VLOOKUP(QTB19,$B$8:$C$182,2,0)</f>
        <v>#N/A</v>
      </c>
      <c r="QTD19" s="57"/>
      <c r="QTE19" s="58"/>
      <c r="QTF19" s="56" t="e">
        <f>VLOOKUP(QTE19,$B$8:$C$182,2,0)</f>
        <v>#N/A</v>
      </c>
      <c r="QTG19" s="57"/>
      <c r="QTH19" s="58"/>
      <c r="QTI19" s="56" t="e">
        <f>VLOOKUP(QTH19,$B$8:$C$182,2,0)</f>
        <v>#N/A</v>
      </c>
      <c r="QTJ19" s="57"/>
      <c r="QTK19" s="58"/>
      <c r="QTL19" s="56" t="e">
        <f>VLOOKUP(QTK19,$B$8:$C$182,2,0)</f>
        <v>#N/A</v>
      </c>
      <c r="QTM19" s="57"/>
      <c r="QTN19" s="58"/>
      <c r="QTO19" s="56" t="e">
        <f>VLOOKUP(QTN19,$B$8:$C$182,2,0)</f>
        <v>#N/A</v>
      </c>
      <c r="QTP19" s="57"/>
      <c r="QTQ19" s="58"/>
      <c r="QTR19" s="56" t="e">
        <f>VLOOKUP(QTQ19,$B$8:$C$182,2,0)</f>
        <v>#N/A</v>
      </c>
      <c r="QTS19" s="57"/>
      <c r="QTT19" s="58"/>
      <c r="QTU19" s="56" t="e">
        <f>VLOOKUP(QTT19,$B$8:$C$182,2,0)</f>
        <v>#N/A</v>
      </c>
      <c r="QTV19" s="57"/>
      <c r="QTW19" s="58"/>
      <c r="QTX19" s="56" t="e">
        <f>VLOOKUP(QTW19,$B$8:$C$182,2,0)</f>
        <v>#N/A</v>
      </c>
      <c r="QTY19" s="57"/>
      <c r="QTZ19" s="58"/>
      <c r="QUA19" s="56" t="e">
        <f>VLOOKUP(QTZ19,$B$8:$C$182,2,0)</f>
        <v>#N/A</v>
      </c>
      <c r="QUB19" s="57"/>
      <c r="QUC19" s="58"/>
      <c r="QUD19" s="56" t="e">
        <f>VLOOKUP(QUC19,$B$8:$C$182,2,0)</f>
        <v>#N/A</v>
      </c>
      <c r="QUE19" s="57"/>
      <c r="QUF19" s="58"/>
      <c r="QUG19" s="56" t="e">
        <f>VLOOKUP(QUF19,$B$8:$C$182,2,0)</f>
        <v>#N/A</v>
      </c>
      <c r="QUH19" s="57"/>
      <c r="QUI19" s="58"/>
      <c r="QUJ19" s="56" t="e">
        <f>VLOOKUP(QUI19,$B$8:$C$182,2,0)</f>
        <v>#N/A</v>
      </c>
      <c r="QUK19" s="57"/>
      <c r="QUL19" s="58"/>
      <c r="QUM19" s="56" t="e">
        <f>VLOOKUP(QUL19,$B$8:$C$182,2,0)</f>
        <v>#N/A</v>
      </c>
      <c r="QUN19" s="57"/>
      <c r="QUO19" s="58"/>
      <c r="QUP19" s="56" t="e">
        <f>VLOOKUP(QUO19,$B$8:$C$182,2,0)</f>
        <v>#N/A</v>
      </c>
      <c r="QUQ19" s="57"/>
      <c r="QUR19" s="58"/>
      <c r="QUS19" s="56" t="e">
        <f>VLOOKUP(QUR19,$B$8:$C$182,2,0)</f>
        <v>#N/A</v>
      </c>
      <c r="QUT19" s="57"/>
      <c r="QUU19" s="58"/>
      <c r="QUV19" s="56" t="e">
        <f>VLOOKUP(QUU19,$B$8:$C$182,2,0)</f>
        <v>#N/A</v>
      </c>
      <c r="QUW19" s="57"/>
      <c r="QUX19" s="58"/>
      <c r="QUY19" s="56" t="e">
        <f>VLOOKUP(QUX19,$B$8:$C$182,2,0)</f>
        <v>#N/A</v>
      </c>
      <c r="QUZ19" s="57"/>
      <c r="QVA19" s="58"/>
      <c r="QVB19" s="56" t="e">
        <f>VLOOKUP(QVA19,$B$8:$C$182,2,0)</f>
        <v>#N/A</v>
      </c>
      <c r="QVC19" s="57"/>
      <c r="QVD19" s="58"/>
      <c r="QVE19" s="56" t="e">
        <f>VLOOKUP(QVD19,$B$8:$C$182,2,0)</f>
        <v>#N/A</v>
      </c>
      <c r="QVF19" s="57"/>
      <c r="QVG19" s="58"/>
      <c r="QVH19" s="56" t="e">
        <f>VLOOKUP(QVG19,$B$8:$C$182,2,0)</f>
        <v>#N/A</v>
      </c>
      <c r="QVI19" s="57"/>
      <c r="QVJ19" s="58"/>
      <c r="QVK19" s="56" t="e">
        <f>VLOOKUP(QVJ19,$B$8:$C$182,2,0)</f>
        <v>#N/A</v>
      </c>
      <c r="QVL19" s="57"/>
      <c r="QVM19" s="58"/>
      <c r="QVN19" s="56" t="e">
        <f>VLOOKUP(QVM19,$B$8:$C$182,2,0)</f>
        <v>#N/A</v>
      </c>
      <c r="QVO19" s="57"/>
      <c r="QVP19" s="58"/>
      <c r="QVQ19" s="56" t="e">
        <f>VLOOKUP(QVP19,$B$8:$C$182,2,0)</f>
        <v>#N/A</v>
      </c>
      <c r="QVR19" s="57"/>
      <c r="QVS19" s="58"/>
      <c r="QVT19" s="56" t="e">
        <f>VLOOKUP(QVS19,$B$8:$C$182,2,0)</f>
        <v>#N/A</v>
      </c>
      <c r="QVU19" s="57"/>
      <c r="QVV19" s="58"/>
      <c r="QVW19" s="56" t="e">
        <f>VLOOKUP(QVV19,$B$8:$C$182,2,0)</f>
        <v>#N/A</v>
      </c>
      <c r="QVX19" s="57"/>
      <c r="QVY19" s="58"/>
      <c r="QVZ19" s="56" t="e">
        <f>VLOOKUP(QVY19,$B$8:$C$182,2,0)</f>
        <v>#N/A</v>
      </c>
      <c r="QWA19" s="57"/>
      <c r="QWB19" s="58"/>
      <c r="QWC19" s="56" t="e">
        <f>VLOOKUP(QWB19,$B$8:$C$182,2,0)</f>
        <v>#N/A</v>
      </c>
      <c r="QWD19" s="57"/>
      <c r="QWE19" s="58"/>
      <c r="QWF19" s="56" t="e">
        <f>VLOOKUP(QWE19,$B$8:$C$182,2,0)</f>
        <v>#N/A</v>
      </c>
      <c r="QWG19" s="57"/>
      <c r="QWH19" s="58"/>
      <c r="QWI19" s="56" t="e">
        <f>VLOOKUP(QWH19,$B$8:$C$182,2,0)</f>
        <v>#N/A</v>
      </c>
      <c r="QWJ19" s="57"/>
      <c r="QWK19" s="58"/>
      <c r="QWL19" s="56" t="e">
        <f>VLOOKUP(QWK19,$B$8:$C$182,2,0)</f>
        <v>#N/A</v>
      </c>
      <c r="QWM19" s="57"/>
      <c r="QWN19" s="58"/>
      <c r="QWO19" s="56" t="e">
        <f>VLOOKUP(QWN19,$B$8:$C$182,2,0)</f>
        <v>#N/A</v>
      </c>
      <c r="QWP19" s="57"/>
      <c r="QWQ19" s="58"/>
      <c r="QWR19" s="56" t="e">
        <f>VLOOKUP(QWQ19,$B$8:$C$182,2,0)</f>
        <v>#N/A</v>
      </c>
      <c r="QWS19" s="57"/>
      <c r="QWT19" s="58"/>
      <c r="QWU19" s="56" t="e">
        <f>VLOOKUP(QWT19,$B$8:$C$182,2,0)</f>
        <v>#N/A</v>
      </c>
      <c r="QWV19" s="57"/>
      <c r="QWW19" s="58"/>
      <c r="QWX19" s="56" t="e">
        <f>VLOOKUP(QWW19,$B$8:$C$182,2,0)</f>
        <v>#N/A</v>
      </c>
      <c r="QWY19" s="57"/>
      <c r="QWZ19" s="58"/>
      <c r="QXA19" s="56" t="e">
        <f>VLOOKUP(QWZ19,$B$8:$C$182,2,0)</f>
        <v>#N/A</v>
      </c>
      <c r="QXB19" s="57"/>
      <c r="QXC19" s="58"/>
      <c r="QXD19" s="56" t="e">
        <f>VLOOKUP(QXC19,$B$8:$C$182,2,0)</f>
        <v>#N/A</v>
      </c>
      <c r="QXE19" s="57"/>
      <c r="QXF19" s="58"/>
      <c r="QXG19" s="56" t="e">
        <f>VLOOKUP(QXF19,$B$8:$C$182,2,0)</f>
        <v>#N/A</v>
      </c>
      <c r="QXH19" s="57"/>
      <c r="QXI19" s="58"/>
      <c r="QXJ19" s="56" t="e">
        <f>VLOOKUP(QXI19,$B$8:$C$182,2,0)</f>
        <v>#N/A</v>
      </c>
      <c r="QXK19" s="57"/>
      <c r="QXL19" s="58"/>
      <c r="QXM19" s="56" t="e">
        <f>VLOOKUP(QXL19,$B$8:$C$182,2,0)</f>
        <v>#N/A</v>
      </c>
      <c r="QXN19" s="57"/>
      <c r="QXO19" s="58"/>
      <c r="QXP19" s="56" t="e">
        <f>VLOOKUP(QXO19,$B$8:$C$182,2,0)</f>
        <v>#N/A</v>
      </c>
      <c r="QXQ19" s="57"/>
      <c r="QXR19" s="58"/>
      <c r="QXS19" s="56" t="e">
        <f>VLOOKUP(QXR19,$B$8:$C$182,2,0)</f>
        <v>#N/A</v>
      </c>
      <c r="QXT19" s="57"/>
      <c r="QXU19" s="58"/>
      <c r="QXV19" s="56" t="e">
        <f>VLOOKUP(QXU19,$B$8:$C$182,2,0)</f>
        <v>#N/A</v>
      </c>
      <c r="QXW19" s="57"/>
      <c r="QXX19" s="58"/>
      <c r="QXY19" s="56" t="e">
        <f>VLOOKUP(QXX19,$B$8:$C$182,2,0)</f>
        <v>#N/A</v>
      </c>
      <c r="QXZ19" s="57"/>
      <c r="QYA19" s="58"/>
      <c r="QYB19" s="56" t="e">
        <f>VLOOKUP(QYA19,$B$8:$C$182,2,0)</f>
        <v>#N/A</v>
      </c>
      <c r="QYC19" s="57"/>
      <c r="QYD19" s="58"/>
      <c r="QYE19" s="56" t="e">
        <f>VLOOKUP(QYD19,$B$8:$C$182,2,0)</f>
        <v>#N/A</v>
      </c>
      <c r="QYF19" s="57"/>
      <c r="QYG19" s="58"/>
      <c r="QYH19" s="56" t="e">
        <f>VLOOKUP(QYG19,$B$8:$C$182,2,0)</f>
        <v>#N/A</v>
      </c>
      <c r="QYI19" s="57"/>
      <c r="QYJ19" s="58"/>
      <c r="QYK19" s="56" t="e">
        <f>VLOOKUP(QYJ19,$B$8:$C$182,2,0)</f>
        <v>#N/A</v>
      </c>
      <c r="QYL19" s="57"/>
      <c r="QYM19" s="58"/>
      <c r="QYN19" s="56" t="e">
        <f>VLOOKUP(QYM19,$B$8:$C$182,2,0)</f>
        <v>#N/A</v>
      </c>
      <c r="QYO19" s="57"/>
      <c r="QYP19" s="58"/>
      <c r="QYQ19" s="56" t="e">
        <f>VLOOKUP(QYP19,$B$8:$C$182,2,0)</f>
        <v>#N/A</v>
      </c>
      <c r="QYR19" s="57"/>
      <c r="QYS19" s="58"/>
      <c r="QYT19" s="56" t="e">
        <f>VLOOKUP(QYS19,$B$8:$C$182,2,0)</f>
        <v>#N/A</v>
      </c>
      <c r="QYU19" s="57"/>
      <c r="QYV19" s="58"/>
      <c r="QYW19" s="56" t="e">
        <f>VLOOKUP(QYV19,$B$8:$C$182,2,0)</f>
        <v>#N/A</v>
      </c>
      <c r="QYX19" s="57"/>
      <c r="QYY19" s="58"/>
      <c r="QYZ19" s="56" t="e">
        <f>VLOOKUP(QYY19,$B$8:$C$182,2,0)</f>
        <v>#N/A</v>
      </c>
      <c r="QZA19" s="57"/>
      <c r="QZB19" s="58"/>
      <c r="QZC19" s="56" t="e">
        <f>VLOOKUP(QZB19,$B$8:$C$182,2,0)</f>
        <v>#N/A</v>
      </c>
      <c r="QZD19" s="57"/>
      <c r="QZE19" s="58"/>
      <c r="QZF19" s="56" t="e">
        <f>VLOOKUP(QZE19,$B$8:$C$182,2,0)</f>
        <v>#N/A</v>
      </c>
      <c r="QZG19" s="57"/>
      <c r="QZH19" s="58"/>
      <c r="QZI19" s="56" t="e">
        <f>VLOOKUP(QZH19,$B$8:$C$182,2,0)</f>
        <v>#N/A</v>
      </c>
      <c r="QZJ19" s="57"/>
      <c r="QZK19" s="58"/>
      <c r="QZL19" s="56" t="e">
        <f>VLOOKUP(QZK19,$B$8:$C$182,2,0)</f>
        <v>#N/A</v>
      </c>
      <c r="QZM19" s="57"/>
      <c r="QZN19" s="58"/>
      <c r="QZO19" s="56" t="e">
        <f>VLOOKUP(QZN19,$B$8:$C$182,2,0)</f>
        <v>#N/A</v>
      </c>
      <c r="QZP19" s="57"/>
      <c r="QZQ19" s="58"/>
      <c r="QZR19" s="56" t="e">
        <f>VLOOKUP(QZQ19,$B$8:$C$182,2,0)</f>
        <v>#N/A</v>
      </c>
      <c r="QZS19" s="57"/>
      <c r="QZT19" s="58"/>
      <c r="QZU19" s="56" t="e">
        <f>VLOOKUP(QZT19,$B$8:$C$182,2,0)</f>
        <v>#N/A</v>
      </c>
      <c r="QZV19" s="57"/>
      <c r="QZW19" s="58"/>
      <c r="QZX19" s="56" t="e">
        <f>VLOOKUP(QZW19,$B$8:$C$182,2,0)</f>
        <v>#N/A</v>
      </c>
      <c r="QZY19" s="57"/>
      <c r="QZZ19" s="58"/>
      <c r="RAA19" s="56" t="e">
        <f>VLOOKUP(QZZ19,$B$8:$C$182,2,0)</f>
        <v>#N/A</v>
      </c>
      <c r="RAB19" s="57"/>
      <c r="RAC19" s="58"/>
      <c r="RAD19" s="56" t="e">
        <f>VLOOKUP(RAC19,$B$8:$C$182,2,0)</f>
        <v>#N/A</v>
      </c>
      <c r="RAE19" s="57"/>
      <c r="RAF19" s="58"/>
      <c r="RAG19" s="56" t="e">
        <f>VLOOKUP(RAF19,$B$8:$C$182,2,0)</f>
        <v>#N/A</v>
      </c>
      <c r="RAH19" s="57"/>
      <c r="RAI19" s="58"/>
      <c r="RAJ19" s="56" t="e">
        <f>VLOOKUP(RAI19,$B$8:$C$182,2,0)</f>
        <v>#N/A</v>
      </c>
      <c r="RAK19" s="57"/>
      <c r="RAL19" s="58"/>
      <c r="RAM19" s="56" t="e">
        <f>VLOOKUP(RAL19,$B$8:$C$182,2,0)</f>
        <v>#N/A</v>
      </c>
      <c r="RAN19" s="57"/>
      <c r="RAO19" s="58"/>
      <c r="RAP19" s="56" t="e">
        <f>VLOOKUP(RAO19,$B$8:$C$182,2,0)</f>
        <v>#N/A</v>
      </c>
      <c r="RAQ19" s="57"/>
      <c r="RAR19" s="58"/>
      <c r="RAS19" s="56" t="e">
        <f>VLOOKUP(RAR19,$B$8:$C$182,2,0)</f>
        <v>#N/A</v>
      </c>
      <c r="RAT19" s="57"/>
      <c r="RAU19" s="58"/>
      <c r="RAV19" s="56" t="e">
        <f>VLOOKUP(RAU19,$B$8:$C$182,2,0)</f>
        <v>#N/A</v>
      </c>
      <c r="RAW19" s="57"/>
      <c r="RAX19" s="58"/>
      <c r="RAY19" s="56" t="e">
        <f>VLOOKUP(RAX19,$B$8:$C$182,2,0)</f>
        <v>#N/A</v>
      </c>
      <c r="RAZ19" s="57"/>
      <c r="RBA19" s="58"/>
      <c r="RBB19" s="56" t="e">
        <f>VLOOKUP(RBA19,$B$8:$C$182,2,0)</f>
        <v>#N/A</v>
      </c>
      <c r="RBC19" s="57"/>
      <c r="RBD19" s="58"/>
      <c r="RBE19" s="56" t="e">
        <f>VLOOKUP(RBD19,$B$8:$C$182,2,0)</f>
        <v>#N/A</v>
      </c>
      <c r="RBF19" s="57"/>
      <c r="RBG19" s="58"/>
      <c r="RBH19" s="56" t="e">
        <f>VLOOKUP(RBG19,$B$8:$C$182,2,0)</f>
        <v>#N/A</v>
      </c>
      <c r="RBI19" s="57"/>
      <c r="RBJ19" s="58"/>
      <c r="RBK19" s="56" t="e">
        <f>VLOOKUP(RBJ19,$B$8:$C$182,2,0)</f>
        <v>#N/A</v>
      </c>
      <c r="RBL19" s="57"/>
      <c r="RBM19" s="58"/>
      <c r="RBN19" s="56" t="e">
        <f>VLOOKUP(RBM19,$B$8:$C$182,2,0)</f>
        <v>#N/A</v>
      </c>
      <c r="RBO19" s="57"/>
      <c r="RBP19" s="58"/>
      <c r="RBQ19" s="56" t="e">
        <f>VLOOKUP(RBP19,$B$8:$C$182,2,0)</f>
        <v>#N/A</v>
      </c>
      <c r="RBR19" s="57"/>
      <c r="RBS19" s="58"/>
      <c r="RBT19" s="56" t="e">
        <f>VLOOKUP(RBS19,$B$8:$C$182,2,0)</f>
        <v>#N/A</v>
      </c>
      <c r="RBU19" s="57"/>
      <c r="RBV19" s="58"/>
      <c r="RBW19" s="56" t="e">
        <f>VLOOKUP(RBV19,$B$8:$C$182,2,0)</f>
        <v>#N/A</v>
      </c>
      <c r="RBX19" s="57"/>
      <c r="RBY19" s="58"/>
      <c r="RBZ19" s="56" t="e">
        <f>VLOOKUP(RBY19,$B$8:$C$182,2,0)</f>
        <v>#N/A</v>
      </c>
      <c r="RCA19" s="57"/>
      <c r="RCB19" s="58"/>
      <c r="RCC19" s="56" t="e">
        <f>VLOOKUP(RCB19,$B$8:$C$182,2,0)</f>
        <v>#N/A</v>
      </c>
      <c r="RCD19" s="57"/>
      <c r="RCE19" s="58"/>
      <c r="RCF19" s="56" t="e">
        <f>VLOOKUP(RCE19,$B$8:$C$182,2,0)</f>
        <v>#N/A</v>
      </c>
      <c r="RCG19" s="57"/>
      <c r="RCH19" s="58"/>
      <c r="RCI19" s="56" t="e">
        <f>VLOOKUP(RCH19,$B$8:$C$182,2,0)</f>
        <v>#N/A</v>
      </c>
      <c r="RCJ19" s="57"/>
      <c r="RCK19" s="58"/>
      <c r="RCL19" s="56" t="e">
        <f>VLOOKUP(RCK19,$B$8:$C$182,2,0)</f>
        <v>#N/A</v>
      </c>
      <c r="RCM19" s="57"/>
      <c r="RCN19" s="58"/>
      <c r="RCO19" s="56" t="e">
        <f>VLOOKUP(RCN19,$B$8:$C$182,2,0)</f>
        <v>#N/A</v>
      </c>
      <c r="RCP19" s="57"/>
      <c r="RCQ19" s="58"/>
      <c r="RCR19" s="56" t="e">
        <f>VLOOKUP(RCQ19,$B$8:$C$182,2,0)</f>
        <v>#N/A</v>
      </c>
      <c r="RCS19" s="57"/>
      <c r="RCT19" s="58"/>
      <c r="RCU19" s="56" t="e">
        <f>VLOOKUP(RCT19,$B$8:$C$182,2,0)</f>
        <v>#N/A</v>
      </c>
      <c r="RCV19" s="57"/>
      <c r="RCW19" s="58"/>
      <c r="RCX19" s="56" t="e">
        <f>VLOOKUP(RCW19,$B$8:$C$182,2,0)</f>
        <v>#N/A</v>
      </c>
      <c r="RCY19" s="57"/>
      <c r="RCZ19" s="58"/>
      <c r="RDA19" s="56" t="e">
        <f>VLOOKUP(RCZ19,$B$8:$C$182,2,0)</f>
        <v>#N/A</v>
      </c>
      <c r="RDB19" s="57"/>
      <c r="RDC19" s="58"/>
      <c r="RDD19" s="56" t="e">
        <f>VLOOKUP(RDC19,$B$8:$C$182,2,0)</f>
        <v>#N/A</v>
      </c>
      <c r="RDE19" s="57"/>
      <c r="RDF19" s="58"/>
      <c r="RDG19" s="56" t="e">
        <f>VLOOKUP(RDF19,$B$8:$C$182,2,0)</f>
        <v>#N/A</v>
      </c>
      <c r="RDH19" s="57"/>
      <c r="RDI19" s="58"/>
      <c r="RDJ19" s="56" t="e">
        <f>VLOOKUP(RDI19,$B$8:$C$182,2,0)</f>
        <v>#N/A</v>
      </c>
      <c r="RDK19" s="57"/>
      <c r="RDL19" s="58"/>
      <c r="RDM19" s="56" t="e">
        <f>VLOOKUP(RDL19,$B$8:$C$182,2,0)</f>
        <v>#N/A</v>
      </c>
      <c r="RDN19" s="57"/>
      <c r="RDO19" s="58"/>
      <c r="RDP19" s="56" t="e">
        <f>VLOOKUP(RDO19,$B$8:$C$182,2,0)</f>
        <v>#N/A</v>
      </c>
      <c r="RDQ19" s="57"/>
      <c r="RDR19" s="58"/>
      <c r="RDS19" s="56" t="e">
        <f>VLOOKUP(RDR19,$B$8:$C$182,2,0)</f>
        <v>#N/A</v>
      </c>
      <c r="RDT19" s="57"/>
      <c r="RDU19" s="58"/>
      <c r="RDV19" s="56" t="e">
        <f>VLOOKUP(RDU19,$B$8:$C$182,2,0)</f>
        <v>#N/A</v>
      </c>
      <c r="RDW19" s="57"/>
      <c r="RDX19" s="58"/>
      <c r="RDY19" s="56" t="e">
        <f>VLOOKUP(RDX19,$B$8:$C$182,2,0)</f>
        <v>#N/A</v>
      </c>
      <c r="RDZ19" s="57"/>
      <c r="REA19" s="58"/>
      <c r="REB19" s="56" t="e">
        <f>VLOOKUP(REA19,$B$8:$C$182,2,0)</f>
        <v>#N/A</v>
      </c>
      <c r="REC19" s="57"/>
      <c r="RED19" s="58"/>
      <c r="REE19" s="56" t="e">
        <f>VLOOKUP(RED19,$B$8:$C$182,2,0)</f>
        <v>#N/A</v>
      </c>
      <c r="REF19" s="57"/>
      <c r="REG19" s="58"/>
      <c r="REH19" s="56" t="e">
        <f>VLOOKUP(REG19,$B$8:$C$182,2,0)</f>
        <v>#N/A</v>
      </c>
      <c r="REI19" s="57"/>
      <c r="REJ19" s="58"/>
      <c r="REK19" s="56" t="e">
        <f>VLOOKUP(REJ19,$B$8:$C$182,2,0)</f>
        <v>#N/A</v>
      </c>
      <c r="REL19" s="57"/>
      <c r="REM19" s="58"/>
      <c r="REN19" s="56" t="e">
        <f>VLOOKUP(REM19,$B$8:$C$182,2,0)</f>
        <v>#N/A</v>
      </c>
      <c r="REO19" s="57"/>
      <c r="REP19" s="58"/>
      <c r="REQ19" s="56" t="e">
        <f>VLOOKUP(REP19,$B$8:$C$182,2,0)</f>
        <v>#N/A</v>
      </c>
      <c r="RER19" s="57"/>
      <c r="RES19" s="58"/>
      <c r="RET19" s="56" t="e">
        <f>VLOOKUP(RES19,$B$8:$C$182,2,0)</f>
        <v>#N/A</v>
      </c>
      <c r="REU19" s="57"/>
      <c r="REV19" s="58"/>
      <c r="REW19" s="56" t="e">
        <f>VLOOKUP(REV19,$B$8:$C$182,2,0)</f>
        <v>#N/A</v>
      </c>
      <c r="REX19" s="57"/>
      <c r="REY19" s="58"/>
      <c r="REZ19" s="56" t="e">
        <f>VLOOKUP(REY19,$B$8:$C$182,2,0)</f>
        <v>#N/A</v>
      </c>
      <c r="RFA19" s="57"/>
      <c r="RFB19" s="58"/>
      <c r="RFC19" s="56" t="e">
        <f>VLOOKUP(RFB19,$B$8:$C$182,2,0)</f>
        <v>#N/A</v>
      </c>
      <c r="RFD19" s="57"/>
      <c r="RFE19" s="58"/>
      <c r="RFF19" s="56" t="e">
        <f>VLOOKUP(RFE19,$B$8:$C$182,2,0)</f>
        <v>#N/A</v>
      </c>
      <c r="RFG19" s="57"/>
      <c r="RFH19" s="58"/>
      <c r="RFI19" s="56" t="e">
        <f>VLOOKUP(RFH19,$B$8:$C$182,2,0)</f>
        <v>#N/A</v>
      </c>
      <c r="RFJ19" s="57"/>
      <c r="RFK19" s="58"/>
      <c r="RFL19" s="56" t="e">
        <f>VLOOKUP(RFK19,$B$8:$C$182,2,0)</f>
        <v>#N/A</v>
      </c>
      <c r="RFM19" s="57"/>
      <c r="RFN19" s="58"/>
      <c r="RFO19" s="56" t="e">
        <f>VLOOKUP(RFN19,$B$8:$C$182,2,0)</f>
        <v>#N/A</v>
      </c>
      <c r="RFP19" s="57"/>
      <c r="RFQ19" s="58"/>
      <c r="RFR19" s="56" t="e">
        <f>VLOOKUP(RFQ19,$B$8:$C$182,2,0)</f>
        <v>#N/A</v>
      </c>
      <c r="RFS19" s="57"/>
      <c r="RFT19" s="58"/>
      <c r="RFU19" s="56" t="e">
        <f>VLOOKUP(RFT19,$B$8:$C$182,2,0)</f>
        <v>#N/A</v>
      </c>
      <c r="RFV19" s="57"/>
      <c r="RFW19" s="58"/>
      <c r="RFX19" s="56" t="e">
        <f>VLOOKUP(RFW19,$B$8:$C$182,2,0)</f>
        <v>#N/A</v>
      </c>
      <c r="RFY19" s="57"/>
      <c r="RFZ19" s="58"/>
      <c r="RGA19" s="56" t="e">
        <f>VLOOKUP(RFZ19,$B$8:$C$182,2,0)</f>
        <v>#N/A</v>
      </c>
      <c r="RGB19" s="57"/>
      <c r="RGC19" s="58"/>
      <c r="RGD19" s="56" t="e">
        <f>VLOOKUP(RGC19,$B$8:$C$182,2,0)</f>
        <v>#N/A</v>
      </c>
      <c r="RGE19" s="57"/>
      <c r="RGF19" s="58"/>
      <c r="RGG19" s="56" t="e">
        <f>VLOOKUP(RGF19,$B$8:$C$182,2,0)</f>
        <v>#N/A</v>
      </c>
      <c r="RGH19" s="57"/>
      <c r="RGI19" s="58"/>
      <c r="RGJ19" s="56" t="e">
        <f>VLOOKUP(RGI19,$B$8:$C$182,2,0)</f>
        <v>#N/A</v>
      </c>
      <c r="RGK19" s="57"/>
      <c r="RGL19" s="58"/>
      <c r="RGM19" s="56" t="e">
        <f>VLOOKUP(RGL19,$B$8:$C$182,2,0)</f>
        <v>#N/A</v>
      </c>
      <c r="RGN19" s="57"/>
      <c r="RGO19" s="58"/>
      <c r="RGP19" s="56" t="e">
        <f>VLOOKUP(RGO19,$B$8:$C$182,2,0)</f>
        <v>#N/A</v>
      </c>
      <c r="RGQ19" s="57"/>
      <c r="RGR19" s="58"/>
      <c r="RGS19" s="56" t="e">
        <f>VLOOKUP(RGR19,$B$8:$C$182,2,0)</f>
        <v>#N/A</v>
      </c>
      <c r="RGT19" s="57"/>
      <c r="RGU19" s="58"/>
      <c r="RGV19" s="56" t="e">
        <f>VLOOKUP(RGU19,$B$8:$C$182,2,0)</f>
        <v>#N/A</v>
      </c>
      <c r="RGW19" s="57"/>
      <c r="RGX19" s="58"/>
      <c r="RGY19" s="56" t="e">
        <f>VLOOKUP(RGX19,$B$8:$C$182,2,0)</f>
        <v>#N/A</v>
      </c>
      <c r="RGZ19" s="57"/>
      <c r="RHA19" s="58"/>
      <c r="RHB19" s="56" t="e">
        <f>VLOOKUP(RHA19,$B$8:$C$182,2,0)</f>
        <v>#N/A</v>
      </c>
      <c r="RHC19" s="57"/>
      <c r="RHD19" s="58"/>
      <c r="RHE19" s="56" t="e">
        <f>VLOOKUP(RHD19,$B$8:$C$182,2,0)</f>
        <v>#N/A</v>
      </c>
      <c r="RHF19" s="57"/>
      <c r="RHG19" s="58"/>
      <c r="RHH19" s="56" t="e">
        <f>VLOOKUP(RHG19,$B$8:$C$182,2,0)</f>
        <v>#N/A</v>
      </c>
      <c r="RHI19" s="57"/>
      <c r="RHJ19" s="58"/>
      <c r="RHK19" s="56" t="e">
        <f>VLOOKUP(RHJ19,$B$8:$C$182,2,0)</f>
        <v>#N/A</v>
      </c>
      <c r="RHL19" s="57"/>
      <c r="RHM19" s="58"/>
      <c r="RHN19" s="56" t="e">
        <f>VLOOKUP(RHM19,$B$8:$C$182,2,0)</f>
        <v>#N/A</v>
      </c>
      <c r="RHO19" s="57"/>
      <c r="RHP19" s="58"/>
      <c r="RHQ19" s="56" t="e">
        <f>VLOOKUP(RHP19,$B$8:$C$182,2,0)</f>
        <v>#N/A</v>
      </c>
      <c r="RHR19" s="57"/>
      <c r="RHS19" s="58"/>
      <c r="RHT19" s="56" t="e">
        <f>VLOOKUP(RHS19,$B$8:$C$182,2,0)</f>
        <v>#N/A</v>
      </c>
      <c r="RHU19" s="57"/>
      <c r="RHV19" s="58"/>
      <c r="RHW19" s="56" t="e">
        <f>VLOOKUP(RHV19,$B$8:$C$182,2,0)</f>
        <v>#N/A</v>
      </c>
      <c r="RHX19" s="57"/>
      <c r="RHY19" s="58"/>
      <c r="RHZ19" s="56" t="e">
        <f>VLOOKUP(RHY19,$B$8:$C$182,2,0)</f>
        <v>#N/A</v>
      </c>
      <c r="RIA19" s="57"/>
      <c r="RIB19" s="58"/>
      <c r="RIC19" s="56" t="e">
        <f>VLOOKUP(RIB19,$B$8:$C$182,2,0)</f>
        <v>#N/A</v>
      </c>
      <c r="RID19" s="57"/>
      <c r="RIE19" s="58"/>
      <c r="RIF19" s="56" t="e">
        <f>VLOOKUP(RIE19,$B$8:$C$182,2,0)</f>
        <v>#N/A</v>
      </c>
      <c r="RIG19" s="57"/>
      <c r="RIH19" s="58"/>
      <c r="RII19" s="56" t="e">
        <f>VLOOKUP(RIH19,$B$8:$C$182,2,0)</f>
        <v>#N/A</v>
      </c>
      <c r="RIJ19" s="57"/>
      <c r="RIK19" s="58"/>
      <c r="RIL19" s="56" t="e">
        <f>VLOOKUP(RIK19,$B$8:$C$182,2,0)</f>
        <v>#N/A</v>
      </c>
      <c r="RIM19" s="57"/>
      <c r="RIN19" s="58"/>
      <c r="RIO19" s="56" t="e">
        <f>VLOOKUP(RIN19,$B$8:$C$182,2,0)</f>
        <v>#N/A</v>
      </c>
      <c r="RIP19" s="57"/>
      <c r="RIQ19" s="58"/>
      <c r="RIR19" s="56" t="e">
        <f>VLOOKUP(RIQ19,$B$8:$C$182,2,0)</f>
        <v>#N/A</v>
      </c>
      <c r="RIS19" s="57"/>
      <c r="RIT19" s="58"/>
      <c r="RIU19" s="56" t="e">
        <f>VLOOKUP(RIT19,$B$8:$C$182,2,0)</f>
        <v>#N/A</v>
      </c>
      <c r="RIV19" s="57"/>
      <c r="RIW19" s="58"/>
      <c r="RIX19" s="56" t="e">
        <f>VLOOKUP(RIW19,$B$8:$C$182,2,0)</f>
        <v>#N/A</v>
      </c>
      <c r="RIY19" s="57"/>
      <c r="RIZ19" s="58"/>
      <c r="RJA19" s="56" t="e">
        <f>VLOOKUP(RIZ19,$B$8:$C$182,2,0)</f>
        <v>#N/A</v>
      </c>
      <c r="RJB19" s="57"/>
      <c r="RJC19" s="58"/>
      <c r="RJD19" s="56" t="e">
        <f>VLOOKUP(RJC19,$B$8:$C$182,2,0)</f>
        <v>#N/A</v>
      </c>
      <c r="RJE19" s="57"/>
      <c r="RJF19" s="58"/>
      <c r="RJG19" s="56" t="e">
        <f>VLOOKUP(RJF19,$B$8:$C$182,2,0)</f>
        <v>#N/A</v>
      </c>
      <c r="RJH19" s="57"/>
      <c r="RJI19" s="58"/>
      <c r="RJJ19" s="56" t="e">
        <f>VLOOKUP(RJI19,$B$8:$C$182,2,0)</f>
        <v>#N/A</v>
      </c>
      <c r="RJK19" s="57"/>
      <c r="RJL19" s="58"/>
      <c r="RJM19" s="56" t="e">
        <f>VLOOKUP(RJL19,$B$8:$C$182,2,0)</f>
        <v>#N/A</v>
      </c>
      <c r="RJN19" s="57"/>
      <c r="RJO19" s="58"/>
      <c r="RJP19" s="56" t="e">
        <f>VLOOKUP(RJO19,$B$8:$C$182,2,0)</f>
        <v>#N/A</v>
      </c>
      <c r="RJQ19" s="57"/>
      <c r="RJR19" s="58"/>
      <c r="RJS19" s="56" t="e">
        <f>VLOOKUP(RJR19,$B$8:$C$182,2,0)</f>
        <v>#N/A</v>
      </c>
      <c r="RJT19" s="57"/>
      <c r="RJU19" s="58"/>
      <c r="RJV19" s="56" t="e">
        <f>VLOOKUP(RJU19,$B$8:$C$182,2,0)</f>
        <v>#N/A</v>
      </c>
      <c r="RJW19" s="57"/>
      <c r="RJX19" s="58"/>
      <c r="RJY19" s="56" t="e">
        <f>VLOOKUP(RJX19,$B$8:$C$182,2,0)</f>
        <v>#N/A</v>
      </c>
      <c r="RJZ19" s="57"/>
      <c r="RKA19" s="58"/>
      <c r="RKB19" s="56" t="e">
        <f>VLOOKUP(RKA19,$B$8:$C$182,2,0)</f>
        <v>#N/A</v>
      </c>
      <c r="RKC19" s="57"/>
      <c r="RKD19" s="58"/>
      <c r="RKE19" s="56" t="e">
        <f>VLOOKUP(RKD19,$B$8:$C$182,2,0)</f>
        <v>#N/A</v>
      </c>
      <c r="RKF19" s="57"/>
      <c r="RKG19" s="58"/>
      <c r="RKH19" s="56" t="e">
        <f>VLOOKUP(RKG19,$B$8:$C$182,2,0)</f>
        <v>#N/A</v>
      </c>
      <c r="RKI19" s="57"/>
      <c r="RKJ19" s="58"/>
      <c r="RKK19" s="56" t="e">
        <f>VLOOKUP(RKJ19,$B$8:$C$182,2,0)</f>
        <v>#N/A</v>
      </c>
      <c r="RKL19" s="57"/>
      <c r="RKM19" s="58"/>
      <c r="RKN19" s="56" t="e">
        <f>VLOOKUP(RKM19,$B$8:$C$182,2,0)</f>
        <v>#N/A</v>
      </c>
      <c r="RKO19" s="57"/>
      <c r="RKP19" s="58"/>
      <c r="RKQ19" s="56" t="e">
        <f>VLOOKUP(RKP19,$B$8:$C$182,2,0)</f>
        <v>#N/A</v>
      </c>
      <c r="RKR19" s="57"/>
      <c r="RKS19" s="58"/>
      <c r="RKT19" s="56" t="e">
        <f>VLOOKUP(RKS19,$B$8:$C$182,2,0)</f>
        <v>#N/A</v>
      </c>
      <c r="RKU19" s="57"/>
      <c r="RKV19" s="58"/>
      <c r="RKW19" s="56" t="e">
        <f>VLOOKUP(RKV19,$B$8:$C$182,2,0)</f>
        <v>#N/A</v>
      </c>
      <c r="RKX19" s="57"/>
      <c r="RKY19" s="58"/>
      <c r="RKZ19" s="56" t="e">
        <f>VLOOKUP(RKY19,$B$8:$C$182,2,0)</f>
        <v>#N/A</v>
      </c>
      <c r="RLA19" s="57"/>
      <c r="RLB19" s="58"/>
      <c r="RLC19" s="56" t="e">
        <f>VLOOKUP(RLB19,$B$8:$C$182,2,0)</f>
        <v>#N/A</v>
      </c>
      <c r="RLD19" s="57"/>
      <c r="RLE19" s="58"/>
      <c r="RLF19" s="56" t="e">
        <f>VLOOKUP(RLE19,$B$8:$C$182,2,0)</f>
        <v>#N/A</v>
      </c>
      <c r="RLG19" s="57"/>
      <c r="RLH19" s="58"/>
      <c r="RLI19" s="56" t="e">
        <f>VLOOKUP(RLH19,$B$8:$C$182,2,0)</f>
        <v>#N/A</v>
      </c>
      <c r="RLJ19" s="57"/>
      <c r="RLK19" s="58"/>
      <c r="RLL19" s="56" t="e">
        <f>VLOOKUP(RLK19,$B$8:$C$182,2,0)</f>
        <v>#N/A</v>
      </c>
      <c r="RLM19" s="57"/>
      <c r="RLN19" s="58"/>
      <c r="RLO19" s="56" t="e">
        <f>VLOOKUP(RLN19,$B$8:$C$182,2,0)</f>
        <v>#N/A</v>
      </c>
      <c r="RLP19" s="57"/>
      <c r="RLQ19" s="58"/>
      <c r="RLR19" s="56" t="e">
        <f>VLOOKUP(RLQ19,$B$8:$C$182,2,0)</f>
        <v>#N/A</v>
      </c>
      <c r="RLS19" s="57"/>
      <c r="RLT19" s="58"/>
      <c r="RLU19" s="56" t="e">
        <f>VLOOKUP(RLT19,$B$8:$C$182,2,0)</f>
        <v>#N/A</v>
      </c>
      <c r="RLV19" s="57"/>
      <c r="RLW19" s="58"/>
      <c r="RLX19" s="56" t="e">
        <f>VLOOKUP(RLW19,$B$8:$C$182,2,0)</f>
        <v>#N/A</v>
      </c>
      <c r="RLY19" s="57"/>
      <c r="RLZ19" s="58"/>
      <c r="RMA19" s="56" t="e">
        <f>VLOOKUP(RLZ19,$B$8:$C$182,2,0)</f>
        <v>#N/A</v>
      </c>
      <c r="RMB19" s="57"/>
      <c r="RMC19" s="58"/>
      <c r="RMD19" s="56" t="e">
        <f>VLOOKUP(RMC19,$B$8:$C$182,2,0)</f>
        <v>#N/A</v>
      </c>
      <c r="RME19" s="57"/>
      <c r="RMF19" s="58"/>
      <c r="RMG19" s="56" t="e">
        <f>VLOOKUP(RMF19,$B$8:$C$182,2,0)</f>
        <v>#N/A</v>
      </c>
      <c r="RMH19" s="57"/>
      <c r="RMI19" s="58"/>
      <c r="RMJ19" s="56" t="e">
        <f>VLOOKUP(RMI19,$B$8:$C$182,2,0)</f>
        <v>#N/A</v>
      </c>
      <c r="RMK19" s="57"/>
      <c r="RML19" s="58"/>
      <c r="RMM19" s="56" t="e">
        <f>VLOOKUP(RML19,$B$8:$C$182,2,0)</f>
        <v>#N/A</v>
      </c>
      <c r="RMN19" s="57"/>
      <c r="RMO19" s="58"/>
      <c r="RMP19" s="56" t="e">
        <f>VLOOKUP(RMO19,$B$8:$C$182,2,0)</f>
        <v>#N/A</v>
      </c>
      <c r="RMQ19" s="57"/>
      <c r="RMR19" s="58"/>
      <c r="RMS19" s="56" t="e">
        <f>VLOOKUP(RMR19,$B$8:$C$182,2,0)</f>
        <v>#N/A</v>
      </c>
      <c r="RMT19" s="57"/>
      <c r="RMU19" s="58"/>
      <c r="RMV19" s="56" t="e">
        <f>VLOOKUP(RMU19,$B$8:$C$182,2,0)</f>
        <v>#N/A</v>
      </c>
      <c r="RMW19" s="57"/>
      <c r="RMX19" s="58"/>
      <c r="RMY19" s="56" t="e">
        <f>VLOOKUP(RMX19,$B$8:$C$182,2,0)</f>
        <v>#N/A</v>
      </c>
      <c r="RMZ19" s="57"/>
      <c r="RNA19" s="58"/>
      <c r="RNB19" s="56" t="e">
        <f>VLOOKUP(RNA19,$B$8:$C$182,2,0)</f>
        <v>#N/A</v>
      </c>
      <c r="RNC19" s="57"/>
      <c r="RND19" s="58"/>
      <c r="RNE19" s="56" t="e">
        <f>VLOOKUP(RND19,$B$8:$C$182,2,0)</f>
        <v>#N/A</v>
      </c>
      <c r="RNF19" s="57"/>
      <c r="RNG19" s="58"/>
      <c r="RNH19" s="56" t="e">
        <f>VLOOKUP(RNG19,$B$8:$C$182,2,0)</f>
        <v>#N/A</v>
      </c>
      <c r="RNI19" s="57"/>
      <c r="RNJ19" s="58"/>
      <c r="RNK19" s="56" t="e">
        <f>VLOOKUP(RNJ19,$B$8:$C$182,2,0)</f>
        <v>#N/A</v>
      </c>
      <c r="RNL19" s="57"/>
      <c r="RNM19" s="58"/>
      <c r="RNN19" s="56" t="e">
        <f>VLOOKUP(RNM19,$B$8:$C$182,2,0)</f>
        <v>#N/A</v>
      </c>
      <c r="RNO19" s="57"/>
      <c r="RNP19" s="58"/>
      <c r="RNQ19" s="56" t="e">
        <f>VLOOKUP(RNP19,$B$8:$C$182,2,0)</f>
        <v>#N/A</v>
      </c>
      <c r="RNR19" s="57"/>
      <c r="RNS19" s="58"/>
      <c r="RNT19" s="56" t="e">
        <f>VLOOKUP(RNS19,$B$8:$C$182,2,0)</f>
        <v>#N/A</v>
      </c>
      <c r="RNU19" s="57"/>
      <c r="RNV19" s="58"/>
      <c r="RNW19" s="56" t="e">
        <f>VLOOKUP(RNV19,$B$8:$C$182,2,0)</f>
        <v>#N/A</v>
      </c>
      <c r="RNX19" s="57"/>
      <c r="RNY19" s="58"/>
      <c r="RNZ19" s="56" t="e">
        <f>VLOOKUP(RNY19,$B$8:$C$182,2,0)</f>
        <v>#N/A</v>
      </c>
      <c r="ROA19" s="57"/>
      <c r="ROB19" s="58"/>
      <c r="ROC19" s="56" t="e">
        <f>VLOOKUP(ROB19,$B$8:$C$182,2,0)</f>
        <v>#N/A</v>
      </c>
      <c r="ROD19" s="57"/>
      <c r="ROE19" s="58"/>
      <c r="ROF19" s="56" t="e">
        <f>VLOOKUP(ROE19,$B$8:$C$182,2,0)</f>
        <v>#N/A</v>
      </c>
      <c r="ROG19" s="57"/>
      <c r="ROH19" s="58"/>
      <c r="ROI19" s="56" t="e">
        <f>VLOOKUP(ROH19,$B$8:$C$182,2,0)</f>
        <v>#N/A</v>
      </c>
      <c r="ROJ19" s="57"/>
      <c r="ROK19" s="58"/>
      <c r="ROL19" s="56" t="e">
        <f>VLOOKUP(ROK19,$B$8:$C$182,2,0)</f>
        <v>#N/A</v>
      </c>
      <c r="ROM19" s="57"/>
      <c r="RON19" s="58"/>
      <c r="ROO19" s="56" t="e">
        <f>VLOOKUP(RON19,$B$8:$C$182,2,0)</f>
        <v>#N/A</v>
      </c>
      <c r="ROP19" s="57"/>
      <c r="ROQ19" s="58"/>
      <c r="ROR19" s="56" t="e">
        <f>VLOOKUP(ROQ19,$B$8:$C$182,2,0)</f>
        <v>#N/A</v>
      </c>
      <c r="ROS19" s="57"/>
      <c r="ROT19" s="58"/>
      <c r="ROU19" s="56" t="e">
        <f>VLOOKUP(ROT19,$B$8:$C$182,2,0)</f>
        <v>#N/A</v>
      </c>
      <c r="ROV19" s="57"/>
      <c r="ROW19" s="58"/>
      <c r="ROX19" s="56" t="e">
        <f>VLOOKUP(ROW19,$B$8:$C$182,2,0)</f>
        <v>#N/A</v>
      </c>
      <c r="ROY19" s="57"/>
      <c r="ROZ19" s="58"/>
      <c r="RPA19" s="56" t="e">
        <f>VLOOKUP(ROZ19,$B$8:$C$182,2,0)</f>
        <v>#N/A</v>
      </c>
      <c r="RPB19" s="57"/>
      <c r="RPC19" s="58"/>
      <c r="RPD19" s="56" t="e">
        <f>VLOOKUP(RPC19,$B$8:$C$182,2,0)</f>
        <v>#N/A</v>
      </c>
      <c r="RPE19" s="57"/>
      <c r="RPF19" s="58"/>
      <c r="RPG19" s="56" t="e">
        <f>VLOOKUP(RPF19,$B$8:$C$182,2,0)</f>
        <v>#N/A</v>
      </c>
      <c r="RPH19" s="57"/>
      <c r="RPI19" s="58"/>
      <c r="RPJ19" s="56" t="e">
        <f>VLOOKUP(RPI19,$B$8:$C$182,2,0)</f>
        <v>#N/A</v>
      </c>
      <c r="RPK19" s="57"/>
      <c r="RPL19" s="58"/>
      <c r="RPM19" s="56" t="e">
        <f>VLOOKUP(RPL19,$B$8:$C$182,2,0)</f>
        <v>#N/A</v>
      </c>
      <c r="RPN19" s="57"/>
      <c r="RPO19" s="58"/>
      <c r="RPP19" s="56" t="e">
        <f>VLOOKUP(RPO19,$B$8:$C$182,2,0)</f>
        <v>#N/A</v>
      </c>
      <c r="RPQ19" s="57"/>
      <c r="RPR19" s="58"/>
      <c r="RPS19" s="56" t="e">
        <f>VLOOKUP(RPR19,$B$8:$C$182,2,0)</f>
        <v>#N/A</v>
      </c>
      <c r="RPT19" s="57"/>
      <c r="RPU19" s="58"/>
      <c r="RPV19" s="56" t="e">
        <f>VLOOKUP(RPU19,$B$8:$C$182,2,0)</f>
        <v>#N/A</v>
      </c>
      <c r="RPW19" s="57"/>
      <c r="RPX19" s="58"/>
      <c r="RPY19" s="56" t="e">
        <f>VLOOKUP(RPX19,$B$8:$C$182,2,0)</f>
        <v>#N/A</v>
      </c>
      <c r="RPZ19" s="57"/>
      <c r="RQA19" s="58"/>
      <c r="RQB19" s="56" t="e">
        <f>VLOOKUP(RQA19,$B$8:$C$182,2,0)</f>
        <v>#N/A</v>
      </c>
      <c r="RQC19" s="57"/>
      <c r="RQD19" s="58"/>
      <c r="RQE19" s="56" t="e">
        <f>VLOOKUP(RQD19,$B$8:$C$182,2,0)</f>
        <v>#N/A</v>
      </c>
      <c r="RQF19" s="57"/>
      <c r="RQG19" s="58"/>
      <c r="RQH19" s="56" t="e">
        <f>VLOOKUP(RQG19,$B$8:$C$182,2,0)</f>
        <v>#N/A</v>
      </c>
      <c r="RQI19" s="57"/>
      <c r="RQJ19" s="58"/>
      <c r="RQK19" s="56" t="e">
        <f>VLOOKUP(RQJ19,$B$8:$C$182,2,0)</f>
        <v>#N/A</v>
      </c>
      <c r="RQL19" s="57"/>
      <c r="RQM19" s="58"/>
      <c r="RQN19" s="56" t="e">
        <f>VLOOKUP(RQM19,$B$8:$C$182,2,0)</f>
        <v>#N/A</v>
      </c>
      <c r="RQO19" s="57"/>
      <c r="RQP19" s="58"/>
      <c r="RQQ19" s="56" t="e">
        <f>VLOOKUP(RQP19,$B$8:$C$182,2,0)</f>
        <v>#N/A</v>
      </c>
      <c r="RQR19" s="57"/>
      <c r="RQS19" s="58"/>
      <c r="RQT19" s="56" t="e">
        <f>VLOOKUP(RQS19,$B$8:$C$182,2,0)</f>
        <v>#N/A</v>
      </c>
      <c r="RQU19" s="57"/>
      <c r="RQV19" s="58"/>
      <c r="RQW19" s="56" t="e">
        <f>VLOOKUP(RQV19,$B$8:$C$182,2,0)</f>
        <v>#N/A</v>
      </c>
      <c r="RQX19" s="57"/>
      <c r="RQY19" s="58"/>
      <c r="RQZ19" s="56" t="e">
        <f>VLOOKUP(RQY19,$B$8:$C$182,2,0)</f>
        <v>#N/A</v>
      </c>
      <c r="RRA19" s="57"/>
      <c r="RRB19" s="58"/>
      <c r="RRC19" s="56" t="e">
        <f>VLOOKUP(RRB19,$B$8:$C$182,2,0)</f>
        <v>#N/A</v>
      </c>
      <c r="RRD19" s="57"/>
      <c r="RRE19" s="58"/>
      <c r="RRF19" s="56" t="e">
        <f>VLOOKUP(RRE19,$B$8:$C$182,2,0)</f>
        <v>#N/A</v>
      </c>
      <c r="RRG19" s="57"/>
      <c r="RRH19" s="58"/>
      <c r="RRI19" s="56" t="e">
        <f>VLOOKUP(RRH19,$B$8:$C$182,2,0)</f>
        <v>#N/A</v>
      </c>
      <c r="RRJ19" s="57"/>
      <c r="RRK19" s="58"/>
      <c r="RRL19" s="56" t="e">
        <f>VLOOKUP(RRK19,$B$8:$C$182,2,0)</f>
        <v>#N/A</v>
      </c>
      <c r="RRM19" s="57"/>
      <c r="RRN19" s="58"/>
      <c r="RRO19" s="56" t="e">
        <f>VLOOKUP(RRN19,$B$8:$C$182,2,0)</f>
        <v>#N/A</v>
      </c>
      <c r="RRP19" s="57"/>
      <c r="RRQ19" s="58"/>
      <c r="RRR19" s="56" t="e">
        <f>VLOOKUP(RRQ19,$B$8:$C$182,2,0)</f>
        <v>#N/A</v>
      </c>
      <c r="RRS19" s="57"/>
      <c r="RRT19" s="58"/>
      <c r="RRU19" s="56" t="e">
        <f>VLOOKUP(RRT19,$B$8:$C$182,2,0)</f>
        <v>#N/A</v>
      </c>
      <c r="RRV19" s="57"/>
      <c r="RRW19" s="58"/>
      <c r="RRX19" s="56" t="e">
        <f>VLOOKUP(RRW19,$B$8:$C$182,2,0)</f>
        <v>#N/A</v>
      </c>
      <c r="RRY19" s="57"/>
      <c r="RRZ19" s="58"/>
      <c r="RSA19" s="56" t="e">
        <f>VLOOKUP(RRZ19,$B$8:$C$182,2,0)</f>
        <v>#N/A</v>
      </c>
      <c r="RSB19" s="57"/>
      <c r="RSC19" s="58"/>
      <c r="RSD19" s="56" t="e">
        <f>VLOOKUP(RSC19,$B$8:$C$182,2,0)</f>
        <v>#N/A</v>
      </c>
      <c r="RSE19" s="57"/>
      <c r="RSF19" s="58"/>
      <c r="RSG19" s="56" t="e">
        <f>VLOOKUP(RSF19,$B$8:$C$182,2,0)</f>
        <v>#N/A</v>
      </c>
      <c r="RSH19" s="57"/>
      <c r="RSI19" s="58"/>
      <c r="RSJ19" s="56" t="e">
        <f>VLOOKUP(RSI19,$B$8:$C$182,2,0)</f>
        <v>#N/A</v>
      </c>
      <c r="RSK19" s="57"/>
      <c r="RSL19" s="58"/>
      <c r="RSM19" s="56" t="e">
        <f>VLOOKUP(RSL19,$B$8:$C$182,2,0)</f>
        <v>#N/A</v>
      </c>
      <c r="RSN19" s="57"/>
      <c r="RSO19" s="58"/>
      <c r="RSP19" s="56" t="e">
        <f>VLOOKUP(RSO19,$B$8:$C$182,2,0)</f>
        <v>#N/A</v>
      </c>
      <c r="RSQ19" s="57"/>
      <c r="RSR19" s="58"/>
      <c r="RSS19" s="56" t="e">
        <f>VLOOKUP(RSR19,$B$8:$C$182,2,0)</f>
        <v>#N/A</v>
      </c>
      <c r="RST19" s="57"/>
      <c r="RSU19" s="58"/>
      <c r="RSV19" s="56" t="e">
        <f>VLOOKUP(RSU19,$B$8:$C$182,2,0)</f>
        <v>#N/A</v>
      </c>
      <c r="RSW19" s="57"/>
      <c r="RSX19" s="58"/>
      <c r="RSY19" s="56" t="e">
        <f>VLOOKUP(RSX19,$B$8:$C$182,2,0)</f>
        <v>#N/A</v>
      </c>
      <c r="RSZ19" s="57"/>
      <c r="RTA19" s="58"/>
      <c r="RTB19" s="56" t="e">
        <f>VLOOKUP(RTA19,$B$8:$C$182,2,0)</f>
        <v>#N/A</v>
      </c>
      <c r="RTC19" s="57"/>
      <c r="RTD19" s="58"/>
      <c r="RTE19" s="56" t="e">
        <f>VLOOKUP(RTD19,$B$8:$C$182,2,0)</f>
        <v>#N/A</v>
      </c>
      <c r="RTF19" s="57"/>
      <c r="RTG19" s="58"/>
      <c r="RTH19" s="56" t="e">
        <f>VLOOKUP(RTG19,$B$8:$C$182,2,0)</f>
        <v>#N/A</v>
      </c>
      <c r="RTI19" s="57"/>
      <c r="RTJ19" s="58"/>
      <c r="RTK19" s="56" t="e">
        <f>VLOOKUP(RTJ19,$B$8:$C$182,2,0)</f>
        <v>#N/A</v>
      </c>
      <c r="RTL19" s="57"/>
      <c r="RTM19" s="58"/>
      <c r="RTN19" s="56" t="e">
        <f>VLOOKUP(RTM19,$B$8:$C$182,2,0)</f>
        <v>#N/A</v>
      </c>
      <c r="RTO19" s="57"/>
      <c r="RTP19" s="58"/>
      <c r="RTQ19" s="56" t="e">
        <f>VLOOKUP(RTP19,$B$8:$C$182,2,0)</f>
        <v>#N/A</v>
      </c>
      <c r="RTR19" s="57"/>
      <c r="RTS19" s="58"/>
      <c r="RTT19" s="56" t="e">
        <f>VLOOKUP(RTS19,$B$8:$C$182,2,0)</f>
        <v>#N/A</v>
      </c>
      <c r="RTU19" s="57"/>
      <c r="RTV19" s="58"/>
      <c r="RTW19" s="56" t="e">
        <f>VLOOKUP(RTV19,$B$8:$C$182,2,0)</f>
        <v>#N/A</v>
      </c>
      <c r="RTX19" s="57"/>
      <c r="RTY19" s="58"/>
      <c r="RTZ19" s="56" t="e">
        <f>VLOOKUP(RTY19,$B$8:$C$182,2,0)</f>
        <v>#N/A</v>
      </c>
      <c r="RUA19" s="57"/>
      <c r="RUB19" s="58"/>
      <c r="RUC19" s="56" t="e">
        <f>VLOOKUP(RUB19,$B$8:$C$182,2,0)</f>
        <v>#N/A</v>
      </c>
      <c r="RUD19" s="57"/>
      <c r="RUE19" s="58"/>
      <c r="RUF19" s="56" t="e">
        <f>VLOOKUP(RUE19,$B$8:$C$182,2,0)</f>
        <v>#N/A</v>
      </c>
      <c r="RUG19" s="57"/>
      <c r="RUH19" s="58"/>
      <c r="RUI19" s="56" t="e">
        <f>VLOOKUP(RUH19,$B$8:$C$182,2,0)</f>
        <v>#N/A</v>
      </c>
      <c r="RUJ19" s="57"/>
      <c r="RUK19" s="58"/>
      <c r="RUL19" s="56" t="e">
        <f>VLOOKUP(RUK19,$B$8:$C$182,2,0)</f>
        <v>#N/A</v>
      </c>
      <c r="RUM19" s="57"/>
      <c r="RUN19" s="58"/>
      <c r="RUO19" s="56" t="e">
        <f>VLOOKUP(RUN19,$B$8:$C$182,2,0)</f>
        <v>#N/A</v>
      </c>
      <c r="RUP19" s="57"/>
      <c r="RUQ19" s="58"/>
      <c r="RUR19" s="56" t="e">
        <f>VLOOKUP(RUQ19,$B$8:$C$182,2,0)</f>
        <v>#N/A</v>
      </c>
      <c r="RUS19" s="57"/>
      <c r="RUT19" s="58"/>
      <c r="RUU19" s="56" t="e">
        <f>VLOOKUP(RUT19,$B$8:$C$182,2,0)</f>
        <v>#N/A</v>
      </c>
      <c r="RUV19" s="57"/>
      <c r="RUW19" s="58"/>
      <c r="RUX19" s="56" t="e">
        <f>VLOOKUP(RUW19,$B$8:$C$182,2,0)</f>
        <v>#N/A</v>
      </c>
      <c r="RUY19" s="57"/>
      <c r="RUZ19" s="58"/>
      <c r="RVA19" s="56" t="e">
        <f>VLOOKUP(RUZ19,$B$8:$C$182,2,0)</f>
        <v>#N/A</v>
      </c>
      <c r="RVB19" s="57"/>
      <c r="RVC19" s="58"/>
      <c r="RVD19" s="56" t="e">
        <f>VLOOKUP(RVC19,$B$8:$C$182,2,0)</f>
        <v>#N/A</v>
      </c>
      <c r="RVE19" s="57"/>
      <c r="RVF19" s="58"/>
      <c r="RVG19" s="56" t="e">
        <f>VLOOKUP(RVF19,$B$8:$C$182,2,0)</f>
        <v>#N/A</v>
      </c>
      <c r="RVH19" s="57"/>
      <c r="RVI19" s="58"/>
      <c r="RVJ19" s="56" t="e">
        <f>VLOOKUP(RVI19,$B$8:$C$182,2,0)</f>
        <v>#N/A</v>
      </c>
      <c r="RVK19" s="57"/>
      <c r="RVL19" s="58"/>
      <c r="RVM19" s="56" t="e">
        <f>VLOOKUP(RVL19,$B$8:$C$182,2,0)</f>
        <v>#N/A</v>
      </c>
      <c r="RVN19" s="57"/>
      <c r="RVO19" s="58"/>
      <c r="RVP19" s="56" t="e">
        <f>VLOOKUP(RVO19,$B$8:$C$182,2,0)</f>
        <v>#N/A</v>
      </c>
      <c r="RVQ19" s="57"/>
      <c r="RVR19" s="58"/>
      <c r="RVS19" s="56" t="e">
        <f>VLOOKUP(RVR19,$B$8:$C$182,2,0)</f>
        <v>#N/A</v>
      </c>
      <c r="RVT19" s="57"/>
      <c r="RVU19" s="58"/>
      <c r="RVV19" s="56" t="e">
        <f>VLOOKUP(RVU19,$B$8:$C$182,2,0)</f>
        <v>#N/A</v>
      </c>
      <c r="RVW19" s="57"/>
      <c r="RVX19" s="58"/>
      <c r="RVY19" s="56" t="e">
        <f>VLOOKUP(RVX19,$B$8:$C$182,2,0)</f>
        <v>#N/A</v>
      </c>
      <c r="RVZ19" s="57"/>
      <c r="RWA19" s="58"/>
      <c r="RWB19" s="56" t="e">
        <f>VLOOKUP(RWA19,$B$8:$C$182,2,0)</f>
        <v>#N/A</v>
      </c>
      <c r="RWC19" s="57"/>
      <c r="RWD19" s="58"/>
      <c r="RWE19" s="56" t="e">
        <f>VLOOKUP(RWD19,$B$8:$C$182,2,0)</f>
        <v>#N/A</v>
      </c>
      <c r="RWF19" s="57"/>
      <c r="RWG19" s="58"/>
      <c r="RWH19" s="56" t="e">
        <f>VLOOKUP(RWG19,$B$8:$C$182,2,0)</f>
        <v>#N/A</v>
      </c>
      <c r="RWI19" s="57"/>
      <c r="RWJ19" s="58"/>
      <c r="RWK19" s="56" t="e">
        <f>VLOOKUP(RWJ19,$B$8:$C$182,2,0)</f>
        <v>#N/A</v>
      </c>
      <c r="RWL19" s="57"/>
      <c r="RWM19" s="58"/>
      <c r="RWN19" s="56" t="e">
        <f>VLOOKUP(RWM19,$B$8:$C$182,2,0)</f>
        <v>#N/A</v>
      </c>
      <c r="RWO19" s="57"/>
      <c r="RWP19" s="58"/>
      <c r="RWQ19" s="56" t="e">
        <f>VLOOKUP(RWP19,$B$8:$C$182,2,0)</f>
        <v>#N/A</v>
      </c>
      <c r="RWR19" s="57"/>
      <c r="RWS19" s="58"/>
      <c r="RWT19" s="56" t="e">
        <f>VLOOKUP(RWS19,$B$8:$C$182,2,0)</f>
        <v>#N/A</v>
      </c>
      <c r="RWU19" s="57"/>
      <c r="RWV19" s="58"/>
      <c r="RWW19" s="56" t="e">
        <f>VLOOKUP(RWV19,$B$8:$C$182,2,0)</f>
        <v>#N/A</v>
      </c>
      <c r="RWX19" s="57"/>
      <c r="RWY19" s="58"/>
      <c r="RWZ19" s="56" t="e">
        <f>VLOOKUP(RWY19,$B$8:$C$182,2,0)</f>
        <v>#N/A</v>
      </c>
      <c r="RXA19" s="57"/>
      <c r="RXB19" s="58"/>
      <c r="RXC19" s="56" t="e">
        <f>VLOOKUP(RXB19,$B$8:$C$182,2,0)</f>
        <v>#N/A</v>
      </c>
      <c r="RXD19" s="57"/>
      <c r="RXE19" s="58"/>
      <c r="RXF19" s="56" t="e">
        <f>VLOOKUP(RXE19,$B$8:$C$182,2,0)</f>
        <v>#N/A</v>
      </c>
      <c r="RXG19" s="57"/>
      <c r="RXH19" s="58"/>
      <c r="RXI19" s="56" t="e">
        <f>VLOOKUP(RXH19,$B$8:$C$182,2,0)</f>
        <v>#N/A</v>
      </c>
      <c r="RXJ19" s="57"/>
      <c r="RXK19" s="58"/>
      <c r="RXL19" s="56" t="e">
        <f>VLOOKUP(RXK19,$B$8:$C$182,2,0)</f>
        <v>#N/A</v>
      </c>
      <c r="RXM19" s="57"/>
      <c r="RXN19" s="58"/>
      <c r="RXO19" s="56" t="e">
        <f>VLOOKUP(RXN19,$B$8:$C$182,2,0)</f>
        <v>#N/A</v>
      </c>
      <c r="RXP19" s="57"/>
      <c r="RXQ19" s="58"/>
      <c r="RXR19" s="56" t="e">
        <f>VLOOKUP(RXQ19,$B$8:$C$182,2,0)</f>
        <v>#N/A</v>
      </c>
      <c r="RXS19" s="57"/>
      <c r="RXT19" s="58"/>
      <c r="RXU19" s="56" t="e">
        <f>VLOOKUP(RXT19,$B$8:$C$182,2,0)</f>
        <v>#N/A</v>
      </c>
      <c r="RXV19" s="57"/>
      <c r="RXW19" s="58"/>
      <c r="RXX19" s="56" t="e">
        <f>VLOOKUP(RXW19,$B$8:$C$182,2,0)</f>
        <v>#N/A</v>
      </c>
      <c r="RXY19" s="57"/>
      <c r="RXZ19" s="58"/>
      <c r="RYA19" s="56" t="e">
        <f>VLOOKUP(RXZ19,$B$8:$C$182,2,0)</f>
        <v>#N/A</v>
      </c>
      <c r="RYB19" s="57"/>
      <c r="RYC19" s="58"/>
      <c r="RYD19" s="56" t="e">
        <f>VLOOKUP(RYC19,$B$8:$C$182,2,0)</f>
        <v>#N/A</v>
      </c>
      <c r="RYE19" s="57"/>
      <c r="RYF19" s="58"/>
      <c r="RYG19" s="56" t="e">
        <f>VLOOKUP(RYF19,$B$8:$C$182,2,0)</f>
        <v>#N/A</v>
      </c>
      <c r="RYH19" s="57"/>
      <c r="RYI19" s="58"/>
      <c r="RYJ19" s="56" t="e">
        <f>VLOOKUP(RYI19,$B$8:$C$182,2,0)</f>
        <v>#N/A</v>
      </c>
      <c r="RYK19" s="57"/>
      <c r="RYL19" s="58"/>
      <c r="RYM19" s="56" t="e">
        <f>VLOOKUP(RYL19,$B$8:$C$182,2,0)</f>
        <v>#N/A</v>
      </c>
      <c r="RYN19" s="57"/>
      <c r="RYO19" s="58"/>
      <c r="RYP19" s="56" t="e">
        <f>VLOOKUP(RYO19,$B$8:$C$182,2,0)</f>
        <v>#N/A</v>
      </c>
      <c r="RYQ19" s="57"/>
      <c r="RYR19" s="58"/>
      <c r="RYS19" s="56" t="e">
        <f>VLOOKUP(RYR19,$B$8:$C$182,2,0)</f>
        <v>#N/A</v>
      </c>
      <c r="RYT19" s="57"/>
      <c r="RYU19" s="58"/>
      <c r="RYV19" s="56" t="e">
        <f>VLOOKUP(RYU19,$B$8:$C$182,2,0)</f>
        <v>#N/A</v>
      </c>
      <c r="RYW19" s="57"/>
      <c r="RYX19" s="58"/>
      <c r="RYY19" s="56" t="e">
        <f>VLOOKUP(RYX19,$B$8:$C$182,2,0)</f>
        <v>#N/A</v>
      </c>
      <c r="RYZ19" s="57"/>
      <c r="RZA19" s="58"/>
      <c r="RZB19" s="56" t="e">
        <f>VLOOKUP(RZA19,$B$8:$C$182,2,0)</f>
        <v>#N/A</v>
      </c>
      <c r="RZC19" s="57"/>
      <c r="RZD19" s="58"/>
      <c r="RZE19" s="56" t="e">
        <f>VLOOKUP(RZD19,$B$8:$C$182,2,0)</f>
        <v>#N/A</v>
      </c>
      <c r="RZF19" s="57"/>
      <c r="RZG19" s="58"/>
      <c r="RZH19" s="56" t="e">
        <f>VLOOKUP(RZG19,$B$8:$C$182,2,0)</f>
        <v>#N/A</v>
      </c>
      <c r="RZI19" s="57"/>
      <c r="RZJ19" s="58"/>
      <c r="RZK19" s="56" t="e">
        <f>VLOOKUP(RZJ19,$B$8:$C$182,2,0)</f>
        <v>#N/A</v>
      </c>
      <c r="RZL19" s="57"/>
      <c r="RZM19" s="58"/>
      <c r="RZN19" s="56" t="e">
        <f>VLOOKUP(RZM19,$B$8:$C$182,2,0)</f>
        <v>#N/A</v>
      </c>
      <c r="RZO19" s="57"/>
      <c r="RZP19" s="58"/>
      <c r="RZQ19" s="56" t="e">
        <f>VLOOKUP(RZP19,$B$8:$C$182,2,0)</f>
        <v>#N/A</v>
      </c>
      <c r="RZR19" s="57"/>
      <c r="RZS19" s="58"/>
      <c r="RZT19" s="56" t="e">
        <f>VLOOKUP(RZS19,$B$8:$C$182,2,0)</f>
        <v>#N/A</v>
      </c>
      <c r="RZU19" s="57"/>
      <c r="RZV19" s="58"/>
      <c r="RZW19" s="56" t="e">
        <f>VLOOKUP(RZV19,$B$8:$C$182,2,0)</f>
        <v>#N/A</v>
      </c>
      <c r="RZX19" s="57"/>
      <c r="RZY19" s="58"/>
      <c r="RZZ19" s="56" t="e">
        <f>VLOOKUP(RZY19,$B$8:$C$182,2,0)</f>
        <v>#N/A</v>
      </c>
      <c r="SAA19" s="57"/>
      <c r="SAB19" s="58"/>
      <c r="SAC19" s="56" t="e">
        <f>VLOOKUP(SAB19,$B$8:$C$182,2,0)</f>
        <v>#N/A</v>
      </c>
      <c r="SAD19" s="57"/>
      <c r="SAE19" s="58"/>
      <c r="SAF19" s="56" t="e">
        <f>VLOOKUP(SAE19,$B$8:$C$182,2,0)</f>
        <v>#N/A</v>
      </c>
      <c r="SAG19" s="57"/>
      <c r="SAH19" s="58"/>
      <c r="SAI19" s="56" t="e">
        <f>VLOOKUP(SAH19,$B$8:$C$182,2,0)</f>
        <v>#N/A</v>
      </c>
      <c r="SAJ19" s="57"/>
      <c r="SAK19" s="58"/>
      <c r="SAL19" s="56" t="e">
        <f>VLOOKUP(SAK19,$B$8:$C$182,2,0)</f>
        <v>#N/A</v>
      </c>
      <c r="SAM19" s="57"/>
      <c r="SAN19" s="58"/>
      <c r="SAO19" s="56" t="e">
        <f>VLOOKUP(SAN19,$B$8:$C$182,2,0)</f>
        <v>#N/A</v>
      </c>
      <c r="SAP19" s="57"/>
      <c r="SAQ19" s="58"/>
      <c r="SAR19" s="56" t="e">
        <f>VLOOKUP(SAQ19,$B$8:$C$182,2,0)</f>
        <v>#N/A</v>
      </c>
      <c r="SAS19" s="57"/>
      <c r="SAT19" s="58"/>
      <c r="SAU19" s="56" t="e">
        <f>VLOOKUP(SAT19,$B$8:$C$182,2,0)</f>
        <v>#N/A</v>
      </c>
      <c r="SAV19" s="57"/>
      <c r="SAW19" s="58"/>
      <c r="SAX19" s="56" t="e">
        <f>VLOOKUP(SAW19,$B$8:$C$182,2,0)</f>
        <v>#N/A</v>
      </c>
      <c r="SAY19" s="57"/>
      <c r="SAZ19" s="58"/>
      <c r="SBA19" s="56" t="e">
        <f>VLOOKUP(SAZ19,$B$8:$C$182,2,0)</f>
        <v>#N/A</v>
      </c>
      <c r="SBB19" s="57"/>
      <c r="SBC19" s="58"/>
      <c r="SBD19" s="56" t="e">
        <f>VLOOKUP(SBC19,$B$8:$C$182,2,0)</f>
        <v>#N/A</v>
      </c>
      <c r="SBE19" s="57"/>
      <c r="SBF19" s="58"/>
      <c r="SBG19" s="56" t="e">
        <f>VLOOKUP(SBF19,$B$8:$C$182,2,0)</f>
        <v>#N/A</v>
      </c>
      <c r="SBH19" s="57"/>
      <c r="SBI19" s="58"/>
      <c r="SBJ19" s="56" t="e">
        <f>VLOOKUP(SBI19,$B$8:$C$182,2,0)</f>
        <v>#N/A</v>
      </c>
      <c r="SBK19" s="57"/>
      <c r="SBL19" s="58"/>
      <c r="SBM19" s="56" t="e">
        <f>VLOOKUP(SBL19,$B$8:$C$182,2,0)</f>
        <v>#N/A</v>
      </c>
      <c r="SBN19" s="57"/>
      <c r="SBO19" s="58"/>
      <c r="SBP19" s="56" t="e">
        <f>VLOOKUP(SBO19,$B$8:$C$182,2,0)</f>
        <v>#N/A</v>
      </c>
      <c r="SBQ19" s="57"/>
      <c r="SBR19" s="58"/>
      <c r="SBS19" s="56" t="e">
        <f>VLOOKUP(SBR19,$B$8:$C$182,2,0)</f>
        <v>#N/A</v>
      </c>
      <c r="SBT19" s="57"/>
      <c r="SBU19" s="58"/>
      <c r="SBV19" s="56" t="e">
        <f>VLOOKUP(SBU19,$B$8:$C$182,2,0)</f>
        <v>#N/A</v>
      </c>
      <c r="SBW19" s="57"/>
      <c r="SBX19" s="58"/>
      <c r="SBY19" s="56" t="e">
        <f>VLOOKUP(SBX19,$B$8:$C$182,2,0)</f>
        <v>#N/A</v>
      </c>
      <c r="SBZ19" s="57"/>
      <c r="SCA19" s="58"/>
      <c r="SCB19" s="56" t="e">
        <f>VLOOKUP(SCA19,$B$8:$C$182,2,0)</f>
        <v>#N/A</v>
      </c>
      <c r="SCC19" s="57"/>
      <c r="SCD19" s="58"/>
      <c r="SCE19" s="56" t="e">
        <f>VLOOKUP(SCD19,$B$8:$C$182,2,0)</f>
        <v>#N/A</v>
      </c>
      <c r="SCF19" s="57"/>
      <c r="SCG19" s="58"/>
      <c r="SCH19" s="56" t="e">
        <f>VLOOKUP(SCG19,$B$8:$C$182,2,0)</f>
        <v>#N/A</v>
      </c>
      <c r="SCI19" s="57"/>
      <c r="SCJ19" s="58"/>
      <c r="SCK19" s="56" t="e">
        <f>VLOOKUP(SCJ19,$B$8:$C$182,2,0)</f>
        <v>#N/A</v>
      </c>
      <c r="SCL19" s="57"/>
      <c r="SCM19" s="58"/>
      <c r="SCN19" s="56" t="e">
        <f>VLOOKUP(SCM19,$B$8:$C$182,2,0)</f>
        <v>#N/A</v>
      </c>
      <c r="SCO19" s="57"/>
      <c r="SCP19" s="58"/>
      <c r="SCQ19" s="56" t="e">
        <f>VLOOKUP(SCP19,$B$8:$C$182,2,0)</f>
        <v>#N/A</v>
      </c>
      <c r="SCR19" s="57"/>
      <c r="SCS19" s="58"/>
      <c r="SCT19" s="56" t="e">
        <f>VLOOKUP(SCS19,$B$8:$C$182,2,0)</f>
        <v>#N/A</v>
      </c>
      <c r="SCU19" s="57"/>
      <c r="SCV19" s="58"/>
      <c r="SCW19" s="56" t="e">
        <f>VLOOKUP(SCV19,$B$8:$C$182,2,0)</f>
        <v>#N/A</v>
      </c>
      <c r="SCX19" s="57"/>
      <c r="SCY19" s="58"/>
      <c r="SCZ19" s="56" t="e">
        <f>VLOOKUP(SCY19,$B$8:$C$182,2,0)</f>
        <v>#N/A</v>
      </c>
      <c r="SDA19" s="57"/>
      <c r="SDB19" s="58"/>
      <c r="SDC19" s="56" t="e">
        <f>VLOOKUP(SDB19,$B$8:$C$182,2,0)</f>
        <v>#N/A</v>
      </c>
      <c r="SDD19" s="57"/>
      <c r="SDE19" s="58"/>
      <c r="SDF19" s="56" t="e">
        <f>VLOOKUP(SDE19,$B$8:$C$182,2,0)</f>
        <v>#N/A</v>
      </c>
      <c r="SDG19" s="57"/>
      <c r="SDH19" s="58"/>
      <c r="SDI19" s="56" t="e">
        <f>VLOOKUP(SDH19,$B$8:$C$182,2,0)</f>
        <v>#N/A</v>
      </c>
      <c r="SDJ19" s="57"/>
      <c r="SDK19" s="58"/>
      <c r="SDL19" s="56" t="e">
        <f>VLOOKUP(SDK19,$B$8:$C$182,2,0)</f>
        <v>#N/A</v>
      </c>
      <c r="SDM19" s="57"/>
      <c r="SDN19" s="58"/>
      <c r="SDO19" s="56" t="e">
        <f>VLOOKUP(SDN19,$B$8:$C$182,2,0)</f>
        <v>#N/A</v>
      </c>
      <c r="SDP19" s="57"/>
      <c r="SDQ19" s="58"/>
      <c r="SDR19" s="56" t="e">
        <f>VLOOKUP(SDQ19,$B$8:$C$182,2,0)</f>
        <v>#N/A</v>
      </c>
      <c r="SDS19" s="57"/>
      <c r="SDT19" s="58"/>
      <c r="SDU19" s="56" t="e">
        <f>VLOOKUP(SDT19,$B$8:$C$182,2,0)</f>
        <v>#N/A</v>
      </c>
      <c r="SDV19" s="57"/>
      <c r="SDW19" s="58"/>
      <c r="SDX19" s="56" t="e">
        <f>VLOOKUP(SDW19,$B$8:$C$182,2,0)</f>
        <v>#N/A</v>
      </c>
      <c r="SDY19" s="57"/>
      <c r="SDZ19" s="58"/>
      <c r="SEA19" s="56" t="e">
        <f>VLOOKUP(SDZ19,$B$8:$C$182,2,0)</f>
        <v>#N/A</v>
      </c>
      <c r="SEB19" s="57"/>
      <c r="SEC19" s="58"/>
      <c r="SED19" s="56" t="e">
        <f>VLOOKUP(SEC19,$B$8:$C$182,2,0)</f>
        <v>#N/A</v>
      </c>
      <c r="SEE19" s="57"/>
      <c r="SEF19" s="58"/>
      <c r="SEG19" s="56" t="e">
        <f>VLOOKUP(SEF19,$B$8:$C$182,2,0)</f>
        <v>#N/A</v>
      </c>
      <c r="SEH19" s="57"/>
      <c r="SEI19" s="58"/>
      <c r="SEJ19" s="56" t="e">
        <f>VLOOKUP(SEI19,$B$8:$C$182,2,0)</f>
        <v>#N/A</v>
      </c>
      <c r="SEK19" s="57"/>
      <c r="SEL19" s="58"/>
      <c r="SEM19" s="56" t="e">
        <f>VLOOKUP(SEL19,$B$8:$C$182,2,0)</f>
        <v>#N/A</v>
      </c>
      <c r="SEN19" s="57"/>
      <c r="SEO19" s="58"/>
      <c r="SEP19" s="56" t="e">
        <f>VLOOKUP(SEO19,$B$8:$C$182,2,0)</f>
        <v>#N/A</v>
      </c>
      <c r="SEQ19" s="57"/>
      <c r="SER19" s="58"/>
      <c r="SES19" s="56" t="e">
        <f>VLOOKUP(SER19,$B$8:$C$182,2,0)</f>
        <v>#N/A</v>
      </c>
      <c r="SET19" s="57"/>
      <c r="SEU19" s="58"/>
      <c r="SEV19" s="56" t="e">
        <f>VLOOKUP(SEU19,$B$8:$C$182,2,0)</f>
        <v>#N/A</v>
      </c>
      <c r="SEW19" s="57"/>
      <c r="SEX19" s="58"/>
      <c r="SEY19" s="56" t="e">
        <f>VLOOKUP(SEX19,$B$8:$C$182,2,0)</f>
        <v>#N/A</v>
      </c>
      <c r="SEZ19" s="57"/>
      <c r="SFA19" s="58"/>
      <c r="SFB19" s="56" t="e">
        <f>VLOOKUP(SFA19,$B$8:$C$182,2,0)</f>
        <v>#N/A</v>
      </c>
      <c r="SFC19" s="57"/>
      <c r="SFD19" s="58"/>
      <c r="SFE19" s="56" t="e">
        <f>VLOOKUP(SFD19,$B$8:$C$182,2,0)</f>
        <v>#N/A</v>
      </c>
      <c r="SFF19" s="57"/>
      <c r="SFG19" s="58"/>
      <c r="SFH19" s="56" t="e">
        <f>VLOOKUP(SFG19,$B$8:$C$182,2,0)</f>
        <v>#N/A</v>
      </c>
      <c r="SFI19" s="57"/>
      <c r="SFJ19" s="58"/>
      <c r="SFK19" s="56" t="e">
        <f>VLOOKUP(SFJ19,$B$8:$C$182,2,0)</f>
        <v>#N/A</v>
      </c>
      <c r="SFL19" s="57"/>
      <c r="SFM19" s="58"/>
      <c r="SFN19" s="56" t="e">
        <f>VLOOKUP(SFM19,$B$8:$C$182,2,0)</f>
        <v>#N/A</v>
      </c>
      <c r="SFO19" s="57"/>
      <c r="SFP19" s="58"/>
      <c r="SFQ19" s="56" t="e">
        <f>VLOOKUP(SFP19,$B$8:$C$182,2,0)</f>
        <v>#N/A</v>
      </c>
      <c r="SFR19" s="57"/>
      <c r="SFS19" s="58"/>
      <c r="SFT19" s="56" t="e">
        <f>VLOOKUP(SFS19,$B$8:$C$182,2,0)</f>
        <v>#N/A</v>
      </c>
      <c r="SFU19" s="57"/>
      <c r="SFV19" s="58"/>
      <c r="SFW19" s="56" t="e">
        <f>VLOOKUP(SFV19,$B$8:$C$182,2,0)</f>
        <v>#N/A</v>
      </c>
      <c r="SFX19" s="57"/>
      <c r="SFY19" s="58"/>
      <c r="SFZ19" s="56" t="e">
        <f>VLOOKUP(SFY19,$B$8:$C$182,2,0)</f>
        <v>#N/A</v>
      </c>
      <c r="SGA19" s="57"/>
      <c r="SGB19" s="58"/>
      <c r="SGC19" s="56" t="e">
        <f>VLOOKUP(SGB19,$B$8:$C$182,2,0)</f>
        <v>#N/A</v>
      </c>
      <c r="SGD19" s="57"/>
      <c r="SGE19" s="58"/>
      <c r="SGF19" s="56" t="e">
        <f>VLOOKUP(SGE19,$B$8:$C$182,2,0)</f>
        <v>#N/A</v>
      </c>
      <c r="SGG19" s="57"/>
      <c r="SGH19" s="58"/>
      <c r="SGI19" s="56" t="e">
        <f>VLOOKUP(SGH19,$B$8:$C$182,2,0)</f>
        <v>#N/A</v>
      </c>
      <c r="SGJ19" s="57"/>
      <c r="SGK19" s="58"/>
      <c r="SGL19" s="56" t="e">
        <f>VLOOKUP(SGK19,$B$8:$C$182,2,0)</f>
        <v>#N/A</v>
      </c>
      <c r="SGM19" s="57"/>
      <c r="SGN19" s="58"/>
      <c r="SGO19" s="56" t="e">
        <f>VLOOKUP(SGN19,$B$8:$C$182,2,0)</f>
        <v>#N/A</v>
      </c>
      <c r="SGP19" s="57"/>
      <c r="SGQ19" s="58"/>
      <c r="SGR19" s="56" t="e">
        <f>VLOOKUP(SGQ19,$B$8:$C$182,2,0)</f>
        <v>#N/A</v>
      </c>
      <c r="SGS19" s="57"/>
      <c r="SGT19" s="58"/>
      <c r="SGU19" s="56" t="e">
        <f>VLOOKUP(SGT19,$B$8:$C$182,2,0)</f>
        <v>#N/A</v>
      </c>
      <c r="SGV19" s="57"/>
      <c r="SGW19" s="58"/>
      <c r="SGX19" s="56" t="e">
        <f>VLOOKUP(SGW19,$B$8:$C$182,2,0)</f>
        <v>#N/A</v>
      </c>
      <c r="SGY19" s="57"/>
      <c r="SGZ19" s="58"/>
      <c r="SHA19" s="56" t="e">
        <f>VLOOKUP(SGZ19,$B$8:$C$182,2,0)</f>
        <v>#N/A</v>
      </c>
      <c r="SHB19" s="57"/>
      <c r="SHC19" s="58"/>
      <c r="SHD19" s="56" t="e">
        <f>VLOOKUP(SHC19,$B$8:$C$182,2,0)</f>
        <v>#N/A</v>
      </c>
      <c r="SHE19" s="57"/>
      <c r="SHF19" s="58"/>
      <c r="SHG19" s="56" t="e">
        <f>VLOOKUP(SHF19,$B$8:$C$182,2,0)</f>
        <v>#N/A</v>
      </c>
      <c r="SHH19" s="57"/>
      <c r="SHI19" s="58"/>
      <c r="SHJ19" s="56" t="e">
        <f>VLOOKUP(SHI19,$B$8:$C$182,2,0)</f>
        <v>#N/A</v>
      </c>
      <c r="SHK19" s="57"/>
      <c r="SHL19" s="58"/>
      <c r="SHM19" s="56" t="e">
        <f>VLOOKUP(SHL19,$B$8:$C$182,2,0)</f>
        <v>#N/A</v>
      </c>
      <c r="SHN19" s="57"/>
      <c r="SHO19" s="58"/>
      <c r="SHP19" s="56" t="e">
        <f>VLOOKUP(SHO19,$B$8:$C$182,2,0)</f>
        <v>#N/A</v>
      </c>
      <c r="SHQ19" s="57"/>
      <c r="SHR19" s="58"/>
      <c r="SHS19" s="56" t="e">
        <f>VLOOKUP(SHR19,$B$8:$C$182,2,0)</f>
        <v>#N/A</v>
      </c>
      <c r="SHT19" s="57"/>
      <c r="SHU19" s="58"/>
      <c r="SHV19" s="56" t="e">
        <f>VLOOKUP(SHU19,$B$8:$C$182,2,0)</f>
        <v>#N/A</v>
      </c>
      <c r="SHW19" s="57"/>
      <c r="SHX19" s="58"/>
      <c r="SHY19" s="56" t="e">
        <f>VLOOKUP(SHX19,$B$8:$C$182,2,0)</f>
        <v>#N/A</v>
      </c>
      <c r="SHZ19" s="57"/>
      <c r="SIA19" s="58"/>
      <c r="SIB19" s="56" t="e">
        <f>VLOOKUP(SIA19,$B$8:$C$182,2,0)</f>
        <v>#N/A</v>
      </c>
      <c r="SIC19" s="57"/>
      <c r="SID19" s="58"/>
      <c r="SIE19" s="56" t="e">
        <f>VLOOKUP(SID19,$B$8:$C$182,2,0)</f>
        <v>#N/A</v>
      </c>
      <c r="SIF19" s="57"/>
      <c r="SIG19" s="58"/>
      <c r="SIH19" s="56" t="e">
        <f>VLOOKUP(SIG19,$B$8:$C$182,2,0)</f>
        <v>#N/A</v>
      </c>
      <c r="SII19" s="57"/>
      <c r="SIJ19" s="58"/>
      <c r="SIK19" s="56" t="e">
        <f>VLOOKUP(SIJ19,$B$8:$C$182,2,0)</f>
        <v>#N/A</v>
      </c>
      <c r="SIL19" s="57"/>
      <c r="SIM19" s="58"/>
      <c r="SIN19" s="56" t="e">
        <f>VLOOKUP(SIM19,$B$8:$C$182,2,0)</f>
        <v>#N/A</v>
      </c>
      <c r="SIO19" s="57"/>
      <c r="SIP19" s="58"/>
      <c r="SIQ19" s="56" t="e">
        <f>VLOOKUP(SIP19,$B$8:$C$182,2,0)</f>
        <v>#N/A</v>
      </c>
      <c r="SIR19" s="57"/>
      <c r="SIS19" s="58"/>
      <c r="SIT19" s="56" t="e">
        <f>VLOOKUP(SIS19,$B$8:$C$182,2,0)</f>
        <v>#N/A</v>
      </c>
      <c r="SIU19" s="57"/>
      <c r="SIV19" s="58"/>
      <c r="SIW19" s="56" t="e">
        <f>VLOOKUP(SIV19,$B$8:$C$182,2,0)</f>
        <v>#N/A</v>
      </c>
      <c r="SIX19" s="57"/>
      <c r="SIY19" s="58"/>
      <c r="SIZ19" s="56" t="e">
        <f>VLOOKUP(SIY19,$B$8:$C$182,2,0)</f>
        <v>#N/A</v>
      </c>
      <c r="SJA19" s="57"/>
      <c r="SJB19" s="58"/>
      <c r="SJC19" s="56" t="e">
        <f>VLOOKUP(SJB19,$B$8:$C$182,2,0)</f>
        <v>#N/A</v>
      </c>
      <c r="SJD19" s="57"/>
      <c r="SJE19" s="58"/>
      <c r="SJF19" s="56" t="e">
        <f>VLOOKUP(SJE19,$B$8:$C$182,2,0)</f>
        <v>#N/A</v>
      </c>
      <c r="SJG19" s="57"/>
      <c r="SJH19" s="58"/>
      <c r="SJI19" s="56" t="e">
        <f>VLOOKUP(SJH19,$B$8:$C$182,2,0)</f>
        <v>#N/A</v>
      </c>
      <c r="SJJ19" s="57"/>
      <c r="SJK19" s="58"/>
      <c r="SJL19" s="56" t="e">
        <f>VLOOKUP(SJK19,$B$8:$C$182,2,0)</f>
        <v>#N/A</v>
      </c>
      <c r="SJM19" s="57"/>
      <c r="SJN19" s="58"/>
      <c r="SJO19" s="56" t="e">
        <f>VLOOKUP(SJN19,$B$8:$C$182,2,0)</f>
        <v>#N/A</v>
      </c>
      <c r="SJP19" s="57"/>
      <c r="SJQ19" s="58"/>
      <c r="SJR19" s="56" t="e">
        <f>VLOOKUP(SJQ19,$B$8:$C$182,2,0)</f>
        <v>#N/A</v>
      </c>
      <c r="SJS19" s="57"/>
      <c r="SJT19" s="58"/>
      <c r="SJU19" s="56" t="e">
        <f>VLOOKUP(SJT19,$B$8:$C$182,2,0)</f>
        <v>#N/A</v>
      </c>
      <c r="SJV19" s="57"/>
      <c r="SJW19" s="58"/>
      <c r="SJX19" s="56" t="e">
        <f>VLOOKUP(SJW19,$B$8:$C$182,2,0)</f>
        <v>#N/A</v>
      </c>
      <c r="SJY19" s="57"/>
      <c r="SJZ19" s="58"/>
      <c r="SKA19" s="56" t="e">
        <f>VLOOKUP(SJZ19,$B$8:$C$182,2,0)</f>
        <v>#N/A</v>
      </c>
      <c r="SKB19" s="57"/>
      <c r="SKC19" s="58"/>
      <c r="SKD19" s="56" t="e">
        <f>VLOOKUP(SKC19,$B$8:$C$182,2,0)</f>
        <v>#N/A</v>
      </c>
      <c r="SKE19" s="57"/>
      <c r="SKF19" s="58"/>
      <c r="SKG19" s="56" t="e">
        <f>VLOOKUP(SKF19,$B$8:$C$182,2,0)</f>
        <v>#N/A</v>
      </c>
      <c r="SKH19" s="57"/>
      <c r="SKI19" s="58"/>
      <c r="SKJ19" s="56" t="e">
        <f>VLOOKUP(SKI19,$B$8:$C$182,2,0)</f>
        <v>#N/A</v>
      </c>
      <c r="SKK19" s="57"/>
      <c r="SKL19" s="58"/>
      <c r="SKM19" s="56" t="e">
        <f>VLOOKUP(SKL19,$B$8:$C$182,2,0)</f>
        <v>#N/A</v>
      </c>
      <c r="SKN19" s="57"/>
      <c r="SKO19" s="58"/>
      <c r="SKP19" s="56" t="e">
        <f>VLOOKUP(SKO19,$B$8:$C$182,2,0)</f>
        <v>#N/A</v>
      </c>
      <c r="SKQ19" s="57"/>
      <c r="SKR19" s="58"/>
      <c r="SKS19" s="56" t="e">
        <f>VLOOKUP(SKR19,$B$8:$C$182,2,0)</f>
        <v>#N/A</v>
      </c>
      <c r="SKT19" s="57"/>
      <c r="SKU19" s="58"/>
      <c r="SKV19" s="56" t="e">
        <f>VLOOKUP(SKU19,$B$8:$C$182,2,0)</f>
        <v>#N/A</v>
      </c>
      <c r="SKW19" s="57"/>
      <c r="SKX19" s="58"/>
      <c r="SKY19" s="56" t="e">
        <f>VLOOKUP(SKX19,$B$8:$C$182,2,0)</f>
        <v>#N/A</v>
      </c>
      <c r="SKZ19" s="57"/>
      <c r="SLA19" s="58"/>
      <c r="SLB19" s="56" t="e">
        <f>VLOOKUP(SLA19,$B$8:$C$182,2,0)</f>
        <v>#N/A</v>
      </c>
      <c r="SLC19" s="57"/>
      <c r="SLD19" s="58"/>
      <c r="SLE19" s="56" t="e">
        <f>VLOOKUP(SLD19,$B$8:$C$182,2,0)</f>
        <v>#N/A</v>
      </c>
      <c r="SLF19" s="57"/>
      <c r="SLG19" s="58"/>
      <c r="SLH19" s="56" t="e">
        <f>VLOOKUP(SLG19,$B$8:$C$182,2,0)</f>
        <v>#N/A</v>
      </c>
      <c r="SLI19" s="57"/>
      <c r="SLJ19" s="58"/>
      <c r="SLK19" s="56" t="e">
        <f>VLOOKUP(SLJ19,$B$8:$C$182,2,0)</f>
        <v>#N/A</v>
      </c>
      <c r="SLL19" s="57"/>
      <c r="SLM19" s="58"/>
      <c r="SLN19" s="56" t="e">
        <f>VLOOKUP(SLM19,$B$8:$C$182,2,0)</f>
        <v>#N/A</v>
      </c>
      <c r="SLO19" s="57"/>
      <c r="SLP19" s="58"/>
      <c r="SLQ19" s="56" t="e">
        <f>VLOOKUP(SLP19,$B$8:$C$182,2,0)</f>
        <v>#N/A</v>
      </c>
      <c r="SLR19" s="57"/>
      <c r="SLS19" s="58"/>
      <c r="SLT19" s="56" t="e">
        <f>VLOOKUP(SLS19,$B$8:$C$182,2,0)</f>
        <v>#N/A</v>
      </c>
      <c r="SLU19" s="57"/>
      <c r="SLV19" s="58"/>
      <c r="SLW19" s="56" t="e">
        <f>VLOOKUP(SLV19,$B$8:$C$182,2,0)</f>
        <v>#N/A</v>
      </c>
      <c r="SLX19" s="57"/>
      <c r="SLY19" s="58"/>
      <c r="SLZ19" s="56" t="e">
        <f>VLOOKUP(SLY19,$B$8:$C$182,2,0)</f>
        <v>#N/A</v>
      </c>
      <c r="SMA19" s="57"/>
      <c r="SMB19" s="58"/>
      <c r="SMC19" s="56" t="e">
        <f>VLOOKUP(SMB19,$B$8:$C$182,2,0)</f>
        <v>#N/A</v>
      </c>
      <c r="SMD19" s="57"/>
      <c r="SME19" s="58"/>
      <c r="SMF19" s="56" t="e">
        <f>VLOOKUP(SME19,$B$8:$C$182,2,0)</f>
        <v>#N/A</v>
      </c>
      <c r="SMG19" s="57"/>
      <c r="SMH19" s="58"/>
      <c r="SMI19" s="56" t="e">
        <f>VLOOKUP(SMH19,$B$8:$C$182,2,0)</f>
        <v>#N/A</v>
      </c>
      <c r="SMJ19" s="57"/>
      <c r="SMK19" s="58"/>
      <c r="SML19" s="56" t="e">
        <f>VLOOKUP(SMK19,$B$8:$C$182,2,0)</f>
        <v>#N/A</v>
      </c>
      <c r="SMM19" s="57"/>
      <c r="SMN19" s="58"/>
      <c r="SMO19" s="56" t="e">
        <f>VLOOKUP(SMN19,$B$8:$C$182,2,0)</f>
        <v>#N/A</v>
      </c>
      <c r="SMP19" s="57"/>
      <c r="SMQ19" s="58"/>
      <c r="SMR19" s="56" t="e">
        <f>VLOOKUP(SMQ19,$B$8:$C$182,2,0)</f>
        <v>#N/A</v>
      </c>
      <c r="SMS19" s="57"/>
      <c r="SMT19" s="58"/>
      <c r="SMU19" s="56" t="e">
        <f>VLOOKUP(SMT19,$B$8:$C$182,2,0)</f>
        <v>#N/A</v>
      </c>
      <c r="SMV19" s="57"/>
      <c r="SMW19" s="58"/>
      <c r="SMX19" s="56" t="e">
        <f>VLOOKUP(SMW19,$B$8:$C$182,2,0)</f>
        <v>#N/A</v>
      </c>
      <c r="SMY19" s="57"/>
      <c r="SMZ19" s="58"/>
      <c r="SNA19" s="56" t="e">
        <f>VLOOKUP(SMZ19,$B$8:$C$182,2,0)</f>
        <v>#N/A</v>
      </c>
      <c r="SNB19" s="57"/>
      <c r="SNC19" s="58"/>
      <c r="SND19" s="56" t="e">
        <f>VLOOKUP(SNC19,$B$8:$C$182,2,0)</f>
        <v>#N/A</v>
      </c>
      <c r="SNE19" s="57"/>
      <c r="SNF19" s="58"/>
      <c r="SNG19" s="56" t="e">
        <f>VLOOKUP(SNF19,$B$8:$C$182,2,0)</f>
        <v>#N/A</v>
      </c>
      <c r="SNH19" s="57"/>
      <c r="SNI19" s="58"/>
      <c r="SNJ19" s="56" t="e">
        <f>VLOOKUP(SNI19,$B$8:$C$182,2,0)</f>
        <v>#N/A</v>
      </c>
      <c r="SNK19" s="57"/>
      <c r="SNL19" s="58"/>
      <c r="SNM19" s="56" t="e">
        <f>VLOOKUP(SNL19,$B$8:$C$182,2,0)</f>
        <v>#N/A</v>
      </c>
      <c r="SNN19" s="57"/>
      <c r="SNO19" s="58"/>
      <c r="SNP19" s="56" t="e">
        <f>VLOOKUP(SNO19,$B$8:$C$182,2,0)</f>
        <v>#N/A</v>
      </c>
      <c r="SNQ19" s="57"/>
      <c r="SNR19" s="58"/>
      <c r="SNS19" s="56" t="e">
        <f>VLOOKUP(SNR19,$B$8:$C$182,2,0)</f>
        <v>#N/A</v>
      </c>
      <c r="SNT19" s="57"/>
      <c r="SNU19" s="58"/>
      <c r="SNV19" s="56" t="e">
        <f>VLOOKUP(SNU19,$B$8:$C$182,2,0)</f>
        <v>#N/A</v>
      </c>
      <c r="SNW19" s="57"/>
      <c r="SNX19" s="58"/>
      <c r="SNY19" s="56" t="e">
        <f>VLOOKUP(SNX19,$B$8:$C$182,2,0)</f>
        <v>#N/A</v>
      </c>
      <c r="SNZ19" s="57"/>
      <c r="SOA19" s="58"/>
      <c r="SOB19" s="56" t="e">
        <f>VLOOKUP(SOA19,$B$8:$C$182,2,0)</f>
        <v>#N/A</v>
      </c>
      <c r="SOC19" s="57"/>
      <c r="SOD19" s="58"/>
      <c r="SOE19" s="56" t="e">
        <f>VLOOKUP(SOD19,$B$8:$C$182,2,0)</f>
        <v>#N/A</v>
      </c>
      <c r="SOF19" s="57"/>
      <c r="SOG19" s="58"/>
      <c r="SOH19" s="56" t="e">
        <f>VLOOKUP(SOG19,$B$8:$C$182,2,0)</f>
        <v>#N/A</v>
      </c>
      <c r="SOI19" s="57"/>
      <c r="SOJ19" s="58"/>
      <c r="SOK19" s="56" t="e">
        <f>VLOOKUP(SOJ19,$B$8:$C$182,2,0)</f>
        <v>#N/A</v>
      </c>
      <c r="SOL19" s="57"/>
      <c r="SOM19" s="58"/>
      <c r="SON19" s="56" t="e">
        <f>VLOOKUP(SOM19,$B$8:$C$182,2,0)</f>
        <v>#N/A</v>
      </c>
      <c r="SOO19" s="57"/>
      <c r="SOP19" s="58"/>
      <c r="SOQ19" s="56" t="e">
        <f>VLOOKUP(SOP19,$B$8:$C$182,2,0)</f>
        <v>#N/A</v>
      </c>
      <c r="SOR19" s="57"/>
      <c r="SOS19" s="58"/>
      <c r="SOT19" s="56" t="e">
        <f>VLOOKUP(SOS19,$B$8:$C$182,2,0)</f>
        <v>#N/A</v>
      </c>
      <c r="SOU19" s="57"/>
      <c r="SOV19" s="58"/>
      <c r="SOW19" s="56" t="e">
        <f>VLOOKUP(SOV19,$B$8:$C$182,2,0)</f>
        <v>#N/A</v>
      </c>
      <c r="SOX19" s="57"/>
      <c r="SOY19" s="58"/>
      <c r="SOZ19" s="56" t="e">
        <f>VLOOKUP(SOY19,$B$8:$C$182,2,0)</f>
        <v>#N/A</v>
      </c>
      <c r="SPA19" s="57"/>
      <c r="SPB19" s="58"/>
      <c r="SPC19" s="56" t="e">
        <f>VLOOKUP(SPB19,$B$8:$C$182,2,0)</f>
        <v>#N/A</v>
      </c>
      <c r="SPD19" s="57"/>
      <c r="SPE19" s="58"/>
      <c r="SPF19" s="56" t="e">
        <f>VLOOKUP(SPE19,$B$8:$C$182,2,0)</f>
        <v>#N/A</v>
      </c>
      <c r="SPG19" s="57"/>
      <c r="SPH19" s="58"/>
      <c r="SPI19" s="56" t="e">
        <f>VLOOKUP(SPH19,$B$8:$C$182,2,0)</f>
        <v>#N/A</v>
      </c>
      <c r="SPJ19" s="57"/>
      <c r="SPK19" s="58"/>
      <c r="SPL19" s="56" t="e">
        <f>VLOOKUP(SPK19,$B$8:$C$182,2,0)</f>
        <v>#N/A</v>
      </c>
      <c r="SPM19" s="57"/>
      <c r="SPN19" s="58"/>
      <c r="SPO19" s="56" t="e">
        <f>VLOOKUP(SPN19,$B$8:$C$182,2,0)</f>
        <v>#N/A</v>
      </c>
      <c r="SPP19" s="57"/>
      <c r="SPQ19" s="58"/>
      <c r="SPR19" s="56" t="e">
        <f>VLOOKUP(SPQ19,$B$8:$C$182,2,0)</f>
        <v>#N/A</v>
      </c>
      <c r="SPS19" s="57"/>
      <c r="SPT19" s="58"/>
      <c r="SPU19" s="56" t="e">
        <f>VLOOKUP(SPT19,$B$8:$C$182,2,0)</f>
        <v>#N/A</v>
      </c>
      <c r="SPV19" s="57"/>
      <c r="SPW19" s="58"/>
      <c r="SPX19" s="56" t="e">
        <f>VLOOKUP(SPW19,$B$8:$C$182,2,0)</f>
        <v>#N/A</v>
      </c>
      <c r="SPY19" s="57"/>
      <c r="SPZ19" s="58"/>
      <c r="SQA19" s="56" t="e">
        <f>VLOOKUP(SPZ19,$B$8:$C$182,2,0)</f>
        <v>#N/A</v>
      </c>
      <c r="SQB19" s="57"/>
      <c r="SQC19" s="58"/>
      <c r="SQD19" s="56" t="e">
        <f>VLOOKUP(SQC19,$B$8:$C$182,2,0)</f>
        <v>#N/A</v>
      </c>
      <c r="SQE19" s="57"/>
      <c r="SQF19" s="58"/>
      <c r="SQG19" s="56" t="e">
        <f>VLOOKUP(SQF19,$B$8:$C$182,2,0)</f>
        <v>#N/A</v>
      </c>
      <c r="SQH19" s="57"/>
      <c r="SQI19" s="58"/>
      <c r="SQJ19" s="56" t="e">
        <f>VLOOKUP(SQI19,$B$8:$C$182,2,0)</f>
        <v>#N/A</v>
      </c>
      <c r="SQK19" s="57"/>
      <c r="SQL19" s="58"/>
      <c r="SQM19" s="56" t="e">
        <f>VLOOKUP(SQL19,$B$8:$C$182,2,0)</f>
        <v>#N/A</v>
      </c>
      <c r="SQN19" s="57"/>
      <c r="SQO19" s="58"/>
      <c r="SQP19" s="56" t="e">
        <f>VLOOKUP(SQO19,$B$8:$C$182,2,0)</f>
        <v>#N/A</v>
      </c>
      <c r="SQQ19" s="57"/>
      <c r="SQR19" s="58"/>
      <c r="SQS19" s="56" t="e">
        <f>VLOOKUP(SQR19,$B$8:$C$182,2,0)</f>
        <v>#N/A</v>
      </c>
      <c r="SQT19" s="57"/>
      <c r="SQU19" s="58"/>
      <c r="SQV19" s="56" t="e">
        <f>VLOOKUP(SQU19,$B$8:$C$182,2,0)</f>
        <v>#N/A</v>
      </c>
      <c r="SQW19" s="57"/>
      <c r="SQX19" s="58"/>
      <c r="SQY19" s="56" t="e">
        <f>VLOOKUP(SQX19,$B$8:$C$182,2,0)</f>
        <v>#N/A</v>
      </c>
      <c r="SQZ19" s="57"/>
      <c r="SRA19" s="58"/>
      <c r="SRB19" s="56" t="e">
        <f>VLOOKUP(SRA19,$B$8:$C$182,2,0)</f>
        <v>#N/A</v>
      </c>
      <c r="SRC19" s="57"/>
      <c r="SRD19" s="58"/>
      <c r="SRE19" s="56" t="e">
        <f>VLOOKUP(SRD19,$B$8:$C$182,2,0)</f>
        <v>#N/A</v>
      </c>
      <c r="SRF19" s="57"/>
      <c r="SRG19" s="58"/>
      <c r="SRH19" s="56" t="e">
        <f>VLOOKUP(SRG19,$B$8:$C$182,2,0)</f>
        <v>#N/A</v>
      </c>
      <c r="SRI19" s="57"/>
      <c r="SRJ19" s="58"/>
      <c r="SRK19" s="56" t="e">
        <f>VLOOKUP(SRJ19,$B$8:$C$182,2,0)</f>
        <v>#N/A</v>
      </c>
      <c r="SRL19" s="57"/>
      <c r="SRM19" s="58"/>
      <c r="SRN19" s="56" t="e">
        <f>VLOOKUP(SRM19,$B$8:$C$182,2,0)</f>
        <v>#N/A</v>
      </c>
      <c r="SRO19" s="57"/>
      <c r="SRP19" s="58"/>
      <c r="SRQ19" s="56" t="e">
        <f>VLOOKUP(SRP19,$B$8:$C$182,2,0)</f>
        <v>#N/A</v>
      </c>
      <c r="SRR19" s="57"/>
      <c r="SRS19" s="58"/>
      <c r="SRT19" s="56" t="e">
        <f>VLOOKUP(SRS19,$B$8:$C$182,2,0)</f>
        <v>#N/A</v>
      </c>
      <c r="SRU19" s="57"/>
      <c r="SRV19" s="58"/>
      <c r="SRW19" s="56" t="e">
        <f>VLOOKUP(SRV19,$B$8:$C$182,2,0)</f>
        <v>#N/A</v>
      </c>
      <c r="SRX19" s="57"/>
      <c r="SRY19" s="58"/>
      <c r="SRZ19" s="56" t="e">
        <f>VLOOKUP(SRY19,$B$8:$C$182,2,0)</f>
        <v>#N/A</v>
      </c>
      <c r="SSA19" s="57"/>
      <c r="SSB19" s="58"/>
      <c r="SSC19" s="56" t="e">
        <f>VLOOKUP(SSB19,$B$8:$C$182,2,0)</f>
        <v>#N/A</v>
      </c>
      <c r="SSD19" s="57"/>
      <c r="SSE19" s="58"/>
      <c r="SSF19" s="56" t="e">
        <f>VLOOKUP(SSE19,$B$8:$C$182,2,0)</f>
        <v>#N/A</v>
      </c>
      <c r="SSG19" s="57"/>
      <c r="SSH19" s="58"/>
      <c r="SSI19" s="56" t="e">
        <f>VLOOKUP(SSH19,$B$8:$C$182,2,0)</f>
        <v>#N/A</v>
      </c>
      <c r="SSJ19" s="57"/>
      <c r="SSK19" s="58"/>
      <c r="SSL19" s="56" t="e">
        <f>VLOOKUP(SSK19,$B$8:$C$182,2,0)</f>
        <v>#N/A</v>
      </c>
      <c r="SSM19" s="57"/>
      <c r="SSN19" s="58"/>
      <c r="SSO19" s="56" t="e">
        <f>VLOOKUP(SSN19,$B$8:$C$182,2,0)</f>
        <v>#N/A</v>
      </c>
      <c r="SSP19" s="57"/>
      <c r="SSQ19" s="58"/>
      <c r="SSR19" s="56" t="e">
        <f>VLOOKUP(SSQ19,$B$8:$C$182,2,0)</f>
        <v>#N/A</v>
      </c>
      <c r="SSS19" s="57"/>
      <c r="SST19" s="58"/>
      <c r="SSU19" s="56" t="e">
        <f>VLOOKUP(SST19,$B$8:$C$182,2,0)</f>
        <v>#N/A</v>
      </c>
      <c r="SSV19" s="57"/>
      <c r="SSW19" s="58"/>
      <c r="SSX19" s="56" t="e">
        <f>VLOOKUP(SSW19,$B$8:$C$182,2,0)</f>
        <v>#N/A</v>
      </c>
      <c r="SSY19" s="57"/>
      <c r="SSZ19" s="58"/>
      <c r="STA19" s="56" t="e">
        <f>VLOOKUP(SSZ19,$B$8:$C$182,2,0)</f>
        <v>#N/A</v>
      </c>
      <c r="STB19" s="57"/>
      <c r="STC19" s="58"/>
      <c r="STD19" s="56" t="e">
        <f>VLOOKUP(STC19,$B$8:$C$182,2,0)</f>
        <v>#N/A</v>
      </c>
      <c r="STE19" s="57"/>
      <c r="STF19" s="58"/>
      <c r="STG19" s="56" t="e">
        <f>VLOOKUP(STF19,$B$8:$C$182,2,0)</f>
        <v>#N/A</v>
      </c>
      <c r="STH19" s="57"/>
      <c r="STI19" s="58"/>
      <c r="STJ19" s="56" t="e">
        <f>VLOOKUP(STI19,$B$8:$C$182,2,0)</f>
        <v>#N/A</v>
      </c>
      <c r="STK19" s="57"/>
      <c r="STL19" s="58"/>
      <c r="STM19" s="56" t="e">
        <f>VLOOKUP(STL19,$B$8:$C$182,2,0)</f>
        <v>#N/A</v>
      </c>
      <c r="STN19" s="57"/>
      <c r="STO19" s="58"/>
      <c r="STP19" s="56" t="e">
        <f>VLOOKUP(STO19,$B$8:$C$182,2,0)</f>
        <v>#N/A</v>
      </c>
      <c r="STQ19" s="57"/>
      <c r="STR19" s="58"/>
      <c r="STS19" s="56" t="e">
        <f>VLOOKUP(STR19,$B$8:$C$182,2,0)</f>
        <v>#N/A</v>
      </c>
      <c r="STT19" s="57"/>
      <c r="STU19" s="58"/>
      <c r="STV19" s="56" t="e">
        <f>VLOOKUP(STU19,$B$8:$C$182,2,0)</f>
        <v>#N/A</v>
      </c>
      <c r="STW19" s="57"/>
      <c r="STX19" s="58"/>
      <c r="STY19" s="56" t="e">
        <f>VLOOKUP(STX19,$B$8:$C$182,2,0)</f>
        <v>#N/A</v>
      </c>
      <c r="STZ19" s="57"/>
      <c r="SUA19" s="58"/>
      <c r="SUB19" s="56" t="e">
        <f>VLOOKUP(SUA19,$B$8:$C$182,2,0)</f>
        <v>#N/A</v>
      </c>
      <c r="SUC19" s="57"/>
      <c r="SUD19" s="58"/>
      <c r="SUE19" s="56" t="e">
        <f>VLOOKUP(SUD19,$B$8:$C$182,2,0)</f>
        <v>#N/A</v>
      </c>
      <c r="SUF19" s="57"/>
      <c r="SUG19" s="58"/>
      <c r="SUH19" s="56" t="e">
        <f>VLOOKUP(SUG19,$B$8:$C$182,2,0)</f>
        <v>#N/A</v>
      </c>
      <c r="SUI19" s="57"/>
      <c r="SUJ19" s="58"/>
      <c r="SUK19" s="56" t="e">
        <f>VLOOKUP(SUJ19,$B$8:$C$182,2,0)</f>
        <v>#N/A</v>
      </c>
      <c r="SUL19" s="57"/>
      <c r="SUM19" s="58"/>
      <c r="SUN19" s="56" t="e">
        <f>VLOOKUP(SUM19,$B$8:$C$182,2,0)</f>
        <v>#N/A</v>
      </c>
      <c r="SUO19" s="57"/>
      <c r="SUP19" s="58"/>
      <c r="SUQ19" s="56" t="e">
        <f>VLOOKUP(SUP19,$B$8:$C$182,2,0)</f>
        <v>#N/A</v>
      </c>
      <c r="SUR19" s="57"/>
      <c r="SUS19" s="58"/>
      <c r="SUT19" s="56" t="e">
        <f>VLOOKUP(SUS19,$B$8:$C$182,2,0)</f>
        <v>#N/A</v>
      </c>
      <c r="SUU19" s="57"/>
      <c r="SUV19" s="58"/>
      <c r="SUW19" s="56" t="e">
        <f>VLOOKUP(SUV19,$B$8:$C$182,2,0)</f>
        <v>#N/A</v>
      </c>
      <c r="SUX19" s="57"/>
      <c r="SUY19" s="58"/>
      <c r="SUZ19" s="56" t="e">
        <f>VLOOKUP(SUY19,$B$8:$C$182,2,0)</f>
        <v>#N/A</v>
      </c>
      <c r="SVA19" s="57"/>
      <c r="SVB19" s="58"/>
      <c r="SVC19" s="56" t="e">
        <f>VLOOKUP(SVB19,$B$8:$C$182,2,0)</f>
        <v>#N/A</v>
      </c>
      <c r="SVD19" s="57"/>
      <c r="SVE19" s="58"/>
      <c r="SVF19" s="56" t="e">
        <f>VLOOKUP(SVE19,$B$8:$C$182,2,0)</f>
        <v>#N/A</v>
      </c>
      <c r="SVG19" s="57"/>
      <c r="SVH19" s="58"/>
      <c r="SVI19" s="56" t="e">
        <f>VLOOKUP(SVH19,$B$8:$C$182,2,0)</f>
        <v>#N/A</v>
      </c>
      <c r="SVJ19" s="57"/>
      <c r="SVK19" s="58"/>
      <c r="SVL19" s="56" t="e">
        <f>VLOOKUP(SVK19,$B$8:$C$182,2,0)</f>
        <v>#N/A</v>
      </c>
      <c r="SVM19" s="57"/>
      <c r="SVN19" s="58"/>
      <c r="SVO19" s="56" t="e">
        <f>VLOOKUP(SVN19,$B$8:$C$182,2,0)</f>
        <v>#N/A</v>
      </c>
      <c r="SVP19" s="57"/>
      <c r="SVQ19" s="58"/>
      <c r="SVR19" s="56" t="e">
        <f>VLOOKUP(SVQ19,$B$8:$C$182,2,0)</f>
        <v>#N/A</v>
      </c>
      <c r="SVS19" s="57"/>
      <c r="SVT19" s="58"/>
      <c r="SVU19" s="56" t="e">
        <f>VLOOKUP(SVT19,$B$8:$C$182,2,0)</f>
        <v>#N/A</v>
      </c>
      <c r="SVV19" s="57"/>
      <c r="SVW19" s="58"/>
      <c r="SVX19" s="56" t="e">
        <f>VLOOKUP(SVW19,$B$8:$C$182,2,0)</f>
        <v>#N/A</v>
      </c>
      <c r="SVY19" s="57"/>
      <c r="SVZ19" s="58"/>
      <c r="SWA19" s="56" t="e">
        <f>VLOOKUP(SVZ19,$B$8:$C$182,2,0)</f>
        <v>#N/A</v>
      </c>
      <c r="SWB19" s="57"/>
      <c r="SWC19" s="58"/>
      <c r="SWD19" s="56" t="e">
        <f>VLOOKUP(SWC19,$B$8:$C$182,2,0)</f>
        <v>#N/A</v>
      </c>
      <c r="SWE19" s="57"/>
      <c r="SWF19" s="58"/>
      <c r="SWG19" s="56" t="e">
        <f>VLOOKUP(SWF19,$B$8:$C$182,2,0)</f>
        <v>#N/A</v>
      </c>
      <c r="SWH19" s="57"/>
      <c r="SWI19" s="58"/>
      <c r="SWJ19" s="56" t="e">
        <f>VLOOKUP(SWI19,$B$8:$C$182,2,0)</f>
        <v>#N/A</v>
      </c>
      <c r="SWK19" s="57"/>
      <c r="SWL19" s="58"/>
      <c r="SWM19" s="56" t="e">
        <f>VLOOKUP(SWL19,$B$8:$C$182,2,0)</f>
        <v>#N/A</v>
      </c>
      <c r="SWN19" s="57"/>
      <c r="SWO19" s="58"/>
      <c r="SWP19" s="56" t="e">
        <f>VLOOKUP(SWO19,$B$8:$C$182,2,0)</f>
        <v>#N/A</v>
      </c>
      <c r="SWQ19" s="57"/>
      <c r="SWR19" s="58"/>
      <c r="SWS19" s="56" t="e">
        <f>VLOOKUP(SWR19,$B$8:$C$182,2,0)</f>
        <v>#N/A</v>
      </c>
      <c r="SWT19" s="57"/>
      <c r="SWU19" s="58"/>
      <c r="SWV19" s="56" t="e">
        <f>VLOOKUP(SWU19,$B$8:$C$182,2,0)</f>
        <v>#N/A</v>
      </c>
      <c r="SWW19" s="57"/>
      <c r="SWX19" s="58"/>
      <c r="SWY19" s="56" t="e">
        <f>VLOOKUP(SWX19,$B$8:$C$182,2,0)</f>
        <v>#N/A</v>
      </c>
      <c r="SWZ19" s="57"/>
      <c r="SXA19" s="58"/>
      <c r="SXB19" s="56" t="e">
        <f>VLOOKUP(SXA19,$B$8:$C$182,2,0)</f>
        <v>#N/A</v>
      </c>
      <c r="SXC19" s="57"/>
      <c r="SXD19" s="58"/>
      <c r="SXE19" s="56" t="e">
        <f>VLOOKUP(SXD19,$B$8:$C$182,2,0)</f>
        <v>#N/A</v>
      </c>
      <c r="SXF19" s="57"/>
      <c r="SXG19" s="58"/>
      <c r="SXH19" s="56" t="e">
        <f>VLOOKUP(SXG19,$B$8:$C$182,2,0)</f>
        <v>#N/A</v>
      </c>
      <c r="SXI19" s="57"/>
      <c r="SXJ19" s="58"/>
      <c r="SXK19" s="56" t="e">
        <f>VLOOKUP(SXJ19,$B$8:$C$182,2,0)</f>
        <v>#N/A</v>
      </c>
      <c r="SXL19" s="57"/>
      <c r="SXM19" s="58"/>
      <c r="SXN19" s="56" t="e">
        <f>VLOOKUP(SXM19,$B$8:$C$182,2,0)</f>
        <v>#N/A</v>
      </c>
      <c r="SXO19" s="57"/>
      <c r="SXP19" s="58"/>
      <c r="SXQ19" s="56" t="e">
        <f>VLOOKUP(SXP19,$B$8:$C$182,2,0)</f>
        <v>#N/A</v>
      </c>
      <c r="SXR19" s="57"/>
      <c r="SXS19" s="58"/>
      <c r="SXT19" s="56" t="e">
        <f>VLOOKUP(SXS19,$B$8:$C$182,2,0)</f>
        <v>#N/A</v>
      </c>
      <c r="SXU19" s="57"/>
      <c r="SXV19" s="58"/>
      <c r="SXW19" s="56" t="e">
        <f>VLOOKUP(SXV19,$B$8:$C$182,2,0)</f>
        <v>#N/A</v>
      </c>
      <c r="SXX19" s="57"/>
      <c r="SXY19" s="58"/>
      <c r="SXZ19" s="56" t="e">
        <f>VLOOKUP(SXY19,$B$8:$C$182,2,0)</f>
        <v>#N/A</v>
      </c>
      <c r="SYA19" s="57"/>
      <c r="SYB19" s="58"/>
      <c r="SYC19" s="56" t="e">
        <f>VLOOKUP(SYB19,$B$8:$C$182,2,0)</f>
        <v>#N/A</v>
      </c>
      <c r="SYD19" s="57"/>
      <c r="SYE19" s="58"/>
      <c r="SYF19" s="56" t="e">
        <f>VLOOKUP(SYE19,$B$8:$C$182,2,0)</f>
        <v>#N/A</v>
      </c>
      <c r="SYG19" s="57"/>
      <c r="SYH19" s="58"/>
      <c r="SYI19" s="56" t="e">
        <f>VLOOKUP(SYH19,$B$8:$C$182,2,0)</f>
        <v>#N/A</v>
      </c>
      <c r="SYJ19" s="57"/>
      <c r="SYK19" s="58"/>
      <c r="SYL19" s="56" t="e">
        <f>VLOOKUP(SYK19,$B$8:$C$182,2,0)</f>
        <v>#N/A</v>
      </c>
      <c r="SYM19" s="57"/>
      <c r="SYN19" s="58"/>
      <c r="SYO19" s="56" t="e">
        <f>VLOOKUP(SYN19,$B$8:$C$182,2,0)</f>
        <v>#N/A</v>
      </c>
      <c r="SYP19" s="57"/>
      <c r="SYQ19" s="58"/>
      <c r="SYR19" s="56" t="e">
        <f>VLOOKUP(SYQ19,$B$8:$C$182,2,0)</f>
        <v>#N/A</v>
      </c>
      <c r="SYS19" s="57"/>
      <c r="SYT19" s="58"/>
      <c r="SYU19" s="56" t="e">
        <f>VLOOKUP(SYT19,$B$8:$C$182,2,0)</f>
        <v>#N/A</v>
      </c>
      <c r="SYV19" s="57"/>
      <c r="SYW19" s="58"/>
      <c r="SYX19" s="56" t="e">
        <f>VLOOKUP(SYW19,$B$8:$C$182,2,0)</f>
        <v>#N/A</v>
      </c>
      <c r="SYY19" s="57"/>
      <c r="SYZ19" s="58"/>
      <c r="SZA19" s="56" t="e">
        <f>VLOOKUP(SYZ19,$B$8:$C$182,2,0)</f>
        <v>#N/A</v>
      </c>
      <c r="SZB19" s="57"/>
      <c r="SZC19" s="58"/>
      <c r="SZD19" s="56" t="e">
        <f>VLOOKUP(SZC19,$B$8:$C$182,2,0)</f>
        <v>#N/A</v>
      </c>
      <c r="SZE19" s="57"/>
      <c r="SZF19" s="58"/>
      <c r="SZG19" s="56" t="e">
        <f>VLOOKUP(SZF19,$B$8:$C$182,2,0)</f>
        <v>#N/A</v>
      </c>
      <c r="SZH19" s="57"/>
      <c r="SZI19" s="58"/>
      <c r="SZJ19" s="56" t="e">
        <f>VLOOKUP(SZI19,$B$8:$C$182,2,0)</f>
        <v>#N/A</v>
      </c>
      <c r="SZK19" s="57"/>
      <c r="SZL19" s="58"/>
      <c r="SZM19" s="56" t="e">
        <f>VLOOKUP(SZL19,$B$8:$C$182,2,0)</f>
        <v>#N/A</v>
      </c>
      <c r="SZN19" s="57"/>
      <c r="SZO19" s="58"/>
      <c r="SZP19" s="56" t="e">
        <f>VLOOKUP(SZO19,$B$8:$C$182,2,0)</f>
        <v>#N/A</v>
      </c>
      <c r="SZQ19" s="57"/>
      <c r="SZR19" s="58"/>
      <c r="SZS19" s="56" t="e">
        <f>VLOOKUP(SZR19,$B$8:$C$182,2,0)</f>
        <v>#N/A</v>
      </c>
      <c r="SZT19" s="57"/>
      <c r="SZU19" s="58"/>
      <c r="SZV19" s="56" t="e">
        <f>VLOOKUP(SZU19,$B$8:$C$182,2,0)</f>
        <v>#N/A</v>
      </c>
      <c r="SZW19" s="57"/>
      <c r="SZX19" s="58"/>
      <c r="SZY19" s="56" t="e">
        <f>VLOOKUP(SZX19,$B$8:$C$182,2,0)</f>
        <v>#N/A</v>
      </c>
      <c r="SZZ19" s="57"/>
      <c r="TAA19" s="58"/>
      <c r="TAB19" s="56" t="e">
        <f>VLOOKUP(TAA19,$B$8:$C$182,2,0)</f>
        <v>#N/A</v>
      </c>
      <c r="TAC19" s="57"/>
      <c r="TAD19" s="58"/>
      <c r="TAE19" s="56" t="e">
        <f>VLOOKUP(TAD19,$B$8:$C$182,2,0)</f>
        <v>#N/A</v>
      </c>
      <c r="TAF19" s="57"/>
      <c r="TAG19" s="58"/>
      <c r="TAH19" s="56" t="e">
        <f>VLOOKUP(TAG19,$B$8:$C$182,2,0)</f>
        <v>#N/A</v>
      </c>
      <c r="TAI19" s="57"/>
      <c r="TAJ19" s="58"/>
      <c r="TAK19" s="56" t="e">
        <f>VLOOKUP(TAJ19,$B$8:$C$182,2,0)</f>
        <v>#N/A</v>
      </c>
      <c r="TAL19" s="57"/>
      <c r="TAM19" s="58"/>
      <c r="TAN19" s="56" t="e">
        <f>VLOOKUP(TAM19,$B$8:$C$182,2,0)</f>
        <v>#N/A</v>
      </c>
      <c r="TAO19" s="57"/>
      <c r="TAP19" s="58"/>
      <c r="TAQ19" s="56" t="e">
        <f>VLOOKUP(TAP19,$B$8:$C$182,2,0)</f>
        <v>#N/A</v>
      </c>
      <c r="TAR19" s="57"/>
      <c r="TAS19" s="58"/>
      <c r="TAT19" s="56" t="e">
        <f>VLOOKUP(TAS19,$B$8:$C$182,2,0)</f>
        <v>#N/A</v>
      </c>
      <c r="TAU19" s="57"/>
      <c r="TAV19" s="58"/>
      <c r="TAW19" s="56" t="e">
        <f>VLOOKUP(TAV19,$B$8:$C$182,2,0)</f>
        <v>#N/A</v>
      </c>
      <c r="TAX19" s="57"/>
      <c r="TAY19" s="58"/>
      <c r="TAZ19" s="56" t="e">
        <f>VLOOKUP(TAY19,$B$8:$C$182,2,0)</f>
        <v>#N/A</v>
      </c>
      <c r="TBA19" s="57"/>
      <c r="TBB19" s="58"/>
      <c r="TBC19" s="56" t="e">
        <f>VLOOKUP(TBB19,$B$8:$C$182,2,0)</f>
        <v>#N/A</v>
      </c>
      <c r="TBD19" s="57"/>
      <c r="TBE19" s="58"/>
      <c r="TBF19" s="56" t="e">
        <f>VLOOKUP(TBE19,$B$8:$C$182,2,0)</f>
        <v>#N/A</v>
      </c>
      <c r="TBG19" s="57"/>
      <c r="TBH19" s="58"/>
      <c r="TBI19" s="56" t="e">
        <f>VLOOKUP(TBH19,$B$8:$C$182,2,0)</f>
        <v>#N/A</v>
      </c>
      <c r="TBJ19" s="57"/>
      <c r="TBK19" s="58"/>
      <c r="TBL19" s="56" t="e">
        <f>VLOOKUP(TBK19,$B$8:$C$182,2,0)</f>
        <v>#N/A</v>
      </c>
      <c r="TBM19" s="57"/>
      <c r="TBN19" s="58"/>
      <c r="TBO19" s="56" t="e">
        <f>VLOOKUP(TBN19,$B$8:$C$182,2,0)</f>
        <v>#N/A</v>
      </c>
      <c r="TBP19" s="57"/>
      <c r="TBQ19" s="58"/>
      <c r="TBR19" s="56" t="e">
        <f>VLOOKUP(TBQ19,$B$8:$C$182,2,0)</f>
        <v>#N/A</v>
      </c>
      <c r="TBS19" s="57"/>
      <c r="TBT19" s="58"/>
      <c r="TBU19" s="56" t="e">
        <f>VLOOKUP(TBT19,$B$8:$C$182,2,0)</f>
        <v>#N/A</v>
      </c>
      <c r="TBV19" s="57"/>
      <c r="TBW19" s="58"/>
      <c r="TBX19" s="56" t="e">
        <f>VLOOKUP(TBW19,$B$8:$C$182,2,0)</f>
        <v>#N/A</v>
      </c>
      <c r="TBY19" s="57"/>
      <c r="TBZ19" s="58"/>
      <c r="TCA19" s="56" t="e">
        <f>VLOOKUP(TBZ19,$B$8:$C$182,2,0)</f>
        <v>#N/A</v>
      </c>
      <c r="TCB19" s="57"/>
      <c r="TCC19" s="58"/>
      <c r="TCD19" s="56" t="e">
        <f>VLOOKUP(TCC19,$B$8:$C$182,2,0)</f>
        <v>#N/A</v>
      </c>
      <c r="TCE19" s="57"/>
      <c r="TCF19" s="58"/>
      <c r="TCG19" s="56" t="e">
        <f>VLOOKUP(TCF19,$B$8:$C$182,2,0)</f>
        <v>#N/A</v>
      </c>
      <c r="TCH19" s="57"/>
      <c r="TCI19" s="58"/>
      <c r="TCJ19" s="56" t="e">
        <f>VLOOKUP(TCI19,$B$8:$C$182,2,0)</f>
        <v>#N/A</v>
      </c>
      <c r="TCK19" s="57"/>
      <c r="TCL19" s="58"/>
      <c r="TCM19" s="56" t="e">
        <f>VLOOKUP(TCL19,$B$8:$C$182,2,0)</f>
        <v>#N/A</v>
      </c>
      <c r="TCN19" s="57"/>
      <c r="TCO19" s="58"/>
      <c r="TCP19" s="56" t="e">
        <f>VLOOKUP(TCO19,$B$8:$C$182,2,0)</f>
        <v>#N/A</v>
      </c>
      <c r="TCQ19" s="57"/>
      <c r="TCR19" s="58"/>
      <c r="TCS19" s="56" t="e">
        <f>VLOOKUP(TCR19,$B$8:$C$182,2,0)</f>
        <v>#N/A</v>
      </c>
      <c r="TCT19" s="57"/>
      <c r="TCU19" s="58"/>
      <c r="TCV19" s="56" t="e">
        <f>VLOOKUP(TCU19,$B$8:$C$182,2,0)</f>
        <v>#N/A</v>
      </c>
      <c r="TCW19" s="57"/>
      <c r="TCX19" s="58"/>
      <c r="TCY19" s="56" t="e">
        <f>VLOOKUP(TCX19,$B$8:$C$182,2,0)</f>
        <v>#N/A</v>
      </c>
      <c r="TCZ19" s="57"/>
      <c r="TDA19" s="58"/>
      <c r="TDB19" s="56" t="e">
        <f>VLOOKUP(TDA19,$B$8:$C$182,2,0)</f>
        <v>#N/A</v>
      </c>
      <c r="TDC19" s="57"/>
      <c r="TDD19" s="58"/>
      <c r="TDE19" s="56" t="e">
        <f>VLOOKUP(TDD19,$B$8:$C$182,2,0)</f>
        <v>#N/A</v>
      </c>
      <c r="TDF19" s="57"/>
      <c r="TDG19" s="58"/>
      <c r="TDH19" s="56" t="e">
        <f>VLOOKUP(TDG19,$B$8:$C$182,2,0)</f>
        <v>#N/A</v>
      </c>
      <c r="TDI19" s="57"/>
      <c r="TDJ19" s="58"/>
      <c r="TDK19" s="56" t="e">
        <f>VLOOKUP(TDJ19,$B$8:$C$182,2,0)</f>
        <v>#N/A</v>
      </c>
      <c r="TDL19" s="57"/>
      <c r="TDM19" s="58"/>
      <c r="TDN19" s="56" t="e">
        <f>VLOOKUP(TDM19,$B$8:$C$182,2,0)</f>
        <v>#N/A</v>
      </c>
      <c r="TDO19" s="57"/>
      <c r="TDP19" s="58"/>
      <c r="TDQ19" s="56" t="e">
        <f>VLOOKUP(TDP19,$B$8:$C$182,2,0)</f>
        <v>#N/A</v>
      </c>
      <c r="TDR19" s="57"/>
      <c r="TDS19" s="58"/>
      <c r="TDT19" s="56" t="e">
        <f>VLOOKUP(TDS19,$B$8:$C$182,2,0)</f>
        <v>#N/A</v>
      </c>
      <c r="TDU19" s="57"/>
      <c r="TDV19" s="58"/>
      <c r="TDW19" s="56" t="e">
        <f>VLOOKUP(TDV19,$B$8:$C$182,2,0)</f>
        <v>#N/A</v>
      </c>
      <c r="TDX19" s="57"/>
      <c r="TDY19" s="58"/>
      <c r="TDZ19" s="56" t="e">
        <f>VLOOKUP(TDY19,$B$8:$C$182,2,0)</f>
        <v>#N/A</v>
      </c>
      <c r="TEA19" s="57"/>
      <c r="TEB19" s="58"/>
      <c r="TEC19" s="56" t="e">
        <f>VLOOKUP(TEB19,$B$8:$C$182,2,0)</f>
        <v>#N/A</v>
      </c>
      <c r="TED19" s="57"/>
      <c r="TEE19" s="58"/>
      <c r="TEF19" s="56" t="e">
        <f>VLOOKUP(TEE19,$B$8:$C$182,2,0)</f>
        <v>#N/A</v>
      </c>
      <c r="TEG19" s="57"/>
      <c r="TEH19" s="58"/>
      <c r="TEI19" s="56" t="e">
        <f>VLOOKUP(TEH19,$B$8:$C$182,2,0)</f>
        <v>#N/A</v>
      </c>
      <c r="TEJ19" s="57"/>
      <c r="TEK19" s="58"/>
      <c r="TEL19" s="56" t="e">
        <f>VLOOKUP(TEK19,$B$8:$C$182,2,0)</f>
        <v>#N/A</v>
      </c>
      <c r="TEM19" s="57"/>
      <c r="TEN19" s="58"/>
      <c r="TEO19" s="56" t="e">
        <f>VLOOKUP(TEN19,$B$8:$C$182,2,0)</f>
        <v>#N/A</v>
      </c>
      <c r="TEP19" s="57"/>
      <c r="TEQ19" s="58"/>
      <c r="TER19" s="56" t="e">
        <f>VLOOKUP(TEQ19,$B$8:$C$182,2,0)</f>
        <v>#N/A</v>
      </c>
      <c r="TES19" s="57"/>
      <c r="TET19" s="58"/>
      <c r="TEU19" s="56" t="e">
        <f>VLOOKUP(TET19,$B$8:$C$182,2,0)</f>
        <v>#N/A</v>
      </c>
      <c r="TEV19" s="57"/>
      <c r="TEW19" s="58"/>
      <c r="TEX19" s="56" t="e">
        <f>VLOOKUP(TEW19,$B$8:$C$182,2,0)</f>
        <v>#N/A</v>
      </c>
      <c r="TEY19" s="57"/>
      <c r="TEZ19" s="58"/>
      <c r="TFA19" s="56" t="e">
        <f>VLOOKUP(TEZ19,$B$8:$C$182,2,0)</f>
        <v>#N/A</v>
      </c>
      <c r="TFB19" s="57"/>
      <c r="TFC19" s="58"/>
      <c r="TFD19" s="56" t="e">
        <f>VLOOKUP(TFC19,$B$8:$C$182,2,0)</f>
        <v>#N/A</v>
      </c>
      <c r="TFE19" s="57"/>
      <c r="TFF19" s="58"/>
      <c r="TFG19" s="56" t="e">
        <f>VLOOKUP(TFF19,$B$8:$C$182,2,0)</f>
        <v>#N/A</v>
      </c>
      <c r="TFH19" s="57"/>
      <c r="TFI19" s="58"/>
      <c r="TFJ19" s="56" t="e">
        <f>VLOOKUP(TFI19,$B$8:$C$182,2,0)</f>
        <v>#N/A</v>
      </c>
      <c r="TFK19" s="57"/>
      <c r="TFL19" s="58"/>
      <c r="TFM19" s="56" t="e">
        <f>VLOOKUP(TFL19,$B$8:$C$182,2,0)</f>
        <v>#N/A</v>
      </c>
      <c r="TFN19" s="57"/>
      <c r="TFO19" s="58"/>
      <c r="TFP19" s="56" t="e">
        <f>VLOOKUP(TFO19,$B$8:$C$182,2,0)</f>
        <v>#N/A</v>
      </c>
      <c r="TFQ19" s="57"/>
      <c r="TFR19" s="58"/>
      <c r="TFS19" s="56" t="e">
        <f>VLOOKUP(TFR19,$B$8:$C$182,2,0)</f>
        <v>#N/A</v>
      </c>
      <c r="TFT19" s="57"/>
      <c r="TFU19" s="58"/>
      <c r="TFV19" s="56" t="e">
        <f>VLOOKUP(TFU19,$B$8:$C$182,2,0)</f>
        <v>#N/A</v>
      </c>
      <c r="TFW19" s="57"/>
      <c r="TFX19" s="58"/>
      <c r="TFY19" s="56" t="e">
        <f>VLOOKUP(TFX19,$B$8:$C$182,2,0)</f>
        <v>#N/A</v>
      </c>
      <c r="TFZ19" s="57"/>
      <c r="TGA19" s="58"/>
      <c r="TGB19" s="56" t="e">
        <f>VLOOKUP(TGA19,$B$8:$C$182,2,0)</f>
        <v>#N/A</v>
      </c>
      <c r="TGC19" s="57"/>
      <c r="TGD19" s="58"/>
      <c r="TGE19" s="56" t="e">
        <f>VLOOKUP(TGD19,$B$8:$C$182,2,0)</f>
        <v>#N/A</v>
      </c>
      <c r="TGF19" s="57"/>
      <c r="TGG19" s="58"/>
      <c r="TGH19" s="56" t="e">
        <f>VLOOKUP(TGG19,$B$8:$C$182,2,0)</f>
        <v>#N/A</v>
      </c>
      <c r="TGI19" s="57"/>
      <c r="TGJ19" s="58"/>
      <c r="TGK19" s="56" t="e">
        <f>VLOOKUP(TGJ19,$B$8:$C$182,2,0)</f>
        <v>#N/A</v>
      </c>
      <c r="TGL19" s="57"/>
      <c r="TGM19" s="58"/>
      <c r="TGN19" s="56" t="e">
        <f>VLOOKUP(TGM19,$B$8:$C$182,2,0)</f>
        <v>#N/A</v>
      </c>
      <c r="TGO19" s="57"/>
      <c r="TGP19" s="58"/>
      <c r="TGQ19" s="56" t="e">
        <f>VLOOKUP(TGP19,$B$8:$C$182,2,0)</f>
        <v>#N/A</v>
      </c>
      <c r="TGR19" s="57"/>
      <c r="TGS19" s="58"/>
      <c r="TGT19" s="56" t="e">
        <f>VLOOKUP(TGS19,$B$8:$C$182,2,0)</f>
        <v>#N/A</v>
      </c>
      <c r="TGU19" s="57"/>
      <c r="TGV19" s="58"/>
      <c r="TGW19" s="56" t="e">
        <f>VLOOKUP(TGV19,$B$8:$C$182,2,0)</f>
        <v>#N/A</v>
      </c>
      <c r="TGX19" s="57"/>
      <c r="TGY19" s="58"/>
      <c r="TGZ19" s="56" t="e">
        <f>VLOOKUP(TGY19,$B$8:$C$182,2,0)</f>
        <v>#N/A</v>
      </c>
      <c r="THA19" s="57"/>
      <c r="THB19" s="58"/>
      <c r="THC19" s="56" t="e">
        <f>VLOOKUP(THB19,$B$8:$C$182,2,0)</f>
        <v>#N/A</v>
      </c>
      <c r="THD19" s="57"/>
      <c r="THE19" s="58"/>
      <c r="THF19" s="56" t="e">
        <f>VLOOKUP(THE19,$B$8:$C$182,2,0)</f>
        <v>#N/A</v>
      </c>
      <c r="THG19" s="57"/>
      <c r="THH19" s="58"/>
      <c r="THI19" s="56" t="e">
        <f>VLOOKUP(THH19,$B$8:$C$182,2,0)</f>
        <v>#N/A</v>
      </c>
      <c r="THJ19" s="57"/>
      <c r="THK19" s="58"/>
      <c r="THL19" s="56" t="e">
        <f>VLOOKUP(THK19,$B$8:$C$182,2,0)</f>
        <v>#N/A</v>
      </c>
      <c r="THM19" s="57"/>
      <c r="THN19" s="58"/>
      <c r="THO19" s="56" t="e">
        <f>VLOOKUP(THN19,$B$8:$C$182,2,0)</f>
        <v>#N/A</v>
      </c>
      <c r="THP19" s="57"/>
      <c r="THQ19" s="58"/>
      <c r="THR19" s="56" t="e">
        <f>VLOOKUP(THQ19,$B$8:$C$182,2,0)</f>
        <v>#N/A</v>
      </c>
      <c r="THS19" s="57"/>
      <c r="THT19" s="58"/>
      <c r="THU19" s="56" t="e">
        <f>VLOOKUP(THT19,$B$8:$C$182,2,0)</f>
        <v>#N/A</v>
      </c>
      <c r="THV19" s="57"/>
      <c r="THW19" s="58"/>
      <c r="THX19" s="56" t="e">
        <f>VLOOKUP(THW19,$B$8:$C$182,2,0)</f>
        <v>#N/A</v>
      </c>
      <c r="THY19" s="57"/>
      <c r="THZ19" s="58"/>
      <c r="TIA19" s="56" t="e">
        <f>VLOOKUP(THZ19,$B$8:$C$182,2,0)</f>
        <v>#N/A</v>
      </c>
      <c r="TIB19" s="57"/>
      <c r="TIC19" s="58"/>
      <c r="TID19" s="56" t="e">
        <f>VLOOKUP(TIC19,$B$8:$C$182,2,0)</f>
        <v>#N/A</v>
      </c>
      <c r="TIE19" s="57"/>
      <c r="TIF19" s="58"/>
      <c r="TIG19" s="56" t="e">
        <f>VLOOKUP(TIF19,$B$8:$C$182,2,0)</f>
        <v>#N/A</v>
      </c>
      <c r="TIH19" s="57"/>
      <c r="TII19" s="58"/>
      <c r="TIJ19" s="56" t="e">
        <f>VLOOKUP(TII19,$B$8:$C$182,2,0)</f>
        <v>#N/A</v>
      </c>
      <c r="TIK19" s="57"/>
      <c r="TIL19" s="58"/>
      <c r="TIM19" s="56" t="e">
        <f>VLOOKUP(TIL19,$B$8:$C$182,2,0)</f>
        <v>#N/A</v>
      </c>
      <c r="TIN19" s="57"/>
      <c r="TIO19" s="58"/>
      <c r="TIP19" s="56" t="e">
        <f>VLOOKUP(TIO19,$B$8:$C$182,2,0)</f>
        <v>#N/A</v>
      </c>
      <c r="TIQ19" s="57"/>
      <c r="TIR19" s="58"/>
      <c r="TIS19" s="56" t="e">
        <f>VLOOKUP(TIR19,$B$8:$C$182,2,0)</f>
        <v>#N/A</v>
      </c>
      <c r="TIT19" s="57"/>
      <c r="TIU19" s="58"/>
      <c r="TIV19" s="56" t="e">
        <f>VLOOKUP(TIU19,$B$8:$C$182,2,0)</f>
        <v>#N/A</v>
      </c>
      <c r="TIW19" s="57"/>
      <c r="TIX19" s="58"/>
      <c r="TIY19" s="56" t="e">
        <f>VLOOKUP(TIX19,$B$8:$C$182,2,0)</f>
        <v>#N/A</v>
      </c>
      <c r="TIZ19" s="57"/>
      <c r="TJA19" s="58"/>
      <c r="TJB19" s="56" t="e">
        <f>VLOOKUP(TJA19,$B$8:$C$182,2,0)</f>
        <v>#N/A</v>
      </c>
      <c r="TJC19" s="57"/>
      <c r="TJD19" s="58"/>
      <c r="TJE19" s="56" t="e">
        <f>VLOOKUP(TJD19,$B$8:$C$182,2,0)</f>
        <v>#N/A</v>
      </c>
      <c r="TJF19" s="57"/>
      <c r="TJG19" s="58"/>
      <c r="TJH19" s="56" t="e">
        <f>VLOOKUP(TJG19,$B$8:$C$182,2,0)</f>
        <v>#N/A</v>
      </c>
      <c r="TJI19" s="57"/>
      <c r="TJJ19" s="58"/>
      <c r="TJK19" s="56" t="e">
        <f>VLOOKUP(TJJ19,$B$8:$C$182,2,0)</f>
        <v>#N/A</v>
      </c>
      <c r="TJL19" s="57"/>
      <c r="TJM19" s="58"/>
      <c r="TJN19" s="56" t="e">
        <f>VLOOKUP(TJM19,$B$8:$C$182,2,0)</f>
        <v>#N/A</v>
      </c>
      <c r="TJO19" s="57"/>
      <c r="TJP19" s="58"/>
      <c r="TJQ19" s="56" t="e">
        <f>VLOOKUP(TJP19,$B$8:$C$182,2,0)</f>
        <v>#N/A</v>
      </c>
      <c r="TJR19" s="57"/>
      <c r="TJS19" s="58"/>
      <c r="TJT19" s="56" t="e">
        <f>VLOOKUP(TJS19,$B$8:$C$182,2,0)</f>
        <v>#N/A</v>
      </c>
      <c r="TJU19" s="57"/>
      <c r="TJV19" s="58"/>
      <c r="TJW19" s="56" t="e">
        <f>VLOOKUP(TJV19,$B$8:$C$182,2,0)</f>
        <v>#N/A</v>
      </c>
      <c r="TJX19" s="57"/>
      <c r="TJY19" s="58"/>
      <c r="TJZ19" s="56" t="e">
        <f>VLOOKUP(TJY19,$B$8:$C$182,2,0)</f>
        <v>#N/A</v>
      </c>
      <c r="TKA19" s="57"/>
      <c r="TKB19" s="58"/>
      <c r="TKC19" s="56" t="e">
        <f>VLOOKUP(TKB19,$B$8:$C$182,2,0)</f>
        <v>#N/A</v>
      </c>
      <c r="TKD19" s="57"/>
      <c r="TKE19" s="58"/>
      <c r="TKF19" s="56" t="e">
        <f>VLOOKUP(TKE19,$B$8:$C$182,2,0)</f>
        <v>#N/A</v>
      </c>
      <c r="TKG19" s="57"/>
      <c r="TKH19" s="58"/>
      <c r="TKI19" s="56" t="e">
        <f>VLOOKUP(TKH19,$B$8:$C$182,2,0)</f>
        <v>#N/A</v>
      </c>
      <c r="TKJ19" s="57"/>
      <c r="TKK19" s="58"/>
      <c r="TKL19" s="56" t="e">
        <f>VLOOKUP(TKK19,$B$8:$C$182,2,0)</f>
        <v>#N/A</v>
      </c>
      <c r="TKM19" s="57"/>
      <c r="TKN19" s="58"/>
      <c r="TKO19" s="56" t="e">
        <f>VLOOKUP(TKN19,$B$8:$C$182,2,0)</f>
        <v>#N/A</v>
      </c>
      <c r="TKP19" s="57"/>
      <c r="TKQ19" s="58"/>
      <c r="TKR19" s="56" t="e">
        <f>VLOOKUP(TKQ19,$B$8:$C$182,2,0)</f>
        <v>#N/A</v>
      </c>
      <c r="TKS19" s="57"/>
      <c r="TKT19" s="58"/>
      <c r="TKU19" s="56" t="e">
        <f>VLOOKUP(TKT19,$B$8:$C$182,2,0)</f>
        <v>#N/A</v>
      </c>
      <c r="TKV19" s="57"/>
      <c r="TKW19" s="58"/>
      <c r="TKX19" s="56" t="e">
        <f>VLOOKUP(TKW19,$B$8:$C$182,2,0)</f>
        <v>#N/A</v>
      </c>
      <c r="TKY19" s="57"/>
      <c r="TKZ19" s="58"/>
      <c r="TLA19" s="56" t="e">
        <f>VLOOKUP(TKZ19,$B$8:$C$182,2,0)</f>
        <v>#N/A</v>
      </c>
      <c r="TLB19" s="57"/>
      <c r="TLC19" s="58"/>
      <c r="TLD19" s="56" t="e">
        <f>VLOOKUP(TLC19,$B$8:$C$182,2,0)</f>
        <v>#N/A</v>
      </c>
      <c r="TLE19" s="57"/>
      <c r="TLF19" s="58"/>
      <c r="TLG19" s="56" t="e">
        <f>VLOOKUP(TLF19,$B$8:$C$182,2,0)</f>
        <v>#N/A</v>
      </c>
      <c r="TLH19" s="57"/>
      <c r="TLI19" s="58"/>
      <c r="TLJ19" s="56" t="e">
        <f>VLOOKUP(TLI19,$B$8:$C$182,2,0)</f>
        <v>#N/A</v>
      </c>
      <c r="TLK19" s="57"/>
      <c r="TLL19" s="58"/>
      <c r="TLM19" s="56" t="e">
        <f>VLOOKUP(TLL19,$B$8:$C$182,2,0)</f>
        <v>#N/A</v>
      </c>
      <c r="TLN19" s="57"/>
      <c r="TLO19" s="58"/>
      <c r="TLP19" s="56" t="e">
        <f>VLOOKUP(TLO19,$B$8:$C$182,2,0)</f>
        <v>#N/A</v>
      </c>
      <c r="TLQ19" s="57"/>
      <c r="TLR19" s="58"/>
      <c r="TLS19" s="56" t="e">
        <f>VLOOKUP(TLR19,$B$8:$C$182,2,0)</f>
        <v>#N/A</v>
      </c>
      <c r="TLT19" s="57"/>
      <c r="TLU19" s="58"/>
      <c r="TLV19" s="56" t="e">
        <f>VLOOKUP(TLU19,$B$8:$C$182,2,0)</f>
        <v>#N/A</v>
      </c>
      <c r="TLW19" s="57"/>
      <c r="TLX19" s="58"/>
      <c r="TLY19" s="56" t="e">
        <f>VLOOKUP(TLX19,$B$8:$C$182,2,0)</f>
        <v>#N/A</v>
      </c>
      <c r="TLZ19" s="57"/>
      <c r="TMA19" s="58"/>
      <c r="TMB19" s="56" t="e">
        <f>VLOOKUP(TMA19,$B$8:$C$182,2,0)</f>
        <v>#N/A</v>
      </c>
      <c r="TMC19" s="57"/>
      <c r="TMD19" s="58"/>
      <c r="TME19" s="56" t="e">
        <f>VLOOKUP(TMD19,$B$8:$C$182,2,0)</f>
        <v>#N/A</v>
      </c>
      <c r="TMF19" s="57"/>
      <c r="TMG19" s="58"/>
      <c r="TMH19" s="56" t="e">
        <f>VLOOKUP(TMG19,$B$8:$C$182,2,0)</f>
        <v>#N/A</v>
      </c>
      <c r="TMI19" s="57"/>
      <c r="TMJ19" s="58"/>
      <c r="TMK19" s="56" t="e">
        <f>VLOOKUP(TMJ19,$B$8:$C$182,2,0)</f>
        <v>#N/A</v>
      </c>
      <c r="TML19" s="57"/>
      <c r="TMM19" s="58"/>
      <c r="TMN19" s="56" t="e">
        <f>VLOOKUP(TMM19,$B$8:$C$182,2,0)</f>
        <v>#N/A</v>
      </c>
      <c r="TMO19" s="57"/>
      <c r="TMP19" s="58"/>
      <c r="TMQ19" s="56" t="e">
        <f>VLOOKUP(TMP19,$B$8:$C$182,2,0)</f>
        <v>#N/A</v>
      </c>
      <c r="TMR19" s="57"/>
      <c r="TMS19" s="58"/>
      <c r="TMT19" s="56" t="e">
        <f>VLOOKUP(TMS19,$B$8:$C$182,2,0)</f>
        <v>#N/A</v>
      </c>
      <c r="TMU19" s="57"/>
      <c r="TMV19" s="58"/>
      <c r="TMW19" s="56" t="e">
        <f>VLOOKUP(TMV19,$B$8:$C$182,2,0)</f>
        <v>#N/A</v>
      </c>
      <c r="TMX19" s="57"/>
      <c r="TMY19" s="58"/>
      <c r="TMZ19" s="56" t="e">
        <f>VLOOKUP(TMY19,$B$8:$C$182,2,0)</f>
        <v>#N/A</v>
      </c>
      <c r="TNA19" s="57"/>
      <c r="TNB19" s="58"/>
      <c r="TNC19" s="56" t="e">
        <f>VLOOKUP(TNB19,$B$8:$C$182,2,0)</f>
        <v>#N/A</v>
      </c>
      <c r="TND19" s="57"/>
      <c r="TNE19" s="58"/>
      <c r="TNF19" s="56" t="e">
        <f>VLOOKUP(TNE19,$B$8:$C$182,2,0)</f>
        <v>#N/A</v>
      </c>
      <c r="TNG19" s="57"/>
      <c r="TNH19" s="58"/>
      <c r="TNI19" s="56" t="e">
        <f>VLOOKUP(TNH19,$B$8:$C$182,2,0)</f>
        <v>#N/A</v>
      </c>
      <c r="TNJ19" s="57"/>
      <c r="TNK19" s="58"/>
      <c r="TNL19" s="56" t="e">
        <f>VLOOKUP(TNK19,$B$8:$C$182,2,0)</f>
        <v>#N/A</v>
      </c>
      <c r="TNM19" s="57"/>
      <c r="TNN19" s="58"/>
      <c r="TNO19" s="56" t="e">
        <f>VLOOKUP(TNN19,$B$8:$C$182,2,0)</f>
        <v>#N/A</v>
      </c>
      <c r="TNP19" s="57"/>
      <c r="TNQ19" s="58"/>
      <c r="TNR19" s="56" t="e">
        <f>VLOOKUP(TNQ19,$B$8:$C$182,2,0)</f>
        <v>#N/A</v>
      </c>
      <c r="TNS19" s="57"/>
      <c r="TNT19" s="58"/>
      <c r="TNU19" s="56" t="e">
        <f>VLOOKUP(TNT19,$B$8:$C$182,2,0)</f>
        <v>#N/A</v>
      </c>
      <c r="TNV19" s="57"/>
      <c r="TNW19" s="58"/>
      <c r="TNX19" s="56" t="e">
        <f>VLOOKUP(TNW19,$B$8:$C$182,2,0)</f>
        <v>#N/A</v>
      </c>
      <c r="TNY19" s="57"/>
      <c r="TNZ19" s="58"/>
      <c r="TOA19" s="56" t="e">
        <f>VLOOKUP(TNZ19,$B$8:$C$182,2,0)</f>
        <v>#N/A</v>
      </c>
      <c r="TOB19" s="57"/>
      <c r="TOC19" s="58"/>
      <c r="TOD19" s="56" t="e">
        <f>VLOOKUP(TOC19,$B$8:$C$182,2,0)</f>
        <v>#N/A</v>
      </c>
      <c r="TOE19" s="57"/>
      <c r="TOF19" s="58"/>
      <c r="TOG19" s="56" t="e">
        <f>VLOOKUP(TOF19,$B$8:$C$182,2,0)</f>
        <v>#N/A</v>
      </c>
      <c r="TOH19" s="57"/>
      <c r="TOI19" s="58"/>
      <c r="TOJ19" s="56" t="e">
        <f>VLOOKUP(TOI19,$B$8:$C$182,2,0)</f>
        <v>#N/A</v>
      </c>
      <c r="TOK19" s="57"/>
      <c r="TOL19" s="58"/>
      <c r="TOM19" s="56" t="e">
        <f>VLOOKUP(TOL19,$B$8:$C$182,2,0)</f>
        <v>#N/A</v>
      </c>
      <c r="TON19" s="57"/>
      <c r="TOO19" s="58"/>
      <c r="TOP19" s="56" t="e">
        <f>VLOOKUP(TOO19,$B$8:$C$182,2,0)</f>
        <v>#N/A</v>
      </c>
      <c r="TOQ19" s="57"/>
      <c r="TOR19" s="58"/>
      <c r="TOS19" s="56" t="e">
        <f>VLOOKUP(TOR19,$B$8:$C$182,2,0)</f>
        <v>#N/A</v>
      </c>
      <c r="TOT19" s="57"/>
      <c r="TOU19" s="58"/>
      <c r="TOV19" s="56" t="e">
        <f>VLOOKUP(TOU19,$B$8:$C$182,2,0)</f>
        <v>#N/A</v>
      </c>
      <c r="TOW19" s="57"/>
      <c r="TOX19" s="58"/>
      <c r="TOY19" s="56" t="e">
        <f>VLOOKUP(TOX19,$B$8:$C$182,2,0)</f>
        <v>#N/A</v>
      </c>
      <c r="TOZ19" s="57"/>
      <c r="TPA19" s="58"/>
      <c r="TPB19" s="56" t="e">
        <f>VLOOKUP(TPA19,$B$8:$C$182,2,0)</f>
        <v>#N/A</v>
      </c>
      <c r="TPC19" s="57"/>
      <c r="TPD19" s="58"/>
      <c r="TPE19" s="56" t="e">
        <f>VLOOKUP(TPD19,$B$8:$C$182,2,0)</f>
        <v>#N/A</v>
      </c>
      <c r="TPF19" s="57"/>
      <c r="TPG19" s="58"/>
      <c r="TPH19" s="56" t="e">
        <f>VLOOKUP(TPG19,$B$8:$C$182,2,0)</f>
        <v>#N/A</v>
      </c>
      <c r="TPI19" s="57"/>
      <c r="TPJ19" s="58"/>
      <c r="TPK19" s="56" t="e">
        <f>VLOOKUP(TPJ19,$B$8:$C$182,2,0)</f>
        <v>#N/A</v>
      </c>
      <c r="TPL19" s="57"/>
      <c r="TPM19" s="58"/>
      <c r="TPN19" s="56" t="e">
        <f>VLOOKUP(TPM19,$B$8:$C$182,2,0)</f>
        <v>#N/A</v>
      </c>
      <c r="TPO19" s="57"/>
      <c r="TPP19" s="58"/>
      <c r="TPQ19" s="56" t="e">
        <f>VLOOKUP(TPP19,$B$8:$C$182,2,0)</f>
        <v>#N/A</v>
      </c>
      <c r="TPR19" s="57"/>
      <c r="TPS19" s="58"/>
      <c r="TPT19" s="56" t="e">
        <f>VLOOKUP(TPS19,$B$8:$C$182,2,0)</f>
        <v>#N/A</v>
      </c>
      <c r="TPU19" s="57"/>
      <c r="TPV19" s="58"/>
      <c r="TPW19" s="56" t="e">
        <f>VLOOKUP(TPV19,$B$8:$C$182,2,0)</f>
        <v>#N/A</v>
      </c>
      <c r="TPX19" s="57"/>
      <c r="TPY19" s="58"/>
      <c r="TPZ19" s="56" t="e">
        <f>VLOOKUP(TPY19,$B$8:$C$182,2,0)</f>
        <v>#N/A</v>
      </c>
      <c r="TQA19" s="57"/>
      <c r="TQB19" s="58"/>
      <c r="TQC19" s="56" t="e">
        <f>VLOOKUP(TQB19,$B$8:$C$182,2,0)</f>
        <v>#N/A</v>
      </c>
      <c r="TQD19" s="57"/>
      <c r="TQE19" s="58"/>
      <c r="TQF19" s="56" t="e">
        <f>VLOOKUP(TQE19,$B$8:$C$182,2,0)</f>
        <v>#N/A</v>
      </c>
      <c r="TQG19" s="57"/>
      <c r="TQH19" s="58"/>
      <c r="TQI19" s="56" t="e">
        <f>VLOOKUP(TQH19,$B$8:$C$182,2,0)</f>
        <v>#N/A</v>
      </c>
      <c r="TQJ19" s="57"/>
      <c r="TQK19" s="58"/>
      <c r="TQL19" s="56" t="e">
        <f>VLOOKUP(TQK19,$B$8:$C$182,2,0)</f>
        <v>#N/A</v>
      </c>
      <c r="TQM19" s="57"/>
      <c r="TQN19" s="58"/>
      <c r="TQO19" s="56" t="e">
        <f>VLOOKUP(TQN19,$B$8:$C$182,2,0)</f>
        <v>#N/A</v>
      </c>
      <c r="TQP19" s="57"/>
      <c r="TQQ19" s="58"/>
      <c r="TQR19" s="56" t="e">
        <f>VLOOKUP(TQQ19,$B$8:$C$182,2,0)</f>
        <v>#N/A</v>
      </c>
      <c r="TQS19" s="57"/>
      <c r="TQT19" s="58"/>
      <c r="TQU19" s="56" t="e">
        <f>VLOOKUP(TQT19,$B$8:$C$182,2,0)</f>
        <v>#N/A</v>
      </c>
      <c r="TQV19" s="57"/>
      <c r="TQW19" s="58"/>
      <c r="TQX19" s="56" t="e">
        <f>VLOOKUP(TQW19,$B$8:$C$182,2,0)</f>
        <v>#N/A</v>
      </c>
      <c r="TQY19" s="57"/>
      <c r="TQZ19" s="58"/>
      <c r="TRA19" s="56" t="e">
        <f>VLOOKUP(TQZ19,$B$8:$C$182,2,0)</f>
        <v>#N/A</v>
      </c>
      <c r="TRB19" s="57"/>
      <c r="TRC19" s="58"/>
      <c r="TRD19" s="56" t="e">
        <f>VLOOKUP(TRC19,$B$8:$C$182,2,0)</f>
        <v>#N/A</v>
      </c>
      <c r="TRE19" s="57"/>
      <c r="TRF19" s="58"/>
      <c r="TRG19" s="56" t="e">
        <f>VLOOKUP(TRF19,$B$8:$C$182,2,0)</f>
        <v>#N/A</v>
      </c>
      <c r="TRH19" s="57"/>
      <c r="TRI19" s="58"/>
      <c r="TRJ19" s="56" t="e">
        <f>VLOOKUP(TRI19,$B$8:$C$182,2,0)</f>
        <v>#N/A</v>
      </c>
      <c r="TRK19" s="57"/>
      <c r="TRL19" s="58"/>
      <c r="TRM19" s="56" t="e">
        <f>VLOOKUP(TRL19,$B$8:$C$182,2,0)</f>
        <v>#N/A</v>
      </c>
      <c r="TRN19" s="57"/>
      <c r="TRO19" s="58"/>
      <c r="TRP19" s="56" t="e">
        <f>VLOOKUP(TRO19,$B$8:$C$182,2,0)</f>
        <v>#N/A</v>
      </c>
      <c r="TRQ19" s="57"/>
      <c r="TRR19" s="58"/>
      <c r="TRS19" s="56" t="e">
        <f>VLOOKUP(TRR19,$B$8:$C$182,2,0)</f>
        <v>#N/A</v>
      </c>
      <c r="TRT19" s="57"/>
      <c r="TRU19" s="58"/>
      <c r="TRV19" s="56" t="e">
        <f>VLOOKUP(TRU19,$B$8:$C$182,2,0)</f>
        <v>#N/A</v>
      </c>
      <c r="TRW19" s="57"/>
      <c r="TRX19" s="58"/>
      <c r="TRY19" s="56" t="e">
        <f>VLOOKUP(TRX19,$B$8:$C$182,2,0)</f>
        <v>#N/A</v>
      </c>
      <c r="TRZ19" s="57"/>
      <c r="TSA19" s="58"/>
      <c r="TSB19" s="56" t="e">
        <f>VLOOKUP(TSA19,$B$8:$C$182,2,0)</f>
        <v>#N/A</v>
      </c>
      <c r="TSC19" s="57"/>
      <c r="TSD19" s="58"/>
      <c r="TSE19" s="56" t="e">
        <f>VLOOKUP(TSD19,$B$8:$C$182,2,0)</f>
        <v>#N/A</v>
      </c>
      <c r="TSF19" s="57"/>
      <c r="TSG19" s="58"/>
      <c r="TSH19" s="56" t="e">
        <f>VLOOKUP(TSG19,$B$8:$C$182,2,0)</f>
        <v>#N/A</v>
      </c>
      <c r="TSI19" s="57"/>
      <c r="TSJ19" s="58"/>
      <c r="TSK19" s="56" t="e">
        <f>VLOOKUP(TSJ19,$B$8:$C$182,2,0)</f>
        <v>#N/A</v>
      </c>
      <c r="TSL19" s="57"/>
      <c r="TSM19" s="58"/>
      <c r="TSN19" s="56" t="e">
        <f>VLOOKUP(TSM19,$B$8:$C$182,2,0)</f>
        <v>#N/A</v>
      </c>
      <c r="TSO19" s="57"/>
      <c r="TSP19" s="58"/>
      <c r="TSQ19" s="56" t="e">
        <f>VLOOKUP(TSP19,$B$8:$C$182,2,0)</f>
        <v>#N/A</v>
      </c>
      <c r="TSR19" s="57"/>
      <c r="TSS19" s="58"/>
      <c r="TST19" s="56" t="e">
        <f>VLOOKUP(TSS19,$B$8:$C$182,2,0)</f>
        <v>#N/A</v>
      </c>
      <c r="TSU19" s="57"/>
      <c r="TSV19" s="58"/>
      <c r="TSW19" s="56" t="e">
        <f>VLOOKUP(TSV19,$B$8:$C$182,2,0)</f>
        <v>#N/A</v>
      </c>
      <c r="TSX19" s="57"/>
      <c r="TSY19" s="58"/>
      <c r="TSZ19" s="56" t="e">
        <f>VLOOKUP(TSY19,$B$8:$C$182,2,0)</f>
        <v>#N/A</v>
      </c>
      <c r="TTA19" s="57"/>
      <c r="TTB19" s="58"/>
      <c r="TTC19" s="56" t="e">
        <f>VLOOKUP(TTB19,$B$8:$C$182,2,0)</f>
        <v>#N/A</v>
      </c>
      <c r="TTD19" s="57"/>
      <c r="TTE19" s="58"/>
      <c r="TTF19" s="56" t="e">
        <f>VLOOKUP(TTE19,$B$8:$C$182,2,0)</f>
        <v>#N/A</v>
      </c>
      <c r="TTG19" s="57"/>
      <c r="TTH19" s="58"/>
      <c r="TTI19" s="56" t="e">
        <f>VLOOKUP(TTH19,$B$8:$C$182,2,0)</f>
        <v>#N/A</v>
      </c>
      <c r="TTJ19" s="57"/>
      <c r="TTK19" s="58"/>
      <c r="TTL19" s="56" t="e">
        <f>VLOOKUP(TTK19,$B$8:$C$182,2,0)</f>
        <v>#N/A</v>
      </c>
      <c r="TTM19" s="57"/>
      <c r="TTN19" s="58"/>
      <c r="TTO19" s="56" t="e">
        <f>VLOOKUP(TTN19,$B$8:$C$182,2,0)</f>
        <v>#N/A</v>
      </c>
      <c r="TTP19" s="57"/>
      <c r="TTQ19" s="58"/>
      <c r="TTR19" s="56" t="e">
        <f>VLOOKUP(TTQ19,$B$8:$C$182,2,0)</f>
        <v>#N/A</v>
      </c>
      <c r="TTS19" s="57"/>
      <c r="TTT19" s="58"/>
      <c r="TTU19" s="56" t="e">
        <f>VLOOKUP(TTT19,$B$8:$C$182,2,0)</f>
        <v>#N/A</v>
      </c>
      <c r="TTV19" s="57"/>
      <c r="TTW19" s="58"/>
      <c r="TTX19" s="56" t="e">
        <f>VLOOKUP(TTW19,$B$8:$C$182,2,0)</f>
        <v>#N/A</v>
      </c>
      <c r="TTY19" s="57"/>
      <c r="TTZ19" s="58"/>
      <c r="TUA19" s="56" t="e">
        <f>VLOOKUP(TTZ19,$B$8:$C$182,2,0)</f>
        <v>#N/A</v>
      </c>
      <c r="TUB19" s="57"/>
      <c r="TUC19" s="58"/>
      <c r="TUD19" s="56" t="e">
        <f>VLOOKUP(TUC19,$B$8:$C$182,2,0)</f>
        <v>#N/A</v>
      </c>
      <c r="TUE19" s="57"/>
      <c r="TUF19" s="58"/>
      <c r="TUG19" s="56" t="e">
        <f>VLOOKUP(TUF19,$B$8:$C$182,2,0)</f>
        <v>#N/A</v>
      </c>
      <c r="TUH19" s="57"/>
      <c r="TUI19" s="58"/>
      <c r="TUJ19" s="56" t="e">
        <f>VLOOKUP(TUI19,$B$8:$C$182,2,0)</f>
        <v>#N/A</v>
      </c>
      <c r="TUK19" s="57"/>
      <c r="TUL19" s="58"/>
      <c r="TUM19" s="56" t="e">
        <f>VLOOKUP(TUL19,$B$8:$C$182,2,0)</f>
        <v>#N/A</v>
      </c>
      <c r="TUN19" s="57"/>
      <c r="TUO19" s="58"/>
      <c r="TUP19" s="56" t="e">
        <f>VLOOKUP(TUO19,$B$8:$C$182,2,0)</f>
        <v>#N/A</v>
      </c>
      <c r="TUQ19" s="57"/>
      <c r="TUR19" s="58"/>
      <c r="TUS19" s="56" t="e">
        <f>VLOOKUP(TUR19,$B$8:$C$182,2,0)</f>
        <v>#N/A</v>
      </c>
      <c r="TUT19" s="57"/>
      <c r="TUU19" s="58"/>
      <c r="TUV19" s="56" t="e">
        <f>VLOOKUP(TUU19,$B$8:$C$182,2,0)</f>
        <v>#N/A</v>
      </c>
      <c r="TUW19" s="57"/>
      <c r="TUX19" s="58"/>
      <c r="TUY19" s="56" t="e">
        <f>VLOOKUP(TUX19,$B$8:$C$182,2,0)</f>
        <v>#N/A</v>
      </c>
      <c r="TUZ19" s="57"/>
      <c r="TVA19" s="58"/>
      <c r="TVB19" s="56" t="e">
        <f>VLOOKUP(TVA19,$B$8:$C$182,2,0)</f>
        <v>#N/A</v>
      </c>
      <c r="TVC19" s="57"/>
      <c r="TVD19" s="58"/>
      <c r="TVE19" s="56" t="e">
        <f>VLOOKUP(TVD19,$B$8:$C$182,2,0)</f>
        <v>#N/A</v>
      </c>
      <c r="TVF19" s="57"/>
      <c r="TVG19" s="58"/>
      <c r="TVH19" s="56" t="e">
        <f>VLOOKUP(TVG19,$B$8:$C$182,2,0)</f>
        <v>#N/A</v>
      </c>
      <c r="TVI19" s="57"/>
      <c r="TVJ19" s="58"/>
      <c r="TVK19" s="56" t="e">
        <f>VLOOKUP(TVJ19,$B$8:$C$182,2,0)</f>
        <v>#N/A</v>
      </c>
      <c r="TVL19" s="57"/>
      <c r="TVM19" s="58"/>
      <c r="TVN19" s="56" t="e">
        <f>VLOOKUP(TVM19,$B$8:$C$182,2,0)</f>
        <v>#N/A</v>
      </c>
      <c r="TVO19" s="57"/>
      <c r="TVP19" s="58"/>
      <c r="TVQ19" s="56" t="e">
        <f>VLOOKUP(TVP19,$B$8:$C$182,2,0)</f>
        <v>#N/A</v>
      </c>
      <c r="TVR19" s="57"/>
      <c r="TVS19" s="58"/>
      <c r="TVT19" s="56" t="e">
        <f>VLOOKUP(TVS19,$B$8:$C$182,2,0)</f>
        <v>#N/A</v>
      </c>
      <c r="TVU19" s="57"/>
      <c r="TVV19" s="58"/>
      <c r="TVW19" s="56" t="e">
        <f>VLOOKUP(TVV19,$B$8:$C$182,2,0)</f>
        <v>#N/A</v>
      </c>
      <c r="TVX19" s="57"/>
      <c r="TVY19" s="58"/>
      <c r="TVZ19" s="56" t="e">
        <f>VLOOKUP(TVY19,$B$8:$C$182,2,0)</f>
        <v>#N/A</v>
      </c>
      <c r="TWA19" s="57"/>
      <c r="TWB19" s="58"/>
      <c r="TWC19" s="56" t="e">
        <f>VLOOKUP(TWB19,$B$8:$C$182,2,0)</f>
        <v>#N/A</v>
      </c>
      <c r="TWD19" s="57"/>
      <c r="TWE19" s="58"/>
      <c r="TWF19" s="56" t="e">
        <f>VLOOKUP(TWE19,$B$8:$C$182,2,0)</f>
        <v>#N/A</v>
      </c>
      <c r="TWG19" s="57"/>
      <c r="TWH19" s="58"/>
      <c r="TWI19" s="56" t="e">
        <f>VLOOKUP(TWH19,$B$8:$C$182,2,0)</f>
        <v>#N/A</v>
      </c>
      <c r="TWJ19" s="57"/>
      <c r="TWK19" s="58"/>
      <c r="TWL19" s="56" t="e">
        <f>VLOOKUP(TWK19,$B$8:$C$182,2,0)</f>
        <v>#N/A</v>
      </c>
      <c r="TWM19" s="57"/>
      <c r="TWN19" s="58"/>
      <c r="TWO19" s="56" t="e">
        <f>VLOOKUP(TWN19,$B$8:$C$182,2,0)</f>
        <v>#N/A</v>
      </c>
      <c r="TWP19" s="57"/>
      <c r="TWQ19" s="58"/>
      <c r="TWR19" s="56" t="e">
        <f>VLOOKUP(TWQ19,$B$8:$C$182,2,0)</f>
        <v>#N/A</v>
      </c>
      <c r="TWS19" s="57"/>
      <c r="TWT19" s="58"/>
      <c r="TWU19" s="56" t="e">
        <f>VLOOKUP(TWT19,$B$8:$C$182,2,0)</f>
        <v>#N/A</v>
      </c>
      <c r="TWV19" s="57"/>
      <c r="TWW19" s="58"/>
      <c r="TWX19" s="56" t="e">
        <f>VLOOKUP(TWW19,$B$8:$C$182,2,0)</f>
        <v>#N/A</v>
      </c>
      <c r="TWY19" s="57"/>
      <c r="TWZ19" s="58"/>
      <c r="TXA19" s="56" t="e">
        <f>VLOOKUP(TWZ19,$B$8:$C$182,2,0)</f>
        <v>#N/A</v>
      </c>
      <c r="TXB19" s="57"/>
      <c r="TXC19" s="58"/>
      <c r="TXD19" s="56" t="e">
        <f>VLOOKUP(TXC19,$B$8:$C$182,2,0)</f>
        <v>#N/A</v>
      </c>
      <c r="TXE19" s="57"/>
      <c r="TXF19" s="58"/>
      <c r="TXG19" s="56" t="e">
        <f>VLOOKUP(TXF19,$B$8:$C$182,2,0)</f>
        <v>#N/A</v>
      </c>
      <c r="TXH19" s="57"/>
      <c r="TXI19" s="58"/>
      <c r="TXJ19" s="56" t="e">
        <f>VLOOKUP(TXI19,$B$8:$C$182,2,0)</f>
        <v>#N/A</v>
      </c>
      <c r="TXK19" s="57"/>
      <c r="TXL19" s="58"/>
      <c r="TXM19" s="56" t="e">
        <f>VLOOKUP(TXL19,$B$8:$C$182,2,0)</f>
        <v>#N/A</v>
      </c>
      <c r="TXN19" s="57"/>
      <c r="TXO19" s="58"/>
      <c r="TXP19" s="56" t="e">
        <f>VLOOKUP(TXO19,$B$8:$C$182,2,0)</f>
        <v>#N/A</v>
      </c>
      <c r="TXQ19" s="57"/>
      <c r="TXR19" s="58"/>
      <c r="TXS19" s="56" t="e">
        <f>VLOOKUP(TXR19,$B$8:$C$182,2,0)</f>
        <v>#N/A</v>
      </c>
      <c r="TXT19" s="57"/>
      <c r="TXU19" s="58"/>
      <c r="TXV19" s="56" t="e">
        <f>VLOOKUP(TXU19,$B$8:$C$182,2,0)</f>
        <v>#N/A</v>
      </c>
      <c r="TXW19" s="57"/>
      <c r="TXX19" s="58"/>
      <c r="TXY19" s="56" t="e">
        <f>VLOOKUP(TXX19,$B$8:$C$182,2,0)</f>
        <v>#N/A</v>
      </c>
      <c r="TXZ19" s="57"/>
      <c r="TYA19" s="58"/>
      <c r="TYB19" s="56" t="e">
        <f>VLOOKUP(TYA19,$B$8:$C$182,2,0)</f>
        <v>#N/A</v>
      </c>
      <c r="TYC19" s="57"/>
      <c r="TYD19" s="58"/>
      <c r="TYE19" s="56" t="e">
        <f>VLOOKUP(TYD19,$B$8:$C$182,2,0)</f>
        <v>#N/A</v>
      </c>
      <c r="TYF19" s="57"/>
      <c r="TYG19" s="58"/>
      <c r="TYH19" s="56" t="e">
        <f>VLOOKUP(TYG19,$B$8:$C$182,2,0)</f>
        <v>#N/A</v>
      </c>
      <c r="TYI19" s="57"/>
      <c r="TYJ19" s="58"/>
      <c r="TYK19" s="56" t="e">
        <f>VLOOKUP(TYJ19,$B$8:$C$182,2,0)</f>
        <v>#N/A</v>
      </c>
      <c r="TYL19" s="57"/>
      <c r="TYM19" s="58"/>
      <c r="TYN19" s="56" t="e">
        <f>VLOOKUP(TYM19,$B$8:$C$182,2,0)</f>
        <v>#N/A</v>
      </c>
      <c r="TYO19" s="57"/>
      <c r="TYP19" s="58"/>
      <c r="TYQ19" s="56" t="e">
        <f>VLOOKUP(TYP19,$B$8:$C$182,2,0)</f>
        <v>#N/A</v>
      </c>
      <c r="TYR19" s="57"/>
      <c r="TYS19" s="58"/>
      <c r="TYT19" s="56" t="e">
        <f>VLOOKUP(TYS19,$B$8:$C$182,2,0)</f>
        <v>#N/A</v>
      </c>
      <c r="TYU19" s="57"/>
      <c r="TYV19" s="58"/>
      <c r="TYW19" s="56" t="e">
        <f>VLOOKUP(TYV19,$B$8:$C$182,2,0)</f>
        <v>#N/A</v>
      </c>
      <c r="TYX19" s="57"/>
      <c r="TYY19" s="58"/>
      <c r="TYZ19" s="56" t="e">
        <f>VLOOKUP(TYY19,$B$8:$C$182,2,0)</f>
        <v>#N/A</v>
      </c>
      <c r="TZA19" s="57"/>
      <c r="TZB19" s="58"/>
      <c r="TZC19" s="56" t="e">
        <f>VLOOKUP(TZB19,$B$8:$C$182,2,0)</f>
        <v>#N/A</v>
      </c>
      <c r="TZD19" s="57"/>
      <c r="TZE19" s="58"/>
      <c r="TZF19" s="56" t="e">
        <f>VLOOKUP(TZE19,$B$8:$C$182,2,0)</f>
        <v>#N/A</v>
      </c>
      <c r="TZG19" s="57"/>
      <c r="TZH19" s="58"/>
      <c r="TZI19" s="56" t="e">
        <f>VLOOKUP(TZH19,$B$8:$C$182,2,0)</f>
        <v>#N/A</v>
      </c>
      <c r="TZJ19" s="57"/>
      <c r="TZK19" s="58"/>
      <c r="TZL19" s="56" t="e">
        <f>VLOOKUP(TZK19,$B$8:$C$182,2,0)</f>
        <v>#N/A</v>
      </c>
      <c r="TZM19" s="57"/>
      <c r="TZN19" s="58"/>
      <c r="TZO19" s="56" t="e">
        <f>VLOOKUP(TZN19,$B$8:$C$182,2,0)</f>
        <v>#N/A</v>
      </c>
      <c r="TZP19" s="57"/>
      <c r="TZQ19" s="58"/>
      <c r="TZR19" s="56" t="e">
        <f>VLOOKUP(TZQ19,$B$8:$C$182,2,0)</f>
        <v>#N/A</v>
      </c>
      <c r="TZS19" s="57"/>
      <c r="TZT19" s="58"/>
      <c r="TZU19" s="56" t="e">
        <f>VLOOKUP(TZT19,$B$8:$C$182,2,0)</f>
        <v>#N/A</v>
      </c>
      <c r="TZV19" s="57"/>
      <c r="TZW19" s="58"/>
      <c r="TZX19" s="56" t="e">
        <f>VLOOKUP(TZW19,$B$8:$C$182,2,0)</f>
        <v>#N/A</v>
      </c>
      <c r="TZY19" s="57"/>
      <c r="TZZ19" s="58"/>
      <c r="UAA19" s="56" t="e">
        <f>VLOOKUP(TZZ19,$B$8:$C$182,2,0)</f>
        <v>#N/A</v>
      </c>
      <c r="UAB19" s="57"/>
      <c r="UAC19" s="58"/>
      <c r="UAD19" s="56" t="e">
        <f>VLOOKUP(UAC19,$B$8:$C$182,2,0)</f>
        <v>#N/A</v>
      </c>
      <c r="UAE19" s="57"/>
      <c r="UAF19" s="58"/>
      <c r="UAG19" s="56" t="e">
        <f>VLOOKUP(UAF19,$B$8:$C$182,2,0)</f>
        <v>#N/A</v>
      </c>
      <c r="UAH19" s="57"/>
      <c r="UAI19" s="58"/>
      <c r="UAJ19" s="56" t="e">
        <f>VLOOKUP(UAI19,$B$8:$C$182,2,0)</f>
        <v>#N/A</v>
      </c>
      <c r="UAK19" s="57"/>
      <c r="UAL19" s="58"/>
      <c r="UAM19" s="56" t="e">
        <f>VLOOKUP(UAL19,$B$8:$C$182,2,0)</f>
        <v>#N/A</v>
      </c>
      <c r="UAN19" s="57"/>
      <c r="UAO19" s="58"/>
      <c r="UAP19" s="56" t="e">
        <f>VLOOKUP(UAO19,$B$8:$C$182,2,0)</f>
        <v>#N/A</v>
      </c>
      <c r="UAQ19" s="57"/>
      <c r="UAR19" s="58"/>
      <c r="UAS19" s="56" t="e">
        <f>VLOOKUP(UAR19,$B$8:$C$182,2,0)</f>
        <v>#N/A</v>
      </c>
      <c r="UAT19" s="57"/>
      <c r="UAU19" s="58"/>
      <c r="UAV19" s="56" t="e">
        <f>VLOOKUP(UAU19,$B$8:$C$182,2,0)</f>
        <v>#N/A</v>
      </c>
      <c r="UAW19" s="57"/>
      <c r="UAX19" s="58"/>
      <c r="UAY19" s="56" t="e">
        <f>VLOOKUP(UAX19,$B$8:$C$182,2,0)</f>
        <v>#N/A</v>
      </c>
      <c r="UAZ19" s="57"/>
      <c r="UBA19" s="58"/>
      <c r="UBB19" s="56" t="e">
        <f>VLOOKUP(UBA19,$B$8:$C$182,2,0)</f>
        <v>#N/A</v>
      </c>
      <c r="UBC19" s="57"/>
      <c r="UBD19" s="58"/>
      <c r="UBE19" s="56" t="e">
        <f>VLOOKUP(UBD19,$B$8:$C$182,2,0)</f>
        <v>#N/A</v>
      </c>
      <c r="UBF19" s="57"/>
      <c r="UBG19" s="58"/>
      <c r="UBH19" s="56" t="e">
        <f>VLOOKUP(UBG19,$B$8:$C$182,2,0)</f>
        <v>#N/A</v>
      </c>
      <c r="UBI19" s="57"/>
      <c r="UBJ19" s="58"/>
      <c r="UBK19" s="56" t="e">
        <f>VLOOKUP(UBJ19,$B$8:$C$182,2,0)</f>
        <v>#N/A</v>
      </c>
      <c r="UBL19" s="57"/>
      <c r="UBM19" s="58"/>
      <c r="UBN19" s="56" t="e">
        <f>VLOOKUP(UBM19,$B$8:$C$182,2,0)</f>
        <v>#N/A</v>
      </c>
      <c r="UBO19" s="57"/>
      <c r="UBP19" s="58"/>
      <c r="UBQ19" s="56" t="e">
        <f>VLOOKUP(UBP19,$B$8:$C$182,2,0)</f>
        <v>#N/A</v>
      </c>
      <c r="UBR19" s="57"/>
      <c r="UBS19" s="58"/>
      <c r="UBT19" s="56" t="e">
        <f>VLOOKUP(UBS19,$B$8:$C$182,2,0)</f>
        <v>#N/A</v>
      </c>
      <c r="UBU19" s="57"/>
      <c r="UBV19" s="58"/>
      <c r="UBW19" s="56" t="e">
        <f>VLOOKUP(UBV19,$B$8:$C$182,2,0)</f>
        <v>#N/A</v>
      </c>
      <c r="UBX19" s="57"/>
      <c r="UBY19" s="58"/>
      <c r="UBZ19" s="56" t="e">
        <f>VLOOKUP(UBY19,$B$8:$C$182,2,0)</f>
        <v>#N/A</v>
      </c>
      <c r="UCA19" s="57"/>
      <c r="UCB19" s="58"/>
      <c r="UCC19" s="56" t="e">
        <f>VLOOKUP(UCB19,$B$8:$C$182,2,0)</f>
        <v>#N/A</v>
      </c>
      <c r="UCD19" s="57"/>
      <c r="UCE19" s="58"/>
      <c r="UCF19" s="56" t="e">
        <f>VLOOKUP(UCE19,$B$8:$C$182,2,0)</f>
        <v>#N/A</v>
      </c>
      <c r="UCG19" s="57"/>
      <c r="UCH19" s="58"/>
      <c r="UCI19" s="56" t="e">
        <f>VLOOKUP(UCH19,$B$8:$C$182,2,0)</f>
        <v>#N/A</v>
      </c>
      <c r="UCJ19" s="57"/>
      <c r="UCK19" s="58"/>
      <c r="UCL19" s="56" t="e">
        <f>VLOOKUP(UCK19,$B$8:$C$182,2,0)</f>
        <v>#N/A</v>
      </c>
      <c r="UCM19" s="57"/>
      <c r="UCN19" s="58"/>
      <c r="UCO19" s="56" t="e">
        <f>VLOOKUP(UCN19,$B$8:$C$182,2,0)</f>
        <v>#N/A</v>
      </c>
      <c r="UCP19" s="57"/>
      <c r="UCQ19" s="58"/>
      <c r="UCR19" s="56" t="e">
        <f>VLOOKUP(UCQ19,$B$8:$C$182,2,0)</f>
        <v>#N/A</v>
      </c>
      <c r="UCS19" s="57"/>
      <c r="UCT19" s="58"/>
      <c r="UCU19" s="56" t="e">
        <f>VLOOKUP(UCT19,$B$8:$C$182,2,0)</f>
        <v>#N/A</v>
      </c>
      <c r="UCV19" s="57"/>
      <c r="UCW19" s="58"/>
      <c r="UCX19" s="56" t="e">
        <f>VLOOKUP(UCW19,$B$8:$C$182,2,0)</f>
        <v>#N/A</v>
      </c>
      <c r="UCY19" s="57"/>
      <c r="UCZ19" s="58"/>
      <c r="UDA19" s="56" t="e">
        <f>VLOOKUP(UCZ19,$B$8:$C$182,2,0)</f>
        <v>#N/A</v>
      </c>
      <c r="UDB19" s="57"/>
      <c r="UDC19" s="58"/>
      <c r="UDD19" s="56" t="e">
        <f>VLOOKUP(UDC19,$B$8:$C$182,2,0)</f>
        <v>#N/A</v>
      </c>
      <c r="UDE19" s="57"/>
      <c r="UDF19" s="58"/>
      <c r="UDG19" s="56" t="e">
        <f>VLOOKUP(UDF19,$B$8:$C$182,2,0)</f>
        <v>#N/A</v>
      </c>
      <c r="UDH19" s="57"/>
      <c r="UDI19" s="58"/>
      <c r="UDJ19" s="56" t="e">
        <f>VLOOKUP(UDI19,$B$8:$C$182,2,0)</f>
        <v>#N/A</v>
      </c>
      <c r="UDK19" s="57"/>
      <c r="UDL19" s="58"/>
      <c r="UDM19" s="56" t="e">
        <f>VLOOKUP(UDL19,$B$8:$C$182,2,0)</f>
        <v>#N/A</v>
      </c>
      <c r="UDN19" s="57"/>
      <c r="UDO19" s="58"/>
      <c r="UDP19" s="56" t="e">
        <f>VLOOKUP(UDO19,$B$8:$C$182,2,0)</f>
        <v>#N/A</v>
      </c>
      <c r="UDQ19" s="57"/>
      <c r="UDR19" s="58"/>
      <c r="UDS19" s="56" t="e">
        <f>VLOOKUP(UDR19,$B$8:$C$182,2,0)</f>
        <v>#N/A</v>
      </c>
      <c r="UDT19" s="57"/>
      <c r="UDU19" s="58"/>
      <c r="UDV19" s="56" t="e">
        <f>VLOOKUP(UDU19,$B$8:$C$182,2,0)</f>
        <v>#N/A</v>
      </c>
      <c r="UDW19" s="57"/>
      <c r="UDX19" s="58"/>
      <c r="UDY19" s="56" t="e">
        <f>VLOOKUP(UDX19,$B$8:$C$182,2,0)</f>
        <v>#N/A</v>
      </c>
      <c r="UDZ19" s="57"/>
      <c r="UEA19" s="58"/>
      <c r="UEB19" s="56" t="e">
        <f>VLOOKUP(UEA19,$B$8:$C$182,2,0)</f>
        <v>#N/A</v>
      </c>
      <c r="UEC19" s="57"/>
      <c r="UED19" s="58"/>
      <c r="UEE19" s="56" t="e">
        <f>VLOOKUP(UED19,$B$8:$C$182,2,0)</f>
        <v>#N/A</v>
      </c>
      <c r="UEF19" s="57"/>
      <c r="UEG19" s="58"/>
      <c r="UEH19" s="56" t="e">
        <f>VLOOKUP(UEG19,$B$8:$C$182,2,0)</f>
        <v>#N/A</v>
      </c>
      <c r="UEI19" s="57"/>
      <c r="UEJ19" s="58"/>
      <c r="UEK19" s="56" t="e">
        <f>VLOOKUP(UEJ19,$B$8:$C$182,2,0)</f>
        <v>#N/A</v>
      </c>
      <c r="UEL19" s="57"/>
      <c r="UEM19" s="58"/>
      <c r="UEN19" s="56" t="e">
        <f>VLOOKUP(UEM19,$B$8:$C$182,2,0)</f>
        <v>#N/A</v>
      </c>
      <c r="UEO19" s="57"/>
      <c r="UEP19" s="58"/>
      <c r="UEQ19" s="56" t="e">
        <f>VLOOKUP(UEP19,$B$8:$C$182,2,0)</f>
        <v>#N/A</v>
      </c>
      <c r="UER19" s="57"/>
      <c r="UES19" s="58"/>
      <c r="UET19" s="56" t="e">
        <f>VLOOKUP(UES19,$B$8:$C$182,2,0)</f>
        <v>#N/A</v>
      </c>
      <c r="UEU19" s="57"/>
      <c r="UEV19" s="58"/>
      <c r="UEW19" s="56" t="e">
        <f>VLOOKUP(UEV19,$B$8:$C$182,2,0)</f>
        <v>#N/A</v>
      </c>
      <c r="UEX19" s="57"/>
      <c r="UEY19" s="58"/>
      <c r="UEZ19" s="56" t="e">
        <f>VLOOKUP(UEY19,$B$8:$C$182,2,0)</f>
        <v>#N/A</v>
      </c>
      <c r="UFA19" s="57"/>
      <c r="UFB19" s="58"/>
      <c r="UFC19" s="56" t="e">
        <f>VLOOKUP(UFB19,$B$8:$C$182,2,0)</f>
        <v>#N/A</v>
      </c>
      <c r="UFD19" s="57"/>
      <c r="UFE19" s="58"/>
      <c r="UFF19" s="56" t="e">
        <f>VLOOKUP(UFE19,$B$8:$C$182,2,0)</f>
        <v>#N/A</v>
      </c>
      <c r="UFG19" s="57"/>
      <c r="UFH19" s="58"/>
      <c r="UFI19" s="56" t="e">
        <f>VLOOKUP(UFH19,$B$8:$C$182,2,0)</f>
        <v>#N/A</v>
      </c>
      <c r="UFJ19" s="57"/>
      <c r="UFK19" s="58"/>
      <c r="UFL19" s="56" t="e">
        <f>VLOOKUP(UFK19,$B$8:$C$182,2,0)</f>
        <v>#N/A</v>
      </c>
      <c r="UFM19" s="57"/>
      <c r="UFN19" s="58"/>
      <c r="UFO19" s="56" t="e">
        <f>VLOOKUP(UFN19,$B$8:$C$182,2,0)</f>
        <v>#N/A</v>
      </c>
      <c r="UFP19" s="57"/>
      <c r="UFQ19" s="58"/>
      <c r="UFR19" s="56" t="e">
        <f>VLOOKUP(UFQ19,$B$8:$C$182,2,0)</f>
        <v>#N/A</v>
      </c>
      <c r="UFS19" s="57"/>
      <c r="UFT19" s="58"/>
      <c r="UFU19" s="56" t="e">
        <f>VLOOKUP(UFT19,$B$8:$C$182,2,0)</f>
        <v>#N/A</v>
      </c>
      <c r="UFV19" s="57"/>
      <c r="UFW19" s="58"/>
      <c r="UFX19" s="56" t="e">
        <f>VLOOKUP(UFW19,$B$8:$C$182,2,0)</f>
        <v>#N/A</v>
      </c>
      <c r="UFY19" s="57"/>
      <c r="UFZ19" s="58"/>
      <c r="UGA19" s="56" t="e">
        <f>VLOOKUP(UFZ19,$B$8:$C$182,2,0)</f>
        <v>#N/A</v>
      </c>
      <c r="UGB19" s="57"/>
      <c r="UGC19" s="58"/>
      <c r="UGD19" s="56" t="e">
        <f>VLOOKUP(UGC19,$B$8:$C$182,2,0)</f>
        <v>#N/A</v>
      </c>
      <c r="UGE19" s="57"/>
      <c r="UGF19" s="58"/>
      <c r="UGG19" s="56" t="e">
        <f>VLOOKUP(UGF19,$B$8:$C$182,2,0)</f>
        <v>#N/A</v>
      </c>
      <c r="UGH19" s="57"/>
      <c r="UGI19" s="58"/>
      <c r="UGJ19" s="56" t="e">
        <f>VLOOKUP(UGI19,$B$8:$C$182,2,0)</f>
        <v>#N/A</v>
      </c>
      <c r="UGK19" s="57"/>
      <c r="UGL19" s="58"/>
      <c r="UGM19" s="56" t="e">
        <f>VLOOKUP(UGL19,$B$8:$C$182,2,0)</f>
        <v>#N/A</v>
      </c>
      <c r="UGN19" s="57"/>
      <c r="UGO19" s="58"/>
      <c r="UGP19" s="56" t="e">
        <f>VLOOKUP(UGO19,$B$8:$C$182,2,0)</f>
        <v>#N/A</v>
      </c>
      <c r="UGQ19" s="57"/>
      <c r="UGR19" s="58"/>
      <c r="UGS19" s="56" t="e">
        <f>VLOOKUP(UGR19,$B$8:$C$182,2,0)</f>
        <v>#N/A</v>
      </c>
      <c r="UGT19" s="57"/>
      <c r="UGU19" s="58"/>
      <c r="UGV19" s="56" t="e">
        <f>VLOOKUP(UGU19,$B$8:$C$182,2,0)</f>
        <v>#N/A</v>
      </c>
      <c r="UGW19" s="57"/>
      <c r="UGX19" s="58"/>
      <c r="UGY19" s="56" t="e">
        <f>VLOOKUP(UGX19,$B$8:$C$182,2,0)</f>
        <v>#N/A</v>
      </c>
      <c r="UGZ19" s="57"/>
      <c r="UHA19" s="58"/>
      <c r="UHB19" s="56" t="e">
        <f>VLOOKUP(UHA19,$B$8:$C$182,2,0)</f>
        <v>#N/A</v>
      </c>
      <c r="UHC19" s="57"/>
      <c r="UHD19" s="58"/>
      <c r="UHE19" s="56" t="e">
        <f>VLOOKUP(UHD19,$B$8:$C$182,2,0)</f>
        <v>#N/A</v>
      </c>
      <c r="UHF19" s="57"/>
      <c r="UHG19" s="58"/>
      <c r="UHH19" s="56" t="e">
        <f>VLOOKUP(UHG19,$B$8:$C$182,2,0)</f>
        <v>#N/A</v>
      </c>
      <c r="UHI19" s="57"/>
      <c r="UHJ19" s="58"/>
      <c r="UHK19" s="56" t="e">
        <f>VLOOKUP(UHJ19,$B$8:$C$182,2,0)</f>
        <v>#N/A</v>
      </c>
      <c r="UHL19" s="57"/>
      <c r="UHM19" s="58"/>
      <c r="UHN19" s="56" t="e">
        <f>VLOOKUP(UHM19,$B$8:$C$182,2,0)</f>
        <v>#N/A</v>
      </c>
      <c r="UHO19" s="57"/>
      <c r="UHP19" s="58"/>
      <c r="UHQ19" s="56" t="e">
        <f>VLOOKUP(UHP19,$B$8:$C$182,2,0)</f>
        <v>#N/A</v>
      </c>
      <c r="UHR19" s="57"/>
      <c r="UHS19" s="58"/>
      <c r="UHT19" s="56" t="e">
        <f>VLOOKUP(UHS19,$B$8:$C$182,2,0)</f>
        <v>#N/A</v>
      </c>
      <c r="UHU19" s="57"/>
      <c r="UHV19" s="58"/>
      <c r="UHW19" s="56" t="e">
        <f>VLOOKUP(UHV19,$B$8:$C$182,2,0)</f>
        <v>#N/A</v>
      </c>
      <c r="UHX19" s="57"/>
      <c r="UHY19" s="58"/>
      <c r="UHZ19" s="56" t="e">
        <f>VLOOKUP(UHY19,$B$8:$C$182,2,0)</f>
        <v>#N/A</v>
      </c>
      <c r="UIA19" s="57"/>
      <c r="UIB19" s="58"/>
      <c r="UIC19" s="56" t="e">
        <f>VLOOKUP(UIB19,$B$8:$C$182,2,0)</f>
        <v>#N/A</v>
      </c>
      <c r="UID19" s="57"/>
      <c r="UIE19" s="58"/>
      <c r="UIF19" s="56" t="e">
        <f>VLOOKUP(UIE19,$B$8:$C$182,2,0)</f>
        <v>#N/A</v>
      </c>
      <c r="UIG19" s="57"/>
      <c r="UIH19" s="58"/>
      <c r="UII19" s="56" t="e">
        <f>VLOOKUP(UIH19,$B$8:$C$182,2,0)</f>
        <v>#N/A</v>
      </c>
      <c r="UIJ19" s="57"/>
      <c r="UIK19" s="58"/>
      <c r="UIL19" s="56" t="e">
        <f>VLOOKUP(UIK19,$B$8:$C$182,2,0)</f>
        <v>#N/A</v>
      </c>
      <c r="UIM19" s="57"/>
      <c r="UIN19" s="58"/>
      <c r="UIO19" s="56" t="e">
        <f>VLOOKUP(UIN19,$B$8:$C$182,2,0)</f>
        <v>#N/A</v>
      </c>
      <c r="UIP19" s="57"/>
      <c r="UIQ19" s="58"/>
      <c r="UIR19" s="56" t="e">
        <f>VLOOKUP(UIQ19,$B$8:$C$182,2,0)</f>
        <v>#N/A</v>
      </c>
      <c r="UIS19" s="57"/>
      <c r="UIT19" s="58"/>
      <c r="UIU19" s="56" t="e">
        <f>VLOOKUP(UIT19,$B$8:$C$182,2,0)</f>
        <v>#N/A</v>
      </c>
      <c r="UIV19" s="57"/>
      <c r="UIW19" s="58"/>
      <c r="UIX19" s="56" t="e">
        <f>VLOOKUP(UIW19,$B$8:$C$182,2,0)</f>
        <v>#N/A</v>
      </c>
      <c r="UIY19" s="57"/>
      <c r="UIZ19" s="58"/>
      <c r="UJA19" s="56" t="e">
        <f>VLOOKUP(UIZ19,$B$8:$C$182,2,0)</f>
        <v>#N/A</v>
      </c>
      <c r="UJB19" s="57"/>
      <c r="UJC19" s="58"/>
      <c r="UJD19" s="56" t="e">
        <f>VLOOKUP(UJC19,$B$8:$C$182,2,0)</f>
        <v>#N/A</v>
      </c>
      <c r="UJE19" s="57"/>
      <c r="UJF19" s="58"/>
      <c r="UJG19" s="56" t="e">
        <f>VLOOKUP(UJF19,$B$8:$C$182,2,0)</f>
        <v>#N/A</v>
      </c>
      <c r="UJH19" s="57"/>
      <c r="UJI19" s="58"/>
      <c r="UJJ19" s="56" t="e">
        <f>VLOOKUP(UJI19,$B$8:$C$182,2,0)</f>
        <v>#N/A</v>
      </c>
      <c r="UJK19" s="57"/>
      <c r="UJL19" s="58"/>
      <c r="UJM19" s="56" t="e">
        <f>VLOOKUP(UJL19,$B$8:$C$182,2,0)</f>
        <v>#N/A</v>
      </c>
      <c r="UJN19" s="57"/>
      <c r="UJO19" s="58"/>
      <c r="UJP19" s="56" t="e">
        <f>VLOOKUP(UJO19,$B$8:$C$182,2,0)</f>
        <v>#N/A</v>
      </c>
      <c r="UJQ19" s="57"/>
      <c r="UJR19" s="58"/>
      <c r="UJS19" s="56" t="e">
        <f>VLOOKUP(UJR19,$B$8:$C$182,2,0)</f>
        <v>#N/A</v>
      </c>
      <c r="UJT19" s="57"/>
      <c r="UJU19" s="58"/>
      <c r="UJV19" s="56" t="e">
        <f>VLOOKUP(UJU19,$B$8:$C$182,2,0)</f>
        <v>#N/A</v>
      </c>
      <c r="UJW19" s="57"/>
      <c r="UJX19" s="58"/>
      <c r="UJY19" s="56" t="e">
        <f>VLOOKUP(UJX19,$B$8:$C$182,2,0)</f>
        <v>#N/A</v>
      </c>
      <c r="UJZ19" s="57"/>
      <c r="UKA19" s="58"/>
      <c r="UKB19" s="56" t="e">
        <f>VLOOKUP(UKA19,$B$8:$C$182,2,0)</f>
        <v>#N/A</v>
      </c>
      <c r="UKC19" s="57"/>
      <c r="UKD19" s="58"/>
      <c r="UKE19" s="56" t="e">
        <f>VLOOKUP(UKD19,$B$8:$C$182,2,0)</f>
        <v>#N/A</v>
      </c>
      <c r="UKF19" s="57"/>
      <c r="UKG19" s="58"/>
      <c r="UKH19" s="56" t="e">
        <f>VLOOKUP(UKG19,$B$8:$C$182,2,0)</f>
        <v>#N/A</v>
      </c>
      <c r="UKI19" s="57"/>
      <c r="UKJ19" s="58"/>
      <c r="UKK19" s="56" t="e">
        <f>VLOOKUP(UKJ19,$B$8:$C$182,2,0)</f>
        <v>#N/A</v>
      </c>
      <c r="UKL19" s="57"/>
      <c r="UKM19" s="58"/>
      <c r="UKN19" s="56" t="e">
        <f>VLOOKUP(UKM19,$B$8:$C$182,2,0)</f>
        <v>#N/A</v>
      </c>
      <c r="UKO19" s="57"/>
      <c r="UKP19" s="58"/>
      <c r="UKQ19" s="56" t="e">
        <f>VLOOKUP(UKP19,$B$8:$C$182,2,0)</f>
        <v>#N/A</v>
      </c>
      <c r="UKR19" s="57"/>
      <c r="UKS19" s="58"/>
      <c r="UKT19" s="56" t="e">
        <f>VLOOKUP(UKS19,$B$8:$C$182,2,0)</f>
        <v>#N/A</v>
      </c>
      <c r="UKU19" s="57"/>
      <c r="UKV19" s="58"/>
      <c r="UKW19" s="56" t="e">
        <f>VLOOKUP(UKV19,$B$8:$C$182,2,0)</f>
        <v>#N/A</v>
      </c>
      <c r="UKX19" s="57"/>
      <c r="UKY19" s="58"/>
      <c r="UKZ19" s="56" t="e">
        <f>VLOOKUP(UKY19,$B$8:$C$182,2,0)</f>
        <v>#N/A</v>
      </c>
      <c r="ULA19" s="57"/>
      <c r="ULB19" s="58"/>
      <c r="ULC19" s="56" t="e">
        <f>VLOOKUP(ULB19,$B$8:$C$182,2,0)</f>
        <v>#N/A</v>
      </c>
      <c r="ULD19" s="57"/>
      <c r="ULE19" s="58"/>
      <c r="ULF19" s="56" t="e">
        <f>VLOOKUP(ULE19,$B$8:$C$182,2,0)</f>
        <v>#N/A</v>
      </c>
      <c r="ULG19" s="57"/>
      <c r="ULH19" s="58"/>
      <c r="ULI19" s="56" t="e">
        <f>VLOOKUP(ULH19,$B$8:$C$182,2,0)</f>
        <v>#N/A</v>
      </c>
      <c r="ULJ19" s="57"/>
      <c r="ULK19" s="58"/>
      <c r="ULL19" s="56" t="e">
        <f>VLOOKUP(ULK19,$B$8:$C$182,2,0)</f>
        <v>#N/A</v>
      </c>
      <c r="ULM19" s="57"/>
      <c r="ULN19" s="58"/>
      <c r="ULO19" s="56" t="e">
        <f>VLOOKUP(ULN19,$B$8:$C$182,2,0)</f>
        <v>#N/A</v>
      </c>
      <c r="ULP19" s="57"/>
      <c r="ULQ19" s="58"/>
      <c r="ULR19" s="56" t="e">
        <f>VLOOKUP(ULQ19,$B$8:$C$182,2,0)</f>
        <v>#N/A</v>
      </c>
      <c r="ULS19" s="57"/>
      <c r="ULT19" s="58"/>
      <c r="ULU19" s="56" t="e">
        <f>VLOOKUP(ULT19,$B$8:$C$182,2,0)</f>
        <v>#N/A</v>
      </c>
      <c r="ULV19" s="57"/>
      <c r="ULW19" s="58"/>
      <c r="ULX19" s="56" t="e">
        <f>VLOOKUP(ULW19,$B$8:$C$182,2,0)</f>
        <v>#N/A</v>
      </c>
      <c r="ULY19" s="57"/>
      <c r="ULZ19" s="58"/>
      <c r="UMA19" s="56" t="e">
        <f>VLOOKUP(ULZ19,$B$8:$C$182,2,0)</f>
        <v>#N/A</v>
      </c>
      <c r="UMB19" s="57"/>
      <c r="UMC19" s="58"/>
      <c r="UMD19" s="56" t="e">
        <f>VLOOKUP(UMC19,$B$8:$C$182,2,0)</f>
        <v>#N/A</v>
      </c>
      <c r="UME19" s="57"/>
      <c r="UMF19" s="58"/>
      <c r="UMG19" s="56" t="e">
        <f>VLOOKUP(UMF19,$B$8:$C$182,2,0)</f>
        <v>#N/A</v>
      </c>
      <c r="UMH19" s="57"/>
      <c r="UMI19" s="58"/>
      <c r="UMJ19" s="56" t="e">
        <f>VLOOKUP(UMI19,$B$8:$C$182,2,0)</f>
        <v>#N/A</v>
      </c>
      <c r="UMK19" s="57"/>
      <c r="UML19" s="58"/>
      <c r="UMM19" s="56" t="e">
        <f>VLOOKUP(UML19,$B$8:$C$182,2,0)</f>
        <v>#N/A</v>
      </c>
      <c r="UMN19" s="57"/>
      <c r="UMO19" s="58"/>
      <c r="UMP19" s="56" t="e">
        <f>VLOOKUP(UMO19,$B$8:$C$182,2,0)</f>
        <v>#N/A</v>
      </c>
      <c r="UMQ19" s="57"/>
      <c r="UMR19" s="58"/>
      <c r="UMS19" s="56" t="e">
        <f>VLOOKUP(UMR19,$B$8:$C$182,2,0)</f>
        <v>#N/A</v>
      </c>
      <c r="UMT19" s="57"/>
      <c r="UMU19" s="58"/>
      <c r="UMV19" s="56" t="e">
        <f>VLOOKUP(UMU19,$B$8:$C$182,2,0)</f>
        <v>#N/A</v>
      </c>
      <c r="UMW19" s="57"/>
      <c r="UMX19" s="58"/>
      <c r="UMY19" s="56" t="e">
        <f>VLOOKUP(UMX19,$B$8:$C$182,2,0)</f>
        <v>#N/A</v>
      </c>
      <c r="UMZ19" s="57"/>
      <c r="UNA19" s="58"/>
      <c r="UNB19" s="56" t="e">
        <f>VLOOKUP(UNA19,$B$8:$C$182,2,0)</f>
        <v>#N/A</v>
      </c>
      <c r="UNC19" s="57"/>
      <c r="UND19" s="58"/>
      <c r="UNE19" s="56" t="e">
        <f>VLOOKUP(UND19,$B$8:$C$182,2,0)</f>
        <v>#N/A</v>
      </c>
      <c r="UNF19" s="57"/>
      <c r="UNG19" s="58"/>
      <c r="UNH19" s="56" t="e">
        <f>VLOOKUP(UNG19,$B$8:$C$182,2,0)</f>
        <v>#N/A</v>
      </c>
      <c r="UNI19" s="57"/>
      <c r="UNJ19" s="58"/>
      <c r="UNK19" s="56" t="e">
        <f>VLOOKUP(UNJ19,$B$8:$C$182,2,0)</f>
        <v>#N/A</v>
      </c>
      <c r="UNL19" s="57"/>
      <c r="UNM19" s="58"/>
      <c r="UNN19" s="56" t="e">
        <f>VLOOKUP(UNM19,$B$8:$C$182,2,0)</f>
        <v>#N/A</v>
      </c>
      <c r="UNO19" s="57"/>
      <c r="UNP19" s="58"/>
      <c r="UNQ19" s="56" t="e">
        <f>VLOOKUP(UNP19,$B$8:$C$182,2,0)</f>
        <v>#N/A</v>
      </c>
      <c r="UNR19" s="57"/>
      <c r="UNS19" s="58"/>
      <c r="UNT19" s="56" t="e">
        <f>VLOOKUP(UNS19,$B$8:$C$182,2,0)</f>
        <v>#N/A</v>
      </c>
      <c r="UNU19" s="57"/>
      <c r="UNV19" s="58"/>
      <c r="UNW19" s="56" t="e">
        <f>VLOOKUP(UNV19,$B$8:$C$182,2,0)</f>
        <v>#N/A</v>
      </c>
      <c r="UNX19" s="57"/>
      <c r="UNY19" s="58"/>
      <c r="UNZ19" s="56" t="e">
        <f>VLOOKUP(UNY19,$B$8:$C$182,2,0)</f>
        <v>#N/A</v>
      </c>
      <c r="UOA19" s="57"/>
      <c r="UOB19" s="58"/>
      <c r="UOC19" s="56" t="e">
        <f>VLOOKUP(UOB19,$B$8:$C$182,2,0)</f>
        <v>#N/A</v>
      </c>
      <c r="UOD19" s="57"/>
      <c r="UOE19" s="58"/>
      <c r="UOF19" s="56" t="e">
        <f>VLOOKUP(UOE19,$B$8:$C$182,2,0)</f>
        <v>#N/A</v>
      </c>
      <c r="UOG19" s="57"/>
      <c r="UOH19" s="58"/>
      <c r="UOI19" s="56" t="e">
        <f>VLOOKUP(UOH19,$B$8:$C$182,2,0)</f>
        <v>#N/A</v>
      </c>
      <c r="UOJ19" s="57"/>
      <c r="UOK19" s="58"/>
      <c r="UOL19" s="56" t="e">
        <f>VLOOKUP(UOK19,$B$8:$C$182,2,0)</f>
        <v>#N/A</v>
      </c>
      <c r="UOM19" s="57"/>
      <c r="UON19" s="58"/>
      <c r="UOO19" s="56" t="e">
        <f>VLOOKUP(UON19,$B$8:$C$182,2,0)</f>
        <v>#N/A</v>
      </c>
      <c r="UOP19" s="57"/>
      <c r="UOQ19" s="58"/>
      <c r="UOR19" s="56" t="e">
        <f>VLOOKUP(UOQ19,$B$8:$C$182,2,0)</f>
        <v>#N/A</v>
      </c>
      <c r="UOS19" s="57"/>
      <c r="UOT19" s="58"/>
      <c r="UOU19" s="56" t="e">
        <f>VLOOKUP(UOT19,$B$8:$C$182,2,0)</f>
        <v>#N/A</v>
      </c>
      <c r="UOV19" s="57"/>
      <c r="UOW19" s="58"/>
      <c r="UOX19" s="56" t="e">
        <f>VLOOKUP(UOW19,$B$8:$C$182,2,0)</f>
        <v>#N/A</v>
      </c>
      <c r="UOY19" s="57"/>
      <c r="UOZ19" s="58"/>
      <c r="UPA19" s="56" t="e">
        <f>VLOOKUP(UOZ19,$B$8:$C$182,2,0)</f>
        <v>#N/A</v>
      </c>
      <c r="UPB19" s="57"/>
      <c r="UPC19" s="58"/>
      <c r="UPD19" s="56" t="e">
        <f>VLOOKUP(UPC19,$B$8:$C$182,2,0)</f>
        <v>#N/A</v>
      </c>
      <c r="UPE19" s="57"/>
      <c r="UPF19" s="58"/>
      <c r="UPG19" s="56" t="e">
        <f>VLOOKUP(UPF19,$B$8:$C$182,2,0)</f>
        <v>#N/A</v>
      </c>
      <c r="UPH19" s="57"/>
      <c r="UPI19" s="58"/>
      <c r="UPJ19" s="56" t="e">
        <f>VLOOKUP(UPI19,$B$8:$C$182,2,0)</f>
        <v>#N/A</v>
      </c>
      <c r="UPK19" s="57"/>
      <c r="UPL19" s="58"/>
      <c r="UPM19" s="56" t="e">
        <f>VLOOKUP(UPL19,$B$8:$C$182,2,0)</f>
        <v>#N/A</v>
      </c>
      <c r="UPN19" s="57"/>
      <c r="UPO19" s="58"/>
      <c r="UPP19" s="56" t="e">
        <f>VLOOKUP(UPO19,$B$8:$C$182,2,0)</f>
        <v>#N/A</v>
      </c>
      <c r="UPQ19" s="57"/>
      <c r="UPR19" s="58"/>
      <c r="UPS19" s="56" t="e">
        <f>VLOOKUP(UPR19,$B$8:$C$182,2,0)</f>
        <v>#N/A</v>
      </c>
      <c r="UPT19" s="57"/>
      <c r="UPU19" s="58"/>
      <c r="UPV19" s="56" t="e">
        <f>VLOOKUP(UPU19,$B$8:$C$182,2,0)</f>
        <v>#N/A</v>
      </c>
      <c r="UPW19" s="57"/>
      <c r="UPX19" s="58"/>
      <c r="UPY19" s="56" t="e">
        <f>VLOOKUP(UPX19,$B$8:$C$182,2,0)</f>
        <v>#N/A</v>
      </c>
      <c r="UPZ19" s="57"/>
      <c r="UQA19" s="58"/>
      <c r="UQB19" s="56" t="e">
        <f>VLOOKUP(UQA19,$B$8:$C$182,2,0)</f>
        <v>#N/A</v>
      </c>
      <c r="UQC19" s="57"/>
      <c r="UQD19" s="58"/>
      <c r="UQE19" s="56" t="e">
        <f>VLOOKUP(UQD19,$B$8:$C$182,2,0)</f>
        <v>#N/A</v>
      </c>
      <c r="UQF19" s="57"/>
      <c r="UQG19" s="58"/>
      <c r="UQH19" s="56" t="e">
        <f>VLOOKUP(UQG19,$B$8:$C$182,2,0)</f>
        <v>#N/A</v>
      </c>
      <c r="UQI19" s="57"/>
      <c r="UQJ19" s="58"/>
      <c r="UQK19" s="56" t="e">
        <f>VLOOKUP(UQJ19,$B$8:$C$182,2,0)</f>
        <v>#N/A</v>
      </c>
      <c r="UQL19" s="57"/>
      <c r="UQM19" s="58"/>
      <c r="UQN19" s="56" t="e">
        <f>VLOOKUP(UQM19,$B$8:$C$182,2,0)</f>
        <v>#N/A</v>
      </c>
      <c r="UQO19" s="57"/>
      <c r="UQP19" s="58"/>
      <c r="UQQ19" s="56" t="e">
        <f>VLOOKUP(UQP19,$B$8:$C$182,2,0)</f>
        <v>#N/A</v>
      </c>
      <c r="UQR19" s="57"/>
      <c r="UQS19" s="58"/>
      <c r="UQT19" s="56" t="e">
        <f>VLOOKUP(UQS19,$B$8:$C$182,2,0)</f>
        <v>#N/A</v>
      </c>
      <c r="UQU19" s="57"/>
      <c r="UQV19" s="58"/>
      <c r="UQW19" s="56" t="e">
        <f>VLOOKUP(UQV19,$B$8:$C$182,2,0)</f>
        <v>#N/A</v>
      </c>
      <c r="UQX19" s="57"/>
      <c r="UQY19" s="58"/>
      <c r="UQZ19" s="56" t="e">
        <f>VLOOKUP(UQY19,$B$8:$C$182,2,0)</f>
        <v>#N/A</v>
      </c>
      <c r="URA19" s="57"/>
      <c r="URB19" s="58"/>
      <c r="URC19" s="56" t="e">
        <f>VLOOKUP(URB19,$B$8:$C$182,2,0)</f>
        <v>#N/A</v>
      </c>
      <c r="URD19" s="57"/>
      <c r="URE19" s="58"/>
      <c r="URF19" s="56" t="e">
        <f>VLOOKUP(URE19,$B$8:$C$182,2,0)</f>
        <v>#N/A</v>
      </c>
      <c r="URG19" s="57"/>
      <c r="URH19" s="58"/>
      <c r="URI19" s="56" t="e">
        <f>VLOOKUP(URH19,$B$8:$C$182,2,0)</f>
        <v>#N/A</v>
      </c>
      <c r="URJ19" s="57"/>
      <c r="URK19" s="58"/>
      <c r="URL19" s="56" t="e">
        <f>VLOOKUP(URK19,$B$8:$C$182,2,0)</f>
        <v>#N/A</v>
      </c>
      <c r="URM19" s="57"/>
      <c r="URN19" s="58"/>
      <c r="URO19" s="56" t="e">
        <f>VLOOKUP(URN19,$B$8:$C$182,2,0)</f>
        <v>#N/A</v>
      </c>
      <c r="URP19" s="57"/>
      <c r="URQ19" s="58"/>
      <c r="URR19" s="56" t="e">
        <f>VLOOKUP(URQ19,$B$8:$C$182,2,0)</f>
        <v>#N/A</v>
      </c>
      <c r="URS19" s="57"/>
      <c r="URT19" s="58"/>
      <c r="URU19" s="56" t="e">
        <f>VLOOKUP(URT19,$B$8:$C$182,2,0)</f>
        <v>#N/A</v>
      </c>
      <c r="URV19" s="57"/>
      <c r="URW19" s="58"/>
      <c r="URX19" s="56" t="e">
        <f>VLOOKUP(URW19,$B$8:$C$182,2,0)</f>
        <v>#N/A</v>
      </c>
      <c r="URY19" s="57"/>
      <c r="URZ19" s="58"/>
      <c r="USA19" s="56" t="e">
        <f>VLOOKUP(URZ19,$B$8:$C$182,2,0)</f>
        <v>#N/A</v>
      </c>
      <c r="USB19" s="57"/>
      <c r="USC19" s="58"/>
      <c r="USD19" s="56" t="e">
        <f>VLOOKUP(USC19,$B$8:$C$182,2,0)</f>
        <v>#N/A</v>
      </c>
      <c r="USE19" s="57"/>
      <c r="USF19" s="58"/>
      <c r="USG19" s="56" t="e">
        <f>VLOOKUP(USF19,$B$8:$C$182,2,0)</f>
        <v>#N/A</v>
      </c>
      <c r="USH19" s="57"/>
      <c r="USI19" s="58"/>
      <c r="USJ19" s="56" t="e">
        <f>VLOOKUP(USI19,$B$8:$C$182,2,0)</f>
        <v>#N/A</v>
      </c>
      <c r="USK19" s="57"/>
      <c r="USL19" s="58"/>
      <c r="USM19" s="56" t="e">
        <f>VLOOKUP(USL19,$B$8:$C$182,2,0)</f>
        <v>#N/A</v>
      </c>
      <c r="USN19" s="57"/>
      <c r="USO19" s="58"/>
      <c r="USP19" s="56" t="e">
        <f>VLOOKUP(USO19,$B$8:$C$182,2,0)</f>
        <v>#N/A</v>
      </c>
      <c r="USQ19" s="57"/>
      <c r="USR19" s="58"/>
      <c r="USS19" s="56" t="e">
        <f>VLOOKUP(USR19,$B$8:$C$182,2,0)</f>
        <v>#N/A</v>
      </c>
      <c r="UST19" s="57"/>
      <c r="USU19" s="58"/>
      <c r="USV19" s="56" t="e">
        <f>VLOOKUP(USU19,$B$8:$C$182,2,0)</f>
        <v>#N/A</v>
      </c>
      <c r="USW19" s="57"/>
      <c r="USX19" s="58"/>
      <c r="USY19" s="56" t="e">
        <f>VLOOKUP(USX19,$B$8:$C$182,2,0)</f>
        <v>#N/A</v>
      </c>
      <c r="USZ19" s="57"/>
      <c r="UTA19" s="58"/>
      <c r="UTB19" s="56" t="e">
        <f>VLOOKUP(UTA19,$B$8:$C$182,2,0)</f>
        <v>#N/A</v>
      </c>
      <c r="UTC19" s="57"/>
      <c r="UTD19" s="58"/>
      <c r="UTE19" s="56" t="e">
        <f>VLOOKUP(UTD19,$B$8:$C$182,2,0)</f>
        <v>#N/A</v>
      </c>
      <c r="UTF19" s="57"/>
      <c r="UTG19" s="58"/>
      <c r="UTH19" s="56" t="e">
        <f>VLOOKUP(UTG19,$B$8:$C$182,2,0)</f>
        <v>#N/A</v>
      </c>
      <c r="UTI19" s="57"/>
      <c r="UTJ19" s="58"/>
      <c r="UTK19" s="56" t="e">
        <f>VLOOKUP(UTJ19,$B$8:$C$182,2,0)</f>
        <v>#N/A</v>
      </c>
      <c r="UTL19" s="57"/>
      <c r="UTM19" s="58"/>
      <c r="UTN19" s="56" t="e">
        <f>VLOOKUP(UTM19,$B$8:$C$182,2,0)</f>
        <v>#N/A</v>
      </c>
      <c r="UTO19" s="57"/>
      <c r="UTP19" s="58"/>
      <c r="UTQ19" s="56" t="e">
        <f>VLOOKUP(UTP19,$B$8:$C$182,2,0)</f>
        <v>#N/A</v>
      </c>
      <c r="UTR19" s="57"/>
      <c r="UTS19" s="58"/>
      <c r="UTT19" s="56" t="e">
        <f>VLOOKUP(UTS19,$B$8:$C$182,2,0)</f>
        <v>#N/A</v>
      </c>
      <c r="UTU19" s="57"/>
      <c r="UTV19" s="58"/>
      <c r="UTW19" s="56" t="e">
        <f>VLOOKUP(UTV19,$B$8:$C$182,2,0)</f>
        <v>#N/A</v>
      </c>
      <c r="UTX19" s="57"/>
      <c r="UTY19" s="58"/>
      <c r="UTZ19" s="56" t="e">
        <f>VLOOKUP(UTY19,$B$8:$C$182,2,0)</f>
        <v>#N/A</v>
      </c>
      <c r="UUA19" s="57"/>
      <c r="UUB19" s="58"/>
      <c r="UUC19" s="56" t="e">
        <f>VLOOKUP(UUB19,$B$8:$C$182,2,0)</f>
        <v>#N/A</v>
      </c>
      <c r="UUD19" s="57"/>
      <c r="UUE19" s="58"/>
      <c r="UUF19" s="56" t="e">
        <f>VLOOKUP(UUE19,$B$8:$C$182,2,0)</f>
        <v>#N/A</v>
      </c>
      <c r="UUG19" s="57"/>
      <c r="UUH19" s="58"/>
      <c r="UUI19" s="56" t="e">
        <f>VLOOKUP(UUH19,$B$8:$C$182,2,0)</f>
        <v>#N/A</v>
      </c>
      <c r="UUJ19" s="57"/>
      <c r="UUK19" s="58"/>
      <c r="UUL19" s="56" t="e">
        <f>VLOOKUP(UUK19,$B$8:$C$182,2,0)</f>
        <v>#N/A</v>
      </c>
      <c r="UUM19" s="57"/>
      <c r="UUN19" s="58"/>
      <c r="UUO19" s="56" t="e">
        <f>VLOOKUP(UUN19,$B$8:$C$182,2,0)</f>
        <v>#N/A</v>
      </c>
      <c r="UUP19" s="57"/>
      <c r="UUQ19" s="58"/>
      <c r="UUR19" s="56" t="e">
        <f>VLOOKUP(UUQ19,$B$8:$C$182,2,0)</f>
        <v>#N/A</v>
      </c>
      <c r="UUS19" s="57"/>
      <c r="UUT19" s="58"/>
      <c r="UUU19" s="56" t="e">
        <f>VLOOKUP(UUT19,$B$8:$C$182,2,0)</f>
        <v>#N/A</v>
      </c>
      <c r="UUV19" s="57"/>
      <c r="UUW19" s="58"/>
      <c r="UUX19" s="56" t="e">
        <f>VLOOKUP(UUW19,$B$8:$C$182,2,0)</f>
        <v>#N/A</v>
      </c>
      <c r="UUY19" s="57"/>
      <c r="UUZ19" s="58"/>
      <c r="UVA19" s="56" t="e">
        <f>VLOOKUP(UUZ19,$B$8:$C$182,2,0)</f>
        <v>#N/A</v>
      </c>
      <c r="UVB19" s="57"/>
      <c r="UVC19" s="58"/>
      <c r="UVD19" s="56" t="e">
        <f>VLOOKUP(UVC19,$B$8:$C$182,2,0)</f>
        <v>#N/A</v>
      </c>
      <c r="UVE19" s="57"/>
      <c r="UVF19" s="58"/>
      <c r="UVG19" s="56" t="e">
        <f>VLOOKUP(UVF19,$B$8:$C$182,2,0)</f>
        <v>#N/A</v>
      </c>
      <c r="UVH19" s="57"/>
      <c r="UVI19" s="58"/>
      <c r="UVJ19" s="56" t="e">
        <f>VLOOKUP(UVI19,$B$8:$C$182,2,0)</f>
        <v>#N/A</v>
      </c>
      <c r="UVK19" s="57"/>
      <c r="UVL19" s="58"/>
      <c r="UVM19" s="56" t="e">
        <f>VLOOKUP(UVL19,$B$8:$C$182,2,0)</f>
        <v>#N/A</v>
      </c>
      <c r="UVN19" s="57"/>
      <c r="UVO19" s="58"/>
      <c r="UVP19" s="56" t="e">
        <f>VLOOKUP(UVO19,$B$8:$C$182,2,0)</f>
        <v>#N/A</v>
      </c>
      <c r="UVQ19" s="57"/>
      <c r="UVR19" s="58"/>
      <c r="UVS19" s="56" t="e">
        <f>VLOOKUP(UVR19,$B$8:$C$182,2,0)</f>
        <v>#N/A</v>
      </c>
      <c r="UVT19" s="57"/>
      <c r="UVU19" s="58"/>
      <c r="UVV19" s="56" t="e">
        <f>VLOOKUP(UVU19,$B$8:$C$182,2,0)</f>
        <v>#N/A</v>
      </c>
      <c r="UVW19" s="57"/>
      <c r="UVX19" s="58"/>
      <c r="UVY19" s="56" t="e">
        <f>VLOOKUP(UVX19,$B$8:$C$182,2,0)</f>
        <v>#N/A</v>
      </c>
      <c r="UVZ19" s="57"/>
      <c r="UWA19" s="58"/>
      <c r="UWB19" s="56" t="e">
        <f>VLOOKUP(UWA19,$B$8:$C$182,2,0)</f>
        <v>#N/A</v>
      </c>
      <c r="UWC19" s="57"/>
      <c r="UWD19" s="58"/>
      <c r="UWE19" s="56" t="e">
        <f>VLOOKUP(UWD19,$B$8:$C$182,2,0)</f>
        <v>#N/A</v>
      </c>
      <c r="UWF19" s="57"/>
      <c r="UWG19" s="58"/>
      <c r="UWH19" s="56" t="e">
        <f>VLOOKUP(UWG19,$B$8:$C$182,2,0)</f>
        <v>#N/A</v>
      </c>
      <c r="UWI19" s="57"/>
      <c r="UWJ19" s="58"/>
      <c r="UWK19" s="56" t="e">
        <f>VLOOKUP(UWJ19,$B$8:$C$182,2,0)</f>
        <v>#N/A</v>
      </c>
      <c r="UWL19" s="57"/>
      <c r="UWM19" s="58"/>
      <c r="UWN19" s="56" t="e">
        <f>VLOOKUP(UWM19,$B$8:$C$182,2,0)</f>
        <v>#N/A</v>
      </c>
      <c r="UWO19" s="57"/>
      <c r="UWP19" s="58"/>
      <c r="UWQ19" s="56" t="e">
        <f>VLOOKUP(UWP19,$B$8:$C$182,2,0)</f>
        <v>#N/A</v>
      </c>
      <c r="UWR19" s="57"/>
      <c r="UWS19" s="58"/>
      <c r="UWT19" s="56" t="e">
        <f>VLOOKUP(UWS19,$B$8:$C$182,2,0)</f>
        <v>#N/A</v>
      </c>
      <c r="UWU19" s="57"/>
      <c r="UWV19" s="58"/>
      <c r="UWW19" s="56" t="e">
        <f>VLOOKUP(UWV19,$B$8:$C$182,2,0)</f>
        <v>#N/A</v>
      </c>
      <c r="UWX19" s="57"/>
      <c r="UWY19" s="58"/>
      <c r="UWZ19" s="56" t="e">
        <f>VLOOKUP(UWY19,$B$8:$C$182,2,0)</f>
        <v>#N/A</v>
      </c>
      <c r="UXA19" s="57"/>
      <c r="UXB19" s="58"/>
      <c r="UXC19" s="56" t="e">
        <f>VLOOKUP(UXB19,$B$8:$C$182,2,0)</f>
        <v>#N/A</v>
      </c>
      <c r="UXD19" s="57"/>
      <c r="UXE19" s="58"/>
      <c r="UXF19" s="56" t="e">
        <f>VLOOKUP(UXE19,$B$8:$C$182,2,0)</f>
        <v>#N/A</v>
      </c>
      <c r="UXG19" s="57"/>
      <c r="UXH19" s="58"/>
      <c r="UXI19" s="56" t="e">
        <f>VLOOKUP(UXH19,$B$8:$C$182,2,0)</f>
        <v>#N/A</v>
      </c>
      <c r="UXJ19" s="57"/>
      <c r="UXK19" s="58"/>
      <c r="UXL19" s="56" t="e">
        <f>VLOOKUP(UXK19,$B$8:$C$182,2,0)</f>
        <v>#N/A</v>
      </c>
      <c r="UXM19" s="57"/>
      <c r="UXN19" s="58"/>
      <c r="UXO19" s="56" t="e">
        <f>VLOOKUP(UXN19,$B$8:$C$182,2,0)</f>
        <v>#N/A</v>
      </c>
      <c r="UXP19" s="57"/>
      <c r="UXQ19" s="58"/>
      <c r="UXR19" s="56" t="e">
        <f>VLOOKUP(UXQ19,$B$8:$C$182,2,0)</f>
        <v>#N/A</v>
      </c>
      <c r="UXS19" s="57"/>
      <c r="UXT19" s="58"/>
      <c r="UXU19" s="56" t="e">
        <f>VLOOKUP(UXT19,$B$8:$C$182,2,0)</f>
        <v>#N/A</v>
      </c>
      <c r="UXV19" s="57"/>
      <c r="UXW19" s="58"/>
      <c r="UXX19" s="56" t="e">
        <f>VLOOKUP(UXW19,$B$8:$C$182,2,0)</f>
        <v>#N/A</v>
      </c>
      <c r="UXY19" s="57"/>
      <c r="UXZ19" s="58"/>
      <c r="UYA19" s="56" t="e">
        <f>VLOOKUP(UXZ19,$B$8:$C$182,2,0)</f>
        <v>#N/A</v>
      </c>
      <c r="UYB19" s="57"/>
      <c r="UYC19" s="58"/>
      <c r="UYD19" s="56" t="e">
        <f>VLOOKUP(UYC19,$B$8:$C$182,2,0)</f>
        <v>#N/A</v>
      </c>
      <c r="UYE19" s="57"/>
      <c r="UYF19" s="58"/>
      <c r="UYG19" s="56" t="e">
        <f>VLOOKUP(UYF19,$B$8:$C$182,2,0)</f>
        <v>#N/A</v>
      </c>
      <c r="UYH19" s="57"/>
      <c r="UYI19" s="58"/>
      <c r="UYJ19" s="56" t="e">
        <f>VLOOKUP(UYI19,$B$8:$C$182,2,0)</f>
        <v>#N/A</v>
      </c>
      <c r="UYK19" s="57"/>
      <c r="UYL19" s="58"/>
      <c r="UYM19" s="56" t="e">
        <f>VLOOKUP(UYL19,$B$8:$C$182,2,0)</f>
        <v>#N/A</v>
      </c>
      <c r="UYN19" s="57"/>
      <c r="UYO19" s="58"/>
      <c r="UYP19" s="56" t="e">
        <f>VLOOKUP(UYO19,$B$8:$C$182,2,0)</f>
        <v>#N/A</v>
      </c>
      <c r="UYQ19" s="57"/>
      <c r="UYR19" s="58"/>
      <c r="UYS19" s="56" t="e">
        <f>VLOOKUP(UYR19,$B$8:$C$182,2,0)</f>
        <v>#N/A</v>
      </c>
      <c r="UYT19" s="57"/>
      <c r="UYU19" s="58"/>
      <c r="UYV19" s="56" t="e">
        <f>VLOOKUP(UYU19,$B$8:$C$182,2,0)</f>
        <v>#N/A</v>
      </c>
      <c r="UYW19" s="57"/>
      <c r="UYX19" s="58"/>
      <c r="UYY19" s="56" t="e">
        <f>VLOOKUP(UYX19,$B$8:$C$182,2,0)</f>
        <v>#N/A</v>
      </c>
      <c r="UYZ19" s="57"/>
      <c r="UZA19" s="58"/>
      <c r="UZB19" s="56" t="e">
        <f>VLOOKUP(UZA19,$B$8:$C$182,2,0)</f>
        <v>#N/A</v>
      </c>
      <c r="UZC19" s="57"/>
      <c r="UZD19" s="58"/>
      <c r="UZE19" s="56" t="e">
        <f>VLOOKUP(UZD19,$B$8:$C$182,2,0)</f>
        <v>#N/A</v>
      </c>
      <c r="UZF19" s="57"/>
      <c r="UZG19" s="58"/>
      <c r="UZH19" s="56" t="e">
        <f>VLOOKUP(UZG19,$B$8:$C$182,2,0)</f>
        <v>#N/A</v>
      </c>
      <c r="UZI19" s="57"/>
      <c r="UZJ19" s="58"/>
      <c r="UZK19" s="56" t="e">
        <f>VLOOKUP(UZJ19,$B$8:$C$182,2,0)</f>
        <v>#N/A</v>
      </c>
      <c r="UZL19" s="57"/>
      <c r="UZM19" s="58"/>
      <c r="UZN19" s="56" t="e">
        <f>VLOOKUP(UZM19,$B$8:$C$182,2,0)</f>
        <v>#N/A</v>
      </c>
      <c r="UZO19" s="57"/>
      <c r="UZP19" s="58"/>
      <c r="UZQ19" s="56" t="e">
        <f>VLOOKUP(UZP19,$B$8:$C$182,2,0)</f>
        <v>#N/A</v>
      </c>
      <c r="UZR19" s="57"/>
      <c r="UZS19" s="58"/>
      <c r="UZT19" s="56" t="e">
        <f>VLOOKUP(UZS19,$B$8:$C$182,2,0)</f>
        <v>#N/A</v>
      </c>
      <c r="UZU19" s="57"/>
      <c r="UZV19" s="58"/>
      <c r="UZW19" s="56" t="e">
        <f>VLOOKUP(UZV19,$B$8:$C$182,2,0)</f>
        <v>#N/A</v>
      </c>
      <c r="UZX19" s="57"/>
      <c r="UZY19" s="58"/>
      <c r="UZZ19" s="56" t="e">
        <f>VLOOKUP(UZY19,$B$8:$C$182,2,0)</f>
        <v>#N/A</v>
      </c>
      <c r="VAA19" s="57"/>
      <c r="VAB19" s="58"/>
      <c r="VAC19" s="56" t="e">
        <f>VLOOKUP(VAB19,$B$8:$C$182,2,0)</f>
        <v>#N/A</v>
      </c>
      <c r="VAD19" s="57"/>
      <c r="VAE19" s="58"/>
      <c r="VAF19" s="56" t="e">
        <f>VLOOKUP(VAE19,$B$8:$C$182,2,0)</f>
        <v>#N/A</v>
      </c>
      <c r="VAG19" s="57"/>
      <c r="VAH19" s="58"/>
      <c r="VAI19" s="56" t="e">
        <f>VLOOKUP(VAH19,$B$8:$C$182,2,0)</f>
        <v>#N/A</v>
      </c>
      <c r="VAJ19" s="57"/>
      <c r="VAK19" s="58"/>
      <c r="VAL19" s="56" t="e">
        <f>VLOOKUP(VAK19,$B$8:$C$182,2,0)</f>
        <v>#N/A</v>
      </c>
      <c r="VAM19" s="57"/>
      <c r="VAN19" s="58"/>
      <c r="VAO19" s="56" t="e">
        <f>VLOOKUP(VAN19,$B$8:$C$182,2,0)</f>
        <v>#N/A</v>
      </c>
      <c r="VAP19" s="57"/>
      <c r="VAQ19" s="58"/>
      <c r="VAR19" s="56" t="e">
        <f>VLOOKUP(VAQ19,$B$8:$C$182,2,0)</f>
        <v>#N/A</v>
      </c>
      <c r="VAS19" s="57"/>
      <c r="VAT19" s="58"/>
      <c r="VAU19" s="56" t="e">
        <f>VLOOKUP(VAT19,$B$8:$C$182,2,0)</f>
        <v>#N/A</v>
      </c>
      <c r="VAV19" s="57"/>
      <c r="VAW19" s="58"/>
      <c r="VAX19" s="56" t="e">
        <f>VLOOKUP(VAW19,$B$8:$C$182,2,0)</f>
        <v>#N/A</v>
      </c>
      <c r="VAY19" s="57"/>
      <c r="VAZ19" s="58"/>
      <c r="VBA19" s="56" t="e">
        <f>VLOOKUP(VAZ19,$B$8:$C$182,2,0)</f>
        <v>#N/A</v>
      </c>
      <c r="VBB19" s="57"/>
      <c r="VBC19" s="58"/>
      <c r="VBD19" s="56" t="e">
        <f>VLOOKUP(VBC19,$B$8:$C$182,2,0)</f>
        <v>#N/A</v>
      </c>
      <c r="VBE19" s="57"/>
      <c r="VBF19" s="58"/>
      <c r="VBG19" s="56" t="e">
        <f>VLOOKUP(VBF19,$B$8:$C$182,2,0)</f>
        <v>#N/A</v>
      </c>
      <c r="VBH19" s="57"/>
      <c r="VBI19" s="58"/>
      <c r="VBJ19" s="56" t="e">
        <f>VLOOKUP(VBI19,$B$8:$C$182,2,0)</f>
        <v>#N/A</v>
      </c>
      <c r="VBK19" s="57"/>
      <c r="VBL19" s="58"/>
      <c r="VBM19" s="56" t="e">
        <f>VLOOKUP(VBL19,$B$8:$C$182,2,0)</f>
        <v>#N/A</v>
      </c>
      <c r="VBN19" s="57"/>
      <c r="VBO19" s="58"/>
      <c r="VBP19" s="56" t="e">
        <f>VLOOKUP(VBO19,$B$8:$C$182,2,0)</f>
        <v>#N/A</v>
      </c>
      <c r="VBQ19" s="57"/>
      <c r="VBR19" s="58"/>
      <c r="VBS19" s="56" t="e">
        <f>VLOOKUP(VBR19,$B$8:$C$182,2,0)</f>
        <v>#N/A</v>
      </c>
      <c r="VBT19" s="57"/>
      <c r="VBU19" s="58"/>
      <c r="VBV19" s="56" t="e">
        <f>VLOOKUP(VBU19,$B$8:$C$182,2,0)</f>
        <v>#N/A</v>
      </c>
      <c r="VBW19" s="57"/>
      <c r="VBX19" s="58"/>
      <c r="VBY19" s="56" t="e">
        <f>VLOOKUP(VBX19,$B$8:$C$182,2,0)</f>
        <v>#N/A</v>
      </c>
      <c r="VBZ19" s="57"/>
      <c r="VCA19" s="58"/>
      <c r="VCB19" s="56" t="e">
        <f>VLOOKUP(VCA19,$B$8:$C$182,2,0)</f>
        <v>#N/A</v>
      </c>
      <c r="VCC19" s="57"/>
      <c r="VCD19" s="58"/>
      <c r="VCE19" s="56" t="e">
        <f>VLOOKUP(VCD19,$B$8:$C$182,2,0)</f>
        <v>#N/A</v>
      </c>
      <c r="VCF19" s="57"/>
      <c r="VCG19" s="58"/>
      <c r="VCH19" s="56" t="e">
        <f>VLOOKUP(VCG19,$B$8:$C$182,2,0)</f>
        <v>#N/A</v>
      </c>
      <c r="VCI19" s="57"/>
      <c r="VCJ19" s="58"/>
      <c r="VCK19" s="56" t="e">
        <f>VLOOKUP(VCJ19,$B$8:$C$182,2,0)</f>
        <v>#N/A</v>
      </c>
      <c r="VCL19" s="57"/>
      <c r="VCM19" s="58"/>
      <c r="VCN19" s="56" t="e">
        <f>VLOOKUP(VCM19,$B$8:$C$182,2,0)</f>
        <v>#N/A</v>
      </c>
      <c r="VCO19" s="57"/>
      <c r="VCP19" s="58"/>
      <c r="VCQ19" s="56" t="e">
        <f>VLOOKUP(VCP19,$B$8:$C$182,2,0)</f>
        <v>#N/A</v>
      </c>
      <c r="VCR19" s="57"/>
      <c r="VCS19" s="58"/>
      <c r="VCT19" s="56" t="e">
        <f>VLOOKUP(VCS19,$B$8:$C$182,2,0)</f>
        <v>#N/A</v>
      </c>
      <c r="VCU19" s="57"/>
      <c r="VCV19" s="58"/>
      <c r="VCW19" s="56" t="e">
        <f>VLOOKUP(VCV19,$B$8:$C$182,2,0)</f>
        <v>#N/A</v>
      </c>
      <c r="VCX19" s="57"/>
      <c r="VCY19" s="58"/>
      <c r="VCZ19" s="56" t="e">
        <f>VLOOKUP(VCY19,$B$8:$C$182,2,0)</f>
        <v>#N/A</v>
      </c>
      <c r="VDA19" s="57"/>
      <c r="VDB19" s="58"/>
      <c r="VDC19" s="56" t="e">
        <f>VLOOKUP(VDB19,$B$8:$C$182,2,0)</f>
        <v>#N/A</v>
      </c>
      <c r="VDD19" s="57"/>
      <c r="VDE19" s="58"/>
      <c r="VDF19" s="56" t="e">
        <f>VLOOKUP(VDE19,$B$8:$C$182,2,0)</f>
        <v>#N/A</v>
      </c>
      <c r="VDG19" s="57"/>
      <c r="VDH19" s="58"/>
      <c r="VDI19" s="56" t="e">
        <f>VLOOKUP(VDH19,$B$8:$C$182,2,0)</f>
        <v>#N/A</v>
      </c>
      <c r="VDJ19" s="57"/>
      <c r="VDK19" s="58"/>
      <c r="VDL19" s="56" t="e">
        <f>VLOOKUP(VDK19,$B$8:$C$182,2,0)</f>
        <v>#N/A</v>
      </c>
      <c r="VDM19" s="57"/>
      <c r="VDN19" s="58"/>
      <c r="VDO19" s="56" t="e">
        <f>VLOOKUP(VDN19,$B$8:$C$182,2,0)</f>
        <v>#N/A</v>
      </c>
      <c r="VDP19" s="57"/>
      <c r="VDQ19" s="58"/>
      <c r="VDR19" s="56" t="e">
        <f>VLOOKUP(VDQ19,$B$8:$C$182,2,0)</f>
        <v>#N/A</v>
      </c>
      <c r="VDS19" s="57"/>
      <c r="VDT19" s="58"/>
      <c r="VDU19" s="56" t="e">
        <f>VLOOKUP(VDT19,$B$8:$C$182,2,0)</f>
        <v>#N/A</v>
      </c>
      <c r="VDV19" s="57"/>
      <c r="VDW19" s="58"/>
      <c r="VDX19" s="56" t="e">
        <f>VLOOKUP(VDW19,$B$8:$C$182,2,0)</f>
        <v>#N/A</v>
      </c>
      <c r="VDY19" s="57"/>
      <c r="VDZ19" s="58"/>
      <c r="VEA19" s="56" t="e">
        <f>VLOOKUP(VDZ19,$B$8:$C$182,2,0)</f>
        <v>#N/A</v>
      </c>
      <c r="VEB19" s="57"/>
      <c r="VEC19" s="58"/>
      <c r="VED19" s="56" t="e">
        <f>VLOOKUP(VEC19,$B$8:$C$182,2,0)</f>
        <v>#N/A</v>
      </c>
      <c r="VEE19" s="57"/>
      <c r="VEF19" s="58"/>
      <c r="VEG19" s="56" t="e">
        <f>VLOOKUP(VEF19,$B$8:$C$182,2,0)</f>
        <v>#N/A</v>
      </c>
      <c r="VEH19" s="57"/>
      <c r="VEI19" s="58"/>
      <c r="VEJ19" s="56" t="e">
        <f>VLOOKUP(VEI19,$B$8:$C$182,2,0)</f>
        <v>#N/A</v>
      </c>
      <c r="VEK19" s="57"/>
      <c r="VEL19" s="58"/>
      <c r="VEM19" s="56" t="e">
        <f>VLOOKUP(VEL19,$B$8:$C$182,2,0)</f>
        <v>#N/A</v>
      </c>
      <c r="VEN19" s="57"/>
      <c r="VEO19" s="58"/>
      <c r="VEP19" s="56" t="e">
        <f>VLOOKUP(VEO19,$B$8:$C$182,2,0)</f>
        <v>#N/A</v>
      </c>
      <c r="VEQ19" s="57"/>
      <c r="VER19" s="58"/>
      <c r="VES19" s="56" t="e">
        <f>VLOOKUP(VER19,$B$8:$C$182,2,0)</f>
        <v>#N/A</v>
      </c>
      <c r="VET19" s="57"/>
      <c r="VEU19" s="58"/>
      <c r="VEV19" s="56" t="e">
        <f>VLOOKUP(VEU19,$B$8:$C$182,2,0)</f>
        <v>#N/A</v>
      </c>
      <c r="VEW19" s="57"/>
      <c r="VEX19" s="58"/>
      <c r="VEY19" s="56" t="e">
        <f>VLOOKUP(VEX19,$B$8:$C$182,2,0)</f>
        <v>#N/A</v>
      </c>
      <c r="VEZ19" s="57"/>
      <c r="VFA19" s="58"/>
      <c r="VFB19" s="56" t="e">
        <f>VLOOKUP(VFA19,$B$8:$C$182,2,0)</f>
        <v>#N/A</v>
      </c>
      <c r="VFC19" s="57"/>
      <c r="VFD19" s="58"/>
      <c r="VFE19" s="56" t="e">
        <f>VLOOKUP(VFD19,$B$8:$C$182,2,0)</f>
        <v>#N/A</v>
      </c>
      <c r="VFF19" s="57"/>
      <c r="VFG19" s="58"/>
      <c r="VFH19" s="56" t="e">
        <f>VLOOKUP(VFG19,$B$8:$C$182,2,0)</f>
        <v>#N/A</v>
      </c>
      <c r="VFI19" s="57"/>
      <c r="VFJ19" s="58"/>
      <c r="VFK19" s="56" t="e">
        <f>VLOOKUP(VFJ19,$B$8:$C$182,2,0)</f>
        <v>#N/A</v>
      </c>
      <c r="VFL19" s="57"/>
      <c r="VFM19" s="58"/>
      <c r="VFN19" s="56" t="e">
        <f>VLOOKUP(VFM19,$B$8:$C$182,2,0)</f>
        <v>#N/A</v>
      </c>
      <c r="VFO19" s="57"/>
      <c r="VFP19" s="58"/>
      <c r="VFQ19" s="56" t="e">
        <f>VLOOKUP(VFP19,$B$8:$C$182,2,0)</f>
        <v>#N/A</v>
      </c>
      <c r="VFR19" s="57"/>
      <c r="VFS19" s="58"/>
      <c r="VFT19" s="56" t="e">
        <f>VLOOKUP(VFS19,$B$8:$C$182,2,0)</f>
        <v>#N/A</v>
      </c>
      <c r="VFU19" s="57"/>
      <c r="VFV19" s="58"/>
      <c r="VFW19" s="56" t="e">
        <f>VLOOKUP(VFV19,$B$8:$C$182,2,0)</f>
        <v>#N/A</v>
      </c>
      <c r="VFX19" s="57"/>
      <c r="VFY19" s="58"/>
      <c r="VFZ19" s="56" t="e">
        <f>VLOOKUP(VFY19,$B$8:$C$182,2,0)</f>
        <v>#N/A</v>
      </c>
      <c r="VGA19" s="57"/>
      <c r="VGB19" s="58"/>
      <c r="VGC19" s="56" t="e">
        <f>VLOOKUP(VGB19,$B$8:$C$182,2,0)</f>
        <v>#N/A</v>
      </c>
      <c r="VGD19" s="57"/>
      <c r="VGE19" s="58"/>
      <c r="VGF19" s="56" t="e">
        <f>VLOOKUP(VGE19,$B$8:$C$182,2,0)</f>
        <v>#N/A</v>
      </c>
      <c r="VGG19" s="57"/>
      <c r="VGH19" s="58"/>
      <c r="VGI19" s="56" t="e">
        <f>VLOOKUP(VGH19,$B$8:$C$182,2,0)</f>
        <v>#N/A</v>
      </c>
      <c r="VGJ19" s="57"/>
      <c r="VGK19" s="58"/>
      <c r="VGL19" s="56" t="e">
        <f>VLOOKUP(VGK19,$B$8:$C$182,2,0)</f>
        <v>#N/A</v>
      </c>
      <c r="VGM19" s="57"/>
      <c r="VGN19" s="58"/>
      <c r="VGO19" s="56" t="e">
        <f>VLOOKUP(VGN19,$B$8:$C$182,2,0)</f>
        <v>#N/A</v>
      </c>
      <c r="VGP19" s="57"/>
      <c r="VGQ19" s="58"/>
      <c r="VGR19" s="56" t="e">
        <f>VLOOKUP(VGQ19,$B$8:$C$182,2,0)</f>
        <v>#N/A</v>
      </c>
      <c r="VGS19" s="57"/>
      <c r="VGT19" s="58"/>
      <c r="VGU19" s="56" t="e">
        <f>VLOOKUP(VGT19,$B$8:$C$182,2,0)</f>
        <v>#N/A</v>
      </c>
      <c r="VGV19" s="57"/>
      <c r="VGW19" s="58"/>
      <c r="VGX19" s="56" t="e">
        <f>VLOOKUP(VGW19,$B$8:$C$182,2,0)</f>
        <v>#N/A</v>
      </c>
      <c r="VGY19" s="57"/>
      <c r="VGZ19" s="58"/>
      <c r="VHA19" s="56" t="e">
        <f>VLOOKUP(VGZ19,$B$8:$C$182,2,0)</f>
        <v>#N/A</v>
      </c>
      <c r="VHB19" s="57"/>
      <c r="VHC19" s="58"/>
      <c r="VHD19" s="56" t="e">
        <f>VLOOKUP(VHC19,$B$8:$C$182,2,0)</f>
        <v>#N/A</v>
      </c>
      <c r="VHE19" s="57"/>
      <c r="VHF19" s="58"/>
      <c r="VHG19" s="56" t="e">
        <f>VLOOKUP(VHF19,$B$8:$C$182,2,0)</f>
        <v>#N/A</v>
      </c>
      <c r="VHH19" s="57"/>
      <c r="VHI19" s="58"/>
      <c r="VHJ19" s="56" t="e">
        <f>VLOOKUP(VHI19,$B$8:$C$182,2,0)</f>
        <v>#N/A</v>
      </c>
      <c r="VHK19" s="57"/>
      <c r="VHL19" s="58"/>
      <c r="VHM19" s="56" t="e">
        <f>VLOOKUP(VHL19,$B$8:$C$182,2,0)</f>
        <v>#N/A</v>
      </c>
      <c r="VHN19" s="57"/>
      <c r="VHO19" s="58"/>
      <c r="VHP19" s="56" t="e">
        <f>VLOOKUP(VHO19,$B$8:$C$182,2,0)</f>
        <v>#N/A</v>
      </c>
      <c r="VHQ19" s="57"/>
      <c r="VHR19" s="58"/>
      <c r="VHS19" s="56" t="e">
        <f>VLOOKUP(VHR19,$B$8:$C$182,2,0)</f>
        <v>#N/A</v>
      </c>
      <c r="VHT19" s="57"/>
      <c r="VHU19" s="58"/>
      <c r="VHV19" s="56" t="e">
        <f>VLOOKUP(VHU19,$B$8:$C$182,2,0)</f>
        <v>#N/A</v>
      </c>
      <c r="VHW19" s="57"/>
      <c r="VHX19" s="58"/>
      <c r="VHY19" s="56" t="e">
        <f>VLOOKUP(VHX19,$B$8:$C$182,2,0)</f>
        <v>#N/A</v>
      </c>
      <c r="VHZ19" s="57"/>
      <c r="VIA19" s="58"/>
      <c r="VIB19" s="56" t="e">
        <f>VLOOKUP(VIA19,$B$8:$C$182,2,0)</f>
        <v>#N/A</v>
      </c>
      <c r="VIC19" s="57"/>
      <c r="VID19" s="58"/>
      <c r="VIE19" s="56" t="e">
        <f>VLOOKUP(VID19,$B$8:$C$182,2,0)</f>
        <v>#N/A</v>
      </c>
      <c r="VIF19" s="57"/>
      <c r="VIG19" s="58"/>
      <c r="VIH19" s="56" t="e">
        <f>VLOOKUP(VIG19,$B$8:$C$182,2,0)</f>
        <v>#N/A</v>
      </c>
      <c r="VII19" s="57"/>
      <c r="VIJ19" s="58"/>
      <c r="VIK19" s="56" t="e">
        <f>VLOOKUP(VIJ19,$B$8:$C$182,2,0)</f>
        <v>#N/A</v>
      </c>
      <c r="VIL19" s="57"/>
      <c r="VIM19" s="58"/>
      <c r="VIN19" s="56" t="e">
        <f>VLOOKUP(VIM19,$B$8:$C$182,2,0)</f>
        <v>#N/A</v>
      </c>
      <c r="VIO19" s="57"/>
      <c r="VIP19" s="58"/>
      <c r="VIQ19" s="56" t="e">
        <f>VLOOKUP(VIP19,$B$8:$C$182,2,0)</f>
        <v>#N/A</v>
      </c>
      <c r="VIR19" s="57"/>
      <c r="VIS19" s="58"/>
      <c r="VIT19" s="56" t="e">
        <f>VLOOKUP(VIS19,$B$8:$C$182,2,0)</f>
        <v>#N/A</v>
      </c>
      <c r="VIU19" s="57"/>
      <c r="VIV19" s="58"/>
      <c r="VIW19" s="56" t="e">
        <f>VLOOKUP(VIV19,$B$8:$C$182,2,0)</f>
        <v>#N/A</v>
      </c>
      <c r="VIX19" s="57"/>
      <c r="VIY19" s="58"/>
      <c r="VIZ19" s="56" t="e">
        <f>VLOOKUP(VIY19,$B$8:$C$182,2,0)</f>
        <v>#N/A</v>
      </c>
      <c r="VJA19" s="57"/>
      <c r="VJB19" s="58"/>
      <c r="VJC19" s="56" t="e">
        <f>VLOOKUP(VJB19,$B$8:$C$182,2,0)</f>
        <v>#N/A</v>
      </c>
      <c r="VJD19" s="57"/>
      <c r="VJE19" s="58"/>
      <c r="VJF19" s="56" t="e">
        <f>VLOOKUP(VJE19,$B$8:$C$182,2,0)</f>
        <v>#N/A</v>
      </c>
      <c r="VJG19" s="57"/>
      <c r="VJH19" s="58"/>
      <c r="VJI19" s="56" t="e">
        <f>VLOOKUP(VJH19,$B$8:$C$182,2,0)</f>
        <v>#N/A</v>
      </c>
      <c r="VJJ19" s="57"/>
      <c r="VJK19" s="58"/>
      <c r="VJL19" s="56" t="e">
        <f>VLOOKUP(VJK19,$B$8:$C$182,2,0)</f>
        <v>#N/A</v>
      </c>
      <c r="VJM19" s="57"/>
      <c r="VJN19" s="58"/>
      <c r="VJO19" s="56" t="e">
        <f>VLOOKUP(VJN19,$B$8:$C$182,2,0)</f>
        <v>#N/A</v>
      </c>
      <c r="VJP19" s="57"/>
      <c r="VJQ19" s="58"/>
      <c r="VJR19" s="56" t="e">
        <f>VLOOKUP(VJQ19,$B$8:$C$182,2,0)</f>
        <v>#N/A</v>
      </c>
      <c r="VJS19" s="57"/>
      <c r="VJT19" s="58"/>
      <c r="VJU19" s="56" t="e">
        <f>VLOOKUP(VJT19,$B$8:$C$182,2,0)</f>
        <v>#N/A</v>
      </c>
      <c r="VJV19" s="57"/>
      <c r="VJW19" s="58"/>
      <c r="VJX19" s="56" t="e">
        <f>VLOOKUP(VJW19,$B$8:$C$182,2,0)</f>
        <v>#N/A</v>
      </c>
      <c r="VJY19" s="57"/>
      <c r="VJZ19" s="58"/>
      <c r="VKA19" s="56" t="e">
        <f>VLOOKUP(VJZ19,$B$8:$C$182,2,0)</f>
        <v>#N/A</v>
      </c>
      <c r="VKB19" s="57"/>
      <c r="VKC19" s="58"/>
      <c r="VKD19" s="56" t="e">
        <f>VLOOKUP(VKC19,$B$8:$C$182,2,0)</f>
        <v>#N/A</v>
      </c>
      <c r="VKE19" s="57"/>
      <c r="VKF19" s="58"/>
      <c r="VKG19" s="56" t="e">
        <f>VLOOKUP(VKF19,$B$8:$C$182,2,0)</f>
        <v>#N/A</v>
      </c>
      <c r="VKH19" s="57"/>
      <c r="VKI19" s="58"/>
      <c r="VKJ19" s="56" t="e">
        <f>VLOOKUP(VKI19,$B$8:$C$182,2,0)</f>
        <v>#N/A</v>
      </c>
      <c r="VKK19" s="57"/>
      <c r="VKL19" s="58"/>
      <c r="VKM19" s="56" t="e">
        <f>VLOOKUP(VKL19,$B$8:$C$182,2,0)</f>
        <v>#N/A</v>
      </c>
      <c r="VKN19" s="57"/>
      <c r="VKO19" s="58"/>
      <c r="VKP19" s="56" t="e">
        <f>VLOOKUP(VKO19,$B$8:$C$182,2,0)</f>
        <v>#N/A</v>
      </c>
      <c r="VKQ19" s="57"/>
      <c r="VKR19" s="58"/>
      <c r="VKS19" s="56" t="e">
        <f>VLOOKUP(VKR19,$B$8:$C$182,2,0)</f>
        <v>#N/A</v>
      </c>
      <c r="VKT19" s="57"/>
      <c r="VKU19" s="58"/>
      <c r="VKV19" s="56" t="e">
        <f>VLOOKUP(VKU19,$B$8:$C$182,2,0)</f>
        <v>#N/A</v>
      </c>
      <c r="VKW19" s="57"/>
      <c r="VKX19" s="58"/>
      <c r="VKY19" s="56" t="e">
        <f>VLOOKUP(VKX19,$B$8:$C$182,2,0)</f>
        <v>#N/A</v>
      </c>
      <c r="VKZ19" s="57"/>
      <c r="VLA19" s="58"/>
      <c r="VLB19" s="56" t="e">
        <f>VLOOKUP(VLA19,$B$8:$C$182,2,0)</f>
        <v>#N/A</v>
      </c>
      <c r="VLC19" s="57"/>
      <c r="VLD19" s="58"/>
      <c r="VLE19" s="56" t="e">
        <f>VLOOKUP(VLD19,$B$8:$C$182,2,0)</f>
        <v>#N/A</v>
      </c>
      <c r="VLF19" s="57"/>
      <c r="VLG19" s="58"/>
      <c r="VLH19" s="56" t="e">
        <f>VLOOKUP(VLG19,$B$8:$C$182,2,0)</f>
        <v>#N/A</v>
      </c>
      <c r="VLI19" s="57"/>
      <c r="VLJ19" s="58"/>
      <c r="VLK19" s="56" t="e">
        <f>VLOOKUP(VLJ19,$B$8:$C$182,2,0)</f>
        <v>#N/A</v>
      </c>
      <c r="VLL19" s="57"/>
      <c r="VLM19" s="58"/>
      <c r="VLN19" s="56" t="e">
        <f>VLOOKUP(VLM19,$B$8:$C$182,2,0)</f>
        <v>#N/A</v>
      </c>
      <c r="VLO19" s="57"/>
      <c r="VLP19" s="58"/>
      <c r="VLQ19" s="56" t="e">
        <f>VLOOKUP(VLP19,$B$8:$C$182,2,0)</f>
        <v>#N/A</v>
      </c>
      <c r="VLR19" s="57"/>
      <c r="VLS19" s="58"/>
      <c r="VLT19" s="56" t="e">
        <f>VLOOKUP(VLS19,$B$8:$C$182,2,0)</f>
        <v>#N/A</v>
      </c>
      <c r="VLU19" s="57"/>
      <c r="VLV19" s="58"/>
      <c r="VLW19" s="56" t="e">
        <f>VLOOKUP(VLV19,$B$8:$C$182,2,0)</f>
        <v>#N/A</v>
      </c>
      <c r="VLX19" s="57"/>
      <c r="VLY19" s="58"/>
      <c r="VLZ19" s="56" t="e">
        <f>VLOOKUP(VLY19,$B$8:$C$182,2,0)</f>
        <v>#N/A</v>
      </c>
      <c r="VMA19" s="57"/>
      <c r="VMB19" s="58"/>
      <c r="VMC19" s="56" t="e">
        <f>VLOOKUP(VMB19,$B$8:$C$182,2,0)</f>
        <v>#N/A</v>
      </c>
      <c r="VMD19" s="57"/>
      <c r="VME19" s="58"/>
      <c r="VMF19" s="56" t="e">
        <f>VLOOKUP(VME19,$B$8:$C$182,2,0)</f>
        <v>#N/A</v>
      </c>
      <c r="VMG19" s="57"/>
      <c r="VMH19" s="58"/>
      <c r="VMI19" s="56" t="e">
        <f>VLOOKUP(VMH19,$B$8:$C$182,2,0)</f>
        <v>#N/A</v>
      </c>
      <c r="VMJ19" s="57"/>
      <c r="VMK19" s="58"/>
      <c r="VML19" s="56" t="e">
        <f>VLOOKUP(VMK19,$B$8:$C$182,2,0)</f>
        <v>#N/A</v>
      </c>
      <c r="VMM19" s="57"/>
      <c r="VMN19" s="58"/>
      <c r="VMO19" s="56" t="e">
        <f>VLOOKUP(VMN19,$B$8:$C$182,2,0)</f>
        <v>#N/A</v>
      </c>
      <c r="VMP19" s="57"/>
      <c r="VMQ19" s="58"/>
      <c r="VMR19" s="56" t="e">
        <f>VLOOKUP(VMQ19,$B$8:$C$182,2,0)</f>
        <v>#N/A</v>
      </c>
      <c r="VMS19" s="57"/>
      <c r="VMT19" s="58"/>
      <c r="VMU19" s="56" t="e">
        <f>VLOOKUP(VMT19,$B$8:$C$182,2,0)</f>
        <v>#N/A</v>
      </c>
      <c r="VMV19" s="57"/>
      <c r="VMW19" s="58"/>
      <c r="VMX19" s="56" t="e">
        <f>VLOOKUP(VMW19,$B$8:$C$182,2,0)</f>
        <v>#N/A</v>
      </c>
      <c r="VMY19" s="57"/>
      <c r="VMZ19" s="58"/>
      <c r="VNA19" s="56" t="e">
        <f>VLOOKUP(VMZ19,$B$8:$C$182,2,0)</f>
        <v>#N/A</v>
      </c>
      <c r="VNB19" s="57"/>
      <c r="VNC19" s="58"/>
      <c r="VND19" s="56" t="e">
        <f>VLOOKUP(VNC19,$B$8:$C$182,2,0)</f>
        <v>#N/A</v>
      </c>
      <c r="VNE19" s="57"/>
      <c r="VNF19" s="58"/>
      <c r="VNG19" s="56" t="e">
        <f>VLOOKUP(VNF19,$B$8:$C$182,2,0)</f>
        <v>#N/A</v>
      </c>
      <c r="VNH19" s="57"/>
      <c r="VNI19" s="58"/>
      <c r="VNJ19" s="56" t="e">
        <f>VLOOKUP(VNI19,$B$8:$C$182,2,0)</f>
        <v>#N/A</v>
      </c>
      <c r="VNK19" s="57"/>
      <c r="VNL19" s="58"/>
      <c r="VNM19" s="56" t="e">
        <f>VLOOKUP(VNL19,$B$8:$C$182,2,0)</f>
        <v>#N/A</v>
      </c>
      <c r="VNN19" s="57"/>
      <c r="VNO19" s="58"/>
      <c r="VNP19" s="56" t="e">
        <f>VLOOKUP(VNO19,$B$8:$C$182,2,0)</f>
        <v>#N/A</v>
      </c>
      <c r="VNQ19" s="57"/>
      <c r="VNR19" s="58"/>
      <c r="VNS19" s="56" t="e">
        <f>VLOOKUP(VNR19,$B$8:$C$182,2,0)</f>
        <v>#N/A</v>
      </c>
      <c r="VNT19" s="57"/>
      <c r="VNU19" s="58"/>
      <c r="VNV19" s="56" t="e">
        <f>VLOOKUP(VNU19,$B$8:$C$182,2,0)</f>
        <v>#N/A</v>
      </c>
      <c r="VNW19" s="57"/>
      <c r="VNX19" s="58"/>
      <c r="VNY19" s="56" t="e">
        <f>VLOOKUP(VNX19,$B$8:$C$182,2,0)</f>
        <v>#N/A</v>
      </c>
      <c r="VNZ19" s="57"/>
      <c r="VOA19" s="58"/>
      <c r="VOB19" s="56" t="e">
        <f>VLOOKUP(VOA19,$B$8:$C$182,2,0)</f>
        <v>#N/A</v>
      </c>
      <c r="VOC19" s="57"/>
      <c r="VOD19" s="58"/>
      <c r="VOE19" s="56" t="e">
        <f>VLOOKUP(VOD19,$B$8:$C$182,2,0)</f>
        <v>#N/A</v>
      </c>
      <c r="VOF19" s="57"/>
      <c r="VOG19" s="58"/>
      <c r="VOH19" s="56" t="e">
        <f>VLOOKUP(VOG19,$B$8:$C$182,2,0)</f>
        <v>#N/A</v>
      </c>
      <c r="VOI19" s="57"/>
      <c r="VOJ19" s="58"/>
      <c r="VOK19" s="56" t="e">
        <f>VLOOKUP(VOJ19,$B$8:$C$182,2,0)</f>
        <v>#N/A</v>
      </c>
      <c r="VOL19" s="57"/>
      <c r="VOM19" s="58"/>
      <c r="VON19" s="56" t="e">
        <f>VLOOKUP(VOM19,$B$8:$C$182,2,0)</f>
        <v>#N/A</v>
      </c>
      <c r="VOO19" s="57"/>
      <c r="VOP19" s="58"/>
      <c r="VOQ19" s="56" t="e">
        <f>VLOOKUP(VOP19,$B$8:$C$182,2,0)</f>
        <v>#N/A</v>
      </c>
      <c r="VOR19" s="57"/>
      <c r="VOS19" s="58"/>
      <c r="VOT19" s="56" t="e">
        <f>VLOOKUP(VOS19,$B$8:$C$182,2,0)</f>
        <v>#N/A</v>
      </c>
      <c r="VOU19" s="57"/>
      <c r="VOV19" s="58"/>
      <c r="VOW19" s="56" t="e">
        <f>VLOOKUP(VOV19,$B$8:$C$182,2,0)</f>
        <v>#N/A</v>
      </c>
      <c r="VOX19" s="57"/>
      <c r="VOY19" s="58"/>
      <c r="VOZ19" s="56" t="e">
        <f>VLOOKUP(VOY19,$B$8:$C$182,2,0)</f>
        <v>#N/A</v>
      </c>
      <c r="VPA19" s="57"/>
      <c r="VPB19" s="58"/>
      <c r="VPC19" s="56" t="e">
        <f>VLOOKUP(VPB19,$B$8:$C$182,2,0)</f>
        <v>#N/A</v>
      </c>
      <c r="VPD19" s="57"/>
      <c r="VPE19" s="58"/>
      <c r="VPF19" s="56" t="e">
        <f>VLOOKUP(VPE19,$B$8:$C$182,2,0)</f>
        <v>#N/A</v>
      </c>
      <c r="VPG19" s="57"/>
      <c r="VPH19" s="58"/>
      <c r="VPI19" s="56" t="e">
        <f>VLOOKUP(VPH19,$B$8:$C$182,2,0)</f>
        <v>#N/A</v>
      </c>
      <c r="VPJ19" s="57"/>
      <c r="VPK19" s="58"/>
      <c r="VPL19" s="56" t="e">
        <f>VLOOKUP(VPK19,$B$8:$C$182,2,0)</f>
        <v>#N/A</v>
      </c>
      <c r="VPM19" s="57"/>
      <c r="VPN19" s="58"/>
      <c r="VPO19" s="56" t="e">
        <f>VLOOKUP(VPN19,$B$8:$C$182,2,0)</f>
        <v>#N/A</v>
      </c>
      <c r="VPP19" s="57"/>
      <c r="VPQ19" s="58"/>
      <c r="VPR19" s="56" t="e">
        <f>VLOOKUP(VPQ19,$B$8:$C$182,2,0)</f>
        <v>#N/A</v>
      </c>
      <c r="VPS19" s="57"/>
      <c r="VPT19" s="58"/>
      <c r="VPU19" s="56" t="e">
        <f>VLOOKUP(VPT19,$B$8:$C$182,2,0)</f>
        <v>#N/A</v>
      </c>
      <c r="VPV19" s="57"/>
      <c r="VPW19" s="58"/>
      <c r="VPX19" s="56" t="e">
        <f>VLOOKUP(VPW19,$B$8:$C$182,2,0)</f>
        <v>#N/A</v>
      </c>
      <c r="VPY19" s="57"/>
      <c r="VPZ19" s="58"/>
      <c r="VQA19" s="56" t="e">
        <f>VLOOKUP(VPZ19,$B$8:$C$182,2,0)</f>
        <v>#N/A</v>
      </c>
      <c r="VQB19" s="57"/>
      <c r="VQC19" s="58"/>
      <c r="VQD19" s="56" t="e">
        <f>VLOOKUP(VQC19,$B$8:$C$182,2,0)</f>
        <v>#N/A</v>
      </c>
      <c r="VQE19" s="57"/>
      <c r="VQF19" s="58"/>
      <c r="VQG19" s="56" t="e">
        <f>VLOOKUP(VQF19,$B$8:$C$182,2,0)</f>
        <v>#N/A</v>
      </c>
      <c r="VQH19" s="57"/>
      <c r="VQI19" s="58"/>
      <c r="VQJ19" s="56" t="e">
        <f>VLOOKUP(VQI19,$B$8:$C$182,2,0)</f>
        <v>#N/A</v>
      </c>
      <c r="VQK19" s="57"/>
      <c r="VQL19" s="58"/>
      <c r="VQM19" s="56" t="e">
        <f>VLOOKUP(VQL19,$B$8:$C$182,2,0)</f>
        <v>#N/A</v>
      </c>
      <c r="VQN19" s="57"/>
      <c r="VQO19" s="58"/>
      <c r="VQP19" s="56" t="e">
        <f>VLOOKUP(VQO19,$B$8:$C$182,2,0)</f>
        <v>#N/A</v>
      </c>
      <c r="VQQ19" s="57"/>
      <c r="VQR19" s="58"/>
      <c r="VQS19" s="56" t="e">
        <f>VLOOKUP(VQR19,$B$8:$C$182,2,0)</f>
        <v>#N/A</v>
      </c>
      <c r="VQT19" s="57"/>
      <c r="VQU19" s="58"/>
      <c r="VQV19" s="56" t="e">
        <f>VLOOKUP(VQU19,$B$8:$C$182,2,0)</f>
        <v>#N/A</v>
      </c>
      <c r="VQW19" s="57"/>
      <c r="VQX19" s="58"/>
      <c r="VQY19" s="56" t="e">
        <f>VLOOKUP(VQX19,$B$8:$C$182,2,0)</f>
        <v>#N/A</v>
      </c>
      <c r="VQZ19" s="57"/>
      <c r="VRA19" s="58"/>
      <c r="VRB19" s="56" t="e">
        <f>VLOOKUP(VRA19,$B$8:$C$182,2,0)</f>
        <v>#N/A</v>
      </c>
      <c r="VRC19" s="57"/>
      <c r="VRD19" s="58"/>
      <c r="VRE19" s="56" t="e">
        <f>VLOOKUP(VRD19,$B$8:$C$182,2,0)</f>
        <v>#N/A</v>
      </c>
      <c r="VRF19" s="57"/>
      <c r="VRG19" s="58"/>
      <c r="VRH19" s="56" t="e">
        <f>VLOOKUP(VRG19,$B$8:$C$182,2,0)</f>
        <v>#N/A</v>
      </c>
      <c r="VRI19" s="57"/>
      <c r="VRJ19" s="58"/>
      <c r="VRK19" s="56" t="e">
        <f>VLOOKUP(VRJ19,$B$8:$C$182,2,0)</f>
        <v>#N/A</v>
      </c>
      <c r="VRL19" s="57"/>
      <c r="VRM19" s="58"/>
      <c r="VRN19" s="56" t="e">
        <f>VLOOKUP(VRM19,$B$8:$C$182,2,0)</f>
        <v>#N/A</v>
      </c>
      <c r="VRO19" s="57"/>
      <c r="VRP19" s="58"/>
      <c r="VRQ19" s="56" t="e">
        <f>VLOOKUP(VRP19,$B$8:$C$182,2,0)</f>
        <v>#N/A</v>
      </c>
      <c r="VRR19" s="57"/>
      <c r="VRS19" s="58"/>
      <c r="VRT19" s="56" t="e">
        <f>VLOOKUP(VRS19,$B$8:$C$182,2,0)</f>
        <v>#N/A</v>
      </c>
      <c r="VRU19" s="57"/>
      <c r="VRV19" s="58"/>
      <c r="VRW19" s="56" t="e">
        <f>VLOOKUP(VRV19,$B$8:$C$182,2,0)</f>
        <v>#N/A</v>
      </c>
      <c r="VRX19" s="57"/>
      <c r="VRY19" s="58"/>
      <c r="VRZ19" s="56" t="e">
        <f>VLOOKUP(VRY19,$B$8:$C$182,2,0)</f>
        <v>#N/A</v>
      </c>
      <c r="VSA19" s="57"/>
      <c r="VSB19" s="58"/>
      <c r="VSC19" s="56" t="e">
        <f>VLOOKUP(VSB19,$B$8:$C$182,2,0)</f>
        <v>#N/A</v>
      </c>
      <c r="VSD19" s="57"/>
      <c r="VSE19" s="58"/>
      <c r="VSF19" s="56" t="e">
        <f>VLOOKUP(VSE19,$B$8:$C$182,2,0)</f>
        <v>#N/A</v>
      </c>
      <c r="VSG19" s="57"/>
      <c r="VSH19" s="58"/>
      <c r="VSI19" s="56" t="e">
        <f>VLOOKUP(VSH19,$B$8:$C$182,2,0)</f>
        <v>#N/A</v>
      </c>
      <c r="VSJ19" s="57"/>
      <c r="VSK19" s="58"/>
      <c r="VSL19" s="56" t="e">
        <f>VLOOKUP(VSK19,$B$8:$C$182,2,0)</f>
        <v>#N/A</v>
      </c>
      <c r="VSM19" s="57"/>
      <c r="VSN19" s="58"/>
      <c r="VSO19" s="56" t="e">
        <f>VLOOKUP(VSN19,$B$8:$C$182,2,0)</f>
        <v>#N/A</v>
      </c>
      <c r="VSP19" s="57"/>
      <c r="VSQ19" s="58"/>
      <c r="VSR19" s="56" t="e">
        <f>VLOOKUP(VSQ19,$B$8:$C$182,2,0)</f>
        <v>#N/A</v>
      </c>
      <c r="VSS19" s="57"/>
      <c r="VST19" s="58"/>
      <c r="VSU19" s="56" t="e">
        <f>VLOOKUP(VST19,$B$8:$C$182,2,0)</f>
        <v>#N/A</v>
      </c>
      <c r="VSV19" s="57"/>
      <c r="VSW19" s="58"/>
      <c r="VSX19" s="56" t="e">
        <f>VLOOKUP(VSW19,$B$8:$C$182,2,0)</f>
        <v>#N/A</v>
      </c>
      <c r="VSY19" s="57"/>
      <c r="VSZ19" s="58"/>
      <c r="VTA19" s="56" t="e">
        <f>VLOOKUP(VSZ19,$B$8:$C$182,2,0)</f>
        <v>#N/A</v>
      </c>
      <c r="VTB19" s="57"/>
      <c r="VTC19" s="58"/>
      <c r="VTD19" s="56" t="e">
        <f>VLOOKUP(VTC19,$B$8:$C$182,2,0)</f>
        <v>#N/A</v>
      </c>
      <c r="VTE19" s="57"/>
      <c r="VTF19" s="58"/>
      <c r="VTG19" s="56" t="e">
        <f>VLOOKUP(VTF19,$B$8:$C$182,2,0)</f>
        <v>#N/A</v>
      </c>
      <c r="VTH19" s="57"/>
      <c r="VTI19" s="58"/>
      <c r="VTJ19" s="56" t="e">
        <f>VLOOKUP(VTI19,$B$8:$C$182,2,0)</f>
        <v>#N/A</v>
      </c>
      <c r="VTK19" s="57"/>
      <c r="VTL19" s="58"/>
      <c r="VTM19" s="56" t="e">
        <f>VLOOKUP(VTL19,$B$8:$C$182,2,0)</f>
        <v>#N/A</v>
      </c>
      <c r="VTN19" s="57"/>
      <c r="VTO19" s="58"/>
      <c r="VTP19" s="56" t="e">
        <f>VLOOKUP(VTO19,$B$8:$C$182,2,0)</f>
        <v>#N/A</v>
      </c>
      <c r="VTQ19" s="57"/>
      <c r="VTR19" s="58"/>
      <c r="VTS19" s="56" t="e">
        <f>VLOOKUP(VTR19,$B$8:$C$182,2,0)</f>
        <v>#N/A</v>
      </c>
      <c r="VTT19" s="57"/>
      <c r="VTU19" s="58"/>
      <c r="VTV19" s="56" t="e">
        <f>VLOOKUP(VTU19,$B$8:$C$182,2,0)</f>
        <v>#N/A</v>
      </c>
      <c r="VTW19" s="57"/>
      <c r="VTX19" s="58"/>
      <c r="VTY19" s="56" t="e">
        <f>VLOOKUP(VTX19,$B$8:$C$182,2,0)</f>
        <v>#N/A</v>
      </c>
      <c r="VTZ19" s="57"/>
      <c r="VUA19" s="58"/>
      <c r="VUB19" s="56" t="e">
        <f>VLOOKUP(VUA19,$B$8:$C$182,2,0)</f>
        <v>#N/A</v>
      </c>
      <c r="VUC19" s="57"/>
      <c r="VUD19" s="58"/>
      <c r="VUE19" s="56" t="e">
        <f>VLOOKUP(VUD19,$B$8:$C$182,2,0)</f>
        <v>#N/A</v>
      </c>
      <c r="VUF19" s="57"/>
      <c r="VUG19" s="58"/>
      <c r="VUH19" s="56" t="e">
        <f>VLOOKUP(VUG19,$B$8:$C$182,2,0)</f>
        <v>#N/A</v>
      </c>
      <c r="VUI19" s="57"/>
      <c r="VUJ19" s="58"/>
      <c r="VUK19" s="56" t="e">
        <f>VLOOKUP(VUJ19,$B$8:$C$182,2,0)</f>
        <v>#N/A</v>
      </c>
      <c r="VUL19" s="57"/>
      <c r="VUM19" s="58"/>
      <c r="VUN19" s="56" t="e">
        <f>VLOOKUP(VUM19,$B$8:$C$182,2,0)</f>
        <v>#N/A</v>
      </c>
      <c r="VUO19" s="57"/>
      <c r="VUP19" s="58"/>
      <c r="VUQ19" s="56" t="e">
        <f>VLOOKUP(VUP19,$B$8:$C$182,2,0)</f>
        <v>#N/A</v>
      </c>
      <c r="VUR19" s="57"/>
      <c r="VUS19" s="58"/>
      <c r="VUT19" s="56" t="e">
        <f>VLOOKUP(VUS19,$B$8:$C$182,2,0)</f>
        <v>#N/A</v>
      </c>
      <c r="VUU19" s="57"/>
      <c r="VUV19" s="58"/>
      <c r="VUW19" s="56" t="e">
        <f>VLOOKUP(VUV19,$B$8:$C$182,2,0)</f>
        <v>#N/A</v>
      </c>
      <c r="VUX19" s="57"/>
      <c r="VUY19" s="58"/>
      <c r="VUZ19" s="56" t="e">
        <f>VLOOKUP(VUY19,$B$8:$C$182,2,0)</f>
        <v>#N/A</v>
      </c>
      <c r="VVA19" s="57"/>
      <c r="VVB19" s="58"/>
      <c r="VVC19" s="56" t="e">
        <f>VLOOKUP(VVB19,$B$8:$C$182,2,0)</f>
        <v>#N/A</v>
      </c>
      <c r="VVD19" s="57"/>
      <c r="VVE19" s="58"/>
      <c r="VVF19" s="56" t="e">
        <f>VLOOKUP(VVE19,$B$8:$C$182,2,0)</f>
        <v>#N/A</v>
      </c>
      <c r="VVG19" s="57"/>
      <c r="VVH19" s="58"/>
      <c r="VVI19" s="56" t="e">
        <f>VLOOKUP(VVH19,$B$8:$C$182,2,0)</f>
        <v>#N/A</v>
      </c>
      <c r="VVJ19" s="57"/>
      <c r="VVK19" s="58"/>
      <c r="VVL19" s="56" t="e">
        <f>VLOOKUP(VVK19,$B$8:$C$182,2,0)</f>
        <v>#N/A</v>
      </c>
      <c r="VVM19" s="57"/>
      <c r="VVN19" s="58"/>
      <c r="VVO19" s="56" t="e">
        <f>VLOOKUP(VVN19,$B$8:$C$182,2,0)</f>
        <v>#N/A</v>
      </c>
      <c r="VVP19" s="57"/>
      <c r="VVQ19" s="58"/>
      <c r="VVR19" s="56" t="e">
        <f>VLOOKUP(VVQ19,$B$8:$C$182,2,0)</f>
        <v>#N/A</v>
      </c>
      <c r="VVS19" s="57"/>
      <c r="VVT19" s="58"/>
      <c r="VVU19" s="56" t="e">
        <f>VLOOKUP(VVT19,$B$8:$C$182,2,0)</f>
        <v>#N/A</v>
      </c>
      <c r="VVV19" s="57"/>
      <c r="VVW19" s="58"/>
      <c r="VVX19" s="56" t="e">
        <f>VLOOKUP(VVW19,$B$8:$C$182,2,0)</f>
        <v>#N/A</v>
      </c>
      <c r="VVY19" s="57"/>
      <c r="VVZ19" s="58"/>
      <c r="VWA19" s="56" t="e">
        <f>VLOOKUP(VVZ19,$B$8:$C$182,2,0)</f>
        <v>#N/A</v>
      </c>
      <c r="VWB19" s="57"/>
      <c r="VWC19" s="58"/>
      <c r="VWD19" s="56" t="e">
        <f>VLOOKUP(VWC19,$B$8:$C$182,2,0)</f>
        <v>#N/A</v>
      </c>
      <c r="VWE19" s="57"/>
      <c r="VWF19" s="58"/>
      <c r="VWG19" s="56" t="e">
        <f>VLOOKUP(VWF19,$B$8:$C$182,2,0)</f>
        <v>#N/A</v>
      </c>
      <c r="VWH19" s="57"/>
      <c r="VWI19" s="58"/>
      <c r="VWJ19" s="56" t="e">
        <f>VLOOKUP(VWI19,$B$8:$C$182,2,0)</f>
        <v>#N/A</v>
      </c>
      <c r="VWK19" s="57"/>
      <c r="VWL19" s="58"/>
      <c r="VWM19" s="56" t="e">
        <f>VLOOKUP(VWL19,$B$8:$C$182,2,0)</f>
        <v>#N/A</v>
      </c>
      <c r="VWN19" s="57"/>
      <c r="VWO19" s="58"/>
      <c r="VWP19" s="56" t="e">
        <f>VLOOKUP(VWO19,$B$8:$C$182,2,0)</f>
        <v>#N/A</v>
      </c>
      <c r="VWQ19" s="57"/>
      <c r="VWR19" s="58"/>
      <c r="VWS19" s="56" t="e">
        <f>VLOOKUP(VWR19,$B$8:$C$182,2,0)</f>
        <v>#N/A</v>
      </c>
      <c r="VWT19" s="57"/>
      <c r="VWU19" s="58"/>
      <c r="VWV19" s="56" t="e">
        <f>VLOOKUP(VWU19,$B$8:$C$182,2,0)</f>
        <v>#N/A</v>
      </c>
      <c r="VWW19" s="57"/>
      <c r="VWX19" s="58"/>
      <c r="VWY19" s="56" t="e">
        <f>VLOOKUP(VWX19,$B$8:$C$182,2,0)</f>
        <v>#N/A</v>
      </c>
      <c r="VWZ19" s="57"/>
      <c r="VXA19" s="58"/>
      <c r="VXB19" s="56" t="e">
        <f>VLOOKUP(VXA19,$B$8:$C$182,2,0)</f>
        <v>#N/A</v>
      </c>
      <c r="VXC19" s="57"/>
      <c r="VXD19" s="58"/>
      <c r="VXE19" s="56" t="e">
        <f>VLOOKUP(VXD19,$B$8:$C$182,2,0)</f>
        <v>#N/A</v>
      </c>
      <c r="VXF19" s="57"/>
      <c r="VXG19" s="58"/>
      <c r="VXH19" s="56" t="e">
        <f>VLOOKUP(VXG19,$B$8:$C$182,2,0)</f>
        <v>#N/A</v>
      </c>
      <c r="VXI19" s="57"/>
      <c r="VXJ19" s="58"/>
      <c r="VXK19" s="56" t="e">
        <f>VLOOKUP(VXJ19,$B$8:$C$182,2,0)</f>
        <v>#N/A</v>
      </c>
      <c r="VXL19" s="57"/>
      <c r="VXM19" s="58"/>
      <c r="VXN19" s="56" t="e">
        <f>VLOOKUP(VXM19,$B$8:$C$182,2,0)</f>
        <v>#N/A</v>
      </c>
      <c r="VXO19" s="57"/>
      <c r="VXP19" s="58"/>
      <c r="VXQ19" s="56" t="e">
        <f>VLOOKUP(VXP19,$B$8:$C$182,2,0)</f>
        <v>#N/A</v>
      </c>
      <c r="VXR19" s="57"/>
      <c r="VXS19" s="58"/>
      <c r="VXT19" s="56" t="e">
        <f>VLOOKUP(VXS19,$B$8:$C$182,2,0)</f>
        <v>#N/A</v>
      </c>
      <c r="VXU19" s="57"/>
      <c r="VXV19" s="58"/>
      <c r="VXW19" s="56" t="e">
        <f>VLOOKUP(VXV19,$B$8:$C$182,2,0)</f>
        <v>#N/A</v>
      </c>
      <c r="VXX19" s="57"/>
      <c r="VXY19" s="58"/>
      <c r="VXZ19" s="56" t="e">
        <f>VLOOKUP(VXY19,$B$8:$C$182,2,0)</f>
        <v>#N/A</v>
      </c>
      <c r="VYA19" s="57"/>
      <c r="VYB19" s="58"/>
      <c r="VYC19" s="56" t="e">
        <f>VLOOKUP(VYB19,$B$8:$C$182,2,0)</f>
        <v>#N/A</v>
      </c>
      <c r="VYD19" s="57"/>
      <c r="VYE19" s="58"/>
      <c r="VYF19" s="56" t="e">
        <f>VLOOKUP(VYE19,$B$8:$C$182,2,0)</f>
        <v>#N/A</v>
      </c>
      <c r="VYG19" s="57"/>
      <c r="VYH19" s="58"/>
      <c r="VYI19" s="56" t="e">
        <f>VLOOKUP(VYH19,$B$8:$C$182,2,0)</f>
        <v>#N/A</v>
      </c>
      <c r="VYJ19" s="57"/>
      <c r="VYK19" s="58"/>
      <c r="VYL19" s="56" t="e">
        <f>VLOOKUP(VYK19,$B$8:$C$182,2,0)</f>
        <v>#N/A</v>
      </c>
      <c r="VYM19" s="57"/>
      <c r="VYN19" s="58"/>
      <c r="VYO19" s="56" t="e">
        <f>VLOOKUP(VYN19,$B$8:$C$182,2,0)</f>
        <v>#N/A</v>
      </c>
      <c r="VYP19" s="57"/>
      <c r="VYQ19" s="58"/>
      <c r="VYR19" s="56" t="e">
        <f>VLOOKUP(VYQ19,$B$8:$C$182,2,0)</f>
        <v>#N/A</v>
      </c>
      <c r="VYS19" s="57"/>
      <c r="VYT19" s="58"/>
      <c r="VYU19" s="56" t="e">
        <f>VLOOKUP(VYT19,$B$8:$C$182,2,0)</f>
        <v>#N/A</v>
      </c>
      <c r="VYV19" s="57"/>
      <c r="VYW19" s="58"/>
      <c r="VYX19" s="56" t="e">
        <f>VLOOKUP(VYW19,$B$8:$C$182,2,0)</f>
        <v>#N/A</v>
      </c>
      <c r="VYY19" s="57"/>
      <c r="VYZ19" s="58"/>
      <c r="VZA19" s="56" t="e">
        <f>VLOOKUP(VYZ19,$B$8:$C$182,2,0)</f>
        <v>#N/A</v>
      </c>
      <c r="VZB19" s="57"/>
      <c r="VZC19" s="58"/>
      <c r="VZD19" s="56" t="e">
        <f>VLOOKUP(VZC19,$B$8:$C$182,2,0)</f>
        <v>#N/A</v>
      </c>
      <c r="VZE19" s="57"/>
      <c r="VZF19" s="58"/>
      <c r="VZG19" s="56" t="e">
        <f>VLOOKUP(VZF19,$B$8:$C$182,2,0)</f>
        <v>#N/A</v>
      </c>
      <c r="VZH19" s="57"/>
      <c r="VZI19" s="58"/>
      <c r="VZJ19" s="56" t="e">
        <f>VLOOKUP(VZI19,$B$8:$C$182,2,0)</f>
        <v>#N/A</v>
      </c>
      <c r="VZK19" s="57"/>
      <c r="VZL19" s="58"/>
      <c r="VZM19" s="56" t="e">
        <f>VLOOKUP(VZL19,$B$8:$C$182,2,0)</f>
        <v>#N/A</v>
      </c>
      <c r="VZN19" s="57"/>
      <c r="VZO19" s="58"/>
      <c r="VZP19" s="56" t="e">
        <f>VLOOKUP(VZO19,$B$8:$C$182,2,0)</f>
        <v>#N/A</v>
      </c>
      <c r="VZQ19" s="57"/>
      <c r="VZR19" s="58"/>
      <c r="VZS19" s="56" t="e">
        <f>VLOOKUP(VZR19,$B$8:$C$182,2,0)</f>
        <v>#N/A</v>
      </c>
      <c r="VZT19" s="57"/>
      <c r="VZU19" s="58"/>
      <c r="VZV19" s="56" t="e">
        <f>VLOOKUP(VZU19,$B$8:$C$182,2,0)</f>
        <v>#N/A</v>
      </c>
      <c r="VZW19" s="57"/>
      <c r="VZX19" s="58"/>
      <c r="VZY19" s="56" t="e">
        <f>VLOOKUP(VZX19,$B$8:$C$182,2,0)</f>
        <v>#N/A</v>
      </c>
      <c r="VZZ19" s="57"/>
      <c r="WAA19" s="58"/>
      <c r="WAB19" s="56" t="e">
        <f>VLOOKUP(WAA19,$B$8:$C$182,2,0)</f>
        <v>#N/A</v>
      </c>
      <c r="WAC19" s="57"/>
      <c r="WAD19" s="58"/>
      <c r="WAE19" s="56" t="e">
        <f>VLOOKUP(WAD19,$B$8:$C$182,2,0)</f>
        <v>#N/A</v>
      </c>
      <c r="WAF19" s="57"/>
      <c r="WAG19" s="58"/>
      <c r="WAH19" s="56" t="e">
        <f>VLOOKUP(WAG19,$B$8:$C$182,2,0)</f>
        <v>#N/A</v>
      </c>
      <c r="WAI19" s="57"/>
      <c r="WAJ19" s="58"/>
      <c r="WAK19" s="56" t="e">
        <f>VLOOKUP(WAJ19,$B$8:$C$182,2,0)</f>
        <v>#N/A</v>
      </c>
      <c r="WAL19" s="57"/>
      <c r="WAM19" s="58"/>
      <c r="WAN19" s="56" t="e">
        <f>VLOOKUP(WAM19,$B$8:$C$182,2,0)</f>
        <v>#N/A</v>
      </c>
      <c r="WAO19" s="57"/>
      <c r="WAP19" s="58"/>
      <c r="WAQ19" s="56" t="e">
        <f>VLOOKUP(WAP19,$B$8:$C$182,2,0)</f>
        <v>#N/A</v>
      </c>
      <c r="WAR19" s="57"/>
      <c r="WAS19" s="58"/>
      <c r="WAT19" s="56" t="e">
        <f>VLOOKUP(WAS19,$B$8:$C$182,2,0)</f>
        <v>#N/A</v>
      </c>
      <c r="WAU19" s="57"/>
      <c r="WAV19" s="58"/>
      <c r="WAW19" s="56" t="e">
        <f>VLOOKUP(WAV19,$B$8:$C$182,2,0)</f>
        <v>#N/A</v>
      </c>
      <c r="WAX19" s="57"/>
      <c r="WAY19" s="58"/>
      <c r="WAZ19" s="56" t="e">
        <f>VLOOKUP(WAY19,$B$8:$C$182,2,0)</f>
        <v>#N/A</v>
      </c>
      <c r="WBA19" s="57"/>
      <c r="WBB19" s="58"/>
      <c r="WBC19" s="56" t="e">
        <f>VLOOKUP(WBB19,$B$8:$C$182,2,0)</f>
        <v>#N/A</v>
      </c>
      <c r="WBD19" s="57"/>
      <c r="WBE19" s="58"/>
      <c r="WBF19" s="56" t="e">
        <f>VLOOKUP(WBE19,$B$8:$C$182,2,0)</f>
        <v>#N/A</v>
      </c>
      <c r="WBG19" s="57"/>
      <c r="WBH19" s="58"/>
      <c r="WBI19" s="56" t="e">
        <f>VLOOKUP(WBH19,$B$8:$C$182,2,0)</f>
        <v>#N/A</v>
      </c>
      <c r="WBJ19" s="57"/>
      <c r="WBK19" s="58"/>
      <c r="WBL19" s="56" t="e">
        <f>VLOOKUP(WBK19,$B$8:$C$182,2,0)</f>
        <v>#N/A</v>
      </c>
      <c r="WBM19" s="57"/>
      <c r="WBN19" s="58"/>
      <c r="WBO19" s="56" t="e">
        <f>VLOOKUP(WBN19,$B$8:$C$182,2,0)</f>
        <v>#N/A</v>
      </c>
      <c r="WBP19" s="57"/>
      <c r="WBQ19" s="58"/>
      <c r="WBR19" s="56" t="e">
        <f>VLOOKUP(WBQ19,$B$8:$C$182,2,0)</f>
        <v>#N/A</v>
      </c>
      <c r="WBS19" s="57"/>
      <c r="WBT19" s="58"/>
      <c r="WBU19" s="56" t="e">
        <f>VLOOKUP(WBT19,$B$8:$C$182,2,0)</f>
        <v>#N/A</v>
      </c>
      <c r="WBV19" s="57"/>
      <c r="WBW19" s="58"/>
      <c r="WBX19" s="56" t="e">
        <f>VLOOKUP(WBW19,$B$8:$C$182,2,0)</f>
        <v>#N/A</v>
      </c>
      <c r="WBY19" s="57"/>
      <c r="WBZ19" s="58"/>
      <c r="WCA19" s="56" t="e">
        <f>VLOOKUP(WBZ19,$B$8:$C$182,2,0)</f>
        <v>#N/A</v>
      </c>
      <c r="WCB19" s="57"/>
      <c r="WCC19" s="58"/>
      <c r="WCD19" s="56" t="e">
        <f>VLOOKUP(WCC19,$B$8:$C$182,2,0)</f>
        <v>#N/A</v>
      </c>
      <c r="WCE19" s="57"/>
      <c r="WCF19" s="58"/>
      <c r="WCG19" s="56" t="e">
        <f>VLOOKUP(WCF19,$B$8:$C$182,2,0)</f>
        <v>#N/A</v>
      </c>
      <c r="WCH19" s="57"/>
      <c r="WCI19" s="58"/>
      <c r="WCJ19" s="56" t="e">
        <f>VLOOKUP(WCI19,$B$8:$C$182,2,0)</f>
        <v>#N/A</v>
      </c>
      <c r="WCK19" s="57"/>
      <c r="WCL19" s="58"/>
      <c r="WCM19" s="56" t="e">
        <f>VLOOKUP(WCL19,$B$8:$C$182,2,0)</f>
        <v>#N/A</v>
      </c>
      <c r="WCN19" s="57"/>
      <c r="WCO19" s="58"/>
      <c r="WCP19" s="56" t="e">
        <f>VLOOKUP(WCO19,$B$8:$C$182,2,0)</f>
        <v>#N/A</v>
      </c>
      <c r="WCQ19" s="57"/>
      <c r="WCR19" s="58"/>
      <c r="WCS19" s="56" t="e">
        <f>VLOOKUP(WCR19,$B$8:$C$182,2,0)</f>
        <v>#N/A</v>
      </c>
      <c r="WCT19" s="57"/>
      <c r="WCU19" s="58"/>
      <c r="WCV19" s="56" t="e">
        <f>VLOOKUP(WCU19,$B$8:$C$182,2,0)</f>
        <v>#N/A</v>
      </c>
      <c r="WCW19" s="57"/>
      <c r="WCX19" s="58"/>
      <c r="WCY19" s="56" t="e">
        <f>VLOOKUP(WCX19,$B$8:$C$182,2,0)</f>
        <v>#N/A</v>
      </c>
      <c r="WCZ19" s="57"/>
      <c r="WDA19" s="58"/>
      <c r="WDB19" s="56" t="e">
        <f>VLOOKUP(WDA19,$B$8:$C$182,2,0)</f>
        <v>#N/A</v>
      </c>
      <c r="WDC19" s="57"/>
      <c r="WDD19" s="58"/>
      <c r="WDE19" s="56" t="e">
        <f>VLOOKUP(WDD19,$B$8:$C$182,2,0)</f>
        <v>#N/A</v>
      </c>
      <c r="WDF19" s="57"/>
      <c r="WDG19" s="58"/>
      <c r="WDH19" s="56" t="e">
        <f>VLOOKUP(WDG19,$B$8:$C$182,2,0)</f>
        <v>#N/A</v>
      </c>
      <c r="WDI19" s="57"/>
      <c r="WDJ19" s="58"/>
      <c r="WDK19" s="56" t="e">
        <f>VLOOKUP(WDJ19,$B$8:$C$182,2,0)</f>
        <v>#N/A</v>
      </c>
      <c r="WDL19" s="57"/>
      <c r="WDM19" s="58"/>
      <c r="WDN19" s="56" t="e">
        <f>VLOOKUP(WDM19,$B$8:$C$182,2,0)</f>
        <v>#N/A</v>
      </c>
      <c r="WDO19" s="57"/>
      <c r="WDP19" s="58"/>
      <c r="WDQ19" s="56" t="e">
        <f>VLOOKUP(WDP19,$B$8:$C$182,2,0)</f>
        <v>#N/A</v>
      </c>
      <c r="WDR19" s="57"/>
      <c r="WDS19" s="58"/>
      <c r="WDT19" s="56" t="e">
        <f>VLOOKUP(WDS19,$B$8:$C$182,2,0)</f>
        <v>#N/A</v>
      </c>
      <c r="WDU19" s="57"/>
      <c r="WDV19" s="58"/>
      <c r="WDW19" s="56" t="e">
        <f>VLOOKUP(WDV19,$B$8:$C$182,2,0)</f>
        <v>#N/A</v>
      </c>
      <c r="WDX19" s="57"/>
      <c r="WDY19" s="58"/>
      <c r="WDZ19" s="56" t="e">
        <f>VLOOKUP(WDY19,$B$8:$C$182,2,0)</f>
        <v>#N/A</v>
      </c>
      <c r="WEA19" s="57"/>
      <c r="WEB19" s="58"/>
      <c r="WEC19" s="56" t="e">
        <f>VLOOKUP(WEB19,$B$8:$C$182,2,0)</f>
        <v>#N/A</v>
      </c>
      <c r="WED19" s="57"/>
      <c r="WEE19" s="58"/>
      <c r="WEF19" s="56" t="e">
        <f>VLOOKUP(WEE19,$B$8:$C$182,2,0)</f>
        <v>#N/A</v>
      </c>
      <c r="WEG19" s="57"/>
      <c r="WEH19" s="58"/>
      <c r="WEI19" s="56" t="e">
        <f>VLOOKUP(WEH19,$B$8:$C$182,2,0)</f>
        <v>#N/A</v>
      </c>
      <c r="WEJ19" s="57"/>
      <c r="WEK19" s="58"/>
      <c r="WEL19" s="56" t="e">
        <f>VLOOKUP(WEK19,$B$8:$C$182,2,0)</f>
        <v>#N/A</v>
      </c>
      <c r="WEM19" s="57"/>
      <c r="WEN19" s="58"/>
      <c r="WEO19" s="56" t="e">
        <f>VLOOKUP(WEN19,$B$8:$C$182,2,0)</f>
        <v>#N/A</v>
      </c>
      <c r="WEP19" s="57"/>
      <c r="WEQ19" s="58"/>
      <c r="WER19" s="56" t="e">
        <f>VLOOKUP(WEQ19,$B$8:$C$182,2,0)</f>
        <v>#N/A</v>
      </c>
      <c r="WES19" s="57"/>
      <c r="WET19" s="58"/>
      <c r="WEU19" s="56" t="e">
        <f>VLOOKUP(WET19,$B$8:$C$182,2,0)</f>
        <v>#N/A</v>
      </c>
      <c r="WEV19" s="57"/>
      <c r="WEW19" s="58"/>
      <c r="WEX19" s="56" t="e">
        <f>VLOOKUP(WEW19,$B$8:$C$182,2,0)</f>
        <v>#N/A</v>
      </c>
      <c r="WEY19" s="57"/>
      <c r="WEZ19" s="58"/>
      <c r="WFA19" s="56" t="e">
        <f>VLOOKUP(WEZ19,$B$8:$C$182,2,0)</f>
        <v>#N/A</v>
      </c>
      <c r="WFB19" s="57"/>
      <c r="WFC19" s="58"/>
      <c r="WFD19" s="56" t="e">
        <f>VLOOKUP(WFC19,$B$8:$C$182,2,0)</f>
        <v>#N/A</v>
      </c>
      <c r="WFE19" s="57"/>
      <c r="WFF19" s="58"/>
      <c r="WFG19" s="56" t="e">
        <f>VLOOKUP(WFF19,$B$8:$C$182,2,0)</f>
        <v>#N/A</v>
      </c>
      <c r="WFH19" s="57"/>
      <c r="WFI19" s="58"/>
      <c r="WFJ19" s="56" t="e">
        <f>VLOOKUP(WFI19,$B$8:$C$182,2,0)</f>
        <v>#N/A</v>
      </c>
      <c r="WFK19" s="57"/>
      <c r="WFL19" s="58"/>
      <c r="WFM19" s="56" t="e">
        <f>VLOOKUP(WFL19,$B$8:$C$182,2,0)</f>
        <v>#N/A</v>
      </c>
      <c r="WFN19" s="57"/>
      <c r="WFO19" s="58"/>
      <c r="WFP19" s="56" t="e">
        <f>VLOOKUP(WFO19,$B$8:$C$182,2,0)</f>
        <v>#N/A</v>
      </c>
      <c r="WFQ19" s="57"/>
      <c r="WFR19" s="58"/>
      <c r="WFS19" s="56" t="e">
        <f>VLOOKUP(WFR19,$B$8:$C$182,2,0)</f>
        <v>#N/A</v>
      </c>
      <c r="WFT19" s="57"/>
      <c r="WFU19" s="58"/>
      <c r="WFV19" s="56" t="e">
        <f>VLOOKUP(WFU19,$B$8:$C$182,2,0)</f>
        <v>#N/A</v>
      </c>
      <c r="WFW19" s="57"/>
      <c r="WFX19" s="58"/>
      <c r="WFY19" s="56" t="e">
        <f>VLOOKUP(WFX19,$B$8:$C$182,2,0)</f>
        <v>#N/A</v>
      </c>
      <c r="WFZ19" s="57"/>
      <c r="WGA19" s="58"/>
      <c r="WGB19" s="56" t="e">
        <f>VLOOKUP(WGA19,$B$8:$C$182,2,0)</f>
        <v>#N/A</v>
      </c>
      <c r="WGC19" s="57"/>
      <c r="WGD19" s="58"/>
      <c r="WGE19" s="56" t="e">
        <f>VLOOKUP(WGD19,$B$8:$C$182,2,0)</f>
        <v>#N/A</v>
      </c>
      <c r="WGF19" s="57"/>
      <c r="WGG19" s="58"/>
      <c r="WGH19" s="56" t="e">
        <f>VLOOKUP(WGG19,$B$8:$C$182,2,0)</f>
        <v>#N/A</v>
      </c>
      <c r="WGI19" s="57"/>
      <c r="WGJ19" s="58"/>
      <c r="WGK19" s="56" t="e">
        <f>VLOOKUP(WGJ19,$B$8:$C$182,2,0)</f>
        <v>#N/A</v>
      </c>
      <c r="WGL19" s="57"/>
      <c r="WGM19" s="58"/>
      <c r="WGN19" s="56" t="e">
        <f>VLOOKUP(WGM19,$B$8:$C$182,2,0)</f>
        <v>#N/A</v>
      </c>
      <c r="WGO19" s="57"/>
      <c r="WGP19" s="58"/>
      <c r="WGQ19" s="56" t="e">
        <f>VLOOKUP(WGP19,$B$8:$C$182,2,0)</f>
        <v>#N/A</v>
      </c>
      <c r="WGR19" s="57"/>
      <c r="WGS19" s="58"/>
      <c r="WGT19" s="56" t="e">
        <f>VLOOKUP(WGS19,$B$8:$C$182,2,0)</f>
        <v>#N/A</v>
      </c>
      <c r="WGU19" s="57"/>
      <c r="WGV19" s="58"/>
      <c r="WGW19" s="56" t="e">
        <f>VLOOKUP(WGV19,$B$8:$C$182,2,0)</f>
        <v>#N/A</v>
      </c>
      <c r="WGX19" s="57"/>
      <c r="WGY19" s="58"/>
      <c r="WGZ19" s="56" t="e">
        <f>VLOOKUP(WGY19,$B$8:$C$182,2,0)</f>
        <v>#N/A</v>
      </c>
      <c r="WHA19" s="57"/>
      <c r="WHB19" s="58"/>
      <c r="WHC19" s="56" t="e">
        <f>VLOOKUP(WHB19,$B$8:$C$182,2,0)</f>
        <v>#N/A</v>
      </c>
      <c r="WHD19" s="57"/>
      <c r="WHE19" s="58"/>
      <c r="WHF19" s="56" t="e">
        <f>VLOOKUP(WHE19,$B$8:$C$182,2,0)</f>
        <v>#N/A</v>
      </c>
      <c r="WHG19" s="57"/>
      <c r="WHH19" s="58"/>
      <c r="WHI19" s="56" t="e">
        <f>VLOOKUP(WHH19,$B$8:$C$182,2,0)</f>
        <v>#N/A</v>
      </c>
      <c r="WHJ19" s="57"/>
      <c r="WHK19" s="58"/>
      <c r="WHL19" s="56" t="e">
        <f>VLOOKUP(WHK19,$B$8:$C$182,2,0)</f>
        <v>#N/A</v>
      </c>
      <c r="WHM19" s="57"/>
      <c r="WHN19" s="58"/>
      <c r="WHO19" s="56" t="e">
        <f>VLOOKUP(WHN19,$B$8:$C$182,2,0)</f>
        <v>#N/A</v>
      </c>
      <c r="WHP19" s="57"/>
      <c r="WHQ19" s="58"/>
      <c r="WHR19" s="56" t="e">
        <f>VLOOKUP(WHQ19,$B$8:$C$182,2,0)</f>
        <v>#N/A</v>
      </c>
      <c r="WHS19" s="57"/>
      <c r="WHT19" s="58"/>
      <c r="WHU19" s="56" t="e">
        <f>VLOOKUP(WHT19,$B$8:$C$182,2,0)</f>
        <v>#N/A</v>
      </c>
      <c r="WHV19" s="57"/>
      <c r="WHW19" s="58"/>
      <c r="WHX19" s="56" t="e">
        <f>VLOOKUP(WHW19,$B$8:$C$182,2,0)</f>
        <v>#N/A</v>
      </c>
      <c r="WHY19" s="57"/>
      <c r="WHZ19" s="58"/>
      <c r="WIA19" s="56" t="e">
        <f>VLOOKUP(WHZ19,$B$8:$C$182,2,0)</f>
        <v>#N/A</v>
      </c>
      <c r="WIB19" s="57"/>
      <c r="WIC19" s="58"/>
      <c r="WID19" s="56" t="e">
        <f>VLOOKUP(WIC19,$B$8:$C$182,2,0)</f>
        <v>#N/A</v>
      </c>
      <c r="WIE19" s="57"/>
      <c r="WIF19" s="58"/>
      <c r="WIG19" s="56" t="e">
        <f>VLOOKUP(WIF19,$B$8:$C$182,2,0)</f>
        <v>#N/A</v>
      </c>
      <c r="WIH19" s="57"/>
      <c r="WII19" s="58"/>
      <c r="WIJ19" s="56" t="e">
        <f>VLOOKUP(WII19,$B$8:$C$182,2,0)</f>
        <v>#N/A</v>
      </c>
      <c r="WIK19" s="57"/>
      <c r="WIL19" s="58"/>
      <c r="WIM19" s="56" t="e">
        <f>VLOOKUP(WIL19,$B$8:$C$182,2,0)</f>
        <v>#N/A</v>
      </c>
      <c r="WIN19" s="57"/>
      <c r="WIO19" s="58"/>
      <c r="WIP19" s="56" t="e">
        <f>VLOOKUP(WIO19,$B$8:$C$182,2,0)</f>
        <v>#N/A</v>
      </c>
      <c r="WIQ19" s="57"/>
      <c r="WIR19" s="58"/>
      <c r="WIS19" s="56" t="e">
        <f>VLOOKUP(WIR19,$B$8:$C$182,2,0)</f>
        <v>#N/A</v>
      </c>
      <c r="WIT19" s="57"/>
      <c r="WIU19" s="58"/>
      <c r="WIV19" s="56" t="e">
        <f>VLOOKUP(WIU19,$B$8:$C$182,2,0)</f>
        <v>#N/A</v>
      </c>
      <c r="WIW19" s="57"/>
      <c r="WIX19" s="58"/>
      <c r="WIY19" s="56" t="e">
        <f>VLOOKUP(WIX19,$B$8:$C$182,2,0)</f>
        <v>#N/A</v>
      </c>
      <c r="WIZ19" s="57"/>
      <c r="WJA19" s="58"/>
      <c r="WJB19" s="56" t="e">
        <f>VLOOKUP(WJA19,$B$8:$C$182,2,0)</f>
        <v>#N/A</v>
      </c>
      <c r="WJC19" s="57"/>
      <c r="WJD19" s="58"/>
      <c r="WJE19" s="56" t="e">
        <f>VLOOKUP(WJD19,$B$8:$C$182,2,0)</f>
        <v>#N/A</v>
      </c>
      <c r="WJF19" s="57"/>
      <c r="WJG19" s="58"/>
      <c r="WJH19" s="56" t="e">
        <f>VLOOKUP(WJG19,$B$8:$C$182,2,0)</f>
        <v>#N/A</v>
      </c>
      <c r="WJI19" s="57"/>
      <c r="WJJ19" s="58"/>
      <c r="WJK19" s="56" t="e">
        <f>VLOOKUP(WJJ19,$B$8:$C$182,2,0)</f>
        <v>#N/A</v>
      </c>
      <c r="WJL19" s="57"/>
      <c r="WJM19" s="58"/>
      <c r="WJN19" s="56" t="e">
        <f>VLOOKUP(WJM19,$B$8:$C$182,2,0)</f>
        <v>#N/A</v>
      </c>
      <c r="WJO19" s="57"/>
      <c r="WJP19" s="58"/>
      <c r="WJQ19" s="56" t="e">
        <f>VLOOKUP(WJP19,$B$8:$C$182,2,0)</f>
        <v>#N/A</v>
      </c>
      <c r="WJR19" s="57"/>
      <c r="WJS19" s="58"/>
      <c r="WJT19" s="56" t="e">
        <f>VLOOKUP(WJS19,$B$8:$C$182,2,0)</f>
        <v>#N/A</v>
      </c>
      <c r="WJU19" s="57"/>
      <c r="WJV19" s="58"/>
      <c r="WJW19" s="56" t="e">
        <f>VLOOKUP(WJV19,$B$8:$C$182,2,0)</f>
        <v>#N/A</v>
      </c>
      <c r="WJX19" s="57"/>
      <c r="WJY19" s="58"/>
      <c r="WJZ19" s="56" t="e">
        <f>VLOOKUP(WJY19,$B$8:$C$182,2,0)</f>
        <v>#N/A</v>
      </c>
      <c r="WKA19" s="57"/>
      <c r="WKB19" s="58"/>
      <c r="WKC19" s="56" t="e">
        <f>VLOOKUP(WKB19,$B$8:$C$182,2,0)</f>
        <v>#N/A</v>
      </c>
      <c r="WKD19" s="57"/>
      <c r="WKE19" s="58"/>
      <c r="WKF19" s="56" t="e">
        <f>VLOOKUP(WKE19,$B$8:$C$182,2,0)</f>
        <v>#N/A</v>
      </c>
      <c r="WKG19" s="57"/>
      <c r="WKH19" s="58"/>
      <c r="WKI19" s="56" t="e">
        <f>VLOOKUP(WKH19,$B$8:$C$182,2,0)</f>
        <v>#N/A</v>
      </c>
      <c r="WKJ19" s="57"/>
      <c r="WKK19" s="58"/>
      <c r="WKL19" s="56" t="e">
        <f>VLOOKUP(WKK19,$B$8:$C$182,2,0)</f>
        <v>#N/A</v>
      </c>
      <c r="WKM19" s="57"/>
      <c r="WKN19" s="58"/>
      <c r="WKO19" s="56" t="e">
        <f>VLOOKUP(WKN19,$B$8:$C$182,2,0)</f>
        <v>#N/A</v>
      </c>
      <c r="WKP19" s="57"/>
      <c r="WKQ19" s="58"/>
      <c r="WKR19" s="56" t="e">
        <f>VLOOKUP(WKQ19,$B$8:$C$182,2,0)</f>
        <v>#N/A</v>
      </c>
      <c r="WKS19" s="57"/>
      <c r="WKT19" s="58"/>
      <c r="WKU19" s="56" t="e">
        <f>VLOOKUP(WKT19,$B$8:$C$182,2,0)</f>
        <v>#N/A</v>
      </c>
      <c r="WKV19" s="57"/>
      <c r="WKW19" s="58"/>
      <c r="WKX19" s="56" t="e">
        <f>VLOOKUP(WKW19,$B$8:$C$182,2,0)</f>
        <v>#N/A</v>
      </c>
      <c r="WKY19" s="57"/>
      <c r="WKZ19" s="58"/>
      <c r="WLA19" s="56" t="e">
        <f>VLOOKUP(WKZ19,$B$8:$C$182,2,0)</f>
        <v>#N/A</v>
      </c>
      <c r="WLB19" s="57"/>
      <c r="WLC19" s="58"/>
      <c r="WLD19" s="56" t="e">
        <f>VLOOKUP(WLC19,$B$8:$C$182,2,0)</f>
        <v>#N/A</v>
      </c>
      <c r="WLE19" s="57"/>
      <c r="WLF19" s="58"/>
      <c r="WLG19" s="56" t="e">
        <f>VLOOKUP(WLF19,$B$8:$C$182,2,0)</f>
        <v>#N/A</v>
      </c>
      <c r="WLH19" s="57"/>
      <c r="WLI19" s="58"/>
      <c r="WLJ19" s="56" t="e">
        <f>VLOOKUP(WLI19,$B$8:$C$182,2,0)</f>
        <v>#N/A</v>
      </c>
      <c r="WLK19" s="57"/>
      <c r="WLL19" s="58"/>
      <c r="WLM19" s="56" t="e">
        <f>VLOOKUP(WLL19,$B$8:$C$182,2,0)</f>
        <v>#N/A</v>
      </c>
      <c r="WLN19" s="57"/>
      <c r="WLO19" s="58"/>
      <c r="WLP19" s="56" t="e">
        <f>VLOOKUP(WLO19,$B$8:$C$182,2,0)</f>
        <v>#N/A</v>
      </c>
      <c r="WLQ19" s="57"/>
      <c r="WLR19" s="58"/>
      <c r="WLS19" s="56" t="e">
        <f>VLOOKUP(WLR19,$B$8:$C$182,2,0)</f>
        <v>#N/A</v>
      </c>
      <c r="WLT19" s="57"/>
      <c r="WLU19" s="58"/>
      <c r="WLV19" s="56" t="e">
        <f>VLOOKUP(WLU19,$B$8:$C$182,2,0)</f>
        <v>#N/A</v>
      </c>
      <c r="WLW19" s="57"/>
      <c r="WLX19" s="58"/>
      <c r="WLY19" s="56" t="e">
        <f>VLOOKUP(WLX19,$B$8:$C$182,2,0)</f>
        <v>#N/A</v>
      </c>
      <c r="WLZ19" s="57"/>
      <c r="WMA19" s="58"/>
      <c r="WMB19" s="56" t="e">
        <f>VLOOKUP(WMA19,$B$8:$C$182,2,0)</f>
        <v>#N/A</v>
      </c>
      <c r="WMC19" s="57"/>
      <c r="WMD19" s="58"/>
      <c r="WME19" s="56" t="e">
        <f>VLOOKUP(WMD19,$B$8:$C$182,2,0)</f>
        <v>#N/A</v>
      </c>
      <c r="WMF19" s="57"/>
      <c r="WMG19" s="58"/>
      <c r="WMH19" s="56" t="e">
        <f>VLOOKUP(WMG19,$B$8:$C$182,2,0)</f>
        <v>#N/A</v>
      </c>
      <c r="WMI19" s="57"/>
      <c r="WMJ19" s="58"/>
      <c r="WMK19" s="56" t="e">
        <f>VLOOKUP(WMJ19,$B$8:$C$182,2,0)</f>
        <v>#N/A</v>
      </c>
      <c r="WML19" s="57"/>
      <c r="WMM19" s="58"/>
      <c r="WMN19" s="56" t="e">
        <f>VLOOKUP(WMM19,$B$8:$C$182,2,0)</f>
        <v>#N/A</v>
      </c>
      <c r="WMO19" s="57"/>
      <c r="WMP19" s="58"/>
      <c r="WMQ19" s="56" t="e">
        <f>VLOOKUP(WMP19,$B$8:$C$182,2,0)</f>
        <v>#N/A</v>
      </c>
      <c r="WMR19" s="57"/>
      <c r="WMS19" s="58"/>
      <c r="WMT19" s="56" t="e">
        <f>VLOOKUP(WMS19,$B$8:$C$182,2,0)</f>
        <v>#N/A</v>
      </c>
      <c r="WMU19" s="57"/>
      <c r="WMV19" s="58"/>
      <c r="WMW19" s="56" t="e">
        <f>VLOOKUP(WMV19,$B$8:$C$182,2,0)</f>
        <v>#N/A</v>
      </c>
      <c r="WMX19" s="57"/>
      <c r="WMY19" s="58"/>
      <c r="WMZ19" s="56" t="e">
        <f>VLOOKUP(WMY19,$B$8:$C$182,2,0)</f>
        <v>#N/A</v>
      </c>
      <c r="WNA19" s="57"/>
      <c r="WNB19" s="58"/>
      <c r="WNC19" s="56" t="e">
        <f>VLOOKUP(WNB19,$B$8:$C$182,2,0)</f>
        <v>#N/A</v>
      </c>
      <c r="WND19" s="57"/>
      <c r="WNE19" s="58"/>
      <c r="WNF19" s="56" t="e">
        <f>VLOOKUP(WNE19,$B$8:$C$182,2,0)</f>
        <v>#N/A</v>
      </c>
      <c r="WNG19" s="57"/>
      <c r="WNH19" s="58"/>
      <c r="WNI19" s="56" t="e">
        <f>VLOOKUP(WNH19,$B$8:$C$182,2,0)</f>
        <v>#N/A</v>
      </c>
      <c r="WNJ19" s="57"/>
      <c r="WNK19" s="58"/>
      <c r="WNL19" s="56" t="e">
        <f>VLOOKUP(WNK19,$B$8:$C$182,2,0)</f>
        <v>#N/A</v>
      </c>
      <c r="WNM19" s="57"/>
      <c r="WNN19" s="58"/>
      <c r="WNO19" s="56" t="e">
        <f>VLOOKUP(WNN19,$B$8:$C$182,2,0)</f>
        <v>#N/A</v>
      </c>
      <c r="WNP19" s="57"/>
      <c r="WNQ19" s="58"/>
      <c r="WNR19" s="56" t="e">
        <f>VLOOKUP(WNQ19,$B$8:$C$182,2,0)</f>
        <v>#N/A</v>
      </c>
      <c r="WNS19" s="57"/>
      <c r="WNT19" s="58"/>
      <c r="WNU19" s="56" t="e">
        <f>VLOOKUP(WNT19,$B$8:$C$182,2,0)</f>
        <v>#N/A</v>
      </c>
      <c r="WNV19" s="57"/>
      <c r="WNW19" s="58"/>
      <c r="WNX19" s="56" t="e">
        <f>VLOOKUP(WNW19,$B$8:$C$182,2,0)</f>
        <v>#N/A</v>
      </c>
      <c r="WNY19" s="57"/>
      <c r="WNZ19" s="58"/>
      <c r="WOA19" s="56" t="e">
        <f>VLOOKUP(WNZ19,$B$8:$C$182,2,0)</f>
        <v>#N/A</v>
      </c>
      <c r="WOB19" s="57"/>
      <c r="WOC19" s="58"/>
      <c r="WOD19" s="56" t="e">
        <f>VLOOKUP(WOC19,$B$8:$C$182,2,0)</f>
        <v>#N/A</v>
      </c>
      <c r="WOE19" s="57"/>
      <c r="WOF19" s="58"/>
      <c r="WOG19" s="56" t="e">
        <f>VLOOKUP(WOF19,$B$8:$C$182,2,0)</f>
        <v>#N/A</v>
      </c>
      <c r="WOH19" s="57"/>
      <c r="WOI19" s="58"/>
      <c r="WOJ19" s="56" t="e">
        <f>VLOOKUP(WOI19,$B$8:$C$182,2,0)</f>
        <v>#N/A</v>
      </c>
      <c r="WOK19" s="57"/>
      <c r="WOL19" s="58"/>
      <c r="WOM19" s="56" t="e">
        <f>VLOOKUP(WOL19,$B$8:$C$182,2,0)</f>
        <v>#N/A</v>
      </c>
      <c r="WON19" s="57"/>
      <c r="WOO19" s="58"/>
      <c r="WOP19" s="56" t="e">
        <f>VLOOKUP(WOO19,$B$8:$C$182,2,0)</f>
        <v>#N/A</v>
      </c>
      <c r="WOQ19" s="57"/>
      <c r="WOR19" s="58"/>
      <c r="WOS19" s="56" t="e">
        <f>VLOOKUP(WOR19,$B$8:$C$182,2,0)</f>
        <v>#N/A</v>
      </c>
      <c r="WOT19" s="57"/>
      <c r="WOU19" s="58"/>
      <c r="WOV19" s="56" t="e">
        <f>VLOOKUP(WOU19,$B$8:$C$182,2,0)</f>
        <v>#N/A</v>
      </c>
      <c r="WOW19" s="57"/>
      <c r="WOX19" s="58"/>
      <c r="WOY19" s="56" t="e">
        <f>VLOOKUP(WOX19,$B$8:$C$182,2,0)</f>
        <v>#N/A</v>
      </c>
      <c r="WOZ19" s="57"/>
      <c r="WPA19" s="58"/>
      <c r="WPB19" s="56" t="e">
        <f>VLOOKUP(WPA19,$B$8:$C$182,2,0)</f>
        <v>#N/A</v>
      </c>
      <c r="WPC19" s="57"/>
      <c r="WPD19" s="58"/>
      <c r="WPE19" s="56" t="e">
        <f>VLOOKUP(WPD19,$B$8:$C$182,2,0)</f>
        <v>#N/A</v>
      </c>
      <c r="WPF19" s="57"/>
      <c r="WPG19" s="58"/>
      <c r="WPH19" s="56" t="e">
        <f>VLOOKUP(WPG19,$B$8:$C$182,2,0)</f>
        <v>#N/A</v>
      </c>
      <c r="WPI19" s="57"/>
      <c r="WPJ19" s="58"/>
      <c r="WPK19" s="56" t="e">
        <f>VLOOKUP(WPJ19,$B$8:$C$182,2,0)</f>
        <v>#N/A</v>
      </c>
      <c r="WPL19" s="57"/>
      <c r="WPM19" s="58"/>
      <c r="WPN19" s="56" t="e">
        <f>VLOOKUP(WPM19,$B$8:$C$182,2,0)</f>
        <v>#N/A</v>
      </c>
      <c r="WPO19" s="57"/>
      <c r="WPP19" s="58"/>
      <c r="WPQ19" s="56" t="e">
        <f>VLOOKUP(WPP19,$B$8:$C$182,2,0)</f>
        <v>#N/A</v>
      </c>
      <c r="WPR19" s="57"/>
      <c r="WPS19" s="58"/>
      <c r="WPT19" s="56" t="e">
        <f>VLOOKUP(WPS19,$B$8:$C$182,2,0)</f>
        <v>#N/A</v>
      </c>
      <c r="WPU19" s="57"/>
      <c r="WPV19" s="58"/>
      <c r="WPW19" s="56" t="e">
        <f>VLOOKUP(WPV19,$B$8:$C$182,2,0)</f>
        <v>#N/A</v>
      </c>
      <c r="WPX19" s="57"/>
      <c r="WPY19" s="58"/>
      <c r="WPZ19" s="56" t="e">
        <f>VLOOKUP(WPY19,$B$8:$C$182,2,0)</f>
        <v>#N/A</v>
      </c>
      <c r="WQA19" s="57"/>
      <c r="WQB19" s="58"/>
      <c r="WQC19" s="56" t="e">
        <f>VLOOKUP(WQB19,$B$8:$C$182,2,0)</f>
        <v>#N/A</v>
      </c>
      <c r="WQD19" s="57"/>
      <c r="WQE19" s="58"/>
      <c r="WQF19" s="56" t="e">
        <f>VLOOKUP(WQE19,$B$8:$C$182,2,0)</f>
        <v>#N/A</v>
      </c>
      <c r="WQG19" s="57"/>
      <c r="WQH19" s="58"/>
      <c r="WQI19" s="56" t="e">
        <f>VLOOKUP(WQH19,$B$8:$C$182,2,0)</f>
        <v>#N/A</v>
      </c>
      <c r="WQJ19" s="57"/>
      <c r="WQK19" s="58"/>
      <c r="WQL19" s="56" t="e">
        <f>VLOOKUP(WQK19,$B$8:$C$182,2,0)</f>
        <v>#N/A</v>
      </c>
      <c r="WQM19" s="57"/>
      <c r="WQN19" s="58"/>
      <c r="WQO19" s="56" t="e">
        <f>VLOOKUP(WQN19,$B$8:$C$182,2,0)</f>
        <v>#N/A</v>
      </c>
      <c r="WQP19" s="57"/>
      <c r="WQQ19" s="58"/>
      <c r="WQR19" s="56" t="e">
        <f>VLOOKUP(WQQ19,$B$8:$C$182,2,0)</f>
        <v>#N/A</v>
      </c>
      <c r="WQS19" s="57"/>
      <c r="WQT19" s="58"/>
      <c r="WQU19" s="56" t="e">
        <f>VLOOKUP(WQT19,$B$8:$C$182,2,0)</f>
        <v>#N/A</v>
      </c>
      <c r="WQV19" s="57"/>
      <c r="WQW19" s="58"/>
      <c r="WQX19" s="56" t="e">
        <f>VLOOKUP(WQW19,$B$8:$C$182,2,0)</f>
        <v>#N/A</v>
      </c>
      <c r="WQY19" s="57"/>
      <c r="WQZ19" s="58"/>
      <c r="WRA19" s="56" t="e">
        <f>VLOOKUP(WQZ19,$B$8:$C$182,2,0)</f>
        <v>#N/A</v>
      </c>
      <c r="WRB19" s="57"/>
      <c r="WRC19" s="58"/>
      <c r="WRD19" s="56" t="e">
        <f>VLOOKUP(WRC19,$B$8:$C$182,2,0)</f>
        <v>#N/A</v>
      </c>
      <c r="WRE19" s="57"/>
      <c r="WRF19" s="58"/>
      <c r="WRG19" s="56" t="e">
        <f>VLOOKUP(WRF19,$B$8:$C$182,2,0)</f>
        <v>#N/A</v>
      </c>
      <c r="WRH19" s="57"/>
      <c r="WRI19" s="58"/>
      <c r="WRJ19" s="56" t="e">
        <f>VLOOKUP(WRI19,$B$8:$C$182,2,0)</f>
        <v>#N/A</v>
      </c>
      <c r="WRK19" s="57"/>
      <c r="WRL19" s="58"/>
      <c r="WRM19" s="56" t="e">
        <f>VLOOKUP(WRL19,$B$8:$C$182,2,0)</f>
        <v>#N/A</v>
      </c>
      <c r="WRN19" s="57"/>
      <c r="WRO19" s="58"/>
      <c r="WRP19" s="56" t="e">
        <f>VLOOKUP(WRO19,$B$8:$C$182,2,0)</f>
        <v>#N/A</v>
      </c>
      <c r="WRQ19" s="57"/>
      <c r="WRR19" s="58"/>
      <c r="WRS19" s="56" t="e">
        <f>VLOOKUP(WRR19,$B$8:$C$182,2,0)</f>
        <v>#N/A</v>
      </c>
      <c r="WRT19" s="57"/>
      <c r="WRU19" s="58"/>
      <c r="WRV19" s="56" t="e">
        <f>VLOOKUP(WRU19,$B$8:$C$182,2,0)</f>
        <v>#N/A</v>
      </c>
      <c r="WRW19" s="57"/>
      <c r="WRX19" s="58"/>
      <c r="WRY19" s="56" t="e">
        <f>VLOOKUP(WRX19,$B$8:$C$182,2,0)</f>
        <v>#N/A</v>
      </c>
      <c r="WRZ19" s="57"/>
      <c r="WSA19" s="58"/>
      <c r="WSB19" s="56" t="e">
        <f>VLOOKUP(WSA19,$B$8:$C$182,2,0)</f>
        <v>#N/A</v>
      </c>
      <c r="WSC19" s="57"/>
      <c r="WSD19" s="58"/>
      <c r="WSE19" s="56" t="e">
        <f>VLOOKUP(WSD19,$B$8:$C$182,2,0)</f>
        <v>#N/A</v>
      </c>
      <c r="WSF19" s="57"/>
      <c r="WSG19" s="58"/>
      <c r="WSH19" s="56" t="e">
        <f>VLOOKUP(WSG19,$B$8:$C$182,2,0)</f>
        <v>#N/A</v>
      </c>
      <c r="WSI19" s="57"/>
      <c r="WSJ19" s="58"/>
      <c r="WSK19" s="56" t="e">
        <f>VLOOKUP(WSJ19,$B$8:$C$182,2,0)</f>
        <v>#N/A</v>
      </c>
      <c r="WSL19" s="57"/>
      <c r="WSM19" s="58"/>
      <c r="WSN19" s="56" t="e">
        <f>VLOOKUP(WSM19,$B$8:$C$182,2,0)</f>
        <v>#N/A</v>
      </c>
      <c r="WSO19" s="57"/>
      <c r="WSP19" s="58"/>
      <c r="WSQ19" s="56" t="e">
        <f>VLOOKUP(WSP19,$B$8:$C$182,2,0)</f>
        <v>#N/A</v>
      </c>
      <c r="WSR19" s="57"/>
      <c r="WSS19" s="58"/>
      <c r="WST19" s="56" t="e">
        <f>VLOOKUP(WSS19,$B$8:$C$182,2,0)</f>
        <v>#N/A</v>
      </c>
      <c r="WSU19" s="57"/>
      <c r="WSV19" s="58"/>
      <c r="WSW19" s="56" t="e">
        <f>VLOOKUP(WSV19,$B$8:$C$182,2,0)</f>
        <v>#N/A</v>
      </c>
      <c r="WSX19" s="57"/>
      <c r="WSY19" s="58"/>
      <c r="WSZ19" s="56" t="e">
        <f>VLOOKUP(WSY19,$B$8:$C$182,2,0)</f>
        <v>#N/A</v>
      </c>
      <c r="WTA19" s="57"/>
      <c r="WTB19" s="58"/>
      <c r="WTC19" s="56" t="e">
        <f>VLOOKUP(WTB19,$B$8:$C$182,2,0)</f>
        <v>#N/A</v>
      </c>
      <c r="WTD19" s="57"/>
      <c r="WTE19" s="58"/>
      <c r="WTF19" s="56" t="e">
        <f>VLOOKUP(WTE19,$B$8:$C$182,2,0)</f>
        <v>#N/A</v>
      </c>
      <c r="WTG19" s="57"/>
      <c r="WTH19" s="58"/>
      <c r="WTI19" s="56" t="e">
        <f>VLOOKUP(WTH19,$B$8:$C$182,2,0)</f>
        <v>#N/A</v>
      </c>
      <c r="WTJ19" s="57"/>
      <c r="WTK19" s="58"/>
      <c r="WTL19" s="56" t="e">
        <f>VLOOKUP(WTK19,$B$8:$C$182,2,0)</f>
        <v>#N/A</v>
      </c>
      <c r="WTM19" s="57"/>
      <c r="WTN19" s="58"/>
      <c r="WTO19" s="56" t="e">
        <f>VLOOKUP(WTN19,$B$8:$C$182,2,0)</f>
        <v>#N/A</v>
      </c>
      <c r="WTP19" s="57"/>
      <c r="WTQ19" s="58"/>
      <c r="WTR19" s="56" t="e">
        <f>VLOOKUP(WTQ19,$B$8:$C$182,2,0)</f>
        <v>#N/A</v>
      </c>
      <c r="WTS19" s="57"/>
      <c r="WTT19" s="58"/>
      <c r="WTU19" s="56" t="e">
        <f>VLOOKUP(WTT19,$B$8:$C$182,2,0)</f>
        <v>#N/A</v>
      </c>
      <c r="WTV19" s="57"/>
      <c r="WTW19" s="58"/>
      <c r="WTX19" s="56" t="e">
        <f>VLOOKUP(WTW19,$B$8:$C$182,2,0)</f>
        <v>#N/A</v>
      </c>
      <c r="WTY19" s="57"/>
      <c r="WTZ19" s="58"/>
      <c r="WUA19" s="56" t="e">
        <f>VLOOKUP(WTZ19,$B$8:$C$182,2,0)</f>
        <v>#N/A</v>
      </c>
      <c r="WUB19" s="57"/>
      <c r="WUC19" s="58"/>
      <c r="WUD19" s="56" t="e">
        <f>VLOOKUP(WUC19,$B$8:$C$182,2,0)</f>
        <v>#N/A</v>
      </c>
      <c r="WUE19" s="57"/>
      <c r="WUF19" s="58"/>
      <c r="WUG19" s="56" t="e">
        <f>VLOOKUP(WUF19,$B$8:$C$182,2,0)</f>
        <v>#N/A</v>
      </c>
      <c r="WUH19" s="57"/>
      <c r="WUI19" s="58"/>
      <c r="WUJ19" s="56" t="e">
        <f>VLOOKUP(WUI19,$B$8:$C$182,2,0)</f>
        <v>#N/A</v>
      </c>
      <c r="WUK19" s="57"/>
      <c r="WUL19" s="58"/>
      <c r="WUM19" s="56" t="e">
        <f>VLOOKUP(WUL19,$B$8:$C$182,2,0)</f>
        <v>#N/A</v>
      </c>
      <c r="WUN19" s="57"/>
      <c r="WUO19" s="58"/>
      <c r="WUP19" s="56" t="e">
        <f>VLOOKUP(WUO19,$B$8:$C$182,2,0)</f>
        <v>#N/A</v>
      </c>
      <c r="WUQ19" s="57"/>
      <c r="WUR19" s="58"/>
      <c r="WUS19" s="56" t="e">
        <f>VLOOKUP(WUR19,$B$8:$C$182,2,0)</f>
        <v>#N/A</v>
      </c>
      <c r="WUT19" s="57"/>
      <c r="WUU19" s="58"/>
      <c r="WUV19" s="56" t="e">
        <f>VLOOKUP(WUU19,$B$8:$C$182,2,0)</f>
        <v>#N/A</v>
      </c>
      <c r="WUW19" s="57"/>
      <c r="WUX19" s="58"/>
      <c r="WUY19" s="56" t="e">
        <f>VLOOKUP(WUX19,$B$8:$C$182,2,0)</f>
        <v>#N/A</v>
      </c>
      <c r="WUZ19" s="57"/>
      <c r="WVA19" s="58"/>
      <c r="WVB19" s="56" t="e">
        <f>VLOOKUP(WVA19,$B$8:$C$182,2,0)</f>
        <v>#N/A</v>
      </c>
      <c r="WVC19" s="57"/>
      <c r="WVD19" s="58"/>
      <c r="WVE19" s="56" t="e">
        <f>VLOOKUP(WVD19,$B$8:$C$182,2,0)</f>
        <v>#N/A</v>
      </c>
      <c r="WVF19" s="57"/>
      <c r="WVG19" s="58"/>
      <c r="WVH19" s="56" t="e">
        <f>VLOOKUP(WVG19,$B$8:$C$182,2,0)</f>
        <v>#N/A</v>
      </c>
      <c r="WVI19" s="57"/>
      <c r="WVJ19" s="58"/>
      <c r="WVK19" s="56" t="e">
        <f>VLOOKUP(WVJ19,$B$8:$C$182,2,0)</f>
        <v>#N/A</v>
      </c>
      <c r="WVL19" s="57"/>
      <c r="WVM19" s="58"/>
      <c r="WVN19" s="56" t="e">
        <f>VLOOKUP(WVM19,$B$8:$C$182,2,0)</f>
        <v>#N/A</v>
      </c>
      <c r="WVO19" s="57"/>
      <c r="WVP19" s="58"/>
      <c r="WVQ19" s="56" t="e">
        <f>VLOOKUP(WVP19,$B$8:$C$182,2,0)</f>
        <v>#N/A</v>
      </c>
      <c r="WVR19" s="57"/>
      <c r="WVS19" s="58"/>
      <c r="WVT19" s="56" t="e">
        <f>VLOOKUP(WVS19,$B$8:$C$182,2,0)</f>
        <v>#N/A</v>
      </c>
      <c r="WVU19" s="57"/>
      <c r="WVV19" s="58"/>
      <c r="WVW19" s="56" t="e">
        <f>VLOOKUP(WVV19,$B$8:$C$182,2,0)</f>
        <v>#N/A</v>
      </c>
      <c r="WVX19" s="57"/>
      <c r="WVY19" s="58"/>
      <c r="WVZ19" s="56" t="e">
        <f>VLOOKUP(WVY19,$B$8:$C$182,2,0)</f>
        <v>#N/A</v>
      </c>
      <c r="WWA19" s="57"/>
      <c r="WWB19" s="58"/>
      <c r="WWC19" s="56" t="e">
        <f>VLOOKUP(WWB19,$B$8:$C$182,2,0)</f>
        <v>#N/A</v>
      </c>
      <c r="WWD19" s="57"/>
      <c r="WWE19" s="58"/>
      <c r="WWF19" s="56" t="e">
        <f>VLOOKUP(WWE19,$B$8:$C$182,2,0)</f>
        <v>#N/A</v>
      </c>
      <c r="WWG19" s="57"/>
      <c r="WWH19" s="58"/>
      <c r="WWI19" s="56" t="e">
        <f>VLOOKUP(WWH19,$B$8:$C$182,2,0)</f>
        <v>#N/A</v>
      </c>
      <c r="WWJ19" s="57"/>
      <c r="WWK19" s="58"/>
      <c r="WWL19" s="56" t="e">
        <f>VLOOKUP(WWK19,$B$8:$C$182,2,0)</f>
        <v>#N/A</v>
      </c>
      <c r="WWM19" s="57"/>
      <c r="WWN19" s="58"/>
      <c r="WWO19" s="56" t="e">
        <f>VLOOKUP(WWN19,$B$8:$C$182,2,0)</f>
        <v>#N/A</v>
      </c>
      <c r="WWP19" s="57"/>
      <c r="WWQ19" s="58"/>
      <c r="WWR19" s="56" t="e">
        <f>VLOOKUP(WWQ19,$B$8:$C$182,2,0)</f>
        <v>#N/A</v>
      </c>
      <c r="WWS19" s="57"/>
      <c r="WWT19" s="58"/>
      <c r="WWU19" s="56" t="e">
        <f>VLOOKUP(WWT19,$B$8:$C$182,2,0)</f>
        <v>#N/A</v>
      </c>
      <c r="WWV19" s="57"/>
      <c r="WWW19" s="58"/>
      <c r="WWX19" s="56" t="e">
        <f>VLOOKUP(WWW19,$B$8:$C$182,2,0)</f>
        <v>#N/A</v>
      </c>
      <c r="WWY19" s="57"/>
      <c r="WWZ19" s="58"/>
      <c r="WXA19" s="56" t="e">
        <f>VLOOKUP(WWZ19,$B$8:$C$182,2,0)</f>
        <v>#N/A</v>
      </c>
      <c r="WXB19" s="57"/>
      <c r="WXC19" s="58"/>
      <c r="WXD19" s="56" t="e">
        <f>VLOOKUP(WXC19,$B$8:$C$182,2,0)</f>
        <v>#N/A</v>
      </c>
      <c r="WXE19" s="57"/>
      <c r="WXF19" s="58"/>
      <c r="WXG19" s="56" t="e">
        <f>VLOOKUP(WXF19,$B$8:$C$182,2,0)</f>
        <v>#N/A</v>
      </c>
      <c r="WXH19" s="57"/>
      <c r="WXI19" s="58"/>
      <c r="WXJ19" s="56" t="e">
        <f>VLOOKUP(WXI19,$B$8:$C$182,2,0)</f>
        <v>#N/A</v>
      </c>
      <c r="WXK19" s="57"/>
      <c r="WXL19" s="58"/>
      <c r="WXM19" s="56" t="e">
        <f>VLOOKUP(WXL19,$B$8:$C$182,2,0)</f>
        <v>#N/A</v>
      </c>
      <c r="WXN19" s="57"/>
      <c r="WXO19" s="58"/>
      <c r="WXP19" s="56" t="e">
        <f>VLOOKUP(WXO19,$B$8:$C$182,2,0)</f>
        <v>#N/A</v>
      </c>
      <c r="WXQ19" s="57"/>
      <c r="WXR19" s="58"/>
      <c r="WXS19" s="56" t="e">
        <f>VLOOKUP(WXR19,$B$8:$C$182,2,0)</f>
        <v>#N/A</v>
      </c>
      <c r="WXT19" s="57"/>
      <c r="WXU19" s="58"/>
      <c r="WXV19" s="56" t="e">
        <f>VLOOKUP(WXU19,$B$8:$C$182,2,0)</f>
        <v>#N/A</v>
      </c>
      <c r="WXW19" s="57"/>
      <c r="WXX19" s="58"/>
      <c r="WXY19" s="56" t="e">
        <f>VLOOKUP(WXX19,$B$8:$C$182,2,0)</f>
        <v>#N/A</v>
      </c>
      <c r="WXZ19" s="57"/>
      <c r="WYA19" s="58"/>
      <c r="WYB19" s="56" t="e">
        <f>VLOOKUP(WYA19,$B$8:$C$182,2,0)</f>
        <v>#N/A</v>
      </c>
      <c r="WYC19" s="57"/>
      <c r="WYD19" s="58"/>
      <c r="WYE19" s="56" t="e">
        <f>VLOOKUP(WYD19,$B$8:$C$182,2,0)</f>
        <v>#N/A</v>
      </c>
      <c r="WYF19" s="57"/>
      <c r="WYG19" s="58"/>
      <c r="WYH19" s="56" t="e">
        <f>VLOOKUP(WYG19,$B$8:$C$182,2,0)</f>
        <v>#N/A</v>
      </c>
      <c r="WYI19" s="57"/>
      <c r="WYJ19" s="58"/>
      <c r="WYK19" s="56" t="e">
        <f>VLOOKUP(WYJ19,$B$8:$C$182,2,0)</f>
        <v>#N/A</v>
      </c>
      <c r="WYL19" s="57"/>
      <c r="WYM19" s="58"/>
      <c r="WYN19" s="56" t="e">
        <f>VLOOKUP(WYM19,$B$8:$C$182,2,0)</f>
        <v>#N/A</v>
      </c>
      <c r="WYO19" s="57"/>
      <c r="WYP19" s="58"/>
      <c r="WYQ19" s="56" t="e">
        <f>VLOOKUP(WYP19,$B$8:$C$182,2,0)</f>
        <v>#N/A</v>
      </c>
      <c r="WYR19" s="57"/>
      <c r="WYS19" s="58"/>
      <c r="WYT19" s="56" t="e">
        <f>VLOOKUP(WYS19,$B$8:$C$182,2,0)</f>
        <v>#N/A</v>
      </c>
      <c r="WYU19" s="57"/>
      <c r="WYV19" s="58"/>
      <c r="WYW19" s="56" t="e">
        <f>VLOOKUP(WYV19,$B$8:$C$182,2,0)</f>
        <v>#N/A</v>
      </c>
      <c r="WYX19" s="57"/>
      <c r="WYY19" s="58"/>
      <c r="WYZ19" s="56" t="e">
        <f>VLOOKUP(WYY19,$B$8:$C$182,2,0)</f>
        <v>#N/A</v>
      </c>
      <c r="WZA19" s="57"/>
      <c r="WZB19" s="58"/>
      <c r="WZC19" s="56" t="e">
        <f>VLOOKUP(WZB19,$B$8:$C$182,2,0)</f>
        <v>#N/A</v>
      </c>
      <c r="WZD19" s="57"/>
      <c r="WZE19" s="58"/>
      <c r="WZF19" s="56" t="e">
        <f>VLOOKUP(WZE19,$B$8:$C$182,2,0)</f>
        <v>#N/A</v>
      </c>
      <c r="WZG19" s="57"/>
      <c r="WZH19" s="58"/>
      <c r="WZI19" s="56" t="e">
        <f>VLOOKUP(WZH19,$B$8:$C$182,2,0)</f>
        <v>#N/A</v>
      </c>
      <c r="WZJ19" s="57"/>
      <c r="WZK19" s="58"/>
      <c r="WZL19" s="56" t="e">
        <f>VLOOKUP(WZK19,$B$8:$C$182,2,0)</f>
        <v>#N/A</v>
      </c>
      <c r="WZM19" s="57"/>
      <c r="WZN19" s="58"/>
      <c r="WZO19" s="56" t="e">
        <f>VLOOKUP(WZN19,$B$8:$C$182,2,0)</f>
        <v>#N/A</v>
      </c>
      <c r="WZP19" s="57"/>
      <c r="WZQ19" s="58"/>
      <c r="WZR19" s="56" t="e">
        <f>VLOOKUP(WZQ19,$B$8:$C$182,2,0)</f>
        <v>#N/A</v>
      </c>
      <c r="WZS19" s="57"/>
      <c r="WZT19" s="58"/>
      <c r="WZU19" s="56" t="e">
        <f>VLOOKUP(WZT19,$B$8:$C$182,2,0)</f>
        <v>#N/A</v>
      </c>
      <c r="WZV19" s="57"/>
      <c r="WZW19" s="58"/>
      <c r="WZX19" s="56" t="e">
        <f>VLOOKUP(WZW19,$B$8:$C$182,2,0)</f>
        <v>#N/A</v>
      </c>
      <c r="WZY19" s="57"/>
      <c r="WZZ19" s="58"/>
      <c r="XAA19" s="56" t="e">
        <f>VLOOKUP(WZZ19,$B$8:$C$182,2,0)</f>
        <v>#N/A</v>
      </c>
      <c r="XAB19" s="57"/>
      <c r="XAC19" s="58"/>
      <c r="XAD19" s="56" t="e">
        <f>VLOOKUP(XAC19,$B$8:$C$182,2,0)</f>
        <v>#N/A</v>
      </c>
      <c r="XAE19" s="57"/>
      <c r="XAF19" s="58"/>
      <c r="XAG19" s="56" t="e">
        <f>VLOOKUP(XAF19,$B$8:$C$182,2,0)</f>
        <v>#N/A</v>
      </c>
      <c r="XAH19" s="57"/>
      <c r="XAI19" s="58"/>
      <c r="XAJ19" s="56" t="e">
        <f>VLOOKUP(XAI19,$B$8:$C$182,2,0)</f>
        <v>#N/A</v>
      </c>
      <c r="XAK19" s="57"/>
      <c r="XAL19" s="58"/>
      <c r="XAM19" s="56" t="e">
        <f>VLOOKUP(XAL19,$B$8:$C$182,2,0)</f>
        <v>#N/A</v>
      </c>
      <c r="XAN19" s="57"/>
      <c r="XAO19" s="58"/>
      <c r="XAP19" s="56" t="e">
        <f>VLOOKUP(XAO19,$B$8:$C$182,2,0)</f>
        <v>#N/A</v>
      </c>
      <c r="XAQ19" s="57"/>
      <c r="XAR19" s="58"/>
      <c r="XAS19" s="56" t="e">
        <f>VLOOKUP(XAR19,$B$8:$C$182,2,0)</f>
        <v>#N/A</v>
      </c>
      <c r="XAT19" s="57"/>
      <c r="XAU19" s="58"/>
      <c r="XAV19" s="56" t="e">
        <f>VLOOKUP(XAU19,$B$8:$C$182,2,0)</f>
        <v>#N/A</v>
      </c>
      <c r="XAW19" s="57"/>
      <c r="XAX19" s="58"/>
      <c r="XAY19" s="56" t="e">
        <f>VLOOKUP(XAX19,$B$8:$C$182,2,0)</f>
        <v>#N/A</v>
      </c>
      <c r="XAZ19" s="57"/>
      <c r="XBA19" s="58"/>
      <c r="XBB19" s="56" t="e">
        <f>VLOOKUP(XBA19,$B$8:$C$182,2,0)</f>
        <v>#N/A</v>
      </c>
      <c r="XBC19" s="57"/>
      <c r="XBD19" s="58"/>
      <c r="XBE19" s="56" t="e">
        <f>VLOOKUP(XBD19,$B$8:$C$182,2,0)</f>
        <v>#N/A</v>
      </c>
      <c r="XBF19" s="57"/>
      <c r="XBG19" s="58"/>
      <c r="XBH19" s="56" t="e">
        <f>VLOOKUP(XBG19,$B$8:$C$182,2,0)</f>
        <v>#N/A</v>
      </c>
      <c r="XBI19" s="57"/>
      <c r="XBJ19" s="58"/>
      <c r="XBK19" s="56" t="e">
        <f>VLOOKUP(XBJ19,$B$8:$C$182,2,0)</f>
        <v>#N/A</v>
      </c>
      <c r="XBL19" s="57"/>
      <c r="XBM19" s="58"/>
      <c r="XBN19" s="56" t="e">
        <f>VLOOKUP(XBM19,$B$8:$C$182,2,0)</f>
        <v>#N/A</v>
      </c>
      <c r="XBO19" s="57"/>
      <c r="XBP19" s="58"/>
      <c r="XBQ19" s="56" t="e">
        <f>VLOOKUP(XBP19,$B$8:$C$182,2,0)</f>
        <v>#N/A</v>
      </c>
      <c r="XBR19" s="57"/>
      <c r="XBS19" s="58"/>
      <c r="XBT19" s="56" t="e">
        <f>VLOOKUP(XBS19,$B$8:$C$182,2,0)</f>
        <v>#N/A</v>
      </c>
      <c r="XBU19" s="57"/>
      <c r="XBV19" s="58"/>
      <c r="XBW19" s="56" t="e">
        <f>VLOOKUP(XBV19,$B$8:$C$182,2,0)</f>
        <v>#N/A</v>
      </c>
      <c r="XBX19" s="57"/>
      <c r="XBY19" s="58"/>
      <c r="XBZ19" s="56" t="e">
        <f>VLOOKUP(XBY19,$B$8:$C$182,2,0)</f>
        <v>#N/A</v>
      </c>
      <c r="XCA19" s="57"/>
      <c r="XCB19" s="58"/>
      <c r="XCC19" s="56" t="e">
        <f>VLOOKUP(XCB19,$B$8:$C$182,2,0)</f>
        <v>#N/A</v>
      </c>
      <c r="XCD19" s="57"/>
      <c r="XCE19" s="58"/>
      <c r="XCF19" s="56" t="e">
        <f>VLOOKUP(XCE19,$B$8:$C$182,2,0)</f>
        <v>#N/A</v>
      </c>
      <c r="XCG19" s="57"/>
      <c r="XCH19" s="58"/>
      <c r="XCI19" s="56" t="e">
        <f>VLOOKUP(XCH19,$B$8:$C$182,2,0)</f>
        <v>#N/A</v>
      </c>
      <c r="XCJ19" s="57"/>
      <c r="XCK19" s="58"/>
      <c r="XCL19" s="56" t="e">
        <f>VLOOKUP(XCK19,$B$8:$C$182,2,0)</f>
        <v>#N/A</v>
      </c>
      <c r="XCM19" s="57"/>
      <c r="XCN19" s="58"/>
      <c r="XCO19" s="56" t="e">
        <f>VLOOKUP(XCN19,$B$8:$C$182,2,0)</f>
        <v>#N/A</v>
      </c>
      <c r="XCP19" s="57"/>
      <c r="XCQ19" s="58"/>
      <c r="XCR19" s="56" t="e">
        <f>VLOOKUP(XCQ19,$B$8:$C$182,2,0)</f>
        <v>#N/A</v>
      </c>
      <c r="XCS19" s="57"/>
      <c r="XCT19" s="58"/>
      <c r="XCU19" s="56" t="e">
        <f>VLOOKUP(XCT19,$B$8:$C$182,2,0)</f>
        <v>#N/A</v>
      </c>
      <c r="XCV19" s="57"/>
      <c r="XCW19" s="58"/>
      <c r="XCX19" s="56" t="e">
        <f>VLOOKUP(XCW19,$B$8:$C$182,2,0)</f>
        <v>#N/A</v>
      </c>
      <c r="XCY19" s="57"/>
      <c r="XCZ19" s="58"/>
      <c r="XDA19" s="56" t="e">
        <f>VLOOKUP(XCZ19,$B$8:$C$182,2,0)</f>
        <v>#N/A</v>
      </c>
      <c r="XDB19" s="57"/>
      <c r="XDC19" s="58"/>
      <c r="XDD19" s="56" t="e">
        <f>VLOOKUP(XDC19,$B$8:$C$182,2,0)</f>
        <v>#N/A</v>
      </c>
      <c r="XDE19" s="57"/>
      <c r="XDF19" s="58"/>
      <c r="XDG19" s="56" t="e">
        <f>VLOOKUP(XDF19,$B$8:$C$182,2,0)</f>
        <v>#N/A</v>
      </c>
      <c r="XDH19" s="57"/>
      <c r="XDI19" s="58"/>
      <c r="XDJ19" s="56" t="e">
        <f>VLOOKUP(XDI19,$B$8:$C$182,2,0)</f>
        <v>#N/A</v>
      </c>
      <c r="XDK19" s="57"/>
      <c r="XDL19" s="58"/>
      <c r="XDM19" s="56" t="e">
        <f>VLOOKUP(XDL19,$B$8:$C$182,2,0)</f>
        <v>#N/A</v>
      </c>
      <c r="XDN19" s="57"/>
      <c r="XDO19" s="58"/>
      <c r="XDP19" s="56" t="e">
        <f>VLOOKUP(XDO19,$B$8:$C$182,2,0)</f>
        <v>#N/A</v>
      </c>
      <c r="XDQ19" s="57"/>
      <c r="XDR19" s="58"/>
      <c r="XDS19" s="56" t="e">
        <f>VLOOKUP(XDR19,$B$8:$C$182,2,0)</f>
        <v>#N/A</v>
      </c>
      <c r="XDT19" s="57"/>
      <c r="XDU19" s="58"/>
      <c r="XDV19" s="56" t="e">
        <f>VLOOKUP(XDU19,$B$8:$C$182,2,0)</f>
        <v>#N/A</v>
      </c>
      <c r="XDW19" s="57"/>
      <c r="XDX19" s="58"/>
      <c r="XDY19" s="56" t="e">
        <f>VLOOKUP(XDX19,$B$8:$C$182,2,0)</f>
        <v>#N/A</v>
      </c>
      <c r="XDZ19" s="57"/>
      <c r="XEA19" s="58"/>
      <c r="XEB19" s="56" t="e">
        <f>VLOOKUP(XEA19,$B$8:$C$182,2,0)</f>
        <v>#N/A</v>
      </c>
      <c r="XEC19" s="57"/>
      <c r="XED19" s="58"/>
      <c r="XEE19" s="56" t="e">
        <f>VLOOKUP(XED19,$B$8:$C$182,2,0)</f>
        <v>#N/A</v>
      </c>
      <c r="XEF19" s="57"/>
      <c r="XEG19" s="58"/>
      <c r="XEH19" s="56" t="e">
        <f>VLOOKUP(XEG19,$B$8:$C$182,2,0)</f>
        <v>#N/A</v>
      </c>
      <c r="XEI19" s="57"/>
      <c r="XEJ19" s="58"/>
      <c r="XEK19" s="56" t="e">
        <f>VLOOKUP(XEJ19,$B$8:$C$182,2,0)</f>
        <v>#N/A</v>
      </c>
      <c r="XEL19" s="57"/>
      <c r="XEM19" s="58"/>
      <c r="XEN19" s="56" t="e">
        <f>VLOOKUP(XEM19,$B$8:$C$182,2,0)</f>
        <v>#N/A</v>
      </c>
      <c r="XEO19" s="57"/>
      <c r="XEP19" s="58"/>
      <c r="XEQ19" s="56" t="e">
        <f>VLOOKUP(XEP19,$B$8:$C$182,2,0)</f>
        <v>#N/A</v>
      </c>
      <c r="XER19" s="57"/>
      <c r="XES19" s="58"/>
      <c r="XET19" s="56" t="e">
        <f>VLOOKUP(XES19,$B$8:$C$182,2,0)</f>
        <v>#N/A</v>
      </c>
      <c r="XEU19" s="57"/>
      <c r="XEV19" s="58"/>
      <c r="XEW19" s="56" t="e">
        <f>VLOOKUP(XEV19,$B$8:$C$182,2,0)</f>
        <v>#N/A</v>
      </c>
      <c r="XEX19" s="57"/>
      <c r="XEY19" s="58"/>
      <c r="XEZ19" s="56" t="e">
        <f>VLOOKUP(XEY19,$B$8:$C$182,2,0)</f>
        <v>#N/A</v>
      </c>
      <c r="XFA19" s="57"/>
      <c r="XFB19" s="58"/>
      <c r="XFC19" s="56" t="e">
        <f>VLOOKUP(XFB19,$B$8:$C$182,2,0)</f>
        <v>#N/A</v>
      </c>
      <c r="XFD19" s="57"/>
    </row>
    <row r="20" spans="1:16384" outlineLevel="1" x14ac:dyDescent="0.25">
      <c r="A20" s="53">
        <v>13</v>
      </c>
      <c r="B20" s="56" t="s">
        <v>13</v>
      </c>
      <c r="C20" s="57"/>
      <c r="D20" s="58"/>
      <c r="E20" s="53">
        <v>142</v>
      </c>
      <c r="F20" s="56" t="str">
        <f t="shared" si="1"/>
        <v>MÚTUOS RECEITA - ENERGY</v>
      </c>
      <c r="G20" s="57"/>
      <c r="H20" s="58"/>
      <c r="I20" s="53">
        <v>19</v>
      </c>
      <c r="J20" s="56" t="str">
        <f t="shared" ref="J20:J26" si="2">VLOOKUP(I20,$A$8:$B$182,2,0)</f>
        <v>DESPESAS COM VENDAS</v>
      </c>
      <c r="K20" s="57"/>
      <c r="L20" s="58"/>
    </row>
    <row r="21" spans="1:16384" outlineLevel="1" x14ac:dyDescent="0.25">
      <c r="A21" s="53">
        <v>14</v>
      </c>
      <c r="B21" s="56" t="s">
        <v>211</v>
      </c>
      <c r="C21" s="57"/>
      <c r="D21" s="58"/>
      <c r="E21" s="53">
        <v>143</v>
      </c>
      <c r="F21" s="56" t="str">
        <f t="shared" si="1"/>
        <v>MÚTUOS RECEITA - LABOR</v>
      </c>
      <c r="G21" s="57"/>
      <c r="H21" s="58"/>
      <c r="I21" s="53">
        <v>20</v>
      </c>
      <c r="J21" s="56" t="str">
        <f t="shared" si="2"/>
        <v>BONUS</v>
      </c>
      <c r="K21" s="57"/>
      <c r="L21" s="58"/>
    </row>
    <row r="22" spans="1:16384" outlineLevel="1" x14ac:dyDescent="0.25">
      <c r="A22" s="53">
        <v>15</v>
      </c>
      <c r="B22" s="56" t="s">
        <v>202</v>
      </c>
      <c r="C22" s="57"/>
      <c r="D22" s="58"/>
      <c r="E22" s="53">
        <v>144</v>
      </c>
      <c r="F22" s="56" t="str">
        <f t="shared" si="1"/>
        <v>OUTRAS RECEITAS NÃO OPERACIONAIS</v>
      </c>
      <c r="G22" s="57"/>
      <c r="H22" s="58"/>
      <c r="I22" s="53">
        <v>21</v>
      </c>
      <c r="J22" s="56" t="str">
        <f t="shared" si="2"/>
        <v>COMISSÕES SOBRE VENDAS</v>
      </c>
      <c r="K22" s="57"/>
      <c r="L22" s="58"/>
    </row>
    <row r="23" spans="1:16384" outlineLevel="1" x14ac:dyDescent="0.25">
      <c r="A23" s="53">
        <v>16</v>
      </c>
      <c r="B23" s="56" t="s">
        <v>241</v>
      </c>
      <c r="C23" s="57"/>
      <c r="D23" s="58"/>
      <c r="E23" s="53">
        <v>145</v>
      </c>
      <c r="F23" s="56" t="str">
        <f t="shared" si="1"/>
        <v>RECEBIMENTO DE INADIMPLENTES</v>
      </c>
      <c r="G23" s="57"/>
      <c r="H23" s="58"/>
      <c r="I23" s="53">
        <v>22</v>
      </c>
      <c r="J23" s="56" t="str">
        <f t="shared" si="2"/>
        <v>CONVENÇÃO DE VENDAS</v>
      </c>
      <c r="K23" s="57"/>
      <c r="L23" s="58"/>
    </row>
    <row r="24" spans="1:16384" outlineLevel="1" x14ac:dyDescent="0.25">
      <c r="A24" s="53">
        <v>17</v>
      </c>
      <c r="B24" s="231" t="s">
        <v>14</v>
      </c>
      <c r="C24" s="229"/>
      <c r="D24" s="230"/>
      <c r="E24" s="53">
        <v>146</v>
      </c>
      <c r="F24" s="56" t="str">
        <f t="shared" si="1"/>
        <v>RECEITAS FINANCEIRAS</v>
      </c>
      <c r="G24" s="57"/>
      <c r="H24" s="58"/>
      <c r="I24" s="53">
        <v>23</v>
      </c>
      <c r="J24" s="56" t="str">
        <f t="shared" si="2"/>
        <v>FRETE SOBRE COMPRAS</v>
      </c>
      <c r="K24" s="57"/>
      <c r="L24" s="58"/>
    </row>
    <row r="25" spans="1:16384" outlineLevel="1" x14ac:dyDescent="0.25">
      <c r="A25" s="53">
        <v>18</v>
      </c>
      <c r="B25" s="232" t="s">
        <v>15</v>
      </c>
      <c r="C25" s="229"/>
      <c r="D25" s="230"/>
      <c r="E25" s="53">
        <v>148</v>
      </c>
      <c r="F25" s="56"/>
      <c r="G25" s="57"/>
      <c r="H25" s="58"/>
      <c r="I25" s="53">
        <v>24</v>
      </c>
      <c r="J25" s="56" t="str">
        <f t="shared" si="2"/>
        <v>FRETES SOBRE VENDAS</v>
      </c>
      <c r="K25" s="57"/>
      <c r="L25" s="58"/>
    </row>
    <row r="26" spans="1:16384" outlineLevel="1" x14ac:dyDescent="0.25">
      <c r="A26" s="53">
        <v>19</v>
      </c>
      <c r="B26" s="228" t="s">
        <v>16</v>
      </c>
      <c r="C26" s="229"/>
      <c r="D26" s="230"/>
      <c r="E26" s="53"/>
      <c r="F26" s="224"/>
      <c r="G26" s="158"/>
      <c r="H26" s="158"/>
      <c r="I26" s="53">
        <v>25</v>
      </c>
      <c r="J26" s="56" t="str">
        <f t="shared" si="2"/>
        <v>OUTRAS DESP C/ VENDAS</v>
      </c>
      <c r="K26" s="57"/>
      <c r="L26" s="58"/>
    </row>
    <row r="27" spans="1:16384" ht="16.5" outlineLevel="1" thickBot="1" x14ac:dyDescent="0.3">
      <c r="A27" s="53">
        <v>20</v>
      </c>
      <c r="B27" s="56" t="s">
        <v>17</v>
      </c>
      <c r="C27" s="57"/>
      <c r="D27" s="58"/>
      <c r="E27" s="53"/>
      <c r="F27" s="401" t="s">
        <v>243</v>
      </c>
      <c r="G27" s="401"/>
      <c r="H27" s="401"/>
      <c r="I27" s="53"/>
      <c r="J27" s="228" t="s">
        <v>20</v>
      </c>
      <c r="K27" s="233"/>
      <c r="L27" s="234"/>
    </row>
    <row r="28" spans="1:16384" outlineLevel="1" x14ac:dyDescent="0.25">
      <c r="A28" s="53">
        <v>21</v>
      </c>
      <c r="B28" s="56" t="s">
        <v>212</v>
      </c>
      <c r="C28" s="57"/>
      <c r="D28" s="58"/>
      <c r="F28" s="218"/>
      <c r="G28" s="217">
        <v>45901</v>
      </c>
      <c r="H28" s="219"/>
      <c r="I28" s="53">
        <v>27</v>
      </c>
      <c r="J28" s="56" t="str">
        <f t="shared" ref="J28:J33" si="3">VLOOKUP(I28,$A$8:$B$182,2,0)</f>
        <v>BENEFICIAMENTO</v>
      </c>
      <c r="K28" s="57"/>
      <c r="L28" s="58"/>
    </row>
    <row r="29" spans="1:16384" outlineLevel="1" x14ac:dyDescent="0.25">
      <c r="A29" s="53">
        <v>22</v>
      </c>
      <c r="B29" s="56" t="s">
        <v>18</v>
      </c>
      <c r="C29" s="57"/>
      <c r="D29" s="58"/>
      <c r="F29" s="220"/>
      <c r="G29" s="216">
        <v>45931</v>
      </c>
      <c r="H29" s="221"/>
      <c r="I29" s="53">
        <v>28</v>
      </c>
      <c r="J29" s="56" t="str">
        <f t="shared" si="3"/>
        <v>INSUMOS DIVERSOS</v>
      </c>
      <c r="K29" s="57"/>
      <c r="L29" s="58"/>
    </row>
    <row r="30" spans="1:16384" outlineLevel="1" x14ac:dyDescent="0.25">
      <c r="A30" s="53">
        <v>23</v>
      </c>
      <c r="B30" s="56" t="s">
        <v>19</v>
      </c>
      <c r="C30" s="57"/>
      <c r="D30" s="58"/>
      <c r="F30" s="220"/>
      <c r="G30" s="216">
        <v>45962</v>
      </c>
      <c r="H30" s="221"/>
      <c r="I30" s="53">
        <v>29</v>
      </c>
      <c r="J30" s="56" t="str">
        <f t="shared" si="3"/>
        <v>MATÉRIA PRIMA</v>
      </c>
      <c r="K30" s="57"/>
      <c r="L30" s="58"/>
    </row>
    <row r="31" spans="1:16384" outlineLevel="1" x14ac:dyDescent="0.25">
      <c r="A31" s="53">
        <v>24</v>
      </c>
      <c r="B31" s="56" t="s">
        <v>21</v>
      </c>
      <c r="C31" s="57"/>
      <c r="D31" s="58"/>
      <c r="F31" s="220"/>
      <c r="G31" s="216">
        <v>45992</v>
      </c>
      <c r="H31" s="221"/>
      <c r="I31" s="53">
        <v>30</v>
      </c>
      <c r="J31" s="56" t="str">
        <f t="shared" si="3"/>
        <v>MATERIAL DE EMBALAGEM</v>
      </c>
      <c r="K31" s="57"/>
      <c r="L31" s="58"/>
    </row>
    <row r="32" spans="1:16384" outlineLevel="1" x14ac:dyDescent="0.25">
      <c r="A32" s="53">
        <v>25</v>
      </c>
      <c r="B32" s="56" t="s">
        <v>22</v>
      </c>
      <c r="C32" s="57"/>
      <c r="D32" s="58"/>
      <c r="I32" s="53">
        <v>31</v>
      </c>
      <c r="J32" s="56" t="str">
        <f t="shared" si="3"/>
        <v>MATERIAL DE REVENDA</v>
      </c>
      <c r="K32" s="57"/>
      <c r="L32" s="58"/>
    </row>
    <row r="33" spans="1:12" ht="16.5" outlineLevel="1" thickBot="1" x14ac:dyDescent="0.3">
      <c r="A33" s="53">
        <v>26</v>
      </c>
      <c r="B33" s="228" t="s">
        <v>23</v>
      </c>
      <c r="C33" s="229"/>
      <c r="D33" s="230"/>
      <c r="F33" s="401" t="s">
        <v>244</v>
      </c>
      <c r="G33" s="401"/>
      <c r="H33" s="401"/>
      <c r="I33" s="53">
        <v>32</v>
      </c>
      <c r="J33" s="56" t="str">
        <f t="shared" si="3"/>
        <v>SERVIÇOS TERCEIROS - CMV</v>
      </c>
      <c r="K33" s="57"/>
      <c r="L33" s="58"/>
    </row>
    <row r="34" spans="1:12" outlineLevel="1" x14ac:dyDescent="0.25">
      <c r="A34" s="53">
        <v>27</v>
      </c>
      <c r="B34" s="56" t="s">
        <v>25</v>
      </c>
      <c r="C34" s="57"/>
      <c r="D34" s="58"/>
      <c r="F34" s="215" t="s">
        <v>227</v>
      </c>
      <c r="I34" s="53"/>
      <c r="J34" s="228" t="s">
        <v>24</v>
      </c>
      <c r="K34" s="229"/>
      <c r="L34" s="230"/>
    </row>
    <row r="35" spans="1:12" outlineLevel="1" x14ac:dyDescent="0.25">
      <c r="A35" s="53">
        <v>28</v>
      </c>
      <c r="B35" s="56" t="s">
        <v>26</v>
      </c>
      <c r="C35" s="57"/>
      <c r="D35" s="58"/>
      <c r="F35" s="56" t="s">
        <v>291</v>
      </c>
      <c r="G35" s="56"/>
      <c r="H35" s="213" t="s">
        <v>293</v>
      </c>
      <c r="I35" s="53">
        <v>36</v>
      </c>
      <c r="J35" s="56" t="str">
        <f t="shared" ref="J35:J63" si="4">VLOOKUP(I35,$A$8:$B$182,2,0)</f>
        <v>13º SALARIO</v>
      </c>
      <c r="K35" s="57"/>
      <c r="L35" s="58"/>
    </row>
    <row r="36" spans="1:12" outlineLevel="1" x14ac:dyDescent="0.25">
      <c r="A36" s="53">
        <v>29</v>
      </c>
      <c r="B36" s="56" t="s">
        <v>27</v>
      </c>
      <c r="C36" s="57"/>
      <c r="D36" s="58"/>
      <c r="F36" s="56" t="s">
        <v>217</v>
      </c>
      <c r="G36" s="56"/>
      <c r="H36" s="213" t="s">
        <v>222</v>
      </c>
      <c r="I36" s="53">
        <v>37</v>
      </c>
      <c r="J36" s="56" t="str">
        <f t="shared" si="4"/>
        <v>ALIMENTAÇÃO</v>
      </c>
      <c r="K36" s="57"/>
      <c r="L36" s="58"/>
    </row>
    <row r="37" spans="1:12" outlineLevel="1" x14ac:dyDescent="0.25">
      <c r="A37" s="53">
        <v>30</v>
      </c>
      <c r="B37" s="56" t="s">
        <v>28</v>
      </c>
      <c r="C37" s="57"/>
      <c r="D37" s="58"/>
      <c r="F37" s="56" t="s">
        <v>218</v>
      </c>
      <c r="G37" s="56"/>
      <c r="H37" s="213" t="s">
        <v>223</v>
      </c>
      <c r="I37" s="53">
        <v>38</v>
      </c>
      <c r="J37" s="56" t="str">
        <f t="shared" si="4"/>
        <v>ASSISTÊNCIA MÉDICA</v>
      </c>
      <c r="K37" s="57"/>
      <c r="L37" s="58"/>
    </row>
    <row r="38" spans="1:12" outlineLevel="1" x14ac:dyDescent="0.25">
      <c r="A38" s="53">
        <v>31</v>
      </c>
      <c r="B38" s="56" t="s">
        <v>29</v>
      </c>
      <c r="C38" s="57"/>
      <c r="D38" s="58"/>
      <c r="F38" s="56" t="s">
        <v>219</v>
      </c>
      <c r="G38" s="56"/>
      <c r="H38" s="213" t="s">
        <v>224</v>
      </c>
      <c r="I38" s="53">
        <v>39</v>
      </c>
      <c r="J38" s="56" t="str">
        <f t="shared" si="4"/>
        <v>ASSISTÊNCIA ODONTOLÓGICA</v>
      </c>
      <c r="K38" s="57"/>
      <c r="L38" s="58"/>
    </row>
    <row r="39" spans="1:12" outlineLevel="1" x14ac:dyDescent="0.25">
      <c r="A39" s="53">
        <v>32</v>
      </c>
      <c r="B39" s="56" t="s">
        <v>30</v>
      </c>
      <c r="C39" s="57"/>
      <c r="D39" s="58"/>
      <c r="F39" s="56" t="s">
        <v>220</v>
      </c>
      <c r="G39" s="214"/>
      <c r="H39" s="213" t="s">
        <v>225</v>
      </c>
      <c r="I39" s="53">
        <v>40</v>
      </c>
      <c r="J39" s="56" t="str">
        <f t="shared" si="4"/>
        <v>AVISOS PREVIOS E INDENIZACOES</v>
      </c>
      <c r="K39" s="57"/>
      <c r="L39" s="58"/>
    </row>
    <row r="40" spans="1:12" outlineLevel="1" x14ac:dyDescent="0.25">
      <c r="A40" s="53">
        <v>33</v>
      </c>
      <c r="B40" s="231" t="s">
        <v>31</v>
      </c>
      <c r="C40" s="229"/>
      <c r="D40" s="230"/>
      <c r="I40" s="53">
        <v>41</v>
      </c>
      <c r="J40" s="56" t="str">
        <f t="shared" si="4"/>
        <v>CONTRIBUICAO SINDICAL</v>
      </c>
      <c r="K40" s="57"/>
      <c r="L40" s="58"/>
    </row>
    <row r="41" spans="1:12" outlineLevel="1" x14ac:dyDescent="0.25">
      <c r="A41" s="53">
        <v>34</v>
      </c>
      <c r="B41" s="232" t="s">
        <v>32</v>
      </c>
      <c r="C41" s="229"/>
      <c r="D41" s="230"/>
      <c r="F41" s="56" t="str">
        <f>CONCATENATE(F35,$F$34,H35)</f>
        <v>ALUFORCE ITAU_98662-8</v>
      </c>
      <c r="G41" s="56"/>
      <c r="H41" s="58"/>
      <c r="I41" s="53">
        <v>42</v>
      </c>
      <c r="J41" s="56" t="str">
        <f t="shared" si="4"/>
        <v>FÉRIAS</v>
      </c>
      <c r="K41" s="57"/>
      <c r="L41" s="58"/>
    </row>
    <row r="42" spans="1:12" outlineLevel="1" x14ac:dyDescent="0.25">
      <c r="A42" s="53">
        <v>35</v>
      </c>
      <c r="B42" s="228" t="s">
        <v>33</v>
      </c>
      <c r="C42" s="229"/>
      <c r="D42" s="230"/>
      <c r="F42" s="56" t="str">
        <f>CONCATENATE(F36,$F$34,H36)</f>
        <v>ALUFORCE NUBANK_945288679-0</v>
      </c>
      <c r="G42" s="56"/>
      <c r="H42" s="58"/>
      <c r="I42" s="53">
        <v>43</v>
      </c>
      <c r="J42" s="56" t="str">
        <f t="shared" si="4"/>
        <v>FESTAS E CONFRATERNIZACOES</v>
      </c>
      <c r="K42" s="57"/>
      <c r="L42" s="58"/>
    </row>
    <row r="43" spans="1:12" outlineLevel="1" x14ac:dyDescent="0.25">
      <c r="A43" s="53">
        <v>36</v>
      </c>
      <c r="B43" s="56" t="s">
        <v>34</v>
      </c>
      <c r="C43" s="57"/>
      <c r="D43" s="58"/>
      <c r="F43" s="56" t="str">
        <f>CONCATENATE(F37,$F$34,H37)</f>
        <v>ENERGY INTER_35957485-8</v>
      </c>
      <c r="G43" s="56"/>
      <c r="H43" s="58"/>
      <c r="I43" s="53">
        <v>44</v>
      </c>
      <c r="J43" s="56" t="str">
        <f t="shared" si="4"/>
        <v>FGTS</v>
      </c>
      <c r="K43" s="57"/>
      <c r="L43" s="58"/>
    </row>
    <row r="44" spans="1:12" outlineLevel="1" x14ac:dyDescent="0.25">
      <c r="A44" s="53">
        <v>37</v>
      </c>
      <c r="B44" s="56" t="s">
        <v>35</v>
      </c>
      <c r="C44" s="57"/>
      <c r="D44" s="58"/>
      <c r="F44" s="56" t="str">
        <f>CONCATENATE(F38,$F$34,H38)</f>
        <v>LABOR INTER_43449433-0</v>
      </c>
      <c r="G44" s="56"/>
      <c r="H44" s="58"/>
      <c r="I44" s="53">
        <v>45</v>
      </c>
      <c r="J44" s="56" t="str">
        <f t="shared" si="4"/>
        <v>FGTS RESCISORIO</v>
      </c>
      <c r="K44" s="57"/>
      <c r="L44" s="58"/>
    </row>
    <row r="45" spans="1:12" outlineLevel="1" x14ac:dyDescent="0.25">
      <c r="A45" s="53">
        <v>38</v>
      </c>
      <c r="B45" s="56" t="s">
        <v>188</v>
      </c>
      <c r="C45" s="57"/>
      <c r="D45" s="58"/>
      <c r="F45" s="56" t="str">
        <f>CONCATENATE(F39,$F$34,H39)</f>
        <v>LABOR ITAU_99863-0</v>
      </c>
      <c r="G45" s="56"/>
      <c r="H45" s="58"/>
      <c r="I45" s="53">
        <v>46</v>
      </c>
      <c r="J45" s="56" t="str">
        <f t="shared" si="4"/>
        <v>FOLHA PJ</v>
      </c>
      <c r="K45" s="57"/>
      <c r="L45" s="58"/>
    </row>
    <row r="46" spans="1:12" outlineLevel="1" x14ac:dyDescent="0.25">
      <c r="A46" s="53">
        <v>39</v>
      </c>
      <c r="B46" s="56" t="s">
        <v>189</v>
      </c>
      <c r="C46" s="57"/>
      <c r="D46" s="58"/>
      <c r="I46" s="53">
        <v>47</v>
      </c>
      <c r="J46" s="56" t="str">
        <f t="shared" si="4"/>
        <v>GRATIFICAÇÕES</v>
      </c>
      <c r="K46" s="57"/>
      <c r="L46" s="58"/>
    </row>
    <row r="47" spans="1:12" outlineLevel="1" x14ac:dyDescent="0.25">
      <c r="A47" s="53">
        <v>40</v>
      </c>
      <c r="B47" s="56" t="s">
        <v>36</v>
      </c>
      <c r="C47" s="57"/>
      <c r="D47" s="58"/>
      <c r="I47" s="53">
        <v>48</v>
      </c>
      <c r="J47" s="56" t="str">
        <f t="shared" si="4"/>
        <v>HORA EXTRA</v>
      </c>
      <c r="K47" s="57"/>
      <c r="L47" s="58"/>
    </row>
    <row r="48" spans="1:12" outlineLevel="1" x14ac:dyDescent="0.25">
      <c r="A48" s="53">
        <v>41</v>
      </c>
      <c r="B48" s="56" t="s">
        <v>37</v>
      </c>
      <c r="C48" s="57"/>
      <c r="D48" s="58"/>
      <c r="I48" s="53">
        <v>49</v>
      </c>
      <c r="J48" s="56" t="str">
        <f t="shared" si="4"/>
        <v>INSS</v>
      </c>
      <c r="K48" s="57"/>
      <c r="L48" s="58"/>
    </row>
    <row r="49" spans="1:12" outlineLevel="1" x14ac:dyDescent="0.25">
      <c r="A49" s="53">
        <v>42</v>
      </c>
      <c r="B49" s="56" t="s">
        <v>38</v>
      </c>
      <c r="C49" s="57"/>
      <c r="D49" s="58"/>
      <c r="I49" s="53">
        <v>50</v>
      </c>
      <c r="J49" s="56" t="str">
        <f t="shared" si="4"/>
        <v>IRRF</v>
      </c>
      <c r="K49" s="57"/>
      <c r="L49" s="58"/>
    </row>
    <row r="50" spans="1:12" outlineLevel="1" x14ac:dyDescent="0.25">
      <c r="A50" s="53">
        <v>43</v>
      </c>
      <c r="B50" s="56" t="s">
        <v>39</v>
      </c>
      <c r="C50" s="57"/>
      <c r="D50" s="58"/>
      <c r="I50" s="53">
        <v>51</v>
      </c>
      <c r="J50" s="56" t="str">
        <f t="shared" si="4"/>
        <v>OUTRAS DESPESAS COM PESSOAL</v>
      </c>
      <c r="K50" s="57"/>
      <c r="L50" s="58"/>
    </row>
    <row r="51" spans="1:12" outlineLevel="1" x14ac:dyDescent="0.25">
      <c r="A51" s="53">
        <v>44</v>
      </c>
      <c r="B51" s="56" t="s">
        <v>40</v>
      </c>
      <c r="C51" s="57"/>
      <c r="D51" s="58"/>
      <c r="I51" s="53">
        <v>52</v>
      </c>
      <c r="J51" s="56" t="str">
        <f t="shared" si="4"/>
        <v>PARTICIPAÇÃO LUCRO E RESULTADOS (PLR)</v>
      </c>
      <c r="K51" s="57"/>
      <c r="L51" s="58"/>
    </row>
    <row r="52" spans="1:12" outlineLevel="1" x14ac:dyDescent="0.25">
      <c r="A52" s="53">
        <v>45</v>
      </c>
      <c r="B52" s="56" t="s">
        <v>41</v>
      </c>
      <c r="C52" s="57"/>
      <c r="D52" s="58"/>
      <c r="I52" s="53">
        <v>53</v>
      </c>
      <c r="J52" s="56" t="str">
        <f t="shared" si="4"/>
        <v>PENSÃO ALIMENTÍCIA</v>
      </c>
      <c r="K52" s="57"/>
      <c r="L52" s="58"/>
    </row>
    <row r="53" spans="1:12" outlineLevel="1" x14ac:dyDescent="0.25">
      <c r="A53" s="53">
        <v>46</v>
      </c>
      <c r="B53" s="56" t="s">
        <v>42</v>
      </c>
      <c r="C53" s="57"/>
      <c r="D53" s="58"/>
      <c r="I53" s="53">
        <v>54</v>
      </c>
      <c r="J53" s="56" t="str">
        <f t="shared" si="4"/>
        <v>PREMIAÇÃO</v>
      </c>
      <c r="K53" s="57"/>
      <c r="L53" s="58"/>
    </row>
    <row r="54" spans="1:12" outlineLevel="1" x14ac:dyDescent="0.25">
      <c r="A54" s="53">
        <v>47</v>
      </c>
      <c r="B54" s="56" t="s">
        <v>43</v>
      </c>
      <c r="C54" s="57"/>
      <c r="D54" s="58"/>
      <c r="I54" s="53">
        <v>55</v>
      </c>
      <c r="J54" s="56" t="str">
        <f t="shared" si="4"/>
        <v>PRO LABORE</v>
      </c>
      <c r="K54" s="57"/>
      <c r="L54" s="58"/>
    </row>
    <row r="55" spans="1:12" outlineLevel="1" x14ac:dyDescent="0.25">
      <c r="A55" s="53">
        <v>48</v>
      </c>
      <c r="B55" s="56" t="s">
        <v>44</v>
      </c>
      <c r="C55" s="57"/>
      <c r="D55" s="58"/>
      <c r="I55" s="53">
        <v>56</v>
      </c>
      <c r="J55" s="56" t="str">
        <f t="shared" si="4"/>
        <v>RESCISÕES</v>
      </c>
      <c r="K55" s="57"/>
      <c r="L55" s="58"/>
    </row>
    <row r="56" spans="1:12" outlineLevel="1" x14ac:dyDescent="0.25">
      <c r="A56" s="53">
        <v>49</v>
      </c>
      <c r="B56" s="56" t="s">
        <v>45</v>
      </c>
      <c r="C56" s="57"/>
      <c r="D56" s="58"/>
      <c r="I56" s="53">
        <v>57</v>
      </c>
      <c r="J56" s="56" t="str">
        <f t="shared" si="4"/>
        <v>SALARIOS</v>
      </c>
      <c r="K56" s="57"/>
      <c r="L56" s="58"/>
    </row>
    <row r="57" spans="1:12" outlineLevel="1" x14ac:dyDescent="0.25">
      <c r="A57" s="53">
        <v>50</v>
      </c>
      <c r="B57" s="56" t="s">
        <v>46</v>
      </c>
      <c r="C57" s="57"/>
      <c r="D57" s="58"/>
      <c r="I57" s="53">
        <v>58</v>
      </c>
      <c r="J57" s="56" t="str">
        <f t="shared" si="4"/>
        <v>VALE TRANSPORTE</v>
      </c>
      <c r="K57" s="57"/>
      <c r="L57" s="58"/>
    </row>
    <row r="58" spans="1:12" outlineLevel="1" x14ac:dyDescent="0.25">
      <c r="A58" s="53">
        <v>51</v>
      </c>
      <c r="B58" s="56" t="s">
        <v>47</v>
      </c>
      <c r="C58" s="57"/>
      <c r="D58" s="58"/>
      <c r="I58" s="53">
        <v>59</v>
      </c>
      <c r="J58" s="56" t="str">
        <f t="shared" si="4"/>
        <v>SESMET SEG. E MED. DO TRABALHO</v>
      </c>
      <c r="K58" s="57"/>
      <c r="L58" s="58"/>
    </row>
    <row r="59" spans="1:12" outlineLevel="1" x14ac:dyDescent="0.25">
      <c r="A59" s="53">
        <v>52</v>
      </c>
      <c r="B59" s="56" t="s">
        <v>213</v>
      </c>
      <c r="C59" s="57"/>
      <c r="D59" s="58"/>
      <c r="I59" s="53">
        <v>60</v>
      </c>
      <c r="J59" s="56" t="str">
        <f t="shared" si="4"/>
        <v>ADTO SÁLARIO</v>
      </c>
      <c r="K59" s="57"/>
      <c r="L59" s="58"/>
    </row>
    <row r="60" spans="1:12" outlineLevel="1" x14ac:dyDescent="0.25">
      <c r="A60" s="53">
        <v>53</v>
      </c>
      <c r="B60" s="56" t="s">
        <v>48</v>
      </c>
      <c r="C60" s="57"/>
      <c r="D60" s="58"/>
      <c r="I60" s="53">
        <v>61</v>
      </c>
      <c r="J60" s="56" t="str">
        <f t="shared" si="4"/>
        <v>TREINAMENTO E DESENVOLVIMENTO</v>
      </c>
      <c r="K60" s="57"/>
      <c r="L60" s="58"/>
    </row>
    <row r="61" spans="1:12" outlineLevel="1" x14ac:dyDescent="0.25">
      <c r="A61" s="53">
        <v>54</v>
      </c>
      <c r="B61" s="56" t="s">
        <v>190</v>
      </c>
      <c r="C61" s="57"/>
      <c r="D61" s="58"/>
      <c r="I61" s="53">
        <v>62</v>
      </c>
      <c r="J61" s="56" t="str">
        <f t="shared" si="4"/>
        <v>UNIFORME / EPI</v>
      </c>
      <c r="K61" s="57"/>
      <c r="L61" s="58"/>
    </row>
    <row r="62" spans="1:12" outlineLevel="1" x14ac:dyDescent="0.25">
      <c r="A62" s="53">
        <v>55</v>
      </c>
      <c r="B62" s="56" t="s">
        <v>49</v>
      </c>
      <c r="C62" s="57"/>
      <c r="D62" s="58"/>
      <c r="I62" s="53">
        <v>63</v>
      </c>
      <c r="J62" s="56" t="str">
        <f t="shared" si="4"/>
        <v>VALE ALIMENTAÇÃO</v>
      </c>
      <c r="K62" s="57"/>
      <c r="L62" s="58"/>
    </row>
    <row r="63" spans="1:12" outlineLevel="1" x14ac:dyDescent="0.25">
      <c r="A63" s="53">
        <v>56</v>
      </c>
      <c r="B63" s="56" t="s">
        <v>50</v>
      </c>
      <c r="C63" s="57"/>
      <c r="D63" s="58"/>
      <c r="I63" s="53">
        <v>64</v>
      </c>
      <c r="J63" s="56" t="str">
        <f t="shared" si="4"/>
        <v>VALE TRANSPORTE</v>
      </c>
      <c r="K63" s="57"/>
      <c r="L63" s="58"/>
    </row>
    <row r="64" spans="1:12" outlineLevel="1" x14ac:dyDescent="0.25">
      <c r="A64" s="53">
        <v>57</v>
      </c>
      <c r="B64" s="56" t="s">
        <v>52</v>
      </c>
      <c r="C64" s="57"/>
      <c r="D64" s="58"/>
      <c r="I64" s="53"/>
      <c r="J64" s="228" t="s">
        <v>51</v>
      </c>
      <c r="K64" s="229"/>
      <c r="L64" s="230"/>
    </row>
    <row r="65" spans="1:12" outlineLevel="1" x14ac:dyDescent="0.25">
      <c r="A65" s="53">
        <v>58</v>
      </c>
      <c r="B65" s="56" t="s">
        <v>58</v>
      </c>
      <c r="C65" s="57"/>
      <c r="D65" s="58"/>
      <c r="I65" s="53">
        <v>66</v>
      </c>
      <c r="J65" s="56" t="str">
        <f>VLOOKUP(I65,$A$8:$B$182,2,0)</f>
        <v>ALUGUEL</v>
      </c>
      <c r="K65" s="57"/>
      <c r="L65" s="58"/>
    </row>
    <row r="66" spans="1:12" outlineLevel="1" x14ac:dyDescent="0.25">
      <c r="A66" s="53">
        <v>59</v>
      </c>
      <c r="B66" s="56" t="s">
        <v>53</v>
      </c>
      <c r="C66" s="57"/>
      <c r="D66" s="58"/>
      <c r="I66" s="53">
        <v>67</v>
      </c>
      <c r="J66" s="56" t="str">
        <f>VLOOKUP(I66,$A$8:$B$182,2,0)</f>
        <v>CONDOMÍNIO</v>
      </c>
      <c r="K66" s="57"/>
      <c r="L66" s="58"/>
    </row>
    <row r="67" spans="1:12" outlineLevel="1" x14ac:dyDescent="0.25">
      <c r="A67" s="53">
        <v>60</v>
      </c>
      <c r="B67" s="56" t="s">
        <v>269</v>
      </c>
      <c r="C67" s="57"/>
      <c r="D67" s="58"/>
      <c r="I67" s="53">
        <v>68</v>
      </c>
      <c r="J67" s="56" t="str">
        <f>VLOOKUP(I67,$A$8:$B$182,2,0)</f>
        <v>IPTU</v>
      </c>
      <c r="K67" s="57"/>
      <c r="L67" s="58"/>
    </row>
    <row r="68" spans="1:12" outlineLevel="1" x14ac:dyDescent="0.25">
      <c r="A68" s="53">
        <v>61</v>
      </c>
      <c r="B68" s="56" t="s">
        <v>55</v>
      </c>
      <c r="C68" s="57"/>
      <c r="D68" s="58"/>
      <c r="I68" s="53"/>
      <c r="J68" s="228" t="s">
        <v>54</v>
      </c>
      <c r="K68" s="229"/>
      <c r="L68" s="230"/>
    </row>
    <row r="69" spans="1:12" outlineLevel="1" x14ac:dyDescent="0.25">
      <c r="A69" s="53">
        <v>62</v>
      </c>
      <c r="B69" s="56" t="s">
        <v>56</v>
      </c>
      <c r="C69" s="57"/>
      <c r="D69" s="58"/>
      <c r="I69" s="53">
        <v>70</v>
      </c>
      <c r="J69" s="56" t="str">
        <f>VLOOKUP(I69,$A$8:$B$182,2,0)</f>
        <v>ÁGUA</v>
      </c>
      <c r="K69" s="57"/>
      <c r="L69" s="58"/>
    </row>
    <row r="70" spans="1:12" outlineLevel="1" x14ac:dyDescent="0.25">
      <c r="A70" s="53">
        <v>63</v>
      </c>
      <c r="B70" s="56" t="s">
        <v>57</v>
      </c>
      <c r="C70" s="57"/>
      <c r="D70" s="58"/>
      <c r="I70" s="53">
        <v>71</v>
      </c>
      <c r="J70" s="56" t="str">
        <f>VLOOKUP(I70,$A$8:$B$182,2,0)</f>
        <v>ENERGIA ELETRICA</v>
      </c>
      <c r="K70" s="57"/>
      <c r="L70" s="58"/>
    </row>
    <row r="71" spans="1:12" outlineLevel="1" x14ac:dyDescent="0.25">
      <c r="A71" s="53">
        <v>64</v>
      </c>
      <c r="B71" s="56" t="s">
        <v>58</v>
      </c>
      <c r="C71" s="57"/>
      <c r="D71" s="58"/>
      <c r="I71" s="53">
        <v>72</v>
      </c>
      <c r="J71" s="56" t="str">
        <f>VLOOKUP(I71,$A$8:$B$182,2,0)</f>
        <v>ESGOTO</v>
      </c>
      <c r="K71" s="57"/>
      <c r="L71" s="58"/>
    </row>
    <row r="72" spans="1:12" outlineLevel="1" x14ac:dyDescent="0.25">
      <c r="A72" s="53">
        <v>65</v>
      </c>
      <c r="B72" s="228" t="s">
        <v>59</v>
      </c>
      <c r="C72" s="229"/>
      <c r="D72" s="230"/>
      <c r="I72" s="53">
        <v>73</v>
      </c>
      <c r="J72" s="56" t="str">
        <f>VLOOKUP(I72,$A$8:$B$182,2,0)</f>
        <v>GÁS</v>
      </c>
      <c r="K72" s="57"/>
      <c r="L72" s="58"/>
    </row>
    <row r="73" spans="1:12" outlineLevel="1" x14ac:dyDescent="0.25">
      <c r="A73" s="53">
        <v>66</v>
      </c>
      <c r="B73" s="56" t="s">
        <v>61</v>
      </c>
      <c r="C73" s="57"/>
      <c r="D73" s="58"/>
      <c r="I73" s="53"/>
      <c r="J73" s="228" t="s">
        <v>60</v>
      </c>
      <c r="K73" s="229"/>
      <c r="L73" s="230"/>
    </row>
    <row r="74" spans="1:12" outlineLevel="1" x14ac:dyDescent="0.25">
      <c r="A74" s="53">
        <v>67</v>
      </c>
      <c r="B74" s="56" t="s">
        <v>62</v>
      </c>
      <c r="C74" s="57"/>
      <c r="D74" s="58"/>
      <c r="I74" s="53">
        <v>75</v>
      </c>
      <c r="J74" s="56" t="str">
        <f>VLOOKUP(I74,$A$8:$B$182,2,0)</f>
        <v>INTERNET</v>
      </c>
      <c r="K74" s="57"/>
      <c r="L74" s="58"/>
    </row>
    <row r="75" spans="1:12" outlineLevel="1" x14ac:dyDescent="0.25">
      <c r="A75" s="53">
        <v>68</v>
      </c>
      <c r="B75" s="56" t="s">
        <v>63</v>
      </c>
      <c r="C75" s="57"/>
      <c r="D75" s="58"/>
      <c r="I75" s="53">
        <v>76</v>
      </c>
      <c r="J75" s="56" t="str">
        <f>VLOOKUP(I75,$A$8:$B$182,2,0)</f>
        <v>TELEFONES FIXOS</v>
      </c>
      <c r="K75" s="57"/>
      <c r="L75" s="58"/>
    </row>
    <row r="76" spans="1:12" outlineLevel="1" x14ac:dyDescent="0.25">
      <c r="A76" s="53">
        <v>69</v>
      </c>
      <c r="B76" s="228" t="s">
        <v>64</v>
      </c>
      <c r="C76" s="229"/>
      <c r="D76" s="230"/>
      <c r="I76" s="53">
        <v>77</v>
      </c>
      <c r="J76" s="56" t="str">
        <f>VLOOKUP(I76,$A$8:$B$182,2,0)</f>
        <v>TELEFONES MÓVEIS</v>
      </c>
      <c r="K76" s="57"/>
      <c r="L76" s="58"/>
    </row>
    <row r="77" spans="1:12" outlineLevel="1" x14ac:dyDescent="0.25">
      <c r="A77" s="53">
        <v>70</v>
      </c>
      <c r="B77" s="56" t="s">
        <v>65</v>
      </c>
      <c r="C77" s="57"/>
      <c r="D77" s="58"/>
      <c r="I77" s="53"/>
      <c r="J77" s="228" t="s">
        <v>66</v>
      </c>
      <c r="K77" s="229"/>
      <c r="L77" s="230"/>
    </row>
    <row r="78" spans="1:12" outlineLevel="1" x14ac:dyDescent="0.25">
      <c r="A78" s="53">
        <v>71</v>
      </c>
      <c r="B78" s="56" t="s">
        <v>67</v>
      </c>
      <c r="C78" s="57"/>
      <c r="D78" s="58"/>
      <c r="I78" s="53">
        <v>79</v>
      </c>
      <c r="J78" s="56" t="str">
        <f>VLOOKUP(I78,$A$8:$B$182,2,0)</f>
        <v>COMBUSTÍVEL</v>
      </c>
      <c r="K78" s="57"/>
      <c r="L78" s="58"/>
    </row>
    <row r="79" spans="1:12" outlineLevel="1" x14ac:dyDescent="0.25">
      <c r="A79" s="53">
        <v>72</v>
      </c>
      <c r="B79" s="56" t="s">
        <v>68</v>
      </c>
      <c r="C79" s="57"/>
      <c r="D79" s="58"/>
      <c r="I79" s="53">
        <v>80</v>
      </c>
      <c r="J79" s="56" t="str">
        <f>VLOOKUP(I79,$A$8:$B$182,2,0)</f>
        <v>ESTACIONAMENTOS</v>
      </c>
      <c r="K79" s="57"/>
      <c r="L79" s="58"/>
    </row>
    <row r="80" spans="1:12" outlineLevel="1" x14ac:dyDescent="0.25">
      <c r="A80" s="53">
        <v>73</v>
      </c>
      <c r="B80" s="56" t="s">
        <v>69</v>
      </c>
      <c r="C80" s="57"/>
      <c r="D80" s="58"/>
      <c r="I80" s="53">
        <v>81</v>
      </c>
      <c r="J80" s="56" t="str">
        <f>VLOOKUP(I80,$A$8:$B$182,2,0)</f>
        <v>MANUTENÇÃO DE VEÍCULOS</v>
      </c>
      <c r="K80" s="57"/>
      <c r="L80" s="58"/>
    </row>
    <row r="81" spans="1:12" outlineLevel="1" x14ac:dyDescent="0.25">
      <c r="A81" s="53">
        <v>74</v>
      </c>
      <c r="B81" s="228" t="s">
        <v>70</v>
      </c>
      <c r="C81" s="229"/>
      <c r="D81" s="230"/>
      <c r="I81" s="53">
        <v>82</v>
      </c>
      <c r="J81" s="56" t="str">
        <f>VLOOKUP(I81,$A$8:$B$182,2,0)</f>
        <v>MULTAS/IPVA</v>
      </c>
      <c r="K81" s="57"/>
      <c r="L81" s="58"/>
    </row>
    <row r="82" spans="1:12" outlineLevel="1" x14ac:dyDescent="0.25">
      <c r="A82" s="53">
        <v>75</v>
      </c>
      <c r="B82" s="56" t="s">
        <v>71</v>
      </c>
      <c r="C82" s="57"/>
      <c r="D82" s="58"/>
      <c r="I82" s="53">
        <v>83</v>
      </c>
      <c r="J82" s="56" t="str">
        <f>VLOOKUP(I82,$A$8:$B$182,2,0)</f>
        <v>SEGURO DE VEÍCULOS</v>
      </c>
      <c r="K82" s="57"/>
      <c r="L82" s="58"/>
    </row>
    <row r="83" spans="1:12" outlineLevel="1" x14ac:dyDescent="0.25">
      <c r="A83" s="53">
        <v>76</v>
      </c>
      <c r="B83" s="56" t="s">
        <v>72</v>
      </c>
      <c r="C83" s="57"/>
      <c r="D83" s="58"/>
      <c r="I83" s="53"/>
      <c r="J83" s="228" t="s">
        <v>73</v>
      </c>
      <c r="K83" s="229"/>
      <c r="L83" s="230"/>
    </row>
    <row r="84" spans="1:12" outlineLevel="1" x14ac:dyDescent="0.25">
      <c r="A84" s="53">
        <v>77</v>
      </c>
      <c r="B84" s="56" t="s">
        <v>74</v>
      </c>
      <c r="C84" s="57"/>
      <c r="D84" s="58"/>
      <c r="I84" s="53">
        <v>85</v>
      </c>
      <c r="J84" s="56" t="str">
        <f t="shared" ref="J84:J95" si="5">VLOOKUP(I84,$A$8:$B$182,2,0)</f>
        <v>ADVOCACIA</v>
      </c>
      <c r="K84" s="57"/>
      <c r="L84" s="58"/>
    </row>
    <row r="85" spans="1:12" outlineLevel="1" x14ac:dyDescent="0.25">
      <c r="A85" s="53">
        <v>78</v>
      </c>
      <c r="B85" s="228" t="s">
        <v>75</v>
      </c>
      <c r="C85" s="229"/>
      <c r="D85" s="230"/>
      <c r="I85" s="53">
        <v>86</v>
      </c>
      <c r="J85" s="56" t="str">
        <f t="shared" si="5"/>
        <v>ASSESSORIA CONTÁBIL</v>
      </c>
      <c r="K85" s="57"/>
      <c r="L85" s="58"/>
    </row>
    <row r="86" spans="1:12" outlineLevel="1" x14ac:dyDescent="0.25">
      <c r="A86" s="53">
        <v>79</v>
      </c>
      <c r="B86" s="56" t="s">
        <v>76</v>
      </c>
      <c r="C86" s="57"/>
      <c r="D86" s="58"/>
      <c r="I86" s="53">
        <v>87</v>
      </c>
      <c r="J86" s="56" t="str">
        <f t="shared" si="5"/>
        <v>COBRANÇA</v>
      </c>
      <c r="K86" s="57"/>
      <c r="L86" s="58"/>
    </row>
    <row r="87" spans="1:12" outlineLevel="1" x14ac:dyDescent="0.25">
      <c r="A87" s="53">
        <v>80</v>
      </c>
      <c r="B87" s="56" t="s">
        <v>77</v>
      </c>
      <c r="C87" s="57"/>
      <c r="D87" s="58"/>
      <c r="I87" s="53">
        <v>88</v>
      </c>
      <c r="J87" s="56" t="str">
        <f t="shared" si="5"/>
        <v>CONSULTORIA</v>
      </c>
      <c r="K87" s="57"/>
      <c r="L87" s="58"/>
    </row>
    <row r="88" spans="1:12" outlineLevel="1" x14ac:dyDescent="0.25">
      <c r="A88" s="53">
        <v>81</v>
      </c>
      <c r="B88" s="56" t="s">
        <v>78</v>
      </c>
      <c r="C88" s="57"/>
      <c r="D88" s="58"/>
      <c r="I88" s="53">
        <v>89</v>
      </c>
      <c r="J88" s="56" t="str">
        <f t="shared" si="5"/>
        <v>CORREIOS E MALOTES</v>
      </c>
      <c r="K88" s="57"/>
      <c r="L88" s="58"/>
    </row>
    <row r="89" spans="1:12" outlineLevel="1" x14ac:dyDescent="0.25">
      <c r="A89" s="53">
        <v>82</v>
      </c>
      <c r="B89" s="56" t="s">
        <v>79</v>
      </c>
      <c r="C89" s="57"/>
      <c r="D89" s="58"/>
      <c r="I89" s="53">
        <v>90</v>
      </c>
      <c r="J89" s="56" t="str">
        <f t="shared" si="5"/>
        <v>EXTERNOS/MOTO BOY</v>
      </c>
      <c r="K89" s="57"/>
      <c r="L89" s="58"/>
    </row>
    <row r="90" spans="1:12" outlineLevel="1" x14ac:dyDescent="0.25">
      <c r="A90" s="53">
        <v>83</v>
      </c>
      <c r="B90" s="56" t="s">
        <v>80</v>
      </c>
      <c r="C90" s="57"/>
      <c r="D90" s="58"/>
      <c r="I90" s="53">
        <v>91</v>
      </c>
      <c r="J90" s="56" t="str">
        <f t="shared" si="5"/>
        <v>GRAFICA</v>
      </c>
      <c r="K90" s="57"/>
      <c r="L90" s="58"/>
    </row>
    <row r="91" spans="1:12" outlineLevel="1" x14ac:dyDescent="0.25">
      <c r="A91" s="53">
        <v>84</v>
      </c>
      <c r="B91" s="228" t="s">
        <v>81</v>
      </c>
      <c r="C91" s="229"/>
      <c r="D91" s="230"/>
      <c r="I91" s="53">
        <v>92</v>
      </c>
      <c r="J91" s="56" t="str">
        <f t="shared" si="5"/>
        <v>LIMPEZA FÁBRICA</v>
      </c>
      <c r="K91" s="57"/>
      <c r="L91" s="58"/>
    </row>
    <row r="92" spans="1:12" outlineLevel="1" x14ac:dyDescent="0.25">
      <c r="A92" s="53">
        <v>85</v>
      </c>
      <c r="B92" s="56" t="s">
        <v>199</v>
      </c>
      <c r="C92" s="57"/>
      <c r="D92" s="58"/>
      <c r="I92" s="53">
        <v>93</v>
      </c>
      <c r="J92" s="56" t="str">
        <f t="shared" si="5"/>
        <v>LOCAÇÃO MAQ/EQUIP</v>
      </c>
      <c r="K92" s="57"/>
      <c r="L92" s="58"/>
    </row>
    <row r="93" spans="1:12" outlineLevel="1" x14ac:dyDescent="0.25">
      <c r="A93" s="53">
        <v>86</v>
      </c>
      <c r="B93" s="56" t="s">
        <v>82</v>
      </c>
      <c r="C93" s="57"/>
      <c r="D93" s="58"/>
      <c r="I93" s="53">
        <v>94</v>
      </c>
      <c r="J93" s="56" t="str">
        <f t="shared" si="5"/>
        <v>SOFTWEAR</v>
      </c>
      <c r="K93" s="57"/>
      <c r="L93" s="58"/>
    </row>
    <row r="94" spans="1:12" outlineLevel="1" x14ac:dyDescent="0.25">
      <c r="A94" s="53">
        <v>87</v>
      </c>
      <c r="B94" s="56" t="s">
        <v>200</v>
      </c>
      <c r="C94" s="57"/>
      <c r="D94" s="58"/>
      <c r="I94" s="53">
        <v>95</v>
      </c>
      <c r="J94" s="56" t="str">
        <f t="shared" si="5"/>
        <v>SERVIÇOS PRESTADOS PF</v>
      </c>
      <c r="K94" s="57"/>
      <c r="L94" s="58"/>
    </row>
    <row r="95" spans="1:12" outlineLevel="1" x14ac:dyDescent="0.25">
      <c r="A95" s="53">
        <v>88</v>
      </c>
      <c r="B95" s="56" t="s">
        <v>83</v>
      </c>
      <c r="C95" s="57"/>
      <c r="D95" s="58"/>
      <c r="I95" s="53">
        <v>96</v>
      </c>
      <c r="J95" s="56" t="str">
        <f t="shared" si="5"/>
        <v>SERVIÇOS PRESTADOS PJ</v>
      </c>
      <c r="K95" s="57"/>
      <c r="L95" s="58"/>
    </row>
    <row r="96" spans="1:12" outlineLevel="1" x14ac:dyDescent="0.25">
      <c r="A96" s="53">
        <v>89</v>
      </c>
      <c r="B96" s="56" t="s">
        <v>84</v>
      </c>
      <c r="C96" s="57"/>
      <c r="D96" s="58"/>
      <c r="I96" s="53"/>
      <c r="J96" s="228" t="s">
        <v>86</v>
      </c>
      <c r="K96" s="229"/>
      <c r="L96" s="230"/>
    </row>
    <row r="97" spans="1:12" outlineLevel="1" x14ac:dyDescent="0.25">
      <c r="A97" s="53">
        <v>90</v>
      </c>
      <c r="B97" s="56" t="s">
        <v>201</v>
      </c>
      <c r="C97" s="57"/>
      <c r="D97" s="58"/>
      <c r="I97" s="53">
        <v>98</v>
      </c>
      <c r="J97" s="56" t="str">
        <f t="shared" ref="J97:J118" si="6">VLOOKUP(I97,$A$8:$B$182,2,0)</f>
        <v>AMPLIAÇÃO/INSTALAÇÕES</v>
      </c>
      <c r="K97" s="57"/>
      <c r="L97" s="58"/>
    </row>
    <row r="98" spans="1:12" outlineLevel="1" x14ac:dyDescent="0.25">
      <c r="A98" s="53">
        <v>91</v>
      </c>
      <c r="B98" s="56" t="s">
        <v>215</v>
      </c>
      <c r="C98" s="57"/>
      <c r="D98" s="58"/>
      <c r="I98" s="53">
        <v>99</v>
      </c>
      <c r="J98" s="56" t="str">
        <f t="shared" si="6"/>
        <v>ANUNCIOS E PUBLICAÇÕES</v>
      </c>
      <c r="K98" s="57"/>
      <c r="L98" s="58"/>
    </row>
    <row r="99" spans="1:12" outlineLevel="1" x14ac:dyDescent="0.25">
      <c r="A99" s="53">
        <v>92</v>
      </c>
      <c r="B99" s="56" t="s">
        <v>85</v>
      </c>
      <c r="C99" s="57"/>
      <c r="D99" s="58"/>
      <c r="I99" s="53">
        <v>100</v>
      </c>
      <c r="J99" s="56" t="str">
        <f t="shared" si="6"/>
        <v>ASSOCIAÇÕES / SINDICATOS</v>
      </c>
      <c r="K99" s="57"/>
      <c r="L99" s="58"/>
    </row>
    <row r="100" spans="1:12" outlineLevel="1" x14ac:dyDescent="0.25">
      <c r="A100" s="53">
        <v>93</v>
      </c>
      <c r="B100" s="56" t="s">
        <v>87</v>
      </c>
      <c r="C100" s="57"/>
      <c r="D100" s="58"/>
      <c r="I100" s="53">
        <v>101</v>
      </c>
      <c r="J100" s="56" t="str">
        <f t="shared" si="6"/>
        <v>CARTÃO CORPORATIVO</v>
      </c>
      <c r="K100" s="57"/>
      <c r="L100" s="58"/>
    </row>
    <row r="101" spans="1:12" outlineLevel="1" x14ac:dyDescent="0.25">
      <c r="A101" s="53">
        <v>94</v>
      </c>
      <c r="B101" s="56" t="s">
        <v>282</v>
      </c>
      <c r="C101" s="57"/>
      <c r="D101" s="58"/>
      <c r="I101" s="53">
        <v>102</v>
      </c>
      <c r="J101" s="56" t="str">
        <f t="shared" si="6"/>
        <v>CATALOGOS / OUTROS</v>
      </c>
      <c r="K101" s="57"/>
      <c r="L101" s="58"/>
    </row>
    <row r="102" spans="1:12" outlineLevel="1" x14ac:dyDescent="0.25">
      <c r="A102" s="53">
        <v>95</v>
      </c>
      <c r="B102" s="56" t="s">
        <v>88</v>
      </c>
      <c r="C102" s="57"/>
      <c r="D102" s="58"/>
      <c r="I102" s="53">
        <v>103</v>
      </c>
      <c r="J102" s="56" t="str">
        <f t="shared" si="6"/>
        <v>CONDUÇÕES E REFEIÇÕES</v>
      </c>
      <c r="K102" s="57"/>
      <c r="L102" s="58"/>
    </row>
    <row r="103" spans="1:12" outlineLevel="1" x14ac:dyDescent="0.25">
      <c r="A103" s="53">
        <v>96</v>
      </c>
      <c r="B103" s="56" t="s">
        <v>89</v>
      </c>
      <c r="C103" s="57"/>
      <c r="D103" s="58"/>
      <c r="I103" s="53">
        <v>104</v>
      </c>
      <c r="J103" s="56" t="str">
        <f t="shared" si="6"/>
        <v>DESENVOLVIMENTO DE PRODUTO</v>
      </c>
      <c r="K103" s="57"/>
      <c r="L103" s="58"/>
    </row>
    <row r="104" spans="1:12" outlineLevel="1" x14ac:dyDescent="0.25">
      <c r="A104" s="53">
        <v>97</v>
      </c>
      <c r="B104" s="228" t="s">
        <v>90</v>
      </c>
      <c r="C104" s="229"/>
      <c r="D104" s="230"/>
      <c r="I104" s="53">
        <v>105</v>
      </c>
      <c r="J104" s="56" t="str">
        <f t="shared" si="6"/>
        <v>DESP COM IMP/EXPOTAÇÕES</v>
      </c>
      <c r="K104" s="57"/>
      <c r="L104" s="58"/>
    </row>
    <row r="105" spans="1:12" outlineLevel="1" x14ac:dyDescent="0.25">
      <c r="A105" s="53">
        <v>98</v>
      </c>
      <c r="B105" s="56" t="s">
        <v>91</v>
      </c>
      <c r="C105" s="57"/>
      <c r="D105" s="58"/>
      <c r="I105" s="53">
        <v>106</v>
      </c>
      <c r="J105" s="56" t="str">
        <f t="shared" si="6"/>
        <v>DESPESAS COM VIAGENS</v>
      </c>
      <c r="K105" s="57"/>
      <c r="L105" s="58"/>
    </row>
    <row r="106" spans="1:12" outlineLevel="1" x14ac:dyDescent="0.25">
      <c r="A106" s="53">
        <v>99</v>
      </c>
      <c r="B106" s="56" t="s">
        <v>92</v>
      </c>
      <c r="C106" s="57"/>
      <c r="D106" s="58"/>
      <c r="I106" s="53">
        <v>107</v>
      </c>
      <c r="J106" s="56" t="str">
        <f t="shared" si="6"/>
        <v>DESPESAS DIVERSAS</v>
      </c>
      <c r="K106" s="57"/>
      <c r="L106" s="58"/>
    </row>
    <row r="107" spans="1:12" outlineLevel="1" x14ac:dyDescent="0.25">
      <c r="A107" s="53">
        <v>100</v>
      </c>
      <c r="B107" s="56" t="s">
        <v>93</v>
      </c>
      <c r="C107" s="57"/>
      <c r="D107" s="58"/>
      <c r="I107" s="53">
        <v>108</v>
      </c>
      <c r="J107" s="56" t="str">
        <f t="shared" si="6"/>
        <v>DESPESAS LEGAIS/CARTÓRIO</v>
      </c>
      <c r="K107" s="57"/>
      <c r="L107" s="58"/>
    </row>
    <row r="108" spans="1:12" outlineLevel="1" x14ac:dyDescent="0.25">
      <c r="A108" s="53">
        <v>101</v>
      </c>
      <c r="B108" s="56" t="s">
        <v>94</v>
      </c>
      <c r="C108" s="57"/>
      <c r="D108" s="58"/>
      <c r="I108" s="53">
        <v>109</v>
      </c>
      <c r="J108" s="56" t="str">
        <f t="shared" si="6"/>
        <v>SERASA/SPC</v>
      </c>
      <c r="K108" s="57"/>
      <c r="L108" s="58"/>
    </row>
    <row r="109" spans="1:12" outlineLevel="1" x14ac:dyDescent="0.25">
      <c r="A109" s="53">
        <v>102</v>
      </c>
      <c r="B109" s="56" t="s">
        <v>95</v>
      </c>
      <c r="C109" s="57"/>
      <c r="D109" s="58"/>
      <c r="I109" s="53">
        <v>110</v>
      </c>
      <c r="J109" s="56" t="str">
        <f t="shared" si="6"/>
        <v>FUNDO FIXO</v>
      </c>
      <c r="K109" s="57"/>
      <c r="L109" s="58"/>
    </row>
    <row r="110" spans="1:12" outlineLevel="1" x14ac:dyDescent="0.25">
      <c r="A110" s="53">
        <v>103</v>
      </c>
      <c r="B110" s="56" t="s">
        <v>96</v>
      </c>
      <c r="C110" s="57"/>
      <c r="D110" s="58"/>
      <c r="I110" s="53">
        <v>111</v>
      </c>
      <c r="J110" s="56" t="str">
        <f t="shared" si="6"/>
        <v>LICENÇAS DIVERSAS</v>
      </c>
      <c r="K110" s="57"/>
      <c r="L110" s="58"/>
    </row>
    <row r="111" spans="1:12" outlineLevel="1" x14ac:dyDescent="0.25">
      <c r="A111" s="53">
        <v>104</v>
      </c>
      <c r="B111" s="56" t="s">
        <v>97</v>
      </c>
      <c r="C111" s="57"/>
      <c r="D111" s="58"/>
      <c r="I111" s="53">
        <v>112</v>
      </c>
      <c r="J111" s="56" t="str">
        <f t="shared" si="6"/>
        <v>MARKETING E PUBLICIDADE</v>
      </c>
      <c r="K111" s="57"/>
      <c r="L111" s="58"/>
    </row>
    <row r="112" spans="1:12" outlineLevel="1" x14ac:dyDescent="0.25">
      <c r="A112" s="53">
        <v>105</v>
      </c>
      <c r="B112" s="56" t="s">
        <v>98</v>
      </c>
      <c r="C112" s="57"/>
      <c r="D112" s="58"/>
      <c r="I112" s="53">
        <v>113</v>
      </c>
      <c r="J112" s="56" t="str">
        <f t="shared" si="6"/>
        <v>OUTROS TRIBUTOS</v>
      </c>
      <c r="K112" s="57"/>
      <c r="L112" s="58"/>
    </row>
    <row r="113" spans="1:12" outlineLevel="1" x14ac:dyDescent="0.25">
      <c r="A113" s="53">
        <v>106</v>
      </c>
      <c r="B113" s="56" t="s">
        <v>99</v>
      </c>
      <c r="C113" s="57"/>
      <c r="D113" s="58"/>
      <c r="I113" s="53">
        <v>114</v>
      </c>
      <c r="J113" s="56" t="str">
        <f t="shared" si="6"/>
        <v>REEMBOLSO DESPESA</v>
      </c>
      <c r="K113" s="57"/>
      <c r="L113" s="58"/>
    </row>
    <row r="114" spans="1:12" outlineLevel="1" x14ac:dyDescent="0.25">
      <c r="A114" s="53">
        <v>107</v>
      </c>
      <c r="B114" s="56" t="s">
        <v>100</v>
      </c>
      <c r="C114" s="57"/>
      <c r="D114" s="58"/>
      <c r="I114" s="53">
        <v>115</v>
      </c>
      <c r="J114" s="56" t="str">
        <f t="shared" si="6"/>
        <v>SEGUROS GERAIS</v>
      </c>
      <c r="K114" s="57"/>
      <c r="L114" s="58"/>
    </row>
    <row r="115" spans="1:12" outlineLevel="1" x14ac:dyDescent="0.25">
      <c r="A115" s="53">
        <v>108</v>
      </c>
      <c r="B115" s="56" t="s">
        <v>101</v>
      </c>
      <c r="C115" s="57"/>
      <c r="D115" s="58"/>
      <c r="I115" s="53">
        <v>116</v>
      </c>
      <c r="J115" s="56" t="str">
        <f t="shared" si="6"/>
        <v>TARIFAS BANCÁRIAS</v>
      </c>
      <c r="K115" s="57"/>
      <c r="L115" s="58"/>
    </row>
    <row r="116" spans="1:12" outlineLevel="1" x14ac:dyDescent="0.25">
      <c r="A116" s="53">
        <v>109</v>
      </c>
      <c r="B116" s="56" t="s">
        <v>296</v>
      </c>
      <c r="C116" s="57"/>
      <c r="D116" s="58"/>
      <c r="I116" s="53">
        <v>117</v>
      </c>
      <c r="J116" s="56" t="str">
        <f t="shared" si="6"/>
        <v>TAXAS ESTADUAIS DIVERSAS</v>
      </c>
      <c r="K116" s="57"/>
      <c r="L116" s="58"/>
    </row>
    <row r="117" spans="1:12" outlineLevel="1" x14ac:dyDescent="0.25">
      <c r="A117" s="53">
        <v>110</v>
      </c>
      <c r="B117" s="56" t="s">
        <v>102</v>
      </c>
      <c r="C117" s="57"/>
      <c r="D117" s="58"/>
      <c r="I117" s="53">
        <v>118</v>
      </c>
      <c r="J117" s="56" t="str">
        <f t="shared" si="6"/>
        <v>TAXAS FEDERAIS DIVERSAS</v>
      </c>
      <c r="K117" s="57"/>
      <c r="L117" s="58"/>
    </row>
    <row r="118" spans="1:12" outlineLevel="1" x14ac:dyDescent="0.25">
      <c r="A118" s="53">
        <v>111</v>
      </c>
      <c r="B118" s="56" t="s">
        <v>103</v>
      </c>
      <c r="C118" s="57"/>
      <c r="D118" s="58"/>
      <c r="I118" s="53">
        <v>119</v>
      </c>
      <c r="J118" s="56" t="str">
        <f t="shared" si="6"/>
        <v>TAXAS MUNICIPAIS DIVERSAS</v>
      </c>
      <c r="K118" s="57"/>
      <c r="L118" s="58"/>
    </row>
    <row r="119" spans="1:12" outlineLevel="1" x14ac:dyDescent="0.25">
      <c r="A119" s="53">
        <v>112</v>
      </c>
      <c r="B119" s="56" t="s">
        <v>105</v>
      </c>
      <c r="C119" s="57"/>
      <c r="D119" s="58"/>
      <c r="I119" s="53"/>
      <c r="J119" s="228" t="s">
        <v>104</v>
      </c>
      <c r="K119" s="229"/>
      <c r="L119" s="230"/>
    </row>
    <row r="120" spans="1:12" outlineLevel="1" x14ac:dyDescent="0.25">
      <c r="A120" s="53">
        <v>113</v>
      </c>
      <c r="B120" s="56" t="s">
        <v>106</v>
      </c>
      <c r="C120" s="57"/>
      <c r="D120" s="58"/>
      <c r="I120" s="53">
        <v>121</v>
      </c>
      <c r="J120" s="56" t="str">
        <f t="shared" ref="J120:J126" si="7">VLOOKUP(I120,$A$8:$B$182,2,0)</f>
        <v>MANUTENÇÃO DE EQUIPAMENTOS</v>
      </c>
      <c r="K120" s="57"/>
      <c r="L120" s="58"/>
    </row>
    <row r="121" spans="1:12" outlineLevel="1" x14ac:dyDescent="0.25">
      <c r="A121" s="53">
        <v>114</v>
      </c>
      <c r="B121" s="56" t="s">
        <v>216</v>
      </c>
      <c r="C121" s="57"/>
      <c r="D121" s="58"/>
      <c r="I121" s="53">
        <v>122</v>
      </c>
      <c r="J121" s="56" t="str">
        <f t="shared" si="7"/>
        <v>MANUTENÇÃO DE HARDWARE</v>
      </c>
      <c r="K121" s="57"/>
      <c r="L121" s="58"/>
    </row>
    <row r="122" spans="1:12" outlineLevel="1" x14ac:dyDescent="0.25">
      <c r="A122" s="53">
        <v>115</v>
      </c>
      <c r="B122" s="56" t="s">
        <v>107</v>
      </c>
      <c r="C122" s="57"/>
      <c r="D122" s="58"/>
      <c r="I122" s="53">
        <v>123</v>
      </c>
      <c r="J122" s="56" t="str">
        <f t="shared" si="7"/>
        <v>MANUTENÇÃO DE SOFTWARE</v>
      </c>
      <c r="K122" s="57"/>
      <c r="L122" s="58"/>
    </row>
    <row r="123" spans="1:12" outlineLevel="1" x14ac:dyDescent="0.25">
      <c r="A123" s="53">
        <v>116</v>
      </c>
      <c r="B123" s="56" t="s">
        <v>108</v>
      </c>
      <c r="C123" s="57"/>
      <c r="D123" s="58"/>
      <c r="I123" s="53">
        <v>124</v>
      </c>
      <c r="J123" s="56" t="str">
        <f t="shared" si="7"/>
        <v>MANUTENÇÃO ELÉTRICA</v>
      </c>
      <c r="K123" s="57"/>
      <c r="L123" s="58"/>
    </row>
    <row r="124" spans="1:12" outlineLevel="1" x14ac:dyDescent="0.25">
      <c r="A124" s="53">
        <v>117</v>
      </c>
      <c r="B124" s="56" t="s">
        <v>109</v>
      </c>
      <c r="C124" s="57"/>
      <c r="D124" s="58"/>
      <c r="I124" s="53">
        <v>125</v>
      </c>
      <c r="J124" s="56" t="str">
        <f t="shared" si="7"/>
        <v>MANUTENÇÃO INDUSTRIAL</v>
      </c>
      <c r="K124" s="57"/>
      <c r="L124" s="58"/>
    </row>
    <row r="125" spans="1:12" outlineLevel="1" x14ac:dyDescent="0.25">
      <c r="A125" s="53">
        <v>118</v>
      </c>
      <c r="B125" s="56" t="s">
        <v>110</v>
      </c>
      <c r="C125" s="57"/>
      <c r="D125" s="58"/>
      <c r="I125" s="53">
        <v>126</v>
      </c>
      <c r="J125" s="56" t="str">
        <f t="shared" si="7"/>
        <v>MANUTENÇÃO PREDIAL</v>
      </c>
      <c r="K125" s="57"/>
      <c r="L125" s="58"/>
    </row>
    <row r="126" spans="1:12" outlineLevel="1" x14ac:dyDescent="0.25">
      <c r="A126" s="53">
        <v>119</v>
      </c>
      <c r="B126" s="56" t="s">
        <v>111</v>
      </c>
      <c r="C126" s="57"/>
      <c r="D126" s="58"/>
      <c r="I126" s="53">
        <v>127</v>
      </c>
      <c r="J126" s="56" t="str">
        <f t="shared" si="7"/>
        <v>PEÇAS DE REPOSIÇÃO</v>
      </c>
      <c r="K126" s="57"/>
      <c r="L126" s="58"/>
    </row>
    <row r="127" spans="1:12" outlineLevel="1" x14ac:dyDescent="0.25">
      <c r="A127" s="53">
        <v>120</v>
      </c>
      <c r="B127" s="228" t="s">
        <v>113</v>
      </c>
      <c r="C127" s="229"/>
      <c r="D127" s="230"/>
      <c r="I127" s="53"/>
      <c r="J127" s="228" t="s">
        <v>112</v>
      </c>
      <c r="K127" s="229"/>
      <c r="L127" s="230"/>
    </row>
    <row r="128" spans="1:12" outlineLevel="1" x14ac:dyDescent="0.25">
      <c r="A128" s="53">
        <v>121</v>
      </c>
      <c r="B128" s="56" t="s">
        <v>114</v>
      </c>
      <c r="C128" s="57"/>
      <c r="D128" s="58"/>
      <c r="I128" s="53">
        <v>129</v>
      </c>
      <c r="J128" s="56" t="str">
        <f t="shared" ref="J128:J133" si="8">VLOOKUP(I128,$A$8:$B$182,2,0)</f>
        <v>BENS DE PEQUENO VALOR</v>
      </c>
      <c r="K128" s="57"/>
      <c r="L128" s="58"/>
    </row>
    <row r="129" spans="1:12" outlineLevel="1" x14ac:dyDescent="0.25">
      <c r="A129" s="53">
        <v>122</v>
      </c>
      <c r="B129" s="56" t="s">
        <v>115</v>
      </c>
      <c r="C129" s="57"/>
      <c r="D129" s="58"/>
      <c r="I129" s="53">
        <v>130</v>
      </c>
      <c r="J129" s="56" t="str">
        <f t="shared" si="8"/>
        <v>MATERIAIS DE ESCRITÓRIO</v>
      </c>
      <c r="K129" s="57"/>
      <c r="L129" s="58"/>
    </row>
    <row r="130" spans="1:12" outlineLevel="1" x14ac:dyDescent="0.25">
      <c r="A130" s="53">
        <v>123</v>
      </c>
      <c r="B130" s="56" t="s">
        <v>116</v>
      </c>
      <c r="C130" s="57"/>
      <c r="D130" s="58"/>
      <c r="I130" s="53">
        <v>131</v>
      </c>
      <c r="J130" s="56" t="str">
        <f t="shared" si="8"/>
        <v>MATERIAL DE CONSUMO</v>
      </c>
      <c r="K130" s="57"/>
      <c r="L130" s="58"/>
    </row>
    <row r="131" spans="1:12" outlineLevel="1" x14ac:dyDescent="0.25">
      <c r="A131" s="53">
        <v>124</v>
      </c>
      <c r="B131" s="56" t="s">
        <v>117</v>
      </c>
      <c r="C131" s="57"/>
      <c r="D131" s="58"/>
      <c r="I131" s="53">
        <v>132</v>
      </c>
      <c r="J131" s="56" t="str">
        <f t="shared" si="8"/>
        <v>MATERIAL DE COPA E COZINHA</v>
      </c>
      <c r="K131" s="57"/>
      <c r="L131" s="58"/>
    </row>
    <row r="132" spans="1:12" outlineLevel="1" x14ac:dyDescent="0.25">
      <c r="A132" s="53">
        <v>125</v>
      </c>
      <c r="B132" s="56" t="s">
        <v>118</v>
      </c>
      <c r="C132" s="57"/>
      <c r="D132" s="58"/>
      <c r="I132" s="53">
        <v>133</v>
      </c>
      <c r="J132" s="56" t="str">
        <f t="shared" si="8"/>
        <v>MATERIAL DE LIMPEZA</v>
      </c>
      <c r="K132" s="57"/>
      <c r="L132" s="58"/>
    </row>
    <row r="133" spans="1:12" outlineLevel="1" x14ac:dyDescent="0.25">
      <c r="A133" s="53">
        <v>126</v>
      </c>
      <c r="B133" s="56" t="s">
        <v>119</v>
      </c>
      <c r="C133" s="57"/>
      <c r="D133" s="58"/>
      <c r="I133" s="53">
        <v>134</v>
      </c>
      <c r="J133" s="56" t="str">
        <f t="shared" si="8"/>
        <v>MATERIAL/EQUIP DE INFORMÁTICA</v>
      </c>
      <c r="K133" s="57"/>
      <c r="L133" s="58"/>
    </row>
    <row r="134" spans="1:12" outlineLevel="1" x14ac:dyDescent="0.25">
      <c r="A134" s="53">
        <v>127</v>
      </c>
      <c r="B134" s="56" t="s">
        <v>121</v>
      </c>
      <c r="C134" s="57"/>
      <c r="D134" s="58"/>
      <c r="I134" s="53"/>
      <c r="J134" s="228" t="s">
        <v>120</v>
      </c>
      <c r="K134" s="229"/>
      <c r="L134" s="230"/>
    </row>
    <row r="135" spans="1:12" outlineLevel="1" x14ac:dyDescent="0.25">
      <c r="A135" s="53">
        <v>128</v>
      </c>
      <c r="B135" s="228" t="s">
        <v>122</v>
      </c>
      <c r="C135" s="229"/>
      <c r="D135" s="230"/>
      <c r="I135" s="53">
        <v>150</v>
      </c>
      <c r="J135" s="56" t="str">
        <f t="shared" ref="J135:J150" si="9">VLOOKUP(I135,$A$8:$B$182,2,0)</f>
        <v>BENS IMOBILIZADO</v>
      </c>
      <c r="K135" s="60"/>
      <c r="L135" s="61"/>
    </row>
    <row r="136" spans="1:12" outlineLevel="1" x14ac:dyDescent="0.25">
      <c r="A136" s="53">
        <v>129</v>
      </c>
      <c r="B136" s="56" t="s">
        <v>123</v>
      </c>
      <c r="C136" s="57"/>
      <c r="D136" s="58"/>
      <c r="I136" s="53">
        <v>151</v>
      </c>
      <c r="J136" s="56" t="str">
        <f t="shared" si="9"/>
        <v>CUSTAS JUDICIAIS</v>
      </c>
      <c r="K136" s="60"/>
      <c r="L136" s="61"/>
    </row>
    <row r="137" spans="1:12" outlineLevel="1" x14ac:dyDescent="0.25">
      <c r="A137" s="53">
        <v>130</v>
      </c>
      <c r="B137" s="56" t="s">
        <v>124</v>
      </c>
      <c r="C137" s="57"/>
      <c r="D137" s="58"/>
      <c r="I137" s="53">
        <v>152</v>
      </c>
      <c r="J137" s="56" t="str">
        <f t="shared" si="9"/>
        <v>DESÁGIO FOMENTO</v>
      </c>
      <c r="K137" s="60"/>
      <c r="L137" s="61"/>
    </row>
    <row r="138" spans="1:12" outlineLevel="1" x14ac:dyDescent="0.25">
      <c r="A138" s="53">
        <v>131</v>
      </c>
      <c r="B138" s="56" t="s">
        <v>125</v>
      </c>
      <c r="C138" s="57"/>
      <c r="D138" s="58"/>
      <c r="I138" s="53">
        <v>153</v>
      </c>
      <c r="J138" s="56" t="str">
        <f t="shared" si="9"/>
        <v>DESPESA COM DIRETORIA</v>
      </c>
      <c r="K138" s="60"/>
      <c r="L138" s="61"/>
    </row>
    <row r="139" spans="1:12" outlineLevel="1" x14ac:dyDescent="0.25">
      <c r="A139" s="53">
        <v>132</v>
      </c>
      <c r="B139" s="56" t="s">
        <v>126</v>
      </c>
      <c r="C139" s="57"/>
      <c r="D139" s="58"/>
      <c r="I139" s="53">
        <v>154</v>
      </c>
      <c r="J139" s="56" t="str">
        <f t="shared" si="9"/>
        <v>EMPRÉSTIMO BANCÁRIO</v>
      </c>
      <c r="K139" s="60"/>
      <c r="L139" s="61"/>
    </row>
    <row r="140" spans="1:12" outlineLevel="1" x14ac:dyDescent="0.25">
      <c r="A140" s="53">
        <v>133</v>
      </c>
      <c r="B140" s="56" t="s">
        <v>127</v>
      </c>
      <c r="C140" s="57"/>
      <c r="D140" s="58"/>
      <c r="I140" s="53">
        <v>155</v>
      </c>
      <c r="J140" s="56" t="str">
        <f t="shared" si="9"/>
        <v>EMPRÉSTIMOS DIRETORIA DES</v>
      </c>
      <c r="K140" s="60"/>
      <c r="L140" s="61"/>
    </row>
    <row r="141" spans="1:12" outlineLevel="1" x14ac:dyDescent="0.25">
      <c r="A141" s="53">
        <v>134</v>
      </c>
      <c r="B141" s="56" t="s">
        <v>128</v>
      </c>
      <c r="C141" s="57"/>
      <c r="D141" s="58"/>
      <c r="I141" s="53">
        <v>156</v>
      </c>
      <c r="J141" s="56" t="str">
        <f t="shared" si="9"/>
        <v xml:space="preserve">ACORDO JUDICIAIS </v>
      </c>
      <c r="K141" s="60"/>
      <c r="L141" s="61"/>
    </row>
    <row r="142" spans="1:12" outlineLevel="1" x14ac:dyDescent="0.25">
      <c r="A142" s="53">
        <v>135</v>
      </c>
      <c r="B142" s="231" t="s">
        <v>129</v>
      </c>
      <c r="C142" s="229"/>
      <c r="D142" s="230"/>
      <c r="I142" s="53">
        <v>157</v>
      </c>
      <c r="J142" s="56" t="str">
        <f t="shared" si="9"/>
        <v>JUROS</v>
      </c>
      <c r="K142" s="60"/>
      <c r="L142" s="61"/>
    </row>
    <row r="143" spans="1:12" outlineLevel="1" x14ac:dyDescent="0.25">
      <c r="A143" s="53">
        <v>136</v>
      </c>
      <c r="B143" s="232" t="s">
        <v>130</v>
      </c>
      <c r="C143" s="229"/>
      <c r="D143" s="230"/>
      <c r="I143" s="53">
        <v>158</v>
      </c>
      <c r="J143" s="56" t="str">
        <f t="shared" si="9"/>
        <v>LIQUIDAÇÃO FOMENTO</v>
      </c>
      <c r="K143" s="60"/>
      <c r="L143" s="61"/>
    </row>
    <row r="144" spans="1:12" outlineLevel="1" x14ac:dyDescent="0.25">
      <c r="A144" s="53">
        <v>137</v>
      </c>
      <c r="B144" s="228" t="s">
        <v>131</v>
      </c>
      <c r="C144" s="229"/>
      <c r="D144" s="230"/>
      <c r="I144" s="53">
        <v>159</v>
      </c>
      <c r="J144" s="56" t="str">
        <f t="shared" si="9"/>
        <v>MULTA</v>
      </c>
      <c r="K144" s="60"/>
      <c r="L144" s="61"/>
    </row>
    <row r="145" spans="1:12" outlineLevel="1" x14ac:dyDescent="0.25">
      <c r="A145" s="53">
        <v>138</v>
      </c>
      <c r="B145" s="56" t="s">
        <v>132</v>
      </c>
      <c r="C145" s="57"/>
      <c r="D145" s="58"/>
      <c r="I145" s="53">
        <v>160</v>
      </c>
      <c r="J145" s="56" t="str">
        <f t="shared" si="9"/>
        <v>MÚTUOS DESPESA - ALUFORCE</v>
      </c>
      <c r="K145" s="60"/>
      <c r="L145" s="61"/>
    </row>
    <row r="146" spans="1:12" outlineLevel="1" x14ac:dyDescent="0.25">
      <c r="A146" s="53">
        <v>139</v>
      </c>
      <c r="B146" s="56" t="s">
        <v>133</v>
      </c>
      <c r="C146" s="57"/>
      <c r="D146" s="58"/>
      <c r="I146" s="53">
        <v>161</v>
      </c>
      <c r="J146" s="56" t="str">
        <f t="shared" si="9"/>
        <v>MÚTUOS DESPESA - ENERGY</v>
      </c>
      <c r="K146" s="57"/>
      <c r="L146" s="58"/>
    </row>
    <row r="147" spans="1:12" outlineLevel="1" x14ac:dyDescent="0.25">
      <c r="A147" s="53">
        <v>140</v>
      </c>
      <c r="B147" s="56" t="s">
        <v>134</v>
      </c>
      <c r="C147" s="57"/>
      <c r="D147" s="58"/>
      <c r="I147" s="53">
        <v>162</v>
      </c>
      <c r="J147" s="56" t="str">
        <f t="shared" si="9"/>
        <v>MÚTUOS DESPESA - LABOR</v>
      </c>
      <c r="K147" s="57"/>
      <c r="L147" s="58"/>
    </row>
    <row r="148" spans="1:12" outlineLevel="1" x14ac:dyDescent="0.25">
      <c r="A148" s="53">
        <v>141</v>
      </c>
      <c r="B148" s="56" t="s">
        <v>208</v>
      </c>
      <c r="C148" s="57"/>
      <c r="D148" s="58"/>
      <c r="I148" s="53">
        <v>163</v>
      </c>
      <c r="J148" s="56" t="str">
        <f t="shared" si="9"/>
        <v>OUTRAS DESPESAS NÃO OPERACIONAIS</v>
      </c>
      <c r="K148" s="57"/>
      <c r="L148" s="58"/>
    </row>
    <row r="149" spans="1:12" outlineLevel="1" x14ac:dyDescent="0.25">
      <c r="A149" s="53">
        <v>142</v>
      </c>
      <c r="B149" s="56" t="s">
        <v>207</v>
      </c>
      <c r="C149" s="57"/>
      <c r="D149" s="58"/>
      <c r="I149" s="53">
        <v>164</v>
      </c>
      <c r="J149" s="56" t="str">
        <f t="shared" si="9"/>
        <v>TRANSFERENCIA ENTRE CONTAS</v>
      </c>
      <c r="K149" s="57"/>
      <c r="L149" s="58"/>
    </row>
    <row r="150" spans="1:12" outlineLevel="1" x14ac:dyDescent="0.25">
      <c r="A150" s="53">
        <v>143</v>
      </c>
      <c r="B150" s="56" t="s">
        <v>206</v>
      </c>
      <c r="C150" s="57"/>
      <c r="D150" s="58"/>
      <c r="I150" s="53">
        <v>165</v>
      </c>
      <c r="J150" s="56" t="str">
        <f t="shared" si="9"/>
        <v>PROCESSOS TRABALHISTAS</v>
      </c>
      <c r="K150" s="57"/>
      <c r="L150" s="58"/>
    </row>
    <row r="151" spans="1:12" outlineLevel="1" x14ac:dyDescent="0.25">
      <c r="A151" s="53">
        <v>144</v>
      </c>
      <c r="B151" s="56" t="s">
        <v>135</v>
      </c>
      <c r="C151" s="57"/>
      <c r="D151" s="58"/>
      <c r="I151" s="53"/>
      <c r="J151" s="228" t="s">
        <v>143</v>
      </c>
      <c r="K151" s="235"/>
      <c r="L151" s="236"/>
    </row>
    <row r="152" spans="1:12" outlineLevel="1" x14ac:dyDescent="0.25">
      <c r="A152" s="53">
        <v>145</v>
      </c>
      <c r="B152" s="56" t="s">
        <v>136</v>
      </c>
      <c r="C152" s="57"/>
      <c r="D152" s="58"/>
      <c r="I152" s="53">
        <v>167</v>
      </c>
      <c r="J152" s="56" t="str">
        <f>VLOOKUP(I152,$A$8:$B$182,2,0)</f>
        <v>IRPJ</v>
      </c>
      <c r="K152" s="57"/>
      <c r="L152" s="58"/>
    </row>
    <row r="153" spans="1:12" outlineLevel="1" x14ac:dyDescent="0.25">
      <c r="A153" s="53">
        <v>146</v>
      </c>
      <c r="B153" s="56" t="s">
        <v>137</v>
      </c>
      <c r="C153" s="57"/>
      <c r="D153" s="58"/>
      <c r="I153" s="53">
        <v>168</v>
      </c>
      <c r="J153" s="56" t="str">
        <f>VLOOKUP(I153,$A$8:$B$182,2,0)</f>
        <v>CSLL</v>
      </c>
    </row>
    <row r="154" spans="1:12" ht="16.5" outlineLevel="1" thickBot="1" x14ac:dyDescent="0.3">
      <c r="A154" s="53">
        <v>147</v>
      </c>
      <c r="B154" s="56" t="s">
        <v>249</v>
      </c>
      <c r="C154" s="57"/>
      <c r="D154" s="58"/>
      <c r="I154" s="53"/>
      <c r="J154" s="237" t="s">
        <v>146</v>
      </c>
      <c r="K154" s="238"/>
      <c r="L154" s="238"/>
    </row>
    <row r="155" spans="1:12" outlineLevel="1" x14ac:dyDescent="0.25">
      <c r="A155" s="53">
        <v>148</v>
      </c>
      <c r="B155" s="56" t="s">
        <v>298</v>
      </c>
      <c r="C155" s="57"/>
      <c r="D155" s="58"/>
    </row>
    <row r="156" spans="1:12" outlineLevel="1" x14ac:dyDescent="0.25">
      <c r="A156" s="53">
        <v>149</v>
      </c>
      <c r="B156" s="228" t="s">
        <v>138</v>
      </c>
      <c r="C156" s="229"/>
      <c r="D156" s="230"/>
    </row>
    <row r="157" spans="1:12" outlineLevel="1" x14ac:dyDescent="0.25">
      <c r="A157" s="53">
        <v>150</v>
      </c>
      <c r="B157" s="56" t="s">
        <v>139</v>
      </c>
      <c r="C157" s="60"/>
      <c r="D157" s="61"/>
    </row>
    <row r="158" spans="1:12" outlineLevel="1" x14ac:dyDescent="0.25">
      <c r="A158" s="53">
        <v>151</v>
      </c>
      <c r="B158" s="56" t="s">
        <v>245</v>
      </c>
      <c r="C158" s="60"/>
      <c r="D158" s="61"/>
    </row>
    <row r="159" spans="1:12" outlineLevel="1" x14ac:dyDescent="0.25">
      <c r="A159" s="53">
        <v>152</v>
      </c>
      <c r="B159" s="56" t="s">
        <v>248</v>
      </c>
      <c r="C159" s="60"/>
      <c r="D159" s="61"/>
    </row>
    <row r="160" spans="1:12" outlineLevel="1" x14ac:dyDescent="0.25">
      <c r="A160" s="53">
        <v>153</v>
      </c>
      <c r="B160" s="56" t="s">
        <v>214</v>
      </c>
      <c r="C160" s="60"/>
      <c r="D160" s="61"/>
    </row>
    <row r="161" spans="1:4" outlineLevel="1" x14ac:dyDescent="0.25">
      <c r="A161" s="53">
        <v>154</v>
      </c>
      <c r="B161" s="56" t="s">
        <v>247</v>
      </c>
      <c r="C161" s="60"/>
      <c r="D161" s="61"/>
    </row>
    <row r="162" spans="1:4" outlineLevel="1" x14ac:dyDescent="0.25">
      <c r="A162" s="53">
        <v>155</v>
      </c>
      <c r="B162" s="56" t="s">
        <v>140</v>
      </c>
      <c r="C162" s="60"/>
      <c r="D162" s="61"/>
    </row>
    <row r="163" spans="1:4" outlineLevel="1" x14ac:dyDescent="0.25">
      <c r="A163" s="53">
        <v>156</v>
      </c>
      <c r="B163" s="56" t="s">
        <v>281</v>
      </c>
      <c r="C163" s="60"/>
      <c r="D163" s="61"/>
    </row>
    <row r="164" spans="1:4" outlineLevel="1" x14ac:dyDescent="0.25">
      <c r="A164" s="53">
        <v>157</v>
      </c>
      <c r="B164" s="56" t="s">
        <v>209</v>
      </c>
      <c r="C164" s="60"/>
      <c r="D164" s="61"/>
    </row>
    <row r="165" spans="1:4" outlineLevel="1" x14ac:dyDescent="0.25">
      <c r="A165" s="53">
        <v>158</v>
      </c>
      <c r="B165" s="56" t="s">
        <v>242</v>
      </c>
      <c r="C165" s="60"/>
      <c r="D165" s="61"/>
    </row>
    <row r="166" spans="1:4" outlineLevel="1" x14ac:dyDescent="0.25">
      <c r="A166" s="53">
        <v>159</v>
      </c>
      <c r="B166" s="56" t="s">
        <v>210</v>
      </c>
      <c r="C166" s="60"/>
      <c r="D166" s="61"/>
    </row>
    <row r="167" spans="1:4" outlineLevel="1" x14ac:dyDescent="0.25">
      <c r="A167" s="53">
        <v>160</v>
      </c>
      <c r="B167" s="56" t="s">
        <v>203</v>
      </c>
      <c r="C167" s="60"/>
      <c r="D167" s="61"/>
    </row>
    <row r="168" spans="1:4" outlineLevel="1" x14ac:dyDescent="0.25">
      <c r="A168" s="53">
        <v>161</v>
      </c>
      <c r="B168" s="56" t="s">
        <v>204</v>
      </c>
      <c r="C168" s="60"/>
      <c r="D168" s="61"/>
    </row>
    <row r="169" spans="1:4" outlineLevel="1" x14ac:dyDescent="0.25">
      <c r="A169" s="53">
        <v>162</v>
      </c>
      <c r="B169" s="56" t="s">
        <v>205</v>
      </c>
      <c r="C169" s="60"/>
      <c r="D169" s="61"/>
    </row>
    <row r="170" spans="1:4" outlineLevel="1" x14ac:dyDescent="0.25">
      <c r="A170" s="53">
        <v>163</v>
      </c>
      <c r="B170" s="56" t="s">
        <v>141</v>
      </c>
      <c r="C170" s="60"/>
      <c r="D170" s="61"/>
    </row>
    <row r="171" spans="1:4" outlineLevel="1" x14ac:dyDescent="0.25">
      <c r="A171" s="53">
        <v>164</v>
      </c>
      <c r="B171" s="56" t="s">
        <v>249</v>
      </c>
      <c r="C171" s="60"/>
      <c r="D171" s="61"/>
    </row>
    <row r="172" spans="1:4" outlineLevel="1" x14ac:dyDescent="0.25">
      <c r="A172" s="53">
        <v>165</v>
      </c>
      <c r="B172" s="56" t="s">
        <v>142</v>
      </c>
      <c r="C172" s="60"/>
      <c r="D172" s="61"/>
    </row>
    <row r="173" spans="1:4" outlineLevel="1" x14ac:dyDescent="0.25">
      <c r="A173" s="53">
        <v>166</v>
      </c>
      <c r="B173" s="228" t="s">
        <v>143</v>
      </c>
      <c r="C173" s="229"/>
      <c r="D173" s="230"/>
    </row>
    <row r="174" spans="1:4" outlineLevel="1" x14ac:dyDescent="0.25">
      <c r="A174" s="53">
        <v>167</v>
      </c>
      <c r="B174" s="56" t="s">
        <v>144</v>
      </c>
      <c r="C174" s="57"/>
      <c r="D174" s="58"/>
    </row>
    <row r="175" spans="1:4" outlineLevel="1" x14ac:dyDescent="0.25">
      <c r="A175" s="53">
        <v>168</v>
      </c>
      <c r="B175" s="56" t="s">
        <v>145</v>
      </c>
      <c r="C175" s="57"/>
      <c r="D175" s="58"/>
    </row>
    <row r="176" spans="1:4" outlineLevel="1" x14ac:dyDescent="0.25">
      <c r="A176" s="53">
        <v>169</v>
      </c>
      <c r="B176" s="228" t="s">
        <v>146</v>
      </c>
      <c r="C176" s="229"/>
      <c r="D176" s="230"/>
    </row>
    <row r="177" spans="2:2" outlineLevel="1" x14ac:dyDescent="0.25">
      <c r="B177" s="53"/>
    </row>
    <row r="178" spans="2:2" outlineLevel="1" x14ac:dyDescent="0.25">
      <c r="B178" s="53"/>
    </row>
    <row r="179" spans="2:2" outlineLevel="1" x14ac:dyDescent="0.25">
      <c r="B179" s="59"/>
    </row>
    <row r="180" spans="2:2" outlineLevel="1" x14ac:dyDescent="0.25">
      <c r="B180" s="59"/>
    </row>
    <row r="181" spans="2:2" outlineLevel="1" x14ac:dyDescent="0.25"/>
  </sheetData>
  <sortState xmlns:xlrd2="http://schemas.microsoft.com/office/spreadsheetml/2017/richdata2" ref="B145:B155">
    <sortCondition ref="B145:B155"/>
  </sortState>
  <mergeCells count="8">
    <mergeCell ref="F27:H27"/>
    <mergeCell ref="B7:D7"/>
    <mergeCell ref="C2:L5"/>
    <mergeCell ref="F33:H33"/>
    <mergeCell ref="M2:N5"/>
    <mergeCell ref="F8:H8"/>
    <mergeCell ref="F7:L7"/>
    <mergeCell ref="J8:L8"/>
  </mergeCells>
  <pageMargins left="0.27559055119999998" right="0.27559055119999998" top="0.29527559060000003" bottom="0.29527559060000003" header="0.1181102362" footer="0.118110236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>
    <tabColor rgb="FF002060"/>
  </sheetPr>
  <dimension ref="A1:AU201"/>
  <sheetViews>
    <sheetView showGridLines="0" zoomScaleNormal="100" zoomScaleSheetLayoutView="100" zoomScalePageLayoutView="130" workbookViewId="0">
      <pane xSplit="13" ySplit="4" topLeftCell="R173" activePane="bottomRight" state="frozen"/>
      <selection activeCell="X26" activeCellId="3" sqref="X152:X166 X115 X60 X26:X27"/>
      <selection pane="topRight" activeCell="X26" activeCellId="3" sqref="X152:X166 X115 X60 X26:X27"/>
      <selection pane="bottomLeft" activeCell="X26" activeCellId="3" sqref="X152:X166 X115 X60 X26:X27"/>
      <selection pane="bottomRight" activeCell="R178" sqref="R178"/>
    </sheetView>
  </sheetViews>
  <sheetFormatPr defaultColWidth="10.625" defaultRowHeight="15.75" outlineLevelRow="1" outlineLevelCol="1" x14ac:dyDescent="0.25"/>
  <cols>
    <col min="1" max="1" width="3.625" style="82" customWidth="1"/>
    <col min="2" max="2" width="11" style="51" customWidth="1"/>
    <col min="3" max="3" width="13.625" style="51" customWidth="1"/>
    <col min="4" max="4" width="7.625" style="52" customWidth="1"/>
    <col min="5" max="5" width="0.875" style="51" customWidth="1"/>
    <col min="6" max="6" width="12.625" style="83" hidden="1" customWidth="1" outlineLevel="1"/>
    <col min="7" max="7" width="7.625" style="84" hidden="1" customWidth="1" outlineLevel="1"/>
    <col min="8" max="8" width="0.875" style="51" customWidth="1" collapsed="1"/>
    <col min="9" max="9" width="14.625" style="83" customWidth="1"/>
    <col min="10" max="10" width="9.125" style="84" customWidth="1"/>
    <col min="11" max="11" width="0.875" style="51" customWidth="1"/>
    <col min="12" max="12" width="12.625" style="85" hidden="1" customWidth="1" outlineLevel="1"/>
    <col min="13" max="13" width="9.125" style="51" hidden="1" customWidth="1" outlineLevel="1"/>
    <col min="14" max="14" width="0.875" style="51" customWidth="1" collapsed="1"/>
    <col min="15" max="42" width="11.625" style="51" customWidth="1"/>
    <col min="43" max="45" width="11.625" style="51" hidden="1" customWidth="1"/>
    <col min="46" max="46" width="10.625" style="51"/>
    <col min="47" max="47" width="13.875" style="51" bestFit="1" customWidth="1"/>
    <col min="48" max="16384" width="10.625" style="51"/>
  </cols>
  <sheetData>
    <row r="1" spans="1:45" s="81" customFormat="1" ht="7.5" customHeight="1" x14ac:dyDescent="0.25">
      <c r="A1" s="78"/>
      <c r="B1" s="79"/>
      <c r="C1" s="79"/>
      <c r="D1" s="79"/>
      <c r="E1" s="79"/>
      <c r="F1" s="80"/>
      <c r="G1" s="80"/>
      <c r="H1" s="80"/>
      <c r="I1" s="80"/>
      <c r="J1" s="80"/>
      <c r="K1" s="80"/>
      <c r="L1" s="80"/>
      <c r="M1" s="80"/>
      <c r="N1" s="79"/>
      <c r="O1" s="79"/>
      <c r="P1" s="79"/>
      <c r="Q1" s="79"/>
      <c r="R1" s="79"/>
    </row>
    <row r="2" spans="1:45" x14ac:dyDescent="0.25">
      <c r="O2" s="86">
        <f t="shared" ref="O2:AS2" si="0">+WEEKDAY(O3,1)</f>
        <v>1</v>
      </c>
      <c r="P2" s="86">
        <f t="shared" si="0"/>
        <v>2</v>
      </c>
      <c r="Q2" s="86">
        <f t="shared" si="0"/>
        <v>3</v>
      </c>
      <c r="R2" s="86">
        <f t="shared" si="0"/>
        <v>4</v>
      </c>
      <c r="S2" s="86">
        <f t="shared" si="0"/>
        <v>5</v>
      </c>
      <c r="T2" s="86">
        <f t="shared" si="0"/>
        <v>6</v>
      </c>
      <c r="U2" s="86">
        <f t="shared" si="0"/>
        <v>7</v>
      </c>
      <c r="V2" s="86">
        <f t="shared" si="0"/>
        <v>1</v>
      </c>
      <c r="W2" s="86">
        <f t="shared" si="0"/>
        <v>2</v>
      </c>
      <c r="X2" s="86">
        <f t="shared" si="0"/>
        <v>3</v>
      </c>
      <c r="Y2" s="86">
        <f t="shared" si="0"/>
        <v>4</v>
      </c>
      <c r="Z2" s="86">
        <f t="shared" si="0"/>
        <v>5</v>
      </c>
      <c r="AA2" s="86">
        <f t="shared" si="0"/>
        <v>6</v>
      </c>
      <c r="AB2" s="86">
        <f t="shared" si="0"/>
        <v>7</v>
      </c>
      <c r="AC2" s="86">
        <f t="shared" si="0"/>
        <v>1</v>
      </c>
      <c r="AD2" s="86">
        <f t="shared" si="0"/>
        <v>2</v>
      </c>
      <c r="AE2" s="86">
        <f t="shared" si="0"/>
        <v>3</v>
      </c>
      <c r="AF2" s="86">
        <f t="shared" si="0"/>
        <v>4</v>
      </c>
      <c r="AG2" s="86">
        <f t="shared" si="0"/>
        <v>5</v>
      </c>
      <c r="AH2" s="86">
        <f t="shared" si="0"/>
        <v>6</v>
      </c>
      <c r="AI2" s="86">
        <f t="shared" si="0"/>
        <v>7</v>
      </c>
      <c r="AJ2" s="86">
        <f t="shared" si="0"/>
        <v>1</v>
      </c>
      <c r="AK2" s="86">
        <f t="shared" si="0"/>
        <v>2</v>
      </c>
      <c r="AL2" s="86">
        <f t="shared" si="0"/>
        <v>3</v>
      </c>
      <c r="AM2" s="86">
        <f t="shared" si="0"/>
        <v>4</v>
      </c>
      <c r="AN2" s="86">
        <f t="shared" si="0"/>
        <v>5</v>
      </c>
      <c r="AO2" s="86">
        <f t="shared" si="0"/>
        <v>6</v>
      </c>
      <c r="AP2" s="86">
        <f t="shared" si="0"/>
        <v>7</v>
      </c>
      <c r="AQ2" s="86">
        <f t="shared" si="0"/>
        <v>7</v>
      </c>
      <c r="AR2" s="86">
        <f t="shared" si="0"/>
        <v>7</v>
      </c>
      <c r="AS2" s="86">
        <f t="shared" si="0"/>
        <v>7</v>
      </c>
    </row>
    <row r="3" spans="1:45" ht="16.5" thickBot="1" x14ac:dyDescent="0.3">
      <c r="F3" s="411" t="s">
        <v>158</v>
      </c>
      <c r="G3" s="412"/>
      <c r="H3" s="87"/>
      <c r="I3" s="413" t="s">
        <v>159</v>
      </c>
      <c r="J3" s="412"/>
      <c r="K3" s="87"/>
      <c r="L3" s="413" t="s">
        <v>160</v>
      </c>
      <c r="M3" s="412"/>
      <c r="O3" s="89">
        <f>Config!M2</f>
        <v>46054</v>
      </c>
      <c r="P3" s="89">
        <f>O3+1</f>
        <v>46055</v>
      </c>
      <c r="Q3" s="89">
        <f>P3+1</f>
        <v>46056</v>
      </c>
      <c r="R3" s="89">
        <f t="shared" ref="R3:AP3" si="1">Q3+1</f>
        <v>46057</v>
      </c>
      <c r="S3" s="89">
        <f t="shared" si="1"/>
        <v>46058</v>
      </c>
      <c r="T3" s="89">
        <f t="shared" si="1"/>
        <v>46059</v>
      </c>
      <c r="U3" s="89">
        <f t="shared" si="1"/>
        <v>46060</v>
      </c>
      <c r="V3" s="89">
        <f t="shared" si="1"/>
        <v>46061</v>
      </c>
      <c r="W3" s="89">
        <f t="shared" si="1"/>
        <v>46062</v>
      </c>
      <c r="X3" s="89">
        <f t="shared" si="1"/>
        <v>46063</v>
      </c>
      <c r="Y3" s="90">
        <f t="shared" si="1"/>
        <v>46064</v>
      </c>
      <c r="Z3" s="90">
        <f t="shared" si="1"/>
        <v>46065</v>
      </c>
      <c r="AA3" s="89">
        <f t="shared" si="1"/>
        <v>46066</v>
      </c>
      <c r="AB3" s="89">
        <f t="shared" si="1"/>
        <v>46067</v>
      </c>
      <c r="AC3" s="89">
        <f t="shared" si="1"/>
        <v>46068</v>
      </c>
      <c r="AD3" s="89">
        <f t="shared" si="1"/>
        <v>46069</v>
      </c>
      <c r="AE3" s="89">
        <f t="shared" si="1"/>
        <v>46070</v>
      </c>
      <c r="AF3" s="90">
        <f t="shared" si="1"/>
        <v>46071</v>
      </c>
      <c r="AG3" s="90">
        <f t="shared" si="1"/>
        <v>46072</v>
      </c>
      <c r="AH3" s="89">
        <f t="shared" si="1"/>
        <v>46073</v>
      </c>
      <c r="AI3" s="89">
        <f t="shared" si="1"/>
        <v>46074</v>
      </c>
      <c r="AJ3" s="89">
        <f t="shared" si="1"/>
        <v>46075</v>
      </c>
      <c r="AK3" s="89">
        <f t="shared" si="1"/>
        <v>46076</v>
      </c>
      <c r="AL3" s="89">
        <f t="shared" si="1"/>
        <v>46077</v>
      </c>
      <c r="AM3" s="90">
        <f t="shared" si="1"/>
        <v>46078</v>
      </c>
      <c r="AN3" s="90">
        <f t="shared" si="1"/>
        <v>46079</v>
      </c>
      <c r="AO3" s="89">
        <f t="shared" si="1"/>
        <v>46080</v>
      </c>
      <c r="AP3" s="89">
        <f t="shared" si="1"/>
        <v>46081</v>
      </c>
      <c r="AQ3" s="89"/>
      <c r="AR3" s="89"/>
      <c r="AS3" s="89"/>
    </row>
    <row r="4" spans="1:45" x14ac:dyDescent="0.25">
      <c r="A4" s="91">
        <v>1</v>
      </c>
      <c r="B4" s="92" t="s">
        <v>1</v>
      </c>
      <c r="C4" s="93"/>
      <c r="D4" s="94"/>
      <c r="E4" s="87"/>
      <c r="F4" s="95">
        <f>SUM(F5:F9)</f>
        <v>0</v>
      </c>
      <c r="G4" s="96">
        <f>SUM(G5:G9)</f>
        <v>0</v>
      </c>
      <c r="H4" s="87"/>
      <c r="I4" s="95">
        <f>SUM(I5:I9)</f>
        <v>2377764.4799999995</v>
      </c>
      <c r="J4" s="96">
        <f>SUM(J5:J9)</f>
        <v>1.0000000000000002</v>
      </c>
      <c r="K4" s="87"/>
      <c r="L4" s="95">
        <f>SUM(L5:L9)</f>
        <v>2377764.4799999995</v>
      </c>
      <c r="M4" s="96" t="e">
        <f>SUM(M5:M9)</f>
        <v>#DIV/0!</v>
      </c>
      <c r="N4" s="87"/>
      <c r="O4" s="97">
        <f t="shared" ref="O4:AS4" si="2">SUM(O5:O9)</f>
        <v>0</v>
      </c>
      <c r="P4" s="97">
        <f t="shared" si="2"/>
        <v>116989</v>
      </c>
      <c r="Q4" s="97">
        <f>SUM(Q5:Q9)</f>
        <v>237784.97</v>
      </c>
      <c r="R4" s="97">
        <f>SUM(R5:R9)</f>
        <v>453930.06</v>
      </c>
      <c r="S4" s="97">
        <f t="shared" si="2"/>
        <v>108518.75</v>
      </c>
      <c r="T4" s="97">
        <f t="shared" si="2"/>
        <v>1610.91</v>
      </c>
      <c r="U4" s="97">
        <f t="shared" si="2"/>
        <v>0</v>
      </c>
      <c r="V4" s="97">
        <f t="shared" si="2"/>
        <v>0</v>
      </c>
      <c r="W4" s="97">
        <f>SUM(W5:W9)</f>
        <v>0</v>
      </c>
      <c r="X4" s="97">
        <f t="shared" si="2"/>
        <v>0</v>
      </c>
      <c r="Y4" s="97">
        <f>SUM(Y5:Y9)</f>
        <v>23505.68</v>
      </c>
      <c r="Z4" s="97">
        <f>SUM(Z5:Z9)</f>
        <v>1430</v>
      </c>
      <c r="AA4" s="97">
        <f>SUM(AA5:AA9)</f>
        <v>79499.87</v>
      </c>
      <c r="AB4" s="97">
        <f t="shared" si="2"/>
        <v>0</v>
      </c>
      <c r="AC4" s="97">
        <f>SUM(AC5:AC9)</f>
        <v>0</v>
      </c>
      <c r="AD4" s="97">
        <f t="shared" si="2"/>
        <v>0</v>
      </c>
      <c r="AE4" s="97">
        <f t="shared" si="2"/>
        <v>0</v>
      </c>
      <c r="AF4" s="97">
        <f t="shared" si="2"/>
        <v>192705.72999999998</v>
      </c>
      <c r="AG4" s="97">
        <f t="shared" si="2"/>
        <v>12936.25</v>
      </c>
      <c r="AH4" s="97">
        <f t="shared" si="2"/>
        <v>53790</v>
      </c>
      <c r="AI4" s="97">
        <f>SUM(AI5:AI9)</f>
        <v>0</v>
      </c>
      <c r="AJ4" s="97">
        <f>SUM(AJ5:AJ9)</f>
        <v>0</v>
      </c>
      <c r="AK4" s="97">
        <f t="shared" si="2"/>
        <v>147233.84</v>
      </c>
      <c r="AL4" s="97">
        <f t="shared" si="2"/>
        <v>26621.69</v>
      </c>
      <c r="AM4" s="97">
        <f t="shared" si="2"/>
        <v>205967.07</v>
      </c>
      <c r="AN4" s="97">
        <f>SUM(AN5:AN9)</f>
        <v>91676</v>
      </c>
      <c r="AO4" s="97">
        <f>SUM(AO5:AO9)</f>
        <v>623564.66</v>
      </c>
      <c r="AP4" s="97">
        <f>SUM(AP5:AP9)</f>
        <v>0</v>
      </c>
      <c r="AQ4" s="97">
        <f t="shared" si="2"/>
        <v>0</v>
      </c>
      <c r="AR4" s="97">
        <f t="shared" si="2"/>
        <v>0</v>
      </c>
      <c r="AS4" s="97">
        <f t="shared" si="2"/>
        <v>0</v>
      </c>
    </row>
    <row r="5" spans="1:45" outlineLevel="1" x14ac:dyDescent="0.25">
      <c r="A5" s="91">
        <v>2</v>
      </c>
      <c r="B5" s="98" t="str">
        <f>VLOOKUP(A5,Config!$A$8:$B$176,2,0)</f>
        <v>A VISTA (PIX/DEPÓSITO)</v>
      </c>
      <c r="C5" s="57"/>
      <c r="D5" s="99"/>
      <c r="E5" s="87"/>
      <c r="F5" s="100"/>
      <c r="G5" s="101" t="str">
        <f>IF(F5&gt;0,F5/F$4,"")</f>
        <v/>
      </c>
      <c r="H5" s="87"/>
      <c r="I5" s="102">
        <f>SUM(O5:AS5)</f>
        <v>921647.35</v>
      </c>
      <c r="J5" s="103">
        <f>IF($I$4&gt;0,I5/$I$4,"")</f>
        <v>0.38761086632095715</v>
      </c>
      <c r="K5" s="87"/>
      <c r="L5" s="100">
        <f>IF(I5&gt;0,I5-F5,"")</f>
        <v>921647.35</v>
      </c>
      <c r="M5" s="101" t="e">
        <f>IF(I5&gt;0,I5/F5-1,"")</f>
        <v>#DIV/0!</v>
      </c>
      <c r="N5" s="87"/>
      <c r="O5" s="104">
        <f>SUMIFS(Recebimentos!$E:$E,Recebimentos!$B:$B,DRE!$B5,Recebimentos!$A:$A,DRE!O$3)</f>
        <v>0</v>
      </c>
      <c r="P5" s="104">
        <f>SUMIFS(Recebimentos!$E:$E,Recebimentos!$B:$B,DRE!$B5,Recebimentos!$A:$A,DRE!P$3)</f>
        <v>0</v>
      </c>
      <c r="Q5" s="104">
        <f>SUMIFS(Recebimentos!$E:$E,Recebimentos!$B:$B,DRE!$B5,Recebimentos!$A:$A,DRE!Q$3)</f>
        <v>0</v>
      </c>
      <c r="R5" s="104">
        <f>SUMIFS(Recebimentos!$E:$E,Recebimentos!$B:$B,DRE!$B5,Recebimentos!$A:$A,DRE!R$3)</f>
        <v>3930.06</v>
      </c>
      <c r="S5" s="104">
        <f>SUMIFS(Recebimentos!$E:$E,Recebimentos!$B:$B,DRE!$B5,Recebimentos!$A:$A,DRE!S$3)</f>
        <v>108518.75</v>
      </c>
      <c r="T5" s="104">
        <f>SUMIFS(Recebimentos!$E:$E,Recebimentos!$B:$B,DRE!$B5,Recebimentos!$A:$A,DRE!T$3)</f>
        <v>1610.91</v>
      </c>
      <c r="U5" s="104">
        <f>SUMIFS(Recebimentos!$E:$E,Recebimentos!$B:$B,DRE!$B5,Recebimentos!$A:$A,DRE!U$3)</f>
        <v>0</v>
      </c>
      <c r="V5" s="104">
        <f>SUMIFS(Recebimentos!$E:$E,Recebimentos!$B:$B,DRE!$B5,Recebimentos!$A:$A,DRE!V$3)</f>
        <v>0</v>
      </c>
      <c r="W5" s="104">
        <f>SUMIFS(Recebimentos!$E:$E,Recebimentos!$B:$B,DRE!$B5,Recebimentos!$A:$A,DRE!W$3)</f>
        <v>0</v>
      </c>
      <c r="X5" s="104">
        <f>SUMIFS(Recebimentos!$E:$E,Recebimentos!$B:$B,DRE!$B5,Recebimentos!$A:$A,DRE!X$3)</f>
        <v>0</v>
      </c>
      <c r="Y5" s="104">
        <f>SUMIFS(Recebimentos!$E:$E,Recebimentos!$B:$B,DRE!$B5,Recebimentos!$A:$A,DRE!Y$3)</f>
        <v>2190</v>
      </c>
      <c r="Z5" s="104">
        <f>SUMIFS(Recebimentos!$E:$E,Recebimentos!$B:$B,DRE!$B5,Recebimentos!$A:$A,DRE!Z$3)</f>
        <v>0</v>
      </c>
      <c r="AA5" s="104">
        <f>SUMIFS(Recebimentos!$E:$E,Recebimentos!$B:$B,DRE!$B5,Recebimentos!$A:$A,DRE!AA$3)</f>
        <v>62905</v>
      </c>
      <c r="AB5" s="104">
        <f>SUMIFS(Recebimentos!$E:$E,Recebimentos!$B:$B,DRE!$B5,Recebimentos!$A:$A,DRE!AB$3)</f>
        <v>0</v>
      </c>
      <c r="AC5" s="104">
        <f>SUMIFS(Recebimentos!$E:$E,Recebimentos!$B:$B,DRE!$B5,Recebimentos!$A:$A,DRE!AC$3)</f>
        <v>0</v>
      </c>
      <c r="AD5" s="104">
        <f>SUMIFS(Recebimentos!$E:$E,Recebimentos!$B:$B,DRE!$B5,Recebimentos!$A:$A,DRE!AD$3)</f>
        <v>0</v>
      </c>
      <c r="AE5" s="104">
        <f>SUMIFS(Recebimentos!$E:$E,Recebimentos!$B:$B,DRE!$B5,Recebimentos!$A:$A,DRE!AE$3)</f>
        <v>0</v>
      </c>
      <c r="AF5" s="104">
        <f>SUMIFS(Recebimentos!$E:$E,Recebimentos!$B:$B,DRE!$B5,Recebimentos!$A:$A,DRE!AF$3)</f>
        <v>124475.7</v>
      </c>
      <c r="AG5" s="104">
        <f>SUMIFS(Recebimentos!$E:$E,Recebimentos!$B:$B,DRE!$B5,Recebimentos!$A:$A,DRE!AG$3)</f>
        <v>4599</v>
      </c>
      <c r="AH5" s="104">
        <f>SUMIFS(Recebimentos!$E:$E,Recebimentos!$B:$B,DRE!$B5,Recebimentos!$A:$A,DRE!AH$3)</f>
        <v>1440</v>
      </c>
      <c r="AI5" s="104">
        <f>SUMIFS(Recebimentos!$E:$E,Recebimentos!$B:$B,DRE!$B5,Recebimentos!$A:$A,DRE!AI$3)</f>
        <v>0</v>
      </c>
      <c r="AJ5" s="104">
        <f>SUMIFS(Recebimentos!$E:$E,Recebimentos!$B:$B,DRE!$B5,Recebimentos!$A:$A,DRE!AJ$3)</f>
        <v>0</v>
      </c>
      <c r="AK5" s="104">
        <f>SUMIFS(Recebimentos!$E:$E,Recebimentos!$B:$B,DRE!$B5,Recebimentos!$A:$A,DRE!AK$3)</f>
        <v>134280.43</v>
      </c>
      <c r="AL5" s="104">
        <f>SUMIFS(Recebimentos!$E:$E,Recebimentos!$B:$B,DRE!$B5,Recebimentos!$A:$A,DRE!AL$3)</f>
        <v>18395</v>
      </c>
      <c r="AM5" s="104">
        <f>SUMIFS(Recebimentos!$E:$E,Recebimentos!$B:$B,DRE!$B5,Recebimentos!$A:$A,DRE!AM$3)</f>
        <v>0</v>
      </c>
      <c r="AN5" s="104">
        <f>SUMIFS(Recebimentos!$E:$E,Recebimentos!$B:$B,DRE!$B5,Recebimentos!$A:$A,DRE!AN$3)</f>
        <v>91676</v>
      </c>
      <c r="AO5" s="104">
        <f>SUMIFS(Recebimentos!$E:$E,Recebimentos!$B:$B,DRE!$B5,Recebimentos!$A:$A,DRE!AO$3)</f>
        <v>367626.5</v>
      </c>
      <c r="AP5" s="104">
        <f>SUMIFS(Recebimentos!$E:$E,Recebimentos!$B:$B,DRE!$B5,Recebimentos!$A:$A,DRE!AP$3)</f>
        <v>0</v>
      </c>
      <c r="AQ5" s="104">
        <f>SUMIFS(Recebimentos!$E:$E,Recebimentos!$B:$B,DRE!$B5,Recebimentos!$A:$A,DRE!AQ$3)</f>
        <v>0</v>
      </c>
      <c r="AR5" s="104">
        <f>SUMIFS(Recebimentos!$E:$E,Recebimentos!$B:$B,DRE!$B5,Recebimentos!$A:$A,DRE!AR$3)</f>
        <v>0</v>
      </c>
      <c r="AS5" s="104">
        <f>SUMIFS(Recebimentos!$E:$E,Recebimentos!$B:$B,DRE!$B5,Recebimentos!$A:$A,DRE!AS$3)</f>
        <v>0</v>
      </c>
    </row>
    <row r="6" spans="1:45" outlineLevel="1" x14ac:dyDescent="0.25">
      <c r="A6" s="91">
        <v>3</v>
      </c>
      <c r="B6" s="98" t="str">
        <f>VLOOKUP(A6,Config!$A$8:$B$176,2,0)</f>
        <v>ANTECIPAÇÃO</v>
      </c>
      <c r="C6" s="57"/>
      <c r="D6" s="99"/>
      <c r="E6" s="87"/>
      <c r="F6" s="100"/>
      <c r="G6" s="101" t="str">
        <f>IF(F6&gt;0,F6/F$4,"")</f>
        <v/>
      </c>
      <c r="H6" s="87"/>
      <c r="I6" s="102">
        <f>SUM(O6:AS6)</f>
        <v>0</v>
      </c>
      <c r="J6" s="103">
        <f>IF($I$4&gt;0,I6/$I$4,"")</f>
        <v>0</v>
      </c>
      <c r="K6" s="87"/>
      <c r="L6" s="100" t="str">
        <f>IF(I6&gt;0,I6-F6,"")</f>
        <v/>
      </c>
      <c r="M6" s="101" t="str">
        <f>IF(I6&gt;0,I6/F6-1,"")</f>
        <v/>
      </c>
      <c r="N6" s="87"/>
      <c r="O6" s="104">
        <f>SUMIFS(Recebimentos!$E:$E,Recebimentos!$B:$B,DRE!$B6,Recebimentos!$A:$A,DRE!O$3)</f>
        <v>0</v>
      </c>
      <c r="P6" s="104">
        <f>SUMIFS(Recebimentos!$E:$E,Recebimentos!$B:$B,DRE!$B6,Recebimentos!$A:$A,DRE!P$3)</f>
        <v>0</v>
      </c>
      <c r="Q6" s="104">
        <f>SUMIFS(Recebimentos!$E:$E,Recebimentos!$B:$B,DRE!$B6,Recebimentos!$A:$A,DRE!Q$3)</f>
        <v>0</v>
      </c>
      <c r="R6" s="104">
        <f>SUMIFS(Recebimentos!$E:$E,Recebimentos!$B:$B,DRE!$B6,Recebimentos!$A:$A,DRE!R$3)</f>
        <v>0</v>
      </c>
      <c r="S6" s="104">
        <f>SUMIFS(Recebimentos!$E:$E,Recebimentos!$B:$B,DRE!$B6,Recebimentos!$A:$A,DRE!S$3)</f>
        <v>0</v>
      </c>
      <c r="T6" s="104">
        <f>SUMIFS(Recebimentos!$E:$E,Recebimentos!$B:$B,DRE!$B6,Recebimentos!$A:$A,DRE!T$3)</f>
        <v>0</v>
      </c>
      <c r="U6" s="104">
        <f>SUMIFS(Recebimentos!$E:$E,Recebimentos!$B:$B,DRE!$B6,Recebimentos!$A:$A,DRE!U$3)</f>
        <v>0</v>
      </c>
      <c r="V6" s="104">
        <f>SUMIFS(Recebimentos!$E:$E,Recebimentos!$B:$B,DRE!$B6,Recebimentos!$A:$A,DRE!V$3)</f>
        <v>0</v>
      </c>
      <c r="W6" s="104">
        <f>SUMIFS(Recebimentos!$E:$E,Recebimentos!$B:$B,DRE!$B6,Recebimentos!$A:$A,DRE!W$3)</f>
        <v>0</v>
      </c>
      <c r="X6" s="104">
        <f>SUMIFS(Recebimentos!$E:$E,Recebimentos!$B:$B,DRE!$B6,Recebimentos!$A:$A,DRE!X$3)</f>
        <v>0</v>
      </c>
      <c r="Y6" s="104">
        <f>SUMIFS(Recebimentos!$E:$E,Recebimentos!$B:$B,DRE!$B6,Recebimentos!$A:$A,DRE!Y$3)</f>
        <v>0</v>
      </c>
      <c r="Z6" s="104">
        <f>SUMIFS(Recebimentos!$E:$E,Recebimentos!$B:$B,DRE!$B6,Recebimentos!$A:$A,DRE!Z$3)</f>
        <v>0</v>
      </c>
      <c r="AA6" s="104">
        <f>SUMIFS(Recebimentos!$E:$E,Recebimentos!$B:$B,DRE!$B6,Recebimentos!$A:$A,DRE!AA$3)</f>
        <v>0</v>
      </c>
      <c r="AB6" s="104">
        <f>SUMIFS(Recebimentos!$E:$E,Recebimentos!$B:$B,DRE!$B6,Recebimentos!$A:$A,DRE!AB$3)</f>
        <v>0</v>
      </c>
      <c r="AC6" s="104">
        <f>SUMIFS(Recebimentos!$E:$E,Recebimentos!$B:$B,DRE!$B6,Recebimentos!$A:$A,DRE!AC$3)</f>
        <v>0</v>
      </c>
      <c r="AD6" s="104">
        <f>SUMIFS(Recebimentos!$E:$E,Recebimentos!$B:$B,DRE!$B6,Recebimentos!$A:$A,DRE!AD$3)</f>
        <v>0</v>
      </c>
      <c r="AE6" s="104">
        <f>SUMIFS(Recebimentos!$E:$E,Recebimentos!$B:$B,DRE!$B6,Recebimentos!$A:$A,DRE!AE$3)</f>
        <v>0</v>
      </c>
      <c r="AF6" s="104">
        <f>SUMIFS(Recebimentos!$E:$E,Recebimentos!$B:$B,DRE!$B6,Recebimentos!$A:$A,DRE!AF$3)</f>
        <v>0</v>
      </c>
      <c r="AG6" s="104">
        <f>SUMIFS(Recebimentos!$E:$E,Recebimentos!$B:$B,DRE!$B6,Recebimentos!$A:$A,DRE!AG$3)</f>
        <v>0</v>
      </c>
      <c r="AH6" s="104">
        <f>SUMIFS(Recebimentos!$E:$E,Recebimentos!$B:$B,DRE!$B6,Recebimentos!$A:$A,DRE!AH$3)</f>
        <v>0</v>
      </c>
      <c r="AI6" s="104">
        <f>SUMIFS(Recebimentos!$E:$E,Recebimentos!$B:$B,DRE!$B6,Recebimentos!$A:$A,DRE!AI$3)</f>
        <v>0</v>
      </c>
      <c r="AJ6" s="104">
        <f>SUMIFS(Recebimentos!$E:$E,Recebimentos!$B:$B,DRE!$B6,Recebimentos!$A:$A,DRE!AJ$3)</f>
        <v>0</v>
      </c>
      <c r="AK6" s="104">
        <f>SUMIFS(Recebimentos!$E:$E,Recebimentos!$B:$B,DRE!$B6,Recebimentos!$A:$A,DRE!AK$3)</f>
        <v>0</v>
      </c>
      <c r="AL6" s="104">
        <f>SUMIFS(Recebimentos!$E:$E,Recebimentos!$B:$B,DRE!$B6,Recebimentos!$A:$A,DRE!AL$3)</f>
        <v>0</v>
      </c>
      <c r="AM6" s="104">
        <f>SUMIFS(Recebimentos!$E:$E,Recebimentos!$B:$B,DRE!$B6,Recebimentos!$A:$A,DRE!AM$3)</f>
        <v>0</v>
      </c>
      <c r="AN6" s="104">
        <f>SUMIFS(Recebimentos!$E:$E,Recebimentos!$B:$B,DRE!$B6,Recebimentos!$A:$A,DRE!AN$3)</f>
        <v>0</v>
      </c>
      <c r="AO6" s="104">
        <f>SUMIFS(Recebimentos!$E:$E,Recebimentos!$B:$B,DRE!$B6,Recebimentos!$A:$A,DRE!AO$3)</f>
        <v>0</v>
      </c>
      <c r="AP6" s="104">
        <f>SUMIFS(Recebimentos!$E:$E,Recebimentos!$B:$B,DRE!$B6,Recebimentos!$A:$A,DRE!AP$3)</f>
        <v>0</v>
      </c>
      <c r="AQ6" s="104">
        <f>SUMIFS(Recebimentos!$E:$E,Recebimentos!$B:$B,DRE!$B6,Recebimentos!$A:$A,DRE!AQ$3)</f>
        <v>0</v>
      </c>
      <c r="AR6" s="104">
        <f>SUMIFS(Recebimentos!$E:$E,Recebimentos!$B:$B,DRE!$B6,Recebimentos!$A:$A,DRE!AR$3)</f>
        <v>0</v>
      </c>
      <c r="AS6" s="104">
        <f>SUMIFS(Recebimentos!$E:$E,Recebimentos!$B:$B,DRE!$B6,Recebimentos!$A:$A,DRE!AS$3)</f>
        <v>0</v>
      </c>
    </row>
    <row r="7" spans="1:45" outlineLevel="1" x14ac:dyDescent="0.25">
      <c r="A7" s="91">
        <v>4</v>
      </c>
      <c r="B7" s="98" t="str">
        <f>VLOOKUP(A7,Config!$A$8:$B$176,2,0)</f>
        <v>DESCONTO DUPLICATAS</v>
      </c>
      <c r="C7" s="57"/>
      <c r="D7" s="99"/>
      <c r="F7" s="100"/>
      <c r="G7" s="101" t="str">
        <f t="shared" ref="G7:G63" si="3">IF(F7&gt;0,F7/F$4,"")</f>
        <v/>
      </c>
      <c r="I7" s="102">
        <f t="shared" ref="I7:I9" si="4">SUM(O7:AS7)</f>
        <v>1357733.32</v>
      </c>
      <c r="J7" s="103">
        <f>IF($I$4&gt;0,I7/$I$4,"")</f>
        <v>0.57101253358785153</v>
      </c>
      <c r="L7" s="100">
        <f>IF(I7&gt;0,I7-F7,"")</f>
        <v>1357733.32</v>
      </c>
      <c r="M7" s="101" t="e">
        <f>IF(I7&gt;0,I7/F7-1,"")</f>
        <v>#DIV/0!</v>
      </c>
      <c r="O7" s="104">
        <f>SUMIFS(Recebimentos!$E:$E,Recebimentos!$B:$B,DRE!$B7,Recebimentos!$A:$A,DRE!O$3)</f>
        <v>0</v>
      </c>
      <c r="P7" s="104">
        <f>SUMIFS(Recebimentos!$E:$E,Recebimentos!$B:$B,DRE!$B7,Recebimentos!$A:$A,DRE!P$3)</f>
        <v>116989</v>
      </c>
      <c r="Q7" s="104">
        <f>SUMIFS(Recebimentos!$E:$E,Recebimentos!$B:$B,DRE!$B7,Recebimentos!$A:$A,DRE!Q$3)</f>
        <v>237784.97</v>
      </c>
      <c r="R7" s="104">
        <f>SUMIFS(Recebimentos!$E:$E,Recebimentos!$B:$B,DRE!$B7,Recebimentos!$A:$A,DRE!R$3)</f>
        <v>450000</v>
      </c>
      <c r="S7" s="104">
        <f>SUMIFS(Recebimentos!$E:$E,Recebimentos!$B:$B,DRE!$B7,Recebimentos!$A:$A,DRE!S$3)</f>
        <v>0</v>
      </c>
      <c r="T7" s="104">
        <f>SUMIFS(Recebimentos!$E:$E,Recebimentos!$B:$B,DRE!$B7,Recebimentos!$A:$A,DRE!T$3)</f>
        <v>0</v>
      </c>
      <c r="U7" s="104">
        <f>SUMIFS(Recebimentos!$E:$E,Recebimentos!$B:$B,DRE!$B7,Recebimentos!$A:$A,DRE!U$3)</f>
        <v>0</v>
      </c>
      <c r="V7" s="104">
        <f>SUMIFS(Recebimentos!$E:$E,Recebimentos!$B:$B,DRE!$B7,Recebimentos!$A:$A,DRE!V$3)</f>
        <v>0</v>
      </c>
      <c r="W7" s="104">
        <f>SUMIFS(Recebimentos!$E:$E,Recebimentos!$B:$B,DRE!$B7,Recebimentos!$A:$A,DRE!W$3)</f>
        <v>0</v>
      </c>
      <c r="X7" s="104">
        <f>SUMIFS(Recebimentos!$E:$E,Recebimentos!$B:$B,DRE!$B7,Recebimentos!$A:$A,DRE!X$3)</f>
        <v>0</v>
      </c>
      <c r="Y7" s="104">
        <f>SUMIFS(Recebimentos!$E:$E,Recebimentos!$B:$B,DRE!$B7,Recebimentos!$A:$A,DRE!Y$3)</f>
        <v>17916.68</v>
      </c>
      <c r="Z7" s="104">
        <f>SUMIFS(Recebimentos!$E:$E,Recebimentos!$B:$B,DRE!$B7,Recebimentos!$A:$A,DRE!Z$3)</f>
        <v>0</v>
      </c>
      <c r="AA7" s="104">
        <f>SUMIFS(Recebimentos!$E:$E,Recebimentos!$B:$B,DRE!$B7,Recebimentos!$A:$A,DRE!AA$3)</f>
        <v>0</v>
      </c>
      <c r="AB7" s="104">
        <f>SUMIFS(Recebimentos!$E:$E,Recebimentos!$B:$B,DRE!$B7,Recebimentos!$A:$A,DRE!AB$3)</f>
        <v>0</v>
      </c>
      <c r="AC7" s="104">
        <f>SUMIFS(Recebimentos!$E:$E,Recebimentos!$B:$B,DRE!$B7,Recebimentos!$A:$A,DRE!AC$3)</f>
        <v>0</v>
      </c>
      <c r="AD7" s="104">
        <f>SUMIFS(Recebimentos!$E:$E,Recebimentos!$B:$B,DRE!$B7,Recebimentos!$A:$A,DRE!AD$3)</f>
        <v>0</v>
      </c>
      <c r="AE7" s="104">
        <f>SUMIFS(Recebimentos!$E:$E,Recebimentos!$B:$B,DRE!$B7,Recebimentos!$A:$A,DRE!AE$3)</f>
        <v>0</v>
      </c>
      <c r="AF7" s="104">
        <f>SUMIFS(Recebimentos!$E:$E,Recebimentos!$B:$B,DRE!$B7,Recebimentos!$A:$A,DRE!AF$3)</f>
        <v>63583.03</v>
      </c>
      <c r="AG7" s="104">
        <f>SUMIFS(Recebimentos!$E:$E,Recebimentos!$B:$B,DRE!$B7,Recebimentos!$A:$A,DRE!AG$3)</f>
        <v>0</v>
      </c>
      <c r="AH7" s="104">
        <f>SUMIFS(Recebimentos!$E:$E,Recebimentos!$B:$B,DRE!$B7,Recebimentos!$A:$A,DRE!AH$3)</f>
        <v>0</v>
      </c>
      <c r="AI7" s="104">
        <f>SUMIFS(Recebimentos!$E:$E,Recebimentos!$B:$B,DRE!$B7,Recebimentos!$A:$A,DRE!AI$3)</f>
        <v>0</v>
      </c>
      <c r="AJ7" s="104">
        <f>SUMIFS(Recebimentos!$E:$E,Recebimentos!$B:$B,DRE!$B7,Recebimentos!$A:$A,DRE!AJ$3)</f>
        <v>0</v>
      </c>
      <c r="AK7" s="104">
        <f>SUMIFS(Recebimentos!$E:$E,Recebimentos!$B:$B,DRE!$B7,Recebimentos!$A:$A,DRE!AK$3)</f>
        <v>12953.41</v>
      </c>
      <c r="AL7" s="104">
        <f>SUMIFS(Recebimentos!$E:$E,Recebimentos!$B:$B,DRE!$B7,Recebimentos!$A:$A,DRE!AL$3)</f>
        <v>0</v>
      </c>
      <c r="AM7" s="104">
        <f>SUMIFS(Recebimentos!$E:$E,Recebimentos!$B:$B,DRE!$B7,Recebimentos!$A:$A,DRE!AM$3)</f>
        <v>202568.07</v>
      </c>
      <c r="AN7" s="104">
        <f>SUMIFS(Recebimentos!$E:$E,Recebimentos!$B:$B,DRE!$B7,Recebimentos!$A:$A,DRE!AN$3)</f>
        <v>0</v>
      </c>
      <c r="AO7" s="104">
        <f>SUMIFS(Recebimentos!$E:$E,Recebimentos!$B:$B,DRE!$B7,Recebimentos!$A:$A,DRE!AO$3)</f>
        <v>255938.16</v>
      </c>
      <c r="AP7" s="104">
        <f>SUMIFS(Recebimentos!$E:$E,Recebimentos!$B:$B,DRE!$B7,Recebimentos!$A:$A,DRE!AP$3)</f>
        <v>0</v>
      </c>
      <c r="AQ7" s="104">
        <f>SUMIFS(Recebimentos!$E:$E,Recebimentos!$B:$B,DRE!$B7,Recebimentos!$A:$A,DRE!AQ$3)</f>
        <v>0</v>
      </c>
      <c r="AR7" s="104">
        <f>SUMIFS(Recebimentos!$E:$E,Recebimentos!$B:$B,DRE!$B7,Recebimentos!$A:$A,DRE!AR$3)</f>
        <v>0</v>
      </c>
      <c r="AS7" s="104">
        <f>SUMIFS(Recebimentos!$E:$E,Recebimentos!$B:$B,DRE!$B7,Recebimentos!$A:$A,DRE!AS$3)</f>
        <v>0</v>
      </c>
    </row>
    <row r="8" spans="1:45" outlineLevel="1" x14ac:dyDescent="0.25">
      <c r="A8" s="91">
        <v>5</v>
      </c>
      <c r="B8" s="98" t="str">
        <f>VLOOKUP(A8,Config!$A$8:$B$176,2,0)</f>
        <v>LIQUIDAÇÃO DE COBRANÇA</v>
      </c>
      <c r="C8" s="57"/>
      <c r="D8" s="99"/>
      <c r="F8" s="100"/>
      <c r="G8" s="101" t="str">
        <f t="shared" si="3"/>
        <v/>
      </c>
      <c r="I8" s="102">
        <f t="shared" si="4"/>
        <v>98383.799999999988</v>
      </c>
      <c r="J8" s="103">
        <f>IF($I$4&gt;0,I8/$I$4,"")</f>
        <v>4.1376595885560544E-2</v>
      </c>
      <c r="L8" s="100">
        <f>IF(I8&gt;0,I8-F8,"")</f>
        <v>98383.799999999988</v>
      </c>
      <c r="M8" s="101" t="e">
        <f>IF(I8&gt;0,I8/F8-1,"")</f>
        <v>#DIV/0!</v>
      </c>
      <c r="O8" s="104">
        <f>SUMIFS(Recebimentos!$E:$E,Recebimentos!$B:$B,DRE!$B8,Recebimentos!$A:$A,DRE!O$3)</f>
        <v>0</v>
      </c>
      <c r="P8" s="104">
        <f>SUMIFS(Recebimentos!$E:$E,Recebimentos!$B:$B,DRE!$B8,Recebimentos!$A:$A,DRE!P$3)</f>
        <v>0</v>
      </c>
      <c r="Q8" s="104">
        <f>SUMIFS(Recebimentos!$E:$E,Recebimentos!$B:$B,DRE!$B8,Recebimentos!$A:$A,DRE!Q$3)</f>
        <v>0</v>
      </c>
      <c r="R8" s="104">
        <f>SUMIFS(Recebimentos!$E:$E,Recebimentos!$B:$B,DRE!$B8,Recebimentos!$A:$A,DRE!R$3)</f>
        <v>0</v>
      </c>
      <c r="S8" s="104">
        <f>SUMIFS(Recebimentos!$E:$E,Recebimentos!$B:$B,DRE!$B8,Recebimentos!$A:$A,DRE!S$3)</f>
        <v>0</v>
      </c>
      <c r="T8" s="104">
        <f>SUMIFS(Recebimentos!$E:$E,Recebimentos!$B:$B,DRE!$B8,Recebimentos!$A:$A,DRE!T$3)</f>
        <v>0</v>
      </c>
      <c r="U8" s="104">
        <f>SUMIFS(Recebimentos!$E:$E,Recebimentos!$B:$B,DRE!$B8,Recebimentos!$A:$A,DRE!U$3)</f>
        <v>0</v>
      </c>
      <c r="V8" s="104">
        <f>SUMIFS(Recebimentos!$E:$E,Recebimentos!$B:$B,DRE!$B8,Recebimentos!$A:$A,DRE!V$3)</f>
        <v>0</v>
      </c>
      <c r="W8" s="104">
        <f>SUMIFS(Recebimentos!$E:$E,Recebimentos!$B:$B,DRE!$B8,Recebimentos!$A:$A,DRE!W$3)</f>
        <v>0</v>
      </c>
      <c r="X8" s="104">
        <f>SUMIFS(Recebimentos!$E:$E,Recebimentos!$B:$B,DRE!$B8,Recebimentos!$A:$A,DRE!X$3)</f>
        <v>0</v>
      </c>
      <c r="Y8" s="104">
        <f>SUMIFS(Recebimentos!$E:$E,Recebimentos!$B:$B,DRE!$B8,Recebimentos!$A:$A,DRE!Y$3)</f>
        <v>3399</v>
      </c>
      <c r="Z8" s="104">
        <f>SUMIFS(Recebimentos!$E:$E,Recebimentos!$B:$B,DRE!$B8,Recebimentos!$A:$A,DRE!Z$3)</f>
        <v>1430</v>
      </c>
      <c r="AA8" s="104">
        <f>SUMIFS(Recebimentos!$E:$E,Recebimentos!$B:$B,DRE!$B8,Recebimentos!$A:$A,DRE!AA$3)</f>
        <v>16594.87</v>
      </c>
      <c r="AB8" s="104">
        <f>SUMIFS(Recebimentos!$E:$E,Recebimentos!$B:$B,DRE!$B8,Recebimentos!$A:$A,DRE!AB$3)</f>
        <v>0</v>
      </c>
      <c r="AC8" s="104">
        <f>SUMIFS(Recebimentos!$E:$E,Recebimentos!$B:$B,DRE!$B8,Recebimentos!$A:$A,DRE!AC$3)</f>
        <v>0</v>
      </c>
      <c r="AD8" s="104">
        <f>SUMIFS(Recebimentos!$E:$E,Recebimentos!$B:$B,DRE!$B8,Recebimentos!$A:$A,DRE!AD$3)</f>
        <v>0</v>
      </c>
      <c r="AE8" s="104">
        <f>SUMIFS(Recebimentos!$E:$E,Recebimentos!$B:$B,DRE!$B8,Recebimentos!$A:$A,DRE!AE$3)</f>
        <v>0</v>
      </c>
      <c r="AF8" s="104">
        <f>SUMIFS(Recebimentos!$E:$E,Recebimentos!$B:$B,DRE!$B8,Recebimentos!$A:$A,DRE!AF$3)</f>
        <v>4647</v>
      </c>
      <c r="AG8" s="104">
        <f>SUMIFS(Recebimentos!$E:$E,Recebimentos!$B:$B,DRE!$B8,Recebimentos!$A:$A,DRE!AG$3)</f>
        <v>8337.25</v>
      </c>
      <c r="AH8" s="104">
        <f>SUMIFS(Recebimentos!$E:$E,Recebimentos!$B:$B,DRE!$B8,Recebimentos!$A:$A,DRE!AH$3)</f>
        <v>52350</v>
      </c>
      <c r="AI8" s="104">
        <f>SUMIFS(Recebimentos!$E:$E,Recebimentos!$B:$B,DRE!$B8,Recebimentos!$A:$A,DRE!AI$3)</f>
        <v>0</v>
      </c>
      <c r="AJ8" s="104">
        <f>SUMIFS(Recebimentos!$E:$E,Recebimentos!$B:$B,DRE!$B8,Recebimentos!$A:$A,DRE!AJ$3)</f>
        <v>0</v>
      </c>
      <c r="AK8" s="104">
        <f>SUMIFS(Recebimentos!$E:$E,Recebimentos!$B:$B,DRE!$B8,Recebimentos!$A:$A,DRE!AK$3)</f>
        <v>0</v>
      </c>
      <c r="AL8" s="104">
        <f>SUMIFS(Recebimentos!$E:$E,Recebimentos!$B:$B,DRE!$B8,Recebimentos!$A:$A,DRE!AL$3)</f>
        <v>8226.68</v>
      </c>
      <c r="AM8" s="104">
        <f>SUMIFS(Recebimentos!$E:$E,Recebimentos!$B:$B,DRE!$B8,Recebimentos!$A:$A,DRE!AM$3)</f>
        <v>3399</v>
      </c>
      <c r="AN8" s="104">
        <f>SUMIFS(Recebimentos!$E:$E,Recebimentos!$B:$B,DRE!$B8,Recebimentos!$A:$A,DRE!AN$3)</f>
        <v>0</v>
      </c>
      <c r="AO8" s="104">
        <f>SUMIFS(Recebimentos!$E:$E,Recebimentos!$B:$B,DRE!$B8,Recebimentos!$A:$A,DRE!AO$3)</f>
        <v>0</v>
      </c>
      <c r="AP8" s="104">
        <f>SUMIFS(Recebimentos!$E:$E,Recebimentos!$B:$B,DRE!$B8,Recebimentos!$A:$A,DRE!AP$3)</f>
        <v>0</v>
      </c>
      <c r="AQ8" s="104">
        <f>SUMIFS(Recebimentos!$E:$E,Recebimentos!$B:$B,DRE!$B8,Recebimentos!$A:$A,DRE!AQ$3)</f>
        <v>0</v>
      </c>
      <c r="AR8" s="104">
        <f>SUMIFS(Recebimentos!$E:$E,Recebimentos!$B:$B,DRE!$B8,Recebimentos!$A:$A,DRE!AR$3)</f>
        <v>0</v>
      </c>
      <c r="AS8" s="104">
        <f>SUMIFS(Recebimentos!$E:$E,Recebimentos!$B:$B,DRE!$B8,Recebimentos!$A:$A,DRE!AS$3)</f>
        <v>0</v>
      </c>
    </row>
    <row r="9" spans="1:45" outlineLevel="1" x14ac:dyDescent="0.25">
      <c r="A9" s="91">
        <v>6</v>
      </c>
      <c r="B9" s="98" t="str">
        <f>VLOOKUP(A9,Config!$A$8:$B$176,2,0)</f>
        <v>OUTROS</v>
      </c>
      <c r="C9" s="57"/>
      <c r="D9" s="99"/>
      <c r="F9" s="100"/>
      <c r="G9" s="101" t="str">
        <f t="shared" si="3"/>
        <v/>
      </c>
      <c r="I9" s="102">
        <f t="shared" si="4"/>
        <v>0.01</v>
      </c>
      <c r="J9" s="103">
        <f>IF($I$4&gt;0,I9/$I$4,"")</f>
        <v>4.2056309967251262E-9</v>
      </c>
      <c r="L9" s="100">
        <f>IF(I9&gt;0,I9-F9,"")</f>
        <v>0.01</v>
      </c>
      <c r="M9" s="101" t="e">
        <f>IF(I9&gt;0,I9/F9-1,"")</f>
        <v>#DIV/0!</v>
      </c>
      <c r="O9" s="104">
        <f>SUMIFS(Recebimentos!$E:$E,Recebimentos!$B:$B,DRE!$B9,Recebimentos!$A:$A,DRE!O$3)</f>
        <v>0</v>
      </c>
      <c r="P9" s="104">
        <f>SUMIFS(Recebimentos!$E:$E,Recebimentos!$B:$B,DRE!$B9,Recebimentos!$A:$A,DRE!P$3)</f>
        <v>0</v>
      </c>
      <c r="Q9" s="104">
        <f>SUMIFS(Recebimentos!$E:$E,Recebimentos!$B:$B,DRE!$B9,Recebimentos!$A:$A,DRE!Q$3)</f>
        <v>0</v>
      </c>
      <c r="R9" s="104">
        <f>SUMIFS(Recebimentos!$E:$E,Recebimentos!$B:$B,DRE!$B9,Recebimentos!$A:$A,DRE!R$3)</f>
        <v>0</v>
      </c>
      <c r="S9" s="104">
        <f>SUMIFS(Recebimentos!$E:$E,Recebimentos!$B:$B,DRE!$B9,Recebimentos!$A:$A,DRE!S$3)</f>
        <v>0</v>
      </c>
      <c r="T9" s="104">
        <f>SUMIFS(Recebimentos!$E:$E,Recebimentos!$B:$B,DRE!$B9,Recebimentos!$A:$A,DRE!T$3)</f>
        <v>0</v>
      </c>
      <c r="U9" s="104">
        <f>SUMIFS(Recebimentos!$E:$E,Recebimentos!$B:$B,DRE!$B9,Recebimentos!$A:$A,DRE!U$3)</f>
        <v>0</v>
      </c>
      <c r="V9" s="104">
        <f>SUMIFS(Recebimentos!$E:$E,Recebimentos!$B:$B,DRE!$B9,Recebimentos!$A:$A,DRE!V$3)</f>
        <v>0</v>
      </c>
      <c r="W9" s="104">
        <f>SUMIFS(Recebimentos!$E:$E,Recebimentos!$B:$B,DRE!$B9,Recebimentos!$A:$A,DRE!W$3)</f>
        <v>0</v>
      </c>
      <c r="X9" s="104">
        <f>SUMIFS(Recebimentos!$E:$E,Recebimentos!$B:$B,DRE!$B9,Recebimentos!$A:$A,DRE!X$3)</f>
        <v>0</v>
      </c>
      <c r="Y9" s="104">
        <f>SUMIFS(Recebimentos!$E:$E,Recebimentos!$B:$B,DRE!$B9,Recebimentos!$A:$A,DRE!Y$3)</f>
        <v>0</v>
      </c>
      <c r="Z9" s="104">
        <f>SUMIFS(Recebimentos!$E:$E,Recebimentos!$B:$B,DRE!$B9,Recebimentos!$A:$A,DRE!Z$3)</f>
        <v>0</v>
      </c>
      <c r="AA9" s="104">
        <f>SUMIFS(Recebimentos!$E:$E,Recebimentos!$B:$B,DRE!$B9,Recebimentos!$A:$A,DRE!AA$3)</f>
        <v>0</v>
      </c>
      <c r="AB9" s="104">
        <f>SUMIFS(Recebimentos!$E:$E,Recebimentos!$B:$B,DRE!$B9,Recebimentos!$A:$A,DRE!AB$3)</f>
        <v>0</v>
      </c>
      <c r="AC9" s="104">
        <f>SUMIFS(Recebimentos!$E:$E,Recebimentos!$B:$B,DRE!$B9,Recebimentos!$A:$A,DRE!AC$3)</f>
        <v>0</v>
      </c>
      <c r="AD9" s="104">
        <f>SUMIFS(Recebimentos!$E:$E,Recebimentos!$B:$B,DRE!$B9,Recebimentos!$A:$A,DRE!AD$3)</f>
        <v>0</v>
      </c>
      <c r="AE9" s="104">
        <f>SUMIFS(Recebimentos!$E:$E,Recebimentos!$B:$B,DRE!$B9,Recebimentos!$A:$A,DRE!AE$3)</f>
        <v>0</v>
      </c>
      <c r="AF9" s="104">
        <f>SUMIFS(Recebimentos!$E:$E,Recebimentos!$B:$B,DRE!$B9,Recebimentos!$A:$A,DRE!AF$3)</f>
        <v>0</v>
      </c>
      <c r="AG9" s="104">
        <f>SUMIFS(Recebimentos!$E:$E,Recebimentos!$B:$B,DRE!$B9,Recebimentos!$A:$A,DRE!AG$3)</f>
        <v>0</v>
      </c>
      <c r="AH9" s="104">
        <f>SUMIFS(Recebimentos!$E:$E,Recebimentos!$B:$B,DRE!$B9,Recebimentos!$A:$A,DRE!AH$3)</f>
        <v>0</v>
      </c>
      <c r="AI9" s="104">
        <f>SUMIFS(Recebimentos!$E:$E,Recebimentos!$B:$B,DRE!$B9,Recebimentos!$A:$A,DRE!AI$3)</f>
        <v>0</v>
      </c>
      <c r="AJ9" s="104">
        <f>SUMIFS(Recebimentos!$E:$E,Recebimentos!$B:$B,DRE!$B9,Recebimentos!$A:$A,DRE!AJ$3)</f>
        <v>0</v>
      </c>
      <c r="AK9" s="104">
        <f>SUMIFS(Recebimentos!$E:$E,Recebimentos!$B:$B,DRE!$B9,Recebimentos!$A:$A,DRE!AK$3)</f>
        <v>0</v>
      </c>
      <c r="AL9" s="104">
        <f>SUMIFS(Recebimentos!$E:$E,Recebimentos!$B:$B,DRE!$B9,Recebimentos!$A:$A,DRE!AL$3)</f>
        <v>0.01</v>
      </c>
      <c r="AM9" s="104">
        <f>SUMIFS(Recebimentos!$E:$E,Recebimentos!$B:$B,DRE!$B9,Recebimentos!$A:$A,DRE!AM$3)</f>
        <v>0</v>
      </c>
      <c r="AN9" s="104">
        <f>SUMIFS(Recebimentos!$E:$E,Recebimentos!$B:$B,DRE!$B9,Recebimentos!$A:$A,DRE!AN$3)</f>
        <v>0</v>
      </c>
      <c r="AO9" s="104">
        <f>SUMIFS(Recebimentos!$E:$E,Recebimentos!$B:$B,DRE!$B9,Recebimentos!$A:$A,DRE!AO$3)</f>
        <v>0</v>
      </c>
      <c r="AP9" s="104">
        <f>SUMIFS(Recebimentos!$E:$E,Recebimentos!$B:$B,DRE!$B9,Recebimentos!$A:$A,DRE!AP$3)</f>
        <v>0</v>
      </c>
      <c r="AQ9" s="104">
        <f>SUMIFS(Recebimentos!$E:$E,Recebimentos!$B:$B,DRE!$B9,Recebimentos!$A:$A,DRE!AQ$3)</f>
        <v>0</v>
      </c>
      <c r="AR9" s="104">
        <f>SUMIFS(Recebimentos!$E:$E,Recebimentos!$B:$B,DRE!$B9,Recebimentos!$A:$A,DRE!AR$3)</f>
        <v>0</v>
      </c>
      <c r="AS9" s="104">
        <f>SUMIFS(Recebimentos!$E:$E,Recebimentos!$B:$B,DRE!$B9,Recebimentos!$A:$A,DRE!AS$3)</f>
        <v>0</v>
      </c>
    </row>
    <row r="10" spans="1:45" s="250" customFormat="1" x14ac:dyDescent="0.25">
      <c r="A10" s="248">
        <v>7</v>
      </c>
      <c r="B10" s="239" t="s">
        <v>161</v>
      </c>
      <c r="C10" s="240"/>
      <c r="D10" s="249"/>
      <c r="F10" s="244">
        <f>SUM(F11:F19)</f>
        <v>0</v>
      </c>
      <c r="G10" s="245" t="str">
        <f t="shared" si="3"/>
        <v/>
      </c>
      <c r="I10" s="244">
        <f>SUM(I11:I19)</f>
        <v>1130967.53</v>
      </c>
      <c r="J10" s="245">
        <f t="shared" ref="J10:J67" si="5">IF($I$4&gt;0,I10/$I$4,"")</f>
        <v>0.47564321004576543</v>
      </c>
      <c r="L10" s="244">
        <f>SUM(L11:L19)</f>
        <v>1130967.53</v>
      </c>
      <c r="M10" s="245" t="e">
        <f>SUM(M11:M19)</f>
        <v>#DIV/0!</v>
      </c>
      <c r="O10" s="246">
        <f t="shared" ref="O10:AS10" si="6">SUM(O11:O19)</f>
        <v>0</v>
      </c>
      <c r="P10" s="246">
        <f>SUM(P11:P19)</f>
        <v>6391.8</v>
      </c>
      <c r="Q10" s="246">
        <f t="shared" si="6"/>
        <v>99950.89</v>
      </c>
      <c r="R10" s="246">
        <f>SUM(R11:R19)</f>
        <v>21879</v>
      </c>
      <c r="S10" s="246">
        <f t="shared" si="6"/>
        <v>52350</v>
      </c>
      <c r="T10" s="246">
        <f t="shared" si="6"/>
        <v>0</v>
      </c>
      <c r="U10" s="246">
        <f t="shared" si="6"/>
        <v>0</v>
      </c>
      <c r="V10" s="246">
        <f t="shared" si="6"/>
        <v>0</v>
      </c>
      <c r="W10" s="246">
        <f>SUM(W11:W19)</f>
        <v>0</v>
      </c>
      <c r="X10" s="246">
        <f t="shared" si="6"/>
        <v>3041.4</v>
      </c>
      <c r="Y10" s="246">
        <f>SUM(Y11:Y19)</f>
        <v>1136.73</v>
      </c>
      <c r="Z10" s="246">
        <f t="shared" si="6"/>
        <v>3399</v>
      </c>
      <c r="AA10" s="246">
        <f t="shared" si="6"/>
        <v>4627.6400000000003</v>
      </c>
      <c r="AB10" s="246">
        <f t="shared" si="6"/>
        <v>0</v>
      </c>
      <c r="AC10" s="246">
        <f t="shared" si="6"/>
        <v>0</v>
      </c>
      <c r="AD10" s="246">
        <f t="shared" si="6"/>
        <v>0</v>
      </c>
      <c r="AE10" s="246">
        <f t="shared" si="6"/>
        <v>0</v>
      </c>
      <c r="AF10" s="246">
        <f t="shared" si="6"/>
        <v>73951.87</v>
      </c>
      <c r="AG10" s="246">
        <f t="shared" si="6"/>
        <v>4093.93</v>
      </c>
      <c r="AH10" s="246">
        <f t="shared" si="6"/>
        <v>52350</v>
      </c>
      <c r="AI10" s="246">
        <f t="shared" si="6"/>
        <v>0</v>
      </c>
      <c r="AJ10" s="246">
        <f t="shared" si="6"/>
        <v>0</v>
      </c>
      <c r="AK10" s="246">
        <f t="shared" si="6"/>
        <v>99580.95</v>
      </c>
      <c r="AL10" s="246">
        <f t="shared" si="6"/>
        <v>0</v>
      </c>
      <c r="AM10" s="246">
        <f>SUM(AM11:AM19)</f>
        <v>200931.12999999998</v>
      </c>
      <c r="AN10" s="246">
        <f>SUM(AN11:AN19)</f>
        <v>3399</v>
      </c>
      <c r="AO10" s="246">
        <f>SUM(AO11:AO19)</f>
        <v>503884.19</v>
      </c>
      <c r="AP10" s="246">
        <f t="shared" si="6"/>
        <v>0</v>
      </c>
      <c r="AQ10" s="246">
        <f>SUM(AQ11:AQ19)</f>
        <v>0</v>
      </c>
      <c r="AR10" s="246">
        <f t="shared" si="6"/>
        <v>0</v>
      </c>
      <c r="AS10" s="246">
        <f t="shared" si="6"/>
        <v>0</v>
      </c>
    </row>
    <row r="11" spans="1:45" s="250" customFormat="1" outlineLevel="1" x14ac:dyDescent="0.25">
      <c r="A11" s="248">
        <v>8</v>
      </c>
      <c r="B11" s="251" t="str">
        <f>VLOOKUP(A11,Config!$A$8:$B$176,2,0)</f>
        <v>COFINS</v>
      </c>
      <c r="C11" s="252"/>
      <c r="D11" s="253"/>
      <c r="F11" s="105"/>
      <c r="G11" s="103" t="str">
        <f t="shared" si="3"/>
        <v/>
      </c>
      <c r="I11" s="105">
        <f t="shared" ref="I11:I19" si="7">SUM(O11:AS11)</f>
        <v>0</v>
      </c>
      <c r="J11" s="103">
        <f t="shared" si="5"/>
        <v>0</v>
      </c>
      <c r="L11" s="105" t="str">
        <f t="shared" ref="L11:L19" si="8">IF(I11&gt;0,I11-F11,"")</f>
        <v/>
      </c>
      <c r="M11" s="103" t="str">
        <f t="shared" ref="M11:M19" si="9">IF(I11&gt;0,I11/F11-1,"")</f>
        <v/>
      </c>
      <c r="O11" s="254">
        <f>SUMIFS(Pagamentos!$E:$E,Pagamentos!$B:$B,DRE!$B11,Pagamentos!$A:$A,DRE!O$3)</f>
        <v>0</v>
      </c>
      <c r="P11" s="254">
        <f>SUMIFS(Pagamentos!$E:$E,Pagamentos!$B:$B,DRE!$B11,Pagamentos!$A:$A,DRE!P$3)</f>
        <v>0</v>
      </c>
      <c r="Q11" s="254">
        <f>SUMIFS(Pagamentos!$E:$E,Pagamentos!$B:$B,DRE!$B11,Pagamentos!$A:$A,DRE!Q$3)</f>
        <v>0</v>
      </c>
      <c r="R11" s="254">
        <f>SUMIFS(Pagamentos!$E:$E,Pagamentos!$B:$B,DRE!$B11,Pagamentos!$A:$A,DRE!R$3)</f>
        <v>0</v>
      </c>
      <c r="S11" s="254">
        <f>SUMIFS(Pagamentos!$E:$E,Pagamentos!$B:$B,DRE!$B11,Pagamentos!$A:$A,DRE!S$3)</f>
        <v>0</v>
      </c>
      <c r="T11" s="254">
        <f>SUMIFS(Pagamentos!$E:$E,Pagamentos!$B:$B,DRE!$B11,Pagamentos!$A:$A,DRE!T$3)</f>
        <v>0</v>
      </c>
      <c r="U11" s="254">
        <f>SUMIFS(Pagamentos!$E:$E,Pagamentos!$B:$B,DRE!$B11,Pagamentos!$A:$A,DRE!U$3)</f>
        <v>0</v>
      </c>
      <c r="V11" s="254">
        <f>SUMIFS(Pagamentos!$E:$E,Pagamentos!$B:$B,DRE!$B11,Pagamentos!$A:$A,DRE!V$3)</f>
        <v>0</v>
      </c>
      <c r="W11" s="254">
        <f>SUMIFS(Pagamentos!$E:$E,Pagamentos!$B:$B,DRE!$B11,Pagamentos!$A:$A,DRE!W$3)</f>
        <v>0</v>
      </c>
      <c r="X11" s="254">
        <f>SUMIFS(Pagamentos!$E:$E,Pagamentos!$B:$B,DRE!$B11,Pagamentos!$A:$A,DRE!X$3)</f>
        <v>0</v>
      </c>
      <c r="Y11" s="254">
        <f>SUMIFS(Pagamentos!$E:$E,Pagamentos!$B:$B,DRE!$B11,Pagamentos!$A:$A,DRE!Y$3)</f>
        <v>0</v>
      </c>
      <c r="Z11" s="254">
        <f>SUMIFS(Pagamentos!$E:$E,Pagamentos!$B:$B,DRE!$B11,Pagamentos!$A:$A,DRE!Z$3)</f>
        <v>0</v>
      </c>
      <c r="AA11" s="254">
        <f>SUMIFS(Pagamentos!$E:$E,Pagamentos!$B:$B,DRE!$B11,Pagamentos!$A:$A,DRE!AA$3)</f>
        <v>0</v>
      </c>
      <c r="AB11" s="254">
        <f>SUMIFS(Pagamentos!$E:$E,Pagamentos!$B:$B,DRE!$B11,Pagamentos!$A:$A,DRE!AB$3)</f>
        <v>0</v>
      </c>
      <c r="AC11" s="254">
        <f>SUMIFS(Pagamentos!$E:$E,Pagamentos!$B:$B,DRE!$B11,Pagamentos!$A:$A,DRE!AC$3)</f>
        <v>0</v>
      </c>
      <c r="AD11" s="254">
        <f>SUMIFS(Pagamentos!$E:$E,Pagamentos!$B:$B,DRE!$B11,Pagamentos!$A:$A,DRE!AD$3)</f>
        <v>0</v>
      </c>
      <c r="AE11" s="254">
        <f>SUMIFS(Pagamentos!$E:$E,Pagamentos!$B:$B,DRE!$B11,Pagamentos!$A:$A,DRE!AE$3)</f>
        <v>0</v>
      </c>
      <c r="AF11" s="254">
        <f>SUMIFS(Pagamentos!$E:$E,Pagamentos!$B:$B,DRE!$B11,Pagamentos!$A:$A,DRE!AF$3)</f>
        <v>0</v>
      </c>
      <c r="AG11" s="254">
        <f>SUMIFS(Pagamentos!$E:$E,Pagamentos!$B:$B,DRE!$B11,Pagamentos!$A:$A,DRE!AG$3)</f>
        <v>0</v>
      </c>
      <c r="AH11" s="254">
        <f>SUMIFS(Pagamentos!$E:$E,Pagamentos!$B:$B,DRE!$B11,Pagamentos!$A:$A,DRE!AH$3)</f>
        <v>0</v>
      </c>
      <c r="AI11" s="254">
        <f>SUMIFS(Pagamentos!$E:$E,Pagamentos!$B:$B,DRE!$B11,Pagamentos!$A:$A,DRE!AI$3)</f>
        <v>0</v>
      </c>
      <c r="AJ11" s="254">
        <f>SUMIFS(Pagamentos!$E:$E,Pagamentos!$B:$B,DRE!$B11,Pagamentos!$A:$A,DRE!AJ$3)</f>
        <v>0</v>
      </c>
      <c r="AK11" s="254">
        <f>SUMIFS(Pagamentos!$E:$E,Pagamentos!$B:$B,DRE!$B11,Pagamentos!$A:$A,DRE!AK$3)</f>
        <v>0</v>
      </c>
      <c r="AL11" s="254">
        <f>SUMIFS(Pagamentos!$E:$E,Pagamentos!$B:$B,DRE!$B11,Pagamentos!$A:$A,DRE!AL$3)</f>
        <v>0</v>
      </c>
      <c r="AM11" s="254">
        <f>SUMIFS(Pagamentos!$E:$E,Pagamentos!$B:$B,DRE!$B11,Pagamentos!$A:$A,DRE!AM$3)</f>
        <v>0</v>
      </c>
      <c r="AN11" s="254">
        <f>SUMIFS(Pagamentos!$E:$E,Pagamentos!$B:$B,DRE!$B11,Pagamentos!$A:$A,DRE!AN$3)</f>
        <v>0</v>
      </c>
      <c r="AO11" s="254">
        <f>SUMIFS(Pagamentos!$E:$E,Pagamentos!$B:$B,DRE!$B11,Pagamentos!$A:$A,DRE!AO$3)</f>
        <v>0</v>
      </c>
      <c r="AP11" s="254">
        <f>SUMIFS(Pagamentos!$E:$E,Pagamentos!$B:$B,DRE!$B11,Pagamentos!$A:$A,DRE!AP$3)</f>
        <v>0</v>
      </c>
      <c r="AQ11" s="254">
        <f>SUMIFS(Pagamentos!$E:$E,Pagamentos!$B:$B,DRE!$B11,Pagamentos!$A:$A,DRE!AQ$3)</f>
        <v>0</v>
      </c>
      <c r="AR11" s="254">
        <f>SUMIFS(Pagamentos!$E:$E,Pagamentos!$B:$B,DRE!$B11,Pagamentos!$A:$A,DRE!AR$3)</f>
        <v>0</v>
      </c>
      <c r="AS11" s="254">
        <f>SUMIFS(Pagamentos!$E:$E,Pagamentos!$B:$B,DRE!$B11,Pagamentos!$A:$A,DRE!AS$3)</f>
        <v>0</v>
      </c>
    </row>
    <row r="12" spans="1:45" s="250" customFormat="1" outlineLevel="1" x14ac:dyDescent="0.25">
      <c r="A12" s="248">
        <v>9</v>
      </c>
      <c r="B12" s="251" t="str">
        <f>VLOOKUP(A12,Config!$A$8:$B$176,2,0)</f>
        <v>DIFAL</v>
      </c>
      <c r="C12" s="252"/>
      <c r="D12" s="253"/>
      <c r="F12" s="105"/>
      <c r="G12" s="103" t="str">
        <f t="shared" si="3"/>
        <v/>
      </c>
      <c r="I12" s="105">
        <f t="shared" si="7"/>
        <v>0</v>
      </c>
      <c r="J12" s="103">
        <f t="shared" si="5"/>
        <v>0</v>
      </c>
      <c r="L12" s="105" t="str">
        <f t="shared" si="8"/>
        <v/>
      </c>
      <c r="M12" s="103" t="str">
        <f t="shared" si="9"/>
        <v/>
      </c>
      <c r="O12" s="254">
        <f>SUMIFS(Pagamentos!$E:$E,Pagamentos!$B:$B,DRE!$B12,Pagamentos!$A:$A,DRE!O$3)</f>
        <v>0</v>
      </c>
      <c r="P12" s="254">
        <f>SUMIFS(Pagamentos!$E:$E,Pagamentos!$B:$B,DRE!$B12,Pagamentos!$A:$A,DRE!P$3)</f>
        <v>0</v>
      </c>
      <c r="Q12" s="254">
        <f>SUMIFS(Pagamentos!$E:$E,Pagamentos!$B:$B,DRE!$B12,Pagamentos!$A:$A,DRE!Q$3)</f>
        <v>0</v>
      </c>
      <c r="R12" s="254">
        <f>SUMIFS(Pagamentos!$E:$E,Pagamentos!$B:$B,DRE!$B12,Pagamentos!$A:$A,DRE!R$3)</f>
        <v>0</v>
      </c>
      <c r="S12" s="254">
        <f>SUMIFS(Pagamentos!$E:$E,Pagamentos!$B:$B,DRE!$B12,Pagamentos!$A:$A,DRE!S$3)</f>
        <v>0</v>
      </c>
      <c r="T12" s="254">
        <f>SUMIFS(Pagamentos!$E:$E,Pagamentos!$B:$B,DRE!$B12,Pagamentos!$A:$A,DRE!T$3)</f>
        <v>0</v>
      </c>
      <c r="U12" s="254">
        <f>SUMIFS(Pagamentos!$E:$E,Pagamentos!$B:$B,DRE!$B12,Pagamentos!$A:$A,DRE!U$3)</f>
        <v>0</v>
      </c>
      <c r="V12" s="254">
        <f>SUMIFS(Pagamentos!$E:$E,Pagamentos!$B:$B,DRE!$B12,Pagamentos!$A:$A,DRE!V$3)</f>
        <v>0</v>
      </c>
      <c r="W12" s="254">
        <f>SUMIFS(Pagamentos!$E:$E,Pagamentos!$B:$B,DRE!$B12,Pagamentos!$A:$A,DRE!W$3)</f>
        <v>0</v>
      </c>
      <c r="X12" s="254">
        <f>SUMIFS(Pagamentos!$E:$E,Pagamentos!$B:$B,DRE!$B12,Pagamentos!$A:$A,DRE!X$3)</f>
        <v>0</v>
      </c>
      <c r="Y12" s="254">
        <f>SUMIFS(Pagamentos!$E:$E,Pagamentos!$B:$B,DRE!$B12,Pagamentos!$A:$A,DRE!Y$3)</f>
        <v>0</v>
      </c>
      <c r="Z12" s="254">
        <f>SUMIFS(Pagamentos!$E:$E,Pagamentos!$B:$B,DRE!$B12,Pagamentos!$A:$A,DRE!Z$3)</f>
        <v>0</v>
      </c>
      <c r="AA12" s="254">
        <f>SUMIFS(Pagamentos!$E:$E,Pagamentos!$B:$B,DRE!$B12,Pagamentos!$A:$A,DRE!AA$3)</f>
        <v>0</v>
      </c>
      <c r="AB12" s="254">
        <f>SUMIFS(Pagamentos!$E:$E,Pagamentos!$B:$B,DRE!$B12,Pagamentos!$A:$A,DRE!AB$3)</f>
        <v>0</v>
      </c>
      <c r="AC12" s="254">
        <f>SUMIFS(Pagamentos!$E:$E,Pagamentos!$B:$B,DRE!$B12,Pagamentos!$A:$A,DRE!AC$3)</f>
        <v>0</v>
      </c>
      <c r="AD12" s="254">
        <f>SUMIFS(Pagamentos!$E:$E,Pagamentos!$B:$B,DRE!$B12,Pagamentos!$A:$A,DRE!AD$3)</f>
        <v>0</v>
      </c>
      <c r="AE12" s="254">
        <f>SUMIFS(Pagamentos!$E:$E,Pagamentos!$B:$B,DRE!$B12,Pagamentos!$A:$A,DRE!AE$3)</f>
        <v>0</v>
      </c>
      <c r="AF12" s="254">
        <f>SUMIFS(Pagamentos!$E:$E,Pagamentos!$B:$B,DRE!$B12,Pagamentos!$A:$A,DRE!AF$3)</f>
        <v>0</v>
      </c>
      <c r="AG12" s="254">
        <f>SUMIFS(Pagamentos!$E:$E,Pagamentos!$B:$B,DRE!$B12,Pagamentos!$A:$A,DRE!AG$3)</f>
        <v>0</v>
      </c>
      <c r="AH12" s="254">
        <f>SUMIFS(Pagamentos!$E:$E,Pagamentos!$B:$B,DRE!$B12,Pagamentos!$A:$A,DRE!AH$3)</f>
        <v>0</v>
      </c>
      <c r="AI12" s="254">
        <f>SUMIFS(Pagamentos!$E:$E,Pagamentos!$B:$B,DRE!$B12,Pagamentos!$A:$A,DRE!AI$3)</f>
        <v>0</v>
      </c>
      <c r="AJ12" s="254">
        <f>SUMIFS(Pagamentos!$E:$E,Pagamentos!$B:$B,DRE!$B12,Pagamentos!$A:$A,DRE!AJ$3)</f>
        <v>0</v>
      </c>
      <c r="AK12" s="254">
        <f>SUMIFS(Pagamentos!$E:$E,Pagamentos!$B:$B,DRE!$B12,Pagamentos!$A:$A,DRE!AK$3)</f>
        <v>0</v>
      </c>
      <c r="AL12" s="254">
        <f>SUMIFS(Pagamentos!$E:$E,Pagamentos!$B:$B,DRE!$B12,Pagamentos!$A:$A,DRE!AL$3)</f>
        <v>0</v>
      </c>
      <c r="AM12" s="254">
        <f>SUMIFS(Pagamentos!$E:$E,Pagamentos!$B:$B,DRE!$B12,Pagamentos!$A:$A,DRE!AM$3)</f>
        <v>0</v>
      </c>
      <c r="AN12" s="254">
        <f>SUMIFS(Pagamentos!$E:$E,Pagamentos!$B:$B,DRE!$B12,Pagamentos!$A:$A,DRE!AN$3)</f>
        <v>0</v>
      </c>
      <c r="AO12" s="254">
        <f>SUMIFS(Pagamentos!$E:$E,Pagamentos!$B:$B,DRE!$B12,Pagamentos!$A:$A,DRE!AO$3)</f>
        <v>0</v>
      </c>
      <c r="AP12" s="254">
        <f>SUMIFS(Pagamentos!$E:$E,Pagamentos!$B:$B,DRE!$B12,Pagamentos!$A:$A,DRE!AP$3)</f>
        <v>0</v>
      </c>
      <c r="AQ12" s="254">
        <f>SUMIFS(Pagamentos!$E:$E,Pagamentos!$B:$B,DRE!$B12,Pagamentos!$A:$A,DRE!AQ$3)</f>
        <v>0</v>
      </c>
      <c r="AR12" s="254">
        <f>SUMIFS(Pagamentos!$E:$E,Pagamentos!$B:$B,DRE!$B12,Pagamentos!$A:$A,DRE!AR$3)</f>
        <v>0</v>
      </c>
      <c r="AS12" s="254">
        <f>SUMIFS(Pagamentos!$E:$E,Pagamentos!$B:$B,DRE!$B12,Pagamentos!$A:$A,DRE!AS$3)</f>
        <v>0</v>
      </c>
    </row>
    <row r="13" spans="1:45" s="250" customFormat="1" outlineLevel="1" x14ac:dyDescent="0.25">
      <c r="A13" s="248">
        <v>10</v>
      </c>
      <c r="B13" s="251" t="str">
        <f>VLOOKUP(A13,Config!$A$8:$B$176,2,0)</f>
        <v>ICMS</v>
      </c>
      <c r="C13" s="252"/>
      <c r="D13" s="253"/>
      <c r="F13" s="105"/>
      <c r="G13" s="103" t="str">
        <f t="shared" si="3"/>
        <v/>
      </c>
      <c r="I13" s="105">
        <f t="shared" si="7"/>
        <v>0</v>
      </c>
      <c r="J13" s="103">
        <f t="shared" si="5"/>
        <v>0</v>
      </c>
      <c r="L13" s="105" t="str">
        <f t="shared" si="8"/>
        <v/>
      </c>
      <c r="M13" s="103" t="str">
        <f t="shared" si="9"/>
        <v/>
      </c>
      <c r="O13" s="254">
        <f>SUMIFS(Pagamentos!$E:$E,Pagamentos!$B:$B,DRE!$B13,Pagamentos!$A:$A,DRE!O$3)</f>
        <v>0</v>
      </c>
      <c r="P13" s="254">
        <f>SUMIFS(Pagamentos!$E:$E,Pagamentos!$B:$B,DRE!$B13,Pagamentos!$A:$A,DRE!P$3)</f>
        <v>0</v>
      </c>
      <c r="Q13" s="254">
        <f>SUMIFS(Pagamentos!$E:$E,Pagamentos!$B:$B,DRE!$B13,Pagamentos!$A:$A,DRE!Q$3)</f>
        <v>0</v>
      </c>
      <c r="R13" s="254">
        <f>SUMIFS(Pagamentos!$E:$E,Pagamentos!$B:$B,DRE!$B13,Pagamentos!$A:$A,DRE!R$3)</f>
        <v>0</v>
      </c>
      <c r="S13" s="254">
        <f>SUMIFS(Pagamentos!$E:$E,Pagamentos!$B:$B,DRE!$B13,Pagamentos!$A:$A,DRE!S$3)</f>
        <v>0</v>
      </c>
      <c r="T13" s="254">
        <f>SUMIFS(Pagamentos!$E:$E,Pagamentos!$B:$B,DRE!$B13,Pagamentos!$A:$A,DRE!T$3)</f>
        <v>0</v>
      </c>
      <c r="U13" s="254">
        <f>SUMIFS(Pagamentos!$E:$E,Pagamentos!$B:$B,DRE!$B13,Pagamentos!$A:$A,DRE!U$3)</f>
        <v>0</v>
      </c>
      <c r="V13" s="254">
        <f>SUMIFS(Pagamentos!$E:$E,Pagamentos!$B:$B,DRE!$B13,Pagamentos!$A:$A,DRE!V$3)</f>
        <v>0</v>
      </c>
      <c r="W13" s="254">
        <f>SUMIFS(Pagamentos!$E:$E,Pagamentos!$B:$B,DRE!$B13,Pagamentos!$A:$A,DRE!W$3)</f>
        <v>0</v>
      </c>
      <c r="X13" s="254">
        <f>SUMIFS(Pagamentos!$E:$E,Pagamentos!$B:$B,DRE!$B13,Pagamentos!$A:$A,DRE!X$3)</f>
        <v>0</v>
      </c>
      <c r="Y13" s="254">
        <f>SUMIFS(Pagamentos!$E:$E,Pagamentos!$B:$B,DRE!$B13,Pagamentos!$A:$A,DRE!Y$3)</f>
        <v>0</v>
      </c>
      <c r="Z13" s="254">
        <f>SUMIFS(Pagamentos!$E:$E,Pagamentos!$B:$B,DRE!$B13,Pagamentos!$A:$A,DRE!Z$3)</f>
        <v>0</v>
      </c>
      <c r="AA13" s="254">
        <f>SUMIFS(Pagamentos!$E:$E,Pagamentos!$B:$B,DRE!$B13,Pagamentos!$A:$A,DRE!AA$3)</f>
        <v>0</v>
      </c>
      <c r="AB13" s="254">
        <f>SUMIFS(Pagamentos!$E:$E,Pagamentos!$B:$B,DRE!$B13,Pagamentos!$A:$A,DRE!AB$3)</f>
        <v>0</v>
      </c>
      <c r="AC13" s="254">
        <f>SUMIFS(Pagamentos!$E:$E,Pagamentos!$B:$B,DRE!$B13,Pagamentos!$A:$A,DRE!AC$3)</f>
        <v>0</v>
      </c>
      <c r="AD13" s="254">
        <f>SUMIFS(Pagamentos!$E:$E,Pagamentos!$B:$B,DRE!$B13,Pagamentos!$A:$A,DRE!AD$3)</f>
        <v>0</v>
      </c>
      <c r="AE13" s="254">
        <f>SUMIFS(Pagamentos!$E:$E,Pagamentos!$B:$B,DRE!$B13,Pagamentos!$A:$A,DRE!AE$3)</f>
        <v>0</v>
      </c>
      <c r="AF13" s="254">
        <f>SUMIFS(Pagamentos!$E:$E,Pagamentos!$B:$B,DRE!$B13,Pagamentos!$A:$A,DRE!AF$3)</f>
        <v>0</v>
      </c>
      <c r="AG13" s="254">
        <f>SUMIFS(Pagamentos!$E:$E,Pagamentos!$B:$B,DRE!$B13,Pagamentos!$A:$A,DRE!AG$3)</f>
        <v>0</v>
      </c>
      <c r="AH13" s="254">
        <f>SUMIFS(Pagamentos!$E:$E,Pagamentos!$B:$B,DRE!$B13,Pagamentos!$A:$A,DRE!AH$3)</f>
        <v>0</v>
      </c>
      <c r="AI13" s="254">
        <f>SUMIFS(Pagamentos!$E:$E,Pagamentos!$B:$B,DRE!$B13,Pagamentos!$A:$A,DRE!AI$3)</f>
        <v>0</v>
      </c>
      <c r="AJ13" s="254">
        <f>SUMIFS(Pagamentos!$E:$E,Pagamentos!$B:$B,DRE!$B13,Pagamentos!$A:$A,DRE!AJ$3)</f>
        <v>0</v>
      </c>
      <c r="AK13" s="254">
        <f>SUMIFS(Pagamentos!$E:$E,Pagamentos!$B:$B,DRE!$B13,Pagamentos!$A:$A,DRE!AK$3)</f>
        <v>0</v>
      </c>
      <c r="AL13" s="254">
        <f>SUMIFS(Pagamentos!$E:$E,Pagamentos!$B:$B,DRE!$B13,Pagamentos!$A:$A,DRE!AL$3)</f>
        <v>0</v>
      </c>
      <c r="AM13" s="254">
        <f>SUMIFS(Pagamentos!$E:$E,Pagamentos!$B:$B,DRE!$B13,Pagamentos!$A:$A,DRE!AM$3)</f>
        <v>0</v>
      </c>
      <c r="AN13" s="254">
        <f>SUMIFS(Pagamentos!$E:$E,Pagamentos!$B:$B,DRE!$B13,Pagamentos!$A:$A,DRE!AN$3)</f>
        <v>0</v>
      </c>
      <c r="AO13" s="254">
        <f>SUMIFS(Pagamentos!$E:$E,Pagamentos!$B:$B,DRE!$B13,Pagamentos!$A:$A,DRE!AO$3)</f>
        <v>0</v>
      </c>
      <c r="AP13" s="254">
        <f>SUMIFS(Pagamentos!$E:$E,Pagamentos!$B:$B,DRE!$B13,Pagamentos!$A:$A,DRE!AP$3)</f>
        <v>0</v>
      </c>
      <c r="AQ13" s="254">
        <f>SUMIFS(Pagamentos!$E:$E,Pagamentos!$B:$B,DRE!$B13,Pagamentos!$A:$A,DRE!AQ$3)</f>
        <v>0</v>
      </c>
      <c r="AR13" s="254">
        <f>SUMIFS(Pagamentos!$E:$E,Pagamentos!$B:$B,DRE!$B13,Pagamentos!$A:$A,DRE!AR$3)</f>
        <v>0</v>
      </c>
      <c r="AS13" s="254">
        <f>SUMIFS(Pagamentos!$E:$E,Pagamentos!$B:$B,DRE!$B13,Pagamentos!$A:$A,DRE!AS$3)</f>
        <v>0</v>
      </c>
    </row>
    <row r="14" spans="1:45" s="250" customFormat="1" outlineLevel="1" x14ac:dyDescent="0.25">
      <c r="A14" s="248">
        <v>11</v>
      </c>
      <c r="B14" s="251" t="str">
        <f>VLOOKUP(A14,Config!$A$8:$B$176,2,0)</f>
        <v>IPI</v>
      </c>
      <c r="C14" s="252"/>
      <c r="D14" s="253"/>
      <c r="F14" s="105"/>
      <c r="G14" s="103" t="str">
        <f t="shared" si="3"/>
        <v/>
      </c>
      <c r="I14" s="105">
        <f t="shared" si="7"/>
        <v>0</v>
      </c>
      <c r="J14" s="103">
        <f t="shared" si="5"/>
        <v>0</v>
      </c>
      <c r="L14" s="105" t="str">
        <f t="shared" si="8"/>
        <v/>
      </c>
      <c r="M14" s="103" t="str">
        <f t="shared" si="9"/>
        <v/>
      </c>
      <c r="O14" s="254">
        <f>SUMIFS(Pagamentos!$E:$E,Pagamentos!$B:$B,DRE!$B14,Pagamentos!$A:$A,DRE!O$3)</f>
        <v>0</v>
      </c>
      <c r="P14" s="254">
        <f>SUMIFS(Pagamentos!$E:$E,Pagamentos!$B:$B,DRE!$B14,Pagamentos!$A:$A,DRE!P$3)</f>
        <v>0</v>
      </c>
      <c r="Q14" s="254">
        <f>SUMIFS(Pagamentos!$E:$E,Pagamentos!$B:$B,DRE!$B14,Pagamentos!$A:$A,DRE!Q$3)</f>
        <v>0</v>
      </c>
      <c r="R14" s="254">
        <f>SUMIFS(Pagamentos!$E:$E,Pagamentos!$B:$B,DRE!$B14,Pagamentos!$A:$A,DRE!R$3)</f>
        <v>0</v>
      </c>
      <c r="S14" s="254">
        <f>SUMIFS(Pagamentos!$E:$E,Pagamentos!$B:$B,DRE!$B14,Pagamentos!$A:$A,DRE!S$3)</f>
        <v>0</v>
      </c>
      <c r="T14" s="254">
        <f>SUMIFS(Pagamentos!$E:$E,Pagamentos!$B:$B,DRE!$B14,Pagamentos!$A:$A,DRE!T$3)</f>
        <v>0</v>
      </c>
      <c r="U14" s="254">
        <f>SUMIFS(Pagamentos!$E:$E,Pagamentos!$B:$B,DRE!$B14,Pagamentos!$A:$A,DRE!U$3)</f>
        <v>0</v>
      </c>
      <c r="V14" s="254">
        <f>SUMIFS(Pagamentos!$E:$E,Pagamentos!$B:$B,DRE!$B14,Pagamentos!$A:$A,DRE!V$3)</f>
        <v>0</v>
      </c>
      <c r="W14" s="254">
        <f>SUMIFS(Pagamentos!$E:$E,Pagamentos!$B:$B,DRE!$B14,Pagamentos!$A:$A,DRE!W$3)</f>
        <v>0</v>
      </c>
      <c r="X14" s="254">
        <f>SUMIFS(Pagamentos!$E:$E,Pagamentos!$B:$B,DRE!$B14,Pagamentos!$A:$A,DRE!X$3)</f>
        <v>0</v>
      </c>
      <c r="Y14" s="254">
        <f>SUMIFS(Pagamentos!$E:$E,Pagamentos!$B:$B,DRE!$B14,Pagamentos!$A:$A,DRE!Y$3)</f>
        <v>0</v>
      </c>
      <c r="Z14" s="254">
        <f>SUMIFS(Pagamentos!$E:$E,Pagamentos!$B:$B,DRE!$B14,Pagamentos!$A:$A,DRE!Z$3)</f>
        <v>0</v>
      </c>
      <c r="AA14" s="254">
        <f>SUMIFS(Pagamentos!$E:$E,Pagamentos!$B:$B,DRE!$B14,Pagamentos!$A:$A,DRE!AA$3)</f>
        <v>0</v>
      </c>
      <c r="AB14" s="254">
        <f>SUMIFS(Pagamentos!$E:$E,Pagamentos!$B:$B,DRE!$B14,Pagamentos!$A:$A,DRE!AB$3)</f>
        <v>0</v>
      </c>
      <c r="AC14" s="254">
        <f>SUMIFS(Pagamentos!$E:$E,Pagamentos!$B:$B,DRE!$B14,Pagamentos!$A:$A,DRE!AC$3)</f>
        <v>0</v>
      </c>
      <c r="AD14" s="254">
        <f>SUMIFS(Pagamentos!$E:$E,Pagamentos!$B:$B,DRE!$B14,Pagamentos!$A:$A,DRE!AD$3)</f>
        <v>0</v>
      </c>
      <c r="AE14" s="254">
        <f>SUMIFS(Pagamentos!$E:$E,Pagamentos!$B:$B,DRE!$B14,Pagamentos!$A:$A,DRE!AE$3)</f>
        <v>0</v>
      </c>
      <c r="AF14" s="254">
        <f>SUMIFS(Pagamentos!$E:$E,Pagamentos!$B:$B,DRE!$B14,Pagamentos!$A:$A,DRE!AF$3)</f>
        <v>0</v>
      </c>
      <c r="AG14" s="254">
        <f>SUMIFS(Pagamentos!$E:$E,Pagamentos!$B:$B,DRE!$B14,Pagamentos!$A:$A,DRE!AG$3)</f>
        <v>0</v>
      </c>
      <c r="AH14" s="254">
        <f>SUMIFS(Pagamentos!$E:$E,Pagamentos!$B:$B,DRE!$B14,Pagamentos!$A:$A,DRE!AH$3)</f>
        <v>0</v>
      </c>
      <c r="AI14" s="254">
        <f>SUMIFS(Pagamentos!$E:$E,Pagamentos!$B:$B,DRE!$B14,Pagamentos!$A:$A,DRE!AI$3)</f>
        <v>0</v>
      </c>
      <c r="AJ14" s="254">
        <f>SUMIFS(Pagamentos!$E:$E,Pagamentos!$B:$B,DRE!$B14,Pagamentos!$A:$A,DRE!AJ$3)</f>
        <v>0</v>
      </c>
      <c r="AK14" s="254">
        <f>SUMIFS(Pagamentos!$E:$E,Pagamentos!$B:$B,DRE!$B14,Pagamentos!$A:$A,DRE!AK$3)</f>
        <v>0</v>
      </c>
      <c r="AL14" s="254">
        <f>SUMIFS(Pagamentos!$E:$E,Pagamentos!$B:$B,DRE!$B14,Pagamentos!$A:$A,DRE!AL$3)</f>
        <v>0</v>
      </c>
      <c r="AM14" s="254">
        <f>SUMIFS(Pagamentos!$E:$E,Pagamentos!$B:$B,DRE!$B14,Pagamentos!$A:$A,DRE!AM$3)</f>
        <v>0</v>
      </c>
      <c r="AN14" s="254">
        <f>SUMIFS(Pagamentos!$E:$E,Pagamentos!$B:$B,DRE!$B14,Pagamentos!$A:$A,DRE!AN$3)</f>
        <v>0</v>
      </c>
      <c r="AO14" s="254">
        <f>SUMIFS(Pagamentos!$E:$E,Pagamentos!$B:$B,DRE!$B14,Pagamentos!$A:$A,DRE!AO$3)</f>
        <v>0</v>
      </c>
      <c r="AP14" s="254">
        <f>SUMIFS(Pagamentos!$E:$E,Pagamentos!$B:$B,DRE!$B14,Pagamentos!$A:$A,DRE!AP$3)</f>
        <v>0</v>
      </c>
      <c r="AQ14" s="254">
        <f>SUMIFS(Pagamentos!$E:$E,Pagamentos!$B:$B,DRE!$B14,Pagamentos!$A:$A,DRE!AQ$3)</f>
        <v>0</v>
      </c>
      <c r="AR14" s="254">
        <f>SUMIFS(Pagamentos!$E:$E,Pagamentos!$B:$B,DRE!$B14,Pagamentos!$A:$A,DRE!AR$3)</f>
        <v>0</v>
      </c>
      <c r="AS14" s="254">
        <f>SUMIFS(Pagamentos!$E:$E,Pagamentos!$B:$B,DRE!$B14,Pagamentos!$A:$A,DRE!AS$3)</f>
        <v>0</v>
      </c>
    </row>
    <row r="15" spans="1:45" s="250" customFormat="1" outlineLevel="1" x14ac:dyDescent="0.25">
      <c r="A15" s="248">
        <v>12</v>
      </c>
      <c r="B15" s="251" t="str">
        <f>VLOOKUP(A15,Config!$A$8:$B$176,2,0)</f>
        <v>ISS</v>
      </c>
      <c r="C15" s="252"/>
      <c r="D15" s="253"/>
      <c r="F15" s="105"/>
      <c r="G15" s="103" t="str">
        <f t="shared" si="3"/>
        <v/>
      </c>
      <c r="I15" s="105">
        <f t="shared" si="7"/>
        <v>0</v>
      </c>
      <c r="J15" s="103">
        <f t="shared" si="5"/>
        <v>0</v>
      </c>
      <c r="L15" s="105" t="str">
        <f t="shared" si="8"/>
        <v/>
      </c>
      <c r="M15" s="103" t="str">
        <f t="shared" si="9"/>
        <v/>
      </c>
      <c r="O15" s="254">
        <f>SUMIFS(Pagamentos!$E:$E,Pagamentos!$B:$B,DRE!$B15,Pagamentos!$A:$A,DRE!O$3)</f>
        <v>0</v>
      </c>
      <c r="P15" s="254">
        <f>SUMIFS(Pagamentos!$E:$E,Pagamentos!$B:$B,DRE!$B15,Pagamentos!$A:$A,DRE!P$3)</f>
        <v>0</v>
      </c>
      <c r="Q15" s="254">
        <f>SUMIFS(Pagamentos!$E:$E,Pagamentos!$B:$B,DRE!$B15,Pagamentos!$A:$A,DRE!Q$3)</f>
        <v>0</v>
      </c>
      <c r="R15" s="254">
        <f>SUMIFS(Pagamentos!$E:$E,Pagamentos!$B:$B,DRE!$B15,Pagamentos!$A:$A,DRE!R$3)</f>
        <v>0</v>
      </c>
      <c r="S15" s="254">
        <f>SUMIFS(Pagamentos!$E:$E,Pagamentos!$B:$B,DRE!$B15,Pagamentos!$A:$A,DRE!S$3)</f>
        <v>0</v>
      </c>
      <c r="T15" s="254">
        <f>SUMIFS(Pagamentos!$E:$E,Pagamentos!$B:$B,DRE!$B15,Pagamentos!$A:$A,DRE!T$3)</f>
        <v>0</v>
      </c>
      <c r="U15" s="254">
        <f>SUMIFS(Pagamentos!$E:$E,Pagamentos!$B:$B,DRE!$B15,Pagamentos!$A:$A,DRE!U$3)</f>
        <v>0</v>
      </c>
      <c r="V15" s="254">
        <f>SUMIFS(Pagamentos!$E:$E,Pagamentos!$B:$B,DRE!$B15,Pagamentos!$A:$A,DRE!V$3)</f>
        <v>0</v>
      </c>
      <c r="W15" s="254">
        <f>SUMIFS(Pagamentos!$E:$E,Pagamentos!$B:$B,DRE!$B15,Pagamentos!$A:$A,DRE!W$3)</f>
        <v>0</v>
      </c>
      <c r="X15" s="254">
        <f>SUMIFS(Pagamentos!$E:$E,Pagamentos!$B:$B,DRE!$B15,Pagamentos!$A:$A,DRE!X$3)</f>
        <v>0</v>
      </c>
      <c r="Y15" s="254">
        <f>SUMIFS(Pagamentos!$E:$E,Pagamentos!$B:$B,DRE!$B15,Pagamentos!$A:$A,DRE!Y$3)</f>
        <v>0</v>
      </c>
      <c r="Z15" s="254">
        <f>SUMIFS(Pagamentos!$E:$E,Pagamentos!$B:$B,DRE!$B15,Pagamentos!$A:$A,DRE!Z$3)</f>
        <v>0</v>
      </c>
      <c r="AA15" s="254">
        <f>SUMIFS(Pagamentos!$E:$E,Pagamentos!$B:$B,DRE!$B15,Pagamentos!$A:$A,DRE!AA$3)</f>
        <v>0</v>
      </c>
      <c r="AB15" s="254">
        <f>SUMIFS(Pagamentos!$E:$E,Pagamentos!$B:$B,DRE!$B15,Pagamentos!$A:$A,DRE!AB$3)</f>
        <v>0</v>
      </c>
      <c r="AC15" s="254">
        <f>SUMIFS(Pagamentos!$E:$E,Pagamentos!$B:$B,DRE!$B15,Pagamentos!$A:$A,DRE!AC$3)</f>
        <v>0</v>
      </c>
      <c r="AD15" s="254">
        <f>SUMIFS(Pagamentos!$E:$E,Pagamentos!$B:$B,DRE!$B15,Pagamentos!$A:$A,DRE!AD$3)</f>
        <v>0</v>
      </c>
      <c r="AE15" s="254">
        <f>SUMIFS(Pagamentos!$E:$E,Pagamentos!$B:$B,DRE!$B15,Pagamentos!$A:$A,DRE!AE$3)</f>
        <v>0</v>
      </c>
      <c r="AF15" s="254">
        <f>SUMIFS(Pagamentos!$E:$E,Pagamentos!$B:$B,DRE!$B15,Pagamentos!$A:$A,DRE!AF$3)</f>
        <v>0</v>
      </c>
      <c r="AG15" s="254">
        <f>SUMIFS(Pagamentos!$E:$E,Pagamentos!$B:$B,DRE!$B15,Pagamentos!$A:$A,DRE!AG$3)</f>
        <v>0</v>
      </c>
      <c r="AH15" s="254">
        <f>SUMIFS(Pagamentos!$E:$E,Pagamentos!$B:$B,DRE!$B15,Pagamentos!$A:$A,DRE!AH$3)</f>
        <v>0</v>
      </c>
      <c r="AI15" s="254">
        <f>SUMIFS(Pagamentos!$E:$E,Pagamentos!$B:$B,DRE!$B15,Pagamentos!$A:$A,DRE!AI$3)</f>
        <v>0</v>
      </c>
      <c r="AJ15" s="254">
        <f>SUMIFS(Pagamentos!$E:$E,Pagamentos!$B:$B,DRE!$B15,Pagamentos!$A:$A,DRE!AJ$3)</f>
        <v>0</v>
      </c>
      <c r="AK15" s="254">
        <f>SUMIFS(Pagamentos!$E:$E,Pagamentos!$B:$B,DRE!$B15,Pagamentos!$A:$A,DRE!AK$3)</f>
        <v>0</v>
      </c>
      <c r="AL15" s="254">
        <f>SUMIFS(Pagamentos!$E:$E,Pagamentos!$B:$B,DRE!$B15,Pagamentos!$A:$A,DRE!AL$3)</f>
        <v>0</v>
      </c>
      <c r="AM15" s="254">
        <f>SUMIFS(Pagamentos!$E:$E,Pagamentos!$B:$B,DRE!$B15,Pagamentos!$A:$A,DRE!AM$3)</f>
        <v>0</v>
      </c>
      <c r="AN15" s="254">
        <f>SUMIFS(Pagamentos!$E:$E,Pagamentos!$B:$B,DRE!$B15,Pagamentos!$A:$A,DRE!AN$3)</f>
        <v>0</v>
      </c>
      <c r="AO15" s="254">
        <f>SUMIFS(Pagamentos!$E:$E,Pagamentos!$B:$B,DRE!$B15,Pagamentos!$A:$A,DRE!AO$3)</f>
        <v>0</v>
      </c>
      <c r="AP15" s="254">
        <f>SUMIFS(Pagamentos!$E:$E,Pagamentos!$B:$B,DRE!$B15,Pagamentos!$A:$A,DRE!AP$3)</f>
        <v>0</v>
      </c>
      <c r="AQ15" s="254">
        <f>SUMIFS(Pagamentos!$E:$E,Pagamentos!$B:$B,DRE!$B15,Pagamentos!$A:$A,DRE!AQ$3)</f>
        <v>0</v>
      </c>
      <c r="AR15" s="254">
        <f>SUMIFS(Pagamentos!$E:$E,Pagamentos!$B:$B,DRE!$B15,Pagamentos!$A:$A,DRE!AR$3)</f>
        <v>0</v>
      </c>
      <c r="AS15" s="254">
        <f>SUMIFS(Pagamentos!$E:$E,Pagamentos!$B:$B,DRE!$B15,Pagamentos!$A:$A,DRE!AS$3)</f>
        <v>0</v>
      </c>
    </row>
    <row r="16" spans="1:45" s="250" customFormat="1" outlineLevel="1" x14ac:dyDescent="0.25">
      <c r="A16" s="248">
        <v>13</v>
      </c>
      <c r="B16" s="251" t="str">
        <f>VLOOKUP(A16,Config!$A$8:$B$176,2,0)</f>
        <v>PIS</v>
      </c>
      <c r="C16" s="252"/>
      <c r="D16" s="253"/>
      <c r="F16" s="105"/>
      <c r="G16" s="103" t="str">
        <f t="shared" ref="G16" si="10">IF(F16&gt;0,F16/F$4,"")</f>
        <v/>
      </c>
      <c r="I16" s="105">
        <f t="shared" ref="I16" si="11">SUM(O16:AS16)</f>
        <v>0</v>
      </c>
      <c r="J16" s="103">
        <f t="shared" ref="J16" si="12">IF($I$4&gt;0,I16/$I$4,"")</f>
        <v>0</v>
      </c>
      <c r="L16" s="105" t="str">
        <f t="shared" ref="L16" si="13">IF(I16&gt;0,I16-F16,"")</f>
        <v/>
      </c>
      <c r="M16" s="103" t="str">
        <f t="shared" ref="M16" si="14">IF(I16&gt;0,I16/F16-1,"")</f>
        <v/>
      </c>
      <c r="O16" s="254">
        <f>SUMIFS(Pagamentos!$E:$E,Pagamentos!$B:$B,DRE!$B16,Pagamentos!$A:$A,DRE!O$3)</f>
        <v>0</v>
      </c>
      <c r="P16" s="254">
        <f>SUMIFS(Pagamentos!$E:$E,Pagamentos!$B:$B,DRE!$B16,Pagamentos!$A:$A,DRE!P$3)</f>
        <v>0</v>
      </c>
      <c r="Q16" s="254">
        <f>SUMIFS(Pagamentos!$E:$E,Pagamentos!$B:$B,DRE!$B16,Pagamentos!$A:$A,DRE!Q$3)</f>
        <v>0</v>
      </c>
      <c r="R16" s="254">
        <f>SUMIFS(Pagamentos!$E:$E,Pagamentos!$B:$B,DRE!$B16,Pagamentos!$A:$A,DRE!R$3)</f>
        <v>0</v>
      </c>
      <c r="S16" s="254">
        <f>SUMIFS(Pagamentos!$E:$E,Pagamentos!$B:$B,DRE!$B16,Pagamentos!$A:$A,DRE!S$3)</f>
        <v>0</v>
      </c>
      <c r="T16" s="254">
        <f>SUMIFS(Pagamentos!$E:$E,Pagamentos!$B:$B,DRE!$B16,Pagamentos!$A:$A,DRE!T$3)</f>
        <v>0</v>
      </c>
      <c r="U16" s="254">
        <f>SUMIFS(Pagamentos!$E:$E,Pagamentos!$B:$B,DRE!$B16,Pagamentos!$A:$A,DRE!U$3)</f>
        <v>0</v>
      </c>
      <c r="V16" s="254">
        <f>SUMIFS(Pagamentos!$E:$E,Pagamentos!$B:$B,DRE!$B16,Pagamentos!$A:$A,DRE!V$3)</f>
        <v>0</v>
      </c>
      <c r="W16" s="254">
        <f>SUMIFS(Pagamentos!$E:$E,Pagamentos!$B:$B,DRE!$B16,Pagamentos!$A:$A,DRE!W$3)</f>
        <v>0</v>
      </c>
      <c r="X16" s="254">
        <f>SUMIFS(Pagamentos!$E:$E,Pagamentos!$B:$B,DRE!$B16,Pagamentos!$A:$A,DRE!X$3)</f>
        <v>0</v>
      </c>
      <c r="Y16" s="254">
        <f>SUMIFS(Pagamentos!$E:$E,Pagamentos!$B:$B,DRE!$B16,Pagamentos!$A:$A,DRE!Y$3)</f>
        <v>0</v>
      </c>
      <c r="Z16" s="254">
        <f>SUMIFS(Pagamentos!$E:$E,Pagamentos!$B:$B,DRE!$B16,Pagamentos!$A:$A,DRE!Z$3)</f>
        <v>0</v>
      </c>
      <c r="AA16" s="254">
        <f>SUMIFS(Pagamentos!$E:$E,Pagamentos!$B:$B,DRE!$B16,Pagamentos!$A:$A,DRE!AA$3)</f>
        <v>0</v>
      </c>
      <c r="AB16" s="254">
        <f>SUMIFS(Pagamentos!$E:$E,Pagamentos!$B:$B,DRE!$B16,Pagamentos!$A:$A,DRE!AB$3)</f>
        <v>0</v>
      </c>
      <c r="AC16" s="254">
        <f>SUMIFS(Pagamentos!$E:$E,Pagamentos!$B:$B,DRE!$B16,Pagamentos!$A:$A,DRE!AC$3)</f>
        <v>0</v>
      </c>
      <c r="AD16" s="254">
        <f>SUMIFS(Pagamentos!$E:$E,Pagamentos!$B:$B,DRE!$B16,Pagamentos!$A:$A,DRE!AD$3)</f>
        <v>0</v>
      </c>
      <c r="AE16" s="254">
        <f>SUMIFS(Pagamentos!$E:$E,Pagamentos!$B:$B,DRE!$B16,Pagamentos!$A:$A,DRE!AE$3)</f>
        <v>0</v>
      </c>
      <c r="AF16" s="254">
        <f>SUMIFS(Pagamentos!$E:$E,Pagamentos!$B:$B,DRE!$B16,Pagamentos!$A:$A,DRE!AF$3)</f>
        <v>0</v>
      </c>
      <c r="AG16" s="254">
        <f>SUMIFS(Pagamentos!$E:$E,Pagamentos!$B:$B,DRE!$B16,Pagamentos!$A:$A,DRE!AG$3)</f>
        <v>0</v>
      </c>
      <c r="AH16" s="254">
        <f>SUMIFS(Pagamentos!$E:$E,Pagamentos!$B:$B,DRE!$B16,Pagamentos!$A:$A,DRE!AH$3)</f>
        <v>0</v>
      </c>
      <c r="AI16" s="254">
        <f>SUMIFS(Pagamentos!$E:$E,Pagamentos!$B:$B,DRE!$B16,Pagamentos!$A:$A,DRE!AI$3)</f>
        <v>0</v>
      </c>
      <c r="AJ16" s="254">
        <f>SUMIFS(Pagamentos!$E:$E,Pagamentos!$B:$B,DRE!$B16,Pagamentos!$A:$A,DRE!AJ$3)</f>
        <v>0</v>
      </c>
      <c r="AK16" s="254">
        <f>SUMIFS(Pagamentos!$E:$E,Pagamentos!$B:$B,DRE!$B16,Pagamentos!$A:$A,DRE!AK$3)</f>
        <v>0</v>
      </c>
      <c r="AL16" s="254">
        <f>SUMIFS(Pagamentos!$E:$E,Pagamentos!$B:$B,DRE!$B16,Pagamentos!$A:$A,DRE!AL$3)</f>
        <v>0</v>
      </c>
      <c r="AM16" s="254">
        <f>SUMIFS(Pagamentos!$E:$E,Pagamentos!$B:$B,DRE!$B16,Pagamentos!$A:$A,DRE!AM$3)</f>
        <v>0</v>
      </c>
      <c r="AN16" s="254">
        <f>SUMIFS(Pagamentos!$E:$E,Pagamentos!$B:$B,DRE!$B16,Pagamentos!$A:$A,DRE!AN$3)</f>
        <v>0</v>
      </c>
      <c r="AO16" s="254">
        <f>SUMIFS(Pagamentos!$E:$E,Pagamentos!$B:$B,DRE!$B16,Pagamentos!$A:$A,DRE!AO$3)</f>
        <v>0</v>
      </c>
      <c r="AP16" s="254">
        <f>SUMIFS(Pagamentos!$E:$E,Pagamentos!$B:$B,DRE!$B16,Pagamentos!$A:$A,DRE!AP$3)</f>
        <v>0</v>
      </c>
      <c r="AQ16" s="254">
        <f>SUMIFS(Pagamentos!$E:$E,Pagamentos!$B:$B,DRE!$B16,Pagamentos!$A:$A,DRE!AQ$3)</f>
        <v>0</v>
      </c>
      <c r="AR16" s="254">
        <f>SUMIFS(Pagamentos!$E:$E,Pagamentos!$B:$B,DRE!$B16,Pagamentos!$A:$A,DRE!AR$3)</f>
        <v>0</v>
      </c>
      <c r="AS16" s="254">
        <f>SUMIFS(Pagamentos!$E:$E,Pagamentos!$B:$B,DRE!$B16,Pagamentos!$A:$A,DRE!AS$3)</f>
        <v>0</v>
      </c>
    </row>
    <row r="17" spans="1:45" s="250" customFormat="1" outlineLevel="1" x14ac:dyDescent="0.25">
      <c r="A17" s="248">
        <v>14</v>
      </c>
      <c r="B17" s="251" t="str">
        <f>VLOOKUP(A17,Config!$A$8:$B$176,2,0)</f>
        <v>SIMPLES NACIONAL</v>
      </c>
      <c r="C17" s="252"/>
      <c r="D17" s="253"/>
      <c r="F17" s="105"/>
      <c r="G17" s="103" t="str">
        <f t="shared" si="3"/>
        <v/>
      </c>
      <c r="I17" s="105">
        <f t="shared" si="7"/>
        <v>353.14</v>
      </c>
      <c r="J17" s="103">
        <f t="shared" si="5"/>
        <v>1.4851765301835112E-4</v>
      </c>
      <c r="L17" s="105">
        <f t="shared" si="8"/>
        <v>353.14</v>
      </c>
      <c r="M17" s="103" t="e">
        <f t="shared" si="9"/>
        <v>#DIV/0!</v>
      </c>
      <c r="O17" s="254">
        <f>SUMIFS(Pagamentos!$E:$E,Pagamentos!$B:$B,DRE!$B17,Pagamentos!$A:$A,DRE!O$3)</f>
        <v>0</v>
      </c>
      <c r="P17" s="254">
        <f>SUMIFS(Pagamentos!$E:$E,Pagamentos!$B:$B,DRE!$B17,Pagamentos!$A:$A,DRE!P$3)</f>
        <v>0</v>
      </c>
      <c r="Q17" s="254">
        <f>SUMIFS(Pagamentos!$E:$E,Pagamentos!$B:$B,DRE!$B17,Pagamentos!$A:$A,DRE!Q$3)</f>
        <v>0</v>
      </c>
      <c r="R17" s="254">
        <f>SUMIFS(Pagamentos!$E:$E,Pagamentos!$B:$B,DRE!$B17,Pagamentos!$A:$A,DRE!R$3)</f>
        <v>0</v>
      </c>
      <c r="S17" s="254">
        <f>SUMIFS(Pagamentos!$E:$E,Pagamentos!$B:$B,DRE!$B17,Pagamentos!$A:$A,DRE!S$3)</f>
        <v>0</v>
      </c>
      <c r="T17" s="254">
        <f>SUMIFS(Pagamentos!$E:$E,Pagamentos!$B:$B,DRE!$B17,Pagamentos!$A:$A,DRE!T$3)</f>
        <v>0</v>
      </c>
      <c r="U17" s="254">
        <f>SUMIFS(Pagamentos!$E:$E,Pagamentos!$B:$B,DRE!$B17,Pagamentos!$A:$A,DRE!U$3)</f>
        <v>0</v>
      </c>
      <c r="V17" s="254">
        <f>SUMIFS(Pagamentos!$E:$E,Pagamentos!$B:$B,DRE!$B17,Pagamentos!$A:$A,DRE!V$3)</f>
        <v>0</v>
      </c>
      <c r="W17" s="254">
        <f>SUMIFS(Pagamentos!$E:$E,Pagamentos!$B:$B,DRE!$B17,Pagamentos!$A:$A,DRE!W$3)</f>
        <v>0</v>
      </c>
      <c r="X17" s="254">
        <f>SUMIFS(Pagamentos!$E:$E,Pagamentos!$B:$B,DRE!$B17,Pagamentos!$A:$A,DRE!X$3)</f>
        <v>0</v>
      </c>
      <c r="Y17" s="254">
        <f>SUMIFS(Pagamentos!$E:$E,Pagamentos!$B:$B,DRE!$B17,Pagamentos!$A:$A,DRE!Y$3)</f>
        <v>0</v>
      </c>
      <c r="Z17" s="254">
        <f>SUMIFS(Pagamentos!$E:$E,Pagamentos!$B:$B,DRE!$B17,Pagamentos!$A:$A,DRE!Z$3)</f>
        <v>0</v>
      </c>
      <c r="AA17" s="254">
        <f>SUMIFS(Pagamentos!$E:$E,Pagamentos!$B:$B,DRE!$B17,Pagamentos!$A:$A,DRE!AA$3)</f>
        <v>0</v>
      </c>
      <c r="AB17" s="254">
        <f>SUMIFS(Pagamentos!$E:$E,Pagamentos!$B:$B,DRE!$B17,Pagamentos!$A:$A,DRE!AB$3)</f>
        <v>0</v>
      </c>
      <c r="AC17" s="254">
        <f>SUMIFS(Pagamentos!$E:$E,Pagamentos!$B:$B,DRE!$B17,Pagamentos!$A:$A,DRE!AC$3)</f>
        <v>0</v>
      </c>
      <c r="AD17" s="254">
        <f>SUMIFS(Pagamentos!$E:$E,Pagamentos!$B:$B,DRE!$B17,Pagamentos!$A:$A,DRE!AD$3)</f>
        <v>0</v>
      </c>
      <c r="AE17" s="254">
        <f>SUMIFS(Pagamentos!$E:$E,Pagamentos!$B:$B,DRE!$B17,Pagamentos!$A:$A,DRE!AE$3)</f>
        <v>0</v>
      </c>
      <c r="AF17" s="254">
        <f>SUMIFS(Pagamentos!$E:$E,Pagamentos!$B:$B,DRE!$B17,Pagamentos!$A:$A,DRE!AF$3)</f>
        <v>0</v>
      </c>
      <c r="AG17" s="254">
        <f>SUMIFS(Pagamentos!$E:$E,Pagamentos!$B:$B,DRE!$B17,Pagamentos!$A:$A,DRE!AG$3)</f>
        <v>0</v>
      </c>
      <c r="AH17" s="254">
        <f>SUMIFS(Pagamentos!$E:$E,Pagamentos!$B:$B,DRE!$B17,Pagamentos!$A:$A,DRE!AH$3)</f>
        <v>0</v>
      </c>
      <c r="AI17" s="254">
        <f>SUMIFS(Pagamentos!$E:$E,Pagamentos!$B:$B,DRE!$B17,Pagamentos!$A:$A,DRE!AI$3)</f>
        <v>0</v>
      </c>
      <c r="AJ17" s="254">
        <f>SUMIFS(Pagamentos!$E:$E,Pagamentos!$B:$B,DRE!$B17,Pagamentos!$A:$A,DRE!AJ$3)</f>
        <v>0</v>
      </c>
      <c r="AK17" s="254">
        <f>SUMIFS(Pagamentos!$E:$E,Pagamentos!$B:$B,DRE!$B17,Pagamentos!$A:$A,DRE!AK$3)</f>
        <v>0</v>
      </c>
      <c r="AL17" s="254">
        <f>SUMIFS(Pagamentos!$E:$E,Pagamentos!$B:$B,DRE!$B17,Pagamentos!$A:$A,DRE!AL$3)</f>
        <v>0</v>
      </c>
      <c r="AM17" s="254">
        <f>SUMIFS(Pagamentos!$E:$E,Pagamentos!$B:$B,DRE!$B17,Pagamentos!$A:$A,DRE!AM$3)</f>
        <v>0</v>
      </c>
      <c r="AN17" s="254">
        <f>SUMIFS(Pagamentos!$E:$E,Pagamentos!$B:$B,DRE!$B17,Pagamentos!$A:$A,DRE!AN$3)</f>
        <v>0</v>
      </c>
      <c r="AO17" s="254">
        <f>SUMIFS(Pagamentos!$E:$E,Pagamentos!$B:$B,DRE!$B17,Pagamentos!$A:$A,DRE!AO$3)</f>
        <v>353.14</v>
      </c>
      <c r="AP17" s="254">
        <f>SUMIFS(Pagamentos!$E:$E,Pagamentos!$B:$B,DRE!$B17,Pagamentos!$A:$A,DRE!AP$3)</f>
        <v>0</v>
      </c>
      <c r="AQ17" s="254">
        <f>SUMIFS(Pagamentos!$E:$E,Pagamentos!$B:$B,DRE!$B17,Pagamentos!$A:$A,DRE!AQ$3)</f>
        <v>0</v>
      </c>
      <c r="AR17" s="254">
        <f>SUMIFS(Pagamentos!$E:$E,Pagamentos!$B:$B,DRE!$B17,Pagamentos!$A:$A,DRE!AR$3)</f>
        <v>0</v>
      </c>
      <c r="AS17" s="254">
        <f>SUMIFS(Pagamentos!$E:$E,Pagamentos!$B:$B,DRE!$B17,Pagamentos!$A:$A,DRE!AS$3)</f>
        <v>0</v>
      </c>
    </row>
    <row r="18" spans="1:45" s="250" customFormat="1" outlineLevel="1" x14ac:dyDescent="0.25">
      <c r="A18" s="248">
        <v>15</v>
      </c>
      <c r="B18" s="251" t="str">
        <f>VLOOKUP(A18,Config!$A$8:$B$176,2,0)</f>
        <v>DESÁGIO DESCONTO DUPLICATAS</v>
      </c>
      <c r="C18" s="252"/>
      <c r="D18" s="253"/>
      <c r="F18" s="105"/>
      <c r="G18" s="103" t="str">
        <f t="shared" si="3"/>
        <v/>
      </c>
      <c r="I18" s="105">
        <f t="shared" si="7"/>
        <v>100838.12000000001</v>
      </c>
      <c r="J18" s="103">
        <f t="shared" si="5"/>
        <v>4.2408792312348793E-2</v>
      </c>
      <c r="L18" s="105">
        <f t="shared" si="8"/>
        <v>100838.12000000001</v>
      </c>
      <c r="M18" s="103" t="e">
        <f t="shared" si="9"/>
        <v>#DIV/0!</v>
      </c>
      <c r="O18" s="254">
        <f>SUMIFS(Pagamentos!$E:$E,Pagamentos!$B:$B,DRE!$B18,Pagamentos!$A:$A,DRE!O$3)</f>
        <v>0</v>
      </c>
      <c r="P18" s="254">
        <f>SUMIFS(Pagamentos!$E:$E,Pagamentos!$B:$B,DRE!$B18,Pagamentos!$A:$A,DRE!P$3)</f>
        <v>6391.8</v>
      </c>
      <c r="Q18" s="254">
        <f>SUMIFS(Pagamentos!$E:$E,Pagamentos!$B:$B,DRE!$B18,Pagamentos!$A:$A,DRE!Q$3)</f>
        <v>20373.39</v>
      </c>
      <c r="R18" s="254">
        <f>SUMIFS(Pagamentos!$E:$E,Pagamentos!$B:$B,DRE!$B18,Pagamentos!$A:$A,DRE!R$3)</f>
        <v>21879</v>
      </c>
      <c r="S18" s="254">
        <f>SUMIFS(Pagamentos!$E:$E,Pagamentos!$B:$B,DRE!$B18,Pagamentos!$A:$A,DRE!S$3)</f>
        <v>0</v>
      </c>
      <c r="T18" s="254">
        <f>SUMIFS(Pagamentos!$E:$E,Pagamentos!$B:$B,DRE!$B18,Pagamentos!$A:$A,DRE!T$3)</f>
        <v>0</v>
      </c>
      <c r="U18" s="254">
        <f>SUMIFS(Pagamentos!$E:$E,Pagamentos!$B:$B,DRE!$B18,Pagamentos!$A:$A,DRE!U$3)</f>
        <v>0</v>
      </c>
      <c r="V18" s="254">
        <f>SUMIFS(Pagamentos!$E:$E,Pagamentos!$B:$B,DRE!$B18,Pagamentos!$A:$A,DRE!V$3)</f>
        <v>0</v>
      </c>
      <c r="W18" s="254">
        <f>SUMIFS(Pagamentos!$E:$E,Pagamentos!$B:$B,DRE!$B18,Pagamentos!$A:$A,DRE!W$3)</f>
        <v>0</v>
      </c>
      <c r="X18" s="254">
        <f>SUMIFS(Pagamentos!$E:$E,Pagamentos!$B:$B,DRE!$B18,Pagamentos!$A:$A,DRE!X$3)</f>
        <v>3041.4</v>
      </c>
      <c r="Y18" s="254">
        <f>SUMIFS(Pagamentos!$E:$E,Pagamentos!$B:$B,DRE!$B18,Pagamentos!$A:$A,DRE!Y$3)</f>
        <v>1136.73</v>
      </c>
      <c r="Z18" s="254">
        <f>SUMIFS(Pagamentos!$E:$E,Pagamentos!$B:$B,DRE!$B18,Pagamentos!$A:$A,DRE!Z$3)</f>
        <v>0</v>
      </c>
      <c r="AA18" s="254">
        <f>SUMIFS(Pagamentos!$E:$E,Pagamentos!$B:$B,DRE!$B18,Pagamentos!$A:$A,DRE!AA$3)</f>
        <v>0</v>
      </c>
      <c r="AB18" s="254">
        <f>SUMIFS(Pagamentos!$E:$E,Pagamentos!$B:$B,DRE!$B18,Pagamentos!$A:$A,DRE!AB$3)</f>
        <v>0</v>
      </c>
      <c r="AC18" s="254">
        <f>SUMIFS(Pagamentos!$E:$E,Pagamentos!$B:$B,DRE!$B18,Pagamentos!$A:$A,DRE!AC$3)</f>
        <v>0</v>
      </c>
      <c r="AD18" s="254">
        <f>SUMIFS(Pagamentos!$E:$E,Pagamentos!$B:$B,DRE!$B18,Pagamentos!$A:$A,DRE!AD$3)</f>
        <v>0</v>
      </c>
      <c r="AE18" s="254">
        <f>SUMIFS(Pagamentos!$E:$E,Pagamentos!$B:$B,DRE!$B18,Pagamentos!$A:$A,DRE!AE$3)</f>
        <v>0</v>
      </c>
      <c r="AF18" s="254">
        <f>SUMIFS(Pagamentos!$E:$E,Pagamentos!$B:$B,DRE!$B18,Pagamentos!$A:$A,DRE!AF$3)</f>
        <v>1683.67</v>
      </c>
      <c r="AG18" s="254">
        <f>SUMIFS(Pagamentos!$E:$E,Pagamentos!$B:$B,DRE!$B18,Pagamentos!$A:$A,DRE!AG$3)</f>
        <v>0</v>
      </c>
      <c r="AH18" s="254">
        <f>SUMIFS(Pagamentos!$E:$E,Pagamentos!$B:$B,DRE!$B18,Pagamentos!$A:$A,DRE!AH$3)</f>
        <v>0</v>
      </c>
      <c r="AI18" s="254">
        <f>SUMIFS(Pagamentos!$E:$E,Pagamentos!$B:$B,DRE!$B18,Pagamentos!$A:$A,DRE!AI$3)</f>
        <v>0</v>
      </c>
      <c r="AJ18" s="254">
        <f>SUMIFS(Pagamentos!$E:$E,Pagamentos!$B:$B,DRE!$B18,Pagamentos!$A:$A,DRE!AJ$3)</f>
        <v>0</v>
      </c>
      <c r="AK18" s="254">
        <f>SUMIFS(Pagamentos!$E:$E,Pagamentos!$B:$B,DRE!$B18,Pagamentos!$A:$A,DRE!AK$3)</f>
        <v>461.86</v>
      </c>
      <c r="AL18" s="254">
        <f>SUMIFS(Pagamentos!$E:$E,Pagamentos!$B:$B,DRE!$B18,Pagamentos!$A:$A,DRE!AL$3)</f>
        <v>0</v>
      </c>
      <c r="AM18" s="254">
        <f>SUMIFS(Pagamentos!$E:$E,Pagamentos!$B:$B,DRE!$B18,Pagamentos!$A:$A,DRE!AM$3)</f>
        <v>18442.77</v>
      </c>
      <c r="AN18" s="254">
        <f>SUMIFS(Pagamentos!$E:$E,Pagamentos!$B:$B,DRE!$B18,Pagamentos!$A:$A,DRE!AN$3)</f>
        <v>0</v>
      </c>
      <c r="AO18" s="254">
        <f>SUMIFS(Pagamentos!$E:$E,Pagamentos!$B:$B,DRE!$B18,Pagamentos!$A:$A,DRE!AO$3)</f>
        <v>27427.5</v>
      </c>
      <c r="AP18" s="254">
        <f>SUMIFS(Pagamentos!$E:$E,Pagamentos!$B:$B,DRE!$B18,Pagamentos!$A:$A,DRE!AP$3)</f>
        <v>0</v>
      </c>
      <c r="AQ18" s="254">
        <f>SUMIFS(Pagamentos!$E:$E,Pagamentos!$B:$B,DRE!$B18,Pagamentos!$A:$A,DRE!AQ$3)</f>
        <v>0</v>
      </c>
      <c r="AR18" s="254">
        <f>SUMIFS(Pagamentos!$E:$E,Pagamentos!$B:$B,DRE!$B18,Pagamentos!$A:$A,DRE!AR$3)</f>
        <v>0</v>
      </c>
      <c r="AS18" s="254">
        <f>SUMIFS(Pagamentos!$E:$E,Pagamentos!$B:$B,DRE!$B18,Pagamentos!$A:$A,DRE!AS$3)</f>
        <v>0</v>
      </c>
    </row>
    <row r="19" spans="1:45" s="250" customFormat="1" outlineLevel="1" x14ac:dyDescent="0.25">
      <c r="A19" s="248">
        <v>16</v>
      </c>
      <c r="B19" s="251" t="str">
        <f>VLOOKUP(A19,Config!$A$8:$B$176,2,0)</f>
        <v>RECOMPRA</v>
      </c>
      <c r="C19" s="252"/>
      <c r="D19" s="253"/>
      <c r="F19" s="105"/>
      <c r="G19" s="103" t="str">
        <f t="shared" si="3"/>
        <v/>
      </c>
      <c r="I19" s="105">
        <f t="shared" si="7"/>
        <v>1029776.27</v>
      </c>
      <c r="J19" s="103">
        <f t="shared" si="5"/>
        <v>0.43308590008039832</v>
      </c>
      <c r="L19" s="105">
        <f t="shared" si="8"/>
        <v>1029776.27</v>
      </c>
      <c r="M19" s="103" t="e">
        <f t="shared" si="9"/>
        <v>#DIV/0!</v>
      </c>
      <c r="O19" s="254">
        <f>SUMIFS(Pagamentos!$E:$E,Pagamentos!$B:$B,DRE!$B19,Pagamentos!$A:$A,DRE!O$3)</f>
        <v>0</v>
      </c>
      <c r="P19" s="254">
        <f>SUMIFS(Pagamentos!$E:$E,Pagamentos!$B:$B,DRE!$B19,Pagamentos!$A:$A,DRE!P$3)</f>
        <v>0</v>
      </c>
      <c r="Q19" s="254">
        <f>SUMIFS(Pagamentos!$E:$E,Pagamentos!$B:$B,DRE!$B19,Pagamentos!$A:$A,DRE!Q$3)</f>
        <v>79577.5</v>
      </c>
      <c r="R19" s="254">
        <f>SUMIFS(Pagamentos!$E:$E,Pagamentos!$B:$B,DRE!$B19,Pagamentos!$A:$A,DRE!R$3)</f>
        <v>0</v>
      </c>
      <c r="S19" s="254">
        <f>SUMIFS(Pagamentos!$E:$E,Pagamentos!$B:$B,DRE!$B19,Pagamentos!$A:$A,DRE!S$3)</f>
        <v>52350</v>
      </c>
      <c r="T19" s="254">
        <f>SUMIFS(Pagamentos!$E:$E,Pagamentos!$B:$B,DRE!$B19,Pagamentos!$A:$A,DRE!T$3)</f>
        <v>0</v>
      </c>
      <c r="U19" s="254">
        <f>SUMIFS(Pagamentos!$E:$E,Pagamentos!$B:$B,DRE!$B19,Pagamentos!$A:$A,DRE!U$3)</f>
        <v>0</v>
      </c>
      <c r="V19" s="254">
        <f>SUMIFS(Pagamentos!$E:$E,Pagamentos!$B:$B,DRE!$B19,Pagamentos!$A:$A,DRE!V$3)</f>
        <v>0</v>
      </c>
      <c r="W19" s="254">
        <f>SUMIFS(Pagamentos!$E:$E,Pagamentos!$B:$B,DRE!$B19,Pagamentos!$A:$A,DRE!W$3)</f>
        <v>0</v>
      </c>
      <c r="X19" s="254">
        <f>SUMIFS(Pagamentos!$E:$E,Pagamentos!$B:$B,DRE!$B19,Pagamentos!$A:$A,DRE!X$3)</f>
        <v>0</v>
      </c>
      <c r="Y19" s="254">
        <f>SUMIFS(Pagamentos!$E:$E,Pagamentos!$B:$B,DRE!$B19,Pagamentos!$A:$A,DRE!Y$3)</f>
        <v>0</v>
      </c>
      <c r="Z19" s="254">
        <f>SUMIFS(Pagamentos!$E:$E,Pagamentos!$B:$B,DRE!$B19,Pagamentos!$A:$A,DRE!Z$3)</f>
        <v>3399</v>
      </c>
      <c r="AA19" s="254">
        <f>SUMIFS(Pagamentos!$E:$E,Pagamentos!$B:$B,DRE!$B19,Pagamentos!$A:$A,DRE!AA$3)</f>
        <v>4627.6400000000003</v>
      </c>
      <c r="AB19" s="254">
        <f>SUMIFS(Pagamentos!$E:$E,Pagamentos!$B:$B,DRE!$B19,Pagamentos!$A:$A,DRE!AB$3)</f>
        <v>0</v>
      </c>
      <c r="AC19" s="254">
        <f>SUMIFS(Pagamentos!$E:$E,Pagamentos!$B:$B,DRE!$B19,Pagamentos!$A:$A,DRE!AC$3)</f>
        <v>0</v>
      </c>
      <c r="AD19" s="254">
        <f>SUMIFS(Pagamentos!$E:$E,Pagamentos!$B:$B,DRE!$B19,Pagamentos!$A:$A,DRE!AD$3)</f>
        <v>0</v>
      </c>
      <c r="AE19" s="254">
        <f>SUMIFS(Pagamentos!$E:$E,Pagamentos!$B:$B,DRE!$B19,Pagamentos!$A:$A,DRE!AE$3)</f>
        <v>0</v>
      </c>
      <c r="AF19" s="254">
        <f>SUMIFS(Pagamentos!$E:$E,Pagamentos!$B:$B,DRE!$B19,Pagamentos!$A:$A,DRE!AF$3)</f>
        <v>72268.2</v>
      </c>
      <c r="AG19" s="254">
        <f>SUMIFS(Pagamentos!$E:$E,Pagamentos!$B:$B,DRE!$B19,Pagamentos!$A:$A,DRE!AG$3)</f>
        <v>4093.93</v>
      </c>
      <c r="AH19" s="254">
        <f>SUMIFS(Pagamentos!$E:$E,Pagamentos!$B:$B,DRE!$B19,Pagamentos!$A:$A,DRE!AH$3)</f>
        <v>52350</v>
      </c>
      <c r="AI19" s="254">
        <f>SUMIFS(Pagamentos!$E:$E,Pagamentos!$B:$B,DRE!$B19,Pagamentos!$A:$A,DRE!AI$3)</f>
        <v>0</v>
      </c>
      <c r="AJ19" s="254">
        <f>SUMIFS(Pagamentos!$E:$E,Pagamentos!$B:$B,DRE!$B19,Pagamentos!$A:$A,DRE!AJ$3)</f>
        <v>0</v>
      </c>
      <c r="AK19" s="254">
        <f>SUMIFS(Pagamentos!$E:$E,Pagamentos!$B:$B,DRE!$B19,Pagamentos!$A:$A,DRE!AK$3)</f>
        <v>99119.09</v>
      </c>
      <c r="AL19" s="254">
        <f>SUMIFS(Pagamentos!$E:$E,Pagamentos!$B:$B,DRE!$B19,Pagamentos!$A:$A,DRE!AL$3)</f>
        <v>0</v>
      </c>
      <c r="AM19" s="254">
        <f>SUMIFS(Pagamentos!$E:$E,Pagamentos!$B:$B,DRE!$B19,Pagamentos!$A:$A,DRE!AM$3)</f>
        <v>182488.36</v>
      </c>
      <c r="AN19" s="254">
        <f>SUMIFS(Pagamentos!$E:$E,Pagamentos!$B:$B,DRE!$B19,Pagamentos!$A:$A,DRE!AN$3)</f>
        <v>3399</v>
      </c>
      <c r="AO19" s="254">
        <f>SUMIFS(Pagamentos!$E:$E,Pagamentos!$B:$B,DRE!$B19,Pagamentos!$A:$A,DRE!AO$3)</f>
        <v>476103.55</v>
      </c>
      <c r="AP19" s="254">
        <f>SUMIFS(Pagamentos!$E:$E,Pagamentos!$B:$B,DRE!$B19,Pagamentos!$A:$A,DRE!AP$3)</f>
        <v>0</v>
      </c>
      <c r="AQ19" s="254">
        <f>SUMIFS(Pagamentos!$E:$E,Pagamentos!$B:$B,DRE!$B19,Pagamentos!$A:$A,DRE!AQ$3)</f>
        <v>0</v>
      </c>
      <c r="AR19" s="254">
        <f>SUMIFS(Pagamentos!$E:$E,Pagamentos!$B:$B,DRE!$B19,Pagamentos!$A:$A,DRE!AR$3)</f>
        <v>0</v>
      </c>
      <c r="AS19" s="254">
        <f>SUMIFS(Pagamentos!$E:$E,Pagamentos!$B:$B,DRE!$B19,Pagamentos!$A:$A,DRE!AS$3)</f>
        <v>0</v>
      </c>
    </row>
    <row r="20" spans="1:45" s="250" customFormat="1" x14ac:dyDescent="0.25">
      <c r="A20" s="248">
        <v>17</v>
      </c>
      <c r="B20" s="239" t="s">
        <v>14</v>
      </c>
      <c r="C20" s="240"/>
      <c r="D20" s="249"/>
      <c r="F20" s="244">
        <f>F4-F10</f>
        <v>0</v>
      </c>
      <c r="G20" s="245" t="str">
        <f t="shared" si="3"/>
        <v/>
      </c>
      <c r="I20" s="244">
        <f>I4-I10</f>
        <v>1246796.9499999995</v>
      </c>
      <c r="J20" s="245">
        <f t="shared" si="5"/>
        <v>0.52435678995423451</v>
      </c>
      <c r="L20" s="244">
        <f>L4-L10</f>
        <v>1246796.9499999995</v>
      </c>
      <c r="M20" s="245">
        <f>IF($I$4&gt;0,L20/$I$4,"")</f>
        <v>0.52435678995423451</v>
      </c>
      <c r="O20" s="246">
        <f t="shared" ref="O20:AS20" si="15">O4-O10</f>
        <v>0</v>
      </c>
      <c r="P20" s="246">
        <f t="shared" si="15"/>
        <v>110597.2</v>
      </c>
      <c r="Q20" s="246">
        <f t="shared" si="15"/>
        <v>137834.08000000002</v>
      </c>
      <c r="R20" s="246">
        <f t="shared" si="15"/>
        <v>432051.06</v>
      </c>
      <c r="S20" s="246">
        <f t="shared" si="15"/>
        <v>56168.75</v>
      </c>
      <c r="T20" s="246">
        <f t="shared" si="15"/>
        <v>1610.91</v>
      </c>
      <c r="U20" s="246">
        <f t="shared" si="15"/>
        <v>0</v>
      </c>
      <c r="V20" s="246">
        <f t="shared" si="15"/>
        <v>0</v>
      </c>
      <c r="W20" s="246">
        <f t="shared" si="15"/>
        <v>0</v>
      </c>
      <c r="X20" s="246">
        <f t="shared" si="15"/>
        <v>-3041.4</v>
      </c>
      <c r="Y20" s="246">
        <f t="shared" si="15"/>
        <v>22368.95</v>
      </c>
      <c r="Z20" s="246">
        <f t="shared" si="15"/>
        <v>-1969</v>
      </c>
      <c r="AA20" s="246">
        <f t="shared" si="15"/>
        <v>74872.23</v>
      </c>
      <c r="AB20" s="246">
        <f t="shared" si="15"/>
        <v>0</v>
      </c>
      <c r="AC20" s="246">
        <f t="shared" si="15"/>
        <v>0</v>
      </c>
      <c r="AD20" s="246">
        <f t="shared" si="15"/>
        <v>0</v>
      </c>
      <c r="AE20" s="246">
        <f t="shared" si="15"/>
        <v>0</v>
      </c>
      <c r="AF20" s="246">
        <f t="shared" si="15"/>
        <v>118753.85999999999</v>
      </c>
      <c r="AG20" s="246">
        <f t="shared" si="15"/>
        <v>8842.32</v>
      </c>
      <c r="AH20" s="246">
        <f t="shared" si="15"/>
        <v>1440</v>
      </c>
      <c r="AI20" s="246">
        <f t="shared" si="15"/>
        <v>0</v>
      </c>
      <c r="AJ20" s="246">
        <f t="shared" si="15"/>
        <v>0</v>
      </c>
      <c r="AK20" s="246">
        <f t="shared" si="15"/>
        <v>47652.89</v>
      </c>
      <c r="AL20" s="246">
        <f t="shared" si="15"/>
        <v>26621.69</v>
      </c>
      <c r="AM20" s="246">
        <f t="shared" si="15"/>
        <v>5035.9400000000314</v>
      </c>
      <c r="AN20" s="246">
        <f t="shared" si="15"/>
        <v>88277</v>
      </c>
      <c r="AO20" s="246">
        <f t="shared" si="15"/>
        <v>119680.47000000003</v>
      </c>
      <c r="AP20" s="246">
        <f t="shared" si="15"/>
        <v>0</v>
      </c>
      <c r="AQ20" s="246">
        <f t="shared" si="15"/>
        <v>0</v>
      </c>
      <c r="AR20" s="246">
        <f t="shared" si="15"/>
        <v>0</v>
      </c>
      <c r="AS20" s="246">
        <f t="shared" si="15"/>
        <v>0</v>
      </c>
    </row>
    <row r="21" spans="1:45" s="250" customFormat="1" x14ac:dyDescent="0.25">
      <c r="A21" s="248">
        <v>18</v>
      </c>
      <c r="B21" s="241" t="s">
        <v>162</v>
      </c>
      <c r="C21" s="241"/>
      <c r="D21" s="241"/>
      <c r="F21" s="255">
        <f>F22+F29</f>
        <v>0</v>
      </c>
      <c r="G21" s="255" t="str">
        <f t="shared" si="3"/>
        <v/>
      </c>
      <c r="I21" s="255">
        <f>I22+I29</f>
        <v>369997.40999999992</v>
      </c>
      <c r="J21" s="255">
        <f t="shared" si="5"/>
        <v>0.15560725762040148</v>
      </c>
      <c r="L21" s="255">
        <f>L22+L29</f>
        <v>369997.40999999992</v>
      </c>
      <c r="M21" s="255">
        <f>IF($I$4&gt;0,L21/$I$4,"")</f>
        <v>0.15560725762040148</v>
      </c>
      <c r="O21" s="255">
        <f t="shared" ref="O21:AS21" si="16">O22+O29</f>
        <v>0</v>
      </c>
      <c r="P21" s="255">
        <f t="shared" si="16"/>
        <v>0</v>
      </c>
      <c r="Q21" s="255">
        <f t="shared" si="16"/>
        <v>324.58999999999997</v>
      </c>
      <c r="R21" s="255">
        <f t="shared" si="16"/>
        <v>11457.1</v>
      </c>
      <c r="S21" s="255">
        <f t="shared" si="16"/>
        <v>141910.99</v>
      </c>
      <c r="T21" s="255">
        <f t="shared" si="16"/>
        <v>15029.91</v>
      </c>
      <c r="U21" s="255">
        <f t="shared" si="16"/>
        <v>0</v>
      </c>
      <c r="V21" s="255">
        <f t="shared" si="16"/>
        <v>0</v>
      </c>
      <c r="W21" s="255">
        <f>W22+W29</f>
        <v>2378.46</v>
      </c>
      <c r="X21" s="255">
        <f t="shared" si="16"/>
        <v>9332.15</v>
      </c>
      <c r="Y21" s="255">
        <f t="shared" si="16"/>
        <v>3159</v>
      </c>
      <c r="Z21" s="255">
        <f t="shared" si="16"/>
        <v>28.28</v>
      </c>
      <c r="AA21" s="255">
        <f t="shared" si="16"/>
        <v>2191.29</v>
      </c>
      <c r="AB21" s="255">
        <f t="shared" si="16"/>
        <v>0</v>
      </c>
      <c r="AC21" s="255">
        <f t="shared" si="16"/>
        <v>0</v>
      </c>
      <c r="AD21" s="255">
        <f t="shared" si="16"/>
        <v>0</v>
      </c>
      <c r="AE21" s="255">
        <f t="shared" si="16"/>
        <v>0</v>
      </c>
      <c r="AF21" s="255">
        <f t="shared" si="16"/>
        <v>46327.7</v>
      </c>
      <c r="AG21" s="255">
        <f t="shared" si="16"/>
        <v>14804.91</v>
      </c>
      <c r="AH21" s="255">
        <f t="shared" si="16"/>
        <v>130.01</v>
      </c>
      <c r="AI21" s="255">
        <f>AI22+AI29</f>
        <v>0</v>
      </c>
      <c r="AJ21" s="255">
        <f t="shared" si="16"/>
        <v>0</v>
      </c>
      <c r="AK21" s="255">
        <f t="shared" si="16"/>
        <v>31058.26</v>
      </c>
      <c r="AL21" s="255">
        <f t="shared" si="16"/>
        <v>31539.29</v>
      </c>
      <c r="AM21" s="255">
        <f t="shared" si="16"/>
        <v>11697.8</v>
      </c>
      <c r="AN21" s="255">
        <f t="shared" si="16"/>
        <v>13458.88</v>
      </c>
      <c r="AO21" s="255">
        <f t="shared" si="16"/>
        <v>35168.79</v>
      </c>
      <c r="AP21" s="255">
        <f t="shared" si="16"/>
        <v>0</v>
      </c>
      <c r="AQ21" s="255">
        <f t="shared" si="16"/>
        <v>0</v>
      </c>
      <c r="AR21" s="255">
        <f t="shared" si="16"/>
        <v>0</v>
      </c>
      <c r="AS21" s="255">
        <f t="shared" si="16"/>
        <v>0</v>
      </c>
    </row>
    <row r="22" spans="1:45" s="250" customFormat="1" collapsed="1" x14ac:dyDescent="0.25">
      <c r="A22" s="248">
        <v>19</v>
      </c>
      <c r="B22" s="242" t="s">
        <v>16</v>
      </c>
      <c r="C22" s="243"/>
      <c r="D22" s="243"/>
      <c r="F22" s="256">
        <f>SUM(F23:F28)</f>
        <v>0</v>
      </c>
      <c r="G22" s="256" t="str">
        <f t="shared" si="3"/>
        <v/>
      </c>
      <c r="I22" s="256">
        <f>SUM(I23:I28)</f>
        <v>61936.159999999989</v>
      </c>
      <c r="J22" s="256">
        <f t="shared" si="5"/>
        <v>2.6048063431412687E-2</v>
      </c>
      <c r="L22" s="256">
        <f>SUM(L23:L28)</f>
        <v>61936.159999999989</v>
      </c>
      <c r="M22" s="256">
        <f>IF($I$4&gt;0,L22/$I$4,"")</f>
        <v>2.6048063431412687E-2</v>
      </c>
      <c r="O22" s="256">
        <f t="shared" ref="O22:AS22" si="17">SUM(O23:O28)</f>
        <v>0</v>
      </c>
      <c r="P22" s="256">
        <f t="shared" si="17"/>
        <v>0</v>
      </c>
      <c r="Q22" s="256">
        <f t="shared" si="17"/>
        <v>324.58999999999997</v>
      </c>
      <c r="R22" s="256">
        <f t="shared" si="17"/>
        <v>1648.35</v>
      </c>
      <c r="S22" s="256">
        <f>SUM(S23:S28)</f>
        <v>6463.6500000000005</v>
      </c>
      <c r="T22" s="256">
        <f t="shared" si="17"/>
        <v>975</v>
      </c>
      <c r="U22" s="256">
        <f t="shared" si="17"/>
        <v>0</v>
      </c>
      <c r="V22" s="256">
        <f t="shared" si="17"/>
        <v>0</v>
      </c>
      <c r="W22" s="256">
        <f t="shared" si="17"/>
        <v>2378.46</v>
      </c>
      <c r="X22" s="256">
        <f t="shared" si="17"/>
        <v>2000</v>
      </c>
      <c r="Y22" s="256">
        <f t="shared" si="17"/>
        <v>0</v>
      </c>
      <c r="Z22" s="256">
        <f t="shared" si="17"/>
        <v>28.28</v>
      </c>
      <c r="AA22" s="256">
        <f t="shared" si="17"/>
        <v>2191.29</v>
      </c>
      <c r="AB22" s="256">
        <f t="shared" si="17"/>
        <v>0</v>
      </c>
      <c r="AC22" s="256">
        <f t="shared" si="17"/>
        <v>0</v>
      </c>
      <c r="AD22" s="256">
        <f t="shared" si="17"/>
        <v>0</v>
      </c>
      <c r="AE22" s="256">
        <f t="shared" si="17"/>
        <v>0</v>
      </c>
      <c r="AF22" s="256">
        <f t="shared" si="17"/>
        <v>35294.559999999998</v>
      </c>
      <c r="AG22" s="256">
        <f t="shared" si="17"/>
        <v>750</v>
      </c>
      <c r="AH22" s="256">
        <f t="shared" si="17"/>
        <v>130.01</v>
      </c>
      <c r="AI22" s="256">
        <f>SUM(AI23:AI28)</f>
        <v>0</v>
      </c>
      <c r="AJ22" s="256">
        <f t="shared" si="17"/>
        <v>0</v>
      </c>
      <c r="AK22" s="256">
        <f t="shared" si="17"/>
        <v>1856.94</v>
      </c>
      <c r="AL22" s="256">
        <f t="shared" si="17"/>
        <v>1814.4</v>
      </c>
      <c r="AM22" s="256">
        <f t="shared" si="17"/>
        <v>230</v>
      </c>
      <c r="AN22" s="256">
        <f t="shared" si="17"/>
        <v>113.82000000000001</v>
      </c>
      <c r="AO22" s="256">
        <f>SUM(AO23:AO28)</f>
        <v>5736.8099999999995</v>
      </c>
      <c r="AP22" s="256">
        <f t="shared" si="17"/>
        <v>0</v>
      </c>
      <c r="AQ22" s="256">
        <f t="shared" si="17"/>
        <v>0</v>
      </c>
      <c r="AR22" s="256">
        <f t="shared" si="17"/>
        <v>0</v>
      </c>
      <c r="AS22" s="256">
        <f t="shared" si="17"/>
        <v>0</v>
      </c>
    </row>
    <row r="23" spans="1:45" s="250" customFormat="1" outlineLevel="1" x14ac:dyDescent="0.25">
      <c r="A23" s="248">
        <v>20</v>
      </c>
      <c r="B23" s="251" t="str">
        <f>VLOOKUP(A23,Config!$A$8:$B$176,2,0)</f>
        <v>BONUS</v>
      </c>
      <c r="C23" s="252"/>
      <c r="D23" s="253"/>
      <c r="F23" s="108"/>
      <c r="G23" s="106" t="str">
        <f t="shared" si="3"/>
        <v/>
      </c>
      <c r="I23" s="105">
        <f t="shared" ref="I23:I35" si="18">SUM(O23:AS23)</f>
        <v>0</v>
      </c>
      <c r="J23" s="106">
        <f t="shared" si="5"/>
        <v>0</v>
      </c>
      <c r="L23" s="108" t="str">
        <f t="shared" ref="L23:L28" si="19">IF(I23&gt;0,I23-F23,"")</f>
        <v/>
      </c>
      <c r="M23" s="106" t="str">
        <f t="shared" ref="M23:M28" si="20">IF(I23&gt;0,I23/F23-1,"")</f>
        <v/>
      </c>
      <c r="O23" s="254">
        <f>SUMIFS(Pagamentos!$E:$E,Pagamentos!$B:$B,DRE!$B23,Pagamentos!$A:$A,DRE!O$3)</f>
        <v>0</v>
      </c>
      <c r="P23" s="254">
        <f>SUMIFS(Pagamentos!$E:$E,Pagamentos!$B:$B,DRE!$B23,Pagamentos!$A:$A,DRE!P$3)</f>
        <v>0</v>
      </c>
      <c r="Q23" s="254">
        <f>SUMIFS(Pagamentos!$E:$E,Pagamentos!$B:$B,DRE!$B23,Pagamentos!$A:$A,DRE!Q$3)</f>
        <v>0</v>
      </c>
      <c r="R23" s="254">
        <f>SUMIFS(Pagamentos!$E:$E,Pagamentos!$B:$B,DRE!$B23,Pagamentos!$A:$A,DRE!R$3)</f>
        <v>0</v>
      </c>
      <c r="S23" s="254">
        <f>SUMIFS(Pagamentos!$E:$E,Pagamentos!$B:$B,DRE!$B23,Pagamentos!$A:$A,DRE!S$3)</f>
        <v>0</v>
      </c>
      <c r="T23" s="254">
        <f>SUMIFS(Pagamentos!$E:$E,Pagamentos!$B:$B,DRE!$B23,Pagamentos!$A:$A,DRE!T$3)</f>
        <v>0</v>
      </c>
      <c r="U23" s="254">
        <f>SUMIFS(Pagamentos!$E:$E,Pagamentos!$B:$B,DRE!$B23,Pagamentos!$A:$A,DRE!U$3)</f>
        <v>0</v>
      </c>
      <c r="V23" s="254">
        <f>SUMIFS(Pagamentos!$E:$E,Pagamentos!$B:$B,DRE!$B23,Pagamentos!$A:$A,DRE!V$3)</f>
        <v>0</v>
      </c>
      <c r="W23" s="254">
        <f>SUMIFS(Pagamentos!$E:$E,Pagamentos!$B:$B,DRE!$B23,Pagamentos!$A:$A,DRE!W$3)</f>
        <v>0</v>
      </c>
      <c r="X23" s="254">
        <f>SUMIFS(Pagamentos!$E:$E,Pagamentos!$B:$B,DRE!$B23,Pagamentos!$A:$A,DRE!X$3)</f>
        <v>0</v>
      </c>
      <c r="Y23" s="254">
        <f>SUMIFS(Pagamentos!$E:$E,Pagamentos!$B:$B,DRE!$B23,Pagamentos!$A:$A,DRE!Y$3)</f>
        <v>0</v>
      </c>
      <c r="Z23" s="254">
        <f>SUMIFS(Pagamentos!$E:$E,Pagamentos!$B:$B,DRE!$B23,Pagamentos!$A:$A,DRE!Z$3)</f>
        <v>0</v>
      </c>
      <c r="AA23" s="254">
        <f>SUMIFS(Pagamentos!$E:$E,Pagamentos!$B:$B,DRE!$B23,Pagamentos!$A:$A,DRE!AA$3)</f>
        <v>0</v>
      </c>
      <c r="AB23" s="254">
        <f>SUMIFS(Pagamentos!$E:$E,Pagamentos!$B:$B,DRE!$B23,Pagamentos!$A:$A,DRE!AB$3)</f>
        <v>0</v>
      </c>
      <c r="AC23" s="254">
        <f>SUMIFS(Pagamentos!$E:$E,Pagamentos!$B:$B,DRE!$B23,Pagamentos!$A:$A,DRE!AC$3)</f>
        <v>0</v>
      </c>
      <c r="AD23" s="254">
        <f>SUMIFS(Pagamentos!$E:$E,Pagamentos!$B:$B,DRE!$B23,Pagamentos!$A:$A,DRE!AD$3)</f>
        <v>0</v>
      </c>
      <c r="AE23" s="254">
        <f>SUMIFS(Pagamentos!$E:$E,Pagamentos!$B:$B,DRE!$B23,Pagamentos!$A:$A,DRE!AE$3)</f>
        <v>0</v>
      </c>
      <c r="AF23" s="254">
        <f>SUMIFS(Pagamentos!$E:$E,Pagamentos!$B:$B,DRE!$B23,Pagamentos!$A:$A,DRE!AF$3)</f>
        <v>0</v>
      </c>
      <c r="AG23" s="254">
        <f>SUMIFS(Pagamentos!$E:$E,Pagamentos!$B:$B,DRE!$B23,Pagamentos!$A:$A,DRE!AG$3)</f>
        <v>0</v>
      </c>
      <c r="AH23" s="254">
        <f>SUMIFS(Pagamentos!$E:$E,Pagamentos!$B:$B,DRE!$B23,Pagamentos!$A:$A,DRE!AH$3)</f>
        <v>0</v>
      </c>
      <c r="AI23" s="254">
        <f>SUMIFS(Pagamentos!$E:$E,Pagamentos!$B:$B,DRE!$B23,Pagamentos!$A:$A,DRE!AI$3)</f>
        <v>0</v>
      </c>
      <c r="AJ23" s="254">
        <f>SUMIFS(Pagamentos!$E:$E,Pagamentos!$B:$B,DRE!$B23,Pagamentos!$A:$A,DRE!AJ$3)</f>
        <v>0</v>
      </c>
      <c r="AK23" s="254">
        <f>SUMIFS(Pagamentos!$E:$E,Pagamentos!$B:$B,DRE!$B23,Pagamentos!$A:$A,DRE!AK$3)</f>
        <v>0</v>
      </c>
      <c r="AL23" s="254">
        <f>SUMIFS(Pagamentos!$E:$E,Pagamentos!$B:$B,DRE!$B23,Pagamentos!$A:$A,DRE!AL$3)</f>
        <v>0</v>
      </c>
      <c r="AM23" s="254">
        <f>SUMIFS(Pagamentos!$E:$E,Pagamentos!$B:$B,DRE!$B23,Pagamentos!$A:$A,DRE!AM$3)</f>
        <v>0</v>
      </c>
      <c r="AN23" s="254">
        <f>SUMIFS(Pagamentos!$E:$E,Pagamentos!$B:$B,DRE!$B23,Pagamentos!$A:$A,DRE!AN$3)</f>
        <v>0</v>
      </c>
      <c r="AO23" s="254">
        <f>SUMIFS(Pagamentos!$E:$E,Pagamentos!$B:$B,DRE!$B23,Pagamentos!$A:$A,DRE!AO$3)</f>
        <v>0</v>
      </c>
      <c r="AP23" s="254">
        <f>SUMIFS(Pagamentos!$E:$E,Pagamentos!$B:$B,DRE!$B23,Pagamentos!$A:$A,DRE!AP$3)</f>
        <v>0</v>
      </c>
      <c r="AQ23" s="254">
        <f>SUMIFS(Pagamentos!$E:$E,Pagamentos!$B:$B,DRE!$B23,Pagamentos!$A:$A,DRE!AQ$3)</f>
        <v>0</v>
      </c>
      <c r="AR23" s="254">
        <f>SUMIFS(Pagamentos!$E:$E,Pagamentos!$B:$B,DRE!$B23,Pagamentos!$A:$A,DRE!AR$3)</f>
        <v>0</v>
      </c>
      <c r="AS23" s="254">
        <f>SUMIFS(Pagamentos!$E:$E,Pagamentos!$B:$B,DRE!$B23,Pagamentos!$A:$A,DRE!AS$3)</f>
        <v>0</v>
      </c>
    </row>
    <row r="24" spans="1:45" s="250" customFormat="1" outlineLevel="1" x14ac:dyDescent="0.25">
      <c r="A24" s="248">
        <v>21</v>
      </c>
      <c r="B24" s="251" t="str">
        <f>VLOOKUP(A24,Config!$A$8:$B$176,2,0)</f>
        <v>COMISSÕES SOBRE VENDAS</v>
      </c>
      <c r="C24" s="252"/>
      <c r="D24" s="253"/>
      <c r="F24" s="108"/>
      <c r="G24" s="106" t="str">
        <f t="shared" si="3"/>
        <v/>
      </c>
      <c r="I24" s="105">
        <f t="shared" si="18"/>
        <v>41594.779999999992</v>
      </c>
      <c r="J24" s="106">
        <f t="shared" si="5"/>
        <v>1.7493229606996234E-2</v>
      </c>
      <c r="L24" s="108">
        <f t="shared" si="19"/>
        <v>41594.779999999992</v>
      </c>
      <c r="M24" s="106" t="e">
        <f t="shared" si="20"/>
        <v>#DIV/0!</v>
      </c>
      <c r="O24" s="254">
        <f>SUMIFS(Pagamentos!$E:$E,Pagamentos!$B:$B,DRE!$B24,Pagamentos!$A:$A,DRE!O$3)</f>
        <v>0</v>
      </c>
      <c r="P24" s="254">
        <f>SUMIFS(Pagamentos!$E:$E,Pagamentos!$B:$B,DRE!$B24,Pagamentos!$A:$A,DRE!P$3)</f>
        <v>0</v>
      </c>
      <c r="Q24" s="254">
        <f>SUMIFS(Pagamentos!$E:$E,Pagamentos!$B:$B,DRE!$B24,Pagamentos!$A:$A,DRE!Q$3)</f>
        <v>0</v>
      </c>
      <c r="R24" s="254">
        <f>SUMIFS(Pagamentos!$E:$E,Pagamentos!$B:$B,DRE!$B24,Pagamentos!$A:$A,DRE!R$3)</f>
        <v>0</v>
      </c>
      <c r="S24" s="254">
        <f>SUMIFS(Pagamentos!$E:$E,Pagamentos!$B:$B,DRE!$B24,Pagamentos!$A:$A,DRE!S$3)</f>
        <v>5300</v>
      </c>
      <c r="T24" s="254">
        <f>SUMIFS(Pagamentos!$E:$E,Pagamentos!$B:$B,DRE!$B24,Pagamentos!$A:$A,DRE!T$3)</f>
        <v>0</v>
      </c>
      <c r="U24" s="254">
        <f>SUMIFS(Pagamentos!$E:$E,Pagamentos!$B:$B,DRE!$B24,Pagamentos!$A:$A,DRE!U$3)</f>
        <v>0</v>
      </c>
      <c r="V24" s="254">
        <f>SUMIFS(Pagamentos!$E:$E,Pagamentos!$B:$B,DRE!$B24,Pagamentos!$A:$A,DRE!V$3)</f>
        <v>0</v>
      </c>
      <c r="W24" s="254">
        <f>SUMIFS(Pagamentos!$E:$E,Pagamentos!$B:$B,DRE!$B24,Pagamentos!$A:$A,DRE!W$3)</f>
        <v>0</v>
      </c>
      <c r="X24" s="254">
        <f>SUMIFS(Pagamentos!$E:$E,Pagamentos!$B:$B,DRE!$B24,Pagamentos!$A:$A,DRE!X$3)</f>
        <v>0</v>
      </c>
      <c r="Y24" s="254">
        <f>SUMIFS(Pagamentos!$E:$E,Pagamentos!$B:$B,DRE!$B24,Pagamentos!$A:$A,DRE!Y$3)</f>
        <v>0</v>
      </c>
      <c r="Z24" s="254">
        <f>SUMIFS(Pagamentos!$E:$E,Pagamentos!$B:$B,DRE!$B24,Pagamentos!$A:$A,DRE!Z$3)</f>
        <v>0</v>
      </c>
      <c r="AA24" s="254">
        <f>SUMIFS(Pagamentos!$E:$E,Pagamentos!$B:$B,DRE!$B24,Pagamentos!$A:$A,DRE!AA$3)</f>
        <v>0</v>
      </c>
      <c r="AB24" s="254">
        <f>SUMIFS(Pagamentos!$E:$E,Pagamentos!$B:$B,DRE!$B24,Pagamentos!$A:$A,DRE!AB$3)</f>
        <v>0</v>
      </c>
      <c r="AC24" s="254">
        <f>SUMIFS(Pagamentos!$E:$E,Pagamentos!$B:$B,DRE!$B24,Pagamentos!$A:$A,DRE!AC$3)</f>
        <v>0</v>
      </c>
      <c r="AD24" s="254">
        <f>SUMIFS(Pagamentos!$E:$E,Pagamentos!$B:$B,DRE!$B24,Pagamentos!$A:$A,DRE!AD$3)</f>
        <v>0</v>
      </c>
      <c r="AE24" s="254">
        <f>SUMIFS(Pagamentos!$E:$E,Pagamentos!$B:$B,DRE!$B24,Pagamentos!$A:$A,DRE!AE$3)</f>
        <v>0</v>
      </c>
      <c r="AF24" s="254">
        <f>SUMIFS(Pagamentos!$E:$E,Pagamentos!$B:$B,DRE!$B24,Pagamentos!$A:$A,DRE!AF$3)</f>
        <v>34444.559999999998</v>
      </c>
      <c r="AG24" s="254">
        <f>SUMIFS(Pagamentos!$E:$E,Pagamentos!$B:$B,DRE!$B24,Pagamentos!$A:$A,DRE!AG$3)</f>
        <v>0</v>
      </c>
      <c r="AH24" s="254">
        <f>SUMIFS(Pagamentos!$E:$E,Pagamentos!$B:$B,DRE!$B24,Pagamentos!$A:$A,DRE!AH$3)</f>
        <v>0</v>
      </c>
      <c r="AI24" s="254">
        <f>SUMIFS(Pagamentos!$E:$E,Pagamentos!$B:$B,DRE!$B24,Pagamentos!$A:$A,DRE!AI$3)</f>
        <v>0</v>
      </c>
      <c r="AJ24" s="254">
        <f>SUMIFS(Pagamentos!$E:$E,Pagamentos!$B:$B,DRE!$B24,Pagamentos!$A:$A,DRE!AJ$3)</f>
        <v>0</v>
      </c>
      <c r="AK24" s="254">
        <f>SUMIFS(Pagamentos!$E:$E,Pagamentos!$B:$B,DRE!$B24,Pagamentos!$A:$A,DRE!AK$3)</f>
        <v>322.2</v>
      </c>
      <c r="AL24" s="254">
        <f>SUMIFS(Pagamentos!$E:$E,Pagamentos!$B:$B,DRE!$B24,Pagamentos!$A:$A,DRE!AL$3)</f>
        <v>1528.02</v>
      </c>
      <c r="AM24" s="254">
        <f>SUMIFS(Pagamentos!$E:$E,Pagamentos!$B:$B,DRE!$B24,Pagamentos!$A:$A,DRE!AM$3)</f>
        <v>0</v>
      </c>
      <c r="AN24" s="254">
        <f>SUMIFS(Pagamentos!$E:$E,Pagamentos!$B:$B,DRE!$B24,Pagamentos!$A:$A,DRE!AN$3)</f>
        <v>0</v>
      </c>
      <c r="AO24" s="254">
        <f>SUMIFS(Pagamentos!$E:$E,Pagamentos!$B:$B,DRE!$B24,Pagamentos!$A:$A,DRE!AO$3)</f>
        <v>0</v>
      </c>
      <c r="AP24" s="254">
        <f>SUMIFS(Pagamentos!$E:$E,Pagamentos!$B:$B,DRE!$B24,Pagamentos!$A:$A,DRE!AP$3)</f>
        <v>0</v>
      </c>
      <c r="AQ24" s="254">
        <f>SUMIFS(Pagamentos!$E:$E,Pagamentos!$B:$B,DRE!$B24,Pagamentos!$A:$A,DRE!AQ$3)</f>
        <v>0</v>
      </c>
      <c r="AR24" s="254">
        <f>SUMIFS(Pagamentos!$E:$E,Pagamentos!$B:$B,DRE!$B24,Pagamentos!$A:$A,DRE!AR$3)</f>
        <v>0</v>
      </c>
      <c r="AS24" s="254">
        <f>SUMIFS(Pagamentos!$E:$E,Pagamentos!$B:$B,DRE!$B24,Pagamentos!$A:$A,DRE!AS$3)</f>
        <v>0</v>
      </c>
    </row>
    <row r="25" spans="1:45" s="250" customFormat="1" outlineLevel="1" x14ac:dyDescent="0.25">
      <c r="A25" s="248">
        <v>22</v>
      </c>
      <c r="B25" s="251" t="str">
        <f>VLOOKUP(A25,Config!$A$8:$B$176,2,0)</f>
        <v>CONVENÇÃO DE VENDAS</v>
      </c>
      <c r="C25" s="252"/>
      <c r="D25" s="253"/>
      <c r="F25" s="108"/>
      <c r="G25" s="106" t="str">
        <f t="shared" si="3"/>
        <v/>
      </c>
      <c r="I25" s="105">
        <f t="shared" si="18"/>
        <v>0</v>
      </c>
      <c r="J25" s="106">
        <f t="shared" si="5"/>
        <v>0</v>
      </c>
      <c r="L25" s="108" t="str">
        <f t="shared" si="19"/>
        <v/>
      </c>
      <c r="M25" s="106" t="str">
        <f t="shared" si="20"/>
        <v/>
      </c>
      <c r="O25" s="254">
        <f>SUMIFS(Pagamentos!$E:$E,Pagamentos!$B:$B,DRE!$B25,Pagamentos!$A:$A,DRE!O$3)</f>
        <v>0</v>
      </c>
      <c r="P25" s="254">
        <f>SUMIFS(Pagamentos!$E:$E,Pagamentos!$B:$B,DRE!$B25,Pagamentos!$A:$A,DRE!P$3)</f>
        <v>0</v>
      </c>
      <c r="Q25" s="254">
        <f>SUMIFS(Pagamentos!$E:$E,Pagamentos!$B:$B,DRE!$B25,Pagamentos!$A:$A,DRE!Q$3)</f>
        <v>0</v>
      </c>
      <c r="R25" s="254">
        <f>SUMIFS(Pagamentos!$E:$E,Pagamentos!$B:$B,DRE!$B25,Pagamentos!$A:$A,DRE!R$3)</f>
        <v>0</v>
      </c>
      <c r="S25" s="254">
        <f>SUMIFS(Pagamentos!$E:$E,Pagamentos!$B:$B,DRE!$B25,Pagamentos!$A:$A,DRE!S$3)</f>
        <v>0</v>
      </c>
      <c r="T25" s="254">
        <f>SUMIFS(Pagamentos!$E:$E,Pagamentos!$B:$B,DRE!$B25,Pagamentos!$A:$A,DRE!T$3)</f>
        <v>0</v>
      </c>
      <c r="U25" s="254">
        <f>SUMIFS(Pagamentos!$E:$E,Pagamentos!$B:$B,DRE!$B25,Pagamentos!$A:$A,DRE!U$3)</f>
        <v>0</v>
      </c>
      <c r="V25" s="254">
        <f>SUMIFS(Pagamentos!$E:$E,Pagamentos!$B:$B,DRE!$B25,Pagamentos!$A:$A,DRE!V$3)</f>
        <v>0</v>
      </c>
      <c r="W25" s="254">
        <f>SUMIFS(Pagamentos!$E:$E,Pagamentos!$B:$B,DRE!$B25,Pagamentos!$A:$A,DRE!W$3)</f>
        <v>0</v>
      </c>
      <c r="X25" s="254">
        <f>SUMIFS(Pagamentos!$E:$E,Pagamentos!$B:$B,DRE!$B25,Pagamentos!$A:$A,DRE!X$3)</f>
        <v>0</v>
      </c>
      <c r="Y25" s="254">
        <f>SUMIFS(Pagamentos!$E:$E,Pagamentos!$B:$B,DRE!$B25,Pagamentos!$A:$A,DRE!Y$3)</f>
        <v>0</v>
      </c>
      <c r="Z25" s="254">
        <f>SUMIFS(Pagamentos!$E:$E,Pagamentos!$B:$B,DRE!$B25,Pagamentos!$A:$A,DRE!Z$3)</f>
        <v>0</v>
      </c>
      <c r="AA25" s="254">
        <f>SUMIFS(Pagamentos!$E:$E,Pagamentos!$B:$B,DRE!$B25,Pagamentos!$A:$A,DRE!AA$3)</f>
        <v>0</v>
      </c>
      <c r="AB25" s="254">
        <f>SUMIFS(Pagamentos!$E:$E,Pagamentos!$B:$B,DRE!$B25,Pagamentos!$A:$A,DRE!AB$3)</f>
        <v>0</v>
      </c>
      <c r="AC25" s="254">
        <f>SUMIFS(Pagamentos!$E:$E,Pagamentos!$B:$B,DRE!$B25,Pagamentos!$A:$A,DRE!AC$3)</f>
        <v>0</v>
      </c>
      <c r="AD25" s="254">
        <f>SUMIFS(Pagamentos!$E:$E,Pagamentos!$B:$B,DRE!$B25,Pagamentos!$A:$A,DRE!AD$3)</f>
        <v>0</v>
      </c>
      <c r="AE25" s="254">
        <f>SUMIFS(Pagamentos!$E:$E,Pagamentos!$B:$B,DRE!$B25,Pagamentos!$A:$A,DRE!AE$3)</f>
        <v>0</v>
      </c>
      <c r="AF25" s="254">
        <f>SUMIFS(Pagamentos!$E:$E,Pagamentos!$B:$B,DRE!$B25,Pagamentos!$A:$A,DRE!AF$3)</f>
        <v>0</v>
      </c>
      <c r="AG25" s="254">
        <f>SUMIFS(Pagamentos!$E:$E,Pagamentos!$B:$B,DRE!$B25,Pagamentos!$A:$A,DRE!AG$3)</f>
        <v>0</v>
      </c>
      <c r="AH25" s="254">
        <f>SUMIFS(Pagamentos!$E:$E,Pagamentos!$B:$B,DRE!$B25,Pagamentos!$A:$A,DRE!AH$3)</f>
        <v>0</v>
      </c>
      <c r="AI25" s="254">
        <f>SUMIFS(Pagamentos!$E:$E,Pagamentos!$B:$B,DRE!$B25,Pagamentos!$A:$A,DRE!AI$3)</f>
        <v>0</v>
      </c>
      <c r="AJ25" s="254">
        <f>SUMIFS(Pagamentos!$E:$E,Pagamentos!$B:$B,DRE!$B25,Pagamentos!$A:$A,DRE!AJ$3)</f>
        <v>0</v>
      </c>
      <c r="AK25" s="254">
        <f>SUMIFS(Pagamentos!$E:$E,Pagamentos!$B:$B,DRE!$B25,Pagamentos!$A:$A,DRE!AK$3)</f>
        <v>0</v>
      </c>
      <c r="AL25" s="254">
        <f>SUMIFS(Pagamentos!$E:$E,Pagamentos!$B:$B,DRE!$B25,Pagamentos!$A:$A,DRE!AL$3)</f>
        <v>0</v>
      </c>
      <c r="AM25" s="254">
        <f>SUMIFS(Pagamentos!$E:$E,Pagamentos!$B:$B,DRE!$B25,Pagamentos!$A:$A,DRE!AM$3)</f>
        <v>0</v>
      </c>
      <c r="AN25" s="254">
        <f>SUMIFS(Pagamentos!$E:$E,Pagamentos!$B:$B,DRE!$B25,Pagamentos!$A:$A,DRE!AN$3)</f>
        <v>0</v>
      </c>
      <c r="AO25" s="254">
        <f>SUMIFS(Pagamentos!$E:$E,Pagamentos!$B:$B,DRE!$B25,Pagamentos!$A:$A,DRE!AO$3)</f>
        <v>0</v>
      </c>
      <c r="AP25" s="254">
        <f>SUMIFS(Pagamentos!$E:$E,Pagamentos!$B:$B,DRE!$B25,Pagamentos!$A:$A,DRE!AP$3)</f>
        <v>0</v>
      </c>
      <c r="AQ25" s="254">
        <f>SUMIFS(Pagamentos!$E:$E,Pagamentos!$B:$B,DRE!$B25,Pagamentos!$A:$A,DRE!AQ$3)</f>
        <v>0</v>
      </c>
      <c r="AR25" s="254">
        <f>SUMIFS(Pagamentos!$E:$E,Pagamentos!$B:$B,DRE!$B25,Pagamentos!$A:$A,DRE!AR$3)</f>
        <v>0</v>
      </c>
      <c r="AS25" s="254">
        <f>SUMIFS(Pagamentos!$E:$E,Pagamentos!$B:$B,DRE!$B25,Pagamentos!$A:$A,DRE!AS$3)</f>
        <v>0</v>
      </c>
    </row>
    <row r="26" spans="1:45" s="250" customFormat="1" outlineLevel="1" x14ac:dyDescent="0.25">
      <c r="A26" s="248">
        <v>23</v>
      </c>
      <c r="B26" s="251" t="str">
        <f>VLOOKUP(A26,Config!$A$8:$B$176,2,0)</f>
        <v>FRETE SOBRE COMPRAS</v>
      </c>
      <c r="C26" s="252"/>
      <c r="D26" s="253"/>
      <c r="F26" s="108"/>
      <c r="G26" s="106" t="str">
        <f t="shared" ref="G26" si="21">IF(F26&gt;0,F26/F$4,"")</f>
        <v/>
      </c>
      <c r="I26" s="105">
        <f t="shared" ref="I26" si="22">SUM(O26:AS26)</f>
        <v>5715.02</v>
      </c>
      <c r="J26" s="106">
        <f t="shared" ref="J26" si="23">IF($I$4&gt;0,I26/$I$4,"")</f>
        <v>2.4035265258904033E-3</v>
      </c>
      <c r="L26" s="108">
        <f t="shared" ref="L26" si="24">IF(I26&gt;0,I26-F26,"")</f>
        <v>5715.02</v>
      </c>
      <c r="M26" s="106" t="e">
        <f t="shared" ref="M26" si="25">IF(I26&gt;0,I26/F26-1,"")</f>
        <v>#DIV/0!</v>
      </c>
      <c r="O26" s="254">
        <f>SUMIFS(Pagamentos!$E:$E,Pagamentos!$B:$B,DRE!$B26,Pagamentos!$A:$A,DRE!O$3)</f>
        <v>0</v>
      </c>
      <c r="P26" s="254">
        <f>SUMIFS(Pagamentos!$E:$E,Pagamentos!$B:$B,DRE!$B26,Pagamentos!$A:$A,DRE!P$3)</f>
        <v>0</v>
      </c>
      <c r="Q26" s="254">
        <f>SUMIFS(Pagamentos!$E:$E,Pagamentos!$B:$B,DRE!$B26,Pagamentos!$A:$A,DRE!Q$3)</f>
        <v>0</v>
      </c>
      <c r="R26" s="254">
        <f>SUMIFS(Pagamentos!$E:$E,Pagamentos!$B:$B,DRE!$B26,Pagamentos!$A:$A,DRE!R$3)</f>
        <v>0</v>
      </c>
      <c r="S26" s="254">
        <f>SUMIFS(Pagamentos!$E:$E,Pagamentos!$B:$B,DRE!$B26,Pagamentos!$A:$A,DRE!S$3)</f>
        <v>463.43</v>
      </c>
      <c r="T26" s="254">
        <f>SUMIFS(Pagamentos!$E:$E,Pagamentos!$B:$B,DRE!$B26,Pagamentos!$A:$A,DRE!T$3)</f>
        <v>250</v>
      </c>
      <c r="U26" s="254">
        <f>SUMIFS(Pagamentos!$E:$E,Pagamentos!$B:$B,DRE!$B26,Pagamentos!$A:$A,DRE!U$3)</f>
        <v>0</v>
      </c>
      <c r="V26" s="254">
        <f>SUMIFS(Pagamentos!$E:$E,Pagamentos!$B:$B,DRE!$B26,Pagamentos!$A:$A,DRE!V$3)</f>
        <v>0</v>
      </c>
      <c r="W26" s="254">
        <f>SUMIFS(Pagamentos!$E:$E,Pagamentos!$B:$B,DRE!$B26,Pagamentos!$A:$A,DRE!W$3)</f>
        <v>800</v>
      </c>
      <c r="X26" s="254">
        <f>SUMIFS(Pagamentos!$E:$E,Pagamentos!$B:$B,DRE!$B26,Pagamentos!$A:$A,DRE!X$3)</f>
        <v>0</v>
      </c>
      <c r="Y26" s="254">
        <f>SUMIFS(Pagamentos!$E:$E,Pagamentos!$B:$B,DRE!$B26,Pagamentos!$A:$A,DRE!Y$3)</f>
        <v>0</v>
      </c>
      <c r="Z26" s="254">
        <f>SUMIFS(Pagamentos!$E:$E,Pagamentos!$B:$B,DRE!$B26,Pagamentos!$A:$A,DRE!Z$3)</f>
        <v>0</v>
      </c>
      <c r="AA26" s="254">
        <f>SUMIFS(Pagamentos!$E:$E,Pagamentos!$B:$B,DRE!$B26,Pagamentos!$A:$A,DRE!AA$3)</f>
        <v>91.29</v>
      </c>
      <c r="AB26" s="254">
        <f>SUMIFS(Pagamentos!$E:$E,Pagamentos!$B:$B,DRE!$B26,Pagamentos!$A:$A,DRE!AB$3)</f>
        <v>0</v>
      </c>
      <c r="AC26" s="254">
        <f>SUMIFS(Pagamentos!$E:$E,Pagamentos!$B:$B,DRE!$B26,Pagamentos!$A:$A,DRE!AC$3)</f>
        <v>0</v>
      </c>
      <c r="AD26" s="254">
        <f>SUMIFS(Pagamentos!$E:$E,Pagamentos!$B:$B,DRE!$B26,Pagamentos!$A:$A,DRE!AD$3)</f>
        <v>0</v>
      </c>
      <c r="AE26" s="254">
        <f>SUMIFS(Pagamentos!$E:$E,Pagamentos!$B:$B,DRE!$B26,Pagamentos!$A:$A,DRE!AE$3)</f>
        <v>0</v>
      </c>
      <c r="AF26" s="254">
        <f>SUMIFS(Pagamentos!$E:$E,Pagamentos!$B:$B,DRE!$B26,Pagamentos!$A:$A,DRE!AF$3)</f>
        <v>850</v>
      </c>
      <c r="AG26" s="254">
        <f>SUMIFS(Pagamentos!$E:$E,Pagamentos!$B:$B,DRE!$B26,Pagamentos!$A:$A,DRE!AG$3)</f>
        <v>400</v>
      </c>
      <c r="AH26" s="254">
        <f>SUMIFS(Pagamentos!$E:$E,Pagamentos!$B:$B,DRE!$B26,Pagamentos!$A:$A,DRE!AH$3)</f>
        <v>34.270000000000003</v>
      </c>
      <c r="AI26" s="254">
        <f>SUMIFS(Pagamentos!$E:$E,Pagamentos!$B:$B,DRE!$B26,Pagamentos!$A:$A,DRE!AI$3)</f>
        <v>0</v>
      </c>
      <c r="AJ26" s="254">
        <f>SUMIFS(Pagamentos!$E:$E,Pagamentos!$B:$B,DRE!$B26,Pagamentos!$A:$A,DRE!AJ$3)</f>
        <v>0</v>
      </c>
      <c r="AK26" s="254">
        <f>SUMIFS(Pagamentos!$E:$E,Pagamentos!$B:$B,DRE!$B26,Pagamentos!$A:$A,DRE!AK$3)</f>
        <v>1100</v>
      </c>
      <c r="AL26" s="254">
        <f>SUMIFS(Pagamentos!$E:$E,Pagamentos!$B:$B,DRE!$B26,Pagamentos!$A:$A,DRE!AL$3)</f>
        <v>0</v>
      </c>
      <c r="AM26" s="254">
        <f>SUMIFS(Pagamentos!$E:$E,Pagamentos!$B:$B,DRE!$B26,Pagamentos!$A:$A,DRE!AM$3)</f>
        <v>0</v>
      </c>
      <c r="AN26" s="254">
        <f>SUMIFS(Pagamentos!$E:$E,Pagamentos!$B:$B,DRE!$B26,Pagamentos!$A:$A,DRE!AN$3)</f>
        <v>27.89</v>
      </c>
      <c r="AO26" s="254">
        <f>SUMIFS(Pagamentos!$E:$E,Pagamentos!$B:$B,DRE!$B26,Pagamentos!$A:$A,DRE!AO$3)</f>
        <v>1698.1399999999999</v>
      </c>
      <c r="AP26" s="254">
        <f>SUMIFS(Pagamentos!$E:$E,Pagamentos!$B:$B,DRE!$B26,Pagamentos!$A:$A,DRE!AP$3)</f>
        <v>0</v>
      </c>
      <c r="AQ26" s="254">
        <f>SUMIFS(Pagamentos!$E:$E,Pagamentos!$B:$B,DRE!$B26,Pagamentos!$A:$A,DRE!AQ$3)</f>
        <v>0</v>
      </c>
      <c r="AR26" s="254">
        <f>SUMIFS(Pagamentos!$E:$E,Pagamentos!$B:$B,DRE!$B26,Pagamentos!$A:$A,DRE!AR$3)</f>
        <v>0</v>
      </c>
      <c r="AS26" s="254">
        <f>SUMIFS(Pagamentos!$E:$E,Pagamentos!$B:$B,DRE!$B26,Pagamentos!$A:$A,DRE!AS$3)</f>
        <v>0</v>
      </c>
    </row>
    <row r="27" spans="1:45" s="250" customFormat="1" outlineLevel="1" x14ac:dyDescent="0.25">
      <c r="A27" s="248">
        <v>24</v>
      </c>
      <c r="B27" s="251" t="str">
        <f>VLOOKUP(A27,Config!$A$8:$B$176,2,0)</f>
        <v>FRETES SOBRE VENDAS</v>
      </c>
      <c r="C27" s="252"/>
      <c r="D27" s="253"/>
      <c r="F27" s="108"/>
      <c r="G27" s="106" t="str">
        <f t="shared" si="3"/>
        <v/>
      </c>
      <c r="I27" s="105">
        <f t="shared" si="18"/>
        <v>14626.359999999999</v>
      </c>
      <c r="J27" s="106">
        <f t="shared" si="5"/>
        <v>6.1513072985260519E-3</v>
      </c>
      <c r="L27" s="108">
        <f t="shared" si="19"/>
        <v>14626.359999999999</v>
      </c>
      <c r="M27" s="106" t="e">
        <f t="shared" si="20"/>
        <v>#DIV/0!</v>
      </c>
      <c r="O27" s="254">
        <f>SUMIFS(Pagamentos!$E:$E,Pagamentos!$B:$B,DRE!$B27,Pagamentos!$A:$A,DRE!O$3)</f>
        <v>0</v>
      </c>
      <c r="P27" s="254">
        <f>SUMIFS(Pagamentos!$E:$E,Pagamentos!$B:$B,DRE!$B27,Pagamentos!$A:$A,DRE!P$3)</f>
        <v>0</v>
      </c>
      <c r="Q27" s="254">
        <f>SUMIFS(Pagamentos!$E:$E,Pagamentos!$B:$B,DRE!$B27,Pagamentos!$A:$A,DRE!Q$3)</f>
        <v>324.58999999999997</v>
      </c>
      <c r="R27" s="254">
        <f>SUMIFS(Pagamentos!$E:$E,Pagamentos!$B:$B,DRE!$B27,Pagamentos!$A:$A,DRE!R$3)</f>
        <v>1648.35</v>
      </c>
      <c r="S27" s="254">
        <f>SUMIFS(Pagamentos!$E:$E,Pagamentos!$B:$B,DRE!$B27,Pagamentos!$A:$A,DRE!S$3)</f>
        <v>700.22</v>
      </c>
      <c r="T27" s="254">
        <f>SUMIFS(Pagamentos!$E:$E,Pagamentos!$B:$B,DRE!$B27,Pagamentos!$A:$A,DRE!T$3)</f>
        <v>725</v>
      </c>
      <c r="U27" s="254">
        <f>SUMIFS(Pagamentos!$E:$E,Pagamentos!$B:$B,DRE!$B27,Pagamentos!$A:$A,DRE!U$3)</f>
        <v>0</v>
      </c>
      <c r="V27" s="254">
        <f>SUMIFS(Pagamentos!$E:$E,Pagamentos!$B:$B,DRE!$B27,Pagamentos!$A:$A,DRE!V$3)</f>
        <v>0</v>
      </c>
      <c r="W27" s="254">
        <f>SUMIFS(Pagamentos!$E:$E,Pagamentos!$B:$B,DRE!$B27,Pagamentos!$A:$A,DRE!W$3)</f>
        <v>1578.46</v>
      </c>
      <c r="X27" s="254">
        <f>SUMIFS(Pagamentos!$E:$E,Pagamentos!$B:$B,DRE!$B27,Pagamentos!$A:$A,DRE!X$3)</f>
        <v>2000</v>
      </c>
      <c r="Y27" s="254">
        <f>SUMIFS(Pagamentos!$E:$E,Pagamentos!$B:$B,DRE!$B27,Pagamentos!$A:$A,DRE!Y$3)</f>
        <v>0</v>
      </c>
      <c r="Z27" s="254">
        <f>SUMIFS(Pagamentos!$E:$E,Pagamentos!$B:$B,DRE!$B27,Pagamentos!$A:$A,DRE!Z$3)</f>
        <v>28.28</v>
      </c>
      <c r="AA27" s="254">
        <f>SUMIFS(Pagamentos!$E:$E,Pagamentos!$B:$B,DRE!$B27,Pagamentos!$A:$A,DRE!AA$3)</f>
        <v>2100</v>
      </c>
      <c r="AB27" s="254">
        <f>SUMIFS(Pagamentos!$E:$E,Pagamentos!$B:$B,DRE!$B27,Pagamentos!$A:$A,DRE!AB$3)</f>
        <v>0</v>
      </c>
      <c r="AC27" s="254">
        <f>SUMIFS(Pagamentos!$E:$E,Pagamentos!$B:$B,DRE!$B27,Pagamentos!$A:$A,DRE!AC$3)</f>
        <v>0</v>
      </c>
      <c r="AD27" s="254">
        <f>SUMIFS(Pagamentos!$E:$E,Pagamentos!$B:$B,DRE!$B27,Pagamentos!$A:$A,DRE!AD$3)</f>
        <v>0</v>
      </c>
      <c r="AE27" s="254">
        <f>SUMIFS(Pagamentos!$E:$E,Pagamentos!$B:$B,DRE!$B27,Pagamentos!$A:$A,DRE!AE$3)</f>
        <v>0</v>
      </c>
      <c r="AF27" s="254">
        <f>SUMIFS(Pagamentos!$E:$E,Pagamentos!$B:$B,DRE!$B27,Pagamentos!$A:$A,DRE!AF$3)</f>
        <v>0</v>
      </c>
      <c r="AG27" s="254">
        <f>SUMIFS(Pagamentos!$E:$E,Pagamentos!$B:$B,DRE!$B27,Pagamentos!$A:$A,DRE!AG$3)</f>
        <v>350</v>
      </c>
      <c r="AH27" s="254">
        <f>SUMIFS(Pagamentos!$E:$E,Pagamentos!$B:$B,DRE!$B27,Pagamentos!$A:$A,DRE!AH$3)</f>
        <v>95.74</v>
      </c>
      <c r="AI27" s="254">
        <f>SUMIFS(Pagamentos!$E:$E,Pagamentos!$B:$B,DRE!$B27,Pagamentos!$A:$A,DRE!AI$3)</f>
        <v>0</v>
      </c>
      <c r="AJ27" s="254">
        <f>SUMIFS(Pagamentos!$E:$E,Pagamentos!$B:$B,DRE!$B27,Pagamentos!$A:$A,DRE!AJ$3)</f>
        <v>0</v>
      </c>
      <c r="AK27" s="254">
        <f>SUMIFS(Pagamentos!$E:$E,Pagamentos!$B:$B,DRE!$B27,Pagamentos!$A:$A,DRE!AK$3)</f>
        <v>434.74</v>
      </c>
      <c r="AL27" s="254">
        <f>SUMIFS(Pagamentos!$E:$E,Pagamentos!$B:$B,DRE!$B27,Pagamentos!$A:$A,DRE!AL$3)</f>
        <v>286.38</v>
      </c>
      <c r="AM27" s="254">
        <f>SUMIFS(Pagamentos!$E:$E,Pagamentos!$B:$B,DRE!$B27,Pagamentos!$A:$A,DRE!AM$3)</f>
        <v>230</v>
      </c>
      <c r="AN27" s="254">
        <f>SUMIFS(Pagamentos!$E:$E,Pagamentos!$B:$B,DRE!$B27,Pagamentos!$A:$A,DRE!AN$3)</f>
        <v>85.93</v>
      </c>
      <c r="AO27" s="254">
        <f>SUMIFS(Pagamentos!$E:$E,Pagamentos!$B:$B,DRE!$B27,Pagamentos!$A:$A,DRE!AO$3)</f>
        <v>4038.67</v>
      </c>
      <c r="AP27" s="254">
        <f>SUMIFS(Pagamentos!$E:$E,Pagamentos!$B:$B,DRE!$B27,Pagamentos!$A:$A,DRE!AP$3)</f>
        <v>0</v>
      </c>
      <c r="AQ27" s="254">
        <f>SUMIFS(Pagamentos!$E:$E,Pagamentos!$B:$B,DRE!$B27,Pagamentos!$A:$A,DRE!AQ$3)</f>
        <v>0</v>
      </c>
      <c r="AR27" s="254">
        <f>SUMIFS(Pagamentos!$E:$E,Pagamentos!$B:$B,DRE!$B27,Pagamentos!$A:$A,DRE!AR$3)</f>
        <v>0</v>
      </c>
      <c r="AS27" s="254">
        <f>SUMIFS(Pagamentos!$E:$E,Pagamentos!$B:$B,DRE!$B27,Pagamentos!$A:$A,DRE!AS$3)</f>
        <v>0</v>
      </c>
    </row>
    <row r="28" spans="1:45" s="250" customFormat="1" outlineLevel="1" x14ac:dyDescent="0.25">
      <c r="A28" s="248">
        <v>25</v>
      </c>
      <c r="B28" s="251" t="str">
        <f>VLOOKUP(A28,Config!$A$8:$B$176,2,0)</f>
        <v>OUTRAS DESP C/ VENDAS</v>
      </c>
      <c r="C28" s="252"/>
      <c r="D28" s="253"/>
      <c r="F28" s="108"/>
      <c r="G28" s="106" t="str">
        <f t="shared" si="3"/>
        <v/>
      </c>
      <c r="I28" s="105">
        <f t="shared" si="18"/>
        <v>0</v>
      </c>
      <c r="J28" s="106">
        <f t="shared" si="5"/>
        <v>0</v>
      </c>
      <c r="L28" s="108" t="str">
        <f t="shared" si="19"/>
        <v/>
      </c>
      <c r="M28" s="106" t="str">
        <f t="shared" si="20"/>
        <v/>
      </c>
      <c r="O28" s="254">
        <f>SUMIFS(Pagamentos!$E:$E,Pagamentos!$B:$B,DRE!$B28,Pagamentos!$A:$A,DRE!O$3)</f>
        <v>0</v>
      </c>
      <c r="P28" s="254">
        <f>SUMIFS(Pagamentos!$E:$E,Pagamentos!$B:$B,DRE!$B28,Pagamentos!$A:$A,DRE!P$3)</f>
        <v>0</v>
      </c>
      <c r="Q28" s="254">
        <f>SUMIFS(Pagamentos!$E:$E,Pagamentos!$B:$B,DRE!$B28,Pagamentos!$A:$A,DRE!Q$3)</f>
        <v>0</v>
      </c>
      <c r="R28" s="254">
        <f>SUMIFS(Pagamentos!$E:$E,Pagamentos!$B:$B,DRE!$B28,Pagamentos!$A:$A,DRE!R$3)</f>
        <v>0</v>
      </c>
      <c r="S28" s="254">
        <f>SUMIFS(Pagamentos!$E:$E,Pagamentos!$B:$B,DRE!$B28,Pagamentos!$A:$A,DRE!S$3)</f>
        <v>0</v>
      </c>
      <c r="T28" s="254">
        <f>SUMIFS(Pagamentos!$E:$E,Pagamentos!$B:$B,DRE!$B28,Pagamentos!$A:$A,DRE!T$3)</f>
        <v>0</v>
      </c>
      <c r="U28" s="254">
        <f>SUMIFS(Pagamentos!$E:$E,Pagamentos!$B:$B,DRE!$B28,Pagamentos!$A:$A,DRE!U$3)</f>
        <v>0</v>
      </c>
      <c r="V28" s="254">
        <f>SUMIFS(Pagamentos!$E:$E,Pagamentos!$B:$B,DRE!$B28,Pagamentos!$A:$A,DRE!V$3)</f>
        <v>0</v>
      </c>
      <c r="W28" s="254">
        <f>SUMIFS(Pagamentos!$E:$E,Pagamentos!$B:$B,DRE!$B28,Pagamentos!$A:$A,DRE!W$3)</f>
        <v>0</v>
      </c>
      <c r="X28" s="254">
        <f>SUMIFS(Pagamentos!$E:$E,Pagamentos!$B:$B,DRE!$B28,Pagamentos!$A:$A,DRE!X$3)</f>
        <v>0</v>
      </c>
      <c r="Y28" s="254">
        <f>SUMIFS(Pagamentos!$E:$E,Pagamentos!$B:$B,DRE!$B28,Pagamentos!$A:$A,DRE!Y$3)</f>
        <v>0</v>
      </c>
      <c r="Z28" s="254">
        <f>SUMIFS(Pagamentos!$E:$E,Pagamentos!$B:$B,DRE!$B28,Pagamentos!$A:$A,DRE!Z$3)</f>
        <v>0</v>
      </c>
      <c r="AA28" s="254">
        <f>SUMIFS(Pagamentos!$E:$E,Pagamentos!$B:$B,DRE!$B28,Pagamentos!$A:$A,DRE!AA$3)</f>
        <v>0</v>
      </c>
      <c r="AB28" s="254">
        <f>SUMIFS(Pagamentos!$E:$E,Pagamentos!$B:$B,DRE!$B28,Pagamentos!$A:$A,DRE!AB$3)</f>
        <v>0</v>
      </c>
      <c r="AC28" s="254">
        <f>SUMIFS(Pagamentos!$E:$E,Pagamentos!$B:$B,DRE!$B28,Pagamentos!$A:$A,DRE!AC$3)</f>
        <v>0</v>
      </c>
      <c r="AD28" s="254">
        <f>SUMIFS(Pagamentos!$E:$E,Pagamentos!$B:$B,DRE!$B28,Pagamentos!$A:$A,DRE!AD$3)</f>
        <v>0</v>
      </c>
      <c r="AE28" s="254">
        <f>SUMIFS(Pagamentos!$E:$E,Pagamentos!$B:$B,DRE!$B28,Pagamentos!$A:$A,DRE!AE$3)</f>
        <v>0</v>
      </c>
      <c r="AF28" s="254">
        <f>SUMIFS(Pagamentos!$E:$E,Pagamentos!$B:$B,DRE!$B28,Pagamentos!$A:$A,DRE!AF$3)</f>
        <v>0</v>
      </c>
      <c r="AG28" s="254">
        <f>SUMIFS(Pagamentos!$E:$E,Pagamentos!$B:$B,DRE!$B28,Pagamentos!$A:$A,DRE!AG$3)</f>
        <v>0</v>
      </c>
      <c r="AH28" s="254">
        <f>SUMIFS(Pagamentos!$E:$E,Pagamentos!$B:$B,DRE!$B28,Pagamentos!$A:$A,DRE!AH$3)</f>
        <v>0</v>
      </c>
      <c r="AI28" s="254">
        <f>SUMIFS(Pagamentos!$E:$E,Pagamentos!$B:$B,DRE!$B28,Pagamentos!$A:$A,DRE!AI$3)</f>
        <v>0</v>
      </c>
      <c r="AJ28" s="254">
        <f>SUMIFS(Pagamentos!$E:$E,Pagamentos!$B:$B,DRE!$B28,Pagamentos!$A:$A,DRE!AJ$3)</f>
        <v>0</v>
      </c>
      <c r="AK28" s="254">
        <f>SUMIFS(Pagamentos!$E:$E,Pagamentos!$B:$B,DRE!$B28,Pagamentos!$A:$A,DRE!AK$3)</f>
        <v>0</v>
      </c>
      <c r="AL28" s="254">
        <f>SUMIFS(Pagamentos!$E:$E,Pagamentos!$B:$B,DRE!$B28,Pagamentos!$A:$A,DRE!AL$3)</f>
        <v>0</v>
      </c>
      <c r="AM28" s="254">
        <f>SUMIFS(Pagamentos!$E:$E,Pagamentos!$B:$B,DRE!$B28,Pagamentos!$A:$A,DRE!AM$3)</f>
        <v>0</v>
      </c>
      <c r="AN28" s="254">
        <f>SUMIFS(Pagamentos!$E:$E,Pagamentos!$B:$B,DRE!$B28,Pagamentos!$A:$A,DRE!AN$3)</f>
        <v>0</v>
      </c>
      <c r="AO28" s="254">
        <f>SUMIFS(Pagamentos!$E:$E,Pagamentos!$B:$B,DRE!$B28,Pagamentos!$A:$A,DRE!AO$3)</f>
        <v>0</v>
      </c>
      <c r="AP28" s="254">
        <f>SUMIFS(Pagamentos!$E:$E,Pagamentos!$B:$B,DRE!$B28,Pagamentos!$A:$A,DRE!AP$3)</f>
        <v>0</v>
      </c>
      <c r="AQ28" s="254">
        <f>SUMIFS(Pagamentos!$E:$E,Pagamentos!$B:$B,DRE!$B28,Pagamentos!$A:$A,DRE!AQ$3)</f>
        <v>0</v>
      </c>
      <c r="AR28" s="254">
        <f>SUMIFS(Pagamentos!$E:$E,Pagamentos!$B:$B,DRE!$B28,Pagamentos!$A:$A,DRE!AR$3)</f>
        <v>0</v>
      </c>
      <c r="AS28" s="254">
        <f>SUMIFS(Pagamentos!$E:$E,Pagamentos!$B:$B,DRE!$B28,Pagamentos!$A:$A,DRE!AS$3)</f>
        <v>0</v>
      </c>
    </row>
    <row r="29" spans="1:45" s="250" customFormat="1" x14ac:dyDescent="0.25">
      <c r="A29" s="248">
        <v>26</v>
      </c>
      <c r="B29" s="242" t="s">
        <v>23</v>
      </c>
      <c r="C29" s="243"/>
      <c r="D29" s="243"/>
      <c r="F29" s="256">
        <f>SUM(F30:F35)</f>
        <v>0</v>
      </c>
      <c r="G29" s="256" t="str">
        <f t="shared" si="3"/>
        <v/>
      </c>
      <c r="I29" s="256">
        <f>SUM(I30:I35)</f>
        <v>308061.24999999994</v>
      </c>
      <c r="J29" s="256">
        <f t="shared" si="5"/>
        <v>0.12955919418898881</v>
      </c>
      <c r="L29" s="256">
        <f>SUM(L30:L35)</f>
        <v>308061.24999999994</v>
      </c>
      <c r="M29" s="256">
        <f>IF($I$4&gt;0,L29/$I$4,"")</f>
        <v>0.12955919418898881</v>
      </c>
      <c r="O29" s="256">
        <f t="shared" ref="O29:AS29" si="26">SUM(O30:O35)</f>
        <v>0</v>
      </c>
      <c r="P29" s="256">
        <f t="shared" si="26"/>
        <v>0</v>
      </c>
      <c r="Q29" s="256">
        <f t="shared" si="26"/>
        <v>0</v>
      </c>
      <c r="R29" s="256">
        <f t="shared" si="26"/>
        <v>9808.75</v>
      </c>
      <c r="S29" s="256">
        <f t="shared" si="26"/>
        <v>135447.34</v>
      </c>
      <c r="T29" s="256">
        <f t="shared" si="26"/>
        <v>14054.91</v>
      </c>
      <c r="U29" s="256">
        <f t="shared" si="26"/>
        <v>0</v>
      </c>
      <c r="V29" s="256">
        <f t="shared" si="26"/>
        <v>0</v>
      </c>
      <c r="W29" s="256">
        <f>SUM(W30:W35)</f>
        <v>0</v>
      </c>
      <c r="X29" s="256">
        <f>SUM(X30:X35)</f>
        <v>7332.15</v>
      </c>
      <c r="Y29" s="256">
        <f>SUM(Y30:Y35)</f>
        <v>3159</v>
      </c>
      <c r="Z29" s="256">
        <f t="shared" si="26"/>
        <v>0</v>
      </c>
      <c r="AA29" s="256">
        <f t="shared" si="26"/>
        <v>0</v>
      </c>
      <c r="AB29" s="256">
        <f t="shared" si="26"/>
        <v>0</v>
      </c>
      <c r="AC29" s="256">
        <f t="shared" si="26"/>
        <v>0</v>
      </c>
      <c r="AD29" s="256">
        <f t="shared" si="26"/>
        <v>0</v>
      </c>
      <c r="AE29" s="256">
        <f t="shared" si="26"/>
        <v>0</v>
      </c>
      <c r="AF29" s="256">
        <f t="shared" si="26"/>
        <v>11033.14</v>
      </c>
      <c r="AG29" s="256">
        <f t="shared" si="26"/>
        <v>14054.91</v>
      </c>
      <c r="AH29" s="256">
        <f t="shared" si="26"/>
        <v>0</v>
      </c>
      <c r="AI29" s="256">
        <f>SUM(AI30:AI35)</f>
        <v>0</v>
      </c>
      <c r="AJ29" s="256">
        <f t="shared" si="26"/>
        <v>0</v>
      </c>
      <c r="AK29" s="256">
        <f t="shared" si="26"/>
        <v>29201.32</v>
      </c>
      <c r="AL29" s="256">
        <f t="shared" si="26"/>
        <v>29724.89</v>
      </c>
      <c r="AM29" s="256">
        <f t="shared" si="26"/>
        <v>11467.8</v>
      </c>
      <c r="AN29" s="256">
        <f>SUM(AN30:AN35)</f>
        <v>13345.06</v>
      </c>
      <c r="AO29" s="256">
        <f>SUM(AO30:AO35)</f>
        <v>29431.98</v>
      </c>
      <c r="AP29" s="256">
        <f t="shared" si="26"/>
        <v>0</v>
      </c>
      <c r="AQ29" s="256">
        <f t="shared" si="26"/>
        <v>0</v>
      </c>
      <c r="AR29" s="256">
        <f t="shared" si="26"/>
        <v>0</v>
      </c>
      <c r="AS29" s="256">
        <f t="shared" si="26"/>
        <v>0</v>
      </c>
    </row>
    <row r="30" spans="1:45" s="250" customFormat="1" outlineLevel="1" x14ac:dyDescent="0.25">
      <c r="A30" s="248">
        <v>27</v>
      </c>
      <c r="B30" s="251" t="str">
        <f>VLOOKUP(A30,Config!$A$8:$B$176,2,0)</f>
        <v>BENEFICIAMENTO</v>
      </c>
      <c r="C30" s="252"/>
      <c r="D30" s="253"/>
      <c r="F30" s="108"/>
      <c r="G30" s="107" t="str">
        <f t="shared" si="3"/>
        <v/>
      </c>
      <c r="I30" s="105">
        <f t="shared" si="18"/>
        <v>0</v>
      </c>
      <c r="J30" s="107">
        <f t="shared" si="5"/>
        <v>0</v>
      </c>
      <c r="L30" s="108" t="str">
        <f t="shared" ref="L30:L35" si="27">IF(I30&gt;0,I30-F30,"")</f>
        <v/>
      </c>
      <c r="M30" s="107" t="str">
        <f t="shared" ref="M30:M35" si="28">IF(I30&gt;0,I30/F30-1,"")</f>
        <v/>
      </c>
      <c r="O30" s="254">
        <f>SUMIFS(Pagamentos!$E:$E,Pagamentos!$B:$B,DRE!$B30,Pagamentos!$A:$A,DRE!O$3)</f>
        <v>0</v>
      </c>
      <c r="P30" s="254">
        <f>SUMIFS(Pagamentos!$E:$E,Pagamentos!$B:$B,DRE!$B30,Pagamentos!$A:$A,DRE!P$3)</f>
        <v>0</v>
      </c>
      <c r="Q30" s="254">
        <f>SUMIFS(Pagamentos!$E:$E,Pagamentos!$B:$B,DRE!$B30,Pagamentos!$A:$A,DRE!Q$3)</f>
        <v>0</v>
      </c>
      <c r="R30" s="254">
        <f>SUMIFS(Pagamentos!$E:$E,Pagamentos!$B:$B,DRE!$B30,Pagamentos!$A:$A,DRE!R$3)</f>
        <v>0</v>
      </c>
      <c r="S30" s="254">
        <f>SUMIFS(Pagamentos!$E:$E,Pagamentos!$B:$B,DRE!$B30,Pagamentos!$A:$A,DRE!S$3)</f>
        <v>0</v>
      </c>
      <c r="T30" s="254">
        <f>SUMIFS(Pagamentos!$E:$E,Pagamentos!$B:$B,DRE!$B30,Pagamentos!$A:$A,DRE!T$3)</f>
        <v>0</v>
      </c>
      <c r="U30" s="254">
        <f>SUMIFS(Pagamentos!$E:$E,Pagamentos!$B:$B,DRE!$B30,Pagamentos!$A:$A,DRE!U$3)</f>
        <v>0</v>
      </c>
      <c r="V30" s="254">
        <f>SUMIFS(Pagamentos!$E:$E,Pagamentos!$B:$B,DRE!$B30,Pagamentos!$A:$A,DRE!V$3)</f>
        <v>0</v>
      </c>
      <c r="W30" s="254">
        <f>SUMIFS(Pagamentos!$E:$E,Pagamentos!$B:$B,DRE!$B30,Pagamentos!$A:$A,DRE!W$3)</f>
        <v>0</v>
      </c>
      <c r="X30" s="254">
        <f>SUMIFS(Pagamentos!$E:$E,Pagamentos!$B:$B,DRE!$B30,Pagamentos!$A:$A,DRE!X$3)</f>
        <v>0</v>
      </c>
      <c r="Y30" s="254">
        <f>SUMIFS(Pagamentos!$E:$E,Pagamentos!$B:$B,DRE!$B30,Pagamentos!$A:$A,DRE!Y$3)</f>
        <v>0</v>
      </c>
      <c r="Z30" s="254">
        <f>SUMIFS(Pagamentos!$E:$E,Pagamentos!$B:$B,DRE!$B30,Pagamentos!$A:$A,DRE!Z$3)</f>
        <v>0</v>
      </c>
      <c r="AA30" s="254">
        <f>SUMIFS(Pagamentos!$E:$E,Pagamentos!$B:$B,DRE!$B30,Pagamentos!$A:$A,DRE!AA$3)</f>
        <v>0</v>
      </c>
      <c r="AB30" s="254">
        <f>SUMIFS(Pagamentos!$E:$E,Pagamentos!$B:$B,DRE!$B30,Pagamentos!$A:$A,DRE!AB$3)</f>
        <v>0</v>
      </c>
      <c r="AC30" s="254">
        <f>SUMIFS(Pagamentos!$E:$E,Pagamentos!$B:$B,DRE!$B30,Pagamentos!$A:$A,DRE!AC$3)</f>
        <v>0</v>
      </c>
      <c r="AD30" s="254">
        <f>SUMIFS(Pagamentos!$E:$E,Pagamentos!$B:$B,DRE!$B30,Pagamentos!$A:$A,DRE!AD$3)</f>
        <v>0</v>
      </c>
      <c r="AE30" s="254">
        <f>SUMIFS(Pagamentos!$E:$E,Pagamentos!$B:$B,DRE!$B30,Pagamentos!$A:$A,DRE!AE$3)</f>
        <v>0</v>
      </c>
      <c r="AF30" s="254">
        <f>SUMIFS(Pagamentos!$E:$E,Pagamentos!$B:$B,DRE!$B30,Pagamentos!$A:$A,DRE!AF$3)</f>
        <v>0</v>
      </c>
      <c r="AG30" s="254">
        <f>SUMIFS(Pagamentos!$E:$E,Pagamentos!$B:$B,DRE!$B30,Pagamentos!$A:$A,DRE!AG$3)</f>
        <v>0</v>
      </c>
      <c r="AH30" s="254">
        <f>SUMIFS(Pagamentos!$E:$E,Pagamentos!$B:$B,DRE!$B30,Pagamentos!$A:$A,DRE!AH$3)</f>
        <v>0</v>
      </c>
      <c r="AI30" s="254">
        <f>SUMIFS(Pagamentos!$E:$E,Pagamentos!$B:$B,DRE!$B30,Pagamentos!$A:$A,DRE!AI$3)</f>
        <v>0</v>
      </c>
      <c r="AJ30" s="254">
        <f>SUMIFS(Pagamentos!$E:$E,Pagamentos!$B:$B,DRE!$B30,Pagamentos!$A:$A,DRE!AJ$3)</f>
        <v>0</v>
      </c>
      <c r="AK30" s="254">
        <f>SUMIFS(Pagamentos!$E:$E,Pagamentos!$B:$B,DRE!$B30,Pagamentos!$A:$A,DRE!AK$3)</f>
        <v>0</v>
      </c>
      <c r="AL30" s="254">
        <f>SUMIFS(Pagamentos!$E:$E,Pagamentos!$B:$B,DRE!$B30,Pagamentos!$A:$A,DRE!AL$3)</f>
        <v>0</v>
      </c>
      <c r="AM30" s="254">
        <f>SUMIFS(Pagamentos!$E:$E,Pagamentos!$B:$B,DRE!$B30,Pagamentos!$A:$A,DRE!AM$3)</f>
        <v>0</v>
      </c>
      <c r="AN30" s="254">
        <f>SUMIFS(Pagamentos!$E:$E,Pagamentos!$B:$B,DRE!$B30,Pagamentos!$A:$A,DRE!AN$3)</f>
        <v>0</v>
      </c>
      <c r="AO30" s="254">
        <f>SUMIFS(Pagamentos!$E:$E,Pagamentos!$B:$B,DRE!$B30,Pagamentos!$A:$A,DRE!AO$3)</f>
        <v>0</v>
      </c>
      <c r="AP30" s="254">
        <f>SUMIFS(Pagamentos!$E:$E,Pagamentos!$B:$B,DRE!$B30,Pagamentos!$A:$A,DRE!AP$3)</f>
        <v>0</v>
      </c>
      <c r="AQ30" s="254">
        <f>SUMIFS(Pagamentos!$E:$E,Pagamentos!$B:$B,DRE!$B30,Pagamentos!$A:$A,DRE!AQ$3)</f>
        <v>0</v>
      </c>
      <c r="AR30" s="254">
        <f>SUMIFS(Pagamentos!$E:$E,Pagamentos!$B:$B,DRE!$B30,Pagamentos!$A:$A,DRE!AR$3)</f>
        <v>0</v>
      </c>
      <c r="AS30" s="254">
        <f>SUMIFS(Pagamentos!$E:$E,Pagamentos!$B:$B,DRE!$B30,Pagamentos!$A:$A,DRE!AS$3)</f>
        <v>0</v>
      </c>
    </row>
    <row r="31" spans="1:45" s="250" customFormat="1" outlineLevel="1" x14ac:dyDescent="0.25">
      <c r="A31" s="248">
        <v>28</v>
      </c>
      <c r="B31" s="251" t="str">
        <f>VLOOKUP(A31,Config!$A$8:$B$176,2,0)</f>
        <v>INSUMOS DIVERSOS</v>
      </c>
      <c r="C31" s="252"/>
      <c r="D31" s="253"/>
      <c r="F31" s="108"/>
      <c r="G31" s="103" t="str">
        <f t="shared" si="3"/>
        <v/>
      </c>
      <c r="I31" s="105">
        <f t="shared" si="18"/>
        <v>0</v>
      </c>
      <c r="J31" s="103">
        <f t="shared" si="5"/>
        <v>0</v>
      </c>
      <c r="L31" s="108" t="str">
        <f t="shared" si="27"/>
        <v/>
      </c>
      <c r="M31" s="103" t="str">
        <f t="shared" si="28"/>
        <v/>
      </c>
      <c r="O31" s="254">
        <f>SUMIFS(Pagamentos!$E:$E,Pagamentos!$B:$B,DRE!$B31,Pagamentos!$A:$A,DRE!O$3)</f>
        <v>0</v>
      </c>
      <c r="P31" s="254">
        <f>SUMIFS(Pagamentos!$E:$E,Pagamentos!$B:$B,DRE!$B31,Pagamentos!$A:$A,DRE!P$3)</f>
        <v>0</v>
      </c>
      <c r="Q31" s="254">
        <f>SUMIFS(Pagamentos!$E:$E,Pagamentos!$B:$B,DRE!$B31,Pagamentos!$A:$A,DRE!Q$3)</f>
        <v>0</v>
      </c>
      <c r="R31" s="254">
        <f>SUMIFS(Pagamentos!$E:$E,Pagamentos!$B:$B,DRE!$B31,Pagamentos!$A:$A,DRE!R$3)</f>
        <v>0</v>
      </c>
      <c r="S31" s="254">
        <f>SUMIFS(Pagamentos!$E:$E,Pagamentos!$B:$B,DRE!$B31,Pagamentos!$A:$A,DRE!S$3)</f>
        <v>0</v>
      </c>
      <c r="T31" s="254">
        <f>SUMIFS(Pagamentos!$E:$E,Pagamentos!$B:$B,DRE!$B31,Pagamentos!$A:$A,DRE!T$3)</f>
        <v>0</v>
      </c>
      <c r="U31" s="254">
        <f>SUMIFS(Pagamentos!$E:$E,Pagamentos!$B:$B,DRE!$B31,Pagamentos!$A:$A,DRE!U$3)</f>
        <v>0</v>
      </c>
      <c r="V31" s="254">
        <f>SUMIFS(Pagamentos!$E:$E,Pagamentos!$B:$B,DRE!$B31,Pagamentos!$A:$A,DRE!V$3)</f>
        <v>0</v>
      </c>
      <c r="W31" s="254">
        <f>SUMIFS(Pagamentos!$E:$E,Pagamentos!$B:$B,DRE!$B31,Pagamentos!$A:$A,DRE!W$3)</f>
        <v>0</v>
      </c>
      <c r="X31" s="254">
        <f>SUMIFS(Pagamentos!$E:$E,Pagamentos!$B:$B,DRE!$B31,Pagamentos!$A:$A,DRE!X$3)</f>
        <v>0</v>
      </c>
      <c r="Y31" s="254">
        <f>SUMIFS(Pagamentos!$E:$E,Pagamentos!$B:$B,DRE!$B31,Pagamentos!$A:$A,DRE!Y$3)</f>
        <v>0</v>
      </c>
      <c r="Z31" s="254">
        <f>SUMIFS(Pagamentos!$E:$E,Pagamentos!$B:$B,DRE!$B31,Pagamentos!$A:$A,DRE!Z$3)</f>
        <v>0</v>
      </c>
      <c r="AA31" s="254">
        <f>SUMIFS(Pagamentos!$E:$E,Pagamentos!$B:$B,DRE!$B31,Pagamentos!$A:$A,DRE!AA$3)</f>
        <v>0</v>
      </c>
      <c r="AB31" s="254">
        <f>SUMIFS(Pagamentos!$E:$E,Pagamentos!$B:$B,DRE!$B31,Pagamentos!$A:$A,DRE!AB$3)</f>
        <v>0</v>
      </c>
      <c r="AC31" s="254">
        <f>SUMIFS(Pagamentos!$E:$E,Pagamentos!$B:$B,DRE!$B31,Pagamentos!$A:$A,DRE!AC$3)</f>
        <v>0</v>
      </c>
      <c r="AD31" s="254">
        <f>SUMIFS(Pagamentos!$E:$E,Pagamentos!$B:$B,DRE!$B31,Pagamentos!$A:$A,DRE!AD$3)</f>
        <v>0</v>
      </c>
      <c r="AE31" s="254">
        <f>SUMIFS(Pagamentos!$E:$E,Pagamentos!$B:$B,DRE!$B31,Pagamentos!$A:$A,DRE!AE$3)</f>
        <v>0</v>
      </c>
      <c r="AF31" s="254">
        <f>SUMIFS(Pagamentos!$E:$E,Pagamentos!$B:$B,DRE!$B31,Pagamentos!$A:$A,DRE!AF$3)</f>
        <v>0</v>
      </c>
      <c r="AG31" s="254">
        <f>SUMIFS(Pagamentos!$E:$E,Pagamentos!$B:$B,DRE!$B31,Pagamentos!$A:$A,DRE!AG$3)</f>
        <v>0</v>
      </c>
      <c r="AH31" s="254">
        <f>SUMIFS(Pagamentos!$E:$E,Pagamentos!$B:$B,DRE!$B31,Pagamentos!$A:$A,DRE!AH$3)</f>
        <v>0</v>
      </c>
      <c r="AI31" s="254">
        <f>SUMIFS(Pagamentos!$E:$E,Pagamentos!$B:$B,DRE!$B31,Pagamentos!$A:$A,DRE!AI$3)</f>
        <v>0</v>
      </c>
      <c r="AJ31" s="254">
        <f>SUMIFS(Pagamentos!$E:$E,Pagamentos!$B:$B,DRE!$B31,Pagamentos!$A:$A,DRE!AJ$3)</f>
        <v>0</v>
      </c>
      <c r="AK31" s="254">
        <f>SUMIFS(Pagamentos!$E:$E,Pagamentos!$B:$B,DRE!$B31,Pagamentos!$A:$A,DRE!AK$3)</f>
        <v>0</v>
      </c>
      <c r="AL31" s="254">
        <f>SUMIFS(Pagamentos!$E:$E,Pagamentos!$B:$B,DRE!$B31,Pagamentos!$A:$A,DRE!AL$3)</f>
        <v>0</v>
      </c>
      <c r="AM31" s="254">
        <f>SUMIFS(Pagamentos!$E:$E,Pagamentos!$B:$B,DRE!$B31,Pagamentos!$A:$A,DRE!AM$3)</f>
        <v>0</v>
      </c>
      <c r="AN31" s="254">
        <f>SUMIFS(Pagamentos!$E:$E,Pagamentos!$B:$B,DRE!$B31,Pagamentos!$A:$A,DRE!AN$3)</f>
        <v>0</v>
      </c>
      <c r="AO31" s="254">
        <f>SUMIFS(Pagamentos!$E:$E,Pagamentos!$B:$B,DRE!$B31,Pagamentos!$A:$A,DRE!AO$3)</f>
        <v>0</v>
      </c>
      <c r="AP31" s="254">
        <f>SUMIFS(Pagamentos!$E:$E,Pagamentos!$B:$B,DRE!$B31,Pagamentos!$A:$A,DRE!AP$3)</f>
        <v>0</v>
      </c>
      <c r="AQ31" s="254">
        <f>SUMIFS(Pagamentos!$E:$E,Pagamentos!$B:$B,DRE!$B31,Pagamentos!$A:$A,DRE!AQ$3)</f>
        <v>0</v>
      </c>
      <c r="AR31" s="254">
        <f>SUMIFS(Pagamentos!$E:$E,Pagamentos!$B:$B,DRE!$B31,Pagamentos!$A:$A,DRE!AR$3)</f>
        <v>0</v>
      </c>
      <c r="AS31" s="254">
        <f>SUMIFS(Pagamentos!$E:$E,Pagamentos!$B:$B,DRE!$B31,Pagamentos!$A:$A,DRE!AS$3)</f>
        <v>0</v>
      </c>
    </row>
    <row r="32" spans="1:45" s="250" customFormat="1" outlineLevel="1" x14ac:dyDescent="0.25">
      <c r="A32" s="248">
        <v>29</v>
      </c>
      <c r="B32" s="251" t="str">
        <f>VLOOKUP(A32,Config!$A$8:$B$176,2,0)</f>
        <v>MATÉRIA PRIMA</v>
      </c>
      <c r="C32" s="252"/>
      <c r="D32" s="253"/>
      <c r="F32" s="108"/>
      <c r="G32" s="103" t="str">
        <f t="shared" si="3"/>
        <v/>
      </c>
      <c r="I32" s="105">
        <f t="shared" si="18"/>
        <v>308061.24999999994</v>
      </c>
      <c r="J32" s="103">
        <f t="shared" si="5"/>
        <v>0.12955919418898881</v>
      </c>
      <c r="L32" s="108">
        <f t="shared" si="27"/>
        <v>308061.24999999994</v>
      </c>
      <c r="M32" s="103" t="e">
        <f t="shared" si="28"/>
        <v>#DIV/0!</v>
      </c>
      <c r="O32" s="254">
        <f>SUMIFS(Pagamentos!$E:$E,Pagamentos!$B:$B,DRE!$B32,Pagamentos!$A:$A,DRE!O$3)</f>
        <v>0</v>
      </c>
      <c r="P32" s="254">
        <f>SUMIFS(Pagamentos!$E:$E,Pagamentos!$B:$B,DRE!$B32,Pagamentos!$A:$A,DRE!P$3)</f>
        <v>0</v>
      </c>
      <c r="Q32" s="254">
        <f>SUMIFS(Pagamentos!$E:$E,Pagamentos!$B:$B,DRE!$B32,Pagamentos!$A:$A,DRE!Q$3)</f>
        <v>0</v>
      </c>
      <c r="R32" s="254">
        <f>SUMIFS(Pagamentos!$E:$E,Pagamentos!$B:$B,DRE!$B32,Pagamentos!$A:$A,DRE!R$3)</f>
        <v>9808.75</v>
      </c>
      <c r="S32" s="254">
        <f>SUMIFS(Pagamentos!$E:$E,Pagamentos!$B:$B,DRE!$B32,Pagamentos!$A:$A,DRE!S$3)</f>
        <v>135447.34</v>
      </c>
      <c r="T32" s="254">
        <f>SUMIFS(Pagamentos!$E:$E,Pagamentos!$B:$B,DRE!$B32,Pagamentos!$A:$A,DRE!T$3)</f>
        <v>14054.91</v>
      </c>
      <c r="U32" s="254">
        <f>SUMIFS(Pagamentos!$E:$E,Pagamentos!$B:$B,DRE!$B32,Pagamentos!$A:$A,DRE!U$3)</f>
        <v>0</v>
      </c>
      <c r="V32" s="254">
        <f>SUMIFS(Pagamentos!$E:$E,Pagamentos!$B:$B,DRE!$B32,Pagamentos!$A:$A,DRE!V$3)</f>
        <v>0</v>
      </c>
      <c r="W32" s="254">
        <f>SUMIFS(Pagamentos!$E:$E,Pagamentos!$B:$B,DRE!$B32,Pagamentos!$A:$A,DRE!W$3)</f>
        <v>0</v>
      </c>
      <c r="X32" s="254">
        <f>SUMIFS(Pagamentos!$E:$E,Pagamentos!$B:$B,DRE!$B32,Pagamentos!$A:$A,DRE!X$3)</f>
        <v>7332.15</v>
      </c>
      <c r="Y32" s="254">
        <f>SUMIFS(Pagamentos!$E:$E,Pagamentos!$B:$B,DRE!$B32,Pagamentos!$A:$A,DRE!Y$3)</f>
        <v>3159</v>
      </c>
      <c r="Z32" s="254">
        <f>SUMIFS(Pagamentos!$E:$E,Pagamentos!$B:$B,DRE!$B32,Pagamentos!$A:$A,DRE!Z$3)</f>
        <v>0</v>
      </c>
      <c r="AA32" s="254">
        <f>SUMIFS(Pagamentos!$E:$E,Pagamentos!$B:$B,DRE!$B32,Pagamentos!$A:$A,DRE!AA$3)</f>
        <v>0</v>
      </c>
      <c r="AB32" s="254">
        <f>SUMIFS(Pagamentos!$E:$E,Pagamentos!$B:$B,DRE!$B32,Pagamentos!$A:$A,DRE!AB$3)</f>
        <v>0</v>
      </c>
      <c r="AC32" s="254">
        <f>SUMIFS(Pagamentos!$E:$E,Pagamentos!$B:$B,DRE!$B32,Pagamentos!$A:$A,DRE!AC$3)</f>
        <v>0</v>
      </c>
      <c r="AD32" s="254">
        <f>SUMIFS(Pagamentos!$E:$E,Pagamentos!$B:$B,DRE!$B32,Pagamentos!$A:$A,DRE!AD$3)</f>
        <v>0</v>
      </c>
      <c r="AE32" s="254">
        <f>SUMIFS(Pagamentos!$E:$E,Pagamentos!$B:$B,DRE!$B32,Pagamentos!$A:$A,DRE!AE$3)</f>
        <v>0</v>
      </c>
      <c r="AF32" s="254">
        <f>SUMIFS(Pagamentos!$E:$E,Pagamentos!$B:$B,DRE!$B32,Pagamentos!$A:$A,DRE!AF$3)</f>
        <v>11033.14</v>
      </c>
      <c r="AG32" s="254">
        <f>SUMIFS(Pagamentos!$E:$E,Pagamentos!$B:$B,DRE!$B32,Pagamentos!$A:$A,DRE!AG$3)</f>
        <v>14054.91</v>
      </c>
      <c r="AH32" s="254">
        <f>SUMIFS(Pagamentos!$E:$E,Pagamentos!$B:$B,DRE!$B32,Pagamentos!$A:$A,DRE!AH$3)</f>
        <v>0</v>
      </c>
      <c r="AI32" s="254">
        <f>SUMIFS(Pagamentos!$E:$E,Pagamentos!$B:$B,DRE!$B32,Pagamentos!$A:$A,DRE!AI$3)</f>
        <v>0</v>
      </c>
      <c r="AJ32" s="254">
        <f>SUMIFS(Pagamentos!$E:$E,Pagamentos!$B:$B,DRE!$B32,Pagamentos!$A:$A,DRE!AJ$3)</f>
        <v>0</v>
      </c>
      <c r="AK32" s="254">
        <f>SUMIFS(Pagamentos!$E:$E,Pagamentos!$B:$B,DRE!$B32,Pagamentos!$A:$A,DRE!AK$3)</f>
        <v>29201.32</v>
      </c>
      <c r="AL32" s="254">
        <f>SUMIFS(Pagamentos!$E:$E,Pagamentos!$B:$B,DRE!$B32,Pagamentos!$A:$A,DRE!AL$3)</f>
        <v>29724.89</v>
      </c>
      <c r="AM32" s="254">
        <f>SUMIFS(Pagamentos!$E:$E,Pagamentos!$B:$B,DRE!$B32,Pagamentos!$A:$A,DRE!AM$3)</f>
        <v>11467.8</v>
      </c>
      <c r="AN32" s="254">
        <f>SUMIFS(Pagamentos!$E:$E,Pagamentos!$B:$B,DRE!$B32,Pagamentos!$A:$A,DRE!AN$3)</f>
        <v>13345.06</v>
      </c>
      <c r="AO32" s="254">
        <f>SUMIFS(Pagamentos!$E:$E,Pagamentos!$B:$B,DRE!$B32,Pagamentos!$A:$A,DRE!AO$3)</f>
        <v>29431.98</v>
      </c>
      <c r="AP32" s="254">
        <f>SUMIFS(Pagamentos!$E:$E,Pagamentos!$B:$B,DRE!$B32,Pagamentos!$A:$A,DRE!AP$3)</f>
        <v>0</v>
      </c>
      <c r="AQ32" s="254">
        <f>SUMIFS(Pagamentos!$E:$E,Pagamentos!$B:$B,DRE!$B32,Pagamentos!$A:$A,DRE!AQ$3)</f>
        <v>0</v>
      </c>
      <c r="AR32" s="254">
        <f>SUMIFS(Pagamentos!$E:$E,Pagamentos!$B:$B,DRE!$B32,Pagamentos!$A:$A,DRE!AR$3)</f>
        <v>0</v>
      </c>
      <c r="AS32" s="254">
        <f>SUMIFS(Pagamentos!$E:$E,Pagamentos!$B:$B,DRE!$B32,Pagamentos!$A:$A,DRE!AS$3)</f>
        <v>0</v>
      </c>
    </row>
    <row r="33" spans="1:45" s="250" customFormat="1" outlineLevel="1" x14ac:dyDescent="0.25">
      <c r="A33" s="248">
        <v>30</v>
      </c>
      <c r="B33" s="251" t="str">
        <f>VLOOKUP(A33,Config!$A$8:$B$176,2,0)</f>
        <v>MATERIAL DE EMBALAGEM</v>
      </c>
      <c r="C33" s="252"/>
      <c r="D33" s="253"/>
      <c r="F33" s="108"/>
      <c r="G33" s="103" t="str">
        <f t="shared" si="3"/>
        <v/>
      </c>
      <c r="I33" s="105">
        <f t="shared" si="18"/>
        <v>0</v>
      </c>
      <c r="J33" s="103">
        <f t="shared" si="5"/>
        <v>0</v>
      </c>
      <c r="L33" s="108" t="str">
        <f t="shared" si="27"/>
        <v/>
      </c>
      <c r="M33" s="103" t="str">
        <f t="shared" si="28"/>
        <v/>
      </c>
      <c r="O33" s="254">
        <f>SUMIFS(Pagamentos!$E:$E,Pagamentos!$B:$B,DRE!$B33,Pagamentos!$A:$A,DRE!O$3)</f>
        <v>0</v>
      </c>
      <c r="P33" s="254">
        <f>SUMIFS(Pagamentos!$E:$E,Pagamentos!$B:$B,DRE!$B33,Pagamentos!$A:$A,DRE!P$3)</f>
        <v>0</v>
      </c>
      <c r="Q33" s="254">
        <f>SUMIFS(Pagamentos!$E:$E,Pagamentos!$B:$B,DRE!$B33,Pagamentos!$A:$A,DRE!Q$3)</f>
        <v>0</v>
      </c>
      <c r="R33" s="254">
        <f>SUMIFS(Pagamentos!$E:$E,Pagamentos!$B:$B,DRE!$B33,Pagamentos!$A:$A,DRE!R$3)</f>
        <v>0</v>
      </c>
      <c r="S33" s="254">
        <f>SUMIFS(Pagamentos!$E:$E,Pagamentos!$B:$B,DRE!$B33,Pagamentos!$A:$A,DRE!S$3)</f>
        <v>0</v>
      </c>
      <c r="T33" s="254">
        <f>SUMIFS(Pagamentos!$E:$E,Pagamentos!$B:$B,DRE!$B33,Pagamentos!$A:$A,DRE!T$3)</f>
        <v>0</v>
      </c>
      <c r="U33" s="254">
        <f>SUMIFS(Pagamentos!$E:$E,Pagamentos!$B:$B,DRE!$B33,Pagamentos!$A:$A,DRE!U$3)</f>
        <v>0</v>
      </c>
      <c r="V33" s="254">
        <f>SUMIFS(Pagamentos!$E:$E,Pagamentos!$B:$B,DRE!$B33,Pagamentos!$A:$A,DRE!V$3)</f>
        <v>0</v>
      </c>
      <c r="W33" s="254">
        <f>SUMIFS(Pagamentos!$E:$E,Pagamentos!$B:$B,DRE!$B33,Pagamentos!$A:$A,DRE!W$3)</f>
        <v>0</v>
      </c>
      <c r="X33" s="254">
        <f>SUMIFS(Pagamentos!$E:$E,Pagamentos!$B:$B,DRE!$B33,Pagamentos!$A:$A,DRE!X$3)</f>
        <v>0</v>
      </c>
      <c r="Y33" s="254">
        <f>SUMIFS(Pagamentos!$E:$E,Pagamentos!$B:$B,DRE!$B33,Pagamentos!$A:$A,DRE!Y$3)</f>
        <v>0</v>
      </c>
      <c r="Z33" s="254">
        <f>SUMIFS(Pagamentos!$E:$E,Pagamentos!$B:$B,DRE!$B33,Pagamentos!$A:$A,DRE!Z$3)</f>
        <v>0</v>
      </c>
      <c r="AA33" s="254">
        <f>SUMIFS(Pagamentos!$E:$E,Pagamentos!$B:$B,DRE!$B33,Pagamentos!$A:$A,DRE!AA$3)</f>
        <v>0</v>
      </c>
      <c r="AB33" s="254">
        <f>SUMIFS(Pagamentos!$E:$E,Pagamentos!$B:$B,DRE!$B33,Pagamentos!$A:$A,DRE!AB$3)</f>
        <v>0</v>
      </c>
      <c r="AC33" s="254">
        <f>SUMIFS(Pagamentos!$E:$E,Pagamentos!$B:$B,DRE!$B33,Pagamentos!$A:$A,DRE!AC$3)</f>
        <v>0</v>
      </c>
      <c r="AD33" s="254">
        <f>SUMIFS(Pagamentos!$E:$E,Pagamentos!$B:$B,DRE!$B33,Pagamentos!$A:$A,DRE!AD$3)</f>
        <v>0</v>
      </c>
      <c r="AE33" s="254">
        <f>SUMIFS(Pagamentos!$E:$E,Pagamentos!$B:$B,DRE!$B33,Pagamentos!$A:$A,DRE!AE$3)</f>
        <v>0</v>
      </c>
      <c r="AF33" s="254">
        <f>SUMIFS(Pagamentos!$E:$E,Pagamentos!$B:$B,DRE!$B33,Pagamentos!$A:$A,DRE!AF$3)</f>
        <v>0</v>
      </c>
      <c r="AG33" s="254">
        <f>SUMIFS(Pagamentos!$E:$E,Pagamentos!$B:$B,DRE!$B33,Pagamentos!$A:$A,DRE!AG$3)</f>
        <v>0</v>
      </c>
      <c r="AH33" s="254">
        <f>SUMIFS(Pagamentos!$E:$E,Pagamentos!$B:$B,DRE!$B33,Pagamentos!$A:$A,DRE!AH$3)</f>
        <v>0</v>
      </c>
      <c r="AI33" s="254">
        <f>SUMIFS(Pagamentos!$E:$E,Pagamentos!$B:$B,DRE!$B33,Pagamentos!$A:$A,DRE!AI$3)</f>
        <v>0</v>
      </c>
      <c r="AJ33" s="254">
        <f>SUMIFS(Pagamentos!$E:$E,Pagamentos!$B:$B,DRE!$B33,Pagamentos!$A:$A,DRE!AJ$3)</f>
        <v>0</v>
      </c>
      <c r="AK33" s="254">
        <f>SUMIFS(Pagamentos!$E:$E,Pagamentos!$B:$B,DRE!$B33,Pagamentos!$A:$A,DRE!AK$3)</f>
        <v>0</v>
      </c>
      <c r="AL33" s="254">
        <f>SUMIFS(Pagamentos!$E:$E,Pagamentos!$B:$B,DRE!$B33,Pagamentos!$A:$A,DRE!AL$3)</f>
        <v>0</v>
      </c>
      <c r="AM33" s="254">
        <f>SUMIFS(Pagamentos!$E:$E,Pagamentos!$B:$B,DRE!$B33,Pagamentos!$A:$A,DRE!AM$3)</f>
        <v>0</v>
      </c>
      <c r="AN33" s="254">
        <f>SUMIFS(Pagamentos!$E:$E,Pagamentos!$B:$B,DRE!$B33,Pagamentos!$A:$A,DRE!AN$3)</f>
        <v>0</v>
      </c>
      <c r="AO33" s="254">
        <f>SUMIFS(Pagamentos!$E:$E,Pagamentos!$B:$B,DRE!$B33,Pagamentos!$A:$A,DRE!AO$3)</f>
        <v>0</v>
      </c>
      <c r="AP33" s="254">
        <f>SUMIFS(Pagamentos!$E:$E,Pagamentos!$B:$B,DRE!$B33,Pagamentos!$A:$A,DRE!AP$3)</f>
        <v>0</v>
      </c>
      <c r="AQ33" s="254">
        <f>SUMIFS(Pagamentos!$E:$E,Pagamentos!$B:$B,DRE!$B33,Pagamentos!$A:$A,DRE!AQ$3)</f>
        <v>0</v>
      </c>
      <c r="AR33" s="254">
        <f>SUMIFS(Pagamentos!$E:$E,Pagamentos!$B:$B,DRE!$B33,Pagamentos!$A:$A,DRE!AR$3)</f>
        <v>0</v>
      </c>
      <c r="AS33" s="254">
        <f>SUMIFS(Pagamentos!$E:$E,Pagamentos!$B:$B,DRE!$B33,Pagamentos!$A:$A,DRE!AS$3)</f>
        <v>0</v>
      </c>
    </row>
    <row r="34" spans="1:45" s="250" customFormat="1" outlineLevel="1" x14ac:dyDescent="0.25">
      <c r="A34" s="248">
        <v>31</v>
      </c>
      <c r="B34" s="251" t="str">
        <f>VLOOKUP(A34,Config!$A$8:$B$176,2,0)</f>
        <v>MATERIAL DE REVENDA</v>
      </c>
      <c r="C34" s="252"/>
      <c r="D34" s="253"/>
      <c r="F34" s="108"/>
      <c r="G34" s="103" t="str">
        <f t="shared" si="3"/>
        <v/>
      </c>
      <c r="I34" s="105">
        <f t="shared" si="18"/>
        <v>0</v>
      </c>
      <c r="J34" s="103">
        <f t="shared" si="5"/>
        <v>0</v>
      </c>
      <c r="L34" s="108" t="str">
        <f t="shared" si="27"/>
        <v/>
      </c>
      <c r="M34" s="103" t="str">
        <f t="shared" si="28"/>
        <v/>
      </c>
      <c r="O34" s="254">
        <f>SUMIFS(Pagamentos!$E:$E,Pagamentos!$B:$B,DRE!$B34,Pagamentos!$A:$A,DRE!O$3)</f>
        <v>0</v>
      </c>
      <c r="P34" s="254">
        <f>SUMIFS(Pagamentos!$E:$E,Pagamentos!$B:$B,DRE!$B34,Pagamentos!$A:$A,DRE!P$3)</f>
        <v>0</v>
      </c>
      <c r="Q34" s="254">
        <f>SUMIFS(Pagamentos!$E:$E,Pagamentos!$B:$B,DRE!$B34,Pagamentos!$A:$A,DRE!Q$3)</f>
        <v>0</v>
      </c>
      <c r="R34" s="254">
        <f>SUMIFS(Pagamentos!$E:$E,Pagamentos!$B:$B,DRE!$B34,Pagamentos!$A:$A,DRE!R$3)</f>
        <v>0</v>
      </c>
      <c r="S34" s="254">
        <f>SUMIFS(Pagamentos!$E:$E,Pagamentos!$B:$B,DRE!$B34,Pagamentos!$A:$A,DRE!S$3)</f>
        <v>0</v>
      </c>
      <c r="T34" s="254">
        <f>SUMIFS(Pagamentos!$E:$E,Pagamentos!$B:$B,DRE!$B34,Pagamentos!$A:$A,DRE!T$3)</f>
        <v>0</v>
      </c>
      <c r="U34" s="254">
        <f>SUMIFS(Pagamentos!$E:$E,Pagamentos!$B:$B,DRE!$B34,Pagamentos!$A:$A,DRE!U$3)</f>
        <v>0</v>
      </c>
      <c r="V34" s="254">
        <f>SUMIFS(Pagamentos!$E:$E,Pagamentos!$B:$B,DRE!$B34,Pagamentos!$A:$A,DRE!V$3)</f>
        <v>0</v>
      </c>
      <c r="W34" s="254">
        <f>SUMIFS(Pagamentos!$E:$E,Pagamentos!$B:$B,DRE!$B34,Pagamentos!$A:$A,DRE!W$3)</f>
        <v>0</v>
      </c>
      <c r="X34" s="254">
        <f>SUMIFS(Pagamentos!$E:$E,Pagamentos!$B:$B,DRE!$B34,Pagamentos!$A:$A,DRE!X$3)</f>
        <v>0</v>
      </c>
      <c r="Y34" s="254">
        <f>SUMIFS(Pagamentos!$E:$E,Pagamentos!$B:$B,DRE!$B34,Pagamentos!$A:$A,DRE!Y$3)</f>
        <v>0</v>
      </c>
      <c r="Z34" s="254">
        <f>SUMIFS(Pagamentos!$E:$E,Pagamentos!$B:$B,DRE!$B34,Pagamentos!$A:$A,DRE!Z$3)</f>
        <v>0</v>
      </c>
      <c r="AA34" s="254">
        <f>SUMIFS(Pagamentos!$E:$E,Pagamentos!$B:$B,DRE!$B34,Pagamentos!$A:$A,DRE!AA$3)</f>
        <v>0</v>
      </c>
      <c r="AB34" s="254">
        <f>SUMIFS(Pagamentos!$E:$E,Pagamentos!$B:$B,DRE!$B34,Pagamentos!$A:$A,DRE!AB$3)</f>
        <v>0</v>
      </c>
      <c r="AC34" s="254">
        <f>SUMIFS(Pagamentos!$E:$E,Pagamentos!$B:$B,DRE!$B34,Pagamentos!$A:$A,DRE!AC$3)</f>
        <v>0</v>
      </c>
      <c r="AD34" s="254">
        <f>SUMIFS(Pagamentos!$E:$E,Pagamentos!$B:$B,DRE!$B34,Pagamentos!$A:$A,DRE!AD$3)</f>
        <v>0</v>
      </c>
      <c r="AE34" s="254">
        <f>SUMIFS(Pagamentos!$E:$E,Pagamentos!$B:$B,DRE!$B34,Pagamentos!$A:$A,DRE!AE$3)</f>
        <v>0</v>
      </c>
      <c r="AF34" s="254">
        <f>SUMIFS(Pagamentos!$E:$E,Pagamentos!$B:$B,DRE!$B34,Pagamentos!$A:$A,DRE!AF$3)</f>
        <v>0</v>
      </c>
      <c r="AG34" s="254">
        <f>SUMIFS(Pagamentos!$E:$E,Pagamentos!$B:$B,DRE!$B34,Pagamentos!$A:$A,DRE!AG$3)</f>
        <v>0</v>
      </c>
      <c r="AH34" s="254">
        <f>SUMIFS(Pagamentos!$E:$E,Pagamentos!$B:$B,DRE!$B34,Pagamentos!$A:$A,DRE!AH$3)</f>
        <v>0</v>
      </c>
      <c r="AI34" s="254">
        <f>SUMIFS(Pagamentos!$E:$E,Pagamentos!$B:$B,DRE!$B34,Pagamentos!$A:$A,DRE!AI$3)</f>
        <v>0</v>
      </c>
      <c r="AJ34" s="254">
        <f>SUMIFS(Pagamentos!$E:$E,Pagamentos!$B:$B,DRE!$B34,Pagamentos!$A:$A,DRE!AJ$3)</f>
        <v>0</v>
      </c>
      <c r="AK34" s="254">
        <f>SUMIFS(Pagamentos!$E:$E,Pagamentos!$B:$B,DRE!$B34,Pagamentos!$A:$A,DRE!AK$3)</f>
        <v>0</v>
      </c>
      <c r="AL34" s="254">
        <f>SUMIFS(Pagamentos!$E:$E,Pagamentos!$B:$B,DRE!$B34,Pagamentos!$A:$A,DRE!AL$3)</f>
        <v>0</v>
      </c>
      <c r="AM34" s="254">
        <f>SUMIFS(Pagamentos!$E:$E,Pagamentos!$B:$B,DRE!$B34,Pagamentos!$A:$A,DRE!AM$3)</f>
        <v>0</v>
      </c>
      <c r="AN34" s="254">
        <f>SUMIFS(Pagamentos!$E:$E,Pagamentos!$B:$B,DRE!$B34,Pagamentos!$A:$A,DRE!AN$3)</f>
        <v>0</v>
      </c>
      <c r="AO34" s="254">
        <f>SUMIFS(Pagamentos!$E:$E,Pagamentos!$B:$B,DRE!$B34,Pagamentos!$A:$A,DRE!AO$3)</f>
        <v>0</v>
      </c>
      <c r="AP34" s="254">
        <f>SUMIFS(Pagamentos!$E:$E,Pagamentos!$B:$B,DRE!$B34,Pagamentos!$A:$A,DRE!AP$3)</f>
        <v>0</v>
      </c>
      <c r="AQ34" s="254">
        <f>SUMIFS(Pagamentos!$E:$E,Pagamentos!$B:$B,DRE!$B34,Pagamentos!$A:$A,DRE!AQ$3)</f>
        <v>0</v>
      </c>
      <c r="AR34" s="254">
        <f>SUMIFS(Pagamentos!$E:$E,Pagamentos!$B:$B,DRE!$B34,Pagamentos!$A:$A,DRE!AR$3)</f>
        <v>0</v>
      </c>
      <c r="AS34" s="254">
        <f>SUMIFS(Pagamentos!$E:$E,Pagamentos!$B:$B,DRE!$B34,Pagamentos!$A:$A,DRE!AS$3)</f>
        <v>0</v>
      </c>
    </row>
    <row r="35" spans="1:45" s="250" customFormat="1" outlineLevel="1" x14ac:dyDescent="0.25">
      <c r="A35" s="248">
        <v>32</v>
      </c>
      <c r="B35" s="251" t="str">
        <f>VLOOKUP(A35,Config!$A$8:$B$176,2,0)</f>
        <v>SERVIÇOS TERCEIROS - CMV</v>
      </c>
      <c r="C35" s="252"/>
      <c r="D35" s="253"/>
      <c r="F35" s="108"/>
      <c r="G35" s="103" t="str">
        <f t="shared" si="3"/>
        <v/>
      </c>
      <c r="I35" s="105">
        <f t="shared" si="18"/>
        <v>0</v>
      </c>
      <c r="J35" s="103">
        <f t="shared" si="5"/>
        <v>0</v>
      </c>
      <c r="L35" s="108" t="str">
        <f t="shared" si="27"/>
        <v/>
      </c>
      <c r="M35" s="103" t="str">
        <f t="shared" si="28"/>
        <v/>
      </c>
      <c r="O35" s="254">
        <f>SUMIFS(Pagamentos!$E:$E,Pagamentos!$B:$B,DRE!$B35,Pagamentos!$A:$A,DRE!O$3)</f>
        <v>0</v>
      </c>
      <c r="P35" s="254">
        <f>SUMIFS(Pagamentos!$E:$E,Pagamentos!$B:$B,DRE!$B35,Pagamentos!$A:$A,DRE!P$3)</f>
        <v>0</v>
      </c>
      <c r="Q35" s="254">
        <f>SUMIFS(Pagamentos!$E:$E,Pagamentos!$B:$B,DRE!$B35,Pagamentos!$A:$A,DRE!Q$3)</f>
        <v>0</v>
      </c>
      <c r="R35" s="254">
        <f>SUMIFS(Pagamentos!$E:$E,Pagamentos!$B:$B,DRE!$B35,Pagamentos!$A:$A,DRE!R$3)</f>
        <v>0</v>
      </c>
      <c r="S35" s="254">
        <f>SUMIFS(Pagamentos!$E:$E,Pagamentos!$B:$B,DRE!$B35,Pagamentos!$A:$A,DRE!S$3)</f>
        <v>0</v>
      </c>
      <c r="T35" s="254">
        <f>SUMIFS(Pagamentos!$E:$E,Pagamentos!$B:$B,DRE!$B35,Pagamentos!$A:$A,DRE!T$3)</f>
        <v>0</v>
      </c>
      <c r="U35" s="254">
        <f>SUMIFS(Pagamentos!$E:$E,Pagamentos!$B:$B,DRE!$B35,Pagamentos!$A:$A,DRE!U$3)</f>
        <v>0</v>
      </c>
      <c r="V35" s="254">
        <f>SUMIFS(Pagamentos!$E:$E,Pagamentos!$B:$B,DRE!$B35,Pagamentos!$A:$A,DRE!V$3)</f>
        <v>0</v>
      </c>
      <c r="W35" s="254">
        <f>SUMIFS(Pagamentos!$E:$E,Pagamentos!$B:$B,DRE!$B35,Pagamentos!$A:$A,DRE!W$3)</f>
        <v>0</v>
      </c>
      <c r="X35" s="254">
        <f>SUMIFS(Pagamentos!$E:$E,Pagamentos!$B:$B,DRE!$B35,Pagamentos!$A:$A,DRE!X$3)</f>
        <v>0</v>
      </c>
      <c r="Y35" s="254">
        <f>SUMIFS(Pagamentos!$E:$E,Pagamentos!$B:$B,DRE!$B35,Pagamentos!$A:$A,DRE!Y$3)</f>
        <v>0</v>
      </c>
      <c r="Z35" s="254">
        <f>SUMIFS(Pagamentos!$E:$E,Pagamentos!$B:$B,DRE!$B35,Pagamentos!$A:$A,DRE!Z$3)</f>
        <v>0</v>
      </c>
      <c r="AA35" s="254">
        <f>SUMIFS(Pagamentos!$E:$E,Pagamentos!$B:$B,DRE!$B35,Pagamentos!$A:$A,DRE!AA$3)</f>
        <v>0</v>
      </c>
      <c r="AB35" s="254">
        <f>SUMIFS(Pagamentos!$E:$E,Pagamentos!$B:$B,DRE!$B35,Pagamentos!$A:$A,DRE!AB$3)</f>
        <v>0</v>
      </c>
      <c r="AC35" s="254">
        <f>SUMIFS(Pagamentos!$E:$E,Pagamentos!$B:$B,DRE!$B35,Pagamentos!$A:$A,DRE!AC$3)</f>
        <v>0</v>
      </c>
      <c r="AD35" s="254">
        <f>SUMIFS(Pagamentos!$E:$E,Pagamentos!$B:$B,DRE!$B35,Pagamentos!$A:$A,DRE!AD$3)</f>
        <v>0</v>
      </c>
      <c r="AE35" s="254">
        <f>SUMIFS(Pagamentos!$E:$E,Pagamentos!$B:$B,DRE!$B35,Pagamentos!$A:$A,DRE!AE$3)</f>
        <v>0</v>
      </c>
      <c r="AF35" s="254">
        <f>SUMIFS(Pagamentos!$E:$E,Pagamentos!$B:$B,DRE!$B35,Pagamentos!$A:$A,DRE!AF$3)</f>
        <v>0</v>
      </c>
      <c r="AG35" s="254">
        <f>SUMIFS(Pagamentos!$E:$E,Pagamentos!$B:$B,DRE!$B35,Pagamentos!$A:$A,DRE!AG$3)</f>
        <v>0</v>
      </c>
      <c r="AH35" s="254">
        <f>SUMIFS(Pagamentos!$E:$E,Pagamentos!$B:$B,DRE!$B35,Pagamentos!$A:$A,DRE!AH$3)</f>
        <v>0</v>
      </c>
      <c r="AI35" s="254">
        <f>SUMIFS(Pagamentos!$E:$E,Pagamentos!$B:$B,DRE!$B35,Pagamentos!$A:$A,DRE!AI$3)</f>
        <v>0</v>
      </c>
      <c r="AJ35" s="254">
        <f>SUMIFS(Pagamentos!$E:$E,Pagamentos!$B:$B,DRE!$B35,Pagamentos!$A:$A,DRE!AJ$3)</f>
        <v>0</v>
      </c>
      <c r="AK35" s="254">
        <f>SUMIFS(Pagamentos!$E:$E,Pagamentos!$B:$B,DRE!$B35,Pagamentos!$A:$A,DRE!AK$3)</f>
        <v>0</v>
      </c>
      <c r="AL35" s="254">
        <f>SUMIFS(Pagamentos!$E:$E,Pagamentos!$B:$B,DRE!$B35,Pagamentos!$A:$A,DRE!AL$3)</f>
        <v>0</v>
      </c>
      <c r="AM35" s="254">
        <f>SUMIFS(Pagamentos!$E:$E,Pagamentos!$B:$B,DRE!$B35,Pagamentos!$A:$A,DRE!AM$3)</f>
        <v>0</v>
      </c>
      <c r="AN35" s="254">
        <f>SUMIFS(Pagamentos!$E:$E,Pagamentos!$B:$B,DRE!$B35,Pagamentos!$A:$A,DRE!AN$3)</f>
        <v>0</v>
      </c>
      <c r="AO35" s="254">
        <f>SUMIFS(Pagamentos!$E:$E,Pagamentos!$B:$B,DRE!$B35,Pagamentos!$A:$A,DRE!AO$3)</f>
        <v>0</v>
      </c>
      <c r="AP35" s="254">
        <f>SUMIFS(Pagamentos!$E:$E,Pagamentos!$B:$B,DRE!$B35,Pagamentos!$A:$A,DRE!AP$3)</f>
        <v>0</v>
      </c>
      <c r="AQ35" s="254">
        <f>SUMIFS(Pagamentos!$E:$E,Pagamentos!$B:$B,DRE!$B35,Pagamentos!$A:$A,DRE!AQ$3)</f>
        <v>0</v>
      </c>
      <c r="AR35" s="254">
        <f>SUMIFS(Pagamentos!$E:$E,Pagamentos!$B:$B,DRE!$B35,Pagamentos!$A:$A,DRE!AR$3)</f>
        <v>0</v>
      </c>
      <c r="AS35" s="254">
        <f>SUMIFS(Pagamentos!$E:$E,Pagamentos!$B:$B,DRE!$B35,Pagamentos!$A:$A,DRE!AS$3)</f>
        <v>0</v>
      </c>
    </row>
    <row r="36" spans="1:45" s="250" customFormat="1" x14ac:dyDescent="0.25">
      <c r="A36" s="248">
        <v>33</v>
      </c>
      <c r="B36" s="239" t="s">
        <v>31</v>
      </c>
      <c r="C36" s="240"/>
      <c r="D36" s="249"/>
      <c r="F36" s="244">
        <f>F20-F21</f>
        <v>0</v>
      </c>
      <c r="G36" s="244" t="str">
        <f t="shared" si="3"/>
        <v/>
      </c>
      <c r="I36" s="244">
        <f>I20-I21</f>
        <v>876799.53999999957</v>
      </c>
      <c r="J36" s="244">
        <f t="shared" si="5"/>
        <v>0.36874953233383306</v>
      </c>
      <c r="L36" s="244">
        <f>L20-L21</f>
        <v>876799.53999999957</v>
      </c>
      <c r="M36" s="244">
        <f>IF($I$4&gt;0,L36/$I$4,"")</f>
        <v>0.36874953233383306</v>
      </c>
      <c r="O36" s="244">
        <f t="shared" ref="O36:AS36" si="29">O20-O21</f>
        <v>0</v>
      </c>
      <c r="P36" s="244">
        <f t="shared" si="29"/>
        <v>110597.2</v>
      </c>
      <c r="Q36" s="244">
        <f t="shared" si="29"/>
        <v>137509.49000000002</v>
      </c>
      <c r="R36" s="244">
        <f t="shared" si="29"/>
        <v>420593.96</v>
      </c>
      <c r="S36" s="244">
        <f t="shared" si="29"/>
        <v>-85742.239999999991</v>
      </c>
      <c r="T36" s="244">
        <f t="shared" si="29"/>
        <v>-13419</v>
      </c>
      <c r="U36" s="244">
        <f t="shared" si="29"/>
        <v>0</v>
      </c>
      <c r="V36" s="244">
        <f t="shared" si="29"/>
        <v>0</v>
      </c>
      <c r="W36" s="244">
        <f>W20-W21</f>
        <v>-2378.46</v>
      </c>
      <c r="X36" s="244">
        <f t="shared" si="29"/>
        <v>-12373.55</v>
      </c>
      <c r="Y36" s="244">
        <f t="shared" si="29"/>
        <v>19209.95</v>
      </c>
      <c r="Z36" s="244">
        <f t="shared" si="29"/>
        <v>-1997.28</v>
      </c>
      <c r="AA36" s="244">
        <f t="shared" si="29"/>
        <v>72680.94</v>
      </c>
      <c r="AB36" s="244">
        <f t="shared" si="29"/>
        <v>0</v>
      </c>
      <c r="AC36" s="244">
        <f t="shared" si="29"/>
        <v>0</v>
      </c>
      <c r="AD36" s="244">
        <f t="shared" si="29"/>
        <v>0</v>
      </c>
      <c r="AE36" s="244">
        <f t="shared" si="29"/>
        <v>0</v>
      </c>
      <c r="AF36" s="244">
        <f t="shared" si="29"/>
        <v>72426.159999999989</v>
      </c>
      <c r="AG36" s="244">
        <f t="shared" si="29"/>
        <v>-5962.59</v>
      </c>
      <c r="AH36" s="244">
        <f t="shared" si="29"/>
        <v>1309.99</v>
      </c>
      <c r="AI36" s="244">
        <f t="shared" si="29"/>
        <v>0</v>
      </c>
      <c r="AJ36" s="244">
        <f t="shared" si="29"/>
        <v>0</v>
      </c>
      <c r="AK36" s="244">
        <f t="shared" si="29"/>
        <v>16594.63</v>
      </c>
      <c r="AL36" s="244">
        <f t="shared" si="29"/>
        <v>-4917.6000000000022</v>
      </c>
      <c r="AM36" s="244">
        <f t="shared" si="29"/>
        <v>-6661.8599999999678</v>
      </c>
      <c r="AN36" s="244">
        <f t="shared" si="29"/>
        <v>74818.12</v>
      </c>
      <c r="AO36" s="244">
        <f t="shared" si="29"/>
        <v>84511.680000000022</v>
      </c>
      <c r="AP36" s="244">
        <f t="shared" si="29"/>
        <v>0</v>
      </c>
      <c r="AQ36" s="244">
        <f t="shared" si="29"/>
        <v>0</v>
      </c>
      <c r="AR36" s="244">
        <f t="shared" si="29"/>
        <v>0</v>
      </c>
      <c r="AS36" s="244">
        <f t="shared" si="29"/>
        <v>0</v>
      </c>
    </row>
    <row r="37" spans="1:45" s="250" customFormat="1" x14ac:dyDescent="0.25">
      <c r="A37" s="248">
        <v>34</v>
      </c>
      <c r="B37" s="241" t="s">
        <v>344</v>
      </c>
      <c r="C37" s="241"/>
      <c r="D37" s="241"/>
      <c r="F37" s="255">
        <f>F38+F68+F72+F77+F81+F87+F100+F123+F131</f>
        <v>0</v>
      </c>
      <c r="G37" s="255" t="str">
        <f t="shared" si="3"/>
        <v/>
      </c>
      <c r="I37" s="255">
        <f>I38+I68+I72+I77+I81+I87+I100+I123+I131</f>
        <v>386841.82999999996</v>
      </c>
      <c r="J37" s="255">
        <f t="shared" si="5"/>
        <v>0.16269139910778718</v>
      </c>
      <c r="L37" s="255">
        <f>L38+L68+L72+L77+L81+L87+L100+L123+L131</f>
        <v>386316.54000000004</v>
      </c>
      <c r="M37" s="255">
        <f>IF($I$4&gt;0,L37/$I$4,"")</f>
        <v>0.16247048151716023</v>
      </c>
      <c r="O37" s="255">
        <f t="shared" ref="O37:AS37" si="30">O38+O68+O72+O77+O81+O87+O100+O123+O131</f>
        <v>0</v>
      </c>
      <c r="P37" s="255">
        <f t="shared" si="30"/>
        <v>949.19</v>
      </c>
      <c r="Q37" s="255">
        <f t="shared" si="30"/>
        <v>1420.69</v>
      </c>
      <c r="R37" s="255">
        <f t="shared" si="30"/>
        <v>78898.090000000011</v>
      </c>
      <c r="S37" s="255">
        <f t="shared" si="30"/>
        <v>163186.13</v>
      </c>
      <c r="T37" s="255">
        <f t="shared" si="30"/>
        <v>13126.74</v>
      </c>
      <c r="U37" s="255">
        <f t="shared" si="30"/>
        <v>0</v>
      </c>
      <c r="V37" s="255">
        <f t="shared" si="30"/>
        <v>0</v>
      </c>
      <c r="W37" s="255">
        <f>W38+W68+W72+W77+W81+W87+W100+W123+W131</f>
        <v>640.76</v>
      </c>
      <c r="X37" s="255">
        <f t="shared" si="30"/>
        <v>9561.1</v>
      </c>
      <c r="Y37" s="255">
        <f t="shared" si="30"/>
        <v>930</v>
      </c>
      <c r="Z37" s="255">
        <f t="shared" si="30"/>
        <v>110.9</v>
      </c>
      <c r="AA37" s="255">
        <f t="shared" si="30"/>
        <v>18405.77</v>
      </c>
      <c r="AB37" s="255">
        <f t="shared" si="30"/>
        <v>0</v>
      </c>
      <c r="AC37" s="255">
        <f t="shared" si="30"/>
        <v>0</v>
      </c>
      <c r="AD37" s="255">
        <f t="shared" si="30"/>
        <v>0</v>
      </c>
      <c r="AE37" s="255">
        <f t="shared" si="30"/>
        <v>400</v>
      </c>
      <c r="AF37" s="255">
        <f t="shared" si="30"/>
        <v>32257.82</v>
      </c>
      <c r="AG37" s="255">
        <f t="shared" si="30"/>
        <v>764.14</v>
      </c>
      <c r="AH37" s="255">
        <f t="shared" si="30"/>
        <v>43338.919999999976</v>
      </c>
      <c r="AI37" s="255">
        <f t="shared" si="30"/>
        <v>0</v>
      </c>
      <c r="AJ37" s="255">
        <f t="shared" si="30"/>
        <v>0</v>
      </c>
      <c r="AK37" s="255">
        <f t="shared" si="30"/>
        <v>1805.9</v>
      </c>
      <c r="AL37" s="255">
        <f t="shared" si="30"/>
        <v>10751.99</v>
      </c>
      <c r="AM37" s="255">
        <f t="shared" si="30"/>
        <v>561</v>
      </c>
      <c r="AN37" s="255">
        <f t="shared" si="30"/>
        <v>855.19</v>
      </c>
      <c r="AO37" s="255">
        <f t="shared" si="30"/>
        <v>8877.5</v>
      </c>
      <c r="AP37" s="255">
        <f t="shared" si="30"/>
        <v>0</v>
      </c>
      <c r="AQ37" s="255">
        <f t="shared" si="30"/>
        <v>0</v>
      </c>
      <c r="AR37" s="255">
        <f t="shared" si="30"/>
        <v>0</v>
      </c>
      <c r="AS37" s="255">
        <f t="shared" si="30"/>
        <v>0</v>
      </c>
    </row>
    <row r="38" spans="1:45" s="250" customFormat="1" collapsed="1" x14ac:dyDescent="0.25">
      <c r="A38" s="248">
        <v>35</v>
      </c>
      <c r="B38" s="242" t="s">
        <v>33</v>
      </c>
      <c r="C38" s="243"/>
      <c r="D38" s="243"/>
      <c r="F38" s="256">
        <f>SUM(F39:F67)</f>
        <v>0</v>
      </c>
      <c r="G38" s="256" t="str">
        <f t="shared" si="3"/>
        <v/>
      </c>
      <c r="I38" s="256">
        <f>SUM(I39:I67)</f>
        <v>192987.56</v>
      </c>
      <c r="J38" s="256">
        <f t="shared" si="5"/>
        <v>8.1163446431835012E-2</v>
      </c>
      <c r="L38" s="256">
        <f>SUM(L39:L67)</f>
        <v>192987.56</v>
      </c>
      <c r="M38" s="256">
        <f>IF($I$4&gt;0,L38/$I$4,"")</f>
        <v>8.1163446431835012E-2</v>
      </c>
      <c r="O38" s="256">
        <f t="shared" ref="O38:AS38" si="31">SUM(O39:O67)</f>
        <v>0</v>
      </c>
      <c r="P38" s="256">
        <f t="shared" si="31"/>
        <v>0</v>
      </c>
      <c r="Q38" s="256">
        <f t="shared" si="31"/>
        <v>0</v>
      </c>
      <c r="R38" s="256">
        <f t="shared" si="31"/>
        <v>22000</v>
      </c>
      <c r="S38" s="256">
        <f>SUM(S39:S67)</f>
        <v>79536.62</v>
      </c>
      <c r="T38" s="256">
        <f t="shared" si="31"/>
        <v>3847.79</v>
      </c>
      <c r="U38" s="256">
        <f t="shared" si="31"/>
        <v>0</v>
      </c>
      <c r="V38" s="256">
        <f t="shared" si="31"/>
        <v>0</v>
      </c>
      <c r="W38" s="256">
        <f t="shared" si="31"/>
        <v>60</v>
      </c>
      <c r="X38" s="256">
        <f t="shared" si="31"/>
        <v>7377.1</v>
      </c>
      <c r="Y38" s="256">
        <f>SUM(Y39:Y67)</f>
        <v>120</v>
      </c>
      <c r="Z38" s="256">
        <f t="shared" si="31"/>
        <v>0</v>
      </c>
      <c r="AA38" s="256">
        <f t="shared" si="31"/>
        <v>18363.63</v>
      </c>
      <c r="AB38" s="256">
        <f t="shared" si="31"/>
        <v>0</v>
      </c>
      <c r="AC38" s="256">
        <f t="shared" si="31"/>
        <v>0</v>
      </c>
      <c r="AD38" s="256">
        <f t="shared" si="31"/>
        <v>0</v>
      </c>
      <c r="AE38" s="256">
        <f t="shared" si="31"/>
        <v>400</v>
      </c>
      <c r="AF38" s="256">
        <f t="shared" si="31"/>
        <v>12447.84</v>
      </c>
      <c r="AG38" s="256">
        <f t="shared" si="31"/>
        <v>0</v>
      </c>
      <c r="AH38" s="256">
        <f t="shared" si="31"/>
        <v>41293.209999999977</v>
      </c>
      <c r="AI38" s="256">
        <f>SUM(AI39:AI67)</f>
        <v>0</v>
      </c>
      <c r="AJ38" s="256">
        <f t="shared" si="31"/>
        <v>0</v>
      </c>
      <c r="AK38" s="256">
        <f t="shared" si="31"/>
        <v>0</v>
      </c>
      <c r="AL38" s="256">
        <f t="shared" si="31"/>
        <v>0</v>
      </c>
      <c r="AM38" s="256">
        <f t="shared" si="31"/>
        <v>120</v>
      </c>
      <c r="AN38" s="256">
        <f>SUM(AN39:AN67)</f>
        <v>0</v>
      </c>
      <c r="AO38" s="256">
        <f>SUM(AO39:AO67)</f>
        <v>7421.37</v>
      </c>
      <c r="AP38" s="256">
        <f t="shared" si="31"/>
        <v>0</v>
      </c>
      <c r="AQ38" s="256">
        <f t="shared" si="31"/>
        <v>0</v>
      </c>
      <c r="AR38" s="256">
        <f t="shared" si="31"/>
        <v>0</v>
      </c>
      <c r="AS38" s="256">
        <f t="shared" si="31"/>
        <v>0</v>
      </c>
    </row>
    <row r="39" spans="1:45" s="250" customFormat="1" outlineLevel="1" x14ac:dyDescent="0.25">
      <c r="A39" s="248">
        <v>36</v>
      </c>
      <c r="B39" s="251" t="str">
        <f>VLOOKUP(A39,Config!$A$8:$B$176,2,0)</f>
        <v>13º SALARIO</v>
      </c>
      <c r="C39" s="252"/>
      <c r="D39" s="253"/>
      <c r="F39" s="108"/>
      <c r="G39" s="103" t="str">
        <f t="shared" si="3"/>
        <v/>
      </c>
      <c r="I39" s="105">
        <f t="shared" ref="I39:I67" si="32">SUM(O39:AS39)</f>
        <v>0</v>
      </c>
      <c r="J39" s="103">
        <f t="shared" si="5"/>
        <v>0</v>
      </c>
      <c r="L39" s="108" t="str">
        <f t="shared" ref="L39:L67" si="33">IF(I39&gt;0,I39-F39,"")</f>
        <v/>
      </c>
      <c r="M39" s="103" t="str">
        <f t="shared" ref="M39:M67" si="34">IF(I39&gt;0,I39/F39-1,"")</f>
        <v/>
      </c>
      <c r="O39" s="254">
        <f>SUMIFS(Pagamentos!$E:$E,Pagamentos!$B:$B,DRE!$B39,Pagamentos!$A:$A,DRE!O$3)</f>
        <v>0</v>
      </c>
      <c r="P39" s="254">
        <f>SUMIFS(Pagamentos!$E:$E,Pagamentos!$B:$B,DRE!$B39,Pagamentos!$A:$A,DRE!P$3)</f>
        <v>0</v>
      </c>
      <c r="Q39" s="254">
        <f>SUMIFS(Pagamentos!$E:$E,Pagamentos!$B:$B,DRE!$B39,Pagamentos!$A:$A,DRE!Q$3)</f>
        <v>0</v>
      </c>
      <c r="R39" s="254">
        <f>SUMIFS(Pagamentos!$E:$E,Pagamentos!$B:$B,DRE!$B39,Pagamentos!$A:$A,DRE!R$3)</f>
        <v>0</v>
      </c>
      <c r="S39" s="254">
        <f>SUMIFS(Pagamentos!$E:$E,Pagamentos!$B:$B,DRE!$B39,Pagamentos!$A:$A,DRE!S$3)</f>
        <v>0</v>
      </c>
      <c r="T39" s="254">
        <f>SUMIFS(Pagamentos!$E:$E,Pagamentos!$B:$B,DRE!$B39,Pagamentos!$A:$A,DRE!T$3)</f>
        <v>0</v>
      </c>
      <c r="U39" s="254">
        <f>SUMIFS(Pagamentos!$E:$E,Pagamentos!$B:$B,DRE!$B39,Pagamentos!$A:$A,DRE!U$3)</f>
        <v>0</v>
      </c>
      <c r="V39" s="254">
        <f>SUMIFS(Pagamentos!$E:$E,Pagamentos!$B:$B,DRE!$B39,Pagamentos!$A:$A,DRE!V$3)</f>
        <v>0</v>
      </c>
      <c r="W39" s="254">
        <f>SUMIFS(Pagamentos!$E:$E,Pagamentos!$B:$B,DRE!$B39,Pagamentos!$A:$A,DRE!W$3)</f>
        <v>0</v>
      </c>
      <c r="X39" s="254">
        <f>SUMIFS(Pagamentos!$E:$E,Pagamentos!$B:$B,DRE!$B39,Pagamentos!$A:$A,DRE!X$3)</f>
        <v>0</v>
      </c>
      <c r="Y39" s="254">
        <f>SUMIFS(Pagamentos!$E:$E,Pagamentos!$B:$B,DRE!$B39,Pagamentos!$A:$A,DRE!Y$3)</f>
        <v>0</v>
      </c>
      <c r="Z39" s="254">
        <f>SUMIFS(Pagamentos!$E:$E,Pagamentos!$B:$B,DRE!$B39,Pagamentos!$A:$A,DRE!Z$3)</f>
        <v>0</v>
      </c>
      <c r="AA39" s="254">
        <f>SUMIFS(Pagamentos!$E:$E,Pagamentos!$B:$B,DRE!$B39,Pagamentos!$A:$A,DRE!AA$3)</f>
        <v>0</v>
      </c>
      <c r="AB39" s="254">
        <f>SUMIFS(Pagamentos!$E:$E,Pagamentos!$B:$B,DRE!$B39,Pagamentos!$A:$A,DRE!AB$3)</f>
        <v>0</v>
      </c>
      <c r="AC39" s="254">
        <f>SUMIFS(Pagamentos!$E:$E,Pagamentos!$B:$B,DRE!$B39,Pagamentos!$A:$A,DRE!AC$3)</f>
        <v>0</v>
      </c>
      <c r="AD39" s="254">
        <f>SUMIFS(Pagamentos!$E:$E,Pagamentos!$B:$B,DRE!$B39,Pagamentos!$A:$A,DRE!AD$3)</f>
        <v>0</v>
      </c>
      <c r="AE39" s="254">
        <f>SUMIFS(Pagamentos!$E:$E,Pagamentos!$B:$B,DRE!$B39,Pagamentos!$A:$A,DRE!AE$3)</f>
        <v>0</v>
      </c>
      <c r="AF39" s="254">
        <f>SUMIFS(Pagamentos!$E:$E,Pagamentos!$B:$B,DRE!$B39,Pagamentos!$A:$A,DRE!AF$3)</f>
        <v>0</v>
      </c>
      <c r="AG39" s="254">
        <f>SUMIFS(Pagamentos!$E:$E,Pagamentos!$B:$B,DRE!$B39,Pagamentos!$A:$A,DRE!AG$3)</f>
        <v>0</v>
      </c>
      <c r="AH39" s="254">
        <f>SUMIFS(Pagamentos!$E:$E,Pagamentos!$B:$B,DRE!$B39,Pagamentos!$A:$A,DRE!AH$3)</f>
        <v>0</v>
      </c>
      <c r="AI39" s="254">
        <f>SUMIFS(Pagamentos!$E:$E,Pagamentos!$B:$B,DRE!$B39,Pagamentos!$A:$A,DRE!AI$3)</f>
        <v>0</v>
      </c>
      <c r="AJ39" s="254">
        <f>SUMIFS(Pagamentos!$E:$E,Pagamentos!$B:$B,DRE!$B39,Pagamentos!$A:$A,DRE!AJ$3)</f>
        <v>0</v>
      </c>
      <c r="AK39" s="254">
        <f>SUMIFS(Pagamentos!$E:$E,Pagamentos!$B:$B,DRE!$B39,Pagamentos!$A:$A,DRE!AK$3)</f>
        <v>0</v>
      </c>
      <c r="AL39" s="254">
        <f>SUMIFS(Pagamentos!$E:$E,Pagamentos!$B:$B,DRE!$B39,Pagamentos!$A:$A,DRE!AL$3)</f>
        <v>0</v>
      </c>
      <c r="AM39" s="254">
        <f>SUMIFS(Pagamentos!$E:$E,Pagamentos!$B:$B,DRE!$B39,Pagamentos!$A:$A,DRE!AM$3)</f>
        <v>0</v>
      </c>
      <c r="AN39" s="254">
        <f>SUMIFS(Pagamentos!$E:$E,Pagamentos!$B:$B,DRE!$B39,Pagamentos!$A:$A,DRE!AN$3)</f>
        <v>0</v>
      </c>
      <c r="AO39" s="254">
        <f>SUMIFS(Pagamentos!$E:$E,Pagamentos!$B:$B,DRE!$B39,Pagamentos!$A:$A,DRE!AO$3)</f>
        <v>0</v>
      </c>
      <c r="AP39" s="254">
        <f>SUMIFS(Pagamentos!$E:$E,Pagamentos!$B:$B,DRE!$B39,Pagamentos!$A:$A,DRE!AP$3)</f>
        <v>0</v>
      </c>
      <c r="AQ39" s="254">
        <f>SUMIFS(Pagamentos!$E:$E,Pagamentos!$B:$B,DRE!$B39,Pagamentos!$A:$A,DRE!AQ$3)</f>
        <v>0</v>
      </c>
      <c r="AR39" s="254">
        <f>SUMIFS(Pagamentos!$E:$E,Pagamentos!$B:$B,DRE!$B39,Pagamentos!$A:$A,DRE!AR$3)</f>
        <v>0</v>
      </c>
      <c r="AS39" s="254">
        <f>SUMIFS(Pagamentos!$E:$E,Pagamentos!$B:$B,DRE!$B39,Pagamentos!$A:$A,DRE!AS$3)</f>
        <v>0</v>
      </c>
    </row>
    <row r="40" spans="1:45" s="250" customFormat="1" outlineLevel="1" x14ac:dyDescent="0.25">
      <c r="A40" s="248">
        <v>37</v>
      </c>
      <c r="B40" s="251" t="str">
        <f>VLOOKUP(A40,Config!$A$8:$B$176,2,0)</f>
        <v>ALIMENTAÇÃO</v>
      </c>
      <c r="C40" s="252"/>
      <c r="D40" s="253"/>
      <c r="F40" s="108"/>
      <c r="G40" s="103" t="str">
        <f t="shared" si="3"/>
        <v/>
      </c>
      <c r="I40" s="105">
        <f t="shared" si="32"/>
        <v>17</v>
      </c>
      <c r="J40" s="103">
        <f t="shared" si="5"/>
        <v>7.1495726944327148E-6</v>
      </c>
      <c r="L40" s="108">
        <f t="shared" si="33"/>
        <v>17</v>
      </c>
      <c r="M40" s="103" t="e">
        <f t="shared" si="34"/>
        <v>#DIV/0!</v>
      </c>
      <c r="O40" s="254">
        <f>SUMIFS(Pagamentos!$E:$E,Pagamentos!$B:$B,DRE!$B40,Pagamentos!$A:$A,DRE!O$3)</f>
        <v>0</v>
      </c>
      <c r="P40" s="254">
        <f>SUMIFS(Pagamentos!$E:$E,Pagamentos!$B:$B,DRE!$B40,Pagamentos!$A:$A,DRE!P$3)</f>
        <v>0</v>
      </c>
      <c r="Q40" s="254">
        <f>SUMIFS(Pagamentos!$E:$E,Pagamentos!$B:$B,DRE!$B40,Pagamentos!$A:$A,DRE!Q$3)</f>
        <v>0</v>
      </c>
      <c r="R40" s="254">
        <f>SUMIFS(Pagamentos!$E:$E,Pagamentos!$B:$B,DRE!$B40,Pagamentos!$A:$A,DRE!R$3)</f>
        <v>0</v>
      </c>
      <c r="S40" s="254">
        <f>SUMIFS(Pagamentos!$E:$E,Pagamentos!$B:$B,DRE!$B40,Pagamentos!$A:$A,DRE!S$3)</f>
        <v>0</v>
      </c>
      <c r="T40" s="254">
        <f>SUMIFS(Pagamentos!$E:$E,Pagamentos!$B:$B,DRE!$B40,Pagamentos!$A:$A,DRE!T$3)</f>
        <v>0</v>
      </c>
      <c r="U40" s="254">
        <f>SUMIFS(Pagamentos!$E:$E,Pagamentos!$B:$B,DRE!$B40,Pagamentos!$A:$A,DRE!U$3)</f>
        <v>0</v>
      </c>
      <c r="V40" s="254">
        <f>SUMIFS(Pagamentos!$E:$E,Pagamentos!$B:$B,DRE!$B40,Pagamentos!$A:$A,DRE!V$3)</f>
        <v>0</v>
      </c>
      <c r="W40" s="254">
        <f>SUMIFS(Pagamentos!$E:$E,Pagamentos!$B:$B,DRE!$B40,Pagamentos!$A:$A,DRE!W$3)</f>
        <v>0</v>
      </c>
      <c r="X40" s="254">
        <f>SUMIFS(Pagamentos!$E:$E,Pagamentos!$B:$B,DRE!$B40,Pagamentos!$A:$A,DRE!X$3)</f>
        <v>0</v>
      </c>
      <c r="Y40" s="254">
        <f>SUMIFS(Pagamentos!$E:$E,Pagamentos!$B:$B,DRE!$B40,Pagamentos!$A:$A,DRE!Y$3)</f>
        <v>0</v>
      </c>
      <c r="Z40" s="254">
        <f>SUMIFS(Pagamentos!$E:$E,Pagamentos!$B:$B,DRE!$B40,Pagamentos!$A:$A,DRE!Z$3)</f>
        <v>0</v>
      </c>
      <c r="AA40" s="254">
        <f>SUMIFS(Pagamentos!$E:$E,Pagamentos!$B:$B,DRE!$B40,Pagamentos!$A:$A,DRE!AA$3)</f>
        <v>0</v>
      </c>
      <c r="AB40" s="254">
        <f>SUMIFS(Pagamentos!$E:$E,Pagamentos!$B:$B,DRE!$B40,Pagamentos!$A:$A,DRE!AB$3)</f>
        <v>0</v>
      </c>
      <c r="AC40" s="254">
        <f>SUMIFS(Pagamentos!$E:$E,Pagamentos!$B:$B,DRE!$B40,Pagamentos!$A:$A,DRE!AC$3)</f>
        <v>0</v>
      </c>
      <c r="AD40" s="254">
        <f>SUMIFS(Pagamentos!$E:$E,Pagamentos!$B:$B,DRE!$B40,Pagamentos!$A:$A,DRE!AD$3)</f>
        <v>0</v>
      </c>
      <c r="AE40" s="254">
        <f>SUMIFS(Pagamentos!$E:$E,Pagamentos!$B:$B,DRE!$B40,Pagamentos!$A:$A,DRE!AE$3)</f>
        <v>0</v>
      </c>
      <c r="AF40" s="254">
        <f>SUMIFS(Pagamentos!$E:$E,Pagamentos!$B:$B,DRE!$B40,Pagamentos!$A:$A,DRE!AF$3)</f>
        <v>0</v>
      </c>
      <c r="AG40" s="254">
        <f>SUMIFS(Pagamentos!$E:$E,Pagamentos!$B:$B,DRE!$B40,Pagamentos!$A:$A,DRE!AG$3)</f>
        <v>0</v>
      </c>
      <c r="AH40" s="254">
        <f>SUMIFS(Pagamentos!$E:$E,Pagamentos!$B:$B,DRE!$B40,Pagamentos!$A:$A,DRE!AH$3)</f>
        <v>17</v>
      </c>
      <c r="AI40" s="254">
        <f>SUMIFS(Pagamentos!$E:$E,Pagamentos!$B:$B,DRE!$B40,Pagamentos!$A:$A,DRE!AI$3)</f>
        <v>0</v>
      </c>
      <c r="AJ40" s="254">
        <f>SUMIFS(Pagamentos!$E:$E,Pagamentos!$B:$B,DRE!$B40,Pagamentos!$A:$A,DRE!AJ$3)</f>
        <v>0</v>
      </c>
      <c r="AK40" s="254">
        <f>SUMIFS(Pagamentos!$E:$E,Pagamentos!$B:$B,DRE!$B40,Pagamentos!$A:$A,DRE!AK$3)</f>
        <v>0</v>
      </c>
      <c r="AL40" s="254">
        <f>SUMIFS(Pagamentos!$E:$E,Pagamentos!$B:$B,DRE!$B40,Pagamentos!$A:$A,DRE!AL$3)</f>
        <v>0</v>
      </c>
      <c r="AM40" s="254">
        <f>SUMIFS(Pagamentos!$E:$E,Pagamentos!$B:$B,DRE!$B40,Pagamentos!$A:$A,DRE!AM$3)</f>
        <v>0</v>
      </c>
      <c r="AN40" s="254">
        <f>SUMIFS(Pagamentos!$E:$E,Pagamentos!$B:$B,DRE!$B40,Pagamentos!$A:$A,DRE!AN$3)</f>
        <v>0</v>
      </c>
      <c r="AO40" s="254">
        <f>SUMIFS(Pagamentos!$E:$E,Pagamentos!$B:$B,DRE!$B40,Pagamentos!$A:$A,DRE!AO$3)</f>
        <v>0</v>
      </c>
      <c r="AP40" s="254">
        <f>SUMIFS(Pagamentos!$E:$E,Pagamentos!$B:$B,DRE!$B40,Pagamentos!$A:$A,DRE!AP$3)</f>
        <v>0</v>
      </c>
      <c r="AQ40" s="254">
        <f>SUMIFS(Pagamentos!$E:$E,Pagamentos!$B:$B,DRE!$B40,Pagamentos!$A:$A,DRE!AQ$3)</f>
        <v>0</v>
      </c>
      <c r="AR40" s="254">
        <f>SUMIFS(Pagamentos!$E:$E,Pagamentos!$B:$B,DRE!$B40,Pagamentos!$A:$A,DRE!AR$3)</f>
        <v>0</v>
      </c>
      <c r="AS40" s="254">
        <f>SUMIFS(Pagamentos!$E:$E,Pagamentos!$B:$B,DRE!$B40,Pagamentos!$A:$A,DRE!AS$3)</f>
        <v>0</v>
      </c>
    </row>
    <row r="41" spans="1:45" s="250" customFormat="1" outlineLevel="1" x14ac:dyDescent="0.25">
      <c r="A41" s="248">
        <v>38</v>
      </c>
      <c r="B41" s="251" t="str">
        <f>VLOOKUP(A41,Config!$A$8:$B$176,2,0)</f>
        <v>ASSISTÊNCIA MÉDICA</v>
      </c>
      <c r="C41" s="252"/>
      <c r="D41" s="253"/>
      <c r="F41" s="108"/>
      <c r="G41" s="103" t="str">
        <f t="shared" si="3"/>
        <v/>
      </c>
      <c r="I41" s="105">
        <f t="shared" si="32"/>
        <v>2953.8</v>
      </c>
      <c r="J41" s="103">
        <f t="shared" si="5"/>
        <v>1.2422592838126679E-3</v>
      </c>
      <c r="L41" s="108">
        <f t="shared" si="33"/>
        <v>2953.8</v>
      </c>
      <c r="M41" s="103" t="e">
        <f t="shared" si="34"/>
        <v>#DIV/0!</v>
      </c>
      <c r="O41" s="254">
        <f>SUMIFS(Pagamentos!$E:$E,Pagamentos!$B:$B,DRE!$B41,Pagamentos!$A:$A,DRE!O$3)</f>
        <v>0</v>
      </c>
      <c r="P41" s="254">
        <f>SUMIFS(Pagamentos!$E:$E,Pagamentos!$B:$B,DRE!$B41,Pagamentos!$A:$A,DRE!P$3)</f>
        <v>0</v>
      </c>
      <c r="Q41" s="254">
        <f>SUMIFS(Pagamentos!$E:$E,Pagamentos!$B:$B,DRE!$B41,Pagamentos!$A:$A,DRE!Q$3)</f>
        <v>0</v>
      </c>
      <c r="R41" s="254">
        <f>SUMIFS(Pagamentos!$E:$E,Pagamentos!$B:$B,DRE!$B41,Pagamentos!$A:$A,DRE!R$3)</f>
        <v>0</v>
      </c>
      <c r="S41" s="254">
        <f>SUMIFS(Pagamentos!$E:$E,Pagamentos!$B:$B,DRE!$B41,Pagamentos!$A:$A,DRE!S$3)</f>
        <v>0</v>
      </c>
      <c r="T41" s="254">
        <f>SUMIFS(Pagamentos!$E:$E,Pagamentos!$B:$B,DRE!$B41,Pagamentos!$A:$A,DRE!T$3)</f>
        <v>0</v>
      </c>
      <c r="U41" s="254">
        <f>SUMIFS(Pagamentos!$E:$E,Pagamentos!$B:$B,DRE!$B41,Pagamentos!$A:$A,DRE!U$3)</f>
        <v>0</v>
      </c>
      <c r="V41" s="254">
        <f>SUMIFS(Pagamentos!$E:$E,Pagamentos!$B:$B,DRE!$B41,Pagamentos!$A:$A,DRE!V$3)</f>
        <v>0</v>
      </c>
      <c r="W41" s="254">
        <f>SUMIFS(Pagamentos!$E:$E,Pagamentos!$B:$B,DRE!$B41,Pagamentos!$A:$A,DRE!W$3)</f>
        <v>0</v>
      </c>
      <c r="X41" s="254">
        <f>SUMIFS(Pagamentos!$E:$E,Pagamentos!$B:$B,DRE!$B41,Pagamentos!$A:$A,DRE!X$3)</f>
        <v>2953.8</v>
      </c>
      <c r="Y41" s="254">
        <f>SUMIFS(Pagamentos!$E:$E,Pagamentos!$B:$B,DRE!$B41,Pagamentos!$A:$A,DRE!Y$3)</f>
        <v>0</v>
      </c>
      <c r="Z41" s="254">
        <f>SUMIFS(Pagamentos!$E:$E,Pagamentos!$B:$B,DRE!$B41,Pagamentos!$A:$A,DRE!Z$3)</f>
        <v>0</v>
      </c>
      <c r="AA41" s="254">
        <f>SUMIFS(Pagamentos!$E:$E,Pagamentos!$B:$B,DRE!$B41,Pagamentos!$A:$A,DRE!AA$3)</f>
        <v>0</v>
      </c>
      <c r="AB41" s="254">
        <f>SUMIFS(Pagamentos!$E:$E,Pagamentos!$B:$B,DRE!$B41,Pagamentos!$A:$A,DRE!AB$3)</f>
        <v>0</v>
      </c>
      <c r="AC41" s="254">
        <f>SUMIFS(Pagamentos!$E:$E,Pagamentos!$B:$B,DRE!$B41,Pagamentos!$A:$A,DRE!AC$3)</f>
        <v>0</v>
      </c>
      <c r="AD41" s="254">
        <f>SUMIFS(Pagamentos!$E:$E,Pagamentos!$B:$B,DRE!$B41,Pagamentos!$A:$A,DRE!AD$3)</f>
        <v>0</v>
      </c>
      <c r="AE41" s="254">
        <f>SUMIFS(Pagamentos!$E:$E,Pagamentos!$B:$B,DRE!$B41,Pagamentos!$A:$A,DRE!AE$3)</f>
        <v>0</v>
      </c>
      <c r="AF41" s="254">
        <f>SUMIFS(Pagamentos!$E:$E,Pagamentos!$B:$B,DRE!$B41,Pagamentos!$A:$A,DRE!AF$3)</f>
        <v>0</v>
      </c>
      <c r="AG41" s="254">
        <f>SUMIFS(Pagamentos!$E:$E,Pagamentos!$B:$B,DRE!$B41,Pagamentos!$A:$A,DRE!AG$3)</f>
        <v>0</v>
      </c>
      <c r="AH41" s="254">
        <f>SUMIFS(Pagamentos!$E:$E,Pagamentos!$B:$B,DRE!$B41,Pagamentos!$A:$A,DRE!AH$3)</f>
        <v>0</v>
      </c>
      <c r="AI41" s="254">
        <f>SUMIFS(Pagamentos!$E:$E,Pagamentos!$B:$B,DRE!$B41,Pagamentos!$A:$A,DRE!AI$3)</f>
        <v>0</v>
      </c>
      <c r="AJ41" s="254">
        <f>SUMIFS(Pagamentos!$E:$E,Pagamentos!$B:$B,DRE!$B41,Pagamentos!$A:$A,DRE!AJ$3)</f>
        <v>0</v>
      </c>
      <c r="AK41" s="254">
        <f>SUMIFS(Pagamentos!$E:$E,Pagamentos!$B:$B,DRE!$B41,Pagamentos!$A:$A,DRE!AK$3)</f>
        <v>0</v>
      </c>
      <c r="AL41" s="254">
        <f>SUMIFS(Pagamentos!$E:$E,Pagamentos!$B:$B,DRE!$B41,Pagamentos!$A:$A,DRE!AL$3)</f>
        <v>0</v>
      </c>
      <c r="AM41" s="254">
        <f>SUMIFS(Pagamentos!$E:$E,Pagamentos!$B:$B,DRE!$B41,Pagamentos!$A:$A,DRE!AM$3)</f>
        <v>0</v>
      </c>
      <c r="AN41" s="254">
        <f>SUMIFS(Pagamentos!$E:$E,Pagamentos!$B:$B,DRE!$B41,Pagamentos!$A:$A,DRE!AN$3)</f>
        <v>0</v>
      </c>
      <c r="AO41" s="254">
        <f>SUMIFS(Pagamentos!$E:$E,Pagamentos!$B:$B,DRE!$B41,Pagamentos!$A:$A,DRE!AO$3)</f>
        <v>0</v>
      </c>
      <c r="AP41" s="254">
        <f>SUMIFS(Pagamentos!$E:$E,Pagamentos!$B:$B,DRE!$B41,Pagamentos!$A:$A,DRE!AP$3)</f>
        <v>0</v>
      </c>
      <c r="AQ41" s="254">
        <f>SUMIFS(Pagamentos!$E:$E,Pagamentos!$B:$B,DRE!$B41,Pagamentos!$A:$A,DRE!AQ$3)</f>
        <v>0</v>
      </c>
      <c r="AR41" s="254">
        <f>SUMIFS(Pagamentos!$E:$E,Pagamentos!$B:$B,DRE!$B41,Pagamentos!$A:$A,DRE!AR$3)</f>
        <v>0</v>
      </c>
      <c r="AS41" s="254">
        <f>SUMIFS(Pagamentos!$E:$E,Pagamentos!$B:$B,DRE!$B41,Pagamentos!$A:$A,DRE!AS$3)</f>
        <v>0</v>
      </c>
    </row>
    <row r="42" spans="1:45" s="250" customFormat="1" outlineLevel="1" x14ac:dyDescent="0.25">
      <c r="A42" s="248">
        <v>39</v>
      </c>
      <c r="B42" s="251" t="str">
        <f>VLOOKUP(A42,Config!$A$8:$B$176,2,0)</f>
        <v>ASSISTÊNCIA ODONTOLÓGICA</v>
      </c>
      <c r="C42" s="252"/>
      <c r="D42" s="253"/>
      <c r="F42" s="108"/>
      <c r="G42" s="103" t="str">
        <f t="shared" si="3"/>
        <v/>
      </c>
      <c r="I42" s="105">
        <f t="shared" si="32"/>
        <v>0</v>
      </c>
      <c r="J42" s="103">
        <f t="shared" si="5"/>
        <v>0</v>
      </c>
      <c r="L42" s="108" t="str">
        <f t="shared" si="33"/>
        <v/>
      </c>
      <c r="M42" s="103" t="str">
        <f t="shared" si="34"/>
        <v/>
      </c>
      <c r="O42" s="254">
        <f>SUMIFS(Pagamentos!$E:$E,Pagamentos!$B:$B,DRE!$B42,Pagamentos!$A:$A,DRE!O$3)</f>
        <v>0</v>
      </c>
      <c r="P42" s="254">
        <f>SUMIFS(Pagamentos!$E:$E,Pagamentos!$B:$B,DRE!$B42,Pagamentos!$A:$A,DRE!P$3)</f>
        <v>0</v>
      </c>
      <c r="Q42" s="254">
        <f>SUMIFS(Pagamentos!$E:$E,Pagamentos!$B:$B,DRE!$B42,Pagamentos!$A:$A,DRE!Q$3)</f>
        <v>0</v>
      </c>
      <c r="R42" s="254">
        <f>SUMIFS(Pagamentos!$E:$E,Pagamentos!$B:$B,DRE!$B42,Pagamentos!$A:$A,DRE!R$3)</f>
        <v>0</v>
      </c>
      <c r="S42" s="254">
        <f>SUMIFS(Pagamentos!$E:$E,Pagamentos!$B:$B,DRE!$B42,Pagamentos!$A:$A,DRE!S$3)</f>
        <v>0</v>
      </c>
      <c r="T42" s="254">
        <f>SUMIFS(Pagamentos!$E:$E,Pagamentos!$B:$B,DRE!$B42,Pagamentos!$A:$A,DRE!T$3)</f>
        <v>0</v>
      </c>
      <c r="U42" s="254">
        <f>SUMIFS(Pagamentos!$E:$E,Pagamentos!$B:$B,DRE!$B42,Pagamentos!$A:$A,DRE!U$3)</f>
        <v>0</v>
      </c>
      <c r="V42" s="254">
        <f>SUMIFS(Pagamentos!$E:$E,Pagamentos!$B:$B,DRE!$B42,Pagamentos!$A:$A,DRE!V$3)</f>
        <v>0</v>
      </c>
      <c r="W42" s="254">
        <f>SUMIFS(Pagamentos!$E:$E,Pagamentos!$B:$B,DRE!$B42,Pagamentos!$A:$A,DRE!W$3)</f>
        <v>0</v>
      </c>
      <c r="X42" s="254">
        <f>SUMIFS(Pagamentos!$E:$E,Pagamentos!$B:$B,DRE!$B42,Pagamentos!$A:$A,DRE!X$3)</f>
        <v>0</v>
      </c>
      <c r="Y42" s="254">
        <f>SUMIFS(Pagamentos!$E:$E,Pagamentos!$B:$B,DRE!$B42,Pagamentos!$A:$A,DRE!Y$3)</f>
        <v>0</v>
      </c>
      <c r="Z42" s="254">
        <f>SUMIFS(Pagamentos!$E:$E,Pagamentos!$B:$B,DRE!$B42,Pagamentos!$A:$A,DRE!Z$3)</f>
        <v>0</v>
      </c>
      <c r="AA42" s="254">
        <f>SUMIFS(Pagamentos!$E:$E,Pagamentos!$B:$B,DRE!$B42,Pagamentos!$A:$A,DRE!AA$3)</f>
        <v>0</v>
      </c>
      <c r="AB42" s="254">
        <f>SUMIFS(Pagamentos!$E:$E,Pagamentos!$B:$B,DRE!$B42,Pagamentos!$A:$A,DRE!AB$3)</f>
        <v>0</v>
      </c>
      <c r="AC42" s="254">
        <f>SUMIFS(Pagamentos!$E:$E,Pagamentos!$B:$B,DRE!$B42,Pagamentos!$A:$A,DRE!AC$3)</f>
        <v>0</v>
      </c>
      <c r="AD42" s="254">
        <f>SUMIFS(Pagamentos!$E:$E,Pagamentos!$B:$B,DRE!$B42,Pagamentos!$A:$A,DRE!AD$3)</f>
        <v>0</v>
      </c>
      <c r="AE42" s="254">
        <f>SUMIFS(Pagamentos!$E:$E,Pagamentos!$B:$B,DRE!$B42,Pagamentos!$A:$A,DRE!AE$3)</f>
        <v>0</v>
      </c>
      <c r="AF42" s="254">
        <f>SUMIFS(Pagamentos!$E:$E,Pagamentos!$B:$B,DRE!$B42,Pagamentos!$A:$A,DRE!AF$3)</f>
        <v>0</v>
      </c>
      <c r="AG42" s="254">
        <f>SUMIFS(Pagamentos!$E:$E,Pagamentos!$B:$B,DRE!$B42,Pagamentos!$A:$A,DRE!AG$3)</f>
        <v>0</v>
      </c>
      <c r="AH42" s="254">
        <f>SUMIFS(Pagamentos!$E:$E,Pagamentos!$B:$B,DRE!$B42,Pagamentos!$A:$A,DRE!AH$3)</f>
        <v>0</v>
      </c>
      <c r="AI42" s="254">
        <f>SUMIFS(Pagamentos!$E:$E,Pagamentos!$B:$B,DRE!$B42,Pagamentos!$A:$A,DRE!AI$3)</f>
        <v>0</v>
      </c>
      <c r="AJ42" s="254">
        <f>SUMIFS(Pagamentos!$E:$E,Pagamentos!$B:$B,DRE!$B42,Pagamentos!$A:$A,DRE!AJ$3)</f>
        <v>0</v>
      </c>
      <c r="AK42" s="254">
        <f>SUMIFS(Pagamentos!$E:$E,Pagamentos!$B:$B,DRE!$B42,Pagamentos!$A:$A,DRE!AK$3)</f>
        <v>0</v>
      </c>
      <c r="AL42" s="254">
        <f>SUMIFS(Pagamentos!$E:$E,Pagamentos!$B:$B,DRE!$B42,Pagamentos!$A:$A,DRE!AL$3)</f>
        <v>0</v>
      </c>
      <c r="AM42" s="254">
        <f>SUMIFS(Pagamentos!$E:$E,Pagamentos!$B:$B,DRE!$B42,Pagamentos!$A:$A,DRE!AM$3)</f>
        <v>0</v>
      </c>
      <c r="AN42" s="254">
        <f>SUMIFS(Pagamentos!$E:$E,Pagamentos!$B:$B,DRE!$B42,Pagamentos!$A:$A,DRE!AN$3)</f>
        <v>0</v>
      </c>
      <c r="AO42" s="254">
        <f>SUMIFS(Pagamentos!$E:$E,Pagamentos!$B:$B,DRE!$B42,Pagamentos!$A:$A,DRE!AO$3)</f>
        <v>0</v>
      </c>
      <c r="AP42" s="254">
        <f>SUMIFS(Pagamentos!$E:$E,Pagamentos!$B:$B,DRE!$B42,Pagamentos!$A:$A,DRE!AP$3)</f>
        <v>0</v>
      </c>
      <c r="AQ42" s="254">
        <f>SUMIFS(Pagamentos!$E:$E,Pagamentos!$B:$B,DRE!$B42,Pagamentos!$A:$A,DRE!AQ$3)</f>
        <v>0</v>
      </c>
      <c r="AR42" s="254">
        <f>SUMIFS(Pagamentos!$E:$E,Pagamentos!$B:$B,DRE!$B42,Pagamentos!$A:$A,DRE!AR$3)</f>
        <v>0</v>
      </c>
      <c r="AS42" s="254">
        <f>SUMIFS(Pagamentos!$E:$E,Pagamentos!$B:$B,DRE!$B42,Pagamentos!$A:$A,DRE!AS$3)</f>
        <v>0</v>
      </c>
    </row>
    <row r="43" spans="1:45" s="250" customFormat="1" outlineLevel="1" x14ac:dyDescent="0.25">
      <c r="A43" s="248">
        <v>40</v>
      </c>
      <c r="B43" s="251" t="str">
        <f>VLOOKUP(A43,Config!$A$8:$B$176,2,0)</f>
        <v>AVISOS PREVIOS E INDENIZACOES</v>
      </c>
      <c r="C43" s="252"/>
      <c r="D43" s="253"/>
      <c r="F43" s="108"/>
      <c r="G43" s="103" t="str">
        <f t="shared" si="3"/>
        <v/>
      </c>
      <c r="I43" s="105">
        <f t="shared" si="32"/>
        <v>0</v>
      </c>
      <c r="J43" s="103">
        <f t="shared" si="5"/>
        <v>0</v>
      </c>
      <c r="L43" s="108" t="str">
        <f t="shared" si="33"/>
        <v/>
      </c>
      <c r="M43" s="103" t="str">
        <f t="shared" si="34"/>
        <v/>
      </c>
      <c r="O43" s="254">
        <f>SUMIFS(Pagamentos!$E:$E,Pagamentos!$B:$B,DRE!$B43,Pagamentos!$A:$A,DRE!O$3)</f>
        <v>0</v>
      </c>
      <c r="P43" s="254">
        <f>SUMIFS(Pagamentos!$E:$E,Pagamentos!$B:$B,DRE!$B43,Pagamentos!$A:$A,DRE!P$3)</f>
        <v>0</v>
      </c>
      <c r="Q43" s="254">
        <f>SUMIFS(Pagamentos!$E:$E,Pagamentos!$B:$B,DRE!$B43,Pagamentos!$A:$A,DRE!Q$3)</f>
        <v>0</v>
      </c>
      <c r="R43" s="254">
        <f>SUMIFS(Pagamentos!$E:$E,Pagamentos!$B:$B,DRE!$B43,Pagamentos!$A:$A,DRE!R$3)</f>
        <v>0</v>
      </c>
      <c r="S43" s="254">
        <f>SUMIFS(Pagamentos!$E:$E,Pagamentos!$B:$B,DRE!$B43,Pagamentos!$A:$A,DRE!S$3)</f>
        <v>0</v>
      </c>
      <c r="T43" s="254">
        <f>SUMIFS(Pagamentos!$E:$E,Pagamentos!$B:$B,DRE!$B43,Pagamentos!$A:$A,DRE!T$3)</f>
        <v>0</v>
      </c>
      <c r="U43" s="254">
        <f>SUMIFS(Pagamentos!$E:$E,Pagamentos!$B:$B,DRE!$B43,Pagamentos!$A:$A,DRE!U$3)</f>
        <v>0</v>
      </c>
      <c r="V43" s="254">
        <f>SUMIFS(Pagamentos!$E:$E,Pagamentos!$B:$B,DRE!$B43,Pagamentos!$A:$A,DRE!V$3)</f>
        <v>0</v>
      </c>
      <c r="W43" s="254">
        <f>SUMIFS(Pagamentos!$E:$E,Pagamentos!$B:$B,DRE!$B43,Pagamentos!$A:$A,DRE!W$3)</f>
        <v>0</v>
      </c>
      <c r="X43" s="254">
        <f>SUMIFS(Pagamentos!$E:$E,Pagamentos!$B:$B,DRE!$B43,Pagamentos!$A:$A,DRE!X$3)</f>
        <v>0</v>
      </c>
      <c r="Y43" s="254">
        <f>SUMIFS(Pagamentos!$E:$E,Pagamentos!$B:$B,DRE!$B43,Pagamentos!$A:$A,DRE!Y$3)</f>
        <v>0</v>
      </c>
      <c r="Z43" s="254">
        <f>SUMIFS(Pagamentos!$E:$E,Pagamentos!$B:$B,DRE!$B43,Pagamentos!$A:$A,DRE!Z$3)</f>
        <v>0</v>
      </c>
      <c r="AA43" s="254">
        <f>SUMIFS(Pagamentos!$E:$E,Pagamentos!$B:$B,DRE!$B43,Pagamentos!$A:$A,DRE!AA$3)</f>
        <v>0</v>
      </c>
      <c r="AB43" s="254">
        <f>SUMIFS(Pagamentos!$E:$E,Pagamentos!$B:$B,DRE!$B43,Pagamentos!$A:$A,DRE!AB$3)</f>
        <v>0</v>
      </c>
      <c r="AC43" s="254">
        <f>SUMIFS(Pagamentos!$E:$E,Pagamentos!$B:$B,DRE!$B43,Pagamentos!$A:$A,DRE!AC$3)</f>
        <v>0</v>
      </c>
      <c r="AD43" s="254">
        <f>SUMIFS(Pagamentos!$E:$E,Pagamentos!$B:$B,DRE!$B43,Pagamentos!$A:$A,DRE!AD$3)</f>
        <v>0</v>
      </c>
      <c r="AE43" s="254">
        <f>SUMIFS(Pagamentos!$E:$E,Pagamentos!$B:$B,DRE!$B43,Pagamentos!$A:$A,DRE!AE$3)</f>
        <v>0</v>
      </c>
      <c r="AF43" s="254">
        <f>SUMIFS(Pagamentos!$E:$E,Pagamentos!$B:$B,DRE!$B43,Pagamentos!$A:$A,DRE!AF$3)</f>
        <v>0</v>
      </c>
      <c r="AG43" s="254">
        <f>SUMIFS(Pagamentos!$E:$E,Pagamentos!$B:$B,DRE!$B43,Pagamentos!$A:$A,DRE!AG$3)</f>
        <v>0</v>
      </c>
      <c r="AH43" s="254">
        <f>SUMIFS(Pagamentos!$E:$E,Pagamentos!$B:$B,DRE!$B43,Pagamentos!$A:$A,DRE!AH$3)</f>
        <v>0</v>
      </c>
      <c r="AI43" s="254">
        <f>SUMIFS(Pagamentos!$E:$E,Pagamentos!$B:$B,DRE!$B43,Pagamentos!$A:$A,DRE!AI$3)</f>
        <v>0</v>
      </c>
      <c r="AJ43" s="254">
        <f>SUMIFS(Pagamentos!$E:$E,Pagamentos!$B:$B,DRE!$B43,Pagamentos!$A:$A,DRE!AJ$3)</f>
        <v>0</v>
      </c>
      <c r="AK43" s="254">
        <f>SUMIFS(Pagamentos!$E:$E,Pagamentos!$B:$B,DRE!$B43,Pagamentos!$A:$A,DRE!AK$3)</f>
        <v>0</v>
      </c>
      <c r="AL43" s="254">
        <f>SUMIFS(Pagamentos!$E:$E,Pagamentos!$B:$B,DRE!$B43,Pagamentos!$A:$A,DRE!AL$3)</f>
        <v>0</v>
      </c>
      <c r="AM43" s="254">
        <f>SUMIFS(Pagamentos!$E:$E,Pagamentos!$B:$B,DRE!$B43,Pagamentos!$A:$A,DRE!AM$3)</f>
        <v>0</v>
      </c>
      <c r="AN43" s="254">
        <f>SUMIFS(Pagamentos!$E:$E,Pagamentos!$B:$B,DRE!$B43,Pagamentos!$A:$A,DRE!AN$3)</f>
        <v>0</v>
      </c>
      <c r="AO43" s="254">
        <f>SUMIFS(Pagamentos!$E:$E,Pagamentos!$B:$B,DRE!$B43,Pagamentos!$A:$A,DRE!AO$3)</f>
        <v>0</v>
      </c>
      <c r="AP43" s="254">
        <f>SUMIFS(Pagamentos!$E:$E,Pagamentos!$B:$B,DRE!$B43,Pagamentos!$A:$A,DRE!AP$3)</f>
        <v>0</v>
      </c>
      <c r="AQ43" s="254">
        <f>SUMIFS(Pagamentos!$E:$E,Pagamentos!$B:$B,DRE!$B43,Pagamentos!$A:$A,DRE!AQ$3)</f>
        <v>0</v>
      </c>
      <c r="AR43" s="254">
        <f>SUMIFS(Pagamentos!$E:$E,Pagamentos!$B:$B,DRE!$B43,Pagamentos!$A:$A,DRE!AR$3)</f>
        <v>0</v>
      </c>
      <c r="AS43" s="254">
        <f>SUMIFS(Pagamentos!$E:$E,Pagamentos!$B:$B,DRE!$B43,Pagamentos!$A:$A,DRE!AS$3)</f>
        <v>0</v>
      </c>
    </row>
    <row r="44" spans="1:45" s="250" customFormat="1" outlineLevel="1" x14ac:dyDescent="0.25">
      <c r="A44" s="248">
        <v>41</v>
      </c>
      <c r="B44" s="251" t="str">
        <f>VLOOKUP(A44,Config!$A$8:$B$176,2,0)</f>
        <v>CONTRIBUICAO SINDICAL</v>
      </c>
      <c r="C44" s="252"/>
      <c r="D44" s="253"/>
      <c r="F44" s="108"/>
      <c r="G44" s="103" t="str">
        <f t="shared" si="3"/>
        <v/>
      </c>
      <c r="I44" s="105">
        <f t="shared" si="32"/>
        <v>0</v>
      </c>
      <c r="J44" s="103">
        <f t="shared" si="5"/>
        <v>0</v>
      </c>
      <c r="L44" s="108" t="str">
        <f t="shared" si="33"/>
        <v/>
      </c>
      <c r="M44" s="103" t="str">
        <f t="shared" si="34"/>
        <v/>
      </c>
      <c r="O44" s="254">
        <f>SUMIFS(Pagamentos!$E:$E,Pagamentos!$B:$B,DRE!$B44,Pagamentos!$A:$A,DRE!O$3)</f>
        <v>0</v>
      </c>
      <c r="P44" s="254">
        <f>SUMIFS(Pagamentos!$E:$E,Pagamentos!$B:$B,DRE!$B44,Pagamentos!$A:$A,DRE!P$3)</f>
        <v>0</v>
      </c>
      <c r="Q44" s="254">
        <f>SUMIFS(Pagamentos!$E:$E,Pagamentos!$B:$B,DRE!$B44,Pagamentos!$A:$A,DRE!Q$3)</f>
        <v>0</v>
      </c>
      <c r="R44" s="254">
        <f>SUMIFS(Pagamentos!$E:$E,Pagamentos!$B:$B,DRE!$B44,Pagamentos!$A:$A,DRE!R$3)</f>
        <v>0</v>
      </c>
      <c r="S44" s="254">
        <f>SUMIFS(Pagamentos!$E:$E,Pagamentos!$B:$B,DRE!$B44,Pagamentos!$A:$A,DRE!S$3)</f>
        <v>0</v>
      </c>
      <c r="T44" s="254">
        <f>SUMIFS(Pagamentos!$E:$E,Pagamentos!$B:$B,DRE!$B44,Pagamentos!$A:$A,DRE!T$3)</f>
        <v>0</v>
      </c>
      <c r="U44" s="254">
        <f>SUMIFS(Pagamentos!$E:$E,Pagamentos!$B:$B,DRE!$B44,Pagamentos!$A:$A,DRE!U$3)</f>
        <v>0</v>
      </c>
      <c r="V44" s="254">
        <f>SUMIFS(Pagamentos!$E:$E,Pagamentos!$B:$B,DRE!$B44,Pagamentos!$A:$A,DRE!V$3)</f>
        <v>0</v>
      </c>
      <c r="W44" s="254">
        <f>SUMIFS(Pagamentos!$E:$E,Pagamentos!$B:$B,DRE!$B44,Pagamentos!$A:$A,DRE!W$3)</f>
        <v>0</v>
      </c>
      <c r="X44" s="254">
        <f>SUMIFS(Pagamentos!$E:$E,Pagamentos!$B:$B,DRE!$B44,Pagamentos!$A:$A,DRE!X$3)</f>
        <v>0</v>
      </c>
      <c r="Y44" s="254">
        <f>SUMIFS(Pagamentos!$E:$E,Pagamentos!$B:$B,DRE!$B44,Pagamentos!$A:$A,DRE!Y$3)</f>
        <v>0</v>
      </c>
      <c r="Z44" s="254">
        <f>SUMIFS(Pagamentos!$E:$E,Pagamentos!$B:$B,DRE!$B44,Pagamentos!$A:$A,DRE!Z$3)</f>
        <v>0</v>
      </c>
      <c r="AA44" s="254">
        <f>SUMIFS(Pagamentos!$E:$E,Pagamentos!$B:$B,DRE!$B44,Pagamentos!$A:$A,DRE!AA$3)</f>
        <v>0</v>
      </c>
      <c r="AB44" s="254">
        <f>SUMIFS(Pagamentos!$E:$E,Pagamentos!$B:$B,DRE!$B44,Pagamentos!$A:$A,DRE!AB$3)</f>
        <v>0</v>
      </c>
      <c r="AC44" s="254">
        <f>SUMIFS(Pagamentos!$E:$E,Pagamentos!$B:$B,DRE!$B44,Pagamentos!$A:$A,DRE!AC$3)</f>
        <v>0</v>
      </c>
      <c r="AD44" s="254">
        <f>SUMIFS(Pagamentos!$E:$E,Pagamentos!$B:$B,DRE!$B44,Pagamentos!$A:$A,DRE!AD$3)</f>
        <v>0</v>
      </c>
      <c r="AE44" s="254">
        <f>SUMIFS(Pagamentos!$E:$E,Pagamentos!$B:$B,DRE!$B44,Pagamentos!$A:$A,DRE!AE$3)</f>
        <v>0</v>
      </c>
      <c r="AF44" s="254">
        <f>SUMIFS(Pagamentos!$E:$E,Pagamentos!$B:$B,DRE!$B44,Pagamentos!$A:$A,DRE!AF$3)</f>
        <v>0</v>
      </c>
      <c r="AG44" s="254">
        <f>SUMIFS(Pagamentos!$E:$E,Pagamentos!$B:$B,DRE!$B44,Pagamentos!$A:$A,DRE!AG$3)</f>
        <v>0</v>
      </c>
      <c r="AH44" s="254">
        <f>SUMIFS(Pagamentos!$E:$E,Pagamentos!$B:$B,DRE!$B44,Pagamentos!$A:$A,DRE!AH$3)</f>
        <v>0</v>
      </c>
      <c r="AI44" s="254">
        <f>SUMIFS(Pagamentos!$E:$E,Pagamentos!$B:$B,DRE!$B44,Pagamentos!$A:$A,DRE!AI$3)</f>
        <v>0</v>
      </c>
      <c r="AJ44" s="254">
        <f>SUMIFS(Pagamentos!$E:$E,Pagamentos!$B:$B,DRE!$B44,Pagamentos!$A:$A,DRE!AJ$3)</f>
        <v>0</v>
      </c>
      <c r="AK44" s="254">
        <f>SUMIFS(Pagamentos!$E:$E,Pagamentos!$B:$B,DRE!$B44,Pagamentos!$A:$A,DRE!AK$3)</f>
        <v>0</v>
      </c>
      <c r="AL44" s="254">
        <f>SUMIFS(Pagamentos!$E:$E,Pagamentos!$B:$B,DRE!$B44,Pagamentos!$A:$A,DRE!AL$3)</f>
        <v>0</v>
      </c>
      <c r="AM44" s="254">
        <f>SUMIFS(Pagamentos!$E:$E,Pagamentos!$B:$B,DRE!$B44,Pagamentos!$A:$A,DRE!AM$3)</f>
        <v>0</v>
      </c>
      <c r="AN44" s="254">
        <f>SUMIFS(Pagamentos!$E:$E,Pagamentos!$B:$B,DRE!$B44,Pagamentos!$A:$A,DRE!AN$3)</f>
        <v>0</v>
      </c>
      <c r="AO44" s="254">
        <f>SUMIFS(Pagamentos!$E:$E,Pagamentos!$B:$B,DRE!$B44,Pagamentos!$A:$A,DRE!AO$3)</f>
        <v>0</v>
      </c>
      <c r="AP44" s="254">
        <f>SUMIFS(Pagamentos!$E:$E,Pagamentos!$B:$B,DRE!$B44,Pagamentos!$A:$A,DRE!AP$3)</f>
        <v>0</v>
      </c>
      <c r="AQ44" s="254">
        <f>SUMIFS(Pagamentos!$E:$E,Pagamentos!$B:$B,DRE!$B44,Pagamentos!$A:$A,DRE!AQ$3)</f>
        <v>0</v>
      </c>
      <c r="AR44" s="254">
        <f>SUMIFS(Pagamentos!$E:$E,Pagamentos!$B:$B,DRE!$B44,Pagamentos!$A:$A,DRE!AR$3)</f>
        <v>0</v>
      </c>
      <c r="AS44" s="254">
        <f>SUMIFS(Pagamentos!$E:$E,Pagamentos!$B:$B,DRE!$B44,Pagamentos!$A:$A,DRE!AS$3)</f>
        <v>0</v>
      </c>
    </row>
    <row r="45" spans="1:45" s="250" customFormat="1" outlineLevel="1" x14ac:dyDescent="0.25">
      <c r="A45" s="248">
        <v>42</v>
      </c>
      <c r="B45" s="251" t="str">
        <f>VLOOKUP(A45,Config!$A$8:$B$176,2,0)</f>
        <v>FÉRIAS</v>
      </c>
      <c r="C45" s="252"/>
      <c r="D45" s="253"/>
      <c r="F45" s="108"/>
      <c r="G45" s="103" t="str">
        <f t="shared" si="3"/>
        <v/>
      </c>
      <c r="I45" s="105">
        <f t="shared" si="32"/>
        <v>0</v>
      </c>
      <c r="J45" s="103">
        <f t="shared" si="5"/>
        <v>0</v>
      </c>
      <c r="L45" s="108" t="str">
        <f t="shared" si="33"/>
        <v/>
      </c>
      <c r="M45" s="103" t="str">
        <f t="shared" si="34"/>
        <v/>
      </c>
      <c r="O45" s="254">
        <f>SUMIFS(Pagamentos!$E:$E,Pagamentos!$B:$B,DRE!$B45,Pagamentos!$A:$A,DRE!O$3)</f>
        <v>0</v>
      </c>
      <c r="P45" s="254">
        <f>SUMIFS(Pagamentos!$E:$E,Pagamentos!$B:$B,DRE!$B45,Pagamentos!$A:$A,DRE!P$3)</f>
        <v>0</v>
      </c>
      <c r="Q45" s="254">
        <f>SUMIFS(Pagamentos!$E:$E,Pagamentos!$B:$B,DRE!$B45,Pagamentos!$A:$A,DRE!Q$3)</f>
        <v>0</v>
      </c>
      <c r="R45" s="254">
        <f>SUMIFS(Pagamentos!$E:$E,Pagamentos!$B:$B,DRE!$B45,Pagamentos!$A:$A,DRE!R$3)</f>
        <v>0</v>
      </c>
      <c r="S45" s="254">
        <f>SUMIFS(Pagamentos!$E:$E,Pagamentos!$B:$B,DRE!$B45,Pagamentos!$A:$A,DRE!S$3)</f>
        <v>0</v>
      </c>
      <c r="T45" s="254">
        <f>SUMIFS(Pagamentos!$E:$E,Pagamentos!$B:$B,DRE!$B45,Pagamentos!$A:$A,DRE!T$3)</f>
        <v>0</v>
      </c>
      <c r="U45" s="254">
        <f>SUMIFS(Pagamentos!$E:$E,Pagamentos!$B:$B,DRE!$B45,Pagamentos!$A:$A,DRE!U$3)</f>
        <v>0</v>
      </c>
      <c r="V45" s="254">
        <f>SUMIFS(Pagamentos!$E:$E,Pagamentos!$B:$B,DRE!$B45,Pagamentos!$A:$A,DRE!V$3)</f>
        <v>0</v>
      </c>
      <c r="W45" s="254">
        <f>SUMIFS(Pagamentos!$E:$E,Pagamentos!$B:$B,DRE!$B45,Pagamentos!$A:$A,DRE!W$3)</f>
        <v>0</v>
      </c>
      <c r="X45" s="254">
        <f>SUMIFS(Pagamentos!$E:$E,Pagamentos!$B:$B,DRE!$B45,Pagamentos!$A:$A,DRE!X$3)</f>
        <v>0</v>
      </c>
      <c r="Y45" s="254">
        <f>SUMIFS(Pagamentos!$E:$E,Pagamentos!$B:$B,DRE!$B45,Pagamentos!$A:$A,DRE!Y$3)</f>
        <v>0</v>
      </c>
      <c r="Z45" s="254">
        <f>SUMIFS(Pagamentos!$E:$E,Pagamentos!$B:$B,DRE!$B45,Pagamentos!$A:$A,DRE!Z$3)</f>
        <v>0</v>
      </c>
      <c r="AA45" s="254">
        <f>SUMIFS(Pagamentos!$E:$E,Pagamentos!$B:$B,DRE!$B45,Pagamentos!$A:$A,DRE!AA$3)</f>
        <v>0</v>
      </c>
      <c r="AB45" s="254">
        <f>SUMIFS(Pagamentos!$E:$E,Pagamentos!$B:$B,DRE!$B45,Pagamentos!$A:$A,DRE!AB$3)</f>
        <v>0</v>
      </c>
      <c r="AC45" s="254">
        <f>SUMIFS(Pagamentos!$E:$E,Pagamentos!$B:$B,DRE!$B45,Pagamentos!$A:$A,DRE!AC$3)</f>
        <v>0</v>
      </c>
      <c r="AD45" s="254">
        <f>SUMIFS(Pagamentos!$E:$E,Pagamentos!$B:$B,DRE!$B45,Pagamentos!$A:$A,DRE!AD$3)</f>
        <v>0</v>
      </c>
      <c r="AE45" s="254">
        <f>SUMIFS(Pagamentos!$E:$E,Pagamentos!$B:$B,DRE!$B45,Pagamentos!$A:$A,DRE!AE$3)</f>
        <v>0</v>
      </c>
      <c r="AF45" s="254">
        <f>SUMIFS(Pagamentos!$E:$E,Pagamentos!$B:$B,DRE!$B45,Pagamentos!$A:$A,DRE!AF$3)</f>
        <v>0</v>
      </c>
      <c r="AG45" s="254">
        <f>SUMIFS(Pagamentos!$E:$E,Pagamentos!$B:$B,DRE!$B45,Pagamentos!$A:$A,DRE!AG$3)</f>
        <v>0</v>
      </c>
      <c r="AH45" s="254">
        <f>SUMIFS(Pagamentos!$E:$E,Pagamentos!$B:$B,DRE!$B45,Pagamentos!$A:$A,DRE!AH$3)</f>
        <v>0</v>
      </c>
      <c r="AI45" s="254">
        <f>SUMIFS(Pagamentos!$E:$E,Pagamentos!$B:$B,DRE!$B45,Pagamentos!$A:$A,DRE!AI$3)</f>
        <v>0</v>
      </c>
      <c r="AJ45" s="254">
        <f>SUMIFS(Pagamentos!$E:$E,Pagamentos!$B:$B,DRE!$B45,Pagamentos!$A:$A,DRE!AJ$3)</f>
        <v>0</v>
      </c>
      <c r="AK45" s="254">
        <f>SUMIFS(Pagamentos!$E:$E,Pagamentos!$B:$B,DRE!$B45,Pagamentos!$A:$A,DRE!AK$3)</f>
        <v>0</v>
      </c>
      <c r="AL45" s="254">
        <f>SUMIFS(Pagamentos!$E:$E,Pagamentos!$B:$B,DRE!$B45,Pagamentos!$A:$A,DRE!AL$3)</f>
        <v>0</v>
      </c>
      <c r="AM45" s="254">
        <f>SUMIFS(Pagamentos!$E:$E,Pagamentos!$B:$B,DRE!$B45,Pagamentos!$A:$A,DRE!AM$3)</f>
        <v>0</v>
      </c>
      <c r="AN45" s="254">
        <f>SUMIFS(Pagamentos!$E:$E,Pagamentos!$B:$B,DRE!$B45,Pagamentos!$A:$A,DRE!AN$3)</f>
        <v>0</v>
      </c>
      <c r="AO45" s="254">
        <f>SUMIFS(Pagamentos!$E:$E,Pagamentos!$B:$B,DRE!$B45,Pagamentos!$A:$A,DRE!AO$3)</f>
        <v>0</v>
      </c>
      <c r="AP45" s="254">
        <f>SUMIFS(Pagamentos!$E:$E,Pagamentos!$B:$B,DRE!$B45,Pagamentos!$A:$A,DRE!AP$3)</f>
        <v>0</v>
      </c>
      <c r="AQ45" s="254">
        <f>SUMIFS(Pagamentos!$E:$E,Pagamentos!$B:$B,DRE!$B45,Pagamentos!$A:$A,DRE!AQ$3)</f>
        <v>0</v>
      </c>
      <c r="AR45" s="254">
        <f>SUMIFS(Pagamentos!$E:$E,Pagamentos!$B:$B,DRE!$B45,Pagamentos!$A:$A,DRE!AR$3)</f>
        <v>0</v>
      </c>
      <c r="AS45" s="254">
        <f>SUMIFS(Pagamentos!$E:$E,Pagamentos!$B:$B,DRE!$B45,Pagamentos!$A:$A,DRE!AS$3)</f>
        <v>0</v>
      </c>
    </row>
    <row r="46" spans="1:45" s="250" customFormat="1" outlineLevel="1" x14ac:dyDescent="0.25">
      <c r="A46" s="248">
        <v>43</v>
      </c>
      <c r="B46" s="251" t="str">
        <f>VLOOKUP(A46,Config!$A$8:$B$176,2,0)</f>
        <v>FESTAS E CONFRATERNIZACOES</v>
      </c>
      <c r="C46" s="252"/>
      <c r="D46" s="253"/>
      <c r="F46" s="108"/>
      <c r="G46" s="103" t="str">
        <f t="shared" si="3"/>
        <v/>
      </c>
      <c r="I46" s="105">
        <f t="shared" si="32"/>
        <v>0</v>
      </c>
      <c r="J46" s="103">
        <f t="shared" si="5"/>
        <v>0</v>
      </c>
      <c r="L46" s="108" t="str">
        <f t="shared" si="33"/>
        <v/>
      </c>
      <c r="M46" s="103" t="str">
        <f t="shared" si="34"/>
        <v/>
      </c>
      <c r="O46" s="254">
        <f>SUMIFS(Pagamentos!$E:$E,Pagamentos!$B:$B,DRE!$B46,Pagamentos!$A:$A,DRE!O$3)</f>
        <v>0</v>
      </c>
      <c r="P46" s="254">
        <f>SUMIFS(Pagamentos!$E:$E,Pagamentos!$B:$B,DRE!$B46,Pagamentos!$A:$A,DRE!P$3)</f>
        <v>0</v>
      </c>
      <c r="Q46" s="254">
        <f>SUMIFS(Pagamentos!$E:$E,Pagamentos!$B:$B,DRE!$B46,Pagamentos!$A:$A,DRE!Q$3)</f>
        <v>0</v>
      </c>
      <c r="R46" s="254">
        <f>SUMIFS(Pagamentos!$E:$E,Pagamentos!$B:$B,DRE!$B46,Pagamentos!$A:$A,DRE!R$3)</f>
        <v>0</v>
      </c>
      <c r="S46" s="254">
        <f>SUMIFS(Pagamentos!$E:$E,Pagamentos!$B:$B,DRE!$B46,Pagamentos!$A:$A,DRE!S$3)</f>
        <v>0</v>
      </c>
      <c r="T46" s="254">
        <f>SUMIFS(Pagamentos!$E:$E,Pagamentos!$B:$B,DRE!$B46,Pagamentos!$A:$A,DRE!T$3)</f>
        <v>0</v>
      </c>
      <c r="U46" s="254">
        <f>SUMIFS(Pagamentos!$E:$E,Pagamentos!$B:$B,DRE!$B46,Pagamentos!$A:$A,DRE!U$3)</f>
        <v>0</v>
      </c>
      <c r="V46" s="254">
        <f>SUMIFS(Pagamentos!$E:$E,Pagamentos!$B:$B,DRE!$B46,Pagamentos!$A:$A,DRE!V$3)</f>
        <v>0</v>
      </c>
      <c r="W46" s="254">
        <f>SUMIFS(Pagamentos!$E:$E,Pagamentos!$B:$B,DRE!$B46,Pagamentos!$A:$A,DRE!W$3)</f>
        <v>0</v>
      </c>
      <c r="X46" s="254">
        <f>SUMIFS(Pagamentos!$E:$E,Pagamentos!$B:$B,DRE!$B46,Pagamentos!$A:$A,DRE!X$3)</f>
        <v>0</v>
      </c>
      <c r="Y46" s="254">
        <f>SUMIFS(Pagamentos!$E:$E,Pagamentos!$B:$B,DRE!$B46,Pagamentos!$A:$A,DRE!Y$3)</f>
        <v>0</v>
      </c>
      <c r="Z46" s="254">
        <f>SUMIFS(Pagamentos!$E:$E,Pagamentos!$B:$B,DRE!$B46,Pagamentos!$A:$A,DRE!Z$3)</f>
        <v>0</v>
      </c>
      <c r="AA46" s="254">
        <f>SUMIFS(Pagamentos!$E:$E,Pagamentos!$B:$B,DRE!$B46,Pagamentos!$A:$A,DRE!AA$3)</f>
        <v>0</v>
      </c>
      <c r="AB46" s="254">
        <f>SUMIFS(Pagamentos!$E:$E,Pagamentos!$B:$B,DRE!$B46,Pagamentos!$A:$A,DRE!AB$3)</f>
        <v>0</v>
      </c>
      <c r="AC46" s="254">
        <f>SUMIFS(Pagamentos!$E:$E,Pagamentos!$B:$B,DRE!$B46,Pagamentos!$A:$A,DRE!AC$3)</f>
        <v>0</v>
      </c>
      <c r="AD46" s="254">
        <f>SUMIFS(Pagamentos!$E:$E,Pagamentos!$B:$B,DRE!$B46,Pagamentos!$A:$A,DRE!AD$3)</f>
        <v>0</v>
      </c>
      <c r="AE46" s="254">
        <f>SUMIFS(Pagamentos!$E:$E,Pagamentos!$B:$B,DRE!$B46,Pagamentos!$A:$A,DRE!AE$3)</f>
        <v>0</v>
      </c>
      <c r="AF46" s="254">
        <f>SUMIFS(Pagamentos!$E:$E,Pagamentos!$B:$B,DRE!$B46,Pagamentos!$A:$A,DRE!AF$3)</f>
        <v>0</v>
      </c>
      <c r="AG46" s="254">
        <f>SUMIFS(Pagamentos!$E:$E,Pagamentos!$B:$B,DRE!$B46,Pagamentos!$A:$A,DRE!AG$3)</f>
        <v>0</v>
      </c>
      <c r="AH46" s="254">
        <f>SUMIFS(Pagamentos!$E:$E,Pagamentos!$B:$B,DRE!$B46,Pagamentos!$A:$A,DRE!AH$3)</f>
        <v>0</v>
      </c>
      <c r="AI46" s="254">
        <f>SUMIFS(Pagamentos!$E:$E,Pagamentos!$B:$B,DRE!$B46,Pagamentos!$A:$A,DRE!AI$3)</f>
        <v>0</v>
      </c>
      <c r="AJ46" s="254">
        <f>SUMIFS(Pagamentos!$E:$E,Pagamentos!$B:$B,DRE!$B46,Pagamentos!$A:$A,DRE!AJ$3)</f>
        <v>0</v>
      </c>
      <c r="AK46" s="254">
        <f>SUMIFS(Pagamentos!$E:$E,Pagamentos!$B:$B,DRE!$B46,Pagamentos!$A:$A,DRE!AK$3)</f>
        <v>0</v>
      </c>
      <c r="AL46" s="254">
        <f>SUMIFS(Pagamentos!$E:$E,Pagamentos!$B:$B,DRE!$B46,Pagamentos!$A:$A,DRE!AL$3)</f>
        <v>0</v>
      </c>
      <c r="AM46" s="254">
        <f>SUMIFS(Pagamentos!$E:$E,Pagamentos!$B:$B,DRE!$B46,Pagamentos!$A:$A,DRE!AM$3)</f>
        <v>0</v>
      </c>
      <c r="AN46" s="254">
        <f>SUMIFS(Pagamentos!$E:$E,Pagamentos!$B:$B,DRE!$B46,Pagamentos!$A:$A,DRE!AN$3)</f>
        <v>0</v>
      </c>
      <c r="AO46" s="254">
        <f>SUMIFS(Pagamentos!$E:$E,Pagamentos!$B:$B,DRE!$B46,Pagamentos!$A:$A,DRE!AO$3)</f>
        <v>0</v>
      </c>
      <c r="AP46" s="254">
        <f>SUMIFS(Pagamentos!$E:$E,Pagamentos!$B:$B,DRE!$B46,Pagamentos!$A:$A,DRE!AP$3)</f>
        <v>0</v>
      </c>
      <c r="AQ46" s="254">
        <f>SUMIFS(Pagamentos!$E:$E,Pagamentos!$B:$B,DRE!$B46,Pagamentos!$A:$A,DRE!AQ$3)</f>
        <v>0</v>
      </c>
      <c r="AR46" s="254">
        <f>SUMIFS(Pagamentos!$E:$E,Pagamentos!$B:$B,DRE!$B46,Pagamentos!$A:$A,DRE!AR$3)</f>
        <v>0</v>
      </c>
      <c r="AS46" s="254">
        <f>SUMIFS(Pagamentos!$E:$E,Pagamentos!$B:$B,DRE!$B46,Pagamentos!$A:$A,DRE!AS$3)</f>
        <v>0</v>
      </c>
    </row>
    <row r="47" spans="1:45" s="250" customFormat="1" outlineLevel="1" x14ac:dyDescent="0.25">
      <c r="A47" s="248">
        <v>44</v>
      </c>
      <c r="B47" s="251" t="str">
        <f>VLOOKUP(A47,Config!$A$8:$B$176,2,0)</f>
        <v>FGTS</v>
      </c>
      <c r="C47" s="252"/>
      <c r="D47" s="253"/>
      <c r="F47" s="108"/>
      <c r="G47" s="103" t="str">
        <f t="shared" si="3"/>
        <v/>
      </c>
      <c r="I47" s="105">
        <f t="shared" si="32"/>
        <v>1578.9</v>
      </c>
      <c r="J47" s="103">
        <f t="shared" si="5"/>
        <v>6.6402707807293026E-4</v>
      </c>
      <c r="L47" s="108">
        <f t="shared" si="33"/>
        <v>1578.9</v>
      </c>
      <c r="M47" s="103" t="e">
        <f t="shared" si="34"/>
        <v>#DIV/0!</v>
      </c>
      <c r="O47" s="254">
        <f>SUMIFS(Pagamentos!$E:$E,Pagamentos!$B:$B,DRE!$B47,Pagamentos!$A:$A,DRE!O$3)</f>
        <v>0</v>
      </c>
      <c r="P47" s="254">
        <f>SUMIFS(Pagamentos!$E:$E,Pagamentos!$B:$B,DRE!$B47,Pagamentos!$A:$A,DRE!P$3)</f>
        <v>0</v>
      </c>
      <c r="Q47" s="254">
        <f>SUMIFS(Pagamentos!$E:$E,Pagamentos!$B:$B,DRE!$B47,Pagamentos!$A:$A,DRE!Q$3)</f>
        <v>0</v>
      </c>
      <c r="R47" s="254">
        <f>SUMIFS(Pagamentos!$E:$E,Pagamentos!$B:$B,DRE!$B47,Pagamentos!$A:$A,DRE!R$3)</f>
        <v>0</v>
      </c>
      <c r="S47" s="254">
        <f>SUMIFS(Pagamentos!$E:$E,Pagamentos!$B:$B,DRE!$B47,Pagamentos!$A:$A,DRE!S$3)</f>
        <v>0</v>
      </c>
      <c r="T47" s="254">
        <f>SUMIFS(Pagamentos!$E:$E,Pagamentos!$B:$B,DRE!$B47,Pagamentos!$A:$A,DRE!T$3)</f>
        <v>0</v>
      </c>
      <c r="U47" s="254">
        <f>SUMIFS(Pagamentos!$E:$E,Pagamentos!$B:$B,DRE!$B47,Pagamentos!$A:$A,DRE!U$3)</f>
        <v>0</v>
      </c>
      <c r="V47" s="254">
        <f>SUMIFS(Pagamentos!$E:$E,Pagamentos!$B:$B,DRE!$B47,Pagamentos!$A:$A,DRE!V$3)</f>
        <v>0</v>
      </c>
      <c r="W47" s="254">
        <f>SUMIFS(Pagamentos!$E:$E,Pagamentos!$B:$B,DRE!$B47,Pagamentos!$A:$A,DRE!W$3)</f>
        <v>0</v>
      </c>
      <c r="X47" s="254">
        <f>SUMIFS(Pagamentos!$E:$E,Pagamentos!$B:$B,DRE!$B47,Pagamentos!$A:$A,DRE!X$3)</f>
        <v>726.14</v>
      </c>
      <c r="Y47" s="254">
        <f>SUMIFS(Pagamentos!$E:$E,Pagamentos!$B:$B,DRE!$B47,Pagamentos!$A:$A,DRE!Y$3)</f>
        <v>0</v>
      </c>
      <c r="Z47" s="254">
        <f>SUMIFS(Pagamentos!$E:$E,Pagamentos!$B:$B,DRE!$B47,Pagamentos!$A:$A,DRE!Z$3)</f>
        <v>0</v>
      </c>
      <c r="AA47" s="254">
        <f>SUMIFS(Pagamentos!$E:$E,Pagamentos!$B:$B,DRE!$B47,Pagamentos!$A:$A,DRE!AA$3)</f>
        <v>0</v>
      </c>
      <c r="AB47" s="254">
        <f>SUMIFS(Pagamentos!$E:$E,Pagamentos!$B:$B,DRE!$B47,Pagamentos!$A:$A,DRE!AB$3)</f>
        <v>0</v>
      </c>
      <c r="AC47" s="254">
        <f>SUMIFS(Pagamentos!$E:$E,Pagamentos!$B:$B,DRE!$B47,Pagamentos!$A:$A,DRE!AC$3)</f>
        <v>0</v>
      </c>
      <c r="AD47" s="254">
        <f>SUMIFS(Pagamentos!$E:$E,Pagamentos!$B:$B,DRE!$B47,Pagamentos!$A:$A,DRE!AD$3)</f>
        <v>0</v>
      </c>
      <c r="AE47" s="254">
        <f>SUMIFS(Pagamentos!$E:$E,Pagamentos!$B:$B,DRE!$B47,Pagamentos!$A:$A,DRE!AE$3)</f>
        <v>0</v>
      </c>
      <c r="AF47" s="254">
        <f>SUMIFS(Pagamentos!$E:$E,Pagamentos!$B:$B,DRE!$B47,Pagamentos!$A:$A,DRE!AF$3)</f>
        <v>852.76</v>
      </c>
      <c r="AG47" s="254">
        <f>SUMIFS(Pagamentos!$E:$E,Pagamentos!$B:$B,DRE!$B47,Pagamentos!$A:$A,DRE!AG$3)</f>
        <v>0</v>
      </c>
      <c r="AH47" s="254">
        <f>SUMIFS(Pagamentos!$E:$E,Pagamentos!$B:$B,DRE!$B47,Pagamentos!$A:$A,DRE!AH$3)</f>
        <v>0</v>
      </c>
      <c r="AI47" s="254">
        <f>SUMIFS(Pagamentos!$E:$E,Pagamentos!$B:$B,DRE!$B47,Pagamentos!$A:$A,DRE!AI$3)</f>
        <v>0</v>
      </c>
      <c r="AJ47" s="254">
        <f>SUMIFS(Pagamentos!$E:$E,Pagamentos!$B:$B,DRE!$B47,Pagamentos!$A:$A,DRE!AJ$3)</f>
        <v>0</v>
      </c>
      <c r="AK47" s="254">
        <f>SUMIFS(Pagamentos!$E:$E,Pagamentos!$B:$B,DRE!$B47,Pagamentos!$A:$A,DRE!AK$3)</f>
        <v>0</v>
      </c>
      <c r="AL47" s="254">
        <f>SUMIFS(Pagamentos!$E:$E,Pagamentos!$B:$B,DRE!$B47,Pagamentos!$A:$A,DRE!AL$3)</f>
        <v>0</v>
      </c>
      <c r="AM47" s="254">
        <f>SUMIFS(Pagamentos!$E:$E,Pagamentos!$B:$B,DRE!$B47,Pagamentos!$A:$A,DRE!AM$3)</f>
        <v>0</v>
      </c>
      <c r="AN47" s="254">
        <f>SUMIFS(Pagamentos!$E:$E,Pagamentos!$B:$B,DRE!$B47,Pagamentos!$A:$A,DRE!AN$3)</f>
        <v>0</v>
      </c>
      <c r="AO47" s="254">
        <f>SUMIFS(Pagamentos!$E:$E,Pagamentos!$B:$B,DRE!$B47,Pagamentos!$A:$A,DRE!AO$3)</f>
        <v>0</v>
      </c>
      <c r="AP47" s="254">
        <f>SUMIFS(Pagamentos!$E:$E,Pagamentos!$B:$B,DRE!$B47,Pagamentos!$A:$A,DRE!AP$3)</f>
        <v>0</v>
      </c>
      <c r="AQ47" s="254">
        <f>SUMIFS(Pagamentos!$E:$E,Pagamentos!$B:$B,DRE!$B47,Pagamentos!$A:$A,DRE!AQ$3)</f>
        <v>0</v>
      </c>
      <c r="AR47" s="254">
        <f>SUMIFS(Pagamentos!$E:$E,Pagamentos!$B:$B,DRE!$B47,Pagamentos!$A:$A,DRE!AR$3)</f>
        <v>0</v>
      </c>
      <c r="AS47" s="254">
        <f>SUMIFS(Pagamentos!$E:$E,Pagamentos!$B:$B,DRE!$B47,Pagamentos!$A:$A,DRE!AS$3)</f>
        <v>0</v>
      </c>
    </row>
    <row r="48" spans="1:45" s="250" customFormat="1" outlineLevel="1" x14ac:dyDescent="0.25">
      <c r="A48" s="248">
        <v>45</v>
      </c>
      <c r="B48" s="251" t="str">
        <f>VLOOKUP(A48,Config!$A$8:$B$176,2,0)</f>
        <v>FGTS RESCISORIO</v>
      </c>
      <c r="C48" s="252"/>
      <c r="D48" s="253"/>
      <c r="F48" s="108"/>
      <c r="G48" s="103" t="str">
        <f t="shared" si="3"/>
        <v/>
      </c>
      <c r="I48" s="105">
        <f t="shared" si="32"/>
        <v>2055.5299999999997</v>
      </c>
      <c r="J48" s="103">
        <f t="shared" si="5"/>
        <v>8.644800682698398E-4</v>
      </c>
      <c r="L48" s="108">
        <f t="shared" si="33"/>
        <v>2055.5299999999997</v>
      </c>
      <c r="M48" s="103" t="e">
        <f t="shared" si="34"/>
        <v>#DIV/0!</v>
      </c>
      <c r="O48" s="254">
        <f>SUMIFS(Pagamentos!$E:$E,Pagamentos!$B:$B,DRE!$B48,Pagamentos!$A:$A,DRE!O$3)</f>
        <v>0</v>
      </c>
      <c r="P48" s="254">
        <f>SUMIFS(Pagamentos!$E:$E,Pagamentos!$B:$B,DRE!$B48,Pagamentos!$A:$A,DRE!P$3)</f>
        <v>0</v>
      </c>
      <c r="Q48" s="254">
        <f>SUMIFS(Pagamentos!$E:$E,Pagamentos!$B:$B,DRE!$B48,Pagamentos!$A:$A,DRE!Q$3)</f>
        <v>0</v>
      </c>
      <c r="R48" s="254">
        <f>SUMIFS(Pagamentos!$E:$E,Pagamentos!$B:$B,DRE!$B48,Pagamentos!$A:$A,DRE!R$3)</f>
        <v>0</v>
      </c>
      <c r="S48" s="254">
        <f>SUMIFS(Pagamentos!$E:$E,Pagamentos!$B:$B,DRE!$B48,Pagamentos!$A:$A,DRE!S$3)</f>
        <v>0</v>
      </c>
      <c r="T48" s="254">
        <f>SUMIFS(Pagamentos!$E:$E,Pagamentos!$B:$B,DRE!$B48,Pagamentos!$A:$A,DRE!T$3)</f>
        <v>0</v>
      </c>
      <c r="U48" s="254">
        <f>SUMIFS(Pagamentos!$E:$E,Pagamentos!$B:$B,DRE!$B48,Pagamentos!$A:$A,DRE!U$3)</f>
        <v>0</v>
      </c>
      <c r="V48" s="254">
        <f>SUMIFS(Pagamentos!$E:$E,Pagamentos!$B:$B,DRE!$B48,Pagamentos!$A:$A,DRE!V$3)</f>
        <v>0</v>
      </c>
      <c r="W48" s="254">
        <f>SUMIFS(Pagamentos!$E:$E,Pagamentos!$B:$B,DRE!$B48,Pagamentos!$A:$A,DRE!W$3)</f>
        <v>0</v>
      </c>
      <c r="X48" s="254">
        <f>SUMIFS(Pagamentos!$E:$E,Pagamentos!$B:$B,DRE!$B48,Pagamentos!$A:$A,DRE!X$3)</f>
        <v>0</v>
      </c>
      <c r="Y48" s="254">
        <f>SUMIFS(Pagamentos!$E:$E,Pagamentos!$B:$B,DRE!$B48,Pagamentos!$A:$A,DRE!Y$3)</f>
        <v>0</v>
      </c>
      <c r="Z48" s="254">
        <f>SUMIFS(Pagamentos!$E:$E,Pagamentos!$B:$B,DRE!$B48,Pagamentos!$A:$A,DRE!Z$3)</f>
        <v>0</v>
      </c>
      <c r="AA48" s="254">
        <f>SUMIFS(Pagamentos!$E:$E,Pagamentos!$B:$B,DRE!$B48,Pagamentos!$A:$A,DRE!AA$3)</f>
        <v>0</v>
      </c>
      <c r="AB48" s="254">
        <f>SUMIFS(Pagamentos!$E:$E,Pagamentos!$B:$B,DRE!$B48,Pagamentos!$A:$A,DRE!AB$3)</f>
        <v>0</v>
      </c>
      <c r="AC48" s="254">
        <f>SUMIFS(Pagamentos!$E:$E,Pagamentos!$B:$B,DRE!$B48,Pagamentos!$A:$A,DRE!AC$3)</f>
        <v>0</v>
      </c>
      <c r="AD48" s="254">
        <f>SUMIFS(Pagamentos!$E:$E,Pagamentos!$B:$B,DRE!$B48,Pagamentos!$A:$A,DRE!AD$3)</f>
        <v>0</v>
      </c>
      <c r="AE48" s="254">
        <f>SUMIFS(Pagamentos!$E:$E,Pagamentos!$B:$B,DRE!$B48,Pagamentos!$A:$A,DRE!AE$3)</f>
        <v>0</v>
      </c>
      <c r="AF48" s="254">
        <f>SUMIFS(Pagamentos!$E:$E,Pagamentos!$B:$B,DRE!$B48,Pagamentos!$A:$A,DRE!AF$3)</f>
        <v>2055.5299999999997</v>
      </c>
      <c r="AG48" s="254">
        <f>SUMIFS(Pagamentos!$E:$E,Pagamentos!$B:$B,DRE!$B48,Pagamentos!$A:$A,DRE!AG$3)</f>
        <v>0</v>
      </c>
      <c r="AH48" s="254">
        <f>SUMIFS(Pagamentos!$E:$E,Pagamentos!$B:$B,DRE!$B48,Pagamentos!$A:$A,DRE!AH$3)</f>
        <v>0</v>
      </c>
      <c r="AI48" s="254">
        <f>SUMIFS(Pagamentos!$E:$E,Pagamentos!$B:$B,DRE!$B48,Pagamentos!$A:$A,DRE!AI$3)</f>
        <v>0</v>
      </c>
      <c r="AJ48" s="254">
        <f>SUMIFS(Pagamentos!$E:$E,Pagamentos!$B:$B,DRE!$B48,Pagamentos!$A:$A,DRE!AJ$3)</f>
        <v>0</v>
      </c>
      <c r="AK48" s="254">
        <f>SUMIFS(Pagamentos!$E:$E,Pagamentos!$B:$B,DRE!$B48,Pagamentos!$A:$A,DRE!AK$3)</f>
        <v>0</v>
      </c>
      <c r="AL48" s="254">
        <f>SUMIFS(Pagamentos!$E:$E,Pagamentos!$B:$B,DRE!$B48,Pagamentos!$A:$A,DRE!AL$3)</f>
        <v>0</v>
      </c>
      <c r="AM48" s="254">
        <f>SUMIFS(Pagamentos!$E:$E,Pagamentos!$B:$B,DRE!$B48,Pagamentos!$A:$A,DRE!AM$3)</f>
        <v>0</v>
      </c>
      <c r="AN48" s="254">
        <f>SUMIFS(Pagamentos!$E:$E,Pagamentos!$B:$B,DRE!$B48,Pagamentos!$A:$A,DRE!AN$3)</f>
        <v>0</v>
      </c>
      <c r="AO48" s="254">
        <f>SUMIFS(Pagamentos!$E:$E,Pagamentos!$B:$B,DRE!$B48,Pagamentos!$A:$A,DRE!AO$3)</f>
        <v>0</v>
      </c>
      <c r="AP48" s="254">
        <f>SUMIFS(Pagamentos!$E:$E,Pagamentos!$B:$B,DRE!$B48,Pagamentos!$A:$A,DRE!AP$3)</f>
        <v>0</v>
      </c>
      <c r="AQ48" s="254">
        <f>SUMIFS(Pagamentos!$E:$E,Pagamentos!$B:$B,DRE!$B48,Pagamentos!$A:$A,DRE!AQ$3)</f>
        <v>0</v>
      </c>
      <c r="AR48" s="254">
        <f>SUMIFS(Pagamentos!$E:$E,Pagamentos!$B:$B,DRE!$B48,Pagamentos!$A:$A,DRE!AR$3)</f>
        <v>0</v>
      </c>
      <c r="AS48" s="254">
        <f>SUMIFS(Pagamentos!$E:$E,Pagamentos!$B:$B,DRE!$B48,Pagamentos!$A:$A,DRE!AS$3)</f>
        <v>0</v>
      </c>
    </row>
    <row r="49" spans="1:45" s="250" customFormat="1" outlineLevel="1" x14ac:dyDescent="0.25">
      <c r="A49" s="248">
        <v>46</v>
      </c>
      <c r="B49" s="251" t="str">
        <f>VLOOKUP(A49,Config!$A$8:$B$176,2,0)</f>
        <v>FOLHA PJ</v>
      </c>
      <c r="C49" s="252"/>
      <c r="D49" s="253"/>
      <c r="F49" s="108"/>
      <c r="G49" s="103" t="str">
        <f t="shared" si="3"/>
        <v/>
      </c>
      <c r="I49" s="105">
        <f t="shared" si="32"/>
        <v>0</v>
      </c>
      <c r="J49" s="103">
        <f t="shared" si="5"/>
        <v>0</v>
      </c>
      <c r="L49" s="108" t="str">
        <f t="shared" si="33"/>
        <v/>
      </c>
      <c r="M49" s="103" t="str">
        <f t="shared" si="34"/>
        <v/>
      </c>
      <c r="O49" s="254">
        <f>SUMIFS(Pagamentos!$E:$E,Pagamentos!$B:$B,DRE!$B49,Pagamentos!$A:$A,DRE!O$3)</f>
        <v>0</v>
      </c>
      <c r="P49" s="254">
        <f>SUMIFS(Pagamentos!$E:$E,Pagamentos!$B:$B,DRE!$B49,Pagamentos!$A:$A,DRE!P$3)</f>
        <v>0</v>
      </c>
      <c r="Q49" s="254">
        <f>SUMIFS(Pagamentos!$E:$E,Pagamentos!$B:$B,DRE!$B49,Pagamentos!$A:$A,DRE!Q$3)</f>
        <v>0</v>
      </c>
      <c r="R49" s="254">
        <f>SUMIFS(Pagamentos!$E:$E,Pagamentos!$B:$B,DRE!$B49,Pagamentos!$A:$A,DRE!R$3)</f>
        <v>0</v>
      </c>
      <c r="S49" s="254">
        <f>SUMIFS(Pagamentos!$E:$E,Pagamentos!$B:$B,DRE!$B49,Pagamentos!$A:$A,DRE!S$3)</f>
        <v>0</v>
      </c>
      <c r="T49" s="254">
        <f>SUMIFS(Pagamentos!$E:$E,Pagamentos!$B:$B,DRE!$B49,Pagamentos!$A:$A,DRE!T$3)</f>
        <v>0</v>
      </c>
      <c r="U49" s="254">
        <f>SUMIFS(Pagamentos!$E:$E,Pagamentos!$B:$B,DRE!$B49,Pagamentos!$A:$A,DRE!U$3)</f>
        <v>0</v>
      </c>
      <c r="V49" s="254">
        <f>SUMIFS(Pagamentos!$E:$E,Pagamentos!$B:$B,DRE!$B49,Pagamentos!$A:$A,DRE!V$3)</f>
        <v>0</v>
      </c>
      <c r="W49" s="254">
        <f>SUMIFS(Pagamentos!$E:$E,Pagamentos!$B:$B,DRE!$B49,Pagamentos!$A:$A,DRE!W$3)</f>
        <v>0</v>
      </c>
      <c r="X49" s="254">
        <f>SUMIFS(Pagamentos!$E:$E,Pagamentos!$B:$B,DRE!$B49,Pagamentos!$A:$A,DRE!X$3)</f>
        <v>0</v>
      </c>
      <c r="Y49" s="254">
        <f>SUMIFS(Pagamentos!$E:$E,Pagamentos!$B:$B,DRE!$B49,Pagamentos!$A:$A,DRE!Y$3)</f>
        <v>0</v>
      </c>
      <c r="Z49" s="254">
        <f>SUMIFS(Pagamentos!$E:$E,Pagamentos!$B:$B,DRE!$B49,Pagamentos!$A:$A,DRE!Z$3)</f>
        <v>0</v>
      </c>
      <c r="AA49" s="254">
        <f>SUMIFS(Pagamentos!$E:$E,Pagamentos!$B:$B,DRE!$B49,Pagamentos!$A:$A,DRE!AA$3)</f>
        <v>0</v>
      </c>
      <c r="AB49" s="254">
        <f>SUMIFS(Pagamentos!$E:$E,Pagamentos!$B:$B,DRE!$B49,Pagamentos!$A:$A,DRE!AB$3)</f>
        <v>0</v>
      </c>
      <c r="AC49" s="254">
        <f>SUMIFS(Pagamentos!$E:$E,Pagamentos!$B:$B,DRE!$B49,Pagamentos!$A:$A,DRE!AC$3)</f>
        <v>0</v>
      </c>
      <c r="AD49" s="254">
        <f>SUMIFS(Pagamentos!$E:$E,Pagamentos!$B:$B,DRE!$B49,Pagamentos!$A:$A,DRE!AD$3)</f>
        <v>0</v>
      </c>
      <c r="AE49" s="254">
        <f>SUMIFS(Pagamentos!$E:$E,Pagamentos!$B:$B,DRE!$B49,Pagamentos!$A:$A,DRE!AE$3)</f>
        <v>0</v>
      </c>
      <c r="AF49" s="254">
        <f>SUMIFS(Pagamentos!$E:$E,Pagamentos!$B:$B,DRE!$B49,Pagamentos!$A:$A,DRE!AF$3)</f>
        <v>0</v>
      </c>
      <c r="AG49" s="254">
        <f>SUMIFS(Pagamentos!$E:$E,Pagamentos!$B:$B,DRE!$B49,Pagamentos!$A:$A,DRE!AG$3)</f>
        <v>0</v>
      </c>
      <c r="AH49" s="254">
        <f>SUMIFS(Pagamentos!$E:$E,Pagamentos!$B:$B,DRE!$B49,Pagamentos!$A:$A,DRE!AH$3)</f>
        <v>0</v>
      </c>
      <c r="AI49" s="254">
        <f>SUMIFS(Pagamentos!$E:$E,Pagamentos!$B:$B,DRE!$B49,Pagamentos!$A:$A,DRE!AI$3)</f>
        <v>0</v>
      </c>
      <c r="AJ49" s="254">
        <f>SUMIFS(Pagamentos!$E:$E,Pagamentos!$B:$B,DRE!$B49,Pagamentos!$A:$A,DRE!AJ$3)</f>
        <v>0</v>
      </c>
      <c r="AK49" s="254">
        <f>SUMIFS(Pagamentos!$E:$E,Pagamentos!$B:$B,DRE!$B49,Pagamentos!$A:$A,DRE!AK$3)</f>
        <v>0</v>
      </c>
      <c r="AL49" s="254">
        <f>SUMIFS(Pagamentos!$E:$E,Pagamentos!$B:$B,DRE!$B49,Pagamentos!$A:$A,DRE!AL$3)</f>
        <v>0</v>
      </c>
      <c r="AM49" s="254">
        <f>SUMIFS(Pagamentos!$E:$E,Pagamentos!$B:$B,DRE!$B49,Pagamentos!$A:$A,DRE!AM$3)</f>
        <v>0</v>
      </c>
      <c r="AN49" s="254">
        <f>SUMIFS(Pagamentos!$E:$E,Pagamentos!$B:$B,DRE!$B49,Pagamentos!$A:$A,DRE!AN$3)</f>
        <v>0</v>
      </c>
      <c r="AO49" s="254">
        <f>SUMIFS(Pagamentos!$E:$E,Pagamentos!$B:$B,DRE!$B49,Pagamentos!$A:$A,DRE!AO$3)</f>
        <v>0</v>
      </c>
      <c r="AP49" s="254">
        <f>SUMIFS(Pagamentos!$E:$E,Pagamentos!$B:$B,DRE!$B49,Pagamentos!$A:$A,DRE!AP$3)</f>
        <v>0</v>
      </c>
      <c r="AQ49" s="254">
        <f>SUMIFS(Pagamentos!$E:$E,Pagamentos!$B:$B,DRE!$B49,Pagamentos!$A:$A,DRE!AQ$3)</f>
        <v>0</v>
      </c>
      <c r="AR49" s="254">
        <f>SUMIFS(Pagamentos!$E:$E,Pagamentos!$B:$B,DRE!$B49,Pagamentos!$A:$A,DRE!AR$3)</f>
        <v>0</v>
      </c>
      <c r="AS49" s="254">
        <f>SUMIFS(Pagamentos!$E:$E,Pagamentos!$B:$B,DRE!$B49,Pagamentos!$A:$A,DRE!AS$3)</f>
        <v>0</v>
      </c>
    </row>
    <row r="50" spans="1:45" s="250" customFormat="1" outlineLevel="1" x14ac:dyDescent="0.25">
      <c r="A50" s="248">
        <v>47</v>
      </c>
      <c r="B50" s="251" t="str">
        <f>VLOOKUP(A50,Config!$A$8:$B$176,2,0)</f>
        <v>GRATIFICAÇÕES</v>
      </c>
      <c r="C50" s="252"/>
      <c r="D50" s="253"/>
      <c r="F50" s="108"/>
      <c r="G50" s="103" t="str">
        <f t="shared" si="3"/>
        <v/>
      </c>
      <c r="I50" s="105">
        <f t="shared" si="32"/>
        <v>780</v>
      </c>
      <c r="J50" s="103">
        <f t="shared" si="5"/>
        <v>3.2803921774455987E-4</v>
      </c>
      <c r="L50" s="108">
        <f t="shared" si="33"/>
        <v>780</v>
      </c>
      <c r="M50" s="103" t="e">
        <f t="shared" si="34"/>
        <v>#DIV/0!</v>
      </c>
      <c r="O50" s="254">
        <f>SUMIFS(Pagamentos!$E:$E,Pagamentos!$B:$B,DRE!$B50,Pagamentos!$A:$A,DRE!O$3)</f>
        <v>0</v>
      </c>
      <c r="P50" s="254">
        <f>SUMIFS(Pagamentos!$E:$E,Pagamentos!$B:$B,DRE!$B50,Pagamentos!$A:$A,DRE!P$3)</f>
        <v>0</v>
      </c>
      <c r="Q50" s="254">
        <f>SUMIFS(Pagamentos!$E:$E,Pagamentos!$B:$B,DRE!$B50,Pagamentos!$A:$A,DRE!Q$3)</f>
        <v>0</v>
      </c>
      <c r="R50" s="254">
        <f>SUMIFS(Pagamentos!$E:$E,Pagamentos!$B:$B,DRE!$B50,Pagamentos!$A:$A,DRE!R$3)</f>
        <v>0</v>
      </c>
      <c r="S50" s="254">
        <f>SUMIFS(Pagamentos!$E:$E,Pagamentos!$B:$B,DRE!$B50,Pagamentos!$A:$A,DRE!S$3)</f>
        <v>0</v>
      </c>
      <c r="T50" s="254">
        <f>SUMIFS(Pagamentos!$E:$E,Pagamentos!$B:$B,DRE!$B50,Pagamentos!$A:$A,DRE!T$3)</f>
        <v>780</v>
      </c>
      <c r="U50" s="254">
        <f>SUMIFS(Pagamentos!$E:$E,Pagamentos!$B:$B,DRE!$B50,Pagamentos!$A:$A,DRE!U$3)</f>
        <v>0</v>
      </c>
      <c r="V50" s="254">
        <f>SUMIFS(Pagamentos!$E:$E,Pagamentos!$B:$B,DRE!$B50,Pagamentos!$A:$A,DRE!V$3)</f>
        <v>0</v>
      </c>
      <c r="W50" s="254">
        <f>SUMIFS(Pagamentos!$E:$E,Pagamentos!$B:$B,DRE!$B50,Pagamentos!$A:$A,DRE!W$3)</f>
        <v>0</v>
      </c>
      <c r="X50" s="254">
        <f>SUMIFS(Pagamentos!$E:$E,Pagamentos!$B:$B,DRE!$B50,Pagamentos!$A:$A,DRE!X$3)</f>
        <v>0</v>
      </c>
      <c r="Y50" s="254">
        <f>SUMIFS(Pagamentos!$E:$E,Pagamentos!$B:$B,DRE!$B50,Pagamentos!$A:$A,DRE!Y$3)</f>
        <v>0</v>
      </c>
      <c r="Z50" s="254">
        <f>SUMIFS(Pagamentos!$E:$E,Pagamentos!$B:$B,DRE!$B50,Pagamentos!$A:$A,DRE!Z$3)</f>
        <v>0</v>
      </c>
      <c r="AA50" s="254">
        <f>SUMIFS(Pagamentos!$E:$E,Pagamentos!$B:$B,DRE!$B50,Pagamentos!$A:$A,DRE!AA$3)</f>
        <v>0</v>
      </c>
      <c r="AB50" s="254">
        <f>SUMIFS(Pagamentos!$E:$E,Pagamentos!$B:$B,DRE!$B50,Pagamentos!$A:$A,DRE!AB$3)</f>
        <v>0</v>
      </c>
      <c r="AC50" s="254">
        <f>SUMIFS(Pagamentos!$E:$E,Pagamentos!$B:$B,DRE!$B50,Pagamentos!$A:$A,DRE!AC$3)</f>
        <v>0</v>
      </c>
      <c r="AD50" s="254">
        <f>SUMIFS(Pagamentos!$E:$E,Pagamentos!$B:$B,DRE!$B50,Pagamentos!$A:$A,DRE!AD$3)</f>
        <v>0</v>
      </c>
      <c r="AE50" s="254">
        <f>SUMIFS(Pagamentos!$E:$E,Pagamentos!$B:$B,DRE!$B50,Pagamentos!$A:$A,DRE!AE$3)</f>
        <v>0</v>
      </c>
      <c r="AF50" s="254">
        <f>SUMIFS(Pagamentos!$E:$E,Pagamentos!$B:$B,DRE!$B50,Pagamentos!$A:$A,DRE!AF$3)</f>
        <v>0</v>
      </c>
      <c r="AG50" s="254">
        <f>SUMIFS(Pagamentos!$E:$E,Pagamentos!$B:$B,DRE!$B50,Pagamentos!$A:$A,DRE!AG$3)</f>
        <v>0</v>
      </c>
      <c r="AH50" s="254">
        <f>SUMIFS(Pagamentos!$E:$E,Pagamentos!$B:$B,DRE!$B50,Pagamentos!$A:$A,DRE!AH$3)</f>
        <v>0</v>
      </c>
      <c r="AI50" s="254">
        <f>SUMIFS(Pagamentos!$E:$E,Pagamentos!$B:$B,DRE!$B50,Pagamentos!$A:$A,DRE!AI$3)</f>
        <v>0</v>
      </c>
      <c r="AJ50" s="254">
        <f>SUMIFS(Pagamentos!$E:$E,Pagamentos!$B:$B,DRE!$B50,Pagamentos!$A:$A,DRE!AJ$3)</f>
        <v>0</v>
      </c>
      <c r="AK50" s="254">
        <f>SUMIFS(Pagamentos!$E:$E,Pagamentos!$B:$B,DRE!$B50,Pagamentos!$A:$A,DRE!AK$3)</f>
        <v>0</v>
      </c>
      <c r="AL50" s="254">
        <f>SUMIFS(Pagamentos!$E:$E,Pagamentos!$B:$B,DRE!$B50,Pagamentos!$A:$A,DRE!AL$3)</f>
        <v>0</v>
      </c>
      <c r="AM50" s="254">
        <f>SUMIFS(Pagamentos!$E:$E,Pagamentos!$B:$B,DRE!$B50,Pagamentos!$A:$A,DRE!AM$3)</f>
        <v>0</v>
      </c>
      <c r="AN50" s="254">
        <f>SUMIFS(Pagamentos!$E:$E,Pagamentos!$B:$B,DRE!$B50,Pagamentos!$A:$A,DRE!AN$3)</f>
        <v>0</v>
      </c>
      <c r="AO50" s="254">
        <f>SUMIFS(Pagamentos!$E:$E,Pagamentos!$B:$B,DRE!$B50,Pagamentos!$A:$A,DRE!AO$3)</f>
        <v>0</v>
      </c>
      <c r="AP50" s="254">
        <f>SUMIFS(Pagamentos!$E:$E,Pagamentos!$B:$B,DRE!$B50,Pagamentos!$A:$A,DRE!AP$3)</f>
        <v>0</v>
      </c>
      <c r="AQ50" s="254">
        <f>SUMIFS(Pagamentos!$E:$E,Pagamentos!$B:$B,DRE!$B50,Pagamentos!$A:$A,DRE!AQ$3)</f>
        <v>0</v>
      </c>
      <c r="AR50" s="254">
        <f>SUMIFS(Pagamentos!$E:$E,Pagamentos!$B:$B,DRE!$B50,Pagamentos!$A:$A,DRE!AR$3)</f>
        <v>0</v>
      </c>
      <c r="AS50" s="254">
        <f>SUMIFS(Pagamentos!$E:$E,Pagamentos!$B:$B,DRE!$B50,Pagamentos!$A:$A,DRE!AS$3)</f>
        <v>0</v>
      </c>
    </row>
    <row r="51" spans="1:45" s="250" customFormat="1" outlineLevel="1" x14ac:dyDescent="0.25">
      <c r="A51" s="248">
        <v>48</v>
      </c>
      <c r="B51" s="251" t="str">
        <f>VLOOKUP(A51,Config!$A$8:$B$176,2,0)</f>
        <v>HORA EXTRA</v>
      </c>
      <c r="C51" s="252"/>
      <c r="D51" s="253"/>
      <c r="F51" s="108"/>
      <c r="G51" s="103" t="str">
        <f t="shared" si="3"/>
        <v/>
      </c>
      <c r="I51" s="105">
        <f t="shared" si="32"/>
        <v>0</v>
      </c>
      <c r="J51" s="103">
        <f t="shared" si="5"/>
        <v>0</v>
      </c>
      <c r="L51" s="108" t="str">
        <f t="shared" si="33"/>
        <v/>
      </c>
      <c r="M51" s="103" t="str">
        <f t="shared" si="34"/>
        <v/>
      </c>
      <c r="O51" s="254">
        <f>SUMIFS(Pagamentos!$E:$E,Pagamentos!$B:$B,DRE!$B51,Pagamentos!$A:$A,DRE!O$3)</f>
        <v>0</v>
      </c>
      <c r="P51" s="254">
        <f>SUMIFS(Pagamentos!$E:$E,Pagamentos!$B:$B,DRE!$B51,Pagamentos!$A:$A,DRE!P$3)</f>
        <v>0</v>
      </c>
      <c r="Q51" s="254">
        <f>SUMIFS(Pagamentos!$E:$E,Pagamentos!$B:$B,DRE!$B51,Pagamentos!$A:$A,DRE!Q$3)</f>
        <v>0</v>
      </c>
      <c r="R51" s="254">
        <f>SUMIFS(Pagamentos!$E:$E,Pagamentos!$B:$B,DRE!$B51,Pagamentos!$A:$A,DRE!R$3)</f>
        <v>0</v>
      </c>
      <c r="S51" s="254">
        <f>SUMIFS(Pagamentos!$E:$E,Pagamentos!$B:$B,DRE!$B51,Pagamentos!$A:$A,DRE!S$3)</f>
        <v>0</v>
      </c>
      <c r="T51" s="254">
        <f>SUMIFS(Pagamentos!$E:$E,Pagamentos!$B:$B,DRE!$B51,Pagamentos!$A:$A,DRE!T$3)</f>
        <v>0</v>
      </c>
      <c r="U51" s="254">
        <f>SUMIFS(Pagamentos!$E:$E,Pagamentos!$B:$B,DRE!$B51,Pagamentos!$A:$A,DRE!U$3)</f>
        <v>0</v>
      </c>
      <c r="V51" s="254">
        <f>SUMIFS(Pagamentos!$E:$E,Pagamentos!$B:$B,DRE!$B51,Pagamentos!$A:$A,DRE!V$3)</f>
        <v>0</v>
      </c>
      <c r="W51" s="254">
        <f>SUMIFS(Pagamentos!$E:$E,Pagamentos!$B:$B,DRE!$B51,Pagamentos!$A:$A,DRE!W$3)</f>
        <v>0</v>
      </c>
      <c r="X51" s="254">
        <f>SUMIFS(Pagamentos!$E:$E,Pagamentos!$B:$B,DRE!$B51,Pagamentos!$A:$A,DRE!X$3)</f>
        <v>0</v>
      </c>
      <c r="Y51" s="254">
        <f>SUMIFS(Pagamentos!$E:$E,Pagamentos!$B:$B,DRE!$B51,Pagamentos!$A:$A,DRE!Y$3)</f>
        <v>0</v>
      </c>
      <c r="Z51" s="254">
        <f>SUMIFS(Pagamentos!$E:$E,Pagamentos!$B:$B,DRE!$B51,Pagamentos!$A:$A,DRE!Z$3)</f>
        <v>0</v>
      </c>
      <c r="AA51" s="254">
        <f>SUMIFS(Pagamentos!$E:$E,Pagamentos!$B:$B,DRE!$B51,Pagamentos!$A:$A,DRE!AA$3)</f>
        <v>0</v>
      </c>
      <c r="AB51" s="254">
        <f>SUMIFS(Pagamentos!$E:$E,Pagamentos!$B:$B,DRE!$B51,Pagamentos!$A:$A,DRE!AB$3)</f>
        <v>0</v>
      </c>
      <c r="AC51" s="254">
        <f>SUMIFS(Pagamentos!$E:$E,Pagamentos!$B:$B,DRE!$B51,Pagamentos!$A:$A,DRE!AC$3)</f>
        <v>0</v>
      </c>
      <c r="AD51" s="254">
        <f>SUMIFS(Pagamentos!$E:$E,Pagamentos!$B:$B,DRE!$B51,Pagamentos!$A:$A,DRE!AD$3)</f>
        <v>0</v>
      </c>
      <c r="AE51" s="254">
        <f>SUMIFS(Pagamentos!$E:$E,Pagamentos!$B:$B,DRE!$B51,Pagamentos!$A:$A,DRE!AE$3)</f>
        <v>0</v>
      </c>
      <c r="AF51" s="254">
        <f>SUMIFS(Pagamentos!$E:$E,Pagamentos!$B:$B,DRE!$B51,Pagamentos!$A:$A,DRE!AF$3)</f>
        <v>0</v>
      </c>
      <c r="AG51" s="254">
        <f>SUMIFS(Pagamentos!$E:$E,Pagamentos!$B:$B,DRE!$B51,Pagamentos!$A:$A,DRE!AG$3)</f>
        <v>0</v>
      </c>
      <c r="AH51" s="254">
        <f>SUMIFS(Pagamentos!$E:$E,Pagamentos!$B:$B,DRE!$B51,Pagamentos!$A:$A,DRE!AH$3)</f>
        <v>0</v>
      </c>
      <c r="AI51" s="254">
        <f>SUMIFS(Pagamentos!$E:$E,Pagamentos!$B:$B,DRE!$B51,Pagamentos!$A:$A,DRE!AI$3)</f>
        <v>0</v>
      </c>
      <c r="AJ51" s="254">
        <f>SUMIFS(Pagamentos!$E:$E,Pagamentos!$B:$B,DRE!$B51,Pagamentos!$A:$A,DRE!AJ$3)</f>
        <v>0</v>
      </c>
      <c r="AK51" s="254">
        <f>SUMIFS(Pagamentos!$E:$E,Pagamentos!$B:$B,DRE!$B51,Pagamentos!$A:$A,DRE!AK$3)</f>
        <v>0</v>
      </c>
      <c r="AL51" s="254">
        <f>SUMIFS(Pagamentos!$E:$E,Pagamentos!$B:$B,DRE!$B51,Pagamentos!$A:$A,DRE!AL$3)</f>
        <v>0</v>
      </c>
      <c r="AM51" s="254">
        <f>SUMIFS(Pagamentos!$E:$E,Pagamentos!$B:$B,DRE!$B51,Pagamentos!$A:$A,DRE!AM$3)</f>
        <v>0</v>
      </c>
      <c r="AN51" s="254">
        <f>SUMIFS(Pagamentos!$E:$E,Pagamentos!$B:$B,DRE!$B51,Pagamentos!$A:$A,DRE!AN$3)</f>
        <v>0</v>
      </c>
      <c r="AO51" s="254">
        <f>SUMIFS(Pagamentos!$E:$E,Pagamentos!$B:$B,DRE!$B51,Pagamentos!$A:$A,DRE!AO$3)</f>
        <v>0</v>
      </c>
      <c r="AP51" s="254">
        <f>SUMIFS(Pagamentos!$E:$E,Pagamentos!$B:$B,DRE!$B51,Pagamentos!$A:$A,DRE!AP$3)</f>
        <v>0</v>
      </c>
      <c r="AQ51" s="254">
        <f>SUMIFS(Pagamentos!$E:$E,Pagamentos!$B:$B,DRE!$B51,Pagamentos!$A:$A,DRE!AQ$3)</f>
        <v>0</v>
      </c>
      <c r="AR51" s="254">
        <f>SUMIFS(Pagamentos!$E:$E,Pagamentos!$B:$B,DRE!$B51,Pagamentos!$A:$A,DRE!AR$3)</f>
        <v>0</v>
      </c>
      <c r="AS51" s="254">
        <f>SUMIFS(Pagamentos!$E:$E,Pagamentos!$B:$B,DRE!$B51,Pagamentos!$A:$A,DRE!AS$3)</f>
        <v>0</v>
      </c>
    </row>
    <row r="52" spans="1:45" s="250" customFormat="1" outlineLevel="1" x14ac:dyDescent="0.25">
      <c r="A52" s="248">
        <v>49</v>
      </c>
      <c r="B52" s="251" t="str">
        <f>VLOOKUP(A52,Config!$A$56:$B$176,2,0)</f>
        <v>INSS</v>
      </c>
      <c r="C52" s="252"/>
      <c r="D52" s="253"/>
      <c r="F52" s="108"/>
      <c r="G52" s="103" t="str">
        <f t="shared" si="3"/>
        <v/>
      </c>
      <c r="I52" s="105">
        <f t="shared" si="32"/>
        <v>4572.4799999999996</v>
      </c>
      <c r="J52" s="103">
        <f t="shared" si="5"/>
        <v>1.9230163619905704E-3</v>
      </c>
      <c r="L52" s="108">
        <f t="shared" si="33"/>
        <v>4572.4799999999996</v>
      </c>
      <c r="M52" s="103" t="e">
        <f t="shared" si="34"/>
        <v>#DIV/0!</v>
      </c>
      <c r="O52" s="254">
        <f>SUMIFS(Pagamentos!$E:$E,Pagamentos!$B:$B,DRE!$B52,Pagamentos!$A:$A,DRE!O$3)</f>
        <v>0</v>
      </c>
      <c r="P52" s="254">
        <f>SUMIFS(Pagamentos!$E:$E,Pagamentos!$B:$B,DRE!$B52,Pagamentos!$A:$A,DRE!P$3)</f>
        <v>0</v>
      </c>
      <c r="Q52" s="254">
        <f>SUMIFS(Pagamentos!$E:$E,Pagamentos!$B:$B,DRE!$B52,Pagamentos!$A:$A,DRE!Q$3)</f>
        <v>0</v>
      </c>
      <c r="R52" s="254">
        <f>SUMIFS(Pagamentos!$E:$E,Pagamentos!$B:$B,DRE!$B52,Pagamentos!$A:$A,DRE!R$3)</f>
        <v>0</v>
      </c>
      <c r="S52" s="254">
        <f>SUMIFS(Pagamentos!$E:$E,Pagamentos!$B:$B,DRE!$B52,Pagamentos!$A:$A,DRE!S$3)</f>
        <v>0</v>
      </c>
      <c r="T52" s="254">
        <f>SUMIFS(Pagamentos!$E:$E,Pagamentos!$B:$B,DRE!$B52,Pagamentos!$A:$A,DRE!T$3)</f>
        <v>0</v>
      </c>
      <c r="U52" s="254">
        <f>SUMIFS(Pagamentos!$E:$E,Pagamentos!$B:$B,DRE!$B52,Pagamentos!$A:$A,DRE!U$3)</f>
        <v>0</v>
      </c>
      <c r="V52" s="254">
        <f>SUMIFS(Pagamentos!$E:$E,Pagamentos!$B:$B,DRE!$B52,Pagamentos!$A:$A,DRE!V$3)</f>
        <v>0</v>
      </c>
      <c r="W52" s="254">
        <f>SUMIFS(Pagamentos!$E:$E,Pagamentos!$B:$B,DRE!$B52,Pagamentos!$A:$A,DRE!W$3)</f>
        <v>0</v>
      </c>
      <c r="X52" s="254">
        <f>SUMIFS(Pagamentos!$E:$E,Pagamentos!$B:$B,DRE!$B52,Pagamentos!$A:$A,DRE!X$3)</f>
        <v>3697.16</v>
      </c>
      <c r="Y52" s="254">
        <f>SUMIFS(Pagamentos!$E:$E,Pagamentos!$B:$B,DRE!$B52,Pagamentos!$A:$A,DRE!Y$3)</f>
        <v>0</v>
      </c>
      <c r="Z52" s="254">
        <f>SUMIFS(Pagamentos!$E:$E,Pagamentos!$B:$B,DRE!$B52,Pagamentos!$A:$A,DRE!Z$3)</f>
        <v>0</v>
      </c>
      <c r="AA52" s="254">
        <f>SUMIFS(Pagamentos!$E:$E,Pagamentos!$B:$B,DRE!$B52,Pagamentos!$A:$A,DRE!AA$3)</f>
        <v>0</v>
      </c>
      <c r="AB52" s="254">
        <f>SUMIFS(Pagamentos!$E:$E,Pagamentos!$B:$B,DRE!$B52,Pagamentos!$A:$A,DRE!AB$3)</f>
        <v>0</v>
      </c>
      <c r="AC52" s="254">
        <f>SUMIFS(Pagamentos!$E:$E,Pagamentos!$B:$B,DRE!$B52,Pagamentos!$A:$A,DRE!AC$3)</f>
        <v>0</v>
      </c>
      <c r="AD52" s="254">
        <f>SUMIFS(Pagamentos!$E:$E,Pagamentos!$B:$B,DRE!$B52,Pagamentos!$A:$A,DRE!AD$3)</f>
        <v>0</v>
      </c>
      <c r="AE52" s="254">
        <f>SUMIFS(Pagamentos!$E:$E,Pagamentos!$B:$B,DRE!$B52,Pagamentos!$A:$A,DRE!AE$3)</f>
        <v>0</v>
      </c>
      <c r="AF52" s="254">
        <f>SUMIFS(Pagamentos!$E:$E,Pagamentos!$B:$B,DRE!$B52,Pagamentos!$A:$A,DRE!AF$3)</f>
        <v>0</v>
      </c>
      <c r="AG52" s="254">
        <f>SUMIFS(Pagamentos!$E:$E,Pagamentos!$B:$B,DRE!$B52,Pagamentos!$A:$A,DRE!AG$3)</f>
        <v>0</v>
      </c>
      <c r="AH52" s="254">
        <f>SUMIFS(Pagamentos!$E:$E,Pagamentos!$B:$B,DRE!$B52,Pagamentos!$A:$A,DRE!AH$3)</f>
        <v>0</v>
      </c>
      <c r="AI52" s="254">
        <f>SUMIFS(Pagamentos!$E:$E,Pagamentos!$B:$B,DRE!$B52,Pagamentos!$A:$A,DRE!AI$3)</f>
        <v>0</v>
      </c>
      <c r="AJ52" s="254">
        <f>SUMIFS(Pagamentos!$E:$E,Pagamentos!$B:$B,DRE!$B52,Pagamentos!$A:$A,DRE!AJ$3)</f>
        <v>0</v>
      </c>
      <c r="AK52" s="254">
        <f>SUMIFS(Pagamentos!$E:$E,Pagamentos!$B:$B,DRE!$B52,Pagamentos!$A:$A,DRE!AK$3)</f>
        <v>0</v>
      </c>
      <c r="AL52" s="254">
        <f>SUMIFS(Pagamentos!$E:$E,Pagamentos!$B:$B,DRE!$B52,Pagamentos!$A:$A,DRE!AL$3)</f>
        <v>0</v>
      </c>
      <c r="AM52" s="254">
        <f>SUMIFS(Pagamentos!$E:$E,Pagamentos!$B:$B,DRE!$B52,Pagamentos!$A:$A,DRE!AM$3)</f>
        <v>0</v>
      </c>
      <c r="AN52" s="254">
        <f>SUMIFS(Pagamentos!$E:$E,Pagamentos!$B:$B,DRE!$B52,Pagamentos!$A:$A,DRE!AN$3)</f>
        <v>0</v>
      </c>
      <c r="AO52" s="254">
        <f>SUMIFS(Pagamentos!$E:$E,Pagamentos!$B:$B,DRE!$B52,Pagamentos!$A:$A,DRE!AO$3)</f>
        <v>875.32</v>
      </c>
      <c r="AP52" s="254">
        <f>SUMIFS(Pagamentos!$E:$E,Pagamentos!$B:$B,DRE!$B52,Pagamentos!$A:$A,DRE!AP$3)</f>
        <v>0</v>
      </c>
      <c r="AQ52" s="254">
        <f>SUMIFS(Pagamentos!$E:$E,Pagamentos!$B:$B,DRE!$B52,Pagamentos!$A:$A,DRE!AQ$3)</f>
        <v>0</v>
      </c>
      <c r="AR52" s="254">
        <f>SUMIFS(Pagamentos!$E:$E,Pagamentos!$B:$B,DRE!$B52,Pagamentos!$A:$A,DRE!AR$3)</f>
        <v>0</v>
      </c>
      <c r="AS52" s="254">
        <f>SUMIFS(Pagamentos!$E:$E,Pagamentos!$B:$B,DRE!$B52,Pagamentos!$A:$A,DRE!AS$3)</f>
        <v>0</v>
      </c>
    </row>
    <row r="53" spans="1:45" s="250" customFormat="1" outlineLevel="1" x14ac:dyDescent="0.25">
      <c r="A53" s="248">
        <v>50</v>
      </c>
      <c r="B53" s="251" t="str">
        <f>VLOOKUP(A53,Config!$A$8:$B$176,2,0)</f>
        <v>IRRF</v>
      </c>
      <c r="C53" s="252"/>
      <c r="D53" s="253"/>
      <c r="F53" s="108"/>
      <c r="G53" s="103" t="str">
        <f t="shared" si="3"/>
        <v/>
      </c>
      <c r="I53" s="105">
        <f t="shared" si="32"/>
        <v>12000</v>
      </c>
      <c r="J53" s="103">
        <f t="shared" si="5"/>
        <v>5.0467571960701521E-3</v>
      </c>
      <c r="L53" s="108">
        <f t="shared" si="33"/>
        <v>12000</v>
      </c>
      <c r="M53" s="103" t="e">
        <f t="shared" si="34"/>
        <v>#DIV/0!</v>
      </c>
      <c r="O53" s="254">
        <f>SUMIFS(Pagamentos!$E:$E,Pagamentos!$B:$B,DRE!$B53,Pagamentos!$A:$A,DRE!O$3)</f>
        <v>0</v>
      </c>
      <c r="P53" s="254">
        <f>SUMIFS(Pagamentos!$E:$E,Pagamentos!$B:$B,DRE!$B53,Pagamentos!$A:$A,DRE!P$3)</f>
        <v>0</v>
      </c>
      <c r="Q53" s="254">
        <f>SUMIFS(Pagamentos!$E:$E,Pagamentos!$B:$B,DRE!$B53,Pagamentos!$A:$A,DRE!Q$3)</f>
        <v>0</v>
      </c>
      <c r="R53" s="254">
        <f>SUMIFS(Pagamentos!$E:$E,Pagamentos!$B:$B,DRE!$B53,Pagamentos!$A:$A,DRE!R$3)</f>
        <v>0</v>
      </c>
      <c r="S53" s="254">
        <f>SUMIFS(Pagamentos!$E:$E,Pagamentos!$B:$B,DRE!$B53,Pagamentos!$A:$A,DRE!S$3)</f>
        <v>12000</v>
      </c>
      <c r="T53" s="254">
        <f>SUMIFS(Pagamentos!$E:$E,Pagamentos!$B:$B,DRE!$B53,Pagamentos!$A:$A,DRE!T$3)</f>
        <v>0</v>
      </c>
      <c r="U53" s="254">
        <f>SUMIFS(Pagamentos!$E:$E,Pagamentos!$B:$B,DRE!$B53,Pagamentos!$A:$A,DRE!U$3)</f>
        <v>0</v>
      </c>
      <c r="V53" s="254">
        <f>SUMIFS(Pagamentos!$E:$E,Pagamentos!$B:$B,DRE!$B53,Pagamentos!$A:$A,DRE!V$3)</f>
        <v>0</v>
      </c>
      <c r="W53" s="254">
        <f>SUMIFS(Pagamentos!$E:$E,Pagamentos!$B:$B,DRE!$B53,Pagamentos!$A:$A,DRE!W$3)</f>
        <v>0</v>
      </c>
      <c r="X53" s="254">
        <f>SUMIFS(Pagamentos!$E:$E,Pagamentos!$B:$B,DRE!$B53,Pagamentos!$A:$A,DRE!X$3)</f>
        <v>0</v>
      </c>
      <c r="Y53" s="254">
        <f>SUMIFS(Pagamentos!$E:$E,Pagamentos!$B:$B,DRE!$B53,Pagamentos!$A:$A,DRE!Y$3)</f>
        <v>0</v>
      </c>
      <c r="Z53" s="254">
        <f>SUMIFS(Pagamentos!$E:$E,Pagamentos!$B:$B,DRE!$B53,Pagamentos!$A:$A,DRE!Z$3)</f>
        <v>0</v>
      </c>
      <c r="AA53" s="254">
        <f>SUMIFS(Pagamentos!$E:$E,Pagamentos!$B:$B,DRE!$B53,Pagamentos!$A:$A,DRE!AA$3)</f>
        <v>0</v>
      </c>
      <c r="AB53" s="254">
        <f>SUMIFS(Pagamentos!$E:$E,Pagamentos!$B:$B,DRE!$B53,Pagamentos!$A:$A,DRE!AB$3)</f>
        <v>0</v>
      </c>
      <c r="AC53" s="254">
        <f>SUMIFS(Pagamentos!$E:$E,Pagamentos!$B:$B,DRE!$B53,Pagamentos!$A:$A,DRE!AC$3)</f>
        <v>0</v>
      </c>
      <c r="AD53" s="254">
        <f>SUMIFS(Pagamentos!$E:$E,Pagamentos!$B:$B,DRE!$B53,Pagamentos!$A:$A,DRE!AD$3)</f>
        <v>0</v>
      </c>
      <c r="AE53" s="254">
        <f>SUMIFS(Pagamentos!$E:$E,Pagamentos!$B:$B,DRE!$B53,Pagamentos!$A:$A,DRE!AE$3)</f>
        <v>0</v>
      </c>
      <c r="AF53" s="254">
        <f>SUMIFS(Pagamentos!$E:$E,Pagamentos!$B:$B,DRE!$B53,Pagamentos!$A:$A,DRE!AF$3)</f>
        <v>0</v>
      </c>
      <c r="AG53" s="254">
        <f>SUMIFS(Pagamentos!$E:$E,Pagamentos!$B:$B,DRE!$B53,Pagamentos!$A:$A,DRE!AG$3)</f>
        <v>0</v>
      </c>
      <c r="AH53" s="254">
        <f>SUMIFS(Pagamentos!$E:$E,Pagamentos!$B:$B,DRE!$B53,Pagamentos!$A:$A,DRE!AH$3)</f>
        <v>0</v>
      </c>
      <c r="AI53" s="254">
        <f>SUMIFS(Pagamentos!$E:$E,Pagamentos!$B:$B,DRE!$B53,Pagamentos!$A:$A,DRE!AI$3)</f>
        <v>0</v>
      </c>
      <c r="AJ53" s="254">
        <f>SUMIFS(Pagamentos!$E:$E,Pagamentos!$B:$B,DRE!$B53,Pagamentos!$A:$A,DRE!AJ$3)</f>
        <v>0</v>
      </c>
      <c r="AK53" s="254">
        <f>SUMIFS(Pagamentos!$E:$E,Pagamentos!$B:$B,DRE!$B53,Pagamentos!$A:$A,DRE!AK$3)</f>
        <v>0</v>
      </c>
      <c r="AL53" s="254">
        <f>SUMIFS(Pagamentos!$E:$E,Pagamentos!$B:$B,DRE!$B53,Pagamentos!$A:$A,DRE!AL$3)</f>
        <v>0</v>
      </c>
      <c r="AM53" s="254">
        <f>SUMIFS(Pagamentos!$E:$E,Pagamentos!$B:$B,DRE!$B53,Pagamentos!$A:$A,DRE!AM$3)</f>
        <v>0</v>
      </c>
      <c r="AN53" s="254">
        <f>SUMIFS(Pagamentos!$E:$E,Pagamentos!$B:$B,DRE!$B53,Pagamentos!$A:$A,DRE!AN$3)</f>
        <v>0</v>
      </c>
      <c r="AO53" s="254">
        <f>SUMIFS(Pagamentos!$E:$E,Pagamentos!$B:$B,DRE!$B53,Pagamentos!$A:$A,DRE!AO$3)</f>
        <v>0</v>
      </c>
      <c r="AP53" s="254">
        <f>SUMIFS(Pagamentos!$E:$E,Pagamentos!$B:$B,DRE!$B53,Pagamentos!$A:$A,DRE!AP$3)</f>
        <v>0</v>
      </c>
      <c r="AQ53" s="254">
        <f>SUMIFS(Pagamentos!$E:$E,Pagamentos!$B:$B,DRE!$B53,Pagamentos!$A:$A,DRE!AQ$3)</f>
        <v>0</v>
      </c>
      <c r="AR53" s="254">
        <f>SUMIFS(Pagamentos!$E:$E,Pagamentos!$B:$B,DRE!$B53,Pagamentos!$A:$A,DRE!AR$3)</f>
        <v>0</v>
      </c>
      <c r="AS53" s="254">
        <f>SUMIFS(Pagamentos!$E:$E,Pagamentos!$B:$B,DRE!$B53,Pagamentos!$A:$A,DRE!AS$3)</f>
        <v>0</v>
      </c>
    </row>
    <row r="54" spans="1:45" s="250" customFormat="1" outlineLevel="1" x14ac:dyDescent="0.25">
      <c r="A54" s="248">
        <v>51</v>
      </c>
      <c r="B54" s="251" t="str">
        <f>VLOOKUP(A54,Config!$A$8:$B$176,2,0)</f>
        <v>OUTRAS DESPESAS COM PESSOAL</v>
      </c>
      <c r="C54" s="252"/>
      <c r="D54" s="253"/>
      <c r="F54" s="108"/>
      <c r="G54" s="103" t="str">
        <f t="shared" si="3"/>
        <v/>
      </c>
      <c r="I54" s="105">
        <f t="shared" si="32"/>
        <v>1381.55</v>
      </c>
      <c r="J54" s="103">
        <f t="shared" si="5"/>
        <v>5.8102895035255981E-4</v>
      </c>
      <c r="L54" s="108">
        <f t="shared" si="33"/>
        <v>1381.55</v>
      </c>
      <c r="M54" s="103" t="e">
        <f t="shared" si="34"/>
        <v>#DIV/0!</v>
      </c>
      <c r="O54" s="254">
        <f>SUMIFS(Pagamentos!$E:$E,Pagamentos!$B:$B,DRE!$B54,Pagamentos!$A:$A,DRE!O$3)</f>
        <v>0</v>
      </c>
      <c r="P54" s="254">
        <f>SUMIFS(Pagamentos!$E:$E,Pagamentos!$B:$B,DRE!$B54,Pagamentos!$A:$A,DRE!P$3)</f>
        <v>0</v>
      </c>
      <c r="Q54" s="254">
        <f>SUMIFS(Pagamentos!$E:$E,Pagamentos!$B:$B,DRE!$B54,Pagamentos!$A:$A,DRE!Q$3)</f>
        <v>0</v>
      </c>
      <c r="R54" s="254">
        <f>SUMIFS(Pagamentos!$E:$E,Pagamentos!$B:$B,DRE!$B54,Pagamentos!$A:$A,DRE!R$3)</f>
        <v>0</v>
      </c>
      <c r="S54" s="254">
        <f>SUMIFS(Pagamentos!$E:$E,Pagamentos!$B:$B,DRE!$B54,Pagamentos!$A:$A,DRE!S$3)</f>
        <v>492</v>
      </c>
      <c r="T54" s="254">
        <f>SUMIFS(Pagamentos!$E:$E,Pagamentos!$B:$B,DRE!$B54,Pagamentos!$A:$A,DRE!T$3)</f>
        <v>0</v>
      </c>
      <c r="U54" s="254">
        <f>SUMIFS(Pagamentos!$E:$E,Pagamentos!$B:$B,DRE!$B54,Pagamentos!$A:$A,DRE!U$3)</f>
        <v>0</v>
      </c>
      <c r="V54" s="254">
        <f>SUMIFS(Pagamentos!$E:$E,Pagamentos!$B:$B,DRE!$B54,Pagamentos!$A:$A,DRE!V$3)</f>
        <v>0</v>
      </c>
      <c r="W54" s="254">
        <f>SUMIFS(Pagamentos!$E:$E,Pagamentos!$B:$B,DRE!$B54,Pagamentos!$A:$A,DRE!W$3)</f>
        <v>0</v>
      </c>
      <c r="X54" s="254">
        <f>SUMIFS(Pagamentos!$E:$E,Pagamentos!$B:$B,DRE!$B54,Pagamentos!$A:$A,DRE!X$3)</f>
        <v>0</v>
      </c>
      <c r="Y54" s="254">
        <f>SUMIFS(Pagamentos!$E:$E,Pagamentos!$B:$B,DRE!$B54,Pagamentos!$A:$A,DRE!Y$3)</f>
        <v>120</v>
      </c>
      <c r="Z54" s="254">
        <f>SUMIFS(Pagamentos!$E:$E,Pagamentos!$B:$B,DRE!$B54,Pagamentos!$A:$A,DRE!Z$3)</f>
        <v>0</v>
      </c>
      <c r="AA54" s="254">
        <f>SUMIFS(Pagamentos!$E:$E,Pagamentos!$B:$B,DRE!$B54,Pagamentos!$A:$A,DRE!AA$3)</f>
        <v>350</v>
      </c>
      <c r="AB54" s="254">
        <f>SUMIFS(Pagamentos!$E:$E,Pagamentos!$B:$B,DRE!$B54,Pagamentos!$A:$A,DRE!AB$3)</f>
        <v>0</v>
      </c>
      <c r="AC54" s="254">
        <f>SUMIFS(Pagamentos!$E:$E,Pagamentos!$B:$B,DRE!$B54,Pagamentos!$A:$A,DRE!AC$3)</f>
        <v>0</v>
      </c>
      <c r="AD54" s="254">
        <f>SUMIFS(Pagamentos!$E:$E,Pagamentos!$B:$B,DRE!$B54,Pagamentos!$A:$A,DRE!AD$3)</f>
        <v>0</v>
      </c>
      <c r="AE54" s="254">
        <f>SUMIFS(Pagamentos!$E:$E,Pagamentos!$B:$B,DRE!$B54,Pagamentos!$A:$A,DRE!AE$3)</f>
        <v>0</v>
      </c>
      <c r="AF54" s="254">
        <f>SUMIFS(Pagamentos!$E:$E,Pagamentos!$B:$B,DRE!$B54,Pagamentos!$A:$A,DRE!AF$3)</f>
        <v>419.55</v>
      </c>
      <c r="AG54" s="254">
        <f>SUMIFS(Pagamentos!$E:$E,Pagamentos!$B:$B,DRE!$B54,Pagamentos!$A:$A,DRE!AG$3)</f>
        <v>0</v>
      </c>
      <c r="AH54" s="254">
        <f>SUMIFS(Pagamentos!$E:$E,Pagamentos!$B:$B,DRE!$B54,Pagamentos!$A:$A,DRE!AH$3)</f>
        <v>0</v>
      </c>
      <c r="AI54" s="254">
        <f>SUMIFS(Pagamentos!$E:$E,Pagamentos!$B:$B,DRE!$B54,Pagamentos!$A:$A,DRE!AI$3)</f>
        <v>0</v>
      </c>
      <c r="AJ54" s="254">
        <f>SUMIFS(Pagamentos!$E:$E,Pagamentos!$B:$B,DRE!$B54,Pagamentos!$A:$A,DRE!AJ$3)</f>
        <v>0</v>
      </c>
      <c r="AK54" s="254">
        <f>SUMIFS(Pagamentos!$E:$E,Pagamentos!$B:$B,DRE!$B54,Pagamentos!$A:$A,DRE!AK$3)</f>
        <v>0</v>
      </c>
      <c r="AL54" s="254">
        <f>SUMIFS(Pagamentos!$E:$E,Pagamentos!$B:$B,DRE!$B54,Pagamentos!$A:$A,DRE!AL$3)</f>
        <v>0</v>
      </c>
      <c r="AM54" s="254">
        <f>SUMIFS(Pagamentos!$E:$E,Pagamentos!$B:$B,DRE!$B54,Pagamentos!$A:$A,DRE!AM$3)</f>
        <v>0</v>
      </c>
      <c r="AN54" s="254">
        <f>SUMIFS(Pagamentos!$E:$E,Pagamentos!$B:$B,DRE!$B54,Pagamentos!$A:$A,DRE!AN$3)</f>
        <v>0</v>
      </c>
      <c r="AO54" s="254">
        <f>SUMIFS(Pagamentos!$E:$E,Pagamentos!$B:$B,DRE!$B54,Pagamentos!$A:$A,DRE!AO$3)</f>
        <v>0</v>
      </c>
      <c r="AP54" s="254">
        <f>SUMIFS(Pagamentos!$E:$E,Pagamentos!$B:$B,DRE!$B54,Pagamentos!$A:$A,DRE!AP$3)</f>
        <v>0</v>
      </c>
      <c r="AQ54" s="254">
        <f>SUMIFS(Pagamentos!$E:$E,Pagamentos!$B:$B,DRE!$B54,Pagamentos!$A:$A,DRE!AQ$3)</f>
        <v>0</v>
      </c>
      <c r="AR54" s="254">
        <f>SUMIFS(Pagamentos!$E:$E,Pagamentos!$B:$B,DRE!$B54,Pagamentos!$A:$A,DRE!AR$3)</f>
        <v>0</v>
      </c>
      <c r="AS54" s="254">
        <f>SUMIFS(Pagamentos!$E:$E,Pagamentos!$B:$B,DRE!$B54,Pagamentos!$A:$A,DRE!AS$3)</f>
        <v>0</v>
      </c>
    </row>
    <row r="55" spans="1:45" s="250" customFormat="1" outlineLevel="1" x14ac:dyDescent="0.25">
      <c r="A55" s="248">
        <v>52</v>
      </c>
      <c r="B55" s="251" t="str">
        <f>VLOOKUP(A55,Config!$A$8:$B$176,2,0)</f>
        <v>PARTICIPAÇÃO LUCRO E RESULTADOS (PLR)</v>
      </c>
      <c r="C55" s="252"/>
      <c r="D55" s="253"/>
      <c r="F55" s="108"/>
      <c r="G55" s="103" t="str">
        <f t="shared" si="3"/>
        <v/>
      </c>
      <c r="I55" s="105">
        <f t="shared" si="32"/>
        <v>0</v>
      </c>
      <c r="J55" s="103">
        <f t="shared" si="5"/>
        <v>0</v>
      </c>
      <c r="L55" s="108" t="str">
        <f t="shared" si="33"/>
        <v/>
      </c>
      <c r="M55" s="103" t="str">
        <f t="shared" si="34"/>
        <v/>
      </c>
      <c r="O55" s="254">
        <f>SUMIFS(Pagamentos!$E:$E,Pagamentos!$B:$B,DRE!$B55,Pagamentos!$A:$A,DRE!O$3)</f>
        <v>0</v>
      </c>
      <c r="P55" s="254">
        <f>SUMIFS(Pagamentos!$E:$E,Pagamentos!$B:$B,DRE!$B55,Pagamentos!$A:$A,DRE!P$3)</f>
        <v>0</v>
      </c>
      <c r="Q55" s="254">
        <f>SUMIFS(Pagamentos!$E:$E,Pagamentos!$B:$B,DRE!$B55,Pagamentos!$A:$A,DRE!Q$3)</f>
        <v>0</v>
      </c>
      <c r="R55" s="254">
        <f>SUMIFS(Pagamentos!$E:$E,Pagamentos!$B:$B,DRE!$B55,Pagamentos!$A:$A,DRE!R$3)</f>
        <v>0</v>
      </c>
      <c r="S55" s="254">
        <f>SUMIFS(Pagamentos!$E:$E,Pagamentos!$B:$B,DRE!$B55,Pagamentos!$A:$A,DRE!S$3)</f>
        <v>0</v>
      </c>
      <c r="T55" s="254">
        <f>SUMIFS(Pagamentos!$E:$E,Pagamentos!$B:$B,DRE!$B55,Pagamentos!$A:$A,DRE!T$3)</f>
        <v>0</v>
      </c>
      <c r="U55" s="254">
        <f>SUMIFS(Pagamentos!$E:$E,Pagamentos!$B:$B,DRE!$B55,Pagamentos!$A:$A,DRE!U$3)</f>
        <v>0</v>
      </c>
      <c r="V55" s="254">
        <f>SUMIFS(Pagamentos!$E:$E,Pagamentos!$B:$B,DRE!$B55,Pagamentos!$A:$A,DRE!V$3)</f>
        <v>0</v>
      </c>
      <c r="W55" s="254">
        <f>SUMIFS(Pagamentos!$E:$E,Pagamentos!$B:$B,DRE!$B55,Pagamentos!$A:$A,DRE!W$3)</f>
        <v>0</v>
      </c>
      <c r="X55" s="254">
        <f>SUMIFS(Pagamentos!$E:$E,Pagamentos!$B:$B,DRE!$B55,Pagamentos!$A:$A,DRE!X$3)</f>
        <v>0</v>
      </c>
      <c r="Y55" s="254">
        <f>SUMIFS(Pagamentos!$E:$E,Pagamentos!$B:$B,DRE!$B55,Pagamentos!$A:$A,DRE!Y$3)</f>
        <v>0</v>
      </c>
      <c r="Z55" s="254">
        <f>SUMIFS(Pagamentos!$E:$E,Pagamentos!$B:$B,DRE!$B55,Pagamentos!$A:$A,DRE!Z$3)</f>
        <v>0</v>
      </c>
      <c r="AA55" s="254">
        <f>SUMIFS(Pagamentos!$E:$E,Pagamentos!$B:$B,DRE!$B55,Pagamentos!$A:$A,DRE!AA$3)</f>
        <v>0</v>
      </c>
      <c r="AB55" s="254">
        <f>SUMIFS(Pagamentos!$E:$E,Pagamentos!$B:$B,DRE!$B55,Pagamentos!$A:$A,DRE!AB$3)</f>
        <v>0</v>
      </c>
      <c r="AC55" s="254">
        <f>SUMIFS(Pagamentos!$E:$E,Pagamentos!$B:$B,DRE!$B55,Pagamentos!$A:$A,DRE!AC$3)</f>
        <v>0</v>
      </c>
      <c r="AD55" s="254">
        <f>SUMIFS(Pagamentos!$E:$E,Pagamentos!$B:$B,DRE!$B55,Pagamentos!$A:$A,DRE!AD$3)</f>
        <v>0</v>
      </c>
      <c r="AE55" s="254">
        <f>SUMIFS(Pagamentos!$E:$E,Pagamentos!$B:$B,DRE!$B55,Pagamentos!$A:$A,DRE!AE$3)</f>
        <v>0</v>
      </c>
      <c r="AF55" s="254">
        <f>SUMIFS(Pagamentos!$E:$E,Pagamentos!$B:$B,DRE!$B55,Pagamentos!$A:$A,DRE!AF$3)</f>
        <v>0</v>
      </c>
      <c r="AG55" s="254">
        <f>SUMIFS(Pagamentos!$E:$E,Pagamentos!$B:$B,DRE!$B55,Pagamentos!$A:$A,DRE!AG$3)</f>
        <v>0</v>
      </c>
      <c r="AH55" s="254">
        <f>SUMIFS(Pagamentos!$E:$E,Pagamentos!$B:$B,DRE!$B55,Pagamentos!$A:$A,DRE!AH$3)</f>
        <v>0</v>
      </c>
      <c r="AI55" s="254">
        <f>SUMIFS(Pagamentos!$E:$E,Pagamentos!$B:$B,DRE!$B55,Pagamentos!$A:$A,DRE!AI$3)</f>
        <v>0</v>
      </c>
      <c r="AJ55" s="254">
        <f>SUMIFS(Pagamentos!$E:$E,Pagamentos!$B:$B,DRE!$B55,Pagamentos!$A:$A,DRE!AJ$3)</f>
        <v>0</v>
      </c>
      <c r="AK55" s="254">
        <f>SUMIFS(Pagamentos!$E:$E,Pagamentos!$B:$B,DRE!$B55,Pagamentos!$A:$A,DRE!AK$3)</f>
        <v>0</v>
      </c>
      <c r="AL55" s="254">
        <f>SUMIFS(Pagamentos!$E:$E,Pagamentos!$B:$B,DRE!$B55,Pagamentos!$A:$A,DRE!AL$3)</f>
        <v>0</v>
      </c>
      <c r="AM55" s="254">
        <f>SUMIFS(Pagamentos!$E:$E,Pagamentos!$B:$B,DRE!$B55,Pagamentos!$A:$A,DRE!AM$3)</f>
        <v>0</v>
      </c>
      <c r="AN55" s="254">
        <f>SUMIFS(Pagamentos!$E:$E,Pagamentos!$B:$B,DRE!$B55,Pagamentos!$A:$A,DRE!AN$3)</f>
        <v>0</v>
      </c>
      <c r="AO55" s="254">
        <f>SUMIFS(Pagamentos!$E:$E,Pagamentos!$B:$B,DRE!$B55,Pagamentos!$A:$A,DRE!AO$3)</f>
        <v>0</v>
      </c>
      <c r="AP55" s="254">
        <f>SUMIFS(Pagamentos!$E:$E,Pagamentos!$B:$B,DRE!$B55,Pagamentos!$A:$A,DRE!AP$3)</f>
        <v>0</v>
      </c>
      <c r="AQ55" s="254">
        <f>SUMIFS(Pagamentos!$E:$E,Pagamentos!$B:$B,DRE!$B55,Pagamentos!$A:$A,DRE!AQ$3)</f>
        <v>0</v>
      </c>
      <c r="AR55" s="254">
        <f>SUMIFS(Pagamentos!$E:$E,Pagamentos!$B:$B,DRE!$B55,Pagamentos!$A:$A,DRE!AR$3)</f>
        <v>0</v>
      </c>
      <c r="AS55" s="254">
        <f>SUMIFS(Pagamentos!$E:$E,Pagamentos!$B:$B,DRE!$B55,Pagamentos!$A:$A,DRE!AS$3)</f>
        <v>0</v>
      </c>
    </row>
    <row r="56" spans="1:45" s="250" customFormat="1" outlineLevel="1" x14ac:dyDescent="0.25">
      <c r="A56" s="248">
        <v>53</v>
      </c>
      <c r="B56" s="251" t="str">
        <f>VLOOKUP(A56,Config!$A$8:$B$176,2,0)</f>
        <v>PENSÃO ALIMENTÍCIA</v>
      </c>
      <c r="C56" s="252"/>
      <c r="D56" s="253"/>
      <c r="F56" s="108"/>
      <c r="G56" s="103" t="str">
        <f t="shared" si="3"/>
        <v/>
      </c>
      <c r="I56" s="105">
        <f t="shared" si="32"/>
        <v>1319.38</v>
      </c>
      <c r="J56" s="103">
        <f t="shared" si="5"/>
        <v>5.5488254244591981E-4</v>
      </c>
      <c r="L56" s="108">
        <f t="shared" si="33"/>
        <v>1319.38</v>
      </c>
      <c r="M56" s="103" t="e">
        <f t="shared" si="34"/>
        <v>#DIV/0!</v>
      </c>
      <c r="O56" s="254">
        <f>SUMIFS(Pagamentos!$E:$E,Pagamentos!$B:$B,DRE!$B56,Pagamentos!$A:$A,DRE!O$3)</f>
        <v>0</v>
      </c>
      <c r="P56" s="254">
        <f>SUMIFS(Pagamentos!$E:$E,Pagamentos!$B:$B,DRE!$B56,Pagamentos!$A:$A,DRE!P$3)</f>
        <v>0</v>
      </c>
      <c r="Q56" s="254">
        <f>SUMIFS(Pagamentos!$E:$E,Pagamentos!$B:$B,DRE!$B56,Pagamentos!$A:$A,DRE!Q$3)</f>
        <v>0</v>
      </c>
      <c r="R56" s="254">
        <f>SUMIFS(Pagamentos!$E:$E,Pagamentos!$B:$B,DRE!$B56,Pagamentos!$A:$A,DRE!R$3)</f>
        <v>0</v>
      </c>
      <c r="S56" s="254">
        <f>SUMIFS(Pagamentos!$E:$E,Pagamentos!$B:$B,DRE!$B56,Pagamentos!$A:$A,DRE!S$3)</f>
        <v>642.98</v>
      </c>
      <c r="T56" s="254">
        <f>SUMIFS(Pagamentos!$E:$E,Pagamentos!$B:$B,DRE!$B56,Pagamentos!$A:$A,DRE!T$3)</f>
        <v>0</v>
      </c>
      <c r="U56" s="254">
        <f>SUMIFS(Pagamentos!$E:$E,Pagamentos!$B:$B,DRE!$B56,Pagamentos!$A:$A,DRE!U$3)</f>
        <v>0</v>
      </c>
      <c r="V56" s="254">
        <f>SUMIFS(Pagamentos!$E:$E,Pagamentos!$B:$B,DRE!$B56,Pagamentos!$A:$A,DRE!V$3)</f>
        <v>0</v>
      </c>
      <c r="W56" s="254">
        <f>SUMIFS(Pagamentos!$E:$E,Pagamentos!$B:$B,DRE!$B56,Pagamentos!$A:$A,DRE!W$3)</f>
        <v>0</v>
      </c>
      <c r="X56" s="254">
        <f>SUMIFS(Pagamentos!$E:$E,Pagamentos!$B:$B,DRE!$B56,Pagamentos!$A:$A,DRE!X$3)</f>
        <v>0</v>
      </c>
      <c r="Y56" s="254">
        <f>SUMIFS(Pagamentos!$E:$E,Pagamentos!$B:$B,DRE!$B56,Pagamentos!$A:$A,DRE!Y$3)</f>
        <v>0</v>
      </c>
      <c r="Z56" s="254">
        <f>SUMIFS(Pagamentos!$E:$E,Pagamentos!$B:$B,DRE!$B56,Pagamentos!$A:$A,DRE!Z$3)</f>
        <v>0</v>
      </c>
      <c r="AA56" s="254">
        <f>SUMIFS(Pagamentos!$E:$E,Pagamentos!$B:$B,DRE!$B56,Pagamentos!$A:$A,DRE!AA$3)</f>
        <v>0</v>
      </c>
      <c r="AB56" s="254">
        <f>SUMIFS(Pagamentos!$E:$E,Pagamentos!$B:$B,DRE!$B56,Pagamentos!$A:$A,DRE!AB$3)</f>
        <v>0</v>
      </c>
      <c r="AC56" s="254">
        <f>SUMIFS(Pagamentos!$E:$E,Pagamentos!$B:$B,DRE!$B56,Pagamentos!$A:$A,DRE!AC$3)</f>
        <v>0</v>
      </c>
      <c r="AD56" s="254">
        <f>SUMIFS(Pagamentos!$E:$E,Pagamentos!$B:$B,DRE!$B56,Pagamentos!$A:$A,DRE!AD$3)</f>
        <v>0</v>
      </c>
      <c r="AE56" s="254">
        <f>SUMIFS(Pagamentos!$E:$E,Pagamentos!$B:$B,DRE!$B56,Pagamentos!$A:$A,DRE!AE$3)</f>
        <v>0</v>
      </c>
      <c r="AF56" s="254">
        <f>SUMIFS(Pagamentos!$E:$E,Pagamentos!$B:$B,DRE!$B56,Pagamentos!$A:$A,DRE!AF$3)</f>
        <v>0</v>
      </c>
      <c r="AG56" s="254">
        <f>SUMIFS(Pagamentos!$E:$E,Pagamentos!$B:$B,DRE!$B56,Pagamentos!$A:$A,DRE!AG$3)</f>
        <v>0</v>
      </c>
      <c r="AH56" s="254">
        <f>SUMIFS(Pagamentos!$E:$E,Pagamentos!$B:$B,DRE!$B56,Pagamentos!$A:$A,DRE!AH$3)</f>
        <v>0</v>
      </c>
      <c r="AI56" s="254">
        <f>SUMIFS(Pagamentos!$E:$E,Pagamentos!$B:$B,DRE!$B56,Pagamentos!$A:$A,DRE!AI$3)</f>
        <v>0</v>
      </c>
      <c r="AJ56" s="254">
        <f>SUMIFS(Pagamentos!$E:$E,Pagamentos!$B:$B,DRE!$B56,Pagamentos!$A:$A,DRE!AJ$3)</f>
        <v>0</v>
      </c>
      <c r="AK56" s="254">
        <f>SUMIFS(Pagamentos!$E:$E,Pagamentos!$B:$B,DRE!$B56,Pagamentos!$A:$A,DRE!AK$3)</f>
        <v>0</v>
      </c>
      <c r="AL56" s="254">
        <f>SUMIFS(Pagamentos!$E:$E,Pagamentos!$B:$B,DRE!$B56,Pagamentos!$A:$A,DRE!AL$3)</f>
        <v>0</v>
      </c>
      <c r="AM56" s="254">
        <f>SUMIFS(Pagamentos!$E:$E,Pagamentos!$B:$B,DRE!$B56,Pagamentos!$A:$A,DRE!AM$3)</f>
        <v>0</v>
      </c>
      <c r="AN56" s="254">
        <f>SUMIFS(Pagamentos!$E:$E,Pagamentos!$B:$B,DRE!$B56,Pagamentos!$A:$A,DRE!AN$3)</f>
        <v>0</v>
      </c>
      <c r="AO56" s="254">
        <f>SUMIFS(Pagamentos!$E:$E,Pagamentos!$B:$B,DRE!$B56,Pagamentos!$A:$A,DRE!AO$3)</f>
        <v>676.4</v>
      </c>
      <c r="AP56" s="254">
        <f>SUMIFS(Pagamentos!$E:$E,Pagamentos!$B:$B,DRE!$B56,Pagamentos!$A:$A,DRE!AP$3)</f>
        <v>0</v>
      </c>
      <c r="AQ56" s="254">
        <f>SUMIFS(Pagamentos!$E:$E,Pagamentos!$B:$B,DRE!$B56,Pagamentos!$A:$A,DRE!AQ$3)</f>
        <v>0</v>
      </c>
      <c r="AR56" s="254">
        <f>SUMIFS(Pagamentos!$E:$E,Pagamentos!$B:$B,DRE!$B56,Pagamentos!$A:$A,DRE!AR$3)</f>
        <v>0</v>
      </c>
      <c r="AS56" s="254">
        <f>SUMIFS(Pagamentos!$E:$E,Pagamentos!$B:$B,DRE!$B56,Pagamentos!$A:$A,DRE!AS$3)</f>
        <v>0</v>
      </c>
    </row>
    <row r="57" spans="1:45" s="250" customFormat="1" outlineLevel="1" x14ac:dyDescent="0.25">
      <c r="A57" s="248">
        <v>54</v>
      </c>
      <c r="B57" s="251" t="str">
        <f>VLOOKUP(A57,Config!$A$8:$B$176,2,0)</f>
        <v>PREMIAÇÃO</v>
      </c>
      <c r="C57" s="252"/>
      <c r="D57" s="253"/>
      <c r="F57" s="108"/>
      <c r="G57" s="103" t="str">
        <f t="shared" si="3"/>
        <v/>
      </c>
      <c r="I57" s="105">
        <f t="shared" si="32"/>
        <v>0</v>
      </c>
      <c r="J57" s="103">
        <f t="shared" si="5"/>
        <v>0</v>
      </c>
      <c r="L57" s="108" t="str">
        <f t="shared" si="33"/>
        <v/>
      </c>
      <c r="M57" s="103" t="str">
        <f t="shared" si="34"/>
        <v/>
      </c>
      <c r="O57" s="254">
        <f>SUMIFS(Pagamentos!$E:$E,Pagamentos!$B:$B,DRE!$B57,Pagamentos!$A:$A,DRE!O$3)</f>
        <v>0</v>
      </c>
      <c r="P57" s="254">
        <f>SUMIFS(Pagamentos!$E:$E,Pagamentos!$B:$B,DRE!$B57,Pagamentos!$A:$A,DRE!P$3)</f>
        <v>0</v>
      </c>
      <c r="Q57" s="254">
        <f>SUMIFS(Pagamentos!$E:$E,Pagamentos!$B:$B,DRE!$B57,Pagamentos!$A:$A,DRE!Q$3)</f>
        <v>0</v>
      </c>
      <c r="R57" s="254">
        <f>SUMIFS(Pagamentos!$E:$E,Pagamentos!$B:$B,DRE!$B57,Pagamentos!$A:$A,DRE!R$3)</f>
        <v>0</v>
      </c>
      <c r="S57" s="254">
        <f>SUMIFS(Pagamentos!$E:$E,Pagamentos!$B:$B,DRE!$B57,Pagamentos!$A:$A,DRE!S$3)</f>
        <v>0</v>
      </c>
      <c r="T57" s="254">
        <f>SUMIFS(Pagamentos!$E:$E,Pagamentos!$B:$B,DRE!$B57,Pagamentos!$A:$A,DRE!T$3)</f>
        <v>0</v>
      </c>
      <c r="U57" s="254">
        <f>SUMIFS(Pagamentos!$E:$E,Pagamentos!$B:$B,DRE!$B57,Pagamentos!$A:$A,DRE!U$3)</f>
        <v>0</v>
      </c>
      <c r="V57" s="254">
        <f>SUMIFS(Pagamentos!$E:$E,Pagamentos!$B:$B,DRE!$B57,Pagamentos!$A:$A,DRE!V$3)</f>
        <v>0</v>
      </c>
      <c r="W57" s="254">
        <f>SUMIFS(Pagamentos!$E:$E,Pagamentos!$B:$B,DRE!$B57,Pagamentos!$A:$A,DRE!W$3)</f>
        <v>0</v>
      </c>
      <c r="X57" s="254">
        <f>SUMIFS(Pagamentos!$E:$E,Pagamentos!$B:$B,DRE!$B57,Pagamentos!$A:$A,DRE!X$3)</f>
        <v>0</v>
      </c>
      <c r="Y57" s="254">
        <f>SUMIFS(Pagamentos!$E:$E,Pagamentos!$B:$B,DRE!$B57,Pagamentos!$A:$A,DRE!Y$3)</f>
        <v>0</v>
      </c>
      <c r="Z57" s="254">
        <f>SUMIFS(Pagamentos!$E:$E,Pagamentos!$B:$B,DRE!$B57,Pagamentos!$A:$A,DRE!Z$3)</f>
        <v>0</v>
      </c>
      <c r="AA57" s="254">
        <f>SUMIFS(Pagamentos!$E:$E,Pagamentos!$B:$B,DRE!$B57,Pagamentos!$A:$A,DRE!AA$3)</f>
        <v>0</v>
      </c>
      <c r="AB57" s="254">
        <f>SUMIFS(Pagamentos!$E:$E,Pagamentos!$B:$B,DRE!$B57,Pagamentos!$A:$A,DRE!AB$3)</f>
        <v>0</v>
      </c>
      <c r="AC57" s="254">
        <f>SUMIFS(Pagamentos!$E:$E,Pagamentos!$B:$B,DRE!$B57,Pagamentos!$A:$A,DRE!AC$3)</f>
        <v>0</v>
      </c>
      <c r="AD57" s="254">
        <f>SUMIFS(Pagamentos!$E:$E,Pagamentos!$B:$B,DRE!$B57,Pagamentos!$A:$A,DRE!AD$3)</f>
        <v>0</v>
      </c>
      <c r="AE57" s="254">
        <f>SUMIFS(Pagamentos!$E:$E,Pagamentos!$B:$B,DRE!$B57,Pagamentos!$A:$A,DRE!AE$3)</f>
        <v>0</v>
      </c>
      <c r="AF57" s="254">
        <f>SUMIFS(Pagamentos!$E:$E,Pagamentos!$B:$B,DRE!$B57,Pagamentos!$A:$A,DRE!AF$3)</f>
        <v>0</v>
      </c>
      <c r="AG57" s="254">
        <f>SUMIFS(Pagamentos!$E:$E,Pagamentos!$B:$B,DRE!$B57,Pagamentos!$A:$A,DRE!AG$3)</f>
        <v>0</v>
      </c>
      <c r="AH57" s="254">
        <f>SUMIFS(Pagamentos!$E:$E,Pagamentos!$B:$B,DRE!$B57,Pagamentos!$A:$A,DRE!AH$3)</f>
        <v>0</v>
      </c>
      <c r="AI57" s="254">
        <f>SUMIFS(Pagamentos!$E:$E,Pagamentos!$B:$B,DRE!$B57,Pagamentos!$A:$A,DRE!AI$3)</f>
        <v>0</v>
      </c>
      <c r="AJ57" s="254">
        <f>SUMIFS(Pagamentos!$E:$E,Pagamentos!$B:$B,DRE!$B57,Pagamentos!$A:$A,DRE!AJ$3)</f>
        <v>0</v>
      </c>
      <c r="AK57" s="254">
        <f>SUMIFS(Pagamentos!$E:$E,Pagamentos!$B:$B,DRE!$B57,Pagamentos!$A:$A,DRE!AK$3)</f>
        <v>0</v>
      </c>
      <c r="AL57" s="254">
        <f>SUMIFS(Pagamentos!$E:$E,Pagamentos!$B:$B,DRE!$B57,Pagamentos!$A:$A,DRE!AL$3)</f>
        <v>0</v>
      </c>
      <c r="AM57" s="254">
        <f>SUMIFS(Pagamentos!$E:$E,Pagamentos!$B:$B,DRE!$B57,Pagamentos!$A:$A,DRE!AM$3)</f>
        <v>0</v>
      </c>
      <c r="AN57" s="254">
        <f>SUMIFS(Pagamentos!$E:$E,Pagamentos!$B:$B,DRE!$B57,Pagamentos!$A:$A,DRE!AN$3)</f>
        <v>0</v>
      </c>
      <c r="AO57" s="254">
        <f>SUMIFS(Pagamentos!$E:$E,Pagamentos!$B:$B,DRE!$B57,Pagamentos!$A:$A,DRE!AO$3)</f>
        <v>0</v>
      </c>
      <c r="AP57" s="254">
        <f>SUMIFS(Pagamentos!$E:$E,Pagamentos!$B:$B,DRE!$B57,Pagamentos!$A:$A,DRE!AP$3)</f>
        <v>0</v>
      </c>
      <c r="AQ57" s="254">
        <f>SUMIFS(Pagamentos!$E:$E,Pagamentos!$B:$B,DRE!$B57,Pagamentos!$A:$A,DRE!AQ$3)</f>
        <v>0</v>
      </c>
      <c r="AR57" s="254">
        <f>SUMIFS(Pagamentos!$E:$E,Pagamentos!$B:$B,DRE!$B57,Pagamentos!$A:$A,DRE!AR$3)</f>
        <v>0</v>
      </c>
      <c r="AS57" s="254">
        <f>SUMIFS(Pagamentos!$E:$E,Pagamentos!$B:$B,DRE!$B57,Pagamentos!$A:$A,DRE!AS$3)</f>
        <v>0</v>
      </c>
    </row>
    <row r="58" spans="1:45" s="250" customFormat="1" outlineLevel="1" x14ac:dyDescent="0.25">
      <c r="A58" s="248">
        <v>55</v>
      </c>
      <c r="B58" s="251" t="str">
        <f>VLOOKUP(A58,Config!$A$8:$B$176,2,0)</f>
        <v>PRO LABORE</v>
      </c>
      <c r="C58" s="252"/>
      <c r="D58" s="253"/>
      <c r="F58" s="108"/>
      <c r="G58" s="103" t="str">
        <f t="shared" si="3"/>
        <v/>
      </c>
      <c r="I58" s="105">
        <f t="shared" si="32"/>
        <v>69268.88</v>
      </c>
      <c r="J58" s="103">
        <f t="shared" si="5"/>
        <v>2.913193488364332E-2</v>
      </c>
      <c r="L58" s="108">
        <f t="shared" si="33"/>
        <v>69268.88</v>
      </c>
      <c r="M58" s="103" t="e">
        <f t="shared" si="34"/>
        <v>#DIV/0!</v>
      </c>
      <c r="O58" s="254">
        <f>SUMIFS(Pagamentos!$E:$E,Pagamentos!$B:$B,DRE!$B58,Pagamentos!$A:$A,DRE!O$3)</f>
        <v>0</v>
      </c>
      <c r="P58" s="254">
        <f>SUMIFS(Pagamentos!$E:$E,Pagamentos!$B:$B,DRE!$B58,Pagamentos!$A:$A,DRE!P$3)</f>
        <v>0</v>
      </c>
      <c r="Q58" s="254">
        <f>SUMIFS(Pagamentos!$E:$E,Pagamentos!$B:$B,DRE!$B58,Pagamentos!$A:$A,DRE!Q$3)</f>
        <v>0</v>
      </c>
      <c r="R58" s="254">
        <f>SUMIFS(Pagamentos!$E:$E,Pagamentos!$B:$B,DRE!$B58,Pagamentos!$A:$A,DRE!R$3)</f>
        <v>22000</v>
      </c>
      <c r="S58" s="254">
        <f>SUMIFS(Pagamentos!$E:$E,Pagamentos!$B:$B,DRE!$B58,Pagamentos!$A:$A,DRE!S$3)</f>
        <v>29465.52</v>
      </c>
      <c r="T58" s="254">
        <f>SUMIFS(Pagamentos!$E:$E,Pagamentos!$B:$B,DRE!$B58,Pagamentos!$A:$A,DRE!T$3)</f>
        <v>1403.36</v>
      </c>
      <c r="U58" s="254">
        <f>SUMIFS(Pagamentos!$E:$E,Pagamentos!$B:$B,DRE!$B58,Pagamentos!$A:$A,DRE!U$3)</f>
        <v>0</v>
      </c>
      <c r="V58" s="254">
        <f>SUMIFS(Pagamentos!$E:$E,Pagamentos!$B:$B,DRE!$B58,Pagamentos!$A:$A,DRE!V$3)</f>
        <v>0</v>
      </c>
      <c r="W58" s="254">
        <f>SUMIFS(Pagamentos!$E:$E,Pagamentos!$B:$B,DRE!$B58,Pagamentos!$A:$A,DRE!W$3)</f>
        <v>0</v>
      </c>
      <c r="X58" s="254">
        <f>SUMIFS(Pagamentos!$E:$E,Pagamentos!$B:$B,DRE!$B58,Pagamentos!$A:$A,DRE!X$3)</f>
        <v>0</v>
      </c>
      <c r="Y58" s="254">
        <f>SUMIFS(Pagamentos!$E:$E,Pagamentos!$B:$B,DRE!$B58,Pagamentos!$A:$A,DRE!Y$3)</f>
        <v>0</v>
      </c>
      <c r="Z58" s="254">
        <f>SUMIFS(Pagamentos!$E:$E,Pagamentos!$B:$B,DRE!$B58,Pagamentos!$A:$A,DRE!Z$3)</f>
        <v>0</v>
      </c>
      <c r="AA58" s="254">
        <f>SUMIFS(Pagamentos!$E:$E,Pagamentos!$B:$B,DRE!$B58,Pagamentos!$A:$A,DRE!AA$3)</f>
        <v>7000</v>
      </c>
      <c r="AB58" s="254">
        <f>SUMIFS(Pagamentos!$E:$E,Pagamentos!$B:$B,DRE!$B58,Pagamentos!$A:$A,DRE!AB$3)</f>
        <v>0</v>
      </c>
      <c r="AC58" s="254">
        <f>SUMIFS(Pagamentos!$E:$E,Pagamentos!$B:$B,DRE!$B58,Pagamentos!$A:$A,DRE!AC$3)</f>
        <v>0</v>
      </c>
      <c r="AD58" s="254">
        <f>SUMIFS(Pagamentos!$E:$E,Pagamentos!$B:$B,DRE!$B58,Pagamentos!$A:$A,DRE!AD$3)</f>
        <v>0</v>
      </c>
      <c r="AE58" s="254">
        <f>SUMIFS(Pagamentos!$E:$E,Pagamentos!$B:$B,DRE!$B58,Pagamentos!$A:$A,DRE!AE$3)</f>
        <v>400</v>
      </c>
      <c r="AF58" s="254">
        <f>SUMIFS(Pagamentos!$E:$E,Pagamentos!$B:$B,DRE!$B58,Pagamentos!$A:$A,DRE!AF$3)</f>
        <v>9000</v>
      </c>
      <c r="AG58" s="254">
        <f>SUMIFS(Pagamentos!$E:$E,Pagamentos!$B:$B,DRE!$B58,Pagamentos!$A:$A,DRE!AG$3)</f>
        <v>0</v>
      </c>
      <c r="AH58" s="254">
        <f>SUMIFS(Pagamentos!$E:$E,Pagamentos!$B:$B,DRE!$B58,Pagamentos!$A:$A,DRE!AH$3)</f>
        <v>0</v>
      </c>
      <c r="AI58" s="254">
        <f>SUMIFS(Pagamentos!$E:$E,Pagamentos!$B:$B,DRE!$B58,Pagamentos!$A:$A,DRE!AI$3)</f>
        <v>0</v>
      </c>
      <c r="AJ58" s="254">
        <f>SUMIFS(Pagamentos!$E:$E,Pagamentos!$B:$B,DRE!$B58,Pagamentos!$A:$A,DRE!AJ$3)</f>
        <v>0</v>
      </c>
      <c r="AK58" s="254">
        <f>SUMIFS(Pagamentos!$E:$E,Pagamentos!$B:$B,DRE!$B58,Pagamentos!$A:$A,DRE!AK$3)</f>
        <v>0</v>
      </c>
      <c r="AL58" s="254">
        <f>SUMIFS(Pagamentos!$E:$E,Pagamentos!$B:$B,DRE!$B58,Pagamentos!$A:$A,DRE!AL$3)</f>
        <v>0</v>
      </c>
      <c r="AM58" s="254">
        <f>SUMIFS(Pagamentos!$E:$E,Pagamentos!$B:$B,DRE!$B58,Pagamentos!$A:$A,DRE!AM$3)</f>
        <v>0</v>
      </c>
      <c r="AN58" s="254">
        <f>SUMIFS(Pagamentos!$E:$E,Pagamentos!$B:$B,DRE!$B58,Pagamentos!$A:$A,DRE!AN$3)</f>
        <v>0</v>
      </c>
      <c r="AO58" s="254">
        <f>SUMIFS(Pagamentos!$E:$E,Pagamentos!$B:$B,DRE!$B58,Pagamentos!$A:$A,DRE!AO$3)</f>
        <v>0</v>
      </c>
      <c r="AP58" s="254">
        <f>SUMIFS(Pagamentos!$E:$E,Pagamentos!$B:$B,DRE!$B58,Pagamentos!$A:$A,DRE!AP$3)</f>
        <v>0</v>
      </c>
      <c r="AQ58" s="254">
        <f>SUMIFS(Pagamentos!$E:$E,Pagamentos!$B:$B,DRE!$B58,Pagamentos!$A:$A,DRE!AQ$3)</f>
        <v>0</v>
      </c>
      <c r="AR58" s="254">
        <f>SUMIFS(Pagamentos!$E:$E,Pagamentos!$B:$B,DRE!$B58,Pagamentos!$A:$A,DRE!AR$3)</f>
        <v>0</v>
      </c>
      <c r="AS58" s="254">
        <f>SUMIFS(Pagamentos!$E:$E,Pagamentos!$B:$B,DRE!$B58,Pagamentos!$A:$A,DRE!AS$3)</f>
        <v>0</v>
      </c>
    </row>
    <row r="59" spans="1:45" s="250" customFormat="1" outlineLevel="1" x14ac:dyDescent="0.25">
      <c r="A59" s="248">
        <v>56</v>
      </c>
      <c r="B59" s="251" t="str">
        <f>VLOOKUP(A59,Config!$A$8:$B$176,2,0)</f>
        <v>RESCISÕES</v>
      </c>
      <c r="C59" s="252"/>
      <c r="D59" s="253"/>
      <c r="F59" s="108"/>
      <c r="G59" s="103" t="str">
        <f t="shared" si="3"/>
        <v/>
      </c>
      <c r="I59" s="105">
        <f t="shared" si="32"/>
        <v>13529.220000000001</v>
      </c>
      <c r="J59" s="103">
        <f t="shared" si="5"/>
        <v>5.6898906993513524E-3</v>
      </c>
      <c r="L59" s="108">
        <f t="shared" si="33"/>
        <v>13529.220000000001</v>
      </c>
      <c r="M59" s="103" t="e">
        <f t="shared" si="34"/>
        <v>#DIV/0!</v>
      </c>
      <c r="O59" s="254">
        <f>SUMIFS(Pagamentos!$E:$E,Pagamentos!$B:$B,DRE!$B59,Pagamentos!$A:$A,DRE!O$3)</f>
        <v>0</v>
      </c>
      <c r="P59" s="254">
        <f>SUMIFS(Pagamentos!$E:$E,Pagamentos!$B:$B,DRE!$B59,Pagamentos!$A:$A,DRE!P$3)</f>
        <v>0</v>
      </c>
      <c r="Q59" s="254">
        <f>SUMIFS(Pagamentos!$E:$E,Pagamentos!$B:$B,DRE!$B59,Pagamentos!$A:$A,DRE!Q$3)</f>
        <v>0</v>
      </c>
      <c r="R59" s="254">
        <f>SUMIFS(Pagamentos!$E:$E,Pagamentos!$B:$B,DRE!$B59,Pagamentos!$A:$A,DRE!R$3)</f>
        <v>0</v>
      </c>
      <c r="S59" s="254">
        <f>SUMIFS(Pagamentos!$E:$E,Pagamentos!$B:$B,DRE!$B59,Pagamentos!$A:$A,DRE!S$3)</f>
        <v>0</v>
      </c>
      <c r="T59" s="254">
        <f>SUMIFS(Pagamentos!$E:$E,Pagamentos!$B:$B,DRE!$B59,Pagamentos!$A:$A,DRE!T$3)</f>
        <v>0</v>
      </c>
      <c r="U59" s="254">
        <f>SUMIFS(Pagamentos!$E:$E,Pagamentos!$B:$B,DRE!$B59,Pagamentos!$A:$A,DRE!U$3)</f>
        <v>0</v>
      </c>
      <c r="V59" s="254">
        <f>SUMIFS(Pagamentos!$E:$E,Pagamentos!$B:$B,DRE!$B59,Pagamentos!$A:$A,DRE!V$3)</f>
        <v>0</v>
      </c>
      <c r="W59" s="254">
        <f>SUMIFS(Pagamentos!$E:$E,Pagamentos!$B:$B,DRE!$B59,Pagamentos!$A:$A,DRE!W$3)</f>
        <v>0</v>
      </c>
      <c r="X59" s="254">
        <f>SUMIFS(Pagamentos!$E:$E,Pagamentos!$B:$B,DRE!$B59,Pagamentos!$A:$A,DRE!X$3)</f>
        <v>0</v>
      </c>
      <c r="Y59" s="254">
        <f>SUMIFS(Pagamentos!$E:$E,Pagamentos!$B:$B,DRE!$B59,Pagamentos!$A:$A,DRE!Y$3)</f>
        <v>0</v>
      </c>
      <c r="Z59" s="254">
        <f>SUMIFS(Pagamentos!$E:$E,Pagamentos!$B:$B,DRE!$B59,Pagamentos!$A:$A,DRE!Z$3)</f>
        <v>0</v>
      </c>
      <c r="AA59" s="254">
        <f>SUMIFS(Pagamentos!$E:$E,Pagamentos!$B:$B,DRE!$B59,Pagamentos!$A:$A,DRE!AA$3)</f>
        <v>10829.630000000001</v>
      </c>
      <c r="AB59" s="254">
        <f>SUMIFS(Pagamentos!$E:$E,Pagamentos!$B:$B,DRE!$B59,Pagamentos!$A:$A,DRE!AB$3)</f>
        <v>0</v>
      </c>
      <c r="AC59" s="254">
        <f>SUMIFS(Pagamentos!$E:$E,Pagamentos!$B:$B,DRE!$B59,Pagamentos!$A:$A,DRE!AC$3)</f>
        <v>0</v>
      </c>
      <c r="AD59" s="254">
        <f>SUMIFS(Pagamentos!$E:$E,Pagamentos!$B:$B,DRE!$B59,Pagamentos!$A:$A,DRE!AD$3)</f>
        <v>0</v>
      </c>
      <c r="AE59" s="254">
        <f>SUMIFS(Pagamentos!$E:$E,Pagamentos!$B:$B,DRE!$B59,Pagamentos!$A:$A,DRE!AE$3)</f>
        <v>0</v>
      </c>
      <c r="AF59" s="254">
        <f>SUMIFS(Pagamentos!$E:$E,Pagamentos!$B:$B,DRE!$B59,Pagamentos!$A:$A,DRE!AF$3)</f>
        <v>0</v>
      </c>
      <c r="AG59" s="254">
        <f>SUMIFS(Pagamentos!$E:$E,Pagamentos!$B:$B,DRE!$B59,Pagamentos!$A:$A,DRE!AG$3)</f>
        <v>0</v>
      </c>
      <c r="AH59" s="254">
        <f>SUMIFS(Pagamentos!$E:$E,Pagamentos!$B:$B,DRE!$B59,Pagamentos!$A:$A,DRE!AH$3)</f>
        <v>2699.59</v>
      </c>
      <c r="AI59" s="254">
        <f>SUMIFS(Pagamentos!$E:$E,Pagamentos!$B:$B,DRE!$B59,Pagamentos!$A:$A,DRE!AI$3)</f>
        <v>0</v>
      </c>
      <c r="AJ59" s="254">
        <f>SUMIFS(Pagamentos!$E:$E,Pagamentos!$B:$B,DRE!$B59,Pagamentos!$A:$A,DRE!AJ$3)</f>
        <v>0</v>
      </c>
      <c r="AK59" s="254">
        <f>SUMIFS(Pagamentos!$E:$E,Pagamentos!$B:$B,DRE!$B59,Pagamentos!$A:$A,DRE!AK$3)</f>
        <v>0</v>
      </c>
      <c r="AL59" s="254">
        <f>SUMIFS(Pagamentos!$E:$E,Pagamentos!$B:$B,DRE!$B59,Pagamentos!$A:$A,DRE!AL$3)</f>
        <v>0</v>
      </c>
      <c r="AM59" s="254">
        <f>SUMIFS(Pagamentos!$E:$E,Pagamentos!$B:$B,DRE!$B59,Pagamentos!$A:$A,DRE!AM$3)</f>
        <v>0</v>
      </c>
      <c r="AN59" s="254">
        <f>SUMIFS(Pagamentos!$E:$E,Pagamentos!$B:$B,DRE!$B59,Pagamentos!$A:$A,DRE!AN$3)</f>
        <v>0</v>
      </c>
      <c r="AO59" s="254">
        <f>SUMIFS(Pagamentos!$E:$E,Pagamentos!$B:$B,DRE!$B59,Pagamentos!$A:$A,DRE!AO$3)</f>
        <v>0</v>
      </c>
      <c r="AP59" s="254">
        <f>SUMIFS(Pagamentos!$E:$E,Pagamentos!$B:$B,DRE!$B59,Pagamentos!$A:$A,DRE!AP$3)</f>
        <v>0</v>
      </c>
      <c r="AQ59" s="254">
        <f>SUMIFS(Pagamentos!$E:$E,Pagamentos!$B:$B,DRE!$B59,Pagamentos!$A:$A,DRE!AQ$3)</f>
        <v>0</v>
      </c>
      <c r="AR59" s="254">
        <f>SUMIFS(Pagamentos!$E:$E,Pagamentos!$B:$B,DRE!$B59,Pagamentos!$A:$A,DRE!AR$3)</f>
        <v>0</v>
      </c>
      <c r="AS59" s="254">
        <f>SUMIFS(Pagamentos!$E:$E,Pagamentos!$B:$B,DRE!$B59,Pagamentos!$A:$A,DRE!AS$3)</f>
        <v>0</v>
      </c>
    </row>
    <row r="60" spans="1:45" s="250" customFormat="1" outlineLevel="1" x14ac:dyDescent="0.25">
      <c r="A60" s="248">
        <v>57</v>
      </c>
      <c r="B60" s="251" t="str">
        <f>VLOOKUP(A60,Config!$A$8:$B$176,2,0)</f>
        <v>SALARIOS</v>
      </c>
      <c r="C60" s="252"/>
      <c r="D60" s="253"/>
      <c r="F60" s="108"/>
      <c r="G60" s="103" t="str">
        <f t="shared" si="3"/>
        <v/>
      </c>
      <c r="I60" s="105">
        <f t="shared" si="32"/>
        <v>33264.550000000003</v>
      </c>
      <c r="J60" s="103">
        <f t="shared" si="5"/>
        <v>1.3989842257211282E-2</v>
      </c>
      <c r="L60" s="108">
        <f t="shared" si="33"/>
        <v>33264.550000000003</v>
      </c>
      <c r="M60" s="103" t="e">
        <f t="shared" si="34"/>
        <v>#DIV/0!</v>
      </c>
      <c r="O60" s="254">
        <f>SUMIFS(Pagamentos!$E:$E,Pagamentos!$B:$B,DRE!$B60,Pagamentos!$A:$A,DRE!O$3)</f>
        <v>0</v>
      </c>
      <c r="P60" s="254">
        <f>SUMIFS(Pagamentos!$E:$E,Pagamentos!$B:$B,DRE!$B60,Pagamentos!$A:$A,DRE!P$3)</f>
        <v>0</v>
      </c>
      <c r="Q60" s="254">
        <f>SUMIFS(Pagamentos!$E:$E,Pagamentos!$B:$B,DRE!$B60,Pagamentos!$A:$A,DRE!Q$3)</f>
        <v>0</v>
      </c>
      <c r="R60" s="254">
        <f>SUMIFS(Pagamentos!$E:$E,Pagamentos!$B:$B,DRE!$B60,Pagamentos!$A:$A,DRE!R$3)</f>
        <v>0</v>
      </c>
      <c r="S60" s="254">
        <f>SUMIFS(Pagamentos!$E:$E,Pagamentos!$B:$B,DRE!$B60,Pagamentos!$A:$A,DRE!S$3)</f>
        <v>31296.120000000003</v>
      </c>
      <c r="T60" s="254">
        <f>SUMIFS(Pagamentos!$E:$E,Pagamentos!$B:$B,DRE!$B60,Pagamentos!$A:$A,DRE!T$3)</f>
        <v>1664.43</v>
      </c>
      <c r="U60" s="254">
        <f>SUMIFS(Pagamentos!$E:$E,Pagamentos!$B:$B,DRE!$B60,Pagamentos!$A:$A,DRE!U$3)</f>
        <v>0</v>
      </c>
      <c r="V60" s="254">
        <f>SUMIFS(Pagamentos!$E:$E,Pagamentos!$B:$B,DRE!$B60,Pagamentos!$A:$A,DRE!V$3)</f>
        <v>0</v>
      </c>
      <c r="W60" s="254">
        <f>SUMIFS(Pagamentos!$E:$E,Pagamentos!$B:$B,DRE!$B60,Pagamentos!$A:$A,DRE!W$3)</f>
        <v>0</v>
      </c>
      <c r="X60" s="254">
        <f>SUMIFS(Pagamentos!$E:$E,Pagamentos!$B:$B,DRE!$B60,Pagamentos!$A:$A,DRE!X$3)</f>
        <v>0</v>
      </c>
      <c r="Y60" s="254">
        <f>SUMIFS(Pagamentos!$E:$E,Pagamentos!$B:$B,DRE!$B60,Pagamentos!$A:$A,DRE!Y$3)</f>
        <v>0</v>
      </c>
      <c r="Z60" s="254">
        <f>SUMIFS(Pagamentos!$E:$E,Pagamentos!$B:$B,DRE!$B60,Pagamentos!$A:$A,DRE!Z$3)</f>
        <v>0</v>
      </c>
      <c r="AA60" s="254">
        <f>SUMIFS(Pagamentos!$E:$E,Pagamentos!$B:$B,DRE!$B60,Pagamentos!$A:$A,DRE!AA$3)</f>
        <v>184</v>
      </c>
      <c r="AB60" s="254">
        <f>SUMIFS(Pagamentos!$E:$E,Pagamentos!$B:$B,DRE!$B60,Pagamentos!$A:$A,DRE!AB$3)</f>
        <v>0</v>
      </c>
      <c r="AC60" s="254">
        <f>SUMIFS(Pagamentos!$E:$E,Pagamentos!$B:$B,DRE!$B60,Pagamentos!$A:$A,DRE!AC$3)</f>
        <v>0</v>
      </c>
      <c r="AD60" s="254">
        <f>SUMIFS(Pagamentos!$E:$E,Pagamentos!$B:$B,DRE!$B60,Pagamentos!$A:$A,DRE!AD$3)</f>
        <v>0</v>
      </c>
      <c r="AE60" s="254">
        <f>SUMIFS(Pagamentos!$E:$E,Pagamentos!$B:$B,DRE!$B60,Pagamentos!$A:$A,DRE!AE$3)</f>
        <v>0</v>
      </c>
      <c r="AF60" s="254">
        <f>SUMIFS(Pagamentos!$E:$E,Pagamentos!$B:$B,DRE!$B60,Pagamentos!$A:$A,DRE!AF$3)</f>
        <v>0</v>
      </c>
      <c r="AG60" s="254">
        <f>SUMIFS(Pagamentos!$E:$E,Pagamentos!$B:$B,DRE!$B60,Pagamentos!$A:$A,DRE!AG$3)</f>
        <v>0</v>
      </c>
      <c r="AH60" s="254">
        <f>SUMIFS(Pagamentos!$E:$E,Pagamentos!$B:$B,DRE!$B60,Pagamentos!$A:$A,DRE!AH$3)</f>
        <v>0</v>
      </c>
      <c r="AI60" s="254">
        <f>SUMIFS(Pagamentos!$E:$E,Pagamentos!$B:$B,DRE!$B60,Pagamentos!$A:$A,DRE!AI$3)</f>
        <v>0</v>
      </c>
      <c r="AJ60" s="254">
        <f>SUMIFS(Pagamentos!$E:$E,Pagamentos!$B:$B,DRE!$B60,Pagamentos!$A:$A,DRE!AJ$3)</f>
        <v>0</v>
      </c>
      <c r="AK60" s="254">
        <f>SUMIFS(Pagamentos!$E:$E,Pagamentos!$B:$B,DRE!$B60,Pagamentos!$A:$A,DRE!AK$3)</f>
        <v>0</v>
      </c>
      <c r="AL60" s="254">
        <f>SUMIFS(Pagamentos!$E:$E,Pagamentos!$B:$B,DRE!$B60,Pagamentos!$A:$A,DRE!AL$3)</f>
        <v>0</v>
      </c>
      <c r="AM60" s="254">
        <f>SUMIFS(Pagamentos!$E:$E,Pagamentos!$B:$B,DRE!$B60,Pagamentos!$A:$A,DRE!AM$3)</f>
        <v>120</v>
      </c>
      <c r="AN60" s="254">
        <f>SUMIFS(Pagamentos!$E:$E,Pagamentos!$B:$B,DRE!$B60,Pagamentos!$A:$A,DRE!AN$3)</f>
        <v>0</v>
      </c>
      <c r="AO60" s="254">
        <f>SUMIFS(Pagamentos!$E:$E,Pagamentos!$B:$B,DRE!$B60,Pagamentos!$A:$A,DRE!AO$3)</f>
        <v>0</v>
      </c>
      <c r="AP60" s="254">
        <f>SUMIFS(Pagamentos!$E:$E,Pagamentos!$B:$B,DRE!$B60,Pagamentos!$A:$A,DRE!AP$3)</f>
        <v>0</v>
      </c>
      <c r="AQ60" s="254">
        <f>SUMIFS(Pagamentos!$E:$E,Pagamentos!$B:$B,DRE!$B60,Pagamentos!$A:$A,DRE!AQ$3)</f>
        <v>0</v>
      </c>
      <c r="AR60" s="254">
        <f>SUMIFS(Pagamentos!$E:$E,Pagamentos!$B:$B,DRE!$B60,Pagamentos!$A:$A,DRE!AR$3)</f>
        <v>0</v>
      </c>
      <c r="AS60" s="254">
        <f>SUMIFS(Pagamentos!$E:$E,Pagamentos!$B:$B,DRE!$B60,Pagamentos!$A:$A,DRE!AS$3)</f>
        <v>0</v>
      </c>
    </row>
    <row r="61" spans="1:45" s="250" customFormat="1" outlineLevel="1" x14ac:dyDescent="0.25">
      <c r="A61" s="248">
        <v>58</v>
      </c>
      <c r="B61" s="251" t="str">
        <f>VLOOKUP(A61,Config!$A$8:$B$176,2,0)</f>
        <v>VALE TRANSPORTE</v>
      </c>
      <c r="C61" s="252"/>
      <c r="D61" s="253"/>
      <c r="F61" s="108"/>
      <c r="G61" s="103" t="str">
        <f t="shared" si="3"/>
        <v/>
      </c>
      <c r="I61" s="105">
        <f t="shared" si="32"/>
        <v>11689.65</v>
      </c>
      <c r="J61" s="103">
        <f t="shared" si="5"/>
        <v>4.916235438086787E-3</v>
      </c>
      <c r="L61" s="108">
        <f t="shared" si="33"/>
        <v>11689.65</v>
      </c>
      <c r="M61" s="103" t="e">
        <f t="shared" si="34"/>
        <v>#DIV/0!</v>
      </c>
      <c r="O61" s="254">
        <f>SUMIFS(Pagamentos!$E:$E,Pagamentos!$B:$B,DRE!$B61,Pagamentos!$A:$A,DRE!O$3)</f>
        <v>0</v>
      </c>
      <c r="P61" s="254">
        <f>SUMIFS(Pagamentos!$E:$E,Pagamentos!$B:$B,DRE!$B61,Pagamentos!$A:$A,DRE!P$3)</f>
        <v>0</v>
      </c>
      <c r="Q61" s="254">
        <f>SUMIFS(Pagamentos!$E:$E,Pagamentos!$B:$B,DRE!$B61,Pagamentos!$A:$A,DRE!Q$3)</f>
        <v>0</v>
      </c>
      <c r="R61" s="254">
        <f>SUMIFS(Pagamentos!$E:$E,Pagamentos!$B:$B,DRE!$B61,Pagamentos!$A:$A,DRE!R$3)</f>
        <v>0</v>
      </c>
      <c r="S61" s="254">
        <f>SUMIFS(Pagamentos!$E:$E,Pagamentos!$B:$B,DRE!$B61,Pagamentos!$A:$A,DRE!S$3)</f>
        <v>5640</v>
      </c>
      <c r="T61" s="254">
        <f>SUMIFS(Pagamentos!$E:$E,Pagamentos!$B:$B,DRE!$B61,Pagamentos!$A:$A,DRE!T$3)</f>
        <v>0</v>
      </c>
      <c r="U61" s="254">
        <f>SUMIFS(Pagamentos!$E:$E,Pagamentos!$B:$B,DRE!$B61,Pagamentos!$A:$A,DRE!U$3)</f>
        <v>0</v>
      </c>
      <c r="V61" s="254">
        <f>SUMIFS(Pagamentos!$E:$E,Pagamentos!$B:$B,DRE!$B61,Pagamentos!$A:$A,DRE!V$3)</f>
        <v>0</v>
      </c>
      <c r="W61" s="254">
        <f>SUMIFS(Pagamentos!$E:$E,Pagamentos!$B:$B,DRE!$B61,Pagamentos!$A:$A,DRE!W$3)</f>
        <v>60</v>
      </c>
      <c r="X61" s="254">
        <f>SUMIFS(Pagamentos!$E:$E,Pagamentos!$B:$B,DRE!$B61,Pagamentos!$A:$A,DRE!X$3)</f>
        <v>0</v>
      </c>
      <c r="Y61" s="254">
        <f>SUMIFS(Pagamentos!$E:$E,Pagamentos!$B:$B,DRE!$B61,Pagamentos!$A:$A,DRE!Y$3)</f>
        <v>0</v>
      </c>
      <c r="Z61" s="254">
        <f>SUMIFS(Pagamentos!$E:$E,Pagamentos!$B:$B,DRE!$B61,Pagamentos!$A:$A,DRE!Z$3)</f>
        <v>0</v>
      </c>
      <c r="AA61" s="254">
        <f>SUMIFS(Pagamentos!$E:$E,Pagamentos!$B:$B,DRE!$B61,Pagamentos!$A:$A,DRE!AA$3)</f>
        <v>0</v>
      </c>
      <c r="AB61" s="254">
        <f>SUMIFS(Pagamentos!$E:$E,Pagamentos!$B:$B,DRE!$B61,Pagamentos!$A:$A,DRE!AB$3)</f>
        <v>0</v>
      </c>
      <c r="AC61" s="254">
        <f>SUMIFS(Pagamentos!$E:$E,Pagamentos!$B:$B,DRE!$B61,Pagamentos!$A:$A,DRE!AC$3)</f>
        <v>0</v>
      </c>
      <c r="AD61" s="254">
        <f>SUMIFS(Pagamentos!$E:$E,Pagamentos!$B:$B,DRE!$B61,Pagamentos!$A:$A,DRE!AD$3)</f>
        <v>0</v>
      </c>
      <c r="AE61" s="254">
        <f>SUMIFS(Pagamentos!$E:$E,Pagamentos!$B:$B,DRE!$B61,Pagamentos!$A:$A,DRE!AE$3)</f>
        <v>0</v>
      </c>
      <c r="AF61" s="254">
        <f>SUMIFS(Pagamentos!$E:$E,Pagamentos!$B:$B,DRE!$B61,Pagamentos!$A:$A,DRE!AF$3)</f>
        <v>120</v>
      </c>
      <c r="AG61" s="254">
        <f>SUMIFS(Pagamentos!$E:$E,Pagamentos!$B:$B,DRE!$B61,Pagamentos!$A:$A,DRE!AG$3)</f>
        <v>0</v>
      </c>
      <c r="AH61" s="254">
        <f>SUMIFS(Pagamentos!$E:$E,Pagamentos!$B:$B,DRE!$B61,Pagamentos!$A:$A,DRE!AH$3)</f>
        <v>0</v>
      </c>
      <c r="AI61" s="254">
        <f>SUMIFS(Pagamentos!$E:$E,Pagamentos!$B:$B,DRE!$B61,Pagamentos!$A:$A,DRE!AI$3)</f>
        <v>0</v>
      </c>
      <c r="AJ61" s="254">
        <f>SUMIFS(Pagamentos!$E:$E,Pagamentos!$B:$B,DRE!$B61,Pagamentos!$A:$A,DRE!AJ$3)</f>
        <v>0</v>
      </c>
      <c r="AK61" s="254">
        <f>SUMIFS(Pagamentos!$E:$E,Pagamentos!$B:$B,DRE!$B61,Pagamentos!$A:$A,DRE!AK$3)</f>
        <v>0</v>
      </c>
      <c r="AL61" s="254">
        <f>SUMIFS(Pagamentos!$E:$E,Pagamentos!$B:$B,DRE!$B61,Pagamentos!$A:$A,DRE!AL$3)</f>
        <v>0</v>
      </c>
      <c r="AM61" s="254">
        <f>SUMIFS(Pagamentos!$E:$E,Pagamentos!$B:$B,DRE!$B61,Pagamentos!$A:$A,DRE!AM$3)</f>
        <v>0</v>
      </c>
      <c r="AN61" s="254">
        <f>SUMIFS(Pagamentos!$E:$E,Pagamentos!$B:$B,DRE!$B61,Pagamentos!$A:$A,DRE!AN$3)</f>
        <v>0</v>
      </c>
      <c r="AO61" s="254">
        <f>SUMIFS(Pagamentos!$E:$E,Pagamentos!$B:$B,DRE!$B61,Pagamentos!$A:$A,DRE!AO$3)</f>
        <v>5869.65</v>
      </c>
      <c r="AP61" s="254">
        <f>SUMIFS(Pagamentos!$E:$E,Pagamentos!$B:$B,DRE!$B61,Pagamentos!$A:$A,DRE!AP$3)</f>
        <v>0</v>
      </c>
      <c r="AQ61" s="254">
        <f>SUMIFS(Pagamentos!$E:$E,Pagamentos!$B:$B,DRE!$B61,Pagamentos!$A:$A,DRE!AQ$3)</f>
        <v>0</v>
      </c>
      <c r="AR61" s="254">
        <f>SUMIFS(Pagamentos!$E:$E,Pagamentos!$B:$B,DRE!$B61,Pagamentos!$A:$A,DRE!AR$3)</f>
        <v>0</v>
      </c>
      <c r="AS61" s="254">
        <f>SUMIFS(Pagamentos!$E:$E,Pagamentos!$B:$B,DRE!$B61,Pagamentos!$A:$A,DRE!AS$3)</f>
        <v>0</v>
      </c>
    </row>
    <row r="62" spans="1:45" s="250" customFormat="1" outlineLevel="1" x14ac:dyDescent="0.25">
      <c r="A62" s="248">
        <v>59</v>
      </c>
      <c r="B62" s="251" t="str">
        <f>VLOOKUP(A62,Config!$A$8:$B$176,2,0)</f>
        <v>SESMET SEG. E MED. DO TRABALHO</v>
      </c>
      <c r="C62" s="252"/>
      <c r="D62" s="253"/>
      <c r="F62" s="108"/>
      <c r="G62" s="103" t="str">
        <f t="shared" si="3"/>
        <v/>
      </c>
      <c r="I62" s="105">
        <f t="shared" si="32"/>
        <v>0</v>
      </c>
      <c r="J62" s="103">
        <f t="shared" si="5"/>
        <v>0</v>
      </c>
      <c r="L62" s="108" t="str">
        <f t="shared" si="33"/>
        <v/>
      </c>
      <c r="M62" s="103" t="str">
        <f t="shared" si="34"/>
        <v/>
      </c>
      <c r="O62" s="254">
        <f>SUMIFS(Pagamentos!$E:$E,Pagamentos!$B:$B,DRE!$B62,Pagamentos!$A:$A,DRE!O$3)</f>
        <v>0</v>
      </c>
      <c r="P62" s="254">
        <f>SUMIFS(Pagamentos!$E:$E,Pagamentos!$B:$B,DRE!$B62,Pagamentos!$A:$A,DRE!P$3)</f>
        <v>0</v>
      </c>
      <c r="Q62" s="254">
        <f>SUMIFS(Pagamentos!$E:$E,Pagamentos!$B:$B,DRE!$B62,Pagamentos!$A:$A,DRE!Q$3)</f>
        <v>0</v>
      </c>
      <c r="R62" s="254">
        <f>SUMIFS(Pagamentos!$E:$E,Pagamentos!$B:$B,DRE!$B62,Pagamentos!$A:$A,DRE!R$3)</f>
        <v>0</v>
      </c>
      <c r="S62" s="254">
        <f>SUMIFS(Pagamentos!$E:$E,Pagamentos!$B:$B,DRE!$B62,Pagamentos!$A:$A,DRE!S$3)</f>
        <v>0</v>
      </c>
      <c r="T62" s="254">
        <f>SUMIFS(Pagamentos!$E:$E,Pagamentos!$B:$B,DRE!$B62,Pagamentos!$A:$A,DRE!T$3)</f>
        <v>0</v>
      </c>
      <c r="U62" s="254">
        <f>SUMIFS(Pagamentos!$E:$E,Pagamentos!$B:$B,DRE!$B62,Pagamentos!$A:$A,DRE!U$3)</f>
        <v>0</v>
      </c>
      <c r="V62" s="254">
        <f>SUMIFS(Pagamentos!$E:$E,Pagamentos!$B:$B,DRE!$B62,Pagamentos!$A:$A,DRE!V$3)</f>
        <v>0</v>
      </c>
      <c r="W62" s="254">
        <f>SUMIFS(Pagamentos!$E:$E,Pagamentos!$B:$B,DRE!$B62,Pagamentos!$A:$A,DRE!W$3)</f>
        <v>0</v>
      </c>
      <c r="X62" s="254">
        <f>SUMIFS(Pagamentos!$E:$E,Pagamentos!$B:$B,DRE!$B62,Pagamentos!$A:$A,DRE!X$3)</f>
        <v>0</v>
      </c>
      <c r="Y62" s="254">
        <f>SUMIFS(Pagamentos!$E:$E,Pagamentos!$B:$B,DRE!$B62,Pagamentos!$A:$A,DRE!Y$3)</f>
        <v>0</v>
      </c>
      <c r="Z62" s="254">
        <f>SUMIFS(Pagamentos!$E:$E,Pagamentos!$B:$B,DRE!$B62,Pagamentos!$A:$A,DRE!Z$3)</f>
        <v>0</v>
      </c>
      <c r="AA62" s="254">
        <f>SUMIFS(Pagamentos!$E:$E,Pagamentos!$B:$B,DRE!$B62,Pagamentos!$A:$A,DRE!AA$3)</f>
        <v>0</v>
      </c>
      <c r="AB62" s="254">
        <f>SUMIFS(Pagamentos!$E:$E,Pagamentos!$B:$B,DRE!$B62,Pagamentos!$A:$A,DRE!AB$3)</f>
        <v>0</v>
      </c>
      <c r="AC62" s="254">
        <f>SUMIFS(Pagamentos!$E:$E,Pagamentos!$B:$B,DRE!$B62,Pagamentos!$A:$A,DRE!AC$3)</f>
        <v>0</v>
      </c>
      <c r="AD62" s="254">
        <f>SUMIFS(Pagamentos!$E:$E,Pagamentos!$B:$B,DRE!$B62,Pagamentos!$A:$A,DRE!AD$3)</f>
        <v>0</v>
      </c>
      <c r="AE62" s="254">
        <f>SUMIFS(Pagamentos!$E:$E,Pagamentos!$B:$B,DRE!$B62,Pagamentos!$A:$A,DRE!AE$3)</f>
        <v>0</v>
      </c>
      <c r="AF62" s="254">
        <f>SUMIFS(Pagamentos!$E:$E,Pagamentos!$B:$B,DRE!$B62,Pagamentos!$A:$A,DRE!AF$3)</f>
        <v>0</v>
      </c>
      <c r="AG62" s="254">
        <f>SUMIFS(Pagamentos!$E:$E,Pagamentos!$B:$B,DRE!$B62,Pagamentos!$A:$A,DRE!AG$3)</f>
        <v>0</v>
      </c>
      <c r="AH62" s="254">
        <f>SUMIFS(Pagamentos!$E:$E,Pagamentos!$B:$B,DRE!$B62,Pagamentos!$A:$A,DRE!AH$3)</f>
        <v>0</v>
      </c>
      <c r="AI62" s="254">
        <f>SUMIFS(Pagamentos!$E:$E,Pagamentos!$B:$B,DRE!$B62,Pagamentos!$A:$A,DRE!AI$3)</f>
        <v>0</v>
      </c>
      <c r="AJ62" s="254">
        <f>SUMIFS(Pagamentos!$E:$E,Pagamentos!$B:$B,DRE!$B62,Pagamentos!$A:$A,DRE!AJ$3)</f>
        <v>0</v>
      </c>
      <c r="AK62" s="254">
        <f>SUMIFS(Pagamentos!$E:$E,Pagamentos!$B:$B,DRE!$B62,Pagamentos!$A:$A,DRE!AK$3)</f>
        <v>0</v>
      </c>
      <c r="AL62" s="254">
        <f>SUMIFS(Pagamentos!$E:$E,Pagamentos!$B:$B,DRE!$B62,Pagamentos!$A:$A,DRE!AL$3)</f>
        <v>0</v>
      </c>
      <c r="AM62" s="254">
        <f>SUMIFS(Pagamentos!$E:$E,Pagamentos!$B:$B,DRE!$B62,Pagamentos!$A:$A,DRE!AM$3)</f>
        <v>0</v>
      </c>
      <c r="AN62" s="254">
        <f>SUMIFS(Pagamentos!$E:$E,Pagamentos!$B:$B,DRE!$B62,Pagamentos!$A:$A,DRE!AN$3)</f>
        <v>0</v>
      </c>
      <c r="AO62" s="254">
        <f>SUMIFS(Pagamentos!$E:$E,Pagamentos!$B:$B,DRE!$B62,Pagamentos!$A:$A,DRE!AO$3)</f>
        <v>0</v>
      </c>
      <c r="AP62" s="254">
        <f>SUMIFS(Pagamentos!$E:$E,Pagamentos!$B:$B,DRE!$B62,Pagamentos!$A:$A,DRE!AP$3)</f>
        <v>0</v>
      </c>
      <c r="AQ62" s="254">
        <f>SUMIFS(Pagamentos!$E:$E,Pagamentos!$B:$B,DRE!$B62,Pagamentos!$A:$A,DRE!AQ$3)</f>
        <v>0</v>
      </c>
      <c r="AR62" s="254">
        <f>SUMIFS(Pagamentos!$E:$E,Pagamentos!$B:$B,DRE!$B62,Pagamentos!$A:$A,DRE!AR$3)</f>
        <v>0</v>
      </c>
      <c r="AS62" s="254">
        <f>SUMIFS(Pagamentos!$E:$E,Pagamentos!$B:$B,DRE!$B62,Pagamentos!$A:$A,DRE!AS$3)</f>
        <v>0</v>
      </c>
    </row>
    <row r="63" spans="1:45" s="250" customFormat="1" outlineLevel="1" x14ac:dyDescent="0.25">
      <c r="A63" s="248">
        <v>60</v>
      </c>
      <c r="B63" s="251" t="str">
        <f>VLOOKUP(A63,Config!$A$8:$B$176,2,0)</f>
        <v>ADTO SÁLARIO</v>
      </c>
      <c r="C63" s="252"/>
      <c r="D63" s="253"/>
      <c r="F63" s="108"/>
      <c r="G63" s="103" t="str">
        <f t="shared" si="3"/>
        <v/>
      </c>
      <c r="I63" s="105">
        <f t="shared" si="32"/>
        <v>38576.619999999981</v>
      </c>
      <c r="J63" s="103">
        <f t="shared" si="5"/>
        <v>1.6223902882088637E-2</v>
      </c>
      <c r="L63" s="108">
        <f t="shared" si="33"/>
        <v>38576.619999999981</v>
      </c>
      <c r="M63" s="103" t="e">
        <f t="shared" si="34"/>
        <v>#DIV/0!</v>
      </c>
      <c r="O63" s="254">
        <f>SUMIFS(Pagamentos!$E:$E,Pagamentos!$B:$B,DRE!$B63,Pagamentos!$A:$A,DRE!O$3)</f>
        <v>0</v>
      </c>
      <c r="P63" s="254">
        <f>SUMIFS(Pagamentos!$E:$E,Pagamentos!$B:$B,DRE!$B63,Pagamentos!$A:$A,DRE!P$3)</f>
        <v>0</v>
      </c>
      <c r="Q63" s="254">
        <f>SUMIFS(Pagamentos!$E:$E,Pagamentos!$B:$B,DRE!$B63,Pagamentos!$A:$A,DRE!Q$3)</f>
        <v>0</v>
      </c>
      <c r="R63" s="254">
        <f>SUMIFS(Pagamentos!$E:$E,Pagamentos!$B:$B,DRE!$B63,Pagamentos!$A:$A,DRE!R$3)</f>
        <v>0</v>
      </c>
      <c r="S63" s="254">
        <f>SUMIFS(Pagamentos!$E:$E,Pagamentos!$B:$B,DRE!$B63,Pagamentos!$A:$A,DRE!S$3)</f>
        <v>0</v>
      </c>
      <c r="T63" s="254">
        <f>SUMIFS(Pagamentos!$E:$E,Pagamentos!$B:$B,DRE!$B63,Pagamentos!$A:$A,DRE!T$3)</f>
        <v>0</v>
      </c>
      <c r="U63" s="254">
        <f>SUMIFS(Pagamentos!$E:$E,Pagamentos!$B:$B,DRE!$B63,Pagamentos!$A:$A,DRE!U$3)</f>
        <v>0</v>
      </c>
      <c r="V63" s="254">
        <f>SUMIFS(Pagamentos!$E:$E,Pagamentos!$B:$B,DRE!$B63,Pagamentos!$A:$A,DRE!V$3)</f>
        <v>0</v>
      </c>
      <c r="W63" s="254">
        <f>SUMIFS(Pagamentos!$E:$E,Pagamentos!$B:$B,DRE!$B63,Pagamentos!$A:$A,DRE!W$3)</f>
        <v>0</v>
      </c>
      <c r="X63" s="254">
        <f>SUMIFS(Pagamentos!$E:$E,Pagamentos!$B:$B,DRE!$B63,Pagamentos!$A:$A,DRE!X$3)</f>
        <v>0</v>
      </c>
      <c r="Y63" s="254">
        <f>SUMIFS(Pagamentos!$E:$E,Pagamentos!$B:$B,DRE!$B63,Pagamentos!$A:$A,DRE!Y$3)</f>
        <v>0</v>
      </c>
      <c r="Z63" s="254">
        <f>SUMIFS(Pagamentos!$E:$E,Pagamentos!$B:$B,DRE!$B63,Pagamentos!$A:$A,DRE!Z$3)</f>
        <v>0</v>
      </c>
      <c r="AA63" s="254">
        <f>SUMIFS(Pagamentos!$E:$E,Pagamentos!$B:$B,DRE!$B63,Pagamentos!$A:$A,DRE!AA$3)</f>
        <v>0</v>
      </c>
      <c r="AB63" s="254">
        <f>SUMIFS(Pagamentos!$E:$E,Pagamentos!$B:$B,DRE!$B63,Pagamentos!$A:$A,DRE!AB$3)</f>
        <v>0</v>
      </c>
      <c r="AC63" s="254">
        <f>SUMIFS(Pagamentos!$E:$E,Pagamentos!$B:$B,DRE!$B63,Pagamentos!$A:$A,DRE!AC$3)</f>
        <v>0</v>
      </c>
      <c r="AD63" s="254">
        <f>SUMIFS(Pagamentos!$E:$E,Pagamentos!$B:$B,DRE!$B63,Pagamentos!$A:$A,DRE!AD$3)</f>
        <v>0</v>
      </c>
      <c r="AE63" s="254">
        <f>SUMIFS(Pagamentos!$E:$E,Pagamentos!$B:$B,DRE!$B63,Pagamentos!$A:$A,DRE!AE$3)</f>
        <v>0</v>
      </c>
      <c r="AF63" s="254">
        <f>SUMIFS(Pagamentos!$E:$E,Pagamentos!$B:$B,DRE!$B63,Pagamentos!$A:$A,DRE!AF$3)</f>
        <v>0</v>
      </c>
      <c r="AG63" s="254">
        <f>SUMIFS(Pagamentos!$E:$E,Pagamentos!$B:$B,DRE!$B63,Pagamentos!$A:$A,DRE!AG$3)</f>
        <v>0</v>
      </c>
      <c r="AH63" s="254">
        <f>SUMIFS(Pagamentos!$E:$E,Pagamentos!$B:$B,DRE!$B63,Pagamentos!$A:$A,DRE!AH$3)</f>
        <v>38576.619999999981</v>
      </c>
      <c r="AI63" s="254">
        <f>SUMIFS(Pagamentos!$E:$E,Pagamentos!$B:$B,DRE!$B63,Pagamentos!$A:$A,DRE!AI$3)</f>
        <v>0</v>
      </c>
      <c r="AJ63" s="254">
        <f>SUMIFS(Pagamentos!$E:$E,Pagamentos!$B:$B,DRE!$B63,Pagamentos!$A:$A,DRE!AJ$3)</f>
        <v>0</v>
      </c>
      <c r="AK63" s="254">
        <f>SUMIFS(Pagamentos!$E:$E,Pagamentos!$B:$B,DRE!$B63,Pagamentos!$A:$A,DRE!AK$3)</f>
        <v>0</v>
      </c>
      <c r="AL63" s="254">
        <f>SUMIFS(Pagamentos!$E:$E,Pagamentos!$B:$B,DRE!$B63,Pagamentos!$A:$A,DRE!AL$3)</f>
        <v>0</v>
      </c>
      <c r="AM63" s="254">
        <f>SUMIFS(Pagamentos!$E:$E,Pagamentos!$B:$B,DRE!$B63,Pagamentos!$A:$A,DRE!AM$3)</f>
        <v>0</v>
      </c>
      <c r="AN63" s="254">
        <f>SUMIFS(Pagamentos!$E:$E,Pagamentos!$B:$B,DRE!$B63,Pagamentos!$A:$A,DRE!AN$3)</f>
        <v>0</v>
      </c>
      <c r="AO63" s="254">
        <f>SUMIFS(Pagamentos!$E:$E,Pagamentos!$B:$B,DRE!$B63,Pagamentos!$A:$A,DRE!AO$3)</f>
        <v>0</v>
      </c>
      <c r="AP63" s="254">
        <f>SUMIFS(Pagamentos!$E:$E,Pagamentos!$B:$B,DRE!$B63,Pagamentos!$A:$A,DRE!AP$3)</f>
        <v>0</v>
      </c>
      <c r="AQ63" s="254">
        <f>SUMIFS(Pagamentos!$E:$E,Pagamentos!$B:$B,DRE!$B63,Pagamentos!$A:$A,DRE!AQ$3)</f>
        <v>0</v>
      </c>
      <c r="AR63" s="254">
        <f>SUMIFS(Pagamentos!$E:$E,Pagamentos!$B:$B,DRE!$B63,Pagamentos!$A:$A,DRE!AR$3)</f>
        <v>0</v>
      </c>
      <c r="AS63" s="254">
        <f>SUMIFS(Pagamentos!$E:$E,Pagamentos!$B:$B,DRE!$B63,Pagamentos!$A:$A,DRE!AS$3)</f>
        <v>0</v>
      </c>
    </row>
    <row r="64" spans="1:45" s="250" customFormat="1" outlineLevel="1" x14ac:dyDescent="0.25">
      <c r="A64" s="248">
        <v>61</v>
      </c>
      <c r="B64" s="251" t="str">
        <f>VLOOKUP(A64,Config!$A$8:$B$176,2,0)</f>
        <v>TREINAMENTO E DESENVOLVIMENTO</v>
      </c>
      <c r="C64" s="252"/>
      <c r="D64" s="253"/>
      <c r="F64" s="108"/>
      <c r="G64" s="103" t="str">
        <f t="shared" ref="G64:G65" si="35">IF(F64&gt;0,F64/F$4,"")</f>
        <v/>
      </c>
      <c r="I64" s="105">
        <f t="shared" ref="I64:I65" si="36">SUM(O64:AS64)</f>
        <v>0</v>
      </c>
      <c r="J64" s="103">
        <f t="shared" ref="J64:J65" si="37">IF($I$4&gt;0,I64/$I$4,"")</f>
        <v>0</v>
      </c>
      <c r="L64" s="108" t="str">
        <f t="shared" ref="L64:L65" si="38">IF(I64&gt;0,I64-F64,"")</f>
        <v/>
      </c>
      <c r="M64" s="103" t="str">
        <f t="shared" ref="M64:M65" si="39">IF(I64&gt;0,I64/F64-1,"")</f>
        <v/>
      </c>
      <c r="O64" s="254">
        <f>SUMIFS(Pagamentos!$E:$E,Pagamentos!$B:$B,DRE!$B64,Pagamentos!$A:$A,DRE!O$3)</f>
        <v>0</v>
      </c>
      <c r="P64" s="254">
        <f>SUMIFS(Pagamentos!$E:$E,Pagamentos!$B:$B,DRE!$B64,Pagamentos!$A:$A,DRE!P$3)</f>
        <v>0</v>
      </c>
      <c r="Q64" s="254">
        <f>SUMIFS(Pagamentos!$E:$E,Pagamentos!$B:$B,DRE!$B64,Pagamentos!$A:$A,DRE!Q$3)</f>
        <v>0</v>
      </c>
      <c r="R64" s="254">
        <f>SUMIFS(Pagamentos!$E:$E,Pagamentos!$B:$B,DRE!$B64,Pagamentos!$A:$A,DRE!R$3)</f>
        <v>0</v>
      </c>
      <c r="S64" s="254">
        <f>SUMIFS(Pagamentos!$E:$E,Pagamentos!$B:$B,DRE!$B64,Pagamentos!$A:$A,DRE!S$3)</f>
        <v>0</v>
      </c>
      <c r="T64" s="254">
        <f>SUMIFS(Pagamentos!$E:$E,Pagamentos!$B:$B,DRE!$B64,Pagamentos!$A:$A,DRE!T$3)</f>
        <v>0</v>
      </c>
      <c r="U64" s="254">
        <f>SUMIFS(Pagamentos!$E:$E,Pagamentos!$B:$B,DRE!$B64,Pagamentos!$A:$A,DRE!U$3)</f>
        <v>0</v>
      </c>
      <c r="V64" s="254">
        <f>SUMIFS(Pagamentos!$E:$E,Pagamentos!$B:$B,DRE!$B64,Pagamentos!$A:$A,DRE!V$3)</f>
        <v>0</v>
      </c>
      <c r="W64" s="254">
        <f>SUMIFS(Pagamentos!$E:$E,Pagamentos!$B:$B,DRE!$B64,Pagamentos!$A:$A,DRE!W$3)</f>
        <v>0</v>
      </c>
      <c r="X64" s="254">
        <f>SUMIFS(Pagamentos!$E:$E,Pagamentos!$B:$B,DRE!$B64,Pagamentos!$A:$A,DRE!X$3)</f>
        <v>0</v>
      </c>
      <c r="Y64" s="254">
        <f>SUMIFS(Pagamentos!$E:$E,Pagamentos!$B:$B,DRE!$B64,Pagamentos!$A:$A,DRE!Y$3)</f>
        <v>0</v>
      </c>
      <c r="Z64" s="254">
        <f>SUMIFS(Pagamentos!$E:$E,Pagamentos!$B:$B,DRE!$B64,Pagamentos!$A:$A,DRE!Z$3)</f>
        <v>0</v>
      </c>
      <c r="AA64" s="254">
        <f>SUMIFS(Pagamentos!$E:$E,Pagamentos!$B:$B,DRE!$B64,Pagamentos!$A:$A,DRE!AA$3)</f>
        <v>0</v>
      </c>
      <c r="AB64" s="254">
        <f>SUMIFS(Pagamentos!$E:$E,Pagamentos!$B:$B,DRE!$B64,Pagamentos!$A:$A,DRE!AB$3)</f>
        <v>0</v>
      </c>
      <c r="AC64" s="254">
        <f>SUMIFS(Pagamentos!$E:$E,Pagamentos!$B:$B,DRE!$B64,Pagamentos!$A:$A,DRE!AC$3)</f>
        <v>0</v>
      </c>
      <c r="AD64" s="254">
        <f>SUMIFS(Pagamentos!$E:$E,Pagamentos!$B:$B,DRE!$B64,Pagamentos!$A:$A,DRE!AD$3)</f>
        <v>0</v>
      </c>
      <c r="AE64" s="254">
        <f>SUMIFS(Pagamentos!$E:$E,Pagamentos!$B:$B,DRE!$B64,Pagamentos!$A:$A,DRE!AE$3)</f>
        <v>0</v>
      </c>
      <c r="AF64" s="254">
        <f>SUMIFS(Pagamentos!$E:$E,Pagamentos!$B:$B,DRE!$B64,Pagamentos!$A:$A,DRE!AF$3)</f>
        <v>0</v>
      </c>
      <c r="AG64" s="254">
        <f>SUMIFS(Pagamentos!$E:$E,Pagamentos!$B:$B,DRE!$B64,Pagamentos!$A:$A,DRE!AG$3)</f>
        <v>0</v>
      </c>
      <c r="AH64" s="254">
        <f>SUMIFS(Pagamentos!$E:$E,Pagamentos!$B:$B,DRE!$B64,Pagamentos!$A:$A,DRE!AH$3)</f>
        <v>0</v>
      </c>
      <c r="AI64" s="254">
        <f>SUMIFS(Pagamentos!$E:$E,Pagamentos!$B:$B,DRE!$B64,Pagamentos!$A:$A,DRE!AI$3)</f>
        <v>0</v>
      </c>
      <c r="AJ64" s="254">
        <f>SUMIFS(Pagamentos!$E:$E,Pagamentos!$B:$B,DRE!$B64,Pagamentos!$A:$A,DRE!AJ$3)</f>
        <v>0</v>
      </c>
      <c r="AK64" s="254">
        <f>SUMIFS(Pagamentos!$E:$E,Pagamentos!$B:$B,DRE!$B64,Pagamentos!$A:$A,DRE!AK$3)</f>
        <v>0</v>
      </c>
      <c r="AL64" s="254">
        <f>SUMIFS(Pagamentos!$E:$E,Pagamentos!$B:$B,DRE!$B64,Pagamentos!$A:$A,DRE!AL$3)</f>
        <v>0</v>
      </c>
      <c r="AM64" s="254">
        <f>SUMIFS(Pagamentos!$E:$E,Pagamentos!$B:$B,DRE!$B64,Pagamentos!$A:$A,DRE!AM$3)</f>
        <v>0</v>
      </c>
      <c r="AN64" s="254">
        <f>SUMIFS(Pagamentos!$E:$E,Pagamentos!$B:$B,DRE!$B64,Pagamentos!$A:$A,DRE!AN$3)</f>
        <v>0</v>
      </c>
      <c r="AO64" s="254">
        <f>SUMIFS(Pagamentos!$E:$E,Pagamentos!$B:$B,DRE!$B64,Pagamentos!$A:$A,DRE!AO$3)</f>
        <v>0</v>
      </c>
      <c r="AP64" s="254">
        <f>SUMIFS(Pagamentos!$E:$E,Pagamentos!$B:$B,DRE!$B64,Pagamentos!$A:$A,DRE!AP$3)</f>
        <v>0</v>
      </c>
      <c r="AQ64" s="254">
        <f>SUMIFS(Pagamentos!$E:$E,Pagamentos!$B:$B,DRE!$B64,Pagamentos!$A:$A,DRE!AQ$3)</f>
        <v>0</v>
      </c>
      <c r="AR64" s="254">
        <f>SUMIFS(Pagamentos!$E:$E,Pagamentos!$B:$B,DRE!$B64,Pagamentos!$A:$A,DRE!AR$3)</f>
        <v>0</v>
      </c>
      <c r="AS64" s="254">
        <f>SUMIFS(Pagamentos!$E:$E,Pagamentos!$B:$B,DRE!$B64,Pagamentos!$A:$A,DRE!AS$3)</f>
        <v>0</v>
      </c>
    </row>
    <row r="65" spans="1:45" s="250" customFormat="1" outlineLevel="1" x14ac:dyDescent="0.25">
      <c r="A65" s="248">
        <v>62</v>
      </c>
      <c r="B65" s="251" t="str">
        <f>VLOOKUP(A65,Config!$A$8:$B$176,2,0)</f>
        <v>UNIFORME / EPI</v>
      </c>
      <c r="C65" s="252"/>
      <c r="D65" s="253"/>
      <c r="F65" s="108"/>
      <c r="G65" s="103" t="str">
        <f t="shared" si="35"/>
        <v/>
      </c>
      <c r="I65" s="105">
        <f t="shared" si="36"/>
        <v>0</v>
      </c>
      <c r="J65" s="103">
        <f t="shared" si="37"/>
        <v>0</v>
      </c>
      <c r="L65" s="108" t="str">
        <f t="shared" si="38"/>
        <v/>
      </c>
      <c r="M65" s="103" t="str">
        <f t="shared" si="39"/>
        <v/>
      </c>
      <c r="O65" s="254">
        <f>SUMIFS(Pagamentos!$E:$E,Pagamentos!$B:$B,DRE!$B65,Pagamentos!$A:$A,DRE!O$3)</f>
        <v>0</v>
      </c>
      <c r="P65" s="254">
        <f>SUMIFS(Pagamentos!$E:$E,Pagamentos!$B:$B,DRE!$B65,Pagamentos!$A:$A,DRE!P$3)</f>
        <v>0</v>
      </c>
      <c r="Q65" s="254">
        <f>SUMIFS(Pagamentos!$E:$E,Pagamentos!$B:$B,DRE!$B65,Pagamentos!$A:$A,DRE!Q$3)</f>
        <v>0</v>
      </c>
      <c r="R65" s="254">
        <f>SUMIFS(Pagamentos!$E:$E,Pagamentos!$B:$B,DRE!$B65,Pagamentos!$A:$A,DRE!R$3)</f>
        <v>0</v>
      </c>
      <c r="S65" s="254">
        <f>SUMIFS(Pagamentos!$E:$E,Pagamentos!$B:$B,DRE!$B65,Pagamentos!$A:$A,DRE!S$3)</f>
        <v>0</v>
      </c>
      <c r="T65" s="254">
        <f>SUMIFS(Pagamentos!$E:$E,Pagamentos!$B:$B,DRE!$B65,Pagamentos!$A:$A,DRE!T$3)</f>
        <v>0</v>
      </c>
      <c r="U65" s="254">
        <f>SUMIFS(Pagamentos!$E:$E,Pagamentos!$B:$B,DRE!$B65,Pagamentos!$A:$A,DRE!U$3)</f>
        <v>0</v>
      </c>
      <c r="V65" s="254">
        <f>SUMIFS(Pagamentos!$E:$E,Pagamentos!$B:$B,DRE!$B65,Pagamentos!$A:$A,DRE!V$3)</f>
        <v>0</v>
      </c>
      <c r="W65" s="254">
        <f>SUMIFS(Pagamentos!$E:$E,Pagamentos!$B:$B,DRE!$B65,Pagamentos!$A:$A,DRE!W$3)</f>
        <v>0</v>
      </c>
      <c r="X65" s="254">
        <f>SUMIFS(Pagamentos!$E:$E,Pagamentos!$B:$B,DRE!$B65,Pagamentos!$A:$A,DRE!X$3)</f>
        <v>0</v>
      </c>
      <c r="Y65" s="254">
        <f>SUMIFS(Pagamentos!$E:$E,Pagamentos!$B:$B,DRE!$B65,Pagamentos!$A:$A,DRE!Y$3)</f>
        <v>0</v>
      </c>
      <c r="Z65" s="254">
        <f>SUMIFS(Pagamentos!$E:$E,Pagamentos!$B:$B,DRE!$B65,Pagamentos!$A:$A,DRE!Z$3)</f>
        <v>0</v>
      </c>
      <c r="AA65" s="254">
        <f>SUMIFS(Pagamentos!$E:$E,Pagamentos!$B:$B,DRE!$B65,Pagamentos!$A:$A,DRE!AA$3)</f>
        <v>0</v>
      </c>
      <c r="AB65" s="254">
        <f>SUMIFS(Pagamentos!$E:$E,Pagamentos!$B:$B,DRE!$B65,Pagamentos!$A:$A,DRE!AB$3)</f>
        <v>0</v>
      </c>
      <c r="AC65" s="254">
        <f>SUMIFS(Pagamentos!$E:$E,Pagamentos!$B:$B,DRE!$B65,Pagamentos!$A:$A,DRE!AC$3)</f>
        <v>0</v>
      </c>
      <c r="AD65" s="254">
        <f>SUMIFS(Pagamentos!$E:$E,Pagamentos!$B:$B,DRE!$B65,Pagamentos!$A:$A,DRE!AD$3)</f>
        <v>0</v>
      </c>
      <c r="AE65" s="254">
        <f>SUMIFS(Pagamentos!$E:$E,Pagamentos!$B:$B,DRE!$B65,Pagamentos!$A:$A,DRE!AE$3)</f>
        <v>0</v>
      </c>
      <c r="AF65" s="254">
        <f>SUMIFS(Pagamentos!$E:$E,Pagamentos!$B:$B,DRE!$B65,Pagamentos!$A:$A,DRE!AF$3)</f>
        <v>0</v>
      </c>
      <c r="AG65" s="254">
        <f>SUMIFS(Pagamentos!$E:$E,Pagamentos!$B:$B,DRE!$B65,Pagamentos!$A:$A,DRE!AG$3)</f>
        <v>0</v>
      </c>
      <c r="AH65" s="254">
        <f>SUMIFS(Pagamentos!$E:$E,Pagamentos!$B:$B,DRE!$B65,Pagamentos!$A:$A,DRE!AH$3)</f>
        <v>0</v>
      </c>
      <c r="AI65" s="254">
        <f>SUMIFS(Pagamentos!$E:$E,Pagamentos!$B:$B,DRE!$B65,Pagamentos!$A:$A,DRE!AI$3)</f>
        <v>0</v>
      </c>
      <c r="AJ65" s="254">
        <f>SUMIFS(Pagamentos!$E:$E,Pagamentos!$B:$B,DRE!$B65,Pagamentos!$A:$A,DRE!AJ$3)</f>
        <v>0</v>
      </c>
      <c r="AK65" s="254">
        <f>SUMIFS(Pagamentos!$E:$E,Pagamentos!$B:$B,DRE!$B65,Pagamentos!$A:$A,DRE!AK$3)</f>
        <v>0</v>
      </c>
      <c r="AL65" s="254">
        <f>SUMIFS(Pagamentos!$E:$E,Pagamentos!$B:$B,DRE!$B65,Pagamentos!$A:$A,DRE!AL$3)</f>
        <v>0</v>
      </c>
      <c r="AM65" s="254">
        <f>SUMIFS(Pagamentos!$E:$E,Pagamentos!$B:$B,DRE!$B65,Pagamentos!$A:$A,DRE!AM$3)</f>
        <v>0</v>
      </c>
      <c r="AN65" s="254">
        <f>SUMIFS(Pagamentos!$E:$E,Pagamentos!$B:$B,DRE!$B65,Pagamentos!$A:$A,DRE!AN$3)</f>
        <v>0</v>
      </c>
      <c r="AO65" s="254">
        <f>SUMIFS(Pagamentos!$E:$E,Pagamentos!$B:$B,DRE!$B65,Pagamentos!$A:$A,DRE!AO$3)</f>
        <v>0</v>
      </c>
      <c r="AP65" s="254">
        <f>SUMIFS(Pagamentos!$E:$E,Pagamentos!$B:$B,DRE!$B65,Pagamentos!$A:$A,DRE!AP$3)</f>
        <v>0</v>
      </c>
      <c r="AQ65" s="254">
        <f>SUMIFS(Pagamentos!$E:$E,Pagamentos!$B:$B,DRE!$B65,Pagamentos!$A:$A,DRE!AQ$3)</f>
        <v>0</v>
      </c>
      <c r="AR65" s="254">
        <f>SUMIFS(Pagamentos!$E:$E,Pagamentos!$B:$B,DRE!$B65,Pagamentos!$A:$A,DRE!AR$3)</f>
        <v>0</v>
      </c>
      <c r="AS65" s="254">
        <f>SUMIFS(Pagamentos!$E:$E,Pagamentos!$B:$B,DRE!$B65,Pagamentos!$A:$A,DRE!AS$3)</f>
        <v>0</v>
      </c>
    </row>
    <row r="66" spans="1:45" s="250" customFormat="1" outlineLevel="1" x14ac:dyDescent="0.25">
      <c r="A66" s="248">
        <v>63</v>
      </c>
      <c r="B66" s="251" t="str">
        <f>VLOOKUP(A66,Config!$A$8:$B$176,2,0)</f>
        <v>VALE ALIMENTAÇÃO</v>
      </c>
      <c r="C66" s="252"/>
      <c r="D66" s="253"/>
      <c r="F66" s="108"/>
      <c r="G66" s="103" t="str">
        <f t="shared" ref="G66:G125" si="40">IF(F66&gt;0,F66/F$4,"")</f>
        <v/>
      </c>
      <c r="I66" s="105">
        <f t="shared" si="32"/>
        <v>0</v>
      </c>
      <c r="J66" s="103">
        <f t="shared" si="5"/>
        <v>0</v>
      </c>
      <c r="L66" s="108" t="str">
        <f t="shared" si="33"/>
        <v/>
      </c>
      <c r="M66" s="103" t="str">
        <f t="shared" si="34"/>
        <v/>
      </c>
      <c r="O66" s="254">
        <f>SUMIFS(Pagamentos!$E:$E,Pagamentos!$B:$B,DRE!$B66,Pagamentos!$A:$A,DRE!O$3)</f>
        <v>0</v>
      </c>
      <c r="P66" s="254">
        <f>SUMIFS(Pagamentos!$E:$E,Pagamentos!$B:$B,DRE!$B66,Pagamentos!$A:$A,DRE!P$3)</f>
        <v>0</v>
      </c>
      <c r="Q66" s="254">
        <f>SUMIFS(Pagamentos!$E:$E,Pagamentos!$B:$B,DRE!$B66,Pagamentos!$A:$A,DRE!Q$3)</f>
        <v>0</v>
      </c>
      <c r="R66" s="254">
        <f>SUMIFS(Pagamentos!$E:$E,Pagamentos!$B:$B,DRE!$B66,Pagamentos!$A:$A,DRE!R$3)</f>
        <v>0</v>
      </c>
      <c r="S66" s="254">
        <f>SUMIFS(Pagamentos!$E:$E,Pagamentos!$B:$B,DRE!$B66,Pagamentos!$A:$A,DRE!S$3)</f>
        <v>0</v>
      </c>
      <c r="T66" s="254">
        <f>SUMIFS(Pagamentos!$E:$E,Pagamentos!$B:$B,DRE!$B66,Pagamentos!$A:$A,DRE!T$3)</f>
        <v>0</v>
      </c>
      <c r="U66" s="254">
        <f>SUMIFS(Pagamentos!$E:$E,Pagamentos!$B:$B,DRE!$B66,Pagamentos!$A:$A,DRE!U$3)</f>
        <v>0</v>
      </c>
      <c r="V66" s="254">
        <f>SUMIFS(Pagamentos!$E:$E,Pagamentos!$B:$B,DRE!$B66,Pagamentos!$A:$A,DRE!V$3)</f>
        <v>0</v>
      </c>
      <c r="W66" s="254">
        <f>SUMIFS(Pagamentos!$E:$E,Pagamentos!$B:$B,DRE!$B66,Pagamentos!$A:$A,DRE!W$3)</f>
        <v>0</v>
      </c>
      <c r="X66" s="254">
        <f>SUMIFS(Pagamentos!$E:$E,Pagamentos!$B:$B,DRE!$B66,Pagamentos!$A:$A,DRE!X$3)</f>
        <v>0</v>
      </c>
      <c r="Y66" s="254">
        <f>SUMIFS(Pagamentos!$E:$E,Pagamentos!$B:$B,DRE!$B66,Pagamentos!$A:$A,DRE!Y$3)</f>
        <v>0</v>
      </c>
      <c r="Z66" s="254">
        <f>SUMIFS(Pagamentos!$E:$E,Pagamentos!$B:$B,DRE!$B66,Pagamentos!$A:$A,DRE!Z$3)</f>
        <v>0</v>
      </c>
      <c r="AA66" s="254">
        <f>SUMIFS(Pagamentos!$E:$E,Pagamentos!$B:$B,DRE!$B66,Pagamentos!$A:$A,DRE!AA$3)</f>
        <v>0</v>
      </c>
      <c r="AB66" s="254">
        <f>SUMIFS(Pagamentos!$E:$E,Pagamentos!$B:$B,DRE!$B66,Pagamentos!$A:$A,DRE!AB$3)</f>
        <v>0</v>
      </c>
      <c r="AC66" s="254">
        <f>SUMIFS(Pagamentos!$E:$E,Pagamentos!$B:$B,DRE!$B66,Pagamentos!$A:$A,DRE!AC$3)</f>
        <v>0</v>
      </c>
      <c r="AD66" s="254">
        <f>SUMIFS(Pagamentos!$E:$E,Pagamentos!$B:$B,DRE!$B66,Pagamentos!$A:$A,DRE!AD$3)</f>
        <v>0</v>
      </c>
      <c r="AE66" s="254">
        <f>SUMIFS(Pagamentos!$E:$E,Pagamentos!$B:$B,DRE!$B66,Pagamentos!$A:$A,DRE!AE$3)</f>
        <v>0</v>
      </c>
      <c r="AF66" s="254">
        <f>SUMIFS(Pagamentos!$E:$E,Pagamentos!$B:$B,DRE!$B66,Pagamentos!$A:$A,DRE!AF$3)</f>
        <v>0</v>
      </c>
      <c r="AG66" s="254">
        <f>SUMIFS(Pagamentos!$E:$E,Pagamentos!$B:$B,DRE!$B66,Pagamentos!$A:$A,DRE!AG$3)</f>
        <v>0</v>
      </c>
      <c r="AH66" s="254">
        <f>SUMIFS(Pagamentos!$E:$E,Pagamentos!$B:$B,DRE!$B66,Pagamentos!$A:$A,DRE!AH$3)</f>
        <v>0</v>
      </c>
      <c r="AI66" s="254">
        <f>SUMIFS(Pagamentos!$E:$E,Pagamentos!$B:$B,DRE!$B66,Pagamentos!$A:$A,DRE!AI$3)</f>
        <v>0</v>
      </c>
      <c r="AJ66" s="254">
        <f>SUMIFS(Pagamentos!$E:$E,Pagamentos!$B:$B,DRE!$B66,Pagamentos!$A:$A,DRE!AJ$3)</f>
        <v>0</v>
      </c>
      <c r="AK66" s="254">
        <f>SUMIFS(Pagamentos!$E:$E,Pagamentos!$B:$B,DRE!$B66,Pagamentos!$A:$A,DRE!AK$3)</f>
        <v>0</v>
      </c>
      <c r="AL66" s="254">
        <f>SUMIFS(Pagamentos!$E:$E,Pagamentos!$B:$B,DRE!$B66,Pagamentos!$A:$A,DRE!AL$3)</f>
        <v>0</v>
      </c>
      <c r="AM66" s="254">
        <f>SUMIFS(Pagamentos!$E:$E,Pagamentos!$B:$B,DRE!$B66,Pagamentos!$A:$A,DRE!AM$3)</f>
        <v>0</v>
      </c>
      <c r="AN66" s="254">
        <f>SUMIFS(Pagamentos!$E:$E,Pagamentos!$B:$B,DRE!$B66,Pagamentos!$A:$A,DRE!AN$3)</f>
        <v>0</v>
      </c>
      <c r="AO66" s="254">
        <f>SUMIFS(Pagamentos!$E:$E,Pagamentos!$B:$B,DRE!$B66,Pagamentos!$A:$A,DRE!AO$3)</f>
        <v>0</v>
      </c>
      <c r="AP66" s="254">
        <f>SUMIFS(Pagamentos!$E:$E,Pagamentos!$B:$B,DRE!$B66,Pagamentos!$A:$A,DRE!AP$3)</f>
        <v>0</v>
      </c>
      <c r="AQ66" s="254">
        <f>SUMIFS(Pagamentos!$E:$E,Pagamentos!$B:$B,DRE!$B66,Pagamentos!$A:$A,DRE!AQ$3)</f>
        <v>0</v>
      </c>
      <c r="AR66" s="254">
        <f>SUMIFS(Pagamentos!$E:$E,Pagamentos!$B:$B,DRE!$B66,Pagamentos!$A:$A,DRE!AR$3)</f>
        <v>0</v>
      </c>
      <c r="AS66" s="254">
        <f>SUMIFS(Pagamentos!$E:$E,Pagamentos!$B:$B,DRE!$B66,Pagamentos!$A:$A,DRE!AS$3)</f>
        <v>0</v>
      </c>
    </row>
    <row r="67" spans="1:45" s="250" customFormat="1" outlineLevel="1" x14ac:dyDescent="0.25">
      <c r="A67" s="248">
        <v>64</v>
      </c>
      <c r="B67" s="251"/>
      <c r="C67" s="252"/>
      <c r="D67" s="253"/>
      <c r="F67" s="108"/>
      <c r="G67" s="103" t="str">
        <f t="shared" si="40"/>
        <v/>
      </c>
      <c r="I67" s="105">
        <f t="shared" si="32"/>
        <v>0</v>
      </c>
      <c r="J67" s="103">
        <f t="shared" si="5"/>
        <v>0</v>
      </c>
      <c r="L67" s="108" t="str">
        <f t="shared" si="33"/>
        <v/>
      </c>
      <c r="M67" s="103" t="str">
        <f t="shared" si="34"/>
        <v/>
      </c>
      <c r="O67" s="254">
        <f>SUMIFS(Pagamentos!$E:$E,Pagamentos!$B:$B,DRE!$B67,Pagamentos!$A:$A,DRE!O$3)</f>
        <v>0</v>
      </c>
      <c r="P67" s="254">
        <f>SUMIFS(Pagamentos!$E:$E,Pagamentos!$B:$B,DRE!$B67,Pagamentos!$A:$A,DRE!P$3)</f>
        <v>0</v>
      </c>
      <c r="Q67" s="254">
        <f>SUMIFS(Pagamentos!$E:$E,Pagamentos!$B:$B,DRE!$B67,Pagamentos!$A:$A,DRE!Q$3)</f>
        <v>0</v>
      </c>
      <c r="R67" s="254">
        <f>SUMIFS(Pagamentos!$E:$E,Pagamentos!$B:$B,DRE!$B67,Pagamentos!$A:$A,DRE!R$3)</f>
        <v>0</v>
      </c>
      <c r="S67" s="254">
        <v>0</v>
      </c>
      <c r="T67" s="254">
        <v>0</v>
      </c>
      <c r="U67" s="254">
        <f>SUMIFS(Pagamentos!$E:$E,Pagamentos!$B:$B,DRE!$B67,Pagamentos!$A:$A,DRE!U$3)</f>
        <v>0</v>
      </c>
      <c r="V67" s="254">
        <f>SUMIFS(Pagamentos!$E:$E,Pagamentos!$B:$B,DRE!$B67,Pagamentos!$A:$A,DRE!V$3)</f>
        <v>0</v>
      </c>
      <c r="W67" s="254">
        <v>0</v>
      </c>
      <c r="X67" s="254">
        <f>SUMIFS(Pagamentos!$E:$E,Pagamentos!$B:$B,DRE!$B67,Pagamentos!$A:$A,DRE!X$3)</f>
        <v>0</v>
      </c>
      <c r="Y67" s="254">
        <f>SUMIFS(Pagamentos!$E:$E,Pagamentos!$B:$B,DRE!$B67,Pagamentos!$A:$A,DRE!Y$3)</f>
        <v>0</v>
      </c>
      <c r="Z67" s="254">
        <f>SUMIFS(Pagamentos!$E:$E,Pagamentos!$B:$B,DRE!$B67,Pagamentos!$A:$A,DRE!Z$3)</f>
        <v>0</v>
      </c>
      <c r="AA67" s="254">
        <f>SUMIFS(Pagamentos!$E:$E,Pagamentos!$B:$B,DRE!$B67,Pagamentos!$A:$A,DRE!AA$3)</f>
        <v>0</v>
      </c>
      <c r="AB67" s="254">
        <f>SUMIFS(Pagamentos!$E:$E,Pagamentos!$B:$B,DRE!$B67,Pagamentos!$A:$A,DRE!AB$3)</f>
        <v>0</v>
      </c>
      <c r="AC67" s="254">
        <f>SUMIFS(Pagamentos!$E:$E,Pagamentos!$B:$B,DRE!$B67,Pagamentos!$A:$A,DRE!AC$3)</f>
        <v>0</v>
      </c>
      <c r="AD67" s="254">
        <f>SUMIFS(Pagamentos!$E:$E,Pagamentos!$B:$B,DRE!$B67,Pagamentos!$A:$A,DRE!AD$3)</f>
        <v>0</v>
      </c>
      <c r="AE67" s="254">
        <f>SUMIFS(Pagamentos!$E:$E,Pagamentos!$B:$B,DRE!$B67,Pagamentos!$A:$A,DRE!AE$3)</f>
        <v>0</v>
      </c>
      <c r="AF67" s="254">
        <f>SUMIFS(Pagamentos!$E:$E,Pagamentos!$B:$B,DRE!$B67,Pagamentos!$A:$A,DRE!AF$3)</f>
        <v>0</v>
      </c>
      <c r="AG67" s="254">
        <f>SUMIFS(Pagamentos!$E:$E,Pagamentos!$B:$B,DRE!$B67,Pagamentos!$A:$A,DRE!AG$3)</f>
        <v>0</v>
      </c>
      <c r="AH67" s="254">
        <f>SUMIFS(Pagamentos!$E:$E,Pagamentos!$B:$B,DRE!$B67,Pagamentos!$A:$A,DRE!AH$3)</f>
        <v>0</v>
      </c>
      <c r="AI67" s="254">
        <f>SUMIFS(Pagamentos!$E:$E,Pagamentos!$B:$B,DRE!$B67,Pagamentos!$A:$A,DRE!AI$3)</f>
        <v>0</v>
      </c>
      <c r="AJ67" s="254">
        <f>SUMIFS(Pagamentos!$E:$E,Pagamentos!$B:$B,DRE!$B67,Pagamentos!$A:$A,DRE!AJ$3)</f>
        <v>0</v>
      </c>
      <c r="AK67" s="254">
        <v>0</v>
      </c>
      <c r="AL67" s="254">
        <f>SUMIFS(Pagamentos!$E:$E,Pagamentos!$B:$B,DRE!$B67,Pagamentos!$A:$A,DRE!AL$3)</f>
        <v>0</v>
      </c>
      <c r="AM67" s="254">
        <f>SUMIFS(Pagamentos!$E:$E,Pagamentos!$B:$B,DRE!$B67,Pagamentos!$A:$A,DRE!AM$3)</f>
        <v>0</v>
      </c>
      <c r="AN67" s="254">
        <f>SUMIFS(Pagamentos!$E:$E,Pagamentos!$B:$B,DRE!$B67,Pagamentos!$A:$A,DRE!AN$3)</f>
        <v>0</v>
      </c>
      <c r="AO67" s="254">
        <f>SUMIFS(Pagamentos!$E:$E,Pagamentos!$B:$B,DRE!$B67,Pagamentos!$A:$A,DRE!AO$3)</f>
        <v>0</v>
      </c>
      <c r="AP67" s="254">
        <f>SUMIFS(Pagamentos!$E:$E,Pagamentos!$B:$B,DRE!$B67,Pagamentos!$A:$A,DRE!AP$3)</f>
        <v>0</v>
      </c>
      <c r="AQ67" s="254">
        <f>SUMIFS(Pagamentos!$E:$E,Pagamentos!$B:$B,DRE!$B67,Pagamentos!$A:$A,DRE!AQ$3)</f>
        <v>0</v>
      </c>
      <c r="AR67" s="254">
        <f>SUMIFS(Pagamentos!$E:$E,Pagamentos!$B:$B,DRE!$B67,Pagamentos!$A:$A,DRE!AR$3)</f>
        <v>0</v>
      </c>
      <c r="AS67" s="254">
        <f>SUMIFS(Pagamentos!$E:$E,Pagamentos!$B:$B,DRE!$B67,Pagamentos!$A:$A,DRE!AS$3)</f>
        <v>0</v>
      </c>
    </row>
    <row r="68" spans="1:45" s="250" customFormat="1" x14ac:dyDescent="0.25">
      <c r="A68" s="248">
        <v>65</v>
      </c>
      <c r="B68" s="242" t="s">
        <v>59</v>
      </c>
      <c r="C68" s="243"/>
      <c r="D68" s="243"/>
      <c r="F68" s="256">
        <f>SUM(F69:F71)</f>
        <v>0</v>
      </c>
      <c r="G68" s="256" t="str">
        <f t="shared" si="40"/>
        <v/>
      </c>
      <c r="I68" s="256">
        <f>SUM(I69:I71)</f>
        <v>13000</v>
      </c>
      <c r="J68" s="256">
        <f t="shared" ref="J68:J128" si="41">IF($I$4&gt;0,I68/$I$4,"")</f>
        <v>5.4673202957426642E-3</v>
      </c>
      <c r="L68" s="256">
        <f>SUM(L69:L71)</f>
        <v>13000</v>
      </c>
      <c r="M68" s="256">
        <f>IF($I$4&gt;0,L68/$I$4,"")</f>
        <v>5.4673202957426642E-3</v>
      </c>
      <c r="O68" s="256">
        <f t="shared" ref="O68:AS68" si="42">SUM(O69:O71)</f>
        <v>0</v>
      </c>
      <c r="P68" s="256">
        <f t="shared" si="42"/>
        <v>0</v>
      </c>
      <c r="Q68" s="256">
        <f t="shared" si="42"/>
        <v>0</v>
      </c>
      <c r="R68" s="256">
        <f t="shared" si="42"/>
        <v>13000</v>
      </c>
      <c r="S68" s="256">
        <f t="shared" si="42"/>
        <v>0</v>
      </c>
      <c r="T68" s="256">
        <f t="shared" si="42"/>
        <v>0</v>
      </c>
      <c r="U68" s="256">
        <f t="shared" si="42"/>
        <v>0</v>
      </c>
      <c r="V68" s="256">
        <f t="shared" si="42"/>
        <v>0</v>
      </c>
      <c r="W68" s="256">
        <f t="shared" si="42"/>
        <v>0</v>
      </c>
      <c r="X68" s="256">
        <f t="shared" si="42"/>
        <v>0</v>
      </c>
      <c r="Y68" s="256">
        <f t="shared" si="42"/>
        <v>0</v>
      </c>
      <c r="Z68" s="256">
        <f t="shared" si="42"/>
        <v>0</v>
      </c>
      <c r="AA68" s="256">
        <f t="shared" si="42"/>
        <v>0</v>
      </c>
      <c r="AB68" s="256">
        <f t="shared" si="42"/>
        <v>0</v>
      </c>
      <c r="AC68" s="256">
        <f t="shared" si="42"/>
        <v>0</v>
      </c>
      <c r="AD68" s="256">
        <f t="shared" si="42"/>
        <v>0</v>
      </c>
      <c r="AE68" s="256">
        <f t="shared" si="42"/>
        <v>0</v>
      </c>
      <c r="AF68" s="256">
        <f t="shared" si="42"/>
        <v>0</v>
      </c>
      <c r="AG68" s="256">
        <f t="shared" si="42"/>
        <v>0</v>
      </c>
      <c r="AH68" s="256">
        <f t="shared" si="42"/>
        <v>0</v>
      </c>
      <c r="AI68" s="256">
        <f t="shared" si="42"/>
        <v>0</v>
      </c>
      <c r="AJ68" s="256">
        <f t="shared" si="42"/>
        <v>0</v>
      </c>
      <c r="AK68" s="256">
        <f t="shared" si="42"/>
        <v>0</v>
      </c>
      <c r="AL68" s="256">
        <f t="shared" si="42"/>
        <v>0</v>
      </c>
      <c r="AM68" s="256">
        <f t="shared" si="42"/>
        <v>0</v>
      </c>
      <c r="AN68" s="256">
        <f t="shared" si="42"/>
        <v>0</v>
      </c>
      <c r="AO68" s="256">
        <f t="shared" si="42"/>
        <v>0</v>
      </c>
      <c r="AP68" s="256">
        <f t="shared" si="42"/>
        <v>0</v>
      </c>
      <c r="AQ68" s="256">
        <f t="shared" si="42"/>
        <v>0</v>
      </c>
      <c r="AR68" s="256">
        <f t="shared" si="42"/>
        <v>0</v>
      </c>
      <c r="AS68" s="256">
        <f t="shared" si="42"/>
        <v>0</v>
      </c>
    </row>
    <row r="69" spans="1:45" s="250" customFormat="1" outlineLevel="1" x14ac:dyDescent="0.25">
      <c r="A69" s="248">
        <v>66</v>
      </c>
      <c r="B69" s="251" t="str">
        <f>VLOOKUP(A69,Config!$A$8:$B$176,2,0)</f>
        <v>ALUGUEL</v>
      </c>
      <c r="C69" s="253"/>
      <c r="D69" s="257"/>
      <c r="F69" s="108"/>
      <c r="G69" s="103" t="str">
        <f t="shared" si="40"/>
        <v/>
      </c>
      <c r="I69" s="105">
        <f t="shared" ref="I69:I71" si="43">SUM(O69:AS69)</f>
        <v>13000</v>
      </c>
      <c r="J69" s="103">
        <f t="shared" si="41"/>
        <v>5.4673202957426642E-3</v>
      </c>
      <c r="L69" s="108">
        <f>IF(I69&gt;0,I69-F69,"")</f>
        <v>13000</v>
      </c>
      <c r="M69" s="103" t="e">
        <f>IF(I69&gt;0,I69/F69-1,"")</f>
        <v>#DIV/0!</v>
      </c>
      <c r="O69" s="254">
        <f>SUMIFS(Pagamentos!$E:$E,Pagamentos!$B:$B,DRE!$B69,Pagamentos!$A:$A,DRE!O$3)</f>
        <v>0</v>
      </c>
      <c r="P69" s="254">
        <f>SUMIFS(Pagamentos!$E:$E,Pagamentos!$B:$B,DRE!$B69,Pagamentos!$A:$A,DRE!P$3)</f>
        <v>0</v>
      </c>
      <c r="Q69" s="254">
        <f>SUMIFS(Pagamentos!$E:$E,Pagamentos!$B:$B,DRE!$B69,Pagamentos!$A:$A,DRE!Q$3)</f>
        <v>0</v>
      </c>
      <c r="R69" s="254">
        <f>SUMIFS(Pagamentos!$E:$E,Pagamentos!$B:$B,DRE!$B69,Pagamentos!$A:$A,DRE!R$3)</f>
        <v>13000</v>
      </c>
      <c r="S69" s="254">
        <f>SUMIFS(Pagamentos!$E:$E,Pagamentos!$B:$B,DRE!$B69,Pagamentos!$A:$A,DRE!S$3)</f>
        <v>0</v>
      </c>
      <c r="T69" s="254">
        <f>SUMIFS(Pagamentos!$E:$E,Pagamentos!$B:$B,DRE!$B69,Pagamentos!$A:$A,DRE!T$3)</f>
        <v>0</v>
      </c>
      <c r="U69" s="254">
        <f>SUMIFS(Pagamentos!$E:$E,Pagamentos!$B:$B,DRE!$B69,Pagamentos!$A:$A,DRE!U$3)</f>
        <v>0</v>
      </c>
      <c r="V69" s="254">
        <f>SUMIFS(Pagamentos!$E:$E,Pagamentos!$B:$B,DRE!$B69,Pagamentos!$A:$A,DRE!V$3)</f>
        <v>0</v>
      </c>
      <c r="W69" s="254">
        <f>SUMIFS(Pagamentos!$E:$E,Pagamentos!$B:$B,DRE!$B69,Pagamentos!$A:$A,DRE!W$3)</f>
        <v>0</v>
      </c>
      <c r="X69" s="254">
        <f>SUMIFS(Pagamentos!$E:$E,Pagamentos!$B:$B,DRE!$B69,Pagamentos!$A:$A,DRE!X$3)</f>
        <v>0</v>
      </c>
      <c r="Y69" s="254">
        <f>SUMIFS(Pagamentos!$E:$E,Pagamentos!$B:$B,DRE!$B69,Pagamentos!$A:$A,DRE!Y$3)</f>
        <v>0</v>
      </c>
      <c r="Z69" s="254">
        <f>SUMIFS(Pagamentos!$E:$E,Pagamentos!$B:$B,DRE!$B69,Pagamentos!$A:$A,DRE!Z$3)</f>
        <v>0</v>
      </c>
      <c r="AA69" s="254">
        <f>SUMIFS(Pagamentos!$E:$E,Pagamentos!$B:$B,DRE!$B69,Pagamentos!$A:$A,DRE!AA$3)</f>
        <v>0</v>
      </c>
      <c r="AB69" s="254">
        <f>SUMIFS(Pagamentos!$E:$E,Pagamentos!$B:$B,DRE!$B69,Pagamentos!$A:$A,DRE!AB$3)</f>
        <v>0</v>
      </c>
      <c r="AC69" s="254">
        <f>SUMIFS(Pagamentos!$E:$E,Pagamentos!$B:$B,DRE!$B69,Pagamentos!$A:$A,DRE!AC$3)</f>
        <v>0</v>
      </c>
      <c r="AD69" s="254">
        <f>SUMIFS(Pagamentos!$E:$E,Pagamentos!$B:$B,DRE!$B69,Pagamentos!$A:$A,DRE!AD$3)</f>
        <v>0</v>
      </c>
      <c r="AE69" s="254">
        <f>SUMIFS(Pagamentos!$E:$E,Pagamentos!$B:$B,DRE!$B69,Pagamentos!$A:$A,DRE!AE$3)</f>
        <v>0</v>
      </c>
      <c r="AF69" s="254">
        <f>SUMIFS(Pagamentos!$E:$E,Pagamentos!$B:$B,DRE!$B69,Pagamentos!$A:$A,DRE!AF$3)</f>
        <v>0</v>
      </c>
      <c r="AG69" s="254">
        <f>SUMIFS(Pagamentos!$E:$E,Pagamentos!$B:$B,DRE!$B69,Pagamentos!$A:$A,DRE!AG$3)</f>
        <v>0</v>
      </c>
      <c r="AH69" s="254">
        <f>SUMIFS(Pagamentos!$E:$E,Pagamentos!$B:$B,DRE!$B69,Pagamentos!$A:$A,DRE!AH$3)</f>
        <v>0</v>
      </c>
      <c r="AI69" s="254">
        <f>SUMIFS(Pagamentos!$E:$E,Pagamentos!$B:$B,DRE!$B69,Pagamentos!$A:$A,DRE!AI$3)</f>
        <v>0</v>
      </c>
      <c r="AJ69" s="254">
        <f>SUMIFS(Pagamentos!$E:$E,Pagamentos!$B:$B,DRE!$B69,Pagamentos!$A:$A,DRE!AJ$3)</f>
        <v>0</v>
      </c>
      <c r="AK69" s="254">
        <f>SUMIFS(Pagamentos!$E:$E,Pagamentos!$B:$B,DRE!$B69,Pagamentos!$A:$A,DRE!AK$3)</f>
        <v>0</v>
      </c>
      <c r="AL69" s="254">
        <f>SUMIFS(Pagamentos!$E:$E,Pagamentos!$B:$B,DRE!$B69,Pagamentos!$A:$A,DRE!AL$3)</f>
        <v>0</v>
      </c>
      <c r="AM69" s="254">
        <f>SUMIFS(Pagamentos!$E:$E,Pagamentos!$B:$B,DRE!$B69,Pagamentos!$A:$A,DRE!AM$3)</f>
        <v>0</v>
      </c>
      <c r="AN69" s="254">
        <f>SUMIFS(Pagamentos!$E:$E,Pagamentos!$B:$B,DRE!$B69,Pagamentos!$A:$A,DRE!AN$3)</f>
        <v>0</v>
      </c>
      <c r="AO69" s="254">
        <f>SUMIFS(Pagamentos!$E:$E,Pagamentos!$B:$B,DRE!$B69,Pagamentos!$A:$A,DRE!AO$3)</f>
        <v>0</v>
      </c>
      <c r="AP69" s="254">
        <f>SUMIFS(Pagamentos!$E:$E,Pagamentos!$B:$B,DRE!$B69,Pagamentos!$A:$A,DRE!AP$3)</f>
        <v>0</v>
      </c>
      <c r="AQ69" s="254">
        <f>SUMIFS(Pagamentos!$E:$E,Pagamentos!$B:$B,DRE!$B69,Pagamentos!$A:$A,DRE!AQ$3)</f>
        <v>0</v>
      </c>
      <c r="AR69" s="254">
        <f>SUMIFS(Pagamentos!$E:$E,Pagamentos!$B:$B,DRE!$B69,Pagamentos!$A:$A,DRE!AR$3)</f>
        <v>0</v>
      </c>
      <c r="AS69" s="254">
        <f>SUMIFS(Pagamentos!$E:$E,Pagamentos!$B:$B,DRE!$B69,Pagamentos!$A:$A,DRE!AS$3)</f>
        <v>0</v>
      </c>
    </row>
    <row r="70" spans="1:45" s="250" customFormat="1" outlineLevel="1" x14ac:dyDescent="0.25">
      <c r="A70" s="248">
        <v>67</v>
      </c>
      <c r="B70" s="251" t="str">
        <f>VLOOKUP(A70,Config!$A$8:$B$176,2,0)</f>
        <v>CONDOMÍNIO</v>
      </c>
      <c r="C70" s="253"/>
      <c r="D70" s="257"/>
      <c r="F70" s="108"/>
      <c r="G70" s="103" t="str">
        <f t="shared" si="40"/>
        <v/>
      </c>
      <c r="I70" s="105">
        <f t="shared" si="43"/>
        <v>0</v>
      </c>
      <c r="J70" s="103">
        <f t="shared" si="41"/>
        <v>0</v>
      </c>
      <c r="L70" s="108" t="str">
        <f>IF(I70&gt;0,I70-F70,"")</f>
        <v/>
      </c>
      <c r="M70" s="103" t="str">
        <f>IF(I70&gt;0,I70/F70-1,"")</f>
        <v/>
      </c>
      <c r="O70" s="254">
        <f>SUMIFS(Pagamentos!$E:$E,Pagamentos!$B:$B,DRE!$B70,Pagamentos!$A:$A,DRE!O$3)</f>
        <v>0</v>
      </c>
      <c r="P70" s="254">
        <f>SUMIFS(Pagamentos!$E:$E,Pagamentos!$B:$B,DRE!$B70,Pagamentos!$A:$A,DRE!P$3)</f>
        <v>0</v>
      </c>
      <c r="Q70" s="254">
        <f>SUMIFS(Pagamentos!$E:$E,Pagamentos!$B:$B,DRE!$B70,Pagamentos!$A:$A,DRE!Q$3)</f>
        <v>0</v>
      </c>
      <c r="R70" s="254">
        <f>SUMIFS(Pagamentos!$E:$E,Pagamentos!$B:$B,DRE!$B70,Pagamentos!$A:$A,DRE!R$3)</f>
        <v>0</v>
      </c>
      <c r="S70" s="254">
        <f>SUMIFS(Pagamentos!$E:$E,Pagamentos!$B:$B,DRE!$B70,Pagamentos!$A:$A,DRE!S$3)</f>
        <v>0</v>
      </c>
      <c r="T70" s="254">
        <f>SUMIFS(Pagamentos!$E:$E,Pagamentos!$B:$B,DRE!$B70,Pagamentos!$A:$A,DRE!T$3)</f>
        <v>0</v>
      </c>
      <c r="U70" s="254">
        <f>SUMIFS(Pagamentos!$E:$E,Pagamentos!$B:$B,DRE!$B70,Pagamentos!$A:$A,DRE!U$3)</f>
        <v>0</v>
      </c>
      <c r="V70" s="254">
        <f>SUMIFS(Pagamentos!$E:$E,Pagamentos!$B:$B,DRE!$B70,Pagamentos!$A:$A,DRE!V$3)</f>
        <v>0</v>
      </c>
      <c r="W70" s="254">
        <f>SUMIFS(Pagamentos!$E:$E,Pagamentos!$B:$B,DRE!$B70,Pagamentos!$A:$A,DRE!W$3)</f>
        <v>0</v>
      </c>
      <c r="X70" s="254">
        <f>SUMIFS(Pagamentos!$E:$E,Pagamentos!$B:$B,DRE!$B70,Pagamentos!$A:$A,DRE!X$3)</f>
        <v>0</v>
      </c>
      <c r="Y70" s="254">
        <f>SUMIFS(Pagamentos!$E:$E,Pagamentos!$B:$B,DRE!$B70,Pagamentos!$A:$A,DRE!Y$3)</f>
        <v>0</v>
      </c>
      <c r="Z70" s="254">
        <f>SUMIFS(Pagamentos!$E:$E,Pagamentos!$B:$B,DRE!$B70,Pagamentos!$A:$A,DRE!Z$3)</f>
        <v>0</v>
      </c>
      <c r="AA70" s="254">
        <f>SUMIFS(Pagamentos!$E:$E,Pagamentos!$B:$B,DRE!$B70,Pagamentos!$A:$A,DRE!AA$3)</f>
        <v>0</v>
      </c>
      <c r="AB70" s="254">
        <f>SUMIFS(Pagamentos!$E:$E,Pagamentos!$B:$B,DRE!$B70,Pagamentos!$A:$A,DRE!AB$3)</f>
        <v>0</v>
      </c>
      <c r="AC70" s="254">
        <f>SUMIFS(Pagamentos!$E:$E,Pagamentos!$B:$B,DRE!$B70,Pagamentos!$A:$A,DRE!AC$3)</f>
        <v>0</v>
      </c>
      <c r="AD70" s="254">
        <f>SUMIFS(Pagamentos!$E:$E,Pagamentos!$B:$B,DRE!$B70,Pagamentos!$A:$A,DRE!AD$3)</f>
        <v>0</v>
      </c>
      <c r="AE70" s="254">
        <f>SUMIFS(Pagamentos!$E:$E,Pagamentos!$B:$B,DRE!$B70,Pagamentos!$A:$A,DRE!AE$3)</f>
        <v>0</v>
      </c>
      <c r="AF70" s="254">
        <f>SUMIFS(Pagamentos!$E:$E,Pagamentos!$B:$B,DRE!$B70,Pagamentos!$A:$A,DRE!AF$3)</f>
        <v>0</v>
      </c>
      <c r="AG70" s="254">
        <f>SUMIFS(Pagamentos!$E:$E,Pagamentos!$B:$B,DRE!$B70,Pagamentos!$A:$A,DRE!AG$3)</f>
        <v>0</v>
      </c>
      <c r="AH70" s="254">
        <f>SUMIFS(Pagamentos!$E:$E,Pagamentos!$B:$B,DRE!$B70,Pagamentos!$A:$A,DRE!AH$3)</f>
        <v>0</v>
      </c>
      <c r="AI70" s="254">
        <f>SUMIFS(Pagamentos!$E:$E,Pagamentos!$B:$B,DRE!$B70,Pagamentos!$A:$A,DRE!AI$3)</f>
        <v>0</v>
      </c>
      <c r="AJ70" s="254">
        <f>SUMIFS(Pagamentos!$E:$E,Pagamentos!$B:$B,DRE!$B70,Pagamentos!$A:$A,DRE!AJ$3)</f>
        <v>0</v>
      </c>
      <c r="AK70" s="254">
        <f>SUMIFS(Pagamentos!$E:$E,Pagamentos!$B:$B,DRE!$B70,Pagamentos!$A:$A,DRE!AK$3)</f>
        <v>0</v>
      </c>
      <c r="AL70" s="254">
        <f>SUMIFS(Pagamentos!$E:$E,Pagamentos!$B:$B,DRE!$B70,Pagamentos!$A:$A,DRE!AL$3)</f>
        <v>0</v>
      </c>
      <c r="AM70" s="254">
        <f>SUMIFS(Pagamentos!$E:$E,Pagamentos!$B:$B,DRE!$B70,Pagamentos!$A:$A,DRE!AM$3)</f>
        <v>0</v>
      </c>
      <c r="AN70" s="254">
        <f>SUMIFS(Pagamentos!$E:$E,Pagamentos!$B:$B,DRE!$B70,Pagamentos!$A:$A,DRE!AN$3)</f>
        <v>0</v>
      </c>
      <c r="AO70" s="254">
        <f>SUMIFS(Pagamentos!$E:$E,Pagamentos!$B:$B,DRE!$B70,Pagamentos!$A:$A,DRE!AO$3)</f>
        <v>0</v>
      </c>
      <c r="AP70" s="254">
        <f>SUMIFS(Pagamentos!$E:$E,Pagamentos!$B:$B,DRE!$B70,Pagamentos!$A:$A,DRE!AP$3)</f>
        <v>0</v>
      </c>
      <c r="AQ70" s="254">
        <f>SUMIFS(Pagamentos!$E:$E,Pagamentos!$B:$B,DRE!$B70,Pagamentos!$A:$A,DRE!AQ$3)</f>
        <v>0</v>
      </c>
      <c r="AR70" s="254">
        <f>SUMIFS(Pagamentos!$E:$E,Pagamentos!$B:$B,DRE!$B70,Pagamentos!$A:$A,DRE!AR$3)</f>
        <v>0</v>
      </c>
      <c r="AS70" s="254">
        <f>SUMIFS(Pagamentos!$E:$E,Pagamentos!$B:$B,DRE!$B70,Pagamentos!$A:$A,DRE!AS$3)</f>
        <v>0</v>
      </c>
    </row>
    <row r="71" spans="1:45" s="250" customFormat="1" outlineLevel="1" x14ac:dyDescent="0.25">
      <c r="A71" s="248">
        <v>68</v>
      </c>
      <c r="B71" s="251" t="str">
        <f>VLOOKUP(A71,Config!$A$8:$B$176,2,0)</f>
        <v>IPTU</v>
      </c>
      <c r="C71" s="253"/>
      <c r="D71" s="257"/>
      <c r="F71" s="108"/>
      <c r="G71" s="103" t="str">
        <f t="shared" si="40"/>
        <v/>
      </c>
      <c r="I71" s="105">
        <f t="shared" si="43"/>
        <v>0</v>
      </c>
      <c r="J71" s="103">
        <f t="shared" si="41"/>
        <v>0</v>
      </c>
      <c r="L71" s="108" t="str">
        <f>IF(I71&gt;0,I71-F71,"")</f>
        <v/>
      </c>
      <c r="M71" s="103" t="str">
        <f>IF(I71&gt;0,I71/F71-1,"")</f>
        <v/>
      </c>
      <c r="O71" s="254">
        <f>SUMIFS(Pagamentos!$E:$E,Pagamentos!$B:$B,DRE!$B71,Pagamentos!$A:$A,DRE!O$3)</f>
        <v>0</v>
      </c>
      <c r="P71" s="254">
        <f>SUMIFS(Pagamentos!$E:$E,Pagamentos!$B:$B,DRE!$B71,Pagamentos!$A:$A,DRE!P$3)</f>
        <v>0</v>
      </c>
      <c r="Q71" s="254">
        <f>SUMIFS(Pagamentos!$E:$E,Pagamentos!$B:$B,DRE!$B71,Pagamentos!$A:$A,DRE!Q$3)</f>
        <v>0</v>
      </c>
      <c r="R71" s="254">
        <f>SUMIFS(Pagamentos!$E:$E,Pagamentos!$B:$B,DRE!$B71,Pagamentos!$A:$A,DRE!R$3)</f>
        <v>0</v>
      </c>
      <c r="S71" s="254">
        <f>SUMIFS(Pagamentos!$E:$E,Pagamentos!$B:$B,DRE!$B71,Pagamentos!$A:$A,DRE!S$3)</f>
        <v>0</v>
      </c>
      <c r="T71" s="254">
        <f>SUMIFS(Pagamentos!$E:$E,Pagamentos!$B:$B,DRE!$B71,Pagamentos!$A:$A,DRE!T$3)</f>
        <v>0</v>
      </c>
      <c r="U71" s="254">
        <f>SUMIFS(Pagamentos!$E:$E,Pagamentos!$B:$B,DRE!$B71,Pagamentos!$A:$A,DRE!U$3)</f>
        <v>0</v>
      </c>
      <c r="V71" s="254">
        <f>SUMIFS(Pagamentos!$E:$E,Pagamentos!$B:$B,DRE!$B71,Pagamentos!$A:$A,DRE!V$3)</f>
        <v>0</v>
      </c>
      <c r="W71" s="254">
        <f>SUMIFS(Pagamentos!$E:$E,Pagamentos!$B:$B,DRE!$B71,Pagamentos!$A:$A,DRE!W$3)</f>
        <v>0</v>
      </c>
      <c r="X71" s="254">
        <f>SUMIFS(Pagamentos!$E:$E,Pagamentos!$B:$B,DRE!$B71,Pagamentos!$A:$A,DRE!X$3)</f>
        <v>0</v>
      </c>
      <c r="Y71" s="254">
        <f>SUMIFS(Pagamentos!$E:$E,Pagamentos!$B:$B,DRE!$B71,Pagamentos!$A:$A,DRE!Y$3)</f>
        <v>0</v>
      </c>
      <c r="Z71" s="254">
        <f>SUMIFS(Pagamentos!$E:$E,Pagamentos!$B:$B,DRE!$B71,Pagamentos!$A:$A,DRE!Z$3)</f>
        <v>0</v>
      </c>
      <c r="AA71" s="254">
        <f>SUMIFS(Pagamentos!$E:$E,Pagamentos!$B:$B,DRE!$B71,Pagamentos!$A:$A,DRE!AA$3)</f>
        <v>0</v>
      </c>
      <c r="AB71" s="254">
        <f>SUMIFS(Pagamentos!$E:$E,Pagamentos!$B:$B,DRE!$B71,Pagamentos!$A:$A,DRE!AB$3)</f>
        <v>0</v>
      </c>
      <c r="AC71" s="254">
        <f>SUMIFS(Pagamentos!$E:$E,Pagamentos!$B:$B,DRE!$B71,Pagamentos!$A:$A,DRE!AC$3)</f>
        <v>0</v>
      </c>
      <c r="AD71" s="254">
        <f>SUMIFS(Pagamentos!$E:$E,Pagamentos!$B:$B,DRE!$B71,Pagamentos!$A:$A,DRE!AD$3)</f>
        <v>0</v>
      </c>
      <c r="AE71" s="254">
        <f>SUMIFS(Pagamentos!$E:$E,Pagamentos!$B:$B,DRE!$B71,Pagamentos!$A:$A,DRE!AE$3)</f>
        <v>0</v>
      </c>
      <c r="AF71" s="254">
        <f>SUMIFS(Pagamentos!$E:$E,Pagamentos!$B:$B,DRE!$B71,Pagamentos!$A:$A,DRE!AF$3)</f>
        <v>0</v>
      </c>
      <c r="AG71" s="254">
        <f>SUMIFS(Pagamentos!$E:$E,Pagamentos!$B:$B,DRE!$B71,Pagamentos!$A:$A,DRE!AG$3)</f>
        <v>0</v>
      </c>
      <c r="AH71" s="254">
        <f>SUMIFS(Pagamentos!$E:$E,Pagamentos!$B:$B,DRE!$B71,Pagamentos!$A:$A,DRE!AH$3)</f>
        <v>0</v>
      </c>
      <c r="AI71" s="254">
        <f>SUMIFS(Pagamentos!$E:$E,Pagamentos!$B:$B,DRE!$B71,Pagamentos!$A:$A,DRE!AI$3)</f>
        <v>0</v>
      </c>
      <c r="AJ71" s="254">
        <f>SUMIFS(Pagamentos!$E:$E,Pagamentos!$B:$B,DRE!$B71,Pagamentos!$A:$A,DRE!AJ$3)</f>
        <v>0</v>
      </c>
      <c r="AK71" s="254">
        <f>SUMIFS(Pagamentos!$E:$E,Pagamentos!$B:$B,DRE!$B71,Pagamentos!$A:$A,DRE!AK$3)</f>
        <v>0</v>
      </c>
      <c r="AL71" s="254">
        <f>SUMIFS(Pagamentos!$E:$E,Pagamentos!$B:$B,DRE!$B71,Pagamentos!$A:$A,DRE!AL$3)</f>
        <v>0</v>
      </c>
      <c r="AM71" s="254">
        <f>SUMIFS(Pagamentos!$E:$E,Pagamentos!$B:$B,DRE!$B71,Pagamentos!$A:$A,DRE!AM$3)</f>
        <v>0</v>
      </c>
      <c r="AN71" s="254">
        <f>SUMIFS(Pagamentos!$E:$E,Pagamentos!$B:$B,DRE!$B71,Pagamentos!$A:$A,DRE!AN$3)</f>
        <v>0</v>
      </c>
      <c r="AO71" s="254">
        <f>SUMIFS(Pagamentos!$E:$E,Pagamentos!$B:$B,DRE!$B71,Pagamentos!$A:$A,DRE!AO$3)</f>
        <v>0</v>
      </c>
      <c r="AP71" s="254">
        <f>SUMIFS(Pagamentos!$E:$E,Pagamentos!$B:$B,DRE!$B71,Pagamentos!$A:$A,DRE!AP$3)</f>
        <v>0</v>
      </c>
      <c r="AQ71" s="254">
        <f>SUMIFS(Pagamentos!$E:$E,Pagamentos!$B:$B,DRE!$B71,Pagamentos!$A:$A,DRE!AQ$3)</f>
        <v>0</v>
      </c>
      <c r="AR71" s="254">
        <f>SUMIFS(Pagamentos!$E:$E,Pagamentos!$B:$B,DRE!$B71,Pagamentos!$A:$A,DRE!AR$3)</f>
        <v>0</v>
      </c>
      <c r="AS71" s="254">
        <f>SUMIFS(Pagamentos!$E:$E,Pagamentos!$B:$B,DRE!$B71,Pagamentos!$A:$A,DRE!AS$3)</f>
        <v>0</v>
      </c>
    </row>
    <row r="72" spans="1:45" s="250" customFormat="1" x14ac:dyDescent="0.25">
      <c r="A72" s="248">
        <v>69</v>
      </c>
      <c r="B72" s="242" t="s">
        <v>64</v>
      </c>
      <c r="C72" s="243"/>
      <c r="D72" s="243"/>
      <c r="F72" s="256">
        <f>SUM(F73:F76)</f>
        <v>0</v>
      </c>
      <c r="G72" s="256" t="str">
        <f t="shared" si="40"/>
        <v/>
      </c>
      <c r="I72" s="256">
        <f>SUM(I73:I76)</f>
        <v>10361.74</v>
      </c>
      <c r="J72" s="256">
        <f t="shared" si="41"/>
        <v>4.3577654924006615E-3</v>
      </c>
      <c r="L72" s="256">
        <f>SUM(L73:L76)</f>
        <v>10361.74</v>
      </c>
      <c r="M72" s="256">
        <f>IF($I$4&gt;0,L72/$I$4,"")</f>
        <v>4.3577654924006615E-3</v>
      </c>
      <c r="O72" s="256">
        <f t="shared" ref="O72:AS72" si="44">SUM(O73:O76)</f>
        <v>0</v>
      </c>
      <c r="P72" s="256">
        <f t="shared" si="44"/>
        <v>0</v>
      </c>
      <c r="Q72" s="256">
        <f t="shared" si="44"/>
        <v>0</v>
      </c>
      <c r="R72" s="256">
        <f t="shared" si="44"/>
        <v>9814.61</v>
      </c>
      <c r="S72" s="256">
        <f t="shared" si="44"/>
        <v>0</v>
      </c>
      <c r="T72" s="256">
        <f t="shared" si="44"/>
        <v>0</v>
      </c>
      <c r="U72" s="256">
        <f t="shared" si="44"/>
        <v>0</v>
      </c>
      <c r="V72" s="256">
        <f t="shared" si="44"/>
        <v>0</v>
      </c>
      <c r="W72" s="256">
        <f t="shared" si="44"/>
        <v>0</v>
      </c>
      <c r="X72" s="256">
        <f t="shared" si="44"/>
        <v>0</v>
      </c>
      <c r="Y72" s="256">
        <f t="shared" si="44"/>
        <v>0</v>
      </c>
      <c r="Z72" s="256">
        <f t="shared" si="44"/>
        <v>0</v>
      </c>
      <c r="AA72" s="256">
        <f t="shared" si="44"/>
        <v>0</v>
      </c>
      <c r="AB72" s="256">
        <f t="shared" si="44"/>
        <v>0</v>
      </c>
      <c r="AC72" s="256">
        <f t="shared" si="44"/>
        <v>0</v>
      </c>
      <c r="AD72" s="256">
        <f t="shared" si="44"/>
        <v>0</v>
      </c>
      <c r="AE72" s="256">
        <f t="shared" si="44"/>
        <v>0</v>
      </c>
      <c r="AF72" s="256">
        <f t="shared" si="44"/>
        <v>547.13</v>
      </c>
      <c r="AG72" s="256">
        <f t="shared" si="44"/>
        <v>0</v>
      </c>
      <c r="AH72" s="256">
        <f t="shared" si="44"/>
        <v>0</v>
      </c>
      <c r="AI72" s="256">
        <f t="shared" si="44"/>
        <v>0</v>
      </c>
      <c r="AJ72" s="256">
        <f t="shared" si="44"/>
        <v>0</v>
      </c>
      <c r="AK72" s="256">
        <f t="shared" si="44"/>
        <v>0</v>
      </c>
      <c r="AL72" s="256">
        <f t="shared" si="44"/>
        <v>0</v>
      </c>
      <c r="AM72" s="256">
        <f t="shared" si="44"/>
        <v>0</v>
      </c>
      <c r="AN72" s="256">
        <f t="shared" si="44"/>
        <v>0</v>
      </c>
      <c r="AO72" s="256">
        <f t="shared" si="44"/>
        <v>0</v>
      </c>
      <c r="AP72" s="256">
        <f t="shared" si="44"/>
        <v>0</v>
      </c>
      <c r="AQ72" s="256">
        <f t="shared" si="44"/>
        <v>0</v>
      </c>
      <c r="AR72" s="256">
        <f t="shared" si="44"/>
        <v>0</v>
      </c>
      <c r="AS72" s="256">
        <f t="shared" si="44"/>
        <v>0</v>
      </c>
    </row>
    <row r="73" spans="1:45" s="250" customFormat="1" outlineLevel="1" x14ac:dyDescent="0.25">
      <c r="A73" s="248">
        <v>70</v>
      </c>
      <c r="B73" s="251" t="str">
        <f>VLOOKUP(A73,Config!$A$8:$B$176,2,0)</f>
        <v>ÁGUA</v>
      </c>
      <c r="C73" s="252"/>
      <c r="D73" s="253"/>
      <c r="F73" s="108"/>
      <c r="G73" s="103" t="str">
        <f t="shared" si="40"/>
        <v/>
      </c>
      <c r="I73" s="105">
        <f t="shared" ref="I73:I76" si="45">SUM(O73:AS73)</f>
        <v>547.13</v>
      </c>
      <c r="J73" s="103">
        <f t="shared" si="41"/>
        <v>2.3010268872382183E-4</v>
      </c>
      <c r="L73" s="108">
        <f>IF(I73&gt;0,I73-F73,"")</f>
        <v>547.13</v>
      </c>
      <c r="M73" s="103" t="e">
        <f>IF(I73&gt;0,I73/F73-1,"")</f>
        <v>#DIV/0!</v>
      </c>
      <c r="O73" s="254">
        <f>SUMIFS(Pagamentos!$E:$E,Pagamentos!$B:$B,DRE!$B73,Pagamentos!$A:$A,DRE!O$3)</f>
        <v>0</v>
      </c>
      <c r="P73" s="254">
        <f>SUMIFS(Pagamentos!$E:$E,Pagamentos!$B:$B,DRE!$B73,Pagamentos!$A:$A,DRE!P$3)</f>
        <v>0</v>
      </c>
      <c r="Q73" s="254">
        <f>SUMIFS(Pagamentos!$E:$E,Pagamentos!$B:$B,DRE!$B73,Pagamentos!$A:$A,DRE!Q$3)</f>
        <v>0</v>
      </c>
      <c r="R73" s="254">
        <f>SUMIFS(Pagamentos!$E:$E,Pagamentos!$B:$B,DRE!$B73,Pagamentos!$A:$A,DRE!R$3)</f>
        <v>0</v>
      </c>
      <c r="S73" s="254">
        <f>SUMIFS(Pagamentos!$E:$E,Pagamentos!$B:$B,DRE!$B73,Pagamentos!$A:$A,DRE!S$3)</f>
        <v>0</v>
      </c>
      <c r="T73" s="254">
        <f>SUMIFS(Pagamentos!$E:$E,Pagamentos!$B:$B,DRE!$B73,Pagamentos!$A:$A,DRE!T$3)</f>
        <v>0</v>
      </c>
      <c r="U73" s="254">
        <f>SUMIFS(Pagamentos!$E:$E,Pagamentos!$B:$B,DRE!$B73,Pagamentos!$A:$A,DRE!U$3)</f>
        <v>0</v>
      </c>
      <c r="V73" s="254">
        <f>SUMIFS(Pagamentos!$E:$E,Pagamentos!$B:$B,DRE!$B73,Pagamentos!$A:$A,DRE!V$3)</f>
        <v>0</v>
      </c>
      <c r="W73" s="254">
        <f>SUMIFS(Pagamentos!$E:$E,Pagamentos!$B:$B,DRE!$B73,Pagamentos!$A:$A,DRE!W$3)</f>
        <v>0</v>
      </c>
      <c r="X73" s="254">
        <f>SUMIFS(Pagamentos!$E:$E,Pagamentos!$B:$B,DRE!$B73,Pagamentos!$A:$A,DRE!X$3)</f>
        <v>0</v>
      </c>
      <c r="Y73" s="254">
        <f>SUMIFS(Pagamentos!$E:$E,Pagamentos!$B:$B,DRE!$B73,Pagamentos!$A:$A,DRE!Y$3)</f>
        <v>0</v>
      </c>
      <c r="Z73" s="254">
        <f>SUMIFS(Pagamentos!$E:$E,Pagamentos!$B:$B,DRE!$B73,Pagamentos!$A:$A,DRE!Z$3)</f>
        <v>0</v>
      </c>
      <c r="AA73" s="254">
        <f>SUMIFS(Pagamentos!$E:$E,Pagamentos!$B:$B,DRE!$B73,Pagamentos!$A:$A,DRE!AA$3)</f>
        <v>0</v>
      </c>
      <c r="AB73" s="254">
        <f>SUMIFS(Pagamentos!$E:$E,Pagamentos!$B:$B,DRE!$B73,Pagamentos!$A:$A,DRE!AB$3)</f>
        <v>0</v>
      </c>
      <c r="AC73" s="254">
        <f>SUMIFS(Pagamentos!$E:$E,Pagamentos!$B:$B,DRE!$B73,Pagamentos!$A:$A,DRE!AC$3)</f>
        <v>0</v>
      </c>
      <c r="AD73" s="254">
        <f>SUMIFS(Pagamentos!$E:$E,Pagamentos!$B:$B,DRE!$B73,Pagamentos!$A:$A,DRE!AD$3)</f>
        <v>0</v>
      </c>
      <c r="AE73" s="254">
        <f>SUMIFS(Pagamentos!$E:$E,Pagamentos!$B:$B,DRE!$B73,Pagamentos!$A:$A,DRE!AE$3)</f>
        <v>0</v>
      </c>
      <c r="AF73" s="254">
        <f>SUMIFS(Pagamentos!$E:$E,Pagamentos!$B:$B,DRE!$B73,Pagamentos!$A:$A,DRE!AF$3)</f>
        <v>547.13</v>
      </c>
      <c r="AG73" s="254">
        <f>SUMIFS(Pagamentos!$E:$E,Pagamentos!$B:$B,DRE!$B73,Pagamentos!$A:$A,DRE!AG$3)</f>
        <v>0</v>
      </c>
      <c r="AH73" s="254">
        <f>SUMIFS(Pagamentos!$E:$E,Pagamentos!$B:$B,DRE!$B73,Pagamentos!$A:$A,DRE!AH$3)</f>
        <v>0</v>
      </c>
      <c r="AI73" s="254">
        <f>SUMIFS(Pagamentos!$E:$E,Pagamentos!$B:$B,DRE!$B73,Pagamentos!$A:$A,DRE!AI$3)</f>
        <v>0</v>
      </c>
      <c r="AJ73" s="254">
        <f>SUMIFS(Pagamentos!$E:$E,Pagamentos!$B:$B,DRE!$B73,Pagamentos!$A:$A,DRE!AJ$3)</f>
        <v>0</v>
      </c>
      <c r="AK73" s="254">
        <f>SUMIFS(Pagamentos!$E:$E,Pagamentos!$B:$B,DRE!$B73,Pagamentos!$A:$A,DRE!AK$3)</f>
        <v>0</v>
      </c>
      <c r="AL73" s="254">
        <f>SUMIFS(Pagamentos!$E:$E,Pagamentos!$B:$B,DRE!$B73,Pagamentos!$A:$A,DRE!AL$3)</f>
        <v>0</v>
      </c>
      <c r="AM73" s="254">
        <f>SUMIFS(Pagamentos!$E:$E,Pagamentos!$B:$B,DRE!$B73,Pagamentos!$A:$A,DRE!AM$3)</f>
        <v>0</v>
      </c>
      <c r="AN73" s="254">
        <f>SUMIFS(Pagamentos!$E:$E,Pagamentos!$B:$B,DRE!$B73,Pagamentos!$A:$A,DRE!AN$3)</f>
        <v>0</v>
      </c>
      <c r="AO73" s="254">
        <f>SUMIFS(Pagamentos!$E:$E,Pagamentos!$B:$B,DRE!$B73,Pagamentos!$A:$A,DRE!AO$3)</f>
        <v>0</v>
      </c>
      <c r="AP73" s="254">
        <f>SUMIFS(Pagamentos!$E:$E,Pagamentos!$B:$B,DRE!$B73,Pagamentos!$A:$A,DRE!AP$3)</f>
        <v>0</v>
      </c>
      <c r="AQ73" s="254">
        <f>SUMIFS(Pagamentos!$E:$E,Pagamentos!$B:$B,DRE!$B73,Pagamentos!$A:$A,DRE!AQ$3)</f>
        <v>0</v>
      </c>
      <c r="AR73" s="254">
        <f>SUMIFS(Pagamentos!$E:$E,Pagamentos!$B:$B,DRE!$B73,Pagamentos!$A:$A,DRE!AR$3)</f>
        <v>0</v>
      </c>
      <c r="AS73" s="254">
        <f>SUMIFS(Pagamentos!$E:$E,Pagamentos!$B:$B,DRE!$B73,Pagamentos!$A:$A,DRE!AS$3)</f>
        <v>0</v>
      </c>
    </row>
    <row r="74" spans="1:45" s="250" customFormat="1" outlineLevel="1" x14ac:dyDescent="0.25">
      <c r="A74" s="248">
        <v>71</v>
      </c>
      <c r="B74" s="251" t="str">
        <f>VLOOKUP(A74,Config!$A$8:$B$176,2,0)</f>
        <v>ENERGIA ELETRICA</v>
      </c>
      <c r="C74" s="252"/>
      <c r="D74" s="253"/>
      <c r="F74" s="108"/>
      <c r="G74" s="103" t="str">
        <f t="shared" si="40"/>
        <v/>
      </c>
      <c r="I74" s="105">
        <f t="shared" si="45"/>
        <v>9814.61</v>
      </c>
      <c r="J74" s="103">
        <f t="shared" si="41"/>
        <v>4.1276628036768393E-3</v>
      </c>
      <c r="L74" s="108">
        <f>IF(I74&gt;0,I74-F74,"")</f>
        <v>9814.61</v>
      </c>
      <c r="M74" s="103" t="e">
        <f>IF(I74&gt;0,I74/F74-1,"")</f>
        <v>#DIV/0!</v>
      </c>
      <c r="O74" s="254">
        <f>SUMIFS(Pagamentos!$E:$E,Pagamentos!$B:$B,DRE!$B74,Pagamentos!$A:$A,DRE!O$3)</f>
        <v>0</v>
      </c>
      <c r="P74" s="254">
        <f>SUMIFS(Pagamentos!$E:$E,Pagamentos!$B:$B,DRE!$B74,Pagamentos!$A:$A,DRE!P$3)</f>
        <v>0</v>
      </c>
      <c r="Q74" s="254">
        <f>SUMIFS(Pagamentos!$E:$E,Pagamentos!$B:$B,DRE!$B74,Pagamentos!$A:$A,DRE!Q$3)</f>
        <v>0</v>
      </c>
      <c r="R74" s="254">
        <f>SUMIFS(Pagamentos!$E:$E,Pagamentos!$B:$B,DRE!$B74,Pagamentos!$A:$A,DRE!R$3)</f>
        <v>9814.61</v>
      </c>
      <c r="S74" s="254">
        <f>SUMIFS(Pagamentos!$E:$E,Pagamentos!$B:$B,DRE!$B74,Pagamentos!$A:$A,DRE!S$3)</f>
        <v>0</v>
      </c>
      <c r="T74" s="254">
        <f>SUMIFS(Pagamentos!$E:$E,Pagamentos!$B:$B,DRE!$B74,Pagamentos!$A:$A,DRE!T$3)</f>
        <v>0</v>
      </c>
      <c r="U74" s="254">
        <f>SUMIFS(Pagamentos!$E:$E,Pagamentos!$B:$B,DRE!$B74,Pagamentos!$A:$A,DRE!U$3)</f>
        <v>0</v>
      </c>
      <c r="V74" s="254">
        <f>SUMIFS(Pagamentos!$E:$E,Pagamentos!$B:$B,DRE!$B74,Pagamentos!$A:$A,DRE!V$3)</f>
        <v>0</v>
      </c>
      <c r="W74" s="254">
        <f>SUMIFS(Pagamentos!$E:$E,Pagamentos!$B:$B,DRE!$B74,Pagamentos!$A:$A,DRE!W$3)</f>
        <v>0</v>
      </c>
      <c r="X74" s="254">
        <f>SUMIFS(Pagamentos!$E:$E,Pagamentos!$B:$B,DRE!$B74,Pagamentos!$A:$A,DRE!X$3)</f>
        <v>0</v>
      </c>
      <c r="Y74" s="254">
        <f>SUMIFS(Pagamentos!$E:$E,Pagamentos!$B:$B,DRE!$B74,Pagamentos!$A:$A,DRE!Y$3)</f>
        <v>0</v>
      </c>
      <c r="Z74" s="254">
        <f>SUMIFS(Pagamentos!$E:$E,Pagamentos!$B:$B,DRE!$B74,Pagamentos!$A:$A,DRE!Z$3)</f>
        <v>0</v>
      </c>
      <c r="AA74" s="254">
        <f>SUMIFS(Pagamentos!$E:$E,Pagamentos!$B:$B,DRE!$B74,Pagamentos!$A:$A,DRE!AA$3)</f>
        <v>0</v>
      </c>
      <c r="AB74" s="254">
        <f>SUMIFS(Pagamentos!$E:$E,Pagamentos!$B:$B,DRE!$B74,Pagamentos!$A:$A,DRE!AB$3)</f>
        <v>0</v>
      </c>
      <c r="AC74" s="254">
        <f>SUMIFS(Pagamentos!$E:$E,Pagamentos!$B:$B,DRE!$B74,Pagamentos!$A:$A,DRE!AC$3)</f>
        <v>0</v>
      </c>
      <c r="AD74" s="254">
        <f>SUMIFS(Pagamentos!$E:$E,Pagamentos!$B:$B,DRE!$B74,Pagamentos!$A:$A,DRE!AD$3)</f>
        <v>0</v>
      </c>
      <c r="AE74" s="254">
        <f>SUMIFS(Pagamentos!$E:$E,Pagamentos!$B:$B,DRE!$B74,Pagamentos!$A:$A,DRE!AE$3)</f>
        <v>0</v>
      </c>
      <c r="AF74" s="254">
        <f>SUMIFS(Pagamentos!$E:$E,Pagamentos!$B:$B,DRE!$B74,Pagamentos!$A:$A,DRE!AF$3)</f>
        <v>0</v>
      </c>
      <c r="AG74" s="254">
        <f>SUMIFS(Pagamentos!$E:$E,Pagamentos!$B:$B,DRE!$B74,Pagamentos!$A:$A,DRE!AG$3)</f>
        <v>0</v>
      </c>
      <c r="AH74" s="254">
        <f>SUMIFS(Pagamentos!$E:$E,Pagamentos!$B:$B,DRE!$B74,Pagamentos!$A:$A,DRE!AH$3)</f>
        <v>0</v>
      </c>
      <c r="AI74" s="254">
        <f>SUMIFS(Pagamentos!$E:$E,Pagamentos!$B:$B,DRE!$B74,Pagamentos!$A:$A,DRE!AI$3)</f>
        <v>0</v>
      </c>
      <c r="AJ74" s="254">
        <f>SUMIFS(Pagamentos!$E:$E,Pagamentos!$B:$B,DRE!$B74,Pagamentos!$A:$A,DRE!AJ$3)</f>
        <v>0</v>
      </c>
      <c r="AK74" s="254">
        <f>SUMIFS(Pagamentos!$E:$E,Pagamentos!$B:$B,DRE!$B74,Pagamentos!$A:$A,DRE!AK$3)</f>
        <v>0</v>
      </c>
      <c r="AL74" s="254">
        <f>SUMIFS(Pagamentos!$E:$E,Pagamentos!$B:$B,DRE!$B74,Pagamentos!$A:$A,DRE!AL$3)</f>
        <v>0</v>
      </c>
      <c r="AM74" s="254">
        <f>SUMIFS(Pagamentos!$E:$E,Pagamentos!$B:$B,DRE!$B74,Pagamentos!$A:$A,DRE!AM$3)</f>
        <v>0</v>
      </c>
      <c r="AN74" s="254">
        <f>SUMIFS(Pagamentos!$E:$E,Pagamentos!$B:$B,DRE!$B74,Pagamentos!$A:$A,DRE!AN$3)</f>
        <v>0</v>
      </c>
      <c r="AO74" s="254">
        <f>SUMIFS(Pagamentos!$E:$E,Pagamentos!$B:$B,DRE!$B74,Pagamentos!$A:$A,DRE!AO$3)</f>
        <v>0</v>
      </c>
      <c r="AP74" s="254">
        <f>SUMIFS(Pagamentos!$E:$E,Pagamentos!$B:$B,DRE!$B74,Pagamentos!$A:$A,DRE!AP$3)</f>
        <v>0</v>
      </c>
      <c r="AQ74" s="254">
        <f>SUMIFS(Pagamentos!$E:$E,Pagamentos!$B:$B,DRE!$B74,Pagamentos!$A:$A,DRE!AQ$3)</f>
        <v>0</v>
      </c>
      <c r="AR74" s="254">
        <f>SUMIFS(Pagamentos!$E:$E,Pagamentos!$B:$B,DRE!$B74,Pagamentos!$A:$A,DRE!AR$3)</f>
        <v>0</v>
      </c>
      <c r="AS74" s="254">
        <f>SUMIFS(Pagamentos!$E:$E,Pagamentos!$B:$B,DRE!$B74,Pagamentos!$A:$A,DRE!AS$3)</f>
        <v>0</v>
      </c>
    </row>
    <row r="75" spans="1:45" s="250" customFormat="1" outlineLevel="1" x14ac:dyDescent="0.25">
      <c r="A75" s="248">
        <v>72</v>
      </c>
      <c r="B75" s="251" t="str">
        <f>VLOOKUP(A75,Config!$A$8:$B$176,2,0)</f>
        <v>ESGOTO</v>
      </c>
      <c r="C75" s="252"/>
      <c r="D75" s="253"/>
      <c r="F75" s="108"/>
      <c r="G75" s="103" t="str">
        <f t="shared" si="40"/>
        <v/>
      </c>
      <c r="I75" s="105">
        <f t="shared" si="45"/>
        <v>0</v>
      </c>
      <c r="J75" s="103">
        <f t="shared" si="41"/>
        <v>0</v>
      </c>
      <c r="L75" s="108" t="str">
        <f>IF(I75&gt;0,I75-F75,"")</f>
        <v/>
      </c>
      <c r="M75" s="103" t="str">
        <f>IF(I75&gt;0,I75/F75-1,"")</f>
        <v/>
      </c>
      <c r="O75" s="254">
        <f>SUMIFS(Pagamentos!$E:$E,Pagamentos!$B:$B,DRE!$B75,Pagamentos!$A:$A,DRE!O$3)</f>
        <v>0</v>
      </c>
      <c r="P75" s="254">
        <f>SUMIFS(Pagamentos!$E:$E,Pagamentos!$B:$B,DRE!$B75,Pagamentos!$A:$A,DRE!P$3)</f>
        <v>0</v>
      </c>
      <c r="Q75" s="254">
        <f>SUMIFS(Pagamentos!$E:$E,Pagamentos!$B:$B,DRE!$B75,Pagamentos!$A:$A,DRE!Q$3)</f>
        <v>0</v>
      </c>
      <c r="R75" s="254">
        <f>SUMIFS(Pagamentos!$E:$E,Pagamentos!$B:$B,DRE!$B75,Pagamentos!$A:$A,DRE!R$3)</f>
        <v>0</v>
      </c>
      <c r="S75" s="254">
        <f>SUMIFS(Pagamentos!$E:$E,Pagamentos!$B:$B,DRE!$B75,Pagamentos!$A:$A,DRE!S$3)</f>
        <v>0</v>
      </c>
      <c r="T75" s="254">
        <f>SUMIFS(Pagamentos!$E:$E,Pagamentos!$B:$B,DRE!$B75,Pagamentos!$A:$A,DRE!T$3)</f>
        <v>0</v>
      </c>
      <c r="U75" s="254">
        <f>SUMIFS(Pagamentos!$E:$E,Pagamentos!$B:$B,DRE!$B75,Pagamentos!$A:$A,DRE!U$3)</f>
        <v>0</v>
      </c>
      <c r="V75" s="254">
        <f>SUMIFS(Pagamentos!$E:$E,Pagamentos!$B:$B,DRE!$B75,Pagamentos!$A:$A,DRE!V$3)</f>
        <v>0</v>
      </c>
      <c r="W75" s="254">
        <f>SUMIFS(Pagamentos!$E:$E,Pagamentos!$B:$B,DRE!$B75,Pagamentos!$A:$A,DRE!W$3)</f>
        <v>0</v>
      </c>
      <c r="X75" s="254">
        <f>SUMIFS(Pagamentos!$E:$E,Pagamentos!$B:$B,DRE!$B75,Pagamentos!$A:$A,DRE!X$3)</f>
        <v>0</v>
      </c>
      <c r="Y75" s="254">
        <f>SUMIFS(Pagamentos!$E:$E,Pagamentos!$B:$B,DRE!$B75,Pagamentos!$A:$A,DRE!Y$3)</f>
        <v>0</v>
      </c>
      <c r="Z75" s="254">
        <f>SUMIFS(Pagamentos!$E:$E,Pagamentos!$B:$B,DRE!$B75,Pagamentos!$A:$A,DRE!Z$3)</f>
        <v>0</v>
      </c>
      <c r="AA75" s="254">
        <f>SUMIFS(Pagamentos!$E:$E,Pagamentos!$B:$B,DRE!$B75,Pagamentos!$A:$A,DRE!AA$3)</f>
        <v>0</v>
      </c>
      <c r="AB75" s="254">
        <f>SUMIFS(Pagamentos!$E:$E,Pagamentos!$B:$B,DRE!$B75,Pagamentos!$A:$A,DRE!AB$3)</f>
        <v>0</v>
      </c>
      <c r="AC75" s="254">
        <f>SUMIFS(Pagamentos!$E:$E,Pagamentos!$B:$B,DRE!$B75,Pagamentos!$A:$A,DRE!AC$3)</f>
        <v>0</v>
      </c>
      <c r="AD75" s="254">
        <f>SUMIFS(Pagamentos!$E:$E,Pagamentos!$B:$B,DRE!$B75,Pagamentos!$A:$A,DRE!AD$3)</f>
        <v>0</v>
      </c>
      <c r="AE75" s="254">
        <f>SUMIFS(Pagamentos!$E:$E,Pagamentos!$B:$B,DRE!$B75,Pagamentos!$A:$A,DRE!AE$3)</f>
        <v>0</v>
      </c>
      <c r="AF75" s="254">
        <f>SUMIFS(Pagamentos!$E:$E,Pagamentos!$B:$B,DRE!$B75,Pagamentos!$A:$A,DRE!AF$3)</f>
        <v>0</v>
      </c>
      <c r="AG75" s="254">
        <f>SUMIFS(Pagamentos!$E:$E,Pagamentos!$B:$B,DRE!$B75,Pagamentos!$A:$A,DRE!AG$3)</f>
        <v>0</v>
      </c>
      <c r="AH75" s="254">
        <f>SUMIFS(Pagamentos!$E:$E,Pagamentos!$B:$B,DRE!$B75,Pagamentos!$A:$A,DRE!AH$3)</f>
        <v>0</v>
      </c>
      <c r="AI75" s="254">
        <f>SUMIFS(Pagamentos!$E:$E,Pagamentos!$B:$B,DRE!$B75,Pagamentos!$A:$A,DRE!AI$3)</f>
        <v>0</v>
      </c>
      <c r="AJ75" s="254">
        <f>SUMIFS(Pagamentos!$E:$E,Pagamentos!$B:$B,DRE!$B75,Pagamentos!$A:$A,DRE!AJ$3)</f>
        <v>0</v>
      </c>
      <c r="AK75" s="254">
        <f>SUMIFS(Pagamentos!$E:$E,Pagamentos!$B:$B,DRE!$B75,Pagamentos!$A:$A,DRE!AK$3)</f>
        <v>0</v>
      </c>
      <c r="AL75" s="254">
        <f>SUMIFS(Pagamentos!$E:$E,Pagamentos!$B:$B,DRE!$B75,Pagamentos!$A:$A,DRE!AL$3)</f>
        <v>0</v>
      </c>
      <c r="AM75" s="254">
        <f>SUMIFS(Pagamentos!$E:$E,Pagamentos!$B:$B,DRE!$B75,Pagamentos!$A:$A,DRE!AM$3)</f>
        <v>0</v>
      </c>
      <c r="AN75" s="254">
        <f>SUMIFS(Pagamentos!$E:$E,Pagamentos!$B:$B,DRE!$B75,Pagamentos!$A:$A,DRE!AN$3)</f>
        <v>0</v>
      </c>
      <c r="AO75" s="254">
        <f>SUMIFS(Pagamentos!$E:$E,Pagamentos!$B:$B,DRE!$B75,Pagamentos!$A:$A,DRE!AO$3)</f>
        <v>0</v>
      </c>
      <c r="AP75" s="254">
        <f>SUMIFS(Pagamentos!$E:$E,Pagamentos!$B:$B,DRE!$B75,Pagamentos!$A:$A,DRE!AP$3)</f>
        <v>0</v>
      </c>
      <c r="AQ75" s="254">
        <f>SUMIFS(Pagamentos!$E:$E,Pagamentos!$B:$B,DRE!$B75,Pagamentos!$A:$A,DRE!AQ$3)</f>
        <v>0</v>
      </c>
      <c r="AR75" s="254">
        <f>SUMIFS(Pagamentos!$E:$E,Pagamentos!$B:$B,DRE!$B75,Pagamentos!$A:$A,DRE!AR$3)</f>
        <v>0</v>
      </c>
      <c r="AS75" s="254">
        <f>SUMIFS(Pagamentos!$E:$E,Pagamentos!$B:$B,DRE!$B75,Pagamentos!$A:$A,DRE!AS$3)</f>
        <v>0</v>
      </c>
    </row>
    <row r="76" spans="1:45" s="250" customFormat="1" outlineLevel="1" x14ac:dyDescent="0.25">
      <c r="A76" s="248">
        <v>73</v>
      </c>
      <c r="B76" s="251" t="str">
        <f>VLOOKUP(A76,Config!$A$8:$B$176,2,0)</f>
        <v>GÁS</v>
      </c>
      <c r="C76" s="252"/>
      <c r="D76" s="253"/>
      <c r="F76" s="108"/>
      <c r="G76" s="103" t="str">
        <f t="shared" si="40"/>
        <v/>
      </c>
      <c r="I76" s="105">
        <f t="shared" si="45"/>
        <v>0</v>
      </c>
      <c r="J76" s="103">
        <f t="shared" si="41"/>
        <v>0</v>
      </c>
      <c r="L76" s="108" t="str">
        <f>IF(I76&gt;0,I76-F76,"")</f>
        <v/>
      </c>
      <c r="M76" s="103" t="str">
        <f>IF(I76&gt;0,I76/F76-1,"")</f>
        <v/>
      </c>
      <c r="O76" s="254">
        <f>SUMIFS(Pagamentos!$E:$E,Pagamentos!$B:$B,DRE!$B76,Pagamentos!$A:$A,DRE!O$3)</f>
        <v>0</v>
      </c>
      <c r="P76" s="254">
        <f>SUMIFS(Pagamentos!$E:$E,Pagamentos!$B:$B,DRE!$B76,Pagamentos!$A:$A,DRE!P$3)</f>
        <v>0</v>
      </c>
      <c r="Q76" s="254">
        <f>SUMIFS(Pagamentos!$E:$E,Pagamentos!$B:$B,DRE!$B76,Pagamentos!$A:$A,DRE!Q$3)</f>
        <v>0</v>
      </c>
      <c r="R76" s="254">
        <f>SUMIFS(Pagamentos!$E:$E,Pagamentos!$B:$B,DRE!$B76,Pagamentos!$A:$A,DRE!R$3)</f>
        <v>0</v>
      </c>
      <c r="S76" s="254">
        <f>SUMIFS(Pagamentos!$E:$E,Pagamentos!$B:$B,DRE!$B76,Pagamentos!$A:$A,DRE!S$3)</f>
        <v>0</v>
      </c>
      <c r="T76" s="254">
        <f>SUMIFS(Pagamentos!$E:$E,Pagamentos!$B:$B,DRE!$B76,Pagamentos!$A:$A,DRE!T$3)</f>
        <v>0</v>
      </c>
      <c r="U76" s="254">
        <f>SUMIFS(Pagamentos!$E:$E,Pagamentos!$B:$B,DRE!$B76,Pagamentos!$A:$A,DRE!U$3)</f>
        <v>0</v>
      </c>
      <c r="V76" s="254">
        <f>SUMIFS(Pagamentos!$E:$E,Pagamentos!$B:$B,DRE!$B76,Pagamentos!$A:$A,DRE!V$3)</f>
        <v>0</v>
      </c>
      <c r="W76" s="254">
        <f>SUMIFS(Pagamentos!$E:$E,Pagamentos!$B:$B,DRE!$B76,Pagamentos!$A:$A,DRE!W$3)</f>
        <v>0</v>
      </c>
      <c r="X76" s="254">
        <f>SUMIFS(Pagamentos!$E:$E,Pagamentos!$B:$B,DRE!$B76,Pagamentos!$A:$A,DRE!X$3)</f>
        <v>0</v>
      </c>
      <c r="Y76" s="254">
        <f>SUMIFS(Pagamentos!$E:$E,Pagamentos!$B:$B,DRE!$B76,Pagamentos!$A:$A,DRE!Y$3)</f>
        <v>0</v>
      </c>
      <c r="Z76" s="254">
        <f>SUMIFS(Pagamentos!$E:$E,Pagamentos!$B:$B,DRE!$B76,Pagamentos!$A:$A,DRE!Z$3)</f>
        <v>0</v>
      </c>
      <c r="AA76" s="254">
        <f>SUMIFS(Pagamentos!$E:$E,Pagamentos!$B:$B,DRE!$B76,Pagamentos!$A:$A,DRE!AA$3)</f>
        <v>0</v>
      </c>
      <c r="AB76" s="254">
        <f>SUMIFS(Pagamentos!$E:$E,Pagamentos!$B:$B,DRE!$B76,Pagamentos!$A:$A,DRE!AB$3)</f>
        <v>0</v>
      </c>
      <c r="AC76" s="254">
        <f>SUMIFS(Pagamentos!$E:$E,Pagamentos!$B:$B,DRE!$B76,Pagamentos!$A:$A,DRE!AC$3)</f>
        <v>0</v>
      </c>
      <c r="AD76" s="254">
        <f>SUMIFS(Pagamentos!$E:$E,Pagamentos!$B:$B,DRE!$B76,Pagamentos!$A:$A,DRE!AD$3)</f>
        <v>0</v>
      </c>
      <c r="AE76" s="254">
        <f>SUMIFS(Pagamentos!$E:$E,Pagamentos!$B:$B,DRE!$B76,Pagamentos!$A:$A,DRE!AE$3)</f>
        <v>0</v>
      </c>
      <c r="AF76" s="254">
        <f>SUMIFS(Pagamentos!$E:$E,Pagamentos!$B:$B,DRE!$B76,Pagamentos!$A:$A,DRE!AF$3)</f>
        <v>0</v>
      </c>
      <c r="AG76" s="254">
        <f>SUMIFS(Pagamentos!$E:$E,Pagamentos!$B:$B,DRE!$B76,Pagamentos!$A:$A,DRE!AG$3)</f>
        <v>0</v>
      </c>
      <c r="AH76" s="254">
        <f>SUMIFS(Pagamentos!$E:$E,Pagamentos!$B:$B,DRE!$B76,Pagamentos!$A:$A,DRE!AH$3)</f>
        <v>0</v>
      </c>
      <c r="AI76" s="254">
        <f>SUMIFS(Pagamentos!$E:$E,Pagamentos!$B:$B,DRE!$B76,Pagamentos!$A:$A,DRE!AI$3)</f>
        <v>0</v>
      </c>
      <c r="AJ76" s="254">
        <f>SUMIFS(Pagamentos!$E:$E,Pagamentos!$B:$B,DRE!$B76,Pagamentos!$A:$A,DRE!AJ$3)</f>
        <v>0</v>
      </c>
      <c r="AK76" s="254">
        <f>SUMIFS(Pagamentos!$E:$E,Pagamentos!$B:$B,DRE!$B76,Pagamentos!$A:$A,DRE!AK$3)</f>
        <v>0</v>
      </c>
      <c r="AL76" s="254">
        <f>SUMIFS(Pagamentos!$E:$E,Pagamentos!$B:$B,DRE!$B76,Pagamentos!$A:$A,DRE!AL$3)</f>
        <v>0</v>
      </c>
      <c r="AM76" s="254">
        <f>SUMIFS(Pagamentos!$E:$E,Pagamentos!$B:$B,DRE!$B76,Pagamentos!$A:$A,DRE!AM$3)</f>
        <v>0</v>
      </c>
      <c r="AN76" s="254">
        <f>SUMIFS(Pagamentos!$E:$E,Pagamentos!$B:$B,DRE!$B76,Pagamentos!$A:$A,DRE!AN$3)</f>
        <v>0</v>
      </c>
      <c r="AO76" s="254">
        <f>SUMIFS(Pagamentos!$E:$E,Pagamentos!$B:$B,DRE!$B76,Pagamentos!$A:$A,DRE!AO$3)</f>
        <v>0</v>
      </c>
      <c r="AP76" s="254">
        <f>SUMIFS(Pagamentos!$E:$E,Pagamentos!$B:$B,DRE!$B76,Pagamentos!$A:$A,DRE!AP$3)</f>
        <v>0</v>
      </c>
      <c r="AQ76" s="254">
        <f>SUMIFS(Pagamentos!$E:$E,Pagamentos!$B:$B,DRE!$B76,Pagamentos!$A:$A,DRE!AQ$3)</f>
        <v>0</v>
      </c>
      <c r="AR76" s="254">
        <f>SUMIFS(Pagamentos!$E:$E,Pagamentos!$B:$B,DRE!$B76,Pagamentos!$A:$A,DRE!AR$3)</f>
        <v>0</v>
      </c>
      <c r="AS76" s="254">
        <f>SUMIFS(Pagamentos!$E:$E,Pagamentos!$B:$B,DRE!$B76,Pagamentos!$A:$A,DRE!AS$3)</f>
        <v>0</v>
      </c>
    </row>
    <row r="77" spans="1:45" s="250" customFormat="1" x14ac:dyDescent="0.25">
      <c r="A77" s="248">
        <v>74</v>
      </c>
      <c r="B77" s="242" t="s">
        <v>70</v>
      </c>
      <c r="C77" s="243"/>
      <c r="D77" s="243"/>
      <c r="F77" s="256">
        <f>SUM(F78:F80)</f>
        <v>0</v>
      </c>
      <c r="G77" s="256" t="str">
        <f t="shared" si="40"/>
        <v/>
      </c>
      <c r="I77" s="256">
        <f>SUM(I78:I80)</f>
        <v>705.29</v>
      </c>
      <c r="J77" s="256">
        <f t="shared" si="41"/>
        <v>2.9661894856802644E-4</v>
      </c>
      <c r="L77" s="256">
        <f>SUM(L78:L80)</f>
        <v>180</v>
      </c>
      <c r="M77" s="256">
        <f>IF($I$4&gt;0,L77/$I$4,"")</f>
        <v>7.5701357941052272E-5</v>
      </c>
      <c r="O77" s="256">
        <f t="shared" ref="O77:AS77" si="46">SUM(O78:O80)</f>
        <v>0</v>
      </c>
      <c r="P77" s="256">
        <f t="shared" si="46"/>
        <v>0</v>
      </c>
      <c r="Q77" s="256">
        <f t="shared" si="46"/>
        <v>0</v>
      </c>
      <c r="R77" s="256">
        <f t="shared" si="46"/>
        <v>61.76</v>
      </c>
      <c r="S77" s="256">
        <f t="shared" si="46"/>
        <v>0</v>
      </c>
      <c r="T77" s="256">
        <f t="shared" si="46"/>
        <v>0</v>
      </c>
      <c r="U77" s="256">
        <f t="shared" si="46"/>
        <v>0</v>
      </c>
      <c r="V77" s="256">
        <f t="shared" si="46"/>
        <v>0</v>
      </c>
      <c r="W77" s="256">
        <f t="shared" si="46"/>
        <v>0</v>
      </c>
      <c r="X77" s="256">
        <f t="shared" si="46"/>
        <v>0</v>
      </c>
      <c r="Y77" s="256">
        <f t="shared" si="46"/>
        <v>0</v>
      </c>
      <c r="Z77" s="256">
        <f t="shared" si="46"/>
        <v>0</v>
      </c>
      <c r="AA77" s="256">
        <f t="shared" si="46"/>
        <v>0</v>
      </c>
      <c r="AB77" s="256">
        <f t="shared" si="46"/>
        <v>0</v>
      </c>
      <c r="AC77" s="256">
        <f t="shared" si="46"/>
        <v>0</v>
      </c>
      <c r="AD77" s="256">
        <f t="shared" si="46"/>
        <v>0</v>
      </c>
      <c r="AE77" s="256">
        <f t="shared" si="46"/>
        <v>0</v>
      </c>
      <c r="AF77" s="256">
        <f t="shared" si="46"/>
        <v>0</v>
      </c>
      <c r="AG77" s="256">
        <f>SUM(AG78:AG80)</f>
        <v>118.24</v>
      </c>
      <c r="AH77" s="256">
        <f t="shared" si="46"/>
        <v>0</v>
      </c>
      <c r="AI77" s="256">
        <f t="shared" si="46"/>
        <v>0</v>
      </c>
      <c r="AJ77" s="256">
        <f t="shared" si="46"/>
        <v>0</v>
      </c>
      <c r="AK77" s="256">
        <f t="shared" si="46"/>
        <v>0</v>
      </c>
      <c r="AL77" s="256">
        <f t="shared" si="46"/>
        <v>525.29</v>
      </c>
      <c r="AM77" s="256">
        <f t="shared" si="46"/>
        <v>0</v>
      </c>
      <c r="AN77" s="256">
        <f t="shared" si="46"/>
        <v>0</v>
      </c>
      <c r="AO77" s="256">
        <f t="shared" si="46"/>
        <v>0</v>
      </c>
      <c r="AP77" s="256">
        <f t="shared" si="46"/>
        <v>0</v>
      </c>
      <c r="AQ77" s="256">
        <f t="shared" si="46"/>
        <v>0</v>
      </c>
      <c r="AR77" s="256">
        <f t="shared" si="46"/>
        <v>0</v>
      </c>
      <c r="AS77" s="256">
        <f t="shared" si="46"/>
        <v>0</v>
      </c>
    </row>
    <row r="78" spans="1:45" s="250" customFormat="1" outlineLevel="1" x14ac:dyDescent="0.25">
      <c r="A78" s="248">
        <v>75</v>
      </c>
      <c r="B78" s="251" t="str">
        <f>VLOOKUP(A78,Config!$A$8:$B$176,2,0)</f>
        <v>INTERNET</v>
      </c>
      <c r="C78" s="252"/>
      <c r="D78" s="253"/>
      <c r="F78" s="108"/>
      <c r="G78" s="103" t="str">
        <f t="shared" si="40"/>
        <v/>
      </c>
      <c r="I78" s="105">
        <f t="shared" ref="I78:I80" si="47">SUM(O78:AS78)</f>
        <v>180</v>
      </c>
      <c r="J78" s="103">
        <f t="shared" si="41"/>
        <v>7.5701357941052272E-5</v>
      </c>
      <c r="L78" s="108">
        <f>IF(I78&gt;0,I78-F78,"")</f>
        <v>180</v>
      </c>
      <c r="M78" s="103" t="e">
        <f>IF(I78&gt;0,I78/F78-1,"")</f>
        <v>#DIV/0!</v>
      </c>
      <c r="O78" s="254">
        <f>SUMIFS(Pagamentos!$E:$E,Pagamentos!$B:$B,DRE!$B78,Pagamentos!$A:$A,DRE!O$3)</f>
        <v>0</v>
      </c>
      <c r="P78" s="254">
        <f>SUMIFS(Pagamentos!$E:$E,Pagamentos!$B:$B,DRE!$B78,Pagamentos!$A:$A,DRE!P$3)</f>
        <v>0</v>
      </c>
      <c r="Q78" s="254">
        <f>SUMIFS(Pagamentos!$E:$E,Pagamentos!$B:$B,DRE!$B78,Pagamentos!$A:$A,DRE!Q$3)</f>
        <v>0</v>
      </c>
      <c r="R78" s="254">
        <f>SUMIFS(Pagamentos!$E:$E,Pagamentos!$B:$B,DRE!$B78,Pagamentos!$A:$A,DRE!R$3)</f>
        <v>61.76</v>
      </c>
      <c r="S78" s="254">
        <f>SUMIFS(Pagamentos!$E:$E,Pagamentos!$B:$B,DRE!$B78,Pagamentos!$A:$A,DRE!S$3)</f>
        <v>0</v>
      </c>
      <c r="T78" s="254">
        <f>SUMIFS(Pagamentos!$E:$E,Pagamentos!$B:$B,DRE!$B78,Pagamentos!$A:$A,DRE!T$3)</f>
        <v>0</v>
      </c>
      <c r="U78" s="254">
        <f>SUMIFS(Pagamentos!$E:$E,Pagamentos!$B:$B,DRE!$B78,Pagamentos!$A:$A,DRE!U$3)</f>
        <v>0</v>
      </c>
      <c r="V78" s="254">
        <f>SUMIFS(Pagamentos!$E:$E,Pagamentos!$B:$B,DRE!$B78,Pagamentos!$A:$A,DRE!V$3)</f>
        <v>0</v>
      </c>
      <c r="W78" s="254">
        <f>SUMIFS(Pagamentos!$E:$E,Pagamentos!$B:$B,DRE!$B78,Pagamentos!$A:$A,DRE!W$3)</f>
        <v>0</v>
      </c>
      <c r="X78" s="254">
        <f>SUMIFS(Pagamentos!$E:$E,Pagamentos!$B:$B,DRE!$B78,Pagamentos!$A:$A,DRE!X$3)</f>
        <v>0</v>
      </c>
      <c r="Y78" s="254">
        <f>SUMIFS(Pagamentos!$E:$E,Pagamentos!$B:$B,DRE!$B78,Pagamentos!$A:$A,DRE!Y$3)</f>
        <v>0</v>
      </c>
      <c r="Z78" s="254">
        <f>SUMIFS(Pagamentos!$E:$E,Pagamentos!$B:$B,DRE!$B78,Pagamentos!$A:$A,DRE!Z$3)</f>
        <v>0</v>
      </c>
      <c r="AA78" s="254">
        <f>SUMIFS(Pagamentos!$E:$E,Pagamentos!$B:$B,DRE!$B78,Pagamentos!$A:$A,DRE!AA$3)</f>
        <v>0</v>
      </c>
      <c r="AB78" s="254">
        <f>SUMIFS(Pagamentos!$E:$E,Pagamentos!$B:$B,DRE!$B78,Pagamentos!$A:$A,DRE!AB$3)</f>
        <v>0</v>
      </c>
      <c r="AC78" s="254">
        <f>SUMIFS(Pagamentos!$E:$E,Pagamentos!$B:$B,DRE!$B78,Pagamentos!$A:$A,DRE!AC$3)</f>
        <v>0</v>
      </c>
      <c r="AD78" s="254">
        <f>SUMIFS(Pagamentos!$E:$E,Pagamentos!$B:$B,DRE!$B78,Pagamentos!$A:$A,DRE!AD$3)</f>
        <v>0</v>
      </c>
      <c r="AE78" s="254">
        <f>SUMIFS(Pagamentos!$E:$E,Pagamentos!$B:$B,DRE!$B78,Pagamentos!$A:$A,DRE!AE$3)</f>
        <v>0</v>
      </c>
      <c r="AF78" s="254">
        <f>SUMIFS(Pagamentos!$E:$E,Pagamentos!$B:$B,DRE!$B78,Pagamentos!$A:$A,DRE!AF$3)</f>
        <v>0</v>
      </c>
      <c r="AG78" s="254">
        <f>SUMIFS(Pagamentos!$E:$E,Pagamentos!$B:$B,DRE!$B78,Pagamentos!$A:$A,DRE!AG$3)</f>
        <v>118.24</v>
      </c>
      <c r="AH78" s="254">
        <f>SUMIFS(Pagamentos!$E:$E,Pagamentos!$B:$B,DRE!$B78,Pagamentos!$A:$A,DRE!AH$3)</f>
        <v>0</v>
      </c>
      <c r="AI78" s="254">
        <f>SUMIFS(Pagamentos!$E:$E,Pagamentos!$B:$B,DRE!$B78,Pagamentos!$A:$A,DRE!AI$3)</f>
        <v>0</v>
      </c>
      <c r="AJ78" s="254">
        <f>SUMIFS(Pagamentos!$E:$E,Pagamentos!$B:$B,DRE!$B78,Pagamentos!$A:$A,DRE!AJ$3)</f>
        <v>0</v>
      </c>
      <c r="AK78" s="254">
        <f>SUMIFS(Pagamentos!$E:$E,Pagamentos!$B:$B,DRE!$B78,Pagamentos!$A:$A,DRE!AK$3)</f>
        <v>0</v>
      </c>
      <c r="AL78" s="254">
        <f>SUMIFS(Pagamentos!$E:$E,Pagamentos!$B:$B,DRE!$B78,Pagamentos!$A:$A,DRE!AL$3)</f>
        <v>0</v>
      </c>
      <c r="AM78" s="254">
        <f>SUMIFS(Pagamentos!$E:$E,Pagamentos!$B:$B,DRE!$B78,Pagamentos!$A:$A,DRE!AM$3)</f>
        <v>0</v>
      </c>
      <c r="AN78" s="254">
        <f>SUMIFS(Pagamentos!$E:$E,Pagamentos!$B:$B,DRE!$B78,Pagamentos!$A:$A,DRE!AN$3)</f>
        <v>0</v>
      </c>
      <c r="AO78" s="254">
        <f>SUMIFS(Pagamentos!$E:$E,Pagamentos!$B:$B,DRE!$B78,Pagamentos!$A:$A,DRE!AO$3)</f>
        <v>0</v>
      </c>
      <c r="AP78" s="254">
        <f>SUMIFS(Pagamentos!$E:$E,Pagamentos!$B:$B,DRE!$B78,Pagamentos!$A:$A,DRE!AP$3)</f>
        <v>0</v>
      </c>
      <c r="AQ78" s="254">
        <f>SUMIFS(Pagamentos!$E:$E,Pagamentos!$B:$B,DRE!$B78,Pagamentos!$A:$A,DRE!AQ$3)</f>
        <v>0</v>
      </c>
      <c r="AR78" s="254">
        <f>SUMIFS(Pagamentos!$E:$E,Pagamentos!$B:$B,DRE!$B78,Pagamentos!$A:$A,DRE!AR$3)</f>
        <v>0</v>
      </c>
      <c r="AS78" s="254">
        <f>SUMIFS(Pagamentos!$E:$E,Pagamentos!$B:$B,DRE!$B78,Pagamentos!$A:$A,DRE!AS$3)</f>
        <v>0</v>
      </c>
    </row>
    <row r="79" spans="1:45" s="250" customFormat="1" outlineLevel="1" x14ac:dyDescent="0.25">
      <c r="A79" s="248">
        <v>76</v>
      </c>
      <c r="B79" s="251" t="str">
        <f>VLOOKUP(A79,Config!$A$8:$B$176,2,0)</f>
        <v>TELEFONES FIXOS</v>
      </c>
      <c r="C79" s="252"/>
      <c r="D79" s="253"/>
      <c r="F79" s="108"/>
      <c r="G79" s="103" t="str">
        <f t="shared" si="40"/>
        <v/>
      </c>
      <c r="I79" s="105">
        <f t="shared" si="47"/>
        <v>0</v>
      </c>
      <c r="J79" s="103">
        <f t="shared" si="41"/>
        <v>0</v>
      </c>
      <c r="L79" s="108" t="str">
        <f>IF(I79&gt;0,I79-F79,"")</f>
        <v/>
      </c>
      <c r="M79" s="103" t="str">
        <f>IF(I79&gt;0,I79/F79-1,"")</f>
        <v/>
      </c>
      <c r="O79" s="254">
        <f>SUMIFS(Pagamentos!$E:$E,Pagamentos!$B:$B,DRE!$B79,Pagamentos!$A:$A,DRE!O$3)</f>
        <v>0</v>
      </c>
      <c r="P79" s="254">
        <f>SUMIFS(Pagamentos!$E:$E,Pagamentos!$B:$B,DRE!$B79,Pagamentos!$A:$A,DRE!P$3)</f>
        <v>0</v>
      </c>
      <c r="Q79" s="254">
        <f>SUMIFS(Pagamentos!$E:$E,Pagamentos!$B:$B,DRE!$B79,Pagamentos!$A:$A,DRE!Q$3)</f>
        <v>0</v>
      </c>
      <c r="R79" s="254">
        <f>SUMIFS(Pagamentos!$E:$E,Pagamentos!$B:$B,DRE!$B79,Pagamentos!$A:$A,DRE!R$3)</f>
        <v>0</v>
      </c>
      <c r="S79" s="254">
        <f>SUMIFS(Pagamentos!$E:$E,Pagamentos!$B:$B,DRE!$B79,Pagamentos!$A:$A,DRE!S$3)</f>
        <v>0</v>
      </c>
      <c r="T79" s="254">
        <f>SUMIFS(Pagamentos!$E:$E,Pagamentos!$B:$B,DRE!$B79,Pagamentos!$A:$A,DRE!T$3)</f>
        <v>0</v>
      </c>
      <c r="U79" s="254">
        <f>SUMIFS(Pagamentos!$E:$E,Pagamentos!$B:$B,DRE!$B79,Pagamentos!$A:$A,DRE!U$3)</f>
        <v>0</v>
      </c>
      <c r="V79" s="254">
        <f>SUMIFS(Pagamentos!$E:$E,Pagamentos!$B:$B,DRE!$B79,Pagamentos!$A:$A,DRE!V$3)</f>
        <v>0</v>
      </c>
      <c r="W79" s="254">
        <f>SUMIFS(Pagamentos!$E:$E,Pagamentos!$B:$B,DRE!$B79,Pagamentos!$A:$A,DRE!W$3)</f>
        <v>0</v>
      </c>
      <c r="X79" s="254">
        <f>SUMIFS(Pagamentos!$E:$E,Pagamentos!$B:$B,DRE!$B79,Pagamentos!$A:$A,DRE!X$3)</f>
        <v>0</v>
      </c>
      <c r="Y79" s="254">
        <f>SUMIFS(Pagamentos!$E:$E,Pagamentos!$B:$B,DRE!$B79,Pagamentos!$A:$A,DRE!Y$3)</f>
        <v>0</v>
      </c>
      <c r="Z79" s="254">
        <f>SUMIFS(Pagamentos!$E:$E,Pagamentos!$B:$B,DRE!$B79,Pagamentos!$A:$A,DRE!Z$3)</f>
        <v>0</v>
      </c>
      <c r="AA79" s="254">
        <f>SUMIFS(Pagamentos!$E:$E,Pagamentos!$B:$B,DRE!$B79,Pagamentos!$A:$A,DRE!AA$3)</f>
        <v>0</v>
      </c>
      <c r="AB79" s="254">
        <f>SUMIFS(Pagamentos!$E:$E,Pagamentos!$B:$B,DRE!$B79,Pagamentos!$A:$A,DRE!AB$3)</f>
        <v>0</v>
      </c>
      <c r="AC79" s="254">
        <f>SUMIFS(Pagamentos!$E:$E,Pagamentos!$B:$B,DRE!$B79,Pagamentos!$A:$A,DRE!AC$3)</f>
        <v>0</v>
      </c>
      <c r="AD79" s="254">
        <f>SUMIFS(Pagamentos!$E:$E,Pagamentos!$B:$B,DRE!$B79,Pagamentos!$A:$A,DRE!AD$3)</f>
        <v>0</v>
      </c>
      <c r="AE79" s="254">
        <f>SUMIFS(Pagamentos!$E:$E,Pagamentos!$B:$B,DRE!$B79,Pagamentos!$A:$A,DRE!AE$3)</f>
        <v>0</v>
      </c>
      <c r="AF79" s="254">
        <f>SUMIFS(Pagamentos!$E:$E,Pagamentos!$B:$B,DRE!$B79,Pagamentos!$A:$A,DRE!AF$3)</f>
        <v>0</v>
      </c>
      <c r="AG79" s="254">
        <f>SUMIFS(Pagamentos!$E:$E,Pagamentos!$B:$B,DRE!$B79,Pagamentos!$A:$A,DRE!AG$3)</f>
        <v>0</v>
      </c>
      <c r="AH79" s="254">
        <f>SUMIFS(Pagamentos!$E:$E,Pagamentos!$B:$B,DRE!$B79,Pagamentos!$A:$A,DRE!AH$3)</f>
        <v>0</v>
      </c>
      <c r="AI79" s="254">
        <f>SUMIFS(Pagamentos!$E:$E,Pagamentos!$B:$B,DRE!$B79,Pagamentos!$A:$A,DRE!AI$3)</f>
        <v>0</v>
      </c>
      <c r="AJ79" s="254">
        <f>SUMIFS(Pagamentos!$E:$E,Pagamentos!$B:$B,DRE!$B79,Pagamentos!$A:$A,DRE!AJ$3)</f>
        <v>0</v>
      </c>
      <c r="AK79" s="254">
        <f>SUMIFS(Pagamentos!$E:$E,Pagamentos!$B:$B,DRE!$B79,Pagamentos!$A:$A,DRE!AK$3)</f>
        <v>0</v>
      </c>
      <c r="AL79" s="254">
        <f>SUMIFS(Pagamentos!$E:$E,Pagamentos!$B:$B,DRE!$B79,Pagamentos!$A:$A,DRE!AL$3)</f>
        <v>0</v>
      </c>
      <c r="AM79" s="254">
        <f>SUMIFS(Pagamentos!$E:$E,Pagamentos!$B:$B,DRE!$B79,Pagamentos!$A:$A,DRE!AM$3)</f>
        <v>0</v>
      </c>
      <c r="AN79" s="254">
        <f>SUMIFS(Pagamentos!$E:$E,Pagamentos!$B:$B,DRE!$B79,Pagamentos!$A:$A,DRE!AN$3)</f>
        <v>0</v>
      </c>
      <c r="AO79" s="254">
        <f>SUMIFS(Pagamentos!$E:$E,Pagamentos!$B:$B,DRE!$B79,Pagamentos!$A:$A,DRE!AO$3)</f>
        <v>0</v>
      </c>
      <c r="AP79" s="254">
        <f>SUMIFS(Pagamentos!$E:$E,Pagamentos!$B:$B,DRE!$B79,Pagamentos!$A:$A,DRE!AP$3)</f>
        <v>0</v>
      </c>
      <c r="AQ79" s="254">
        <f>SUMIFS(Pagamentos!$E:$E,Pagamentos!$B:$B,DRE!$B79,Pagamentos!$A:$A,DRE!AQ$3)</f>
        <v>0</v>
      </c>
      <c r="AR79" s="254">
        <f>SUMIFS(Pagamentos!$E:$E,Pagamentos!$B:$B,DRE!$B79,Pagamentos!$A:$A,DRE!AR$3)</f>
        <v>0</v>
      </c>
      <c r="AS79" s="254">
        <f>SUMIFS(Pagamentos!$E:$E,Pagamentos!$B:$B,DRE!$B79,Pagamentos!$A:$A,DRE!AS$3)</f>
        <v>0</v>
      </c>
    </row>
    <row r="80" spans="1:45" s="250" customFormat="1" outlineLevel="1" x14ac:dyDescent="0.25">
      <c r="A80" s="248">
        <v>77</v>
      </c>
      <c r="B80" s="251" t="str">
        <f>VLOOKUP(A80,Config!$A$8:$B$176,2,0)</f>
        <v>TELEFONES MÓVEIS</v>
      </c>
      <c r="C80" s="252"/>
      <c r="D80" s="253"/>
      <c r="F80" s="108"/>
      <c r="G80" s="103"/>
      <c r="I80" s="105">
        <f t="shared" si="47"/>
        <v>525.29</v>
      </c>
      <c r="J80" s="103">
        <f t="shared" si="41"/>
        <v>2.2091759062697414E-4</v>
      </c>
      <c r="L80" s="108"/>
      <c r="M80" s="103"/>
      <c r="O80" s="254">
        <f>SUMIFS(Pagamentos!$E:$E,Pagamentos!$B:$B,DRE!$B80,Pagamentos!$A:$A,DRE!O$3)</f>
        <v>0</v>
      </c>
      <c r="P80" s="254">
        <f>SUMIFS(Pagamentos!$E:$E,Pagamentos!$B:$B,DRE!$B80,Pagamentos!$A:$A,DRE!P$3)</f>
        <v>0</v>
      </c>
      <c r="Q80" s="254">
        <f>SUMIFS(Pagamentos!$E:$E,Pagamentos!$B:$B,DRE!$B80,Pagamentos!$A:$A,DRE!Q$3)</f>
        <v>0</v>
      </c>
      <c r="R80" s="254">
        <f>SUMIFS(Pagamentos!$E:$E,Pagamentos!$B:$B,DRE!$B80,Pagamentos!$A:$A,DRE!R$3)</f>
        <v>0</v>
      </c>
      <c r="S80" s="254">
        <f>SUMIFS(Pagamentos!$E:$E,Pagamentos!$B:$B,DRE!$B80,Pagamentos!$A:$A,DRE!S$3)</f>
        <v>0</v>
      </c>
      <c r="T80" s="254">
        <f>SUMIFS(Pagamentos!$E:$E,Pagamentos!$B:$B,DRE!$B80,Pagamentos!$A:$A,DRE!T$3)</f>
        <v>0</v>
      </c>
      <c r="U80" s="254">
        <f>SUMIFS(Pagamentos!$E:$E,Pagamentos!$B:$B,DRE!$B80,Pagamentos!$A:$A,DRE!U$3)</f>
        <v>0</v>
      </c>
      <c r="V80" s="254">
        <f>SUMIFS(Pagamentos!$E:$E,Pagamentos!$B:$B,DRE!$B80,Pagamentos!$A:$A,DRE!V$3)</f>
        <v>0</v>
      </c>
      <c r="W80" s="254">
        <f>SUMIFS(Pagamentos!$E:$E,Pagamentos!$B:$B,DRE!$B80,Pagamentos!$A:$A,DRE!W$3)</f>
        <v>0</v>
      </c>
      <c r="X80" s="254">
        <f>SUMIFS(Pagamentos!$E:$E,Pagamentos!$B:$B,DRE!$B80,Pagamentos!$A:$A,DRE!X$3)</f>
        <v>0</v>
      </c>
      <c r="Y80" s="254">
        <f>SUMIFS(Pagamentos!$E:$E,Pagamentos!$B:$B,DRE!$B80,Pagamentos!$A:$A,DRE!Y$3)</f>
        <v>0</v>
      </c>
      <c r="Z80" s="254">
        <f>SUMIFS(Pagamentos!$E:$E,Pagamentos!$B:$B,DRE!$B80,Pagamentos!$A:$A,DRE!Z$3)</f>
        <v>0</v>
      </c>
      <c r="AA80" s="254">
        <f>SUMIFS(Pagamentos!$E:$E,Pagamentos!$B:$B,DRE!$B80,Pagamentos!$A:$A,DRE!AA$3)</f>
        <v>0</v>
      </c>
      <c r="AB80" s="254">
        <f>SUMIFS(Pagamentos!$E:$E,Pagamentos!$B:$B,DRE!$B80,Pagamentos!$A:$A,DRE!AB$3)</f>
        <v>0</v>
      </c>
      <c r="AC80" s="254">
        <f>SUMIFS(Pagamentos!$E:$E,Pagamentos!$B:$B,DRE!$B80,Pagamentos!$A:$A,DRE!AC$3)</f>
        <v>0</v>
      </c>
      <c r="AD80" s="254">
        <f>SUMIFS(Pagamentos!$E:$E,Pagamentos!$B:$B,DRE!$B80,Pagamentos!$A:$A,DRE!AD$3)</f>
        <v>0</v>
      </c>
      <c r="AE80" s="254">
        <f>SUMIFS(Pagamentos!$E:$E,Pagamentos!$B:$B,DRE!$B80,Pagamentos!$A:$A,DRE!AE$3)</f>
        <v>0</v>
      </c>
      <c r="AF80" s="254">
        <f>SUMIFS(Pagamentos!$E:$E,Pagamentos!$B:$B,DRE!$B80,Pagamentos!$A:$A,DRE!AF$3)</f>
        <v>0</v>
      </c>
      <c r="AG80" s="254">
        <f>SUMIFS(Pagamentos!$E:$E,Pagamentos!$B:$B,DRE!$B80,Pagamentos!$A:$A,DRE!AG$3)</f>
        <v>0</v>
      </c>
      <c r="AH80" s="254">
        <f>SUMIFS(Pagamentos!$E:$E,Pagamentos!$B:$B,DRE!$B80,Pagamentos!$A:$A,DRE!AH$3)</f>
        <v>0</v>
      </c>
      <c r="AI80" s="254">
        <f>SUMIFS(Pagamentos!$E:$E,Pagamentos!$B:$B,DRE!$B80,Pagamentos!$A:$A,DRE!AI$3)</f>
        <v>0</v>
      </c>
      <c r="AJ80" s="254">
        <f>SUMIFS(Pagamentos!$E:$E,Pagamentos!$B:$B,DRE!$B80,Pagamentos!$A:$A,DRE!AJ$3)</f>
        <v>0</v>
      </c>
      <c r="AK80" s="254">
        <f>SUMIFS(Pagamentos!$E:$E,Pagamentos!$B:$B,DRE!$B80,Pagamentos!$A:$A,DRE!AK$3)</f>
        <v>0</v>
      </c>
      <c r="AL80" s="254">
        <f>SUMIFS(Pagamentos!$E:$E,Pagamentos!$B:$B,DRE!$B80,Pagamentos!$A:$A,DRE!AL$3)</f>
        <v>525.29</v>
      </c>
      <c r="AM80" s="254">
        <f>SUMIFS(Pagamentos!$E:$E,Pagamentos!$B:$B,DRE!$B80,Pagamentos!$A:$A,DRE!AM$3)</f>
        <v>0</v>
      </c>
      <c r="AN80" s="254">
        <f>SUMIFS(Pagamentos!$E:$E,Pagamentos!$B:$B,DRE!$B80,Pagamentos!$A:$A,DRE!AN$3)</f>
        <v>0</v>
      </c>
      <c r="AO80" s="254">
        <f>SUMIFS(Pagamentos!$E:$E,Pagamentos!$B:$B,DRE!$B80,Pagamentos!$A:$A,DRE!AO$3)</f>
        <v>0</v>
      </c>
      <c r="AP80" s="254">
        <f>SUMIFS(Pagamentos!$E:$E,Pagamentos!$B:$B,DRE!$B80,Pagamentos!$A:$A,DRE!AP$3)</f>
        <v>0</v>
      </c>
      <c r="AQ80" s="254">
        <f>SUMIFS(Pagamentos!$E:$E,Pagamentos!$B:$B,DRE!$B80,Pagamentos!$A:$A,DRE!AQ$3)</f>
        <v>0</v>
      </c>
      <c r="AR80" s="254">
        <f>SUMIFS(Pagamentos!$E:$E,Pagamentos!$B:$B,DRE!$B80,Pagamentos!$A:$A,DRE!AR$3)</f>
        <v>0</v>
      </c>
      <c r="AS80" s="254">
        <f>SUMIFS(Pagamentos!$E:$E,Pagamentos!$B:$B,DRE!$B80,Pagamentos!$A:$A,DRE!AS$3)</f>
        <v>0</v>
      </c>
    </row>
    <row r="81" spans="1:45" s="250" customFormat="1" x14ac:dyDescent="0.25">
      <c r="A81" s="248">
        <v>78</v>
      </c>
      <c r="B81" s="242" t="s">
        <v>75</v>
      </c>
      <c r="C81" s="243"/>
      <c r="D81" s="243"/>
      <c r="F81" s="256">
        <f>SUM(F82:F86)</f>
        <v>0</v>
      </c>
      <c r="G81" s="256" t="str">
        <f t="shared" si="40"/>
        <v/>
      </c>
      <c r="I81" s="256">
        <f>SUM(I82:I86)</f>
        <v>1110</v>
      </c>
      <c r="J81" s="256">
        <f t="shared" si="41"/>
        <v>4.6682504063648905E-4</v>
      </c>
      <c r="L81" s="256">
        <f>SUM(L82:L86)</f>
        <v>1110</v>
      </c>
      <c r="M81" s="256">
        <f>IF($I$4&gt;0,L81/$I$4,"")</f>
        <v>4.6682504063648905E-4</v>
      </c>
      <c r="O81" s="256">
        <f t="shared" ref="O81:AS81" si="48">SUM(O82:O86)</f>
        <v>0</v>
      </c>
      <c r="P81" s="256">
        <f t="shared" si="48"/>
        <v>0</v>
      </c>
      <c r="Q81" s="256">
        <f t="shared" si="48"/>
        <v>0</v>
      </c>
      <c r="R81" s="256">
        <f t="shared" si="48"/>
        <v>0</v>
      </c>
      <c r="S81" s="256">
        <f t="shared" si="48"/>
        <v>444</v>
      </c>
      <c r="T81" s="256">
        <f t="shared" si="48"/>
        <v>0</v>
      </c>
      <c r="U81" s="256">
        <f t="shared" si="48"/>
        <v>0</v>
      </c>
      <c r="V81" s="256">
        <f t="shared" si="48"/>
        <v>0</v>
      </c>
      <c r="W81" s="256">
        <f t="shared" si="48"/>
        <v>222</v>
      </c>
      <c r="X81" s="256">
        <f t="shared" si="48"/>
        <v>0</v>
      </c>
      <c r="Y81" s="256">
        <f t="shared" si="48"/>
        <v>0</v>
      </c>
      <c r="Z81" s="256">
        <f t="shared" si="48"/>
        <v>0</v>
      </c>
      <c r="AA81" s="256">
        <f t="shared" si="48"/>
        <v>0</v>
      </c>
      <c r="AB81" s="256">
        <f t="shared" si="48"/>
        <v>0</v>
      </c>
      <c r="AC81" s="256">
        <f t="shared" si="48"/>
        <v>0</v>
      </c>
      <c r="AD81" s="256">
        <f t="shared" si="48"/>
        <v>0</v>
      </c>
      <c r="AE81" s="256">
        <f t="shared" si="48"/>
        <v>0</v>
      </c>
      <c r="AF81" s="256">
        <f t="shared" si="48"/>
        <v>0</v>
      </c>
      <c r="AG81" s="256">
        <f t="shared" si="48"/>
        <v>0</v>
      </c>
      <c r="AH81" s="256">
        <f t="shared" si="48"/>
        <v>0</v>
      </c>
      <c r="AI81" s="256">
        <f t="shared" si="48"/>
        <v>0</v>
      </c>
      <c r="AJ81" s="256">
        <f t="shared" si="48"/>
        <v>0</v>
      </c>
      <c r="AK81" s="256">
        <f t="shared" si="48"/>
        <v>0</v>
      </c>
      <c r="AL81" s="256">
        <f t="shared" si="48"/>
        <v>0</v>
      </c>
      <c r="AM81" s="256">
        <f t="shared" si="48"/>
        <v>0</v>
      </c>
      <c r="AN81" s="256">
        <f t="shared" si="48"/>
        <v>0</v>
      </c>
      <c r="AO81" s="256">
        <f t="shared" si="48"/>
        <v>444</v>
      </c>
      <c r="AP81" s="256">
        <f t="shared" si="48"/>
        <v>0</v>
      </c>
      <c r="AQ81" s="256">
        <f t="shared" si="48"/>
        <v>0</v>
      </c>
      <c r="AR81" s="256">
        <f t="shared" si="48"/>
        <v>0</v>
      </c>
      <c r="AS81" s="256">
        <f t="shared" si="48"/>
        <v>0</v>
      </c>
    </row>
    <row r="82" spans="1:45" s="250" customFormat="1" outlineLevel="1" x14ac:dyDescent="0.25">
      <c r="A82" s="248">
        <v>79</v>
      </c>
      <c r="B82" s="251" t="str">
        <f>VLOOKUP(A82,Config!$A$8:$B$176,2,0)</f>
        <v>COMBUSTÍVEL</v>
      </c>
      <c r="C82" s="252"/>
      <c r="D82" s="253"/>
      <c r="F82" s="108"/>
      <c r="G82" s="103" t="str">
        <f t="shared" si="40"/>
        <v/>
      </c>
      <c r="I82" s="105">
        <f t="shared" ref="I82:I86" si="49">SUM(O82:AS82)</f>
        <v>1110</v>
      </c>
      <c r="J82" s="103">
        <f t="shared" si="41"/>
        <v>4.6682504063648905E-4</v>
      </c>
      <c r="L82" s="108">
        <f t="shared" ref="L82:L86" si="50">IF(I82&gt;0,I82-F82,"")</f>
        <v>1110</v>
      </c>
      <c r="M82" s="103" t="e">
        <f>IF(I82&gt;0,I82/F82-1,"")</f>
        <v>#DIV/0!</v>
      </c>
      <c r="O82" s="254">
        <f>SUMIFS(Pagamentos!$E:$E,Pagamentos!$B:$B,DRE!$B82,Pagamentos!$A:$A,DRE!O$3)</f>
        <v>0</v>
      </c>
      <c r="P82" s="254">
        <f>SUMIFS(Pagamentos!$E:$E,Pagamentos!$B:$B,DRE!$B82,Pagamentos!$A:$A,DRE!P$3)</f>
        <v>0</v>
      </c>
      <c r="Q82" s="254">
        <f>SUMIFS(Pagamentos!$E:$E,Pagamentos!$B:$B,DRE!$B82,Pagamentos!$A:$A,DRE!Q$3)</f>
        <v>0</v>
      </c>
      <c r="R82" s="254">
        <f>SUMIFS(Pagamentos!$E:$E,Pagamentos!$B:$B,DRE!$B82,Pagamentos!$A:$A,DRE!R$3)</f>
        <v>0</v>
      </c>
      <c r="S82" s="254">
        <f>SUMIFS(Pagamentos!$E:$E,Pagamentos!$B:$B,DRE!$B82,Pagamentos!$A:$A,DRE!S$3)</f>
        <v>444</v>
      </c>
      <c r="T82" s="254">
        <f>SUMIFS(Pagamentos!$E:$E,Pagamentos!$B:$B,DRE!$B82,Pagamentos!$A:$A,DRE!T$3)</f>
        <v>0</v>
      </c>
      <c r="U82" s="254">
        <f>SUMIFS(Pagamentos!$E:$E,Pagamentos!$B:$B,DRE!$B82,Pagamentos!$A:$A,DRE!U$3)</f>
        <v>0</v>
      </c>
      <c r="V82" s="254">
        <f>SUMIFS(Pagamentos!$E:$E,Pagamentos!$B:$B,DRE!$B82,Pagamentos!$A:$A,DRE!V$3)</f>
        <v>0</v>
      </c>
      <c r="W82" s="254">
        <f>SUMIFS(Pagamentos!$E:$E,Pagamentos!$B:$B,DRE!$B82,Pagamentos!$A:$A,DRE!W$3)</f>
        <v>222</v>
      </c>
      <c r="X82" s="254">
        <f>SUMIFS(Pagamentos!$E:$E,Pagamentos!$B:$B,DRE!$B82,Pagamentos!$A:$A,DRE!X$3)</f>
        <v>0</v>
      </c>
      <c r="Y82" s="254">
        <f>SUMIFS(Pagamentos!$E:$E,Pagamentos!$B:$B,DRE!$B82,Pagamentos!$A:$A,DRE!Y$3)</f>
        <v>0</v>
      </c>
      <c r="Z82" s="254">
        <f>SUMIFS(Pagamentos!$E:$E,Pagamentos!$B:$B,DRE!$B82,Pagamentos!$A:$A,DRE!Z$3)</f>
        <v>0</v>
      </c>
      <c r="AA82" s="254">
        <f>SUMIFS(Pagamentos!$E:$E,Pagamentos!$B:$B,DRE!$B82,Pagamentos!$A:$A,DRE!AA$3)</f>
        <v>0</v>
      </c>
      <c r="AB82" s="254">
        <f>SUMIFS(Pagamentos!$E:$E,Pagamentos!$B:$B,DRE!$B82,Pagamentos!$A:$A,DRE!AB$3)</f>
        <v>0</v>
      </c>
      <c r="AC82" s="254">
        <f>SUMIFS(Pagamentos!$E:$E,Pagamentos!$B:$B,DRE!$B82,Pagamentos!$A:$A,DRE!AC$3)</f>
        <v>0</v>
      </c>
      <c r="AD82" s="254">
        <f>SUMIFS(Pagamentos!$E:$E,Pagamentos!$B:$B,DRE!$B82,Pagamentos!$A:$A,DRE!AD$3)</f>
        <v>0</v>
      </c>
      <c r="AE82" s="254">
        <f>SUMIFS(Pagamentos!$E:$E,Pagamentos!$B:$B,DRE!$B82,Pagamentos!$A:$A,DRE!AE$3)</f>
        <v>0</v>
      </c>
      <c r="AF82" s="254">
        <f>SUMIFS(Pagamentos!$E:$E,Pagamentos!$B:$B,DRE!$B82,Pagamentos!$A:$A,DRE!AF$3)</f>
        <v>0</v>
      </c>
      <c r="AG82" s="254">
        <f>SUMIFS(Pagamentos!$E:$E,Pagamentos!$B:$B,DRE!$B82,Pagamentos!$A:$A,DRE!AG$3)</f>
        <v>0</v>
      </c>
      <c r="AH82" s="254">
        <f>SUMIFS(Pagamentos!$E:$E,Pagamentos!$B:$B,DRE!$B82,Pagamentos!$A:$A,DRE!AH$3)</f>
        <v>0</v>
      </c>
      <c r="AI82" s="254">
        <f>SUMIFS(Pagamentos!$E:$E,Pagamentos!$B:$B,DRE!$B82,Pagamentos!$A:$A,DRE!AI$3)</f>
        <v>0</v>
      </c>
      <c r="AJ82" s="254">
        <f>SUMIFS(Pagamentos!$E:$E,Pagamentos!$B:$B,DRE!$B82,Pagamentos!$A:$A,DRE!AJ$3)</f>
        <v>0</v>
      </c>
      <c r="AK82" s="254">
        <f>SUMIFS(Pagamentos!$E:$E,Pagamentos!$B:$B,DRE!$B82,Pagamentos!$A:$A,DRE!AK$3)</f>
        <v>0</v>
      </c>
      <c r="AL82" s="254">
        <f>SUMIFS(Pagamentos!$E:$E,Pagamentos!$B:$B,DRE!$B82,Pagamentos!$A:$A,DRE!AL$3)</f>
        <v>0</v>
      </c>
      <c r="AM82" s="254">
        <f>SUMIFS(Pagamentos!$E:$E,Pagamentos!$B:$B,DRE!$B82,Pagamentos!$A:$A,DRE!AM$3)</f>
        <v>0</v>
      </c>
      <c r="AN82" s="254">
        <f>SUMIFS(Pagamentos!$E:$E,Pagamentos!$B:$B,DRE!$B82,Pagamentos!$A:$A,DRE!AN$3)</f>
        <v>0</v>
      </c>
      <c r="AO82" s="254">
        <f>SUMIFS(Pagamentos!$E:$E,Pagamentos!$B:$B,DRE!$B82,Pagamentos!$A:$A,DRE!AO$3)</f>
        <v>444</v>
      </c>
      <c r="AP82" s="254">
        <f>SUMIFS(Pagamentos!$E:$E,Pagamentos!$B:$B,DRE!$B82,Pagamentos!$A:$A,DRE!AP$3)</f>
        <v>0</v>
      </c>
      <c r="AQ82" s="254">
        <f>SUMIFS(Pagamentos!$E:$E,Pagamentos!$B:$B,DRE!$B82,Pagamentos!$A:$A,DRE!AQ$3)</f>
        <v>0</v>
      </c>
      <c r="AR82" s="254">
        <f>SUMIFS(Pagamentos!$E:$E,Pagamentos!$B:$B,DRE!$B82,Pagamentos!$A:$A,DRE!AR$3)</f>
        <v>0</v>
      </c>
      <c r="AS82" s="254">
        <f>SUMIFS(Pagamentos!$E:$E,Pagamentos!$B:$B,DRE!$B82,Pagamentos!$A:$A,DRE!AS$3)</f>
        <v>0</v>
      </c>
    </row>
    <row r="83" spans="1:45" s="250" customFormat="1" outlineLevel="1" x14ac:dyDescent="0.25">
      <c r="A83" s="248">
        <v>80</v>
      </c>
      <c r="B83" s="251" t="str">
        <f>VLOOKUP(A83,Config!$A$8:$B$176,2,0)</f>
        <v>ESTACIONAMENTOS</v>
      </c>
      <c r="C83" s="252"/>
      <c r="D83" s="253"/>
      <c r="F83" s="108"/>
      <c r="G83" s="103" t="str">
        <f t="shared" si="40"/>
        <v/>
      </c>
      <c r="I83" s="105">
        <f t="shared" si="49"/>
        <v>0</v>
      </c>
      <c r="J83" s="103">
        <f t="shared" si="41"/>
        <v>0</v>
      </c>
      <c r="L83" s="108" t="str">
        <f t="shared" si="50"/>
        <v/>
      </c>
      <c r="M83" s="103" t="str">
        <f>IF(I83&gt;0,I83/F83-1,"")</f>
        <v/>
      </c>
      <c r="O83" s="254">
        <f>SUMIFS(Pagamentos!$E:$E,Pagamentos!$B:$B,DRE!$B83,Pagamentos!$A:$A,DRE!O$3)</f>
        <v>0</v>
      </c>
      <c r="P83" s="254">
        <f>SUMIFS(Pagamentos!$E:$E,Pagamentos!$B:$B,DRE!$B83,Pagamentos!$A:$A,DRE!P$3)</f>
        <v>0</v>
      </c>
      <c r="Q83" s="254">
        <f>SUMIFS(Pagamentos!$E:$E,Pagamentos!$B:$B,DRE!$B83,Pagamentos!$A:$A,DRE!Q$3)</f>
        <v>0</v>
      </c>
      <c r="R83" s="254">
        <f>SUMIFS(Pagamentos!$E:$E,Pagamentos!$B:$B,DRE!$B83,Pagamentos!$A:$A,DRE!R$3)</f>
        <v>0</v>
      </c>
      <c r="S83" s="254">
        <f>SUMIFS(Pagamentos!$E:$E,Pagamentos!$B:$B,DRE!$B83,Pagamentos!$A:$A,DRE!S$3)</f>
        <v>0</v>
      </c>
      <c r="T83" s="254">
        <f>SUMIFS(Pagamentos!$E:$E,Pagamentos!$B:$B,DRE!$B83,Pagamentos!$A:$A,DRE!T$3)</f>
        <v>0</v>
      </c>
      <c r="U83" s="254">
        <f>SUMIFS(Pagamentos!$E:$E,Pagamentos!$B:$B,DRE!$B83,Pagamentos!$A:$A,DRE!U$3)</f>
        <v>0</v>
      </c>
      <c r="V83" s="254">
        <f>SUMIFS(Pagamentos!$E:$E,Pagamentos!$B:$B,DRE!$B83,Pagamentos!$A:$A,DRE!V$3)</f>
        <v>0</v>
      </c>
      <c r="W83" s="254">
        <f>SUMIFS(Pagamentos!$E:$E,Pagamentos!$B:$B,DRE!$B83,Pagamentos!$A:$A,DRE!W$3)</f>
        <v>0</v>
      </c>
      <c r="X83" s="254">
        <f>SUMIFS(Pagamentos!$E:$E,Pagamentos!$B:$B,DRE!$B83,Pagamentos!$A:$A,DRE!X$3)</f>
        <v>0</v>
      </c>
      <c r="Y83" s="254">
        <f>SUMIFS(Pagamentos!$E:$E,Pagamentos!$B:$B,DRE!$B83,Pagamentos!$A:$A,DRE!Y$3)</f>
        <v>0</v>
      </c>
      <c r="Z83" s="254">
        <f>SUMIFS(Pagamentos!$E:$E,Pagamentos!$B:$B,DRE!$B83,Pagamentos!$A:$A,DRE!Z$3)</f>
        <v>0</v>
      </c>
      <c r="AA83" s="254">
        <f>SUMIFS(Pagamentos!$E:$E,Pagamentos!$B:$B,DRE!$B83,Pagamentos!$A:$A,DRE!AA$3)</f>
        <v>0</v>
      </c>
      <c r="AB83" s="254">
        <f>SUMIFS(Pagamentos!$E:$E,Pagamentos!$B:$B,DRE!$B83,Pagamentos!$A:$A,DRE!AB$3)</f>
        <v>0</v>
      </c>
      <c r="AC83" s="254">
        <f>SUMIFS(Pagamentos!$E:$E,Pagamentos!$B:$B,DRE!$B83,Pagamentos!$A:$A,DRE!AC$3)</f>
        <v>0</v>
      </c>
      <c r="AD83" s="254">
        <f>SUMIFS(Pagamentos!$E:$E,Pagamentos!$B:$B,DRE!$B83,Pagamentos!$A:$A,DRE!AD$3)</f>
        <v>0</v>
      </c>
      <c r="AE83" s="254">
        <f>SUMIFS(Pagamentos!$E:$E,Pagamentos!$B:$B,DRE!$B83,Pagamentos!$A:$A,DRE!AE$3)</f>
        <v>0</v>
      </c>
      <c r="AF83" s="254">
        <f>SUMIFS(Pagamentos!$E:$E,Pagamentos!$B:$B,DRE!$B83,Pagamentos!$A:$A,DRE!AF$3)</f>
        <v>0</v>
      </c>
      <c r="AG83" s="254">
        <f>SUMIFS(Pagamentos!$E:$E,Pagamentos!$B:$B,DRE!$B83,Pagamentos!$A:$A,DRE!AG$3)</f>
        <v>0</v>
      </c>
      <c r="AH83" s="254">
        <f>SUMIFS(Pagamentos!$E:$E,Pagamentos!$B:$B,DRE!$B83,Pagamentos!$A:$A,DRE!AH$3)</f>
        <v>0</v>
      </c>
      <c r="AI83" s="254">
        <f>SUMIFS(Pagamentos!$E:$E,Pagamentos!$B:$B,DRE!$B83,Pagamentos!$A:$A,DRE!AI$3)</f>
        <v>0</v>
      </c>
      <c r="AJ83" s="254">
        <f>SUMIFS(Pagamentos!$E:$E,Pagamentos!$B:$B,DRE!$B83,Pagamentos!$A:$A,DRE!AJ$3)</f>
        <v>0</v>
      </c>
      <c r="AK83" s="254">
        <f>SUMIFS(Pagamentos!$E:$E,Pagamentos!$B:$B,DRE!$B83,Pagamentos!$A:$A,DRE!AK$3)</f>
        <v>0</v>
      </c>
      <c r="AL83" s="254">
        <f>SUMIFS(Pagamentos!$E:$E,Pagamentos!$B:$B,DRE!$B83,Pagamentos!$A:$A,DRE!AL$3)</f>
        <v>0</v>
      </c>
      <c r="AM83" s="254">
        <f>SUMIFS(Pagamentos!$E:$E,Pagamentos!$B:$B,DRE!$B83,Pagamentos!$A:$A,DRE!AM$3)</f>
        <v>0</v>
      </c>
      <c r="AN83" s="254">
        <f>SUMIFS(Pagamentos!$E:$E,Pagamentos!$B:$B,DRE!$B83,Pagamentos!$A:$A,DRE!AN$3)</f>
        <v>0</v>
      </c>
      <c r="AO83" s="254">
        <f>SUMIFS(Pagamentos!$E:$E,Pagamentos!$B:$B,DRE!$B83,Pagamentos!$A:$A,DRE!AO$3)</f>
        <v>0</v>
      </c>
      <c r="AP83" s="254">
        <f>SUMIFS(Pagamentos!$E:$E,Pagamentos!$B:$B,DRE!$B83,Pagamentos!$A:$A,DRE!AP$3)</f>
        <v>0</v>
      </c>
      <c r="AQ83" s="254">
        <f>SUMIFS(Pagamentos!$E:$E,Pagamentos!$B:$B,DRE!$B83,Pagamentos!$A:$A,DRE!AQ$3)</f>
        <v>0</v>
      </c>
      <c r="AR83" s="254">
        <f>SUMIFS(Pagamentos!$E:$E,Pagamentos!$B:$B,DRE!$B83,Pagamentos!$A:$A,DRE!AR$3)</f>
        <v>0</v>
      </c>
      <c r="AS83" s="254">
        <f>SUMIFS(Pagamentos!$E:$E,Pagamentos!$B:$B,DRE!$B83,Pagamentos!$A:$A,DRE!AS$3)</f>
        <v>0</v>
      </c>
    </row>
    <row r="84" spans="1:45" s="250" customFormat="1" outlineLevel="1" x14ac:dyDescent="0.25">
      <c r="A84" s="248">
        <v>81</v>
      </c>
      <c r="B84" s="251" t="str">
        <f>VLOOKUP(A84,Config!$A$8:$B$176,2,0)</f>
        <v>MANUTENÇÃO DE VEÍCULOS</v>
      </c>
      <c r="C84" s="252"/>
      <c r="D84" s="253"/>
      <c r="F84" s="108"/>
      <c r="G84" s="103" t="str">
        <f t="shared" si="40"/>
        <v/>
      </c>
      <c r="I84" s="105">
        <f t="shared" si="49"/>
        <v>0</v>
      </c>
      <c r="J84" s="103">
        <f t="shared" si="41"/>
        <v>0</v>
      </c>
      <c r="L84" s="108" t="str">
        <f t="shared" si="50"/>
        <v/>
      </c>
      <c r="M84" s="103" t="str">
        <f>IF(I84&gt;0,I84/F84-1,"")</f>
        <v/>
      </c>
      <c r="O84" s="254">
        <f>SUMIFS(Pagamentos!$E:$E,Pagamentos!$B:$B,DRE!$B84,Pagamentos!$A:$A,DRE!O$3)</f>
        <v>0</v>
      </c>
      <c r="P84" s="254">
        <f>SUMIFS(Pagamentos!$E:$E,Pagamentos!$B:$B,DRE!$B84,Pagamentos!$A:$A,DRE!P$3)</f>
        <v>0</v>
      </c>
      <c r="Q84" s="254">
        <f>SUMIFS(Pagamentos!$E:$E,Pagamentos!$B:$B,DRE!$B84,Pagamentos!$A:$A,DRE!Q$3)</f>
        <v>0</v>
      </c>
      <c r="R84" s="254">
        <f>SUMIFS(Pagamentos!$E:$E,Pagamentos!$B:$B,DRE!$B84,Pagamentos!$A:$A,DRE!R$3)</f>
        <v>0</v>
      </c>
      <c r="S84" s="254">
        <f>SUMIFS(Pagamentos!$E:$E,Pagamentos!$B:$B,DRE!$B84,Pagamentos!$A:$A,DRE!S$3)</f>
        <v>0</v>
      </c>
      <c r="T84" s="254">
        <f>SUMIFS(Pagamentos!$E:$E,Pagamentos!$B:$B,DRE!$B84,Pagamentos!$A:$A,DRE!T$3)</f>
        <v>0</v>
      </c>
      <c r="U84" s="254">
        <f>SUMIFS(Pagamentos!$E:$E,Pagamentos!$B:$B,DRE!$B84,Pagamentos!$A:$A,DRE!U$3)</f>
        <v>0</v>
      </c>
      <c r="V84" s="254">
        <f>SUMIFS(Pagamentos!$E:$E,Pagamentos!$B:$B,DRE!$B84,Pagamentos!$A:$A,DRE!V$3)</f>
        <v>0</v>
      </c>
      <c r="W84" s="254">
        <f>SUMIFS(Pagamentos!$E:$E,Pagamentos!$B:$B,DRE!$B84,Pagamentos!$A:$A,DRE!W$3)</f>
        <v>0</v>
      </c>
      <c r="X84" s="254">
        <f>SUMIFS(Pagamentos!$E:$E,Pagamentos!$B:$B,DRE!$B84,Pagamentos!$A:$A,DRE!X$3)</f>
        <v>0</v>
      </c>
      <c r="Y84" s="254">
        <f>SUMIFS(Pagamentos!$E:$E,Pagamentos!$B:$B,DRE!$B84,Pagamentos!$A:$A,DRE!Y$3)</f>
        <v>0</v>
      </c>
      <c r="Z84" s="254">
        <f>SUMIFS(Pagamentos!$E:$E,Pagamentos!$B:$B,DRE!$B84,Pagamentos!$A:$A,DRE!Z$3)</f>
        <v>0</v>
      </c>
      <c r="AA84" s="254">
        <f>SUMIFS(Pagamentos!$E:$E,Pagamentos!$B:$B,DRE!$B84,Pagamentos!$A:$A,DRE!AA$3)</f>
        <v>0</v>
      </c>
      <c r="AB84" s="254">
        <f>SUMIFS(Pagamentos!$E:$E,Pagamentos!$B:$B,DRE!$B84,Pagamentos!$A:$A,DRE!AB$3)</f>
        <v>0</v>
      </c>
      <c r="AC84" s="254">
        <f>SUMIFS(Pagamentos!$E:$E,Pagamentos!$B:$B,DRE!$B84,Pagamentos!$A:$A,DRE!AC$3)</f>
        <v>0</v>
      </c>
      <c r="AD84" s="254">
        <f>SUMIFS(Pagamentos!$E:$E,Pagamentos!$B:$B,DRE!$B84,Pagamentos!$A:$A,DRE!AD$3)</f>
        <v>0</v>
      </c>
      <c r="AE84" s="254">
        <f>SUMIFS(Pagamentos!$E:$E,Pagamentos!$B:$B,DRE!$B84,Pagamentos!$A:$A,DRE!AE$3)</f>
        <v>0</v>
      </c>
      <c r="AF84" s="254">
        <f>SUMIFS(Pagamentos!$E:$E,Pagamentos!$B:$B,DRE!$B84,Pagamentos!$A:$A,DRE!AF$3)</f>
        <v>0</v>
      </c>
      <c r="AG84" s="254">
        <f>SUMIFS(Pagamentos!$E:$E,Pagamentos!$B:$B,DRE!$B84,Pagamentos!$A:$A,DRE!AG$3)</f>
        <v>0</v>
      </c>
      <c r="AH84" s="254">
        <f>SUMIFS(Pagamentos!$E:$E,Pagamentos!$B:$B,DRE!$B84,Pagamentos!$A:$A,DRE!AH$3)</f>
        <v>0</v>
      </c>
      <c r="AI84" s="254">
        <f>SUMIFS(Pagamentos!$E:$E,Pagamentos!$B:$B,DRE!$B84,Pagamentos!$A:$A,DRE!AI$3)</f>
        <v>0</v>
      </c>
      <c r="AJ84" s="254">
        <f>SUMIFS(Pagamentos!$E:$E,Pagamentos!$B:$B,DRE!$B84,Pagamentos!$A:$A,DRE!AJ$3)</f>
        <v>0</v>
      </c>
      <c r="AK84" s="254">
        <f>SUMIFS(Pagamentos!$E:$E,Pagamentos!$B:$B,DRE!$B84,Pagamentos!$A:$A,DRE!AK$3)</f>
        <v>0</v>
      </c>
      <c r="AL84" s="254">
        <f>SUMIFS(Pagamentos!$E:$E,Pagamentos!$B:$B,DRE!$B84,Pagamentos!$A:$A,DRE!AL$3)</f>
        <v>0</v>
      </c>
      <c r="AM84" s="254">
        <f>SUMIFS(Pagamentos!$E:$E,Pagamentos!$B:$B,DRE!$B84,Pagamentos!$A:$A,DRE!AM$3)</f>
        <v>0</v>
      </c>
      <c r="AN84" s="254">
        <f>SUMIFS(Pagamentos!$E:$E,Pagamentos!$B:$B,DRE!$B84,Pagamentos!$A:$A,DRE!AN$3)</f>
        <v>0</v>
      </c>
      <c r="AO84" s="254">
        <f>SUMIFS(Pagamentos!$E:$E,Pagamentos!$B:$B,DRE!$B84,Pagamentos!$A:$A,DRE!AO$3)</f>
        <v>0</v>
      </c>
      <c r="AP84" s="254">
        <f>SUMIFS(Pagamentos!$E:$E,Pagamentos!$B:$B,DRE!$B84,Pagamentos!$A:$A,DRE!AP$3)</f>
        <v>0</v>
      </c>
      <c r="AQ84" s="254">
        <f>SUMIFS(Pagamentos!$E:$E,Pagamentos!$B:$B,DRE!$B84,Pagamentos!$A:$A,DRE!AQ$3)</f>
        <v>0</v>
      </c>
      <c r="AR84" s="254">
        <f>SUMIFS(Pagamentos!$E:$E,Pagamentos!$B:$B,DRE!$B84,Pagamentos!$A:$A,DRE!AR$3)</f>
        <v>0</v>
      </c>
      <c r="AS84" s="254">
        <f>SUMIFS(Pagamentos!$E:$E,Pagamentos!$B:$B,DRE!$B84,Pagamentos!$A:$A,DRE!AS$3)</f>
        <v>0</v>
      </c>
    </row>
    <row r="85" spans="1:45" s="250" customFormat="1" outlineLevel="1" x14ac:dyDescent="0.25">
      <c r="A85" s="248">
        <v>82</v>
      </c>
      <c r="B85" s="251" t="str">
        <f>VLOOKUP(A85,Config!$A$8:$B$176,2,0)</f>
        <v>MULTAS/IPVA</v>
      </c>
      <c r="C85" s="252"/>
      <c r="D85" s="253"/>
      <c r="F85" s="108"/>
      <c r="G85" s="103" t="str">
        <f t="shared" si="40"/>
        <v/>
      </c>
      <c r="I85" s="105">
        <f t="shared" si="49"/>
        <v>0</v>
      </c>
      <c r="J85" s="103">
        <f t="shared" si="41"/>
        <v>0</v>
      </c>
      <c r="L85" s="108" t="str">
        <f t="shared" si="50"/>
        <v/>
      </c>
      <c r="M85" s="103" t="str">
        <f>IF(I85&gt;0,I85/F85-1,"")</f>
        <v/>
      </c>
      <c r="O85" s="254">
        <f>SUMIFS(Pagamentos!$E:$E,Pagamentos!$B:$B,DRE!$B85,Pagamentos!$A:$A,DRE!O$3)</f>
        <v>0</v>
      </c>
      <c r="P85" s="254">
        <f>SUMIFS(Pagamentos!$E:$E,Pagamentos!$B:$B,DRE!$B85,Pagamentos!$A:$A,DRE!P$3)</f>
        <v>0</v>
      </c>
      <c r="Q85" s="254">
        <f>SUMIFS(Pagamentos!$E:$E,Pagamentos!$B:$B,DRE!$B85,Pagamentos!$A:$A,DRE!Q$3)</f>
        <v>0</v>
      </c>
      <c r="R85" s="254">
        <f>SUMIFS(Pagamentos!$E:$E,Pagamentos!$B:$B,DRE!$B85,Pagamentos!$A:$A,DRE!R$3)</f>
        <v>0</v>
      </c>
      <c r="S85" s="254">
        <f>SUMIFS(Pagamentos!$E:$E,Pagamentos!$B:$B,DRE!$B85,Pagamentos!$A:$A,DRE!S$3)</f>
        <v>0</v>
      </c>
      <c r="T85" s="254">
        <f>SUMIFS(Pagamentos!$E:$E,Pagamentos!$B:$B,DRE!$B85,Pagamentos!$A:$A,DRE!T$3)</f>
        <v>0</v>
      </c>
      <c r="U85" s="254">
        <f>SUMIFS(Pagamentos!$E:$E,Pagamentos!$B:$B,DRE!$B85,Pagamentos!$A:$A,DRE!U$3)</f>
        <v>0</v>
      </c>
      <c r="V85" s="254">
        <f>SUMIFS(Pagamentos!$E:$E,Pagamentos!$B:$B,DRE!$B85,Pagamentos!$A:$A,DRE!V$3)</f>
        <v>0</v>
      </c>
      <c r="W85" s="254">
        <f>SUMIFS(Pagamentos!$E:$E,Pagamentos!$B:$B,DRE!$B85,Pagamentos!$A:$A,DRE!W$3)</f>
        <v>0</v>
      </c>
      <c r="X85" s="254">
        <f>SUMIFS(Pagamentos!$E:$E,Pagamentos!$B:$B,DRE!$B85,Pagamentos!$A:$A,DRE!X$3)</f>
        <v>0</v>
      </c>
      <c r="Y85" s="254">
        <f>SUMIFS(Pagamentos!$E:$E,Pagamentos!$B:$B,DRE!$B85,Pagamentos!$A:$A,DRE!Y$3)</f>
        <v>0</v>
      </c>
      <c r="Z85" s="254">
        <f>SUMIFS(Pagamentos!$E:$E,Pagamentos!$B:$B,DRE!$B85,Pagamentos!$A:$A,DRE!Z$3)</f>
        <v>0</v>
      </c>
      <c r="AA85" s="254">
        <f>SUMIFS(Pagamentos!$E:$E,Pagamentos!$B:$B,DRE!$B85,Pagamentos!$A:$A,DRE!AA$3)</f>
        <v>0</v>
      </c>
      <c r="AB85" s="254">
        <f>SUMIFS(Pagamentos!$E:$E,Pagamentos!$B:$B,DRE!$B85,Pagamentos!$A:$A,DRE!AB$3)</f>
        <v>0</v>
      </c>
      <c r="AC85" s="254">
        <f>SUMIFS(Pagamentos!$E:$E,Pagamentos!$B:$B,DRE!$B85,Pagamentos!$A:$A,DRE!AC$3)</f>
        <v>0</v>
      </c>
      <c r="AD85" s="254">
        <f>SUMIFS(Pagamentos!$E:$E,Pagamentos!$B:$B,DRE!$B85,Pagamentos!$A:$A,DRE!AD$3)</f>
        <v>0</v>
      </c>
      <c r="AE85" s="254">
        <f>SUMIFS(Pagamentos!$E:$E,Pagamentos!$B:$B,DRE!$B85,Pagamentos!$A:$A,DRE!AE$3)</f>
        <v>0</v>
      </c>
      <c r="AF85" s="254">
        <f>SUMIFS(Pagamentos!$E:$E,Pagamentos!$B:$B,DRE!$B85,Pagamentos!$A:$A,DRE!AF$3)</f>
        <v>0</v>
      </c>
      <c r="AG85" s="254">
        <f>SUMIFS(Pagamentos!$E:$E,Pagamentos!$B:$B,DRE!$B85,Pagamentos!$A:$A,DRE!AG$3)</f>
        <v>0</v>
      </c>
      <c r="AH85" s="254">
        <f>SUMIFS(Pagamentos!$E:$E,Pagamentos!$B:$B,DRE!$B85,Pagamentos!$A:$A,DRE!AH$3)</f>
        <v>0</v>
      </c>
      <c r="AI85" s="254">
        <f>SUMIFS(Pagamentos!$E:$E,Pagamentos!$B:$B,DRE!$B85,Pagamentos!$A:$A,DRE!AI$3)</f>
        <v>0</v>
      </c>
      <c r="AJ85" s="254">
        <f>SUMIFS(Pagamentos!$E:$E,Pagamentos!$B:$B,DRE!$B85,Pagamentos!$A:$A,DRE!AJ$3)</f>
        <v>0</v>
      </c>
      <c r="AK85" s="254">
        <f>SUMIFS(Pagamentos!$E:$E,Pagamentos!$B:$B,DRE!$B85,Pagamentos!$A:$A,DRE!AK$3)</f>
        <v>0</v>
      </c>
      <c r="AL85" s="254">
        <f>SUMIFS(Pagamentos!$E:$E,Pagamentos!$B:$B,DRE!$B85,Pagamentos!$A:$A,DRE!AL$3)</f>
        <v>0</v>
      </c>
      <c r="AM85" s="254">
        <f>SUMIFS(Pagamentos!$E:$E,Pagamentos!$B:$B,DRE!$B85,Pagamentos!$A:$A,DRE!AM$3)</f>
        <v>0</v>
      </c>
      <c r="AN85" s="254">
        <f>SUMIFS(Pagamentos!$E:$E,Pagamentos!$B:$B,DRE!$B85,Pagamentos!$A:$A,DRE!AN$3)</f>
        <v>0</v>
      </c>
      <c r="AO85" s="254">
        <f>SUMIFS(Pagamentos!$E:$E,Pagamentos!$B:$B,DRE!$B85,Pagamentos!$A:$A,DRE!AO$3)</f>
        <v>0</v>
      </c>
      <c r="AP85" s="254">
        <f>SUMIFS(Pagamentos!$E:$E,Pagamentos!$B:$B,DRE!$B85,Pagamentos!$A:$A,DRE!AP$3)</f>
        <v>0</v>
      </c>
      <c r="AQ85" s="254">
        <f>SUMIFS(Pagamentos!$E:$E,Pagamentos!$B:$B,DRE!$B85,Pagamentos!$A:$A,DRE!AQ$3)</f>
        <v>0</v>
      </c>
      <c r="AR85" s="254">
        <f>SUMIFS(Pagamentos!$E:$E,Pagamentos!$B:$B,DRE!$B85,Pagamentos!$A:$A,DRE!AR$3)</f>
        <v>0</v>
      </c>
      <c r="AS85" s="254">
        <f>SUMIFS(Pagamentos!$E:$E,Pagamentos!$B:$B,DRE!$B85,Pagamentos!$A:$A,DRE!AS$3)</f>
        <v>0</v>
      </c>
    </row>
    <row r="86" spans="1:45" s="250" customFormat="1" outlineLevel="1" x14ac:dyDescent="0.25">
      <c r="A86" s="248">
        <v>83</v>
      </c>
      <c r="B86" s="251" t="str">
        <f>VLOOKUP(A86,Config!$A$8:$B$176,2,0)</f>
        <v>SEGURO DE VEÍCULOS</v>
      </c>
      <c r="C86" s="252"/>
      <c r="D86" s="253"/>
      <c r="F86" s="108"/>
      <c r="G86" s="103" t="str">
        <f t="shared" si="40"/>
        <v/>
      </c>
      <c r="I86" s="105">
        <f t="shared" si="49"/>
        <v>0</v>
      </c>
      <c r="J86" s="103">
        <f t="shared" si="41"/>
        <v>0</v>
      </c>
      <c r="L86" s="108" t="str">
        <f t="shared" si="50"/>
        <v/>
      </c>
      <c r="M86" s="103" t="str">
        <f>IF(I86&gt;0,I86/F86-1,"")</f>
        <v/>
      </c>
      <c r="O86" s="254">
        <f>SUMIFS(Pagamentos!$E:$E,Pagamentos!$B:$B,DRE!$B86,Pagamentos!$A:$A,DRE!O$3)</f>
        <v>0</v>
      </c>
      <c r="P86" s="254">
        <f>SUMIFS(Pagamentos!$E:$E,Pagamentos!$B:$B,DRE!$B86,Pagamentos!$A:$A,DRE!P$3)</f>
        <v>0</v>
      </c>
      <c r="Q86" s="254">
        <f>SUMIFS(Pagamentos!$E:$E,Pagamentos!$B:$B,DRE!$B86,Pagamentos!$A:$A,DRE!Q$3)</f>
        <v>0</v>
      </c>
      <c r="R86" s="254">
        <f>SUMIFS(Pagamentos!$E:$E,Pagamentos!$B:$B,DRE!$B86,Pagamentos!$A:$A,DRE!R$3)</f>
        <v>0</v>
      </c>
      <c r="S86" s="254">
        <f>SUMIFS(Pagamentos!$E:$E,Pagamentos!$B:$B,DRE!$B86,Pagamentos!$A:$A,DRE!S$3)</f>
        <v>0</v>
      </c>
      <c r="T86" s="254">
        <f>SUMIFS(Pagamentos!$E:$E,Pagamentos!$B:$B,DRE!$B86,Pagamentos!$A:$A,DRE!T$3)</f>
        <v>0</v>
      </c>
      <c r="U86" s="254">
        <f>SUMIFS(Pagamentos!$E:$E,Pagamentos!$B:$B,DRE!$B86,Pagamentos!$A:$A,DRE!U$3)</f>
        <v>0</v>
      </c>
      <c r="V86" s="254">
        <f>SUMIFS(Pagamentos!$E:$E,Pagamentos!$B:$B,DRE!$B86,Pagamentos!$A:$A,DRE!V$3)</f>
        <v>0</v>
      </c>
      <c r="W86" s="254">
        <f>SUMIFS(Pagamentos!$E:$E,Pagamentos!$B:$B,DRE!$B86,Pagamentos!$A:$A,DRE!W$3)</f>
        <v>0</v>
      </c>
      <c r="X86" s="254">
        <f>SUMIFS(Pagamentos!$E:$E,Pagamentos!$B:$B,DRE!$B86,Pagamentos!$A:$A,DRE!X$3)</f>
        <v>0</v>
      </c>
      <c r="Y86" s="254">
        <f>SUMIFS(Pagamentos!$E:$E,Pagamentos!$B:$B,DRE!$B86,Pagamentos!$A:$A,DRE!Y$3)</f>
        <v>0</v>
      </c>
      <c r="Z86" s="254">
        <f>SUMIFS(Pagamentos!$E:$E,Pagamentos!$B:$B,DRE!$B86,Pagamentos!$A:$A,DRE!Z$3)</f>
        <v>0</v>
      </c>
      <c r="AA86" s="254">
        <f>SUMIFS(Pagamentos!$E:$E,Pagamentos!$B:$B,DRE!$B86,Pagamentos!$A:$A,DRE!AA$3)</f>
        <v>0</v>
      </c>
      <c r="AB86" s="254">
        <f>SUMIFS(Pagamentos!$E:$E,Pagamentos!$B:$B,DRE!$B86,Pagamentos!$A:$A,DRE!AB$3)</f>
        <v>0</v>
      </c>
      <c r="AC86" s="254">
        <f>SUMIFS(Pagamentos!$E:$E,Pagamentos!$B:$B,DRE!$B86,Pagamentos!$A:$A,DRE!AC$3)</f>
        <v>0</v>
      </c>
      <c r="AD86" s="254">
        <f>SUMIFS(Pagamentos!$E:$E,Pagamentos!$B:$B,DRE!$B86,Pagamentos!$A:$A,DRE!AD$3)</f>
        <v>0</v>
      </c>
      <c r="AE86" s="254">
        <f>SUMIFS(Pagamentos!$E:$E,Pagamentos!$B:$B,DRE!$B86,Pagamentos!$A:$A,DRE!AE$3)</f>
        <v>0</v>
      </c>
      <c r="AF86" s="254">
        <f>SUMIFS(Pagamentos!$E:$E,Pagamentos!$B:$B,DRE!$B86,Pagamentos!$A:$A,DRE!AF$3)</f>
        <v>0</v>
      </c>
      <c r="AG86" s="254">
        <f>SUMIFS(Pagamentos!$E:$E,Pagamentos!$B:$B,DRE!$B86,Pagamentos!$A:$A,DRE!AG$3)</f>
        <v>0</v>
      </c>
      <c r="AH86" s="254">
        <f>SUMIFS(Pagamentos!$E:$E,Pagamentos!$B:$B,DRE!$B86,Pagamentos!$A:$A,DRE!AH$3)</f>
        <v>0</v>
      </c>
      <c r="AI86" s="254">
        <f>SUMIFS(Pagamentos!$E:$E,Pagamentos!$B:$B,DRE!$B86,Pagamentos!$A:$A,DRE!AI$3)</f>
        <v>0</v>
      </c>
      <c r="AJ86" s="254">
        <f>SUMIFS(Pagamentos!$E:$E,Pagamentos!$B:$B,DRE!$B86,Pagamentos!$A:$A,DRE!AJ$3)</f>
        <v>0</v>
      </c>
      <c r="AK86" s="254">
        <f>SUMIFS(Pagamentos!$E:$E,Pagamentos!$B:$B,DRE!$B86,Pagamentos!$A:$A,DRE!AK$3)</f>
        <v>0</v>
      </c>
      <c r="AL86" s="254">
        <f>SUMIFS(Pagamentos!$E:$E,Pagamentos!$B:$B,DRE!$B86,Pagamentos!$A:$A,DRE!AL$3)</f>
        <v>0</v>
      </c>
      <c r="AM86" s="254">
        <f>SUMIFS(Pagamentos!$E:$E,Pagamentos!$B:$B,DRE!$B86,Pagamentos!$A:$A,DRE!AM$3)</f>
        <v>0</v>
      </c>
      <c r="AN86" s="254">
        <f>SUMIFS(Pagamentos!$E:$E,Pagamentos!$B:$B,DRE!$B86,Pagamentos!$A:$A,DRE!AN$3)</f>
        <v>0</v>
      </c>
      <c r="AO86" s="254">
        <f>SUMIFS(Pagamentos!$E:$E,Pagamentos!$B:$B,DRE!$B86,Pagamentos!$A:$A,DRE!AO$3)</f>
        <v>0</v>
      </c>
      <c r="AP86" s="254">
        <f>SUMIFS(Pagamentos!$E:$E,Pagamentos!$B:$B,DRE!$B86,Pagamentos!$A:$A,DRE!AP$3)</f>
        <v>0</v>
      </c>
      <c r="AQ86" s="254">
        <f>SUMIFS(Pagamentos!$E:$E,Pagamentos!$B:$B,DRE!$B86,Pagamentos!$A:$A,DRE!AQ$3)</f>
        <v>0</v>
      </c>
      <c r="AR86" s="254">
        <f>SUMIFS(Pagamentos!$E:$E,Pagamentos!$B:$B,DRE!$B86,Pagamentos!$A:$A,DRE!AR$3)</f>
        <v>0</v>
      </c>
      <c r="AS86" s="254">
        <f>SUMIFS(Pagamentos!$E:$E,Pagamentos!$B:$B,DRE!$B86,Pagamentos!$A:$A,DRE!AS$3)</f>
        <v>0</v>
      </c>
    </row>
    <row r="87" spans="1:45" s="250" customFormat="1" x14ac:dyDescent="0.25">
      <c r="A87" s="248">
        <v>84</v>
      </c>
      <c r="B87" s="242" t="s">
        <v>81</v>
      </c>
      <c r="C87" s="243"/>
      <c r="D87" s="243"/>
      <c r="F87" s="256">
        <f>SUM(F88:F99)</f>
        <v>0</v>
      </c>
      <c r="G87" s="256" t="str">
        <f t="shared" si="40"/>
        <v/>
      </c>
      <c r="I87" s="256">
        <f>SUM(I88:I99)</f>
        <v>95444.449999999983</v>
      </c>
      <c r="J87" s="256">
        <f t="shared" si="41"/>
        <v>4.014041373853814E-2</v>
      </c>
      <c r="L87" s="256">
        <f>SUM(L88:L99)</f>
        <v>95444.449999999983</v>
      </c>
      <c r="M87" s="256">
        <f>IF($I$4&gt;0,L87/$I$4,"")</f>
        <v>4.014041373853814E-2</v>
      </c>
      <c r="O87" s="256">
        <f t="shared" ref="O87:AS87" si="51">SUM(O88:O99)</f>
        <v>0</v>
      </c>
      <c r="P87" s="256">
        <f t="shared" si="51"/>
        <v>0</v>
      </c>
      <c r="Q87" s="256">
        <f t="shared" si="51"/>
        <v>0</v>
      </c>
      <c r="R87" s="256">
        <f>SUM(R88:R99)</f>
        <v>30651.11</v>
      </c>
      <c r="S87" s="256">
        <f t="shared" si="51"/>
        <v>40000</v>
      </c>
      <c r="T87" s="256">
        <f t="shared" si="51"/>
        <v>4243.2</v>
      </c>
      <c r="U87" s="256">
        <f t="shared" si="51"/>
        <v>0</v>
      </c>
      <c r="V87" s="256">
        <f t="shared" si="51"/>
        <v>0</v>
      </c>
      <c r="W87" s="256">
        <f>SUM(W88:W99)</f>
        <v>0</v>
      </c>
      <c r="X87" s="256">
        <f t="shared" si="51"/>
        <v>0</v>
      </c>
      <c r="Y87" s="256">
        <f t="shared" si="51"/>
        <v>0</v>
      </c>
      <c r="Z87" s="256">
        <f t="shared" si="51"/>
        <v>0</v>
      </c>
      <c r="AA87" s="256">
        <f t="shared" si="51"/>
        <v>0</v>
      </c>
      <c r="AB87" s="256">
        <f t="shared" si="51"/>
        <v>0</v>
      </c>
      <c r="AC87" s="256">
        <f t="shared" si="51"/>
        <v>0</v>
      </c>
      <c r="AD87" s="256">
        <f t="shared" si="51"/>
        <v>0</v>
      </c>
      <c r="AE87" s="256">
        <f t="shared" si="51"/>
        <v>0</v>
      </c>
      <c r="AF87" s="256">
        <f t="shared" si="51"/>
        <v>19087.349999999999</v>
      </c>
      <c r="AG87" s="256">
        <f t="shared" si="51"/>
        <v>0</v>
      </c>
      <c r="AH87" s="256">
        <f t="shared" si="51"/>
        <v>0</v>
      </c>
      <c r="AI87" s="256">
        <f t="shared" si="51"/>
        <v>0</v>
      </c>
      <c r="AJ87" s="256">
        <f t="shared" si="51"/>
        <v>0</v>
      </c>
      <c r="AK87" s="256">
        <f t="shared" si="51"/>
        <v>0</v>
      </c>
      <c r="AL87" s="256">
        <f t="shared" si="51"/>
        <v>725.8</v>
      </c>
      <c r="AM87" s="256">
        <f t="shared" si="51"/>
        <v>0</v>
      </c>
      <c r="AN87" s="256">
        <f t="shared" si="51"/>
        <v>0</v>
      </c>
      <c r="AO87" s="256">
        <f t="shared" si="51"/>
        <v>736.99</v>
      </c>
      <c r="AP87" s="256">
        <f t="shared" si="51"/>
        <v>0</v>
      </c>
      <c r="AQ87" s="256">
        <f t="shared" si="51"/>
        <v>0</v>
      </c>
      <c r="AR87" s="256">
        <f t="shared" si="51"/>
        <v>0</v>
      </c>
      <c r="AS87" s="256">
        <f t="shared" si="51"/>
        <v>0</v>
      </c>
    </row>
    <row r="88" spans="1:45" s="250" customFormat="1" outlineLevel="1" x14ac:dyDescent="0.25">
      <c r="A88" s="248">
        <v>85</v>
      </c>
      <c r="B88" s="251" t="str">
        <f>VLOOKUP(A88,Config!$A$8:$B$176,2,0)</f>
        <v>ADVOCACIA</v>
      </c>
      <c r="C88" s="252"/>
      <c r="D88" s="253"/>
      <c r="F88" s="108"/>
      <c r="G88" s="103" t="str">
        <f t="shared" si="40"/>
        <v/>
      </c>
      <c r="I88" s="105">
        <f t="shared" ref="I88:I99" si="52">SUM(O88:AS88)</f>
        <v>16387.349999999999</v>
      </c>
      <c r="J88" s="103">
        <f t="shared" si="41"/>
        <v>6.8919147114183494E-3</v>
      </c>
      <c r="L88" s="108">
        <f t="shared" ref="L88:L99" si="53">IF(I88&gt;0,I88-F88,"")</f>
        <v>16387.349999999999</v>
      </c>
      <c r="M88" s="103" t="e">
        <f t="shared" ref="M88:M99" si="54">IF(I88&gt;0,I88/F88-1,"")</f>
        <v>#DIV/0!</v>
      </c>
      <c r="O88" s="254">
        <f>SUMIFS(Pagamentos!$E:$E,Pagamentos!$B:$B,DRE!$B88,Pagamentos!$A:$A,DRE!O$3)</f>
        <v>0</v>
      </c>
      <c r="P88" s="254">
        <f>SUMIFS(Pagamentos!$E:$E,Pagamentos!$B:$B,DRE!$B88,Pagamentos!$A:$A,DRE!P$3)</f>
        <v>0</v>
      </c>
      <c r="Q88" s="254">
        <f>SUMIFS(Pagamentos!$E:$E,Pagamentos!$B:$B,DRE!$B88,Pagamentos!$A:$A,DRE!Q$3)</f>
        <v>0</v>
      </c>
      <c r="R88" s="254">
        <f>SUMIFS(Pagamentos!$E:$E,Pagamentos!$B:$B,DRE!$B88,Pagamentos!$A:$A,DRE!R$3)</f>
        <v>7800</v>
      </c>
      <c r="S88" s="254">
        <f>SUMIFS(Pagamentos!$E:$E,Pagamentos!$B:$B,DRE!$B88,Pagamentos!$A:$A,DRE!S$3)</f>
        <v>0</v>
      </c>
      <c r="T88" s="254">
        <f>SUMIFS(Pagamentos!$E:$E,Pagamentos!$B:$B,DRE!$B88,Pagamentos!$A:$A,DRE!T$3)</f>
        <v>0</v>
      </c>
      <c r="U88" s="254">
        <f>SUMIFS(Pagamentos!$E:$E,Pagamentos!$B:$B,DRE!$B88,Pagamentos!$A:$A,DRE!U$3)</f>
        <v>0</v>
      </c>
      <c r="V88" s="254">
        <f>SUMIFS(Pagamentos!$E:$E,Pagamentos!$B:$B,DRE!$B88,Pagamentos!$A:$A,DRE!V$3)</f>
        <v>0</v>
      </c>
      <c r="W88" s="254">
        <f>SUMIFS(Pagamentos!$E:$E,Pagamentos!$B:$B,DRE!$B88,Pagamentos!$A:$A,DRE!W$3)</f>
        <v>0</v>
      </c>
      <c r="X88" s="254">
        <f>SUMIFS(Pagamentos!$E:$E,Pagamentos!$B:$B,DRE!$B88,Pagamentos!$A:$A,DRE!X$3)</f>
        <v>0</v>
      </c>
      <c r="Y88" s="254">
        <f>SUMIFS(Pagamentos!$E:$E,Pagamentos!$B:$B,DRE!$B88,Pagamentos!$A:$A,DRE!Y$3)</f>
        <v>0</v>
      </c>
      <c r="Z88" s="254">
        <f>SUMIFS(Pagamentos!$E:$E,Pagamentos!$B:$B,DRE!$B88,Pagamentos!$A:$A,DRE!Z$3)</f>
        <v>0</v>
      </c>
      <c r="AA88" s="254">
        <f>SUMIFS(Pagamentos!$E:$E,Pagamentos!$B:$B,DRE!$B88,Pagamentos!$A:$A,DRE!AA$3)</f>
        <v>0</v>
      </c>
      <c r="AB88" s="254">
        <f>SUMIFS(Pagamentos!$E:$E,Pagamentos!$B:$B,DRE!$B88,Pagamentos!$A:$A,DRE!AB$3)</f>
        <v>0</v>
      </c>
      <c r="AC88" s="254">
        <f>SUMIFS(Pagamentos!$E:$E,Pagamentos!$B:$B,DRE!$B88,Pagamentos!$A:$A,DRE!AC$3)</f>
        <v>0</v>
      </c>
      <c r="AD88" s="254">
        <f>SUMIFS(Pagamentos!$E:$E,Pagamentos!$B:$B,DRE!$B88,Pagamentos!$A:$A,DRE!AD$3)</f>
        <v>0</v>
      </c>
      <c r="AE88" s="254">
        <f>SUMIFS(Pagamentos!$E:$E,Pagamentos!$B:$B,DRE!$B88,Pagamentos!$A:$A,DRE!AE$3)</f>
        <v>0</v>
      </c>
      <c r="AF88" s="254">
        <f>SUMIFS(Pagamentos!$E:$E,Pagamentos!$B:$B,DRE!$B88,Pagamentos!$A:$A,DRE!AF$3)</f>
        <v>8587.35</v>
      </c>
      <c r="AG88" s="254">
        <f>SUMIFS(Pagamentos!$E:$E,Pagamentos!$B:$B,DRE!$B88,Pagamentos!$A:$A,DRE!AG$3)</f>
        <v>0</v>
      </c>
      <c r="AH88" s="254">
        <f>SUMIFS(Pagamentos!$E:$E,Pagamentos!$B:$B,DRE!$B88,Pagamentos!$A:$A,DRE!AH$3)</f>
        <v>0</v>
      </c>
      <c r="AI88" s="254">
        <f>SUMIFS(Pagamentos!$E:$E,Pagamentos!$B:$B,DRE!$B88,Pagamentos!$A:$A,DRE!AI$3)</f>
        <v>0</v>
      </c>
      <c r="AJ88" s="254">
        <f>SUMIFS(Pagamentos!$E:$E,Pagamentos!$B:$B,DRE!$B88,Pagamentos!$A:$A,DRE!AJ$3)</f>
        <v>0</v>
      </c>
      <c r="AK88" s="254">
        <f>SUMIFS(Pagamentos!$E:$E,Pagamentos!$B:$B,DRE!$B88,Pagamentos!$A:$A,DRE!AK$3)</f>
        <v>0</v>
      </c>
      <c r="AL88" s="254">
        <f>SUMIFS(Pagamentos!$E:$E,Pagamentos!$B:$B,DRE!$B88,Pagamentos!$A:$A,DRE!AL$3)</f>
        <v>0</v>
      </c>
      <c r="AM88" s="254">
        <f>SUMIFS(Pagamentos!$E:$E,Pagamentos!$B:$B,DRE!$B88,Pagamentos!$A:$A,DRE!AM$3)</f>
        <v>0</v>
      </c>
      <c r="AN88" s="254">
        <f>SUMIFS(Pagamentos!$E:$E,Pagamentos!$B:$B,DRE!$B88,Pagamentos!$A:$A,DRE!AN$3)</f>
        <v>0</v>
      </c>
      <c r="AO88" s="254">
        <f>SUMIFS(Pagamentos!$E:$E,Pagamentos!$B:$B,DRE!$B88,Pagamentos!$A:$A,DRE!AO$3)</f>
        <v>0</v>
      </c>
      <c r="AP88" s="254">
        <f>SUMIFS(Pagamentos!$E:$E,Pagamentos!$B:$B,DRE!$B88,Pagamentos!$A:$A,DRE!AP$3)</f>
        <v>0</v>
      </c>
      <c r="AQ88" s="254">
        <f>SUMIFS(Pagamentos!$E:$E,Pagamentos!$B:$B,DRE!$B88,Pagamentos!$A:$A,DRE!AQ$3)</f>
        <v>0</v>
      </c>
      <c r="AR88" s="254">
        <f>SUMIFS(Pagamentos!$E:$E,Pagamentos!$B:$B,DRE!$B88,Pagamentos!$A:$A,DRE!AR$3)</f>
        <v>0</v>
      </c>
      <c r="AS88" s="254">
        <f>SUMIFS(Pagamentos!$E:$E,Pagamentos!$B:$B,DRE!$B88,Pagamentos!$A:$A,DRE!AS$3)</f>
        <v>0</v>
      </c>
    </row>
    <row r="89" spans="1:45" s="250" customFormat="1" outlineLevel="1" x14ac:dyDescent="0.25">
      <c r="A89" s="248">
        <v>86</v>
      </c>
      <c r="B89" s="251" t="str">
        <f>VLOOKUP(A89,Config!$A$8:$B$176,2,0)</f>
        <v>ASSESSORIA CONTÁBIL</v>
      </c>
      <c r="C89" s="252"/>
      <c r="D89" s="253"/>
      <c r="F89" s="108"/>
      <c r="G89" s="103" t="str">
        <f t="shared" si="40"/>
        <v/>
      </c>
      <c r="I89" s="105">
        <f t="shared" si="52"/>
        <v>18051.11</v>
      </c>
      <c r="J89" s="103">
        <f t="shared" si="41"/>
        <v>7.5916307741294899E-3</v>
      </c>
      <c r="L89" s="108">
        <f t="shared" si="53"/>
        <v>18051.11</v>
      </c>
      <c r="M89" s="103" t="e">
        <f t="shared" si="54"/>
        <v>#DIV/0!</v>
      </c>
      <c r="O89" s="254">
        <f>SUMIFS(Pagamentos!$E:$E,Pagamentos!$B:$B,DRE!$B89,Pagamentos!$A:$A,DRE!O$3)</f>
        <v>0</v>
      </c>
      <c r="P89" s="254">
        <f>SUMIFS(Pagamentos!$E:$E,Pagamentos!$B:$B,DRE!$B89,Pagamentos!$A:$A,DRE!P$3)</f>
        <v>0</v>
      </c>
      <c r="Q89" s="254">
        <f>SUMIFS(Pagamentos!$E:$E,Pagamentos!$B:$B,DRE!$B89,Pagamentos!$A:$A,DRE!Q$3)</f>
        <v>0</v>
      </c>
      <c r="R89" s="254">
        <f>SUMIFS(Pagamentos!$E:$E,Pagamentos!$B:$B,DRE!$B89,Pagamentos!$A:$A,DRE!R$3)</f>
        <v>18051.11</v>
      </c>
      <c r="S89" s="254">
        <f>SUMIFS(Pagamentos!$E:$E,Pagamentos!$B:$B,DRE!$B89,Pagamentos!$A:$A,DRE!S$3)</f>
        <v>0</v>
      </c>
      <c r="T89" s="254">
        <f>SUMIFS(Pagamentos!$E:$E,Pagamentos!$B:$B,DRE!$B89,Pagamentos!$A:$A,DRE!T$3)</f>
        <v>0</v>
      </c>
      <c r="U89" s="254">
        <f>SUMIFS(Pagamentos!$E:$E,Pagamentos!$B:$B,DRE!$B89,Pagamentos!$A:$A,DRE!U$3)</f>
        <v>0</v>
      </c>
      <c r="V89" s="254">
        <f>SUMIFS(Pagamentos!$E:$E,Pagamentos!$B:$B,DRE!$B89,Pagamentos!$A:$A,DRE!V$3)</f>
        <v>0</v>
      </c>
      <c r="W89" s="254">
        <f>SUMIFS(Pagamentos!$E:$E,Pagamentos!$B:$B,DRE!$B89,Pagamentos!$A:$A,DRE!W$3)</f>
        <v>0</v>
      </c>
      <c r="X89" s="254">
        <f>SUMIFS(Pagamentos!$E:$E,Pagamentos!$B:$B,DRE!$B89,Pagamentos!$A:$A,DRE!X$3)</f>
        <v>0</v>
      </c>
      <c r="Y89" s="254">
        <f>SUMIFS(Pagamentos!$E:$E,Pagamentos!$B:$B,DRE!$B89,Pagamentos!$A:$A,DRE!Y$3)</f>
        <v>0</v>
      </c>
      <c r="Z89" s="254">
        <f>SUMIFS(Pagamentos!$E:$E,Pagamentos!$B:$B,DRE!$B89,Pagamentos!$A:$A,DRE!Z$3)</f>
        <v>0</v>
      </c>
      <c r="AA89" s="254">
        <f>SUMIFS(Pagamentos!$E:$E,Pagamentos!$B:$B,DRE!$B89,Pagamentos!$A:$A,DRE!AA$3)</f>
        <v>0</v>
      </c>
      <c r="AB89" s="254">
        <f>SUMIFS(Pagamentos!$E:$E,Pagamentos!$B:$B,DRE!$B89,Pagamentos!$A:$A,DRE!AB$3)</f>
        <v>0</v>
      </c>
      <c r="AC89" s="254">
        <f>SUMIFS(Pagamentos!$E:$E,Pagamentos!$B:$B,DRE!$B89,Pagamentos!$A:$A,DRE!AC$3)</f>
        <v>0</v>
      </c>
      <c r="AD89" s="254">
        <f>SUMIFS(Pagamentos!$E:$E,Pagamentos!$B:$B,DRE!$B89,Pagamentos!$A:$A,DRE!AD$3)</f>
        <v>0</v>
      </c>
      <c r="AE89" s="254">
        <f>SUMIFS(Pagamentos!$E:$E,Pagamentos!$B:$B,DRE!$B89,Pagamentos!$A:$A,DRE!AE$3)</f>
        <v>0</v>
      </c>
      <c r="AF89" s="254">
        <f>SUMIFS(Pagamentos!$E:$E,Pagamentos!$B:$B,DRE!$B89,Pagamentos!$A:$A,DRE!AF$3)</f>
        <v>0</v>
      </c>
      <c r="AG89" s="254">
        <f>SUMIFS(Pagamentos!$E:$E,Pagamentos!$B:$B,DRE!$B89,Pagamentos!$A:$A,DRE!AG$3)</f>
        <v>0</v>
      </c>
      <c r="AH89" s="254">
        <f>SUMIFS(Pagamentos!$E:$E,Pagamentos!$B:$B,DRE!$B89,Pagamentos!$A:$A,DRE!AH$3)</f>
        <v>0</v>
      </c>
      <c r="AI89" s="254">
        <f>SUMIFS(Pagamentos!$E:$E,Pagamentos!$B:$B,DRE!$B89,Pagamentos!$A:$A,DRE!AI$3)</f>
        <v>0</v>
      </c>
      <c r="AJ89" s="254">
        <f>SUMIFS(Pagamentos!$E:$E,Pagamentos!$B:$B,DRE!$B89,Pagamentos!$A:$A,DRE!AJ$3)</f>
        <v>0</v>
      </c>
      <c r="AK89" s="254">
        <f>SUMIFS(Pagamentos!$E:$E,Pagamentos!$B:$B,DRE!$B89,Pagamentos!$A:$A,DRE!AK$3)</f>
        <v>0</v>
      </c>
      <c r="AL89" s="254">
        <f>SUMIFS(Pagamentos!$E:$E,Pagamentos!$B:$B,DRE!$B89,Pagamentos!$A:$A,DRE!AL$3)</f>
        <v>0</v>
      </c>
      <c r="AM89" s="254">
        <f>SUMIFS(Pagamentos!$E:$E,Pagamentos!$B:$B,DRE!$B89,Pagamentos!$A:$A,DRE!AM$3)</f>
        <v>0</v>
      </c>
      <c r="AN89" s="254">
        <f>SUMIFS(Pagamentos!$E:$E,Pagamentos!$B:$B,DRE!$B89,Pagamentos!$A:$A,DRE!AN$3)</f>
        <v>0</v>
      </c>
      <c r="AO89" s="254">
        <f>SUMIFS(Pagamentos!$E:$E,Pagamentos!$B:$B,DRE!$B89,Pagamentos!$A:$A,DRE!AO$3)</f>
        <v>0</v>
      </c>
      <c r="AP89" s="254">
        <f>SUMIFS(Pagamentos!$E:$E,Pagamentos!$B:$B,DRE!$B89,Pagamentos!$A:$A,DRE!AP$3)</f>
        <v>0</v>
      </c>
      <c r="AQ89" s="254">
        <f>SUMIFS(Pagamentos!$E:$E,Pagamentos!$B:$B,DRE!$B89,Pagamentos!$A:$A,DRE!AQ$3)</f>
        <v>0</v>
      </c>
      <c r="AR89" s="254">
        <f>SUMIFS(Pagamentos!$E:$E,Pagamentos!$B:$B,DRE!$B89,Pagamentos!$A:$A,DRE!AR$3)</f>
        <v>0</v>
      </c>
      <c r="AS89" s="254">
        <f>SUMIFS(Pagamentos!$E:$E,Pagamentos!$B:$B,DRE!$B89,Pagamentos!$A:$A,DRE!AS$3)</f>
        <v>0</v>
      </c>
    </row>
    <row r="90" spans="1:45" s="250" customFormat="1" outlineLevel="1" x14ac:dyDescent="0.25">
      <c r="A90" s="248">
        <v>87</v>
      </c>
      <c r="B90" s="251" t="str">
        <f>VLOOKUP(A90,Config!$A$8:$B$176,2,0)</f>
        <v>COBRANÇA</v>
      </c>
      <c r="C90" s="252"/>
      <c r="D90" s="253"/>
      <c r="F90" s="108"/>
      <c r="G90" s="103" t="str">
        <f t="shared" si="40"/>
        <v/>
      </c>
      <c r="I90" s="105">
        <f t="shared" si="52"/>
        <v>0</v>
      </c>
      <c r="J90" s="103">
        <f t="shared" si="41"/>
        <v>0</v>
      </c>
      <c r="L90" s="108" t="str">
        <f t="shared" si="53"/>
        <v/>
      </c>
      <c r="M90" s="103" t="str">
        <f t="shared" si="54"/>
        <v/>
      </c>
      <c r="O90" s="254">
        <f>SUMIFS(Pagamentos!$E:$E,Pagamentos!$B:$B,DRE!$B90,Pagamentos!$A:$A,DRE!O$3)</f>
        <v>0</v>
      </c>
      <c r="P90" s="254">
        <f>SUMIFS(Pagamentos!$E:$E,Pagamentos!$B:$B,DRE!$B90,Pagamentos!$A:$A,DRE!P$3)</f>
        <v>0</v>
      </c>
      <c r="Q90" s="254">
        <f>SUMIFS(Pagamentos!$E:$E,Pagamentos!$B:$B,DRE!$B90,Pagamentos!$A:$A,DRE!Q$3)</f>
        <v>0</v>
      </c>
      <c r="R90" s="254">
        <f>SUMIFS(Pagamentos!$E:$E,Pagamentos!$B:$B,DRE!$B90,Pagamentos!$A:$A,DRE!R$3)</f>
        <v>0</v>
      </c>
      <c r="S90" s="254">
        <f>SUMIFS(Pagamentos!$E:$E,Pagamentos!$B:$B,DRE!$B90,Pagamentos!$A:$A,DRE!S$3)</f>
        <v>0</v>
      </c>
      <c r="T90" s="254">
        <f>SUMIFS(Pagamentos!$E:$E,Pagamentos!$B:$B,DRE!$B90,Pagamentos!$A:$A,DRE!T$3)</f>
        <v>0</v>
      </c>
      <c r="U90" s="254">
        <f>SUMIFS(Pagamentos!$E:$E,Pagamentos!$B:$B,DRE!$B90,Pagamentos!$A:$A,DRE!U$3)</f>
        <v>0</v>
      </c>
      <c r="V90" s="254">
        <f>SUMIFS(Pagamentos!$E:$E,Pagamentos!$B:$B,DRE!$B90,Pagamentos!$A:$A,DRE!V$3)</f>
        <v>0</v>
      </c>
      <c r="W90" s="254">
        <f>SUMIFS(Pagamentos!$E:$E,Pagamentos!$B:$B,DRE!$B90,Pagamentos!$A:$A,DRE!W$3)</f>
        <v>0</v>
      </c>
      <c r="X90" s="254">
        <f>SUMIFS(Pagamentos!$E:$E,Pagamentos!$B:$B,DRE!$B90,Pagamentos!$A:$A,DRE!X$3)</f>
        <v>0</v>
      </c>
      <c r="Y90" s="254">
        <f>SUMIFS(Pagamentos!$E:$E,Pagamentos!$B:$B,DRE!$B90,Pagamentos!$A:$A,DRE!Y$3)</f>
        <v>0</v>
      </c>
      <c r="Z90" s="254">
        <f>SUMIFS(Pagamentos!$E:$E,Pagamentos!$B:$B,DRE!$B90,Pagamentos!$A:$A,DRE!Z$3)</f>
        <v>0</v>
      </c>
      <c r="AA90" s="254">
        <f>SUMIFS(Pagamentos!$E:$E,Pagamentos!$B:$B,DRE!$B90,Pagamentos!$A:$A,DRE!AA$3)</f>
        <v>0</v>
      </c>
      <c r="AB90" s="254">
        <f>SUMIFS(Pagamentos!$E:$E,Pagamentos!$B:$B,DRE!$B90,Pagamentos!$A:$A,DRE!AB$3)</f>
        <v>0</v>
      </c>
      <c r="AC90" s="254">
        <f>SUMIFS(Pagamentos!$E:$E,Pagamentos!$B:$B,DRE!$B90,Pagamentos!$A:$A,DRE!AC$3)</f>
        <v>0</v>
      </c>
      <c r="AD90" s="254">
        <f>SUMIFS(Pagamentos!$E:$E,Pagamentos!$B:$B,DRE!$B90,Pagamentos!$A:$A,DRE!AD$3)</f>
        <v>0</v>
      </c>
      <c r="AE90" s="254">
        <f>SUMIFS(Pagamentos!$E:$E,Pagamentos!$B:$B,DRE!$B90,Pagamentos!$A:$A,DRE!AE$3)</f>
        <v>0</v>
      </c>
      <c r="AF90" s="254">
        <f>SUMIFS(Pagamentos!$E:$E,Pagamentos!$B:$B,DRE!$B90,Pagamentos!$A:$A,DRE!AF$3)</f>
        <v>0</v>
      </c>
      <c r="AG90" s="254">
        <f>SUMIFS(Pagamentos!$E:$E,Pagamentos!$B:$B,DRE!$B90,Pagamentos!$A:$A,DRE!AG$3)</f>
        <v>0</v>
      </c>
      <c r="AH90" s="254">
        <f>SUMIFS(Pagamentos!$E:$E,Pagamentos!$B:$B,DRE!$B90,Pagamentos!$A:$A,DRE!AH$3)</f>
        <v>0</v>
      </c>
      <c r="AI90" s="254">
        <f>SUMIFS(Pagamentos!$E:$E,Pagamentos!$B:$B,DRE!$B90,Pagamentos!$A:$A,DRE!AI$3)</f>
        <v>0</v>
      </c>
      <c r="AJ90" s="254">
        <f>SUMIFS(Pagamentos!$E:$E,Pagamentos!$B:$B,DRE!$B90,Pagamentos!$A:$A,DRE!AJ$3)</f>
        <v>0</v>
      </c>
      <c r="AK90" s="254">
        <f>SUMIFS(Pagamentos!$E:$E,Pagamentos!$B:$B,DRE!$B90,Pagamentos!$A:$A,DRE!AK$3)</f>
        <v>0</v>
      </c>
      <c r="AL90" s="254">
        <f>SUMIFS(Pagamentos!$E:$E,Pagamentos!$B:$B,DRE!$B90,Pagamentos!$A:$A,DRE!AL$3)</f>
        <v>0</v>
      </c>
      <c r="AM90" s="254">
        <f>SUMIFS(Pagamentos!$E:$E,Pagamentos!$B:$B,DRE!$B90,Pagamentos!$A:$A,DRE!AM$3)</f>
        <v>0</v>
      </c>
      <c r="AN90" s="254">
        <f>SUMIFS(Pagamentos!$E:$E,Pagamentos!$B:$B,DRE!$B90,Pagamentos!$A:$A,DRE!AN$3)</f>
        <v>0</v>
      </c>
      <c r="AO90" s="254">
        <f>SUMIFS(Pagamentos!$E:$E,Pagamentos!$B:$B,DRE!$B90,Pagamentos!$A:$A,DRE!AO$3)</f>
        <v>0</v>
      </c>
      <c r="AP90" s="254">
        <f>SUMIFS(Pagamentos!$E:$E,Pagamentos!$B:$B,DRE!$B90,Pagamentos!$A:$A,DRE!AP$3)</f>
        <v>0</v>
      </c>
      <c r="AQ90" s="254">
        <f>SUMIFS(Pagamentos!$E:$E,Pagamentos!$B:$B,DRE!$B90,Pagamentos!$A:$A,DRE!AQ$3)</f>
        <v>0</v>
      </c>
      <c r="AR90" s="254">
        <f>SUMIFS(Pagamentos!$E:$E,Pagamentos!$B:$B,DRE!$B90,Pagamentos!$A:$A,DRE!AR$3)</f>
        <v>0</v>
      </c>
      <c r="AS90" s="254">
        <f>SUMIFS(Pagamentos!$E:$E,Pagamentos!$B:$B,DRE!$B90,Pagamentos!$A:$A,DRE!AS$3)</f>
        <v>0</v>
      </c>
    </row>
    <row r="91" spans="1:45" s="250" customFormat="1" outlineLevel="1" x14ac:dyDescent="0.25">
      <c r="A91" s="248">
        <v>88</v>
      </c>
      <c r="B91" s="251" t="str">
        <f>VLOOKUP(A91,Config!$A$8:$B$176,2,0)</f>
        <v>CONSULTORIA</v>
      </c>
      <c r="C91" s="252"/>
      <c r="D91" s="253"/>
      <c r="F91" s="108"/>
      <c r="G91" s="103" t="str">
        <f t="shared" si="40"/>
        <v/>
      </c>
      <c r="I91" s="105">
        <f t="shared" si="52"/>
        <v>50000</v>
      </c>
      <c r="J91" s="103">
        <f t="shared" si="41"/>
        <v>2.1028154983625633E-2</v>
      </c>
      <c r="L91" s="108">
        <f t="shared" si="53"/>
        <v>50000</v>
      </c>
      <c r="M91" s="103" t="e">
        <f t="shared" si="54"/>
        <v>#DIV/0!</v>
      </c>
      <c r="O91" s="254">
        <f>SUMIFS(Pagamentos!$E:$E,Pagamentos!$B:$B,DRE!$B91,Pagamentos!$A:$A,DRE!O$3)</f>
        <v>0</v>
      </c>
      <c r="P91" s="254">
        <f>SUMIFS(Pagamentos!$E:$E,Pagamentos!$B:$B,DRE!$B91,Pagamentos!$A:$A,DRE!P$3)</f>
        <v>0</v>
      </c>
      <c r="Q91" s="254">
        <f>SUMIFS(Pagamentos!$E:$E,Pagamentos!$B:$B,DRE!$B91,Pagamentos!$A:$A,DRE!Q$3)</f>
        <v>0</v>
      </c>
      <c r="R91" s="254">
        <f>SUMIFS(Pagamentos!$E:$E,Pagamentos!$B:$B,DRE!$B91,Pagamentos!$A:$A,DRE!R$3)</f>
        <v>0</v>
      </c>
      <c r="S91" s="254">
        <f>SUMIFS(Pagamentos!$E:$E,Pagamentos!$B:$B,DRE!$B91,Pagamentos!$A:$A,DRE!S$3)</f>
        <v>40000</v>
      </c>
      <c r="T91" s="254">
        <f>SUMIFS(Pagamentos!$E:$E,Pagamentos!$B:$B,DRE!$B91,Pagamentos!$A:$A,DRE!T$3)</f>
        <v>0</v>
      </c>
      <c r="U91" s="254">
        <f>SUMIFS(Pagamentos!$E:$E,Pagamentos!$B:$B,DRE!$B91,Pagamentos!$A:$A,DRE!U$3)</f>
        <v>0</v>
      </c>
      <c r="V91" s="254">
        <f>SUMIFS(Pagamentos!$E:$E,Pagamentos!$B:$B,DRE!$B91,Pagamentos!$A:$A,DRE!V$3)</f>
        <v>0</v>
      </c>
      <c r="W91" s="254">
        <f>SUMIFS(Pagamentos!$E:$E,Pagamentos!$B:$B,DRE!$B91,Pagamentos!$A:$A,DRE!W$3)</f>
        <v>0</v>
      </c>
      <c r="X91" s="254">
        <f>SUMIFS(Pagamentos!$E:$E,Pagamentos!$B:$B,DRE!$B91,Pagamentos!$A:$A,DRE!X$3)</f>
        <v>0</v>
      </c>
      <c r="Y91" s="254">
        <f>SUMIFS(Pagamentos!$E:$E,Pagamentos!$B:$B,DRE!$B91,Pagamentos!$A:$A,DRE!Y$3)</f>
        <v>0</v>
      </c>
      <c r="Z91" s="254">
        <f>SUMIFS(Pagamentos!$E:$E,Pagamentos!$B:$B,DRE!$B91,Pagamentos!$A:$A,DRE!Z$3)</f>
        <v>0</v>
      </c>
      <c r="AA91" s="254">
        <f>SUMIFS(Pagamentos!$E:$E,Pagamentos!$B:$B,DRE!$B91,Pagamentos!$A:$A,DRE!AA$3)</f>
        <v>0</v>
      </c>
      <c r="AB91" s="254">
        <f>SUMIFS(Pagamentos!$E:$E,Pagamentos!$B:$B,DRE!$B91,Pagamentos!$A:$A,DRE!AB$3)</f>
        <v>0</v>
      </c>
      <c r="AC91" s="254">
        <f>SUMIFS(Pagamentos!$E:$E,Pagamentos!$B:$B,DRE!$B91,Pagamentos!$A:$A,DRE!AC$3)</f>
        <v>0</v>
      </c>
      <c r="AD91" s="254">
        <f>SUMIFS(Pagamentos!$E:$E,Pagamentos!$B:$B,DRE!$B91,Pagamentos!$A:$A,DRE!AD$3)</f>
        <v>0</v>
      </c>
      <c r="AE91" s="254">
        <f>SUMIFS(Pagamentos!$E:$E,Pagamentos!$B:$B,DRE!$B91,Pagamentos!$A:$A,DRE!AE$3)</f>
        <v>0</v>
      </c>
      <c r="AF91" s="254">
        <f>SUMIFS(Pagamentos!$E:$E,Pagamentos!$B:$B,DRE!$B91,Pagamentos!$A:$A,DRE!AF$3)</f>
        <v>10000</v>
      </c>
      <c r="AG91" s="254">
        <f>SUMIFS(Pagamentos!$E:$E,Pagamentos!$B:$B,DRE!$B91,Pagamentos!$A:$A,DRE!AG$3)</f>
        <v>0</v>
      </c>
      <c r="AH91" s="254">
        <f>SUMIFS(Pagamentos!$E:$E,Pagamentos!$B:$B,DRE!$B91,Pagamentos!$A:$A,DRE!AH$3)</f>
        <v>0</v>
      </c>
      <c r="AI91" s="254">
        <f>SUMIFS(Pagamentos!$E:$E,Pagamentos!$B:$B,DRE!$B91,Pagamentos!$A:$A,DRE!AI$3)</f>
        <v>0</v>
      </c>
      <c r="AJ91" s="254">
        <f>SUMIFS(Pagamentos!$E:$E,Pagamentos!$B:$B,DRE!$B91,Pagamentos!$A:$A,DRE!AJ$3)</f>
        <v>0</v>
      </c>
      <c r="AK91" s="254">
        <f>SUMIFS(Pagamentos!$E:$E,Pagamentos!$B:$B,DRE!$B91,Pagamentos!$A:$A,DRE!AK$3)</f>
        <v>0</v>
      </c>
      <c r="AL91" s="254">
        <f>SUMIFS(Pagamentos!$E:$E,Pagamentos!$B:$B,DRE!$B91,Pagamentos!$A:$A,DRE!AL$3)</f>
        <v>0</v>
      </c>
      <c r="AM91" s="254">
        <f>SUMIFS(Pagamentos!$E:$E,Pagamentos!$B:$B,DRE!$B91,Pagamentos!$A:$A,DRE!AM$3)</f>
        <v>0</v>
      </c>
      <c r="AN91" s="254">
        <f>SUMIFS(Pagamentos!$E:$E,Pagamentos!$B:$B,DRE!$B91,Pagamentos!$A:$A,DRE!AN$3)</f>
        <v>0</v>
      </c>
      <c r="AO91" s="254">
        <f>SUMIFS(Pagamentos!$E:$E,Pagamentos!$B:$B,DRE!$B91,Pagamentos!$A:$A,DRE!AO$3)</f>
        <v>0</v>
      </c>
      <c r="AP91" s="254">
        <f>SUMIFS(Pagamentos!$E:$E,Pagamentos!$B:$B,DRE!$B91,Pagamentos!$A:$A,DRE!AP$3)</f>
        <v>0</v>
      </c>
      <c r="AQ91" s="254">
        <f>SUMIFS(Pagamentos!$E:$E,Pagamentos!$B:$B,DRE!$B91,Pagamentos!$A:$A,DRE!AQ$3)</f>
        <v>0</v>
      </c>
      <c r="AR91" s="254">
        <f>SUMIFS(Pagamentos!$E:$E,Pagamentos!$B:$B,DRE!$B91,Pagamentos!$A:$A,DRE!AR$3)</f>
        <v>0</v>
      </c>
      <c r="AS91" s="254">
        <f>SUMIFS(Pagamentos!$E:$E,Pagamentos!$B:$B,DRE!$B91,Pagamentos!$A:$A,DRE!AS$3)</f>
        <v>0</v>
      </c>
    </row>
    <row r="92" spans="1:45" s="250" customFormat="1" outlineLevel="1" x14ac:dyDescent="0.25">
      <c r="A92" s="248">
        <v>89</v>
      </c>
      <c r="B92" s="251" t="str">
        <f>VLOOKUP(A92,Config!$A$8:$B$176,2,0)</f>
        <v>CORREIOS E MALOTES</v>
      </c>
      <c r="C92" s="252"/>
      <c r="D92" s="253"/>
      <c r="F92" s="108"/>
      <c r="G92" s="103" t="str">
        <f t="shared" si="40"/>
        <v/>
      </c>
      <c r="I92" s="105">
        <f t="shared" si="52"/>
        <v>143.19999999999999</v>
      </c>
      <c r="J92" s="103">
        <f t="shared" si="41"/>
        <v>6.0224635873103803E-5</v>
      </c>
      <c r="L92" s="108">
        <f t="shared" si="53"/>
        <v>143.19999999999999</v>
      </c>
      <c r="M92" s="103" t="e">
        <f t="shared" si="54"/>
        <v>#DIV/0!</v>
      </c>
      <c r="O92" s="254">
        <f>SUMIFS(Pagamentos!$E:$E,Pagamentos!$B:$B,DRE!$B92,Pagamentos!$A:$A,DRE!O$3)</f>
        <v>0</v>
      </c>
      <c r="P92" s="254">
        <f>SUMIFS(Pagamentos!$E:$E,Pagamentos!$B:$B,DRE!$B92,Pagamentos!$A:$A,DRE!P$3)</f>
        <v>0</v>
      </c>
      <c r="Q92" s="254">
        <f>SUMIFS(Pagamentos!$E:$E,Pagamentos!$B:$B,DRE!$B92,Pagamentos!$A:$A,DRE!Q$3)</f>
        <v>0</v>
      </c>
      <c r="R92" s="254">
        <f>SUMIFS(Pagamentos!$E:$E,Pagamentos!$B:$B,DRE!$B92,Pagamentos!$A:$A,DRE!R$3)</f>
        <v>0</v>
      </c>
      <c r="S92" s="254">
        <f>SUMIFS(Pagamentos!$E:$E,Pagamentos!$B:$B,DRE!$B92,Pagamentos!$A:$A,DRE!S$3)</f>
        <v>0</v>
      </c>
      <c r="T92" s="254">
        <f>SUMIFS(Pagamentos!$E:$E,Pagamentos!$B:$B,DRE!$B92,Pagamentos!$A:$A,DRE!T$3)</f>
        <v>143.19999999999999</v>
      </c>
      <c r="U92" s="254">
        <f>SUMIFS(Pagamentos!$E:$E,Pagamentos!$B:$B,DRE!$B92,Pagamentos!$A:$A,DRE!U$3)</f>
        <v>0</v>
      </c>
      <c r="V92" s="254">
        <f>SUMIFS(Pagamentos!$E:$E,Pagamentos!$B:$B,DRE!$B92,Pagamentos!$A:$A,DRE!V$3)</f>
        <v>0</v>
      </c>
      <c r="W92" s="254">
        <f>SUMIFS(Pagamentos!$E:$E,Pagamentos!$B:$B,DRE!$B92,Pagamentos!$A:$A,DRE!W$3)</f>
        <v>0</v>
      </c>
      <c r="X92" s="254">
        <f>SUMIFS(Pagamentos!$E:$E,Pagamentos!$B:$B,DRE!$B92,Pagamentos!$A:$A,DRE!X$3)</f>
        <v>0</v>
      </c>
      <c r="Y92" s="254">
        <f>SUMIFS(Pagamentos!$E:$E,Pagamentos!$B:$B,DRE!$B92,Pagamentos!$A:$A,DRE!Y$3)</f>
        <v>0</v>
      </c>
      <c r="Z92" s="254">
        <f>SUMIFS(Pagamentos!$E:$E,Pagamentos!$B:$B,DRE!$B92,Pagamentos!$A:$A,DRE!Z$3)</f>
        <v>0</v>
      </c>
      <c r="AA92" s="254">
        <f>SUMIFS(Pagamentos!$E:$E,Pagamentos!$B:$B,DRE!$B92,Pagamentos!$A:$A,DRE!AA$3)</f>
        <v>0</v>
      </c>
      <c r="AB92" s="254">
        <f>SUMIFS(Pagamentos!$E:$E,Pagamentos!$B:$B,DRE!$B92,Pagamentos!$A:$A,DRE!AB$3)</f>
        <v>0</v>
      </c>
      <c r="AC92" s="254">
        <f>SUMIFS(Pagamentos!$E:$E,Pagamentos!$B:$B,DRE!$B92,Pagamentos!$A:$A,DRE!AC$3)</f>
        <v>0</v>
      </c>
      <c r="AD92" s="254">
        <f>SUMIFS(Pagamentos!$E:$E,Pagamentos!$B:$B,DRE!$B92,Pagamentos!$A:$A,DRE!AD$3)</f>
        <v>0</v>
      </c>
      <c r="AE92" s="254">
        <f>SUMIFS(Pagamentos!$E:$E,Pagamentos!$B:$B,DRE!$B92,Pagamentos!$A:$A,DRE!AE$3)</f>
        <v>0</v>
      </c>
      <c r="AF92" s="254">
        <f>SUMIFS(Pagamentos!$E:$E,Pagamentos!$B:$B,DRE!$B92,Pagamentos!$A:$A,DRE!AF$3)</f>
        <v>0</v>
      </c>
      <c r="AG92" s="254">
        <f>SUMIFS(Pagamentos!$E:$E,Pagamentos!$B:$B,DRE!$B92,Pagamentos!$A:$A,DRE!AG$3)</f>
        <v>0</v>
      </c>
      <c r="AH92" s="254">
        <f>SUMIFS(Pagamentos!$E:$E,Pagamentos!$B:$B,DRE!$B92,Pagamentos!$A:$A,DRE!AH$3)</f>
        <v>0</v>
      </c>
      <c r="AI92" s="254">
        <f>SUMIFS(Pagamentos!$E:$E,Pagamentos!$B:$B,DRE!$B92,Pagamentos!$A:$A,DRE!AI$3)</f>
        <v>0</v>
      </c>
      <c r="AJ92" s="254">
        <f>SUMIFS(Pagamentos!$E:$E,Pagamentos!$B:$B,DRE!$B92,Pagamentos!$A:$A,DRE!AJ$3)</f>
        <v>0</v>
      </c>
      <c r="AK92" s="254">
        <f>SUMIFS(Pagamentos!$E:$E,Pagamentos!$B:$B,DRE!$B92,Pagamentos!$A:$A,DRE!AK$3)</f>
        <v>0</v>
      </c>
      <c r="AL92" s="254">
        <f>SUMIFS(Pagamentos!$E:$E,Pagamentos!$B:$B,DRE!$B92,Pagamentos!$A:$A,DRE!AL$3)</f>
        <v>0</v>
      </c>
      <c r="AM92" s="254">
        <f>SUMIFS(Pagamentos!$E:$E,Pagamentos!$B:$B,DRE!$B92,Pagamentos!$A:$A,DRE!AM$3)</f>
        <v>0</v>
      </c>
      <c r="AN92" s="254">
        <f>SUMIFS(Pagamentos!$E:$E,Pagamentos!$B:$B,DRE!$B92,Pagamentos!$A:$A,DRE!AN$3)</f>
        <v>0</v>
      </c>
      <c r="AO92" s="254">
        <f>SUMIFS(Pagamentos!$E:$E,Pagamentos!$B:$B,DRE!$B92,Pagamentos!$A:$A,DRE!AO$3)</f>
        <v>0</v>
      </c>
      <c r="AP92" s="254">
        <f>SUMIFS(Pagamentos!$E:$E,Pagamentos!$B:$B,DRE!$B92,Pagamentos!$A:$A,DRE!AP$3)</f>
        <v>0</v>
      </c>
      <c r="AQ92" s="254">
        <f>SUMIFS(Pagamentos!$E:$E,Pagamentos!$B:$B,DRE!$B92,Pagamentos!$A:$A,DRE!AQ$3)</f>
        <v>0</v>
      </c>
      <c r="AR92" s="254">
        <f>SUMIFS(Pagamentos!$E:$E,Pagamentos!$B:$B,DRE!$B92,Pagamentos!$A:$A,DRE!AR$3)</f>
        <v>0</v>
      </c>
      <c r="AS92" s="254">
        <f>SUMIFS(Pagamentos!$E:$E,Pagamentos!$B:$B,DRE!$B92,Pagamentos!$A:$A,DRE!AS$3)</f>
        <v>0</v>
      </c>
    </row>
    <row r="93" spans="1:45" s="250" customFormat="1" outlineLevel="1" x14ac:dyDescent="0.25">
      <c r="A93" s="248">
        <v>90</v>
      </c>
      <c r="B93" s="251" t="str">
        <f>VLOOKUP(A93,Config!$A$8:$B$176,2,0)</f>
        <v>EXTERNOS/MOTO BOY</v>
      </c>
      <c r="C93" s="252"/>
      <c r="D93" s="253"/>
      <c r="F93" s="108"/>
      <c r="G93" s="103" t="str">
        <f t="shared" si="40"/>
        <v/>
      </c>
      <c r="I93" s="105">
        <f t="shared" si="52"/>
        <v>0</v>
      </c>
      <c r="J93" s="103">
        <f t="shared" si="41"/>
        <v>0</v>
      </c>
      <c r="L93" s="108" t="str">
        <f t="shared" si="53"/>
        <v/>
      </c>
      <c r="M93" s="103" t="str">
        <f t="shared" si="54"/>
        <v/>
      </c>
      <c r="O93" s="254">
        <f>SUMIFS(Pagamentos!$E:$E,Pagamentos!$B:$B,DRE!$B93,Pagamentos!$A:$A,DRE!O$3)</f>
        <v>0</v>
      </c>
      <c r="P93" s="254">
        <f>SUMIFS(Pagamentos!$E:$E,Pagamentos!$B:$B,DRE!$B93,Pagamentos!$A:$A,DRE!P$3)</f>
        <v>0</v>
      </c>
      <c r="Q93" s="254">
        <f>SUMIFS(Pagamentos!$E:$E,Pagamentos!$B:$B,DRE!$B93,Pagamentos!$A:$A,DRE!Q$3)</f>
        <v>0</v>
      </c>
      <c r="R93" s="254">
        <f>SUMIFS(Pagamentos!$E:$E,Pagamentos!$B:$B,DRE!$B93,Pagamentos!$A:$A,DRE!R$3)</f>
        <v>0</v>
      </c>
      <c r="S93" s="254">
        <f>SUMIFS(Pagamentos!$E:$E,Pagamentos!$B:$B,DRE!$B93,Pagamentos!$A:$A,DRE!S$3)</f>
        <v>0</v>
      </c>
      <c r="T93" s="254">
        <f>SUMIFS(Pagamentos!$E:$E,Pagamentos!$B:$B,DRE!$B93,Pagamentos!$A:$A,DRE!T$3)</f>
        <v>0</v>
      </c>
      <c r="U93" s="254">
        <f>SUMIFS(Pagamentos!$E:$E,Pagamentos!$B:$B,DRE!$B93,Pagamentos!$A:$A,DRE!U$3)</f>
        <v>0</v>
      </c>
      <c r="V93" s="254">
        <f>SUMIFS(Pagamentos!$E:$E,Pagamentos!$B:$B,DRE!$B93,Pagamentos!$A:$A,DRE!V$3)</f>
        <v>0</v>
      </c>
      <c r="W93" s="254">
        <f>SUMIFS(Pagamentos!$E:$E,Pagamentos!$B:$B,DRE!$B93,Pagamentos!$A:$A,DRE!W$3)</f>
        <v>0</v>
      </c>
      <c r="X93" s="254">
        <f>SUMIFS(Pagamentos!$E:$E,Pagamentos!$B:$B,DRE!$B93,Pagamentos!$A:$A,DRE!X$3)</f>
        <v>0</v>
      </c>
      <c r="Y93" s="254">
        <f>SUMIFS(Pagamentos!$E:$E,Pagamentos!$B:$B,DRE!$B93,Pagamentos!$A:$A,DRE!Y$3)</f>
        <v>0</v>
      </c>
      <c r="Z93" s="254">
        <f>SUMIFS(Pagamentos!$E:$E,Pagamentos!$B:$B,DRE!$B93,Pagamentos!$A:$A,DRE!Z$3)</f>
        <v>0</v>
      </c>
      <c r="AA93" s="254">
        <f>SUMIFS(Pagamentos!$E:$E,Pagamentos!$B:$B,DRE!$B93,Pagamentos!$A:$A,DRE!AA$3)</f>
        <v>0</v>
      </c>
      <c r="AB93" s="254">
        <f>SUMIFS(Pagamentos!$E:$E,Pagamentos!$B:$B,DRE!$B93,Pagamentos!$A:$A,DRE!AB$3)</f>
        <v>0</v>
      </c>
      <c r="AC93" s="254">
        <f>SUMIFS(Pagamentos!$E:$E,Pagamentos!$B:$B,DRE!$B93,Pagamentos!$A:$A,DRE!AC$3)</f>
        <v>0</v>
      </c>
      <c r="AD93" s="254">
        <f>SUMIFS(Pagamentos!$E:$E,Pagamentos!$B:$B,DRE!$B93,Pagamentos!$A:$A,DRE!AD$3)</f>
        <v>0</v>
      </c>
      <c r="AE93" s="254">
        <f>SUMIFS(Pagamentos!$E:$E,Pagamentos!$B:$B,DRE!$B93,Pagamentos!$A:$A,DRE!AE$3)</f>
        <v>0</v>
      </c>
      <c r="AF93" s="254">
        <f>SUMIFS(Pagamentos!$E:$E,Pagamentos!$B:$B,DRE!$B93,Pagamentos!$A:$A,DRE!AF$3)</f>
        <v>0</v>
      </c>
      <c r="AG93" s="254">
        <f>SUMIFS(Pagamentos!$E:$E,Pagamentos!$B:$B,DRE!$B93,Pagamentos!$A:$A,DRE!AG$3)</f>
        <v>0</v>
      </c>
      <c r="AH93" s="254">
        <f>SUMIFS(Pagamentos!$E:$E,Pagamentos!$B:$B,DRE!$B93,Pagamentos!$A:$A,DRE!AH$3)</f>
        <v>0</v>
      </c>
      <c r="AI93" s="254">
        <f>SUMIFS(Pagamentos!$E:$E,Pagamentos!$B:$B,DRE!$B93,Pagamentos!$A:$A,DRE!AI$3)</f>
        <v>0</v>
      </c>
      <c r="AJ93" s="254">
        <f>SUMIFS(Pagamentos!$E:$E,Pagamentos!$B:$B,DRE!$B93,Pagamentos!$A:$A,DRE!AJ$3)</f>
        <v>0</v>
      </c>
      <c r="AK93" s="254">
        <f>SUMIFS(Pagamentos!$E:$E,Pagamentos!$B:$B,DRE!$B93,Pagamentos!$A:$A,DRE!AK$3)</f>
        <v>0</v>
      </c>
      <c r="AL93" s="254">
        <f>SUMIFS(Pagamentos!$E:$E,Pagamentos!$B:$B,DRE!$B93,Pagamentos!$A:$A,DRE!AL$3)</f>
        <v>0</v>
      </c>
      <c r="AM93" s="254">
        <f>SUMIFS(Pagamentos!$E:$E,Pagamentos!$B:$B,DRE!$B93,Pagamentos!$A:$A,DRE!AM$3)</f>
        <v>0</v>
      </c>
      <c r="AN93" s="254">
        <f>SUMIFS(Pagamentos!$E:$E,Pagamentos!$B:$B,DRE!$B93,Pagamentos!$A:$A,DRE!AN$3)</f>
        <v>0</v>
      </c>
      <c r="AO93" s="254">
        <f>SUMIFS(Pagamentos!$E:$E,Pagamentos!$B:$B,DRE!$B93,Pagamentos!$A:$A,DRE!AO$3)</f>
        <v>0</v>
      </c>
      <c r="AP93" s="254">
        <f>SUMIFS(Pagamentos!$E:$E,Pagamentos!$B:$B,DRE!$B93,Pagamentos!$A:$A,DRE!AP$3)</f>
        <v>0</v>
      </c>
      <c r="AQ93" s="254">
        <f>SUMIFS(Pagamentos!$E:$E,Pagamentos!$B:$B,DRE!$B93,Pagamentos!$A:$A,DRE!AQ$3)</f>
        <v>0</v>
      </c>
      <c r="AR93" s="254">
        <f>SUMIFS(Pagamentos!$E:$E,Pagamentos!$B:$B,DRE!$B93,Pagamentos!$A:$A,DRE!AR$3)</f>
        <v>0</v>
      </c>
      <c r="AS93" s="254">
        <f>SUMIFS(Pagamentos!$E:$E,Pagamentos!$B:$B,DRE!$B93,Pagamentos!$A:$A,DRE!AS$3)</f>
        <v>0</v>
      </c>
    </row>
    <row r="94" spans="1:45" s="250" customFormat="1" outlineLevel="1" x14ac:dyDescent="0.25">
      <c r="A94" s="248">
        <v>91</v>
      </c>
      <c r="B94" s="251" t="str">
        <f>VLOOKUP(A94,Config!$A$8:$B$176,2,0)</f>
        <v>GRAFICA</v>
      </c>
      <c r="C94" s="252"/>
      <c r="D94" s="253"/>
      <c r="F94" s="108"/>
      <c r="G94" s="103" t="str">
        <f t="shared" si="40"/>
        <v/>
      </c>
      <c r="I94" s="105">
        <f t="shared" si="52"/>
        <v>0</v>
      </c>
      <c r="J94" s="103">
        <f t="shared" si="41"/>
        <v>0</v>
      </c>
      <c r="L94" s="108" t="str">
        <f t="shared" si="53"/>
        <v/>
      </c>
      <c r="M94" s="103" t="str">
        <f t="shared" si="54"/>
        <v/>
      </c>
      <c r="O94" s="254">
        <f>SUMIFS(Pagamentos!$E:$E,Pagamentos!$B:$B,DRE!$B94,Pagamentos!$A:$A,DRE!O$3)</f>
        <v>0</v>
      </c>
      <c r="P94" s="254">
        <f>SUMIFS(Pagamentos!$E:$E,Pagamentos!$B:$B,DRE!$B94,Pagamentos!$A:$A,DRE!P$3)</f>
        <v>0</v>
      </c>
      <c r="Q94" s="254">
        <f>SUMIFS(Pagamentos!$E:$E,Pagamentos!$B:$B,DRE!$B94,Pagamentos!$A:$A,DRE!Q$3)</f>
        <v>0</v>
      </c>
      <c r="R94" s="254">
        <f>SUMIFS(Pagamentos!$E:$E,Pagamentos!$B:$B,DRE!$B94,Pagamentos!$A:$A,DRE!R$3)</f>
        <v>0</v>
      </c>
      <c r="S94" s="254">
        <f>SUMIFS(Pagamentos!$E:$E,Pagamentos!$B:$B,DRE!$B94,Pagamentos!$A:$A,DRE!S$3)</f>
        <v>0</v>
      </c>
      <c r="T94" s="254">
        <f>SUMIFS(Pagamentos!$E:$E,Pagamentos!$B:$B,DRE!$B94,Pagamentos!$A:$A,DRE!T$3)</f>
        <v>0</v>
      </c>
      <c r="U94" s="254">
        <f>SUMIFS(Pagamentos!$E:$E,Pagamentos!$B:$B,DRE!$B94,Pagamentos!$A:$A,DRE!U$3)</f>
        <v>0</v>
      </c>
      <c r="V94" s="254">
        <f>SUMIFS(Pagamentos!$E:$E,Pagamentos!$B:$B,DRE!$B94,Pagamentos!$A:$A,DRE!V$3)</f>
        <v>0</v>
      </c>
      <c r="W94" s="254">
        <f>SUMIFS(Pagamentos!$E:$E,Pagamentos!$B:$B,DRE!$B94,Pagamentos!$A:$A,DRE!W$3)</f>
        <v>0</v>
      </c>
      <c r="X94" s="254">
        <f>SUMIFS(Pagamentos!$E:$E,Pagamentos!$B:$B,DRE!$B94,Pagamentos!$A:$A,DRE!X$3)</f>
        <v>0</v>
      </c>
      <c r="Y94" s="254">
        <f>SUMIFS(Pagamentos!$E:$E,Pagamentos!$B:$B,DRE!$B94,Pagamentos!$A:$A,DRE!Y$3)</f>
        <v>0</v>
      </c>
      <c r="Z94" s="254">
        <f>SUMIFS(Pagamentos!$E:$E,Pagamentos!$B:$B,DRE!$B94,Pagamentos!$A:$A,DRE!Z$3)</f>
        <v>0</v>
      </c>
      <c r="AA94" s="254">
        <f>SUMIFS(Pagamentos!$E:$E,Pagamentos!$B:$B,DRE!$B94,Pagamentos!$A:$A,DRE!AA$3)</f>
        <v>0</v>
      </c>
      <c r="AB94" s="254">
        <f>SUMIFS(Pagamentos!$E:$E,Pagamentos!$B:$B,DRE!$B94,Pagamentos!$A:$A,DRE!AB$3)</f>
        <v>0</v>
      </c>
      <c r="AC94" s="254">
        <f>SUMIFS(Pagamentos!$E:$E,Pagamentos!$B:$B,DRE!$B94,Pagamentos!$A:$A,DRE!AC$3)</f>
        <v>0</v>
      </c>
      <c r="AD94" s="254">
        <f>SUMIFS(Pagamentos!$E:$E,Pagamentos!$B:$B,DRE!$B94,Pagamentos!$A:$A,DRE!AD$3)</f>
        <v>0</v>
      </c>
      <c r="AE94" s="254">
        <f>SUMIFS(Pagamentos!$E:$E,Pagamentos!$B:$B,DRE!$B94,Pagamentos!$A:$A,DRE!AE$3)</f>
        <v>0</v>
      </c>
      <c r="AF94" s="254">
        <f>SUMIFS(Pagamentos!$E:$E,Pagamentos!$B:$B,DRE!$B94,Pagamentos!$A:$A,DRE!AF$3)</f>
        <v>0</v>
      </c>
      <c r="AG94" s="254">
        <f>SUMIFS(Pagamentos!$E:$E,Pagamentos!$B:$B,DRE!$B94,Pagamentos!$A:$A,DRE!AG$3)</f>
        <v>0</v>
      </c>
      <c r="AH94" s="254">
        <f>SUMIFS(Pagamentos!$E:$E,Pagamentos!$B:$B,DRE!$B94,Pagamentos!$A:$A,DRE!AH$3)</f>
        <v>0</v>
      </c>
      <c r="AI94" s="254">
        <f>SUMIFS(Pagamentos!$E:$E,Pagamentos!$B:$B,DRE!$B94,Pagamentos!$A:$A,DRE!AI$3)</f>
        <v>0</v>
      </c>
      <c r="AJ94" s="254">
        <f>SUMIFS(Pagamentos!$E:$E,Pagamentos!$B:$B,DRE!$B94,Pagamentos!$A:$A,DRE!AJ$3)</f>
        <v>0</v>
      </c>
      <c r="AK94" s="254">
        <f>SUMIFS(Pagamentos!$E:$E,Pagamentos!$B:$B,DRE!$B94,Pagamentos!$A:$A,DRE!AK$3)</f>
        <v>0</v>
      </c>
      <c r="AL94" s="254">
        <f>SUMIFS(Pagamentos!$E:$E,Pagamentos!$B:$B,DRE!$B94,Pagamentos!$A:$A,DRE!AL$3)</f>
        <v>0</v>
      </c>
      <c r="AM94" s="254">
        <f>SUMIFS(Pagamentos!$E:$E,Pagamentos!$B:$B,DRE!$B94,Pagamentos!$A:$A,DRE!AM$3)</f>
        <v>0</v>
      </c>
      <c r="AN94" s="254">
        <f>SUMIFS(Pagamentos!$E:$E,Pagamentos!$B:$B,DRE!$B94,Pagamentos!$A:$A,DRE!AN$3)</f>
        <v>0</v>
      </c>
      <c r="AO94" s="254">
        <f>SUMIFS(Pagamentos!$E:$E,Pagamentos!$B:$B,DRE!$B94,Pagamentos!$A:$A,DRE!AO$3)</f>
        <v>0</v>
      </c>
      <c r="AP94" s="254">
        <f>SUMIFS(Pagamentos!$E:$E,Pagamentos!$B:$B,DRE!$B94,Pagamentos!$A:$A,DRE!AP$3)</f>
        <v>0</v>
      </c>
      <c r="AQ94" s="254">
        <f>SUMIFS(Pagamentos!$E:$E,Pagamentos!$B:$B,DRE!$B94,Pagamentos!$A:$A,DRE!AQ$3)</f>
        <v>0</v>
      </c>
      <c r="AR94" s="254">
        <f>SUMIFS(Pagamentos!$E:$E,Pagamentos!$B:$B,DRE!$B94,Pagamentos!$A:$A,DRE!AR$3)</f>
        <v>0</v>
      </c>
      <c r="AS94" s="254">
        <f>SUMIFS(Pagamentos!$E:$E,Pagamentos!$B:$B,DRE!$B94,Pagamentos!$A:$A,DRE!AS$3)</f>
        <v>0</v>
      </c>
    </row>
    <row r="95" spans="1:45" s="250" customFormat="1" outlineLevel="1" x14ac:dyDescent="0.25">
      <c r="A95" s="248">
        <v>92</v>
      </c>
      <c r="B95" s="251" t="str">
        <f>VLOOKUP(A95,Config!$A$8:$B$176,2,0)</f>
        <v>LIMPEZA FÁBRICA</v>
      </c>
      <c r="C95" s="252"/>
      <c r="D95" s="253"/>
      <c r="F95" s="108"/>
      <c r="G95" s="103" t="str">
        <f t="shared" si="40"/>
        <v/>
      </c>
      <c r="I95" s="105">
        <f t="shared" si="52"/>
        <v>0</v>
      </c>
      <c r="J95" s="103">
        <f t="shared" si="41"/>
        <v>0</v>
      </c>
      <c r="L95" s="108" t="str">
        <f t="shared" si="53"/>
        <v/>
      </c>
      <c r="M95" s="103" t="str">
        <f t="shared" si="54"/>
        <v/>
      </c>
      <c r="O95" s="254">
        <f>SUMIFS(Pagamentos!$E:$E,Pagamentos!$B:$B,DRE!$B95,Pagamentos!$A:$A,DRE!O$3)</f>
        <v>0</v>
      </c>
      <c r="P95" s="254">
        <f>SUMIFS(Pagamentos!$E:$E,Pagamentos!$B:$B,DRE!$B95,Pagamentos!$A:$A,DRE!P$3)</f>
        <v>0</v>
      </c>
      <c r="Q95" s="254">
        <f>SUMIFS(Pagamentos!$E:$E,Pagamentos!$B:$B,DRE!$B95,Pagamentos!$A:$A,DRE!Q$3)</f>
        <v>0</v>
      </c>
      <c r="R95" s="254">
        <f>SUMIFS(Pagamentos!$E:$E,Pagamentos!$B:$B,DRE!$B95,Pagamentos!$A:$A,DRE!R$3)</f>
        <v>0</v>
      </c>
      <c r="S95" s="254">
        <f>SUMIFS(Pagamentos!$E:$E,Pagamentos!$B:$B,DRE!$B95,Pagamentos!$A:$A,DRE!S$3)</f>
        <v>0</v>
      </c>
      <c r="T95" s="254">
        <f>SUMIFS(Pagamentos!$E:$E,Pagamentos!$B:$B,DRE!$B95,Pagamentos!$A:$A,DRE!T$3)</f>
        <v>0</v>
      </c>
      <c r="U95" s="254">
        <f>SUMIFS(Pagamentos!$E:$E,Pagamentos!$B:$B,DRE!$B95,Pagamentos!$A:$A,DRE!U$3)</f>
        <v>0</v>
      </c>
      <c r="V95" s="254">
        <f>SUMIFS(Pagamentos!$E:$E,Pagamentos!$B:$B,DRE!$B95,Pagamentos!$A:$A,DRE!V$3)</f>
        <v>0</v>
      </c>
      <c r="W95" s="254">
        <f>SUMIFS(Pagamentos!$E:$E,Pagamentos!$B:$B,DRE!$B95,Pagamentos!$A:$A,DRE!W$3)</f>
        <v>0</v>
      </c>
      <c r="X95" s="254">
        <f>SUMIFS(Pagamentos!$E:$E,Pagamentos!$B:$B,DRE!$B95,Pagamentos!$A:$A,DRE!X$3)</f>
        <v>0</v>
      </c>
      <c r="Y95" s="254">
        <f>SUMIFS(Pagamentos!$E:$E,Pagamentos!$B:$B,DRE!$B95,Pagamentos!$A:$A,DRE!Y$3)</f>
        <v>0</v>
      </c>
      <c r="Z95" s="254">
        <f>SUMIFS(Pagamentos!$E:$E,Pagamentos!$B:$B,DRE!$B95,Pagamentos!$A:$A,DRE!Z$3)</f>
        <v>0</v>
      </c>
      <c r="AA95" s="254">
        <f>SUMIFS(Pagamentos!$E:$E,Pagamentos!$B:$B,DRE!$B95,Pagamentos!$A:$A,DRE!AA$3)</f>
        <v>0</v>
      </c>
      <c r="AB95" s="254">
        <f>SUMIFS(Pagamentos!$E:$E,Pagamentos!$B:$B,DRE!$B95,Pagamentos!$A:$A,DRE!AB$3)</f>
        <v>0</v>
      </c>
      <c r="AC95" s="254">
        <f>SUMIFS(Pagamentos!$E:$E,Pagamentos!$B:$B,DRE!$B95,Pagamentos!$A:$A,DRE!AC$3)</f>
        <v>0</v>
      </c>
      <c r="AD95" s="254">
        <f>SUMIFS(Pagamentos!$E:$E,Pagamentos!$B:$B,DRE!$B95,Pagamentos!$A:$A,DRE!AD$3)</f>
        <v>0</v>
      </c>
      <c r="AE95" s="254">
        <f>SUMIFS(Pagamentos!$E:$E,Pagamentos!$B:$B,DRE!$B95,Pagamentos!$A:$A,DRE!AE$3)</f>
        <v>0</v>
      </c>
      <c r="AF95" s="254">
        <f>SUMIFS(Pagamentos!$E:$E,Pagamentos!$B:$B,DRE!$B95,Pagamentos!$A:$A,DRE!AF$3)</f>
        <v>0</v>
      </c>
      <c r="AG95" s="254">
        <f>SUMIFS(Pagamentos!$E:$E,Pagamentos!$B:$B,DRE!$B95,Pagamentos!$A:$A,DRE!AG$3)</f>
        <v>0</v>
      </c>
      <c r="AH95" s="254">
        <f>SUMIFS(Pagamentos!$E:$E,Pagamentos!$B:$B,DRE!$B95,Pagamentos!$A:$A,DRE!AH$3)</f>
        <v>0</v>
      </c>
      <c r="AI95" s="254">
        <f>SUMIFS(Pagamentos!$E:$E,Pagamentos!$B:$B,DRE!$B95,Pagamentos!$A:$A,DRE!AI$3)</f>
        <v>0</v>
      </c>
      <c r="AJ95" s="254">
        <f>SUMIFS(Pagamentos!$E:$E,Pagamentos!$B:$B,DRE!$B95,Pagamentos!$A:$A,DRE!AJ$3)</f>
        <v>0</v>
      </c>
      <c r="AK95" s="254">
        <f>SUMIFS(Pagamentos!$E:$E,Pagamentos!$B:$B,DRE!$B95,Pagamentos!$A:$A,DRE!AK$3)</f>
        <v>0</v>
      </c>
      <c r="AL95" s="254">
        <f>SUMIFS(Pagamentos!$E:$E,Pagamentos!$B:$B,DRE!$B95,Pagamentos!$A:$A,DRE!AL$3)</f>
        <v>0</v>
      </c>
      <c r="AM95" s="254">
        <f>SUMIFS(Pagamentos!$E:$E,Pagamentos!$B:$B,DRE!$B95,Pagamentos!$A:$A,DRE!AM$3)</f>
        <v>0</v>
      </c>
      <c r="AN95" s="254">
        <f>SUMIFS(Pagamentos!$E:$E,Pagamentos!$B:$B,DRE!$B95,Pagamentos!$A:$A,DRE!AN$3)</f>
        <v>0</v>
      </c>
      <c r="AO95" s="254">
        <f>SUMIFS(Pagamentos!$E:$E,Pagamentos!$B:$B,DRE!$B95,Pagamentos!$A:$A,DRE!AO$3)</f>
        <v>0</v>
      </c>
      <c r="AP95" s="254">
        <f>SUMIFS(Pagamentos!$E:$E,Pagamentos!$B:$B,DRE!$B95,Pagamentos!$A:$A,DRE!AP$3)</f>
        <v>0</v>
      </c>
      <c r="AQ95" s="254">
        <f>SUMIFS(Pagamentos!$E:$E,Pagamentos!$B:$B,DRE!$B95,Pagamentos!$A:$A,DRE!AQ$3)</f>
        <v>0</v>
      </c>
      <c r="AR95" s="254">
        <f>SUMIFS(Pagamentos!$E:$E,Pagamentos!$B:$B,DRE!$B95,Pagamentos!$A:$A,DRE!AR$3)</f>
        <v>0</v>
      </c>
      <c r="AS95" s="254">
        <f>SUMIFS(Pagamentos!$E:$E,Pagamentos!$B:$B,DRE!$B95,Pagamentos!$A:$A,DRE!AS$3)</f>
        <v>0</v>
      </c>
    </row>
    <row r="96" spans="1:45" s="250" customFormat="1" outlineLevel="1" x14ac:dyDescent="0.25">
      <c r="A96" s="248">
        <v>93</v>
      </c>
      <c r="B96" s="251" t="str">
        <f>VLOOKUP(A96,Config!$A$8:$B$176,2,0)</f>
        <v>LOCAÇÃO MAQ/EQUIP</v>
      </c>
      <c r="C96" s="252"/>
      <c r="D96" s="253"/>
      <c r="F96" s="108"/>
      <c r="G96" s="103" t="str">
        <f t="shared" si="40"/>
        <v/>
      </c>
      <c r="I96" s="105">
        <f t="shared" si="52"/>
        <v>8200</v>
      </c>
      <c r="J96" s="103">
        <f t="shared" si="41"/>
        <v>3.4486174173146036E-3</v>
      </c>
      <c r="L96" s="108">
        <f t="shared" si="53"/>
        <v>8200</v>
      </c>
      <c r="M96" s="103" t="e">
        <f t="shared" si="54"/>
        <v>#DIV/0!</v>
      </c>
      <c r="O96" s="254">
        <f>SUMIFS(Pagamentos!$E:$E,Pagamentos!$B:$B,DRE!$B96,Pagamentos!$A:$A,DRE!O$3)</f>
        <v>0</v>
      </c>
      <c r="P96" s="254">
        <f>SUMIFS(Pagamentos!$E:$E,Pagamentos!$B:$B,DRE!$B96,Pagamentos!$A:$A,DRE!P$3)</f>
        <v>0</v>
      </c>
      <c r="Q96" s="254">
        <f>SUMIFS(Pagamentos!$E:$E,Pagamentos!$B:$B,DRE!$B96,Pagamentos!$A:$A,DRE!Q$3)</f>
        <v>0</v>
      </c>
      <c r="R96" s="254">
        <f>SUMIFS(Pagamentos!$E:$E,Pagamentos!$B:$B,DRE!$B96,Pagamentos!$A:$A,DRE!R$3)</f>
        <v>4100</v>
      </c>
      <c r="S96" s="254">
        <f>SUMIFS(Pagamentos!$E:$E,Pagamentos!$B:$B,DRE!$B96,Pagamentos!$A:$A,DRE!S$3)</f>
        <v>0</v>
      </c>
      <c r="T96" s="254">
        <f>SUMIFS(Pagamentos!$E:$E,Pagamentos!$B:$B,DRE!$B96,Pagamentos!$A:$A,DRE!T$3)</f>
        <v>4100</v>
      </c>
      <c r="U96" s="254">
        <f>SUMIFS(Pagamentos!$E:$E,Pagamentos!$B:$B,DRE!$B96,Pagamentos!$A:$A,DRE!U$3)</f>
        <v>0</v>
      </c>
      <c r="V96" s="254">
        <f>SUMIFS(Pagamentos!$E:$E,Pagamentos!$B:$B,DRE!$B96,Pagamentos!$A:$A,DRE!V$3)</f>
        <v>0</v>
      </c>
      <c r="W96" s="254">
        <f>SUMIFS(Pagamentos!$E:$E,Pagamentos!$B:$B,DRE!$B96,Pagamentos!$A:$A,DRE!W$3)</f>
        <v>0</v>
      </c>
      <c r="X96" s="254">
        <f>SUMIFS(Pagamentos!$E:$E,Pagamentos!$B:$B,DRE!$B96,Pagamentos!$A:$A,DRE!X$3)</f>
        <v>0</v>
      </c>
      <c r="Y96" s="254">
        <f>SUMIFS(Pagamentos!$E:$E,Pagamentos!$B:$B,DRE!$B96,Pagamentos!$A:$A,DRE!Y$3)</f>
        <v>0</v>
      </c>
      <c r="Z96" s="254">
        <f>SUMIFS(Pagamentos!$E:$E,Pagamentos!$B:$B,DRE!$B96,Pagamentos!$A:$A,DRE!Z$3)</f>
        <v>0</v>
      </c>
      <c r="AA96" s="254">
        <f>SUMIFS(Pagamentos!$E:$E,Pagamentos!$B:$B,DRE!$B96,Pagamentos!$A:$A,DRE!AA$3)</f>
        <v>0</v>
      </c>
      <c r="AB96" s="254">
        <f>SUMIFS(Pagamentos!$E:$E,Pagamentos!$B:$B,DRE!$B96,Pagamentos!$A:$A,DRE!AB$3)</f>
        <v>0</v>
      </c>
      <c r="AC96" s="254">
        <f>SUMIFS(Pagamentos!$E:$E,Pagamentos!$B:$B,DRE!$B96,Pagamentos!$A:$A,DRE!AC$3)</f>
        <v>0</v>
      </c>
      <c r="AD96" s="254">
        <f>SUMIFS(Pagamentos!$E:$E,Pagamentos!$B:$B,DRE!$B96,Pagamentos!$A:$A,DRE!AD$3)</f>
        <v>0</v>
      </c>
      <c r="AE96" s="254">
        <f>SUMIFS(Pagamentos!$E:$E,Pagamentos!$B:$B,DRE!$B96,Pagamentos!$A:$A,DRE!AE$3)</f>
        <v>0</v>
      </c>
      <c r="AF96" s="254">
        <f>SUMIFS(Pagamentos!$E:$E,Pagamentos!$B:$B,DRE!$B96,Pagamentos!$A:$A,DRE!AF$3)</f>
        <v>0</v>
      </c>
      <c r="AG96" s="254">
        <f>SUMIFS(Pagamentos!$E:$E,Pagamentos!$B:$B,DRE!$B96,Pagamentos!$A:$A,DRE!AG$3)</f>
        <v>0</v>
      </c>
      <c r="AH96" s="254">
        <f>SUMIFS(Pagamentos!$E:$E,Pagamentos!$B:$B,DRE!$B96,Pagamentos!$A:$A,DRE!AH$3)</f>
        <v>0</v>
      </c>
      <c r="AI96" s="254">
        <f>SUMIFS(Pagamentos!$E:$E,Pagamentos!$B:$B,DRE!$B96,Pagamentos!$A:$A,DRE!AI$3)</f>
        <v>0</v>
      </c>
      <c r="AJ96" s="254">
        <f>SUMIFS(Pagamentos!$E:$E,Pagamentos!$B:$B,DRE!$B96,Pagamentos!$A:$A,DRE!AJ$3)</f>
        <v>0</v>
      </c>
      <c r="AK96" s="254">
        <f>SUMIFS(Pagamentos!$E:$E,Pagamentos!$B:$B,DRE!$B96,Pagamentos!$A:$A,DRE!AK$3)</f>
        <v>0</v>
      </c>
      <c r="AL96" s="254">
        <f>SUMIFS(Pagamentos!$E:$E,Pagamentos!$B:$B,DRE!$B96,Pagamentos!$A:$A,DRE!AL$3)</f>
        <v>0</v>
      </c>
      <c r="AM96" s="254">
        <f>SUMIFS(Pagamentos!$E:$E,Pagamentos!$B:$B,DRE!$B96,Pagamentos!$A:$A,DRE!AM$3)</f>
        <v>0</v>
      </c>
      <c r="AN96" s="254">
        <f>SUMIFS(Pagamentos!$E:$E,Pagamentos!$B:$B,DRE!$B96,Pagamentos!$A:$A,DRE!AN$3)</f>
        <v>0</v>
      </c>
      <c r="AO96" s="254">
        <f>SUMIFS(Pagamentos!$E:$E,Pagamentos!$B:$B,DRE!$B96,Pagamentos!$A:$A,DRE!AO$3)</f>
        <v>0</v>
      </c>
      <c r="AP96" s="254">
        <f>SUMIFS(Pagamentos!$E:$E,Pagamentos!$B:$B,DRE!$B96,Pagamentos!$A:$A,DRE!AP$3)</f>
        <v>0</v>
      </c>
      <c r="AQ96" s="254">
        <f>SUMIFS(Pagamentos!$E:$E,Pagamentos!$B:$B,DRE!$B96,Pagamentos!$A:$A,DRE!AQ$3)</f>
        <v>0</v>
      </c>
      <c r="AR96" s="254">
        <f>SUMIFS(Pagamentos!$E:$E,Pagamentos!$B:$B,DRE!$B96,Pagamentos!$A:$A,DRE!AR$3)</f>
        <v>0</v>
      </c>
      <c r="AS96" s="254">
        <f>SUMIFS(Pagamentos!$E:$E,Pagamentos!$B:$B,DRE!$B96,Pagamentos!$A:$A,DRE!AS$3)</f>
        <v>0</v>
      </c>
    </row>
    <row r="97" spans="1:45" s="250" customFormat="1" outlineLevel="1" x14ac:dyDescent="0.25">
      <c r="A97" s="248">
        <v>94</v>
      </c>
      <c r="B97" s="251" t="str">
        <f>VLOOKUP(A97,Config!$A$8:$B$176,2,0)</f>
        <v>SOFTWEAR</v>
      </c>
      <c r="C97" s="252"/>
      <c r="D97" s="253"/>
      <c r="F97" s="108"/>
      <c r="G97" s="103" t="str">
        <f t="shared" ref="G97" si="55">IF(F97&gt;0,F97/F$4,"")</f>
        <v/>
      </c>
      <c r="I97" s="105">
        <f t="shared" ref="I97" si="56">SUM(O97:AS97)</f>
        <v>1962.79</v>
      </c>
      <c r="J97" s="103">
        <f t="shared" ref="J97" si="57">IF($I$4&gt;0,I97/$I$4,"")</f>
        <v>8.2547704640621104E-4</v>
      </c>
      <c r="L97" s="108">
        <f t="shared" ref="L97" si="58">IF(I97&gt;0,I97-F97,"")</f>
        <v>1962.79</v>
      </c>
      <c r="M97" s="103" t="e">
        <f t="shared" ref="M97" si="59">IF(I97&gt;0,I97/F97-1,"")</f>
        <v>#DIV/0!</v>
      </c>
      <c r="O97" s="254">
        <f>SUMIFS(Pagamentos!$E:$E,Pagamentos!$B:$B,DRE!$B97,Pagamentos!$A:$A,DRE!O$3)</f>
        <v>0</v>
      </c>
      <c r="P97" s="254">
        <f>SUMIFS(Pagamentos!$E:$E,Pagamentos!$B:$B,DRE!$B97,Pagamentos!$A:$A,DRE!P$3)</f>
        <v>0</v>
      </c>
      <c r="Q97" s="254">
        <f>SUMIFS(Pagamentos!$E:$E,Pagamentos!$B:$B,DRE!$B97,Pagamentos!$A:$A,DRE!Q$3)</f>
        <v>0</v>
      </c>
      <c r="R97" s="254">
        <f>SUMIFS(Pagamentos!$E:$E,Pagamentos!$B:$B,DRE!$B97,Pagamentos!$A:$A,DRE!R$3)</f>
        <v>0</v>
      </c>
      <c r="S97" s="254">
        <f>SUMIFS(Pagamentos!$E:$E,Pagamentos!$B:$B,DRE!$B97,Pagamentos!$A:$A,DRE!S$3)</f>
        <v>0</v>
      </c>
      <c r="T97" s="254">
        <f>SUMIFS(Pagamentos!$E:$E,Pagamentos!$B:$B,DRE!$B97,Pagamentos!$A:$A,DRE!T$3)</f>
        <v>0</v>
      </c>
      <c r="U97" s="254">
        <f>SUMIFS(Pagamentos!$E:$E,Pagamentos!$B:$B,DRE!$B97,Pagamentos!$A:$A,DRE!U$3)</f>
        <v>0</v>
      </c>
      <c r="V97" s="254">
        <f>SUMIFS(Pagamentos!$E:$E,Pagamentos!$B:$B,DRE!$B97,Pagamentos!$A:$A,DRE!V$3)</f>
        <v>0</v>
      </c>
      <c r="W97" s="254">
        <f>SUMIFS(Pagamentos!$E:$E,Pagamentos!$B:$B,DRE!$B97,Pagamentos!$A:$A,DRE!W$3)</f>
        <v>0</v>
      </c>
      <c r="X97" s="254">
        <f>SUMIFS(Pagamentos!$E:$E,Pagamentos!$B:$B,DRE!$B97,Pagamentos!$A:$A,DRE!X$3)</f>
        <v>0</v>
      </c>
      <c r="Y97" s="254">
        <f>SUMIFS(Pagamentos!$E:$E,Pagamentos!$B:$B,DRE!$B97,Pagamentos!$A:$A,DRE!Y$3)</f>
        <v>0</v>
      </c>
      <c r="Z97" s="254">
        <f>SUMIFS(Pagamentos!$E:$E,Pagamentos!$B:$B,DRE!$B97,Pagamentos!$A:$A,DRE!Z$3)</f>
        <v>0</v>
      </c>
      <c r="AA97" s="254">
        <f>SUMIFS(Pagamentos!$E:$E,Pagamentos!$B:$B,DRE!$B97,Pagamentos!$A:$A,DRE!AA$3)</f>
        <v>0</v>
      </c>
      <c r="AB97" s="254">
        <f>SUMIFS(Pagamentos!$E:$E,Pagamentos!$B:$B,DRE!$B97,Pagamentos!$A:$A,DRE!AB$3)</f>
        <v>0</v>
      </c>
      <c r="AC97" s="254">
        <f>SUMIFS(Pagamentos!$E:$E,Pagamentos!$B:$B,DRE!$B97,Pagamentos!$A:$A,DRE!AC$3)</f>
        <v>0</v>
      </c>
      <c r="AD97" s="254">
        <f>SUMIFS(Pagamentos!$E:$E,Pagamentos!$B:$B,DRE!$B97,Pagamentos!$A:$A,DRE!AD$3)</f>
        <v>0</v>
      </c>
      <c r="AE97" s="254">
        <f>SUMIFS(Pagamentos!$E:$E,Pagamentos!$B:$B,DRE!$B97,Pagamentos!$A:$A,DRE!AE$3)</f>
        <v>0</v>
      </c>
      <c r="AF97" s="254">
        <f>SUMIFS(Pagamentos!$E:$E,Pagamentos!$B:$B,DRE!$B97,Pagamentos!$A:$A,DRE!AF$3)</f>
        <v>500</v>
      </c>
      <c r="AG97" s="254">
        <f>SUMIFS(Pagamentos!$E:$E,Pagamentos!$B:$B,DRE!$B97,Pagamentos!$A:$A,DRE!AG$3)</f>
        <v>0</v>
      </c>
      <c r="AH97" s="254">
        <f>SUMIFS(Pagamentos!$E:$E,Pagamentos!$B:$B,DRE!$B97,Pagamentos!$A:$A,DRE!AH$3)</f>
        <v>0</v>
      </c>
      <c r="AI97" s="254">
        <f>SUMIFS(Pagamentos!$E:$E,Pagamentos!$B:$B,DRE!$B97,Pagamentos!$A:$A,DRE!AI$3)</f>
        <v>0</v>
      </c>
      <c r="AJ97" s="254">
        <f>SUMIFS(Pagamentos!$E:$E,Pagamentos!$B:$B,DRE!$B97,Pagamentos!$A:$A,DRE!AJ$3)</f>
        <v>0</v>
      </c>
      <c r="AK97" s="254">
        <f>SUMIFS(Pagamentos!$E:$E,Pagamentos!$B:$B,DRE!$B97,Pagamentos!$A:$A,DRE!AK$3)</f>
        <v>0</v>
      </c>
      <c r="AL97" s="254">
        <f>SUMIFS(Pagamentos!$E:$E,Pagamentos!$B:$B,DRE!$B97,Pagamentos!$A:$A,DRE!AL$3)</f>
        <v>725.8</v>
      </c>
      <c r="AM97" s="254">
        <f>SUMIFS(Pagamentos!$E:$E,Pagamentos!$B:$B,DRE!$B97,Pagamentos!$A:$A,DRE!AM$3)</f>
        <v>0</v>
      </c>
      <c r="AN97" s="254">
        <f>SUMIFS(Pagamentos!$E:$E,Pagamentos!$B:$B,DRE!$B97,Pagamentos!$A:$A,DRE!AN$3)</f>
        <v>0</v>
      </c>
      <c r="AO97" s="254">
        <f>SUMIFS(Pagamentos!$E:$E,Pagamentos!$B:$B,DRE!$B97,Pagamentos!$A:$A,DRE!AO$3)</f>
        <v>736.99</v>
      </c>
      <c r="AP97" s="254">
        <f>SUMIFS(Pagamentos!$E:$E,Pagamentos!$B:$B,DRE!$B97,Pagamentos!$A:$A,DRE!AP$3)</f>
        <v>0</v>
      </c>
      <c r="AQ97" s="254">
        <f>SUMIFS(Pagamentos!$E:$E,Pagamentos!$B:$B,DRE!$B97,Pagamentos!$A:$A,DRE!AQ$3)</f>
        <v>0</v>
      </c>
      <c r="AR97" s="254">
        <f>SUMIFS(Pagamentos!$E:$E,Pagamentos!$B:$B,DRE!$B97,Pagamentos!$A:$A,DRE!AR$3)</f>
        <v>0</v>
      </c>
      <c r="AS97" s="254">
        <f>SUMIFS(Pagamentos!$E:$E,Pagamentos!$B:$B,DRE!$B97,Pagamentos!$A:$A,DRE!AS$3)</f>
        <v>0</v>
      </c>
    </row>
    <row r="98" spans="1:45" s="250" customFormat="1" outlineLevel="1" x14ac:dyDescent="0.25">
      <c r="A98" s="248">
        <v>95</v>
      </c>
      <c r="B98" s="251" t="str">
        <f>VLOOKUP(A98,Config!$A$8:$B$176,2,0)</f>
        <v>SERVIÇOS PRESTADOS PF</v>
      </c>
      <c r="C98" s="252"/>
      <c r="D98" s="253"/>
      <c r="F98" s="108"/>
      <c r="G98" s="103" t="str">
        <f t="shared" si="40"/>
        <v/>
      </c>
      <c r="I98" s="105">
        <f t="shared" si="52"/>
        <v>0</v>
      </c>
      <c r="J98" s="103">
        <f t="shared" si="41"/>
        <v>0</v>
      </c>
      <c r="L98" s="108" t="str">
        <f t="shared" si="53"/>
        <v/>
      </c>
      <c r="M98" s="103" t="str">
        <f t="shared" si="54"/>
        <v/>
      </c>
      <c r="O98" s="254">
        <f>SUMIFS(Pagamentos!$E:$E,Pagamentos!$B:$B,DRE!$B98,Pagamentos!$A:$A,DRE!O$3)</f>
        <v>0</v>
      </c>
      <c r="P98" s="254">
        <f>SUMIFS(Pagamentos!$E:$E,Pagamentos!$B:$B,DRE!$B98,Pagamentos!$A:$A,DRE!P$3)</f>
        <v>0</v>
      </c>
      <c r="Q98" s="254">
        <f>SUMIFS(Pagamentos!$E:$E,Pagamentos!$B:$B,DRE!$B98,Pagamentos!$A:$A,DRE!Q$3)</f>
        <v>0</v>
      </c>
      <c r="R98" s="254">
        <f>SUMIFS(Pagamentos!$E:$E,Pagamentos!$B:$B,DRE!$B98,Pagamentos!$A:$A,DRE!R$3)</f>
        <v>0</v>
      </c>
      <c r="S98" s="254">
        <f>SUMIFS(Pagamentos!$E:$E,Pagamentos!$B:$B,DRE!$B98,Pagamentos!$A:$A,DRE!S$3)</f>
        <v>0</v>
      </c>
      <c r="T98" s="254">
        <f>SUMIFS(Pagamentos!$E:$E,Pagamentos!$B:$B,DRE!$B98,Pagamentos!$A:$A,DRE!T$3)</f>
        <v>0</v>
      </c>
      <c r="U98" s="254">
        <f>SUMIFS(Pagamentos!$E:$E,Pagamentos!$B:$B,DRE!$B98,Pagamentos!$A:$A,DRE!U$3)</f>
        <v>0</v>
      </c>
      <c r="V98" s="254">
        <f>SUMIFS(Pagamentos!$E:$E,Pagamentos!$B:$B,DRE!$B98,Pagamentos!$A:$A,DRE!V$3)</f>
        <v>0</v>
      </c>
      <c r="W98" s="254">
        <f>SUMIFS(Pagamentos!$E:$E,Pagamentos!$B:$B,DRE!$B98,Pagamentos!$A:$A,DRE!W$3)</f>
        <v>0</v>
      </c>
      <c r="X98" s="254">
        <f>SUMIFS(Pagamentos!$E:$E,Pagamentos!$B:$B,DRE!$B98,Pagamentos!$A:$A,DRE!X$3)</f>
        <v>0</v>
      </c>
      <c r="Y98" s="254">
        <f>SUMIFS(Pagamentos!$E:$E,Pagamentos!$B:$B,DRE!$B98,Pagamentos!$A:$A,DRE!Y$3)</f>
        <v>0</v>
      </c>
      <c r="Z98" s="254">
        <f>SUMIFS(Pagamentos!$E:$E,Pagamentos!$B:$B,DRE!$B98,Pagamentos!$A:$A,DRE!Z$3)</f>
        <v>0</v>
      </c>
      <c r="AA98" s="254">
        <f>SUMIFS(Pagamentos!$E:$E,Pagamentos!$B:$B,DRE!$B98,Pagamentos!$A:$A,DRE!AA$3)</f>
        <v>0</v>
      </c>
      <c r="AB98" s="254">
        <f>SUMIFS(Pagamentos!$E:$E,Pagamentos!$B:$B,DRE!$B98,Pagamentos!$A:$A,DRE!AB$3)</f>
        <v>0</v>
      </c>
      <c r="AC98" s="254">
        <f>SUMIFS(Pagamentos!$E:$E,Pagamentos!$B:$B,DRE!$B98,Pagamentos!$A:$A,DRE!AC$3)</f>
        <v>0</v>
      </c>
      <c r="AD98" s="254">
        <f>SUMIFS(Pagamentos!$E:$E,Pagamentos!$B:$B,DRE!$B98,Pagamentos!$A:$A,DRE!AD$3)</f>
        <v>0</v>
      </c>
      <c r="AE98" s="254">
        <f>SUMIFS(Pagamentos!$E:$E,Pagamentos!$B:$B,DRE!$B98,Pagamentos!$A:$A,DRE!AE$3)</f>
        <v>0</v>
      </c>
      <c r="AF98" s="254">
        <f>SUMIFS(Pagamentos!$E:$E,Pagamentos!$B:$B,DRE!$B98,Pagamentos!$A:$A,DRE!AF$3)</f>
        <v>0</v>
      </c>
      <c r="AG98" s="254">
        <f>SUMIFS(Pagamentos!$E:$E,Pagamentos!$B:$B,DRE!$B98,Pagamentos!$A:$A,DRE!AG$3)</f>
        <v>0</v>
      </c>
      <c r="AH98" s="254">
        <f>SUMIFS(Pagamentos!$E:$E,Pagamentos!$B:$B,DRE!$B98,Pagamentos!$A:$A,DRE!AH$3)</f>
        <v>0</v>
      </c>
      <c r="AI98" s="254">
        <f>SUMIFS(Pagamentos!$E:$E,Pagamentos!$B:$B,DRE!$B98,Pagamentos!$A:$A,DRE!AI$3)</f>
        <v>0</v>
      </c>
      <c r="AJ98" s="254">
        <f>SUMIFS(Pagamentos!$E:$E,Pagamentos!$B:$B,DRE!$B98,Pagamentos!$A:$A,DRE!AJ$3)</f>
        <v>0</v>
      </c>
      <c r="AK98" s="254">
        <f>SUMIFS(Pagamentos!$E:$E,Pagamentos!$B:$B,DRE!$B98,Pagamentos!$A:$A,DRE!AK$3)</f>
        <v>0</v>
      </c>
      <c r="AL98" s="254">
        <f>SUMIFS(Pagamentos!$E:$E,Pagamentos!$B:$B,DRE!$B98,Pagamentos!$A:$A,DRE!AL$3)</f>
        <v>0</v>
      </c>
      <c r="AM98" s="254">
        <f>SUMIFS(Pagamentos!$E:$E,Pagamentos!$B:$B,DRE!$B98,Pagamentos!$A:$A,DRE!AM$3)</f>
        <v>0</v>
      </c>
      <c r="AN98" s="254">
        <f>SUMIFS(Pagamentos!$E:$E,Pagamentos!$B:$B,DRE!$B98,Pagamentos!$A:$A,DRE!AN$3)</f>
        <v>0</v>
      </c>
      <c r="AO98" s="254">
        <f>SUMIFS(Pagamentos!$E:$E,Pagamentos!$B:$B,DRE!$B98,Pagamentos!$A:$A,DRE!AO$3)</f>
        <v>0</v>
      </c>
      <c r="AP98" s="254">
        <f>SUMIFS(Pagamentos!$E:$E,Pagamentos!$B:$B,DRE!$B98,Pagamentos!$A:$A,DRE!AP$3)</f>
        <v>0</v>
      </c>
      <c r="AQ98" s="254">
        <f>SUMIFS(Pagamentos!$E:$E,Pagamentos!$B:$B,DRE!$B98,Pagamentos!$A:$A,DRE!AQ$3)</f>
        <v>0</v>
      </c>
      <c r="AR98" s="254">
        <f>SUMIFS(Pagamentos!$E:$E,Pagamentos!$B:$B,DRE!$B98,Pagamentos!$A:$A,DRE!AR$3)</f>
        <v>0</v>
      </c>
      <c r="AS98" s="254">
        <f>SUMIFS(Pagamentos!$E:$E,Pagamentos!$B:$B,DRE!$B98,Pagamentos!$A:$A,DRE!AS$3)</f>
        <v>0</v>
      </c>
    </row>
    <row r="99" spans="1:45" s="250" customFormat="1" outlineLevel="1" x14ac:dyDescent="0.25">
      <c r="A99" s="248">
        <v>96</v>
      </c>
      <c r="B99" s="251" t="str">
        <f>VLOOKUP(A99,Config!$A$8:$B$176,2,0)</f>
        <v>SERVIÇOS PRESTADOS PJ</v>
      </c>
      <c r="C99" s="252"/>
      <c r="D99" s="253"/>
      <c r="F99" s="108"/>
      <c r="G99" s="103" t="str">
        <f t="shared" si="40"/>
        <v/>
      </c>
      <c r="I99" s="105">
        <f t="shared" si="52"/>
        <v>700</v>
      </c>
      <c r="J99" s="103">
        <f t="shared" si="41"/>
        <v>2.9439416977075883E-4</v>
      </c>
      <c r="L99" s="108">
        <f t="shared" si="53"/>
        <v>700</v>
      </c>
      <c r="M99" s="103" t="e">
        <f t="shared" si="54"/>
        <v>#DIV/0!</v>
      </c>
      <c r="O99" s="254">
        <f>SUMIFS(Pagamentos!$E:$E,Pagamentos!$B:$B,DRE!$B99,Pagamentos!$A:$A,DRE!O$3)</f>
        <v>0</v>
      </c>
      <c r="P99" s="254">
        <f>SUMIFS(Pagamentos!$E:$E,Pagamentos!$B:$B,DRE!$B99,Pagamentos!$A:$A,DRE!P$3)</f>
        <v>0</v>
      </c>
      <c r="Q99" s="254">
        <f>SUMIFS(Pagamentos!$E:$E,Pagamentos!$B:$B,DRE!$B99,Pagamentos!$A:$A,DRE!Q$3)</f>
        <v>0</v>
      </c>
      <c r="R99" s="254">
        <f>SUMIFS(Pagamentos!$E:$E,Pagamentos!$B:$B,DRE!$B99,Pagamentos!$A:$A,DRE!R$3)</f>
        <v>700</v>
      </c>
      <c r="S99" s="254">
        <f>SUMIFS(Pagamentos!$E:$E,Pagamentos!$B:$B,DRE!$B99,Pagamentos!$A:$A,DRE!S$3)</f>
        <v>0</v>
      </c>
      <c r="T99" s="254">
        <f>SUMIFS(Pagamentos!$E:$E,Pagamentos!$B:$B,DRE!$B99,Pagamentos!$A:$A,DRE!T$3)</f>
        <v>0</v>
      </c>
      <c r="U99" s="254">
        <f>SUMIFS(Pagamentos!$E:$E,Pagamentos!$B:$B,DRE!$B99,Pagamentos!$A:$A,DRE!U$3)</f>
        <v>0</v>
      </c>
      <c r="V99" s="254">
        <f>SUMIFS(Pagamentos!$E:$E,Pagamentos!$B:$B,DRE!$B99,Pagamentos!$A:$A,DRE!V$3)</f>
        <v>0</v>
      </c>
      <c r="W99" s="254">
        <f>SUMIFS(Pagamentos!$E:$E,Pagamentos!$B:$B,DRE!$B99,Pagamentos!$A:$A,DRE!W$3)</f>
        <v>0</v>
      </c>
      <c r="X99" s="254">
        <f>SUMIFS(Pagamentos!$E:$E,Pagamentos!$B:$B,DRE!$B99,Pagamentos!$A:$A,DRE!X$3)</f>
        <v>0</v>
      </c>
      <c r="Y99" s="254">
        <f>SUMIFS(Pagamentos!$E:$E,Pagamentos!$B:$B,DRE!$B99,Pagamentos!$A:$A,DRE!Y$3)</f>
        <v>0</v>
      </c>
      <c r="Z99" s="254">
        <f>SUMIFS(Pagamentos!$E:$E,Pagamentos!$B:$B,DRE!$B99,Pagamentos!$A:$A,DRE!Z$3)</f>
        <v>0</v>
      </c>
      <c r="AA99" s="254">
        <f>SUMIFS(Pagamentos!$E:$E,Pagamentos!$B:$B,DRE!$B99,Pagamentos!$A:$A,DRE!AA$3)</f>
        <v>0</v>
      </c>
      <c r="AB99" s="254">
        <f>SUMIFS(Pagamentos!$E:$E,Pagamentos!$B:$B,DRE!$B99,Pagamentos!$A:$A,DRE!AB$3)</f>
        <v>0</v>
      </c>
      <c r="AC99" s="254">
        <f>SUMIFS(Pagamentos!$E:$E,Pagamentos!$B:$B,DRE!$B99,Pagamentos!$A:$A,DRE!AC$3)</f>
        <v>0</v>
      </c>
      <c r="AD99" s="254">
        <f>SUMIFS(Pagamentos!$E:$E,Pagamentos!$B:$B,DRE!$B99,Pagamentos!$A:$A,DRE!AD$3)</f>
        <v>0</v>
      </c>
      <c r="AE99" s="254">
        <f>SUMIFS(Pagamentos!$E:$E,Pagamentos!$B:$B,DRE!$B99,Pagamentos!$A:$A,DRE!AE$3)</f>
        <v>0</v>
      </c>
      <c r="AF99" s="254">
        <f>SUMIFS(Pagamentos!$E:$E,Pagamentos!$B:$B,DRE!$B99,Pagamentos!$A:$A,DRE!AF$3)</f>
        <v>0</v>
      </c>
      <c r="AG99" s="254">
        <f>SUMIFS(Pagamentos!$E:$E,Pagamentos!$B:$B,DRE!$B99,Pagamentos!$A:$A,DRE!AG$3)</f>
        <v>0</v>
      </c>
      <c r="AH99" s="254">
        <f>SUMIFS(Pagamentos!$E:$E,Pagamentos!$B:$B,DRE!$B99,Pagamentos!$A:$A,DRE!AH$3)</f>
        <v>0</v>
      </c>
      <c r="AI99" s="254">
        <f>SUMIFS(Pagamentos!$E:$E,Pagamentos!$B:$B,DRE!$B99,Pagamentos!$A:$A,DRE!AI$3)</f>
        <v>0</v>
      </c>
      <c r="AJ99" s="254">
        <f>SUMIFS(Pagamentos!$E:$E,Pagamentos!$B:$B,DRE!$B99,Pagamentos!$A:$A,DRE!AJ$3)</f>
        <v>0</v>
      </c>
      <c r="AK99" s="254">
        <f>SUMIFS(Pagamentos!$E:$E,Pagamentos!$B:$B,DRE!$B99,Pagamentos!$A:$A,DRE!AK$3)</f>
        <v>0</v>
      </c>
      <c r="AL99" s="254">
        <f>SUMIFS(Pagamentos!$E:$E,Pagamentos!$B:$B,DRE!$B99,Pagamentos!$A:$A,DRE!AL$3)</f>
        <v>0</v>
      </c>
      <c r="AM99" s="254">
        <f>SUMIFS(Pagamentos!$E:$E,Pagamentos!$B:$B,DRE!$B99,Pagamentos!$A:$A,DRE!AM$3)</f>
        <v>0</v>
      </c>
      <c r="AN99" s="254">
        <f>SUMIFS(Pagamentos!$E:$E,Pagamentos!$B:$B,DRE!$B99,Pagamentos!$A:$A,DRE!AN$3)</f>
        <v>0</v>
      </c>
      <c r="AO99" s="254">
        <f>SUMIFS(Pagamentos!$E:$E,Pagamentos!$B:$B,DRE!$B99,Pagamentos!$A:$A,DRE!AO$3)</f>
        <v>0</v>
      </c>
      <c r="AP99" s="254">
        <f>SUMIFS(Pagamentos!$E:$E,Pagamentos!$B:$B,DRE!$B99,Pagamentos!$A:$A,DRE!AP$3)</f>
        <v>0</v>
      </c>
      <c r="AQ99" s="254">
        <f>SUMIFS(Pagamentos!$E:$E,Pagamentos!$B:$B,DRE!$B99,Pagamentos!$A:$A,DRE!AQ$3)</f>
        <v>0</v>
      </c>
      <c r="AR99" s="254">
        <f>SUMIFS(Pagamentos!$E:$E,Pagamentos!$B:$B,DRE!$B99,Pagamentos!$A:$A,DRE!AR$3)</f>
        <v>0</v>
      </c>
      <c r="AS99" s="254">
        <f>SUMIFS(Pagamentos!$E:$E,Pagamentos!$B:$B,DRE!$B99,Pagamentos!$A:$A,DRE!AS$3)</f>
        <v>0</v>
      </c>
    </row>
    <row r="100" spans="1:45" s="250" customFormat="1" x14ac:dyDescent="0.25">
      <c r="A100" s="248">
        <v>97</v>
      </c>
      <c r="B100" s="242" t="s">
        <v>90</v>
      </c>
      <c r="C100" s="243"/>
      <c r="D100" s="243"/>
      <c r="F100" s="256">
        <f>SUM(F101:F122)</f>
        <v>0</v>
      </c>
      <c r="G100" s="256" t="str">
        <f t="shared" si="40"/>
        <v/>
      </c>
      <c r="I100" s="256">
        <f>SUM(I101:I122)</f>
        <v>66430.290000000008</v>
      </c>
      <c r="J100" s="256">
        <f t="shared" si="41"/>
        <v>2.7938128674543924E-2</v>
      </c>
      <c r="L100" s="256">
        <f>SUM(L101:L122)</f>
        <v>66430.290000000008</v>
      </c>
      <c r="M100" s="256">
        <f>IF($I$4&gt;0,L100/$I$4,"")</f>
        <v>2.7938128674543924E-2</v>
      </c>
      <c r="O100" s="256">
        <f t="shared" ref="O100:AS100" si="60">SUM(O101:O122)</f>
        <v>0</v>
      </c>
      <c r="P100" s="256">
        <f>SUM(P101:P122)</f>
        <v>803.19</v>
      </c>
      <c r="Q100" s="256">
        <f t="shared" si="60"/>
        <v>1420.69</v>
      </c>
      <c r="R100" s="256">
        <f t="shared" si="60"/>
        <v>3370.6099999999997</v>
      </c>
      <c r="S100" s="256">
        <f t="shared" si="60"/>
        <v>42554.51</v>
      </c>
      <c r="T100" s="256">
        <f t="shared" si="60"/>
        <v>3035.75</v>
      </c>
      <c r="U100" s="256">
        <f t="shared" si="60"/>
        <v>0</v>
      </c>
      <c r="V100" s="256">
        <f t="shared" si="60"/>
        <v>0</v>
      </c>
      <c r="W100" s="256">
        <f>SUM(W101:W122)</f>
        <v>358.76</v>
      </c>
      <c r="X100" s="256">
        <f t="shared" si="60"/>
        <v>184</v>
      </c>
      <c r="Y100" s="256">
        <f t="shared" si="60"/>
        <v>810</v>
      </c>
      <c r="Z100" s="256">
        <f t="shared" si="60"/>
        <v>0.9</v>
      </c>
      <c r="AA100" s="256">
        <f t="shared" si="60"/>
        <v>42.14</v>
      </c>
      <c r="AB100" s="256">
        <f t="shared" si="60"/>
        <v>0</v>
      </c>
      <c r="AC100" s="256">
        <f t="shared" si="60"/>
        <v>0</v>
      </c>
      <c r="AD100" s="256">
        <f t="shared" si="60"/>
        <v>0</v>
      </c>
      <c r="AE100" s="256">
        <f t="shared" si="60"/>
        <v>0</v>
      </c>
      <c r="AF100" s="256">
        <f t="shared" si="60"/>
        <v>76</v>
      </c>
      <c r="AG100" s="256">
        <f t="shared" si="60"/>
        <v>0.9</v>
      </c>
      <c r="AH100" s="256">
        <f t="shared" si="60"/>
        <v>1745.71</v>
      </c>
      <c r="AI100" s="256">
        <f>SUM(AI101:AI122)</f>
        <v>0</v>
      </c>
      <c r="AJ100" s="256">
        <f t="shared" si="60"/>
        <v>0</v>
      </c>
      <c r="AK100" s="256">
        <f t="shared" si="60"/>
        <v>1204.9000000000001</v>
      </c>
      <c r="AL100" s="256">
        <f t="shared" si="60"/>
        <v>9500.9</v>
      </c>
      <c r="AM100" s="256">
        <f>SUM(AM101:AM122)</f>
        <v>441</v>
      </c>
      <c r="AN100" s="256">
        <f>SUM(AN101:AN122)</f>
        <v>855.19</v>
      </c>
      <c r="AO100" s="256">
        <f t="shared" si="60"/>
        <v>25.14</v>
      </c>
      <c r="AP100" s="256">
        <f t="shared" si="60"/>
        <v>0</v>
      </c>
      <c r="AQ100" s="256">
        <f t="shared" si="60"/>
        <v>0</v>
      </c>
      <c r="AR100" s="256">
        <f t="shared" si="60"/>
        <v>0</v>
      </c>
      <c r="AS100" s="256">
        <f t="shared" si="60"/>
        <v>0</v>
      </c>
    </row>
    <row r="101" spans="1:45" s="250" customFormat="1" outlineLevel="1" x14ac:dyDescent="0.25">
      <c r="A101" s="248">
        <v>98</v>
      </c>
      <c r="B101" s="251" t="str">
        <f>VLOOKUP(A101,Config!$A$8:$B$176,2,0)</f>
        <v>AMPLIAÇÃO/INSTALAÇÕES</v>
      </c>
      <c r="C101" s="252"/>
      <c r="D101" s="253"/>
      <c r="F101" s="108"/>
      <c r="G101" s="103" t="str">
        <f t="shared" si="40"/>
        <v/>
      </c>
      <c r="I101" s="105">
        <f t="shared" ref="I101:I137" si="61">SUM(O101:AS101)</f>
        <v>0</v>
      </c>
      <c r="J101" s="103">
        <f t="shared" si="41"/>
        <v>0</v>
      </c>
      <c r="L101" s="108" t="str">
        <f t="shared" ref="L101:L122" si="62">IF(I101&gt;0,I101-F101,"")</f>
        <v/>
      </c>
      <c r="M101" s="103" t="str">
        <f t="shared" ref="M101:M122" si="63">IF(I101&gt;0,I101/F101-1,"")</f>
        <v/>
      </c>
      <c r="O101" s="254">
        <f>SUMIFS(Pagamentos!$E:$E,Pagamentos!$B:$B,DRE!$B101,Pagamentos!$A:$A,DRE!O$3)</f>
        <v>0</v>
      </c>
      <c r="P101" s="254">
        <f>SUMIFS(Pagamentos!$E:$E,Pagamentos!$B:$B,DRE!$B101,Pagamentos!$A:$A,DRE!P$3)</f>
        <v>0</v>
      </c>
      <c r="Q101" s="254">
        <f>SUMIFS(Pagamentos!$E:$E,Pagamentos!$B:$B,DRE!$B101,Pagamentos!$A:$A,DRE!Q$3)</f>
        <v>0</v>
      </c>
      <c r="R101" s="254">
        <f>SUMIFS(Pagamentos!$E:$E,Pagamentos!$B:$B,DRE!$B101,Pagamentos!$A:$A,DRE!R$3)</f>
        <v>0</v>
      </c>
      <c r="S101" s="254">
        <f>SUMIFS(Pagamentos!$E:$E,Pagamentos!$B:$B,DRE!$B101,Pagamentos!$A:$A,DRE!S$3)</f>
        <v>0</v>
      </c>
      <c r="T101" s="254">
        <f>SUMIFS(Pagamentos!$E:$E,Pagamentos!$B:$B,DRE!$B101,Pagamentos!$A:$A,DRE!T$3)</f>
        <v>0</v>
      </c>
      <c r="U101" s="254">
        <f>SUMIFS(Pagamentos!$E:$E,Pagamentos!$B:$B,DRE!$B101,Pagamentos!$A:$A,DRE!U$3)</f>
        <v>0</v>
      </c>
      <c r="V101" s="254">
        <f>SUMIFS(Pagamentos!$E:$E,Pagamentos!$B:$B,DRE!$B101,Pagamentos!$A:$A,DRE!V$3)</f>
        <v>0</v>
      </c>
      <c r="W101" s="254">
        <f>SUMIFS(Pagamentos!$E:$E,Pagamentos!$B:$B,DRE!$B101,Pagamentos!$A:$A,DRE!W$3)</f>
        <v>0</v>
      </c>
      <c r="X101" s="254">
        <f>SUMIFS(Pagamentos!$E:$E,Pagamentos!$B:$B,DRE!$B101,Pagamentos!$A:$A,DRE!X$3)</f>
        <v>0</v>
      </c>
      <c r="Y101" s="254">
        <f>SUMIFS(Pagamentos!$E:$E,Pagamentos!$B:$B,DRE!$B101,Pagamentos!$A:$A,DRE!Y$3)</f>
        <v>0</v>
      </c>
      <c r="Z101" s="254">
        <f>SUMIFS(Pagamentos!$E:$E,Pagamentos!$B:$B,DRE!$B101,Pagamentos!$A:$A,DRE!Z$3)</f>
        <v>0</v>
      </c>
      <c r="AA101" s="254">
        <f>SUMIFS(Pagamentos!$E:$E,Pagamentos!$B:$B,DRE!$B101,Pagamentos!$A:$A,DRE!AA$3)</f>
        <v>0</v>
      </c>
      <c r="AB101" s="254">
        <f>SUMIFS(Pagamentos!$E:$E,Pagamentos!$B:$B,DRE!$B101,Pagamentos!$A:$A,DRE!AB$3)</f>
        <v>0</v>
      </c>
      <c r="AC101" s="254">
        <f>SUMIFS(Pagamentos!$E:$E,Pagamentos!$B:$B,DRE!$B101,Pagamentos!$A:$A,DRE!AC$3)</f>
        <v>0</v>
      </c>
      <c r="AD101" s="254">
        <f>SUMIFS(Pagamentos!$E:$E,Pagamentos!$B:$B,DRE!$B101,Pagamentos!$A:$A,DRE!AD$3)</f>
        <v>0</v>
      </c>
      <c r="AE101" s="254">
        <f>SUMIFS(Pagamentos!$E:$E,Pagamentos!$B:$B,DRE!$B101,Pagamentos!$A:$A,DRE!AE$3)</f>
        <v>0</v>
      </c>
      <c r="AF101" s="254">
        <f>SUMIFS(Pagamentos!$E:$E,Pagamentos!$B:$B,DRE!$B101,Pagamentos!$A:$A,DRE!AF$3)</f>
        <v>0</v>
      </c>
      <c r="AG101" s="254">
        <f>SUMIFS(Pagamentos!$E:$E,Pagamentos!$B:$B,DRE!$B101,Pagamentos!$A:$A,DRE!AG$3)</f>
        <v>0</v>
      </c>
      <c r="AH101" s="254">
        <f>SUMIFS(Pagamentos!$E:$E,Pagamentos!$B:$B,DRE!$B101,Pagamentos!$A:$A,DRE!AH$3)</f>
        <v>0</v>
      </c>
      <c r="AI101" s="254">
        <f>SUMIFS(Pagamentos!$E:$E,Pagamentos!$B:$B,DRE!$B101,Pagamentos!$A:$A,DRE!AI$3)</f>
        <v>0</v>
      </c>
      <c r="AJ101" s="254">
        <f>SUMIFS(Pagamentos!$E:$E,Pagamentos!$B:$B,DRE!$B101,Pagamentos!$A:$A,DRE!AJ$3)</f>
        <v>0</v>
      </c>
      <c r="AK101" s="254">
        <f>SUMIFS(Pagamentos!$E:$E,Pagamentos!$B:$B,DRE!$B101,Pagamentos!$A:$A,DRE!AK$3)</f>
        <v>0</v>
      </c>
      <c r="AL101" s="254">
        <f>SUMIFS(Pagamentos!$E:$E,Pagamentos!$B:$B,DRE!$B101,Pagamentos!$A:$A,DRE!AL$3)</f>
        <v>0</v>
      </c>
      <c r="AM101" s="254">
        <f>SUMIFS(Pagamentos!$E:$E,Pagamentos!$B:$B,DRE!$B101,Pagamentos!$A:$A,DRE!AM$3)</f>
        <v>0</v>
      </c>
      <c r="AN101" s="254">
        <f>SUMIFS(Pagamentos!$E:$E,Pagamentos!$B:$B,DRE!$B101,Pagamentos!$A:$A,DRE!AN$3)</f>
        <v>0</v>
      </c>
      <c r="AO101" s="254">
        <f>SUMIFS(Pagamentos!$E:$E,Pagamentos!$B:$B,DRE!$B101,Pagamentos!$A:$A,DRE!AO$3)</f>
        <v>0</v>
      </c>
      <c r="AP101" s="254">
        <f>SUMIFS(Pagamentos!$E:$E,Pagamentos!$B:$B,DRE!$B101,Pagamentos!$A:$A,DRE!AP$3)</f>
        <v>0</v>
      </c>
      <c r="AQ101" s="254">
        <f>SUMIFS(Pagamentos!$E:$E,Pagamentos!$B:$B,DRE!$B101,Pagamentos!$A:$A,DRE!AQ$3)</f>
        <v>0</v>
      </c>
      <c r="AR101" s="254">
        <f>SUMIFS(Pagamentos!$E:$E,Pagamentos!$B:$B,DRE!$B101,Pagamentos!$A:$A,DRE!AR$3)</f>
        <v>0</v>
      </c>
      <c r="AS101" s="254">
        <f>SUMIFS(Pagamentos!$E:$E,Pagamentos!$B:$B,DRE!$B101,Pagamentos!$A:$A,DRE!AS$3)</f>
        <v>0</v>
      </c>
    </row>
    <row r="102" spans="1:45" s="250" customFormat="1" outlineLevel="1" x14ac:dyDescent="0.25">
      <c r="A102" s="248">
        <v>99</v>
      </c>
      <c r="B102" s="251" t="str">
        <f>VLOOKUP(A102,Config!$A$8:$B$176,2,0)</f>
        <v>ANUNCIOS E PUBLICAÇÕES</v>
      </c>
      <c r="C102" s="252"/>
      <c r="D102" s="253"/>
      <c r="F102" s="108"/>
      <c r="G102" s="103" t="str">
        <f t="shared" si="40"/>
        <v/>
      </c>
      <c r="I102" s="105">
        <f t="shared" si="61"/>
        <v>0</v>
      </c>
      <c r="J102" s="103">
        <f t="shared" si="41"/>
        <v>0</v>
      </c>
      <c r="L102" s="108" t="str">
        <f t="shared" si="62"/>
        <v/>
      </c>
      <c r="M102" s="103" t="str">
        <f t="shared" si="63"/>
        <v/>
      </c>
      <c r="O102" s="254">
        <f>SUMIFS(Pagamentos!$E:$E,Pagamentos!$B:$B,DRE!$B102,Pagamentos!$A:$A,DRE!O$3)</f>
        <v>0</v>
      </c>
      <c r="P102" s="254">
        <f>SUMIFS(Pagamentos!$E:$E,Pagamentos!$B:$B,DRE!$B102,Pagamentos!$A:$A,DRE!P$3)</f>
        <v>0</v>
      </c>
      <c r="Q102" s="254">
        <f>SUMIFS(Pagamentos!$E:$E,Pagamentos!$B:$B,DRE!$B102,Pagamentos!$A:$A,DRE!Q$3)</f>
        <v>0</v>
      </c>
      <c r="R102" s="254">
        <f>SUMIFS(Pagamentos!$E:$E,Pagamentos!$B:$B,DRE!$B102,Pagamentos!$A:$A,DRE!R$3)</f>
        <v>0</v>
      </c>
      <c r="S102" s="254">
        <f>SUMIFS(Pagamentos!$E:$E,Pagamentos!$B:$B,DRE!$B102,Pagamentos!$A:$A,DRE!S$3)</f>
        <v>0</v>
      </c>
      <c r="T102" s="254">
        <f>SUMIFS(Pagamentos!$E:$E,Pagamentos!$B:$B,DRE!$B102,Pagamentos!$A:$A,DRE!T$3)</f>
        <v>0</v>
      </c>
      <c r="U102" s="254">
        <f>SUMIFS(Pagamentos!$E:$E,Pagamentos!$B:$B,DRE!$B102,Pagamentos!$A:$A,DRE!U$3)</f>
        <v>0</v>
      </c>
      <c r="V102" s="254">
        <f>SUMIFS(Pagamentos!$E:$E,Pagamentos!$B:$B,DRE!$B102,Pagamentos!$A:$A,DRE!V$3)</f>
        <v>0</v>
      </c>
      <c r="W102" s="254">
        <f>SUMIFS(Pagamentos!$E:$E,Pagamentos!$B:$B,DRE!$B102,Pagamentos!$A:$A,DRE!W$3)</f>
        <v>0</v>
      </c>
      <c r="X102" s="254">
        <f>SUMIFS(Pagamentos!$E:$E,Pagamentos!$B:$B,DRE!$B102,Pagamentos!$A:$A,DRE!X$3)</f>
        <v>0</v>
      </c>
      <c r="Y102" s="254">
        <f>SUMIFS(Pagamentos!$E:$E,Pagamentos!$B:$B,DRE!$B102,Pagamentos!$A:$A,DRE!Y$3)</f>
        <v>0</v>
      </c>
      <c r="Z102" s="254">
        <f>SUMIFS(Pagamentos!$E:$E,Pagamentos!$B:$B,DRE!$B102,Pagamentos!$A:$A,DRE!Z$3)</f>
        <v>0</v>
      </c>
      <c r="AA102" s="254">
        <f>SUMIFS(Pagamentos!$E:$E,Pagamentos!$B:$B,DRE!$B102,Pagamentos!$A:$A,DRE!AA$3)</f>
        <v>0</v>
      </c>
      <c r="AB102" s="254">
        <f>SUMIFS(Pagamentos!$E:$E,Pagamentos!$B:$B,DRE!$B102,Pagamentos!$A:$A,DRE!AB$3)</f>
        <v>0</v>
      </c>
      <c r="AC102" s="254">
        <f>SUMIFS(Pagamentos!$E:$E,Pagamentos!$B:$B,DRE!$B102,Pagamentos!$A:$A,DRE!AC$3)</f>
        <v>0</v>
      </c>
      <c r="AD102" s="254">
        <f>SUMIFS(Pagamentos!$E:$E,Pagamentos!$B:$B,DRE!$B102,Pagamentos!$A:$A,DRE!AD$3)</f>
        <v>0</v>
      </c>
      <c r="AE102" s="254">
        <f>SUMIFS(Pagamentos!$E:$E,Pagamentos!$B:$B,DRE!$B102,Pagamentos!$A:$A,DRE!AE$3)</f>
        <v>0</v>
      </c>
      <c r="AF102" s="254">
        <f>SUMIFS(Pagamentos!$E:$E,Pagamentos!$B:$B,DRE!$B102,Pagamentos!$A:$A,DRE!AF$3)</f>
        <v>0</v>
      </c>
      <c r="AG102" s="254">
        <f>SUMIFS(Pagamentos!$E:$E,Pagamentos!$B:$B,DRE!$B102,Pagamentos!$A:$A,DRE!AG$3)</f>
        <v>0</v>
      </c>
      <c r="AH102" s="254">
        <f>SUMIFS(Pagamentos!$E:$E,Pagamentos!$B:$B,DRE!$B102,Pagamentos!$A:$A,DRE!AH$3)</f>
        <v>0</v>
      </c>
      <c r="AI102" s="254">
        <f>SUMIFS(Pagamentos!$E:$E,Pagamentos!$B:$B,DRE!$B102,Pagamentos!$A:$A,DRE!AI$3)</f>
        <v>0</v>
      </c>
      <c r="AJ102" s="254">
        <f>SUMIFS(Pagamentos!$E:$E,Pagamentos!$B:$B,DRE!$B102,Pagamentos!$A:$A,DRE!AJ$3)</f>
        <v>0</v>
      </c>
      <c r="AK102" s="254">
        <f>SUMIFS(Pagamentos!$E:$E,Pagamentos!$B:$B,DRE!$B102,Pagamentos!$A:$A,DRE!AK$3)</f>
        <v>0</v>
      </c>
      <c r="AL102" s="254">
        <f>SUMIFS(Pagamentos!$E:$E,Pagamentos!$B:$B,DRE!$B102,Pagamentos!$A:$A,DRE!AL$3)</f>
        <v>0</v>
      </c>
      <c r="AM102" s="254">
        <f>SUMIFS(Pagamentos!$E:$E,Pagamentos!$B:$B,DRE!$B102,Pagamentos!$A:$A,DRE!AM$3)</f>
        <v>0</v>
      </c>
      <c r="AN102" s="254">
        <f>SUMIFS(Pagamentos!$E:$E,Pagamentos!$B:$B,DRE!$B102,Pagamentos!$A:$A,DRE!AN$3)</f>
        <v>0</v>
      </c>
      <c r="AO102" s="254">
        <f>SUMIFS(Pagamentos!$E:$E,Pagamentos!$B:$B,DRE!$B102,Pagamentos!$A:$A,DRE!AO$3)</f>
        <v>0</v>
      </c>
      <c r="AP102" s="254">
        <f>SUMIFS(Pagamentos!$E:$E,Pagamentos!$B:$B,DRE!$B102,Pagamentos!$A:$A,DRE!AP$3)</f>
        <v>0</v>
      </c>
      <c r="AQ102" s="254">
        <f>SUMIFS(Pagamentos!$E:$E,Pagamentos!$B:$B,DRE!$B102,Pagamentos!$A:$A,DRE!AQ$3)</f>
        <v>0</v>
      </c>
      <c r="AR102" s="254">
        <f>SUMIFS(Pagamentos!$E:$E,Pagamentos!$B:$B,DRE!$B102,Pagamentos!$A:$A,DRE!AR$3)</f>
        <v>0</v>
      </c>
      <c r="AS102" s="254">
        <f>SUMIFS(Pagamentos!$E:$E,Pagamentos!$B:$B,DRE!$B102,Pagamentos!$A:$A,DRE!AS$3)</f>
        <v>0</v>
      </c>
    </row>
    <row r="103" spans="1:45" s="250" customFormat="1" outlineLevel="1" x14ac:dyDescent="0.25">
      <c r="A103" s="248">
        <v>100</v>
      </c>
      <c r="B103" s="251" t="str">
        <f>VLOOKUP(A103,Config!$A$8:$B$176,2,0)</f>
        <v>ASSOCIAÇÕES / SINDICATOS</v>
      </c>
      <c r="C103" s="252"/>
      <c r="D103" s="253"/>
      <c r="F103" s="108"/>
      <c r="G103" s="103" t="str">
        <f t="shared" si="40"/>
        <v/>
      </c>
      <c r="I103" s="105">
        <f t="shared" si="61"/>
        <v>0</v>
      </c>
      <c r="J103" s="103">
        <f t="shared" si="41"/>
        <v>0</v>
      </c>
      <c r="L103" s="108" t="str">
        <f t="shared" si="62"/>
        <v/>
      </c>
      <c r="M103" s="103" t="str">
        <f t="shared" si="63"/>
        <v/>
      </c>
      <c r="O103" s="254">
        <f>SUMIFS(Pagamentos!$E:$E,Pagamentos!$B:$B,DRE!$B103,Pagamentos!$A:$A,DRE!O$3)</f>
        <v>0</v>
      </c>
      <c r="P103" s="254">
        <f>SUMIFS(Pagamentos!$E:$E,Pagamentos!$B:$B,DRE!$B103,Pagamentos!$A:$A,DRE!P$3)</f>
        <v>0</v>
      </c>
      <c r="Q103" s="254">
        <f>SUMIFS(Pagamentos!$E:$E,Pagamentos!$B:$B,DRE!$B103,Pagamentos!$A:$A,DRE!Q$3)</f>
        <v>0</v>
      </c>
      <c r="R103" s="254">
        <f>SUMIFS(Pagamentos!$E:$E,Pagamentos!$B:$B,DRE!$B103,Pagamentos!$A:$A,DRE!R$3)</f>
        <v>0</v>
      </c>
      <c r="S103" s="254">
        <f>SUMIFS(Pagamentos!$E:$E,Pagamentos!$B:$B,DRE!$B103,Pagamentos!$A:$A,DRE!S$3)</f>
        <v>0</v>
      </c>
      <c r="T103" s="254">
        <f>SUMIFS(Pagamentos!$E:$E,Pagamentos!$B:$B,DRE!$B103,Pagamentos!$A:$A,DRE!T$3)</f>
        <v>0</v>
      </c>
      <c r="U103" s="254">
        <f>SUMIFS(Pagamentos!$E:$E,Pagamentos!$B:$B,DRE!$B103,Pagamentos!$A:$A,DRE!U$3)</f>
        <v>0</v>
      </c>
      <c r="V103" s="254">
        <f>SUMIFS(Pagamentos!$E:$E,Pagamentos!$B:$B,DRE!$B103,Pagamentos!$A:$A,DRE!V$3)</f>
        <v>0</v>
      </c>
      <c r="W103" s="254">
        <f>SUMIFS(Pagamentos!$E:$E,Pagamentos!$B:$B,DRE!$B103,Pagamentos!$A:$A,DRE!W$3)</f>
        <v>0</v>
      </c>
      <c r="X103" s="254">
        <f>SUMIFS(Pagamentos!$E:$E,Pagamentos!$B:$B,DRE!$B103,Pagamentos!$A:$A,DRE!X$3)</f>
        <v>0</v>
      </c>
      <c r="Y103" s="254">
        <f>SUMIFS(Pagamentos!$E:$E,Pagamentos!$B:$B,DRE!$B103,Pagamentos!$A:$A,DRE!Y$3)</f>
        <v>0</v>
      </c>
      <c r="Z103" s="254">
        <f>SUMIFS(Pagamentos!$E:$E,Pagamentos!$B:$B,DRE!$B103,Pagamentos!$A:$A,DRE!Z$3)</f>
        <v>0</v>
      </c>
      <c r="AA103" s="254">
        <f>SUMIFS(Pagamentos!$E:$E,Pagamentos!$B:$B,DRE!$B103,Pagamentos!$A:$A,DRE!AA$3)</f>
        <v>0</v>
      </c>
      <c r="AB103" s="254">
        <f>SUMIFS(Pagamentos!$E:$E,Pagamentos!$B:$B,DRE!$B103,Pagamentos!$A:$A,DRE!AB$3)</f>
        <v>0</v>
      </c>
      <c r="AC103" s="254">
        <f>SUMIFS(Pagamentos!$E:$E,Pagamentos!$B:$B,DRE!$B103,Pagamentos!$A:$A,DRE!AC$3)</f>
        <v>0</v>
      </c>
      <c r="AD103" s="254">
        <f>SUMIFS(Pagamentos!$E:$E,Pagamentos!$B:$B,DRE!$B103,Pagamentos!$A:$A,DRE!AD$3)</f>
        <v>0</v>
      </c>
      <c r="AE103" s="254">
        <f>SUMIFS(Pagamentos!$E:$E,Pagamentos!$B:$B,DRE!$B103,Pagamentos!$A:$A,DRE!AE$3)</f>
        <v>0</v>
      </c>
      <c r="AF103" s="254">
        <f>SUMIFS(Pagamentos!$E:$E,Pagamentos!$B:$B,DRE!$B103,Pagamentos!$A:$A,DRE!AF$3)</f>
        <v>0</v>
      </c>
      <c r="AG103" s="254">
        <f>SUMIFS(Pagamentos!$E:$E,Pagamentos!$B:$B,DRE!$B103,Pagamentos!$A:$A,DRE!AG$3)</f>
        <v>0</v>
      </c>
      <c r="AH103" s="254">
        <f>SUMIFS(Pagamentos!$E:$E,Pagamentos!$B:$B,DRE!$B103,Pagamentos!$A:$A,DRE!AH$3)</f>
        <v>0</v>
      </c>
      <c r="AI103" s="254">
        <f>SUMIFS(Pagamentos!$E:$E,Pagamentos!$B:$B,DRE!$B103,Pagamentos!$A:$A,DRE!AI$3)</f>
        <v>0</v>
      </c>
      <c r="AJ103" s="254">
        <f>SUMIFS(Pagamentos!$E:$E,Pagamentos!$B:$B,DRE!$B103,Pagamentos!$A:$A,DRE!AJ$3)</f>
        <v>0</v>
      </c>
      <c r="AK103" s="254">
        <f>SUMIFS(Pagamentos!$E:$E,Pagamentos!$B:$B,DRE!$B103,Pagamentos!$A:$A,DRE!AK$3)</f>
        <v>0</v>
      </c>
      <c r="AL103" s="254">
        <f>SUMIFS(Pagamentos!$E:$E,Pagamentos!$B:$B,DRE!$B103,Pagamentos!$A:$A,DRE!AL$3)</f>
        <v>0</v>
      </c>
      <c r="AM103" s="254">
        <f>SUMIFS(Pagamentos!$E:$E,Pagamentos!$B:$B,DRE!$B103,Pagamentos!$A:$A,DRE!AM$3)</f>
        <v>0</v>
      </c>
      <c r="AN103" s="254">
        <f>SUMIFS(Pagamentos!$E:$E,Pagamentos!$B:$B,DRE!$B103,Pagamentos!$A:$A,DRE!AN$3)</f>
        <v>0</v>
      </c>
      <c r="AO103" s="254">
        <f>SUMIFS(Pagamentos!$E:$E,Pagamentos!$B:$B,DRE!$B103,Pagamentos!$A:$A,DRE!AO$3)</f>
        <v>0</v>
      </c>
      <c r="AP103" s="254">
        <f>SUMIFS(Pagamentos!$E:$E,Pagamentos!$B:$B,DRE!$B103,Pagamentos!$A:$A,DRE!AP$3)</f>
        <v>0</v>
      </c>
      <c r="AQ103" s="254">
        <f>SUMIFS(Pagamentos!$E:$E,Pagamentos!$B:$B,DRE!$B103,Pagamentos!$A:$A,DRE!AQ$3)</f>
        <v>0</v>
      </c>
      <c r="AR103" s="254">
        <f>SUMIFS(Pagamentos!$E:$E,Pagamentos!$B:$B,DRE!$B103,Pagamentos!$A:$A,DRE!AR$3)</f>
        <v>0</v>
      </c>
      <c r="AS103" s="254">
        <f>SUMIFS(Pagamentos!$E:$E,Pagamentos!$B:$B,DRE!$B103,Pagamentos!$A:$A,DRE!AS$3)</f>
        <v>0</v>
      </c>
    </row>
    <row r="104" spans="1:45" s="250" customFormat="1" outlineLevel="1" x14ac:dyDescent="0.25">
      <c r="A104" s="248">
        <v>101</v>
      </c>
      <c r="B104" s="251" t="str">
        <f>VLOOKUP(A104,Config!$A$8:$B$176,2,0)</f>
        <v>CARTÃO CORPORATIVO</v>
      </c>
      <c r="C104" s="252"/>
      <c r="D104" s="253"/>
      <c r="F104" s="108"/>
      <c r="G104" s="103" t="str">
        <f t="shared" si="40"/>
        <v/>
      </c>
      <c r="I104" s="105">
        <f t="shared" si="61"/>
        <v>0</v>
      </c>
      <c r="J104" s="103">
        <f t="shared" si="41"/>
        <v>0</v>
      </c>
      <c r="L104" s="108" t="str">
        <f t="shared" si="62"/>
        <v/>
      </c>
      <c r="M104" s="103" t="str">
        <f t="shared" si="63"/>
        <v/>
      </c>
      <c r="O104" s="254">
        <f>SUMIFS(Pagamentos!$E:$E,Pagamentos!$B:$B,DRE!$B104,Pagamentos!$A:$A,DRE!O$3)</f>
        <v>0</v>
      </c>
      <c r="P104" s="254">
        <f>SUMIFS(Pagamentos!$E:$E,Pagamentos!$B:$B,DRE!$B104,Pagamentos!$A:$A,DRE!P$3)</f>
        <v>0</v>
      </c>
      <c r="Q104" s="254">
        <f>SUMIFS(Pagamentos!$E:$E,Pagamentos!$B:$B,DRE!$B104,Pagamentos!$A:$A,DRE!Q$3)</f>
        <v>0</v>
      </c>
      <c r="R104" s="254">
        <f>SUMIFS(Pagamentos!$E:$E,Pagamentos!$B:$B,DRE!$B104,Pagamentos!$A:$A,DRE!R$3)</f>
        <v>0</v>
      </c>
      <c r="S104" s="254">
        <f>SUMIFS(Pagamentos!$E:$E,Pagamentos!$B:$B,DRE!$B104,Pagamentos!$A:$A,DRE!S$3)</f>
        <v>0</v>
      </c>
      <c r="T104" s="254">
        <f>SUMIFS(Pagamentos!$E:$E,Pagamentos!$B:$B,DRE!$B104,Pagamentos!$A:$A,DRE!T$3)</f>
        <v>0</v>
      </c>
      <c r="U104" s="254">
        <f>SUMIFS(Pagamentos!$E:$E,Pagamentos!$B:$B,DRE!$B104,Pagamentos!$A:$A,DRE!U$3)</f>
        <v>0</v>
      </c>
      <c r="V104" s="254">
        <f>SUMIFS(Pagamentos!$E:$E,Pagamentos!$B:$B,DRE!$B104,Pagamentos!$A:$A,DRE!V$3)</f>
        <v>0</v>
      </c>
      <c r="W104" s="254">
        <f>SUMIFS(Pagamentos!$E:$E,Pagamentos!$B:$B,DRE!$B104,Pagamentos!$A:$A,DRE!W$3)</f>
        <v>0</v>
      </c>
      <c r="X104" s="254">
        <f>SUMIFS(Pagamentos!$E:$E,Pagamentos!$B:$B,DRE!$B104,Pagamentos!$A:$A,DRE!X$3)</f>
        <v>0</v>
      </c>
      <c r="Y104" s="254">
        <f>SUMIFS(Pagamentos!$E:$E,Pagamentos!$B:$B,DRE!$B104,Pagamentos!$A:$A,DRE!Y$3)</f>
        <v>0</v>
      </c>
      <c r="Z104" s="254">
        <f>SUMIFS(Pagamentos!$E:$E,Pagamentos!$B:$B,DRE!$B104,Pagamentos!$A:$A,DRE!Z$3)</f>
        <v>0</v>
      </c>
      <c r="AA104" s="254">
        <f>SUMIFS(Pagamentos!$E:$E,Pagamentos!$B:$B,DRE!$B104,Pagamentos!$A:$A,DRE!AA$3)</f>
        <v>0</v>
      </c>
      <c r="AB104" s="254">
        <f>SUMIFS(Pagamentos!$E:$E,Pagamentos!$B:$B,DRE!$B104,Pagamentos!$A:$A,DRE!AB$3)</f>
        <v>0</v>
      </c>
      <c r="AC104" s="254">
        <f>SUMIFS(Pagamentos!$E:$E,Pagamentos!$B:$B,DRE!$B104,Pagamentos!$A:$A,DRE!AC$3)</f>
        <v>0</v>
      </c>
      <c r="AD104" s="254">
        <f>SUMIFS(Pagamentos!$E:$E,Pagamentos!$B:$B,DRE!$B104,Pagamentos!$A:$A,DRE!AD$3)</f>
        <v>0</v>
      </c>
      <c r="AE104" s="254">
        <f>SUMIFS(Pagamentos!$E:$E,Pagamentos!$B:$B,DRE!$B104,Pagamentos!$A:$A,DRE!AE$3)</f>
        <v>0</v>
      </c>
      <c r="AF104" s="254">
        <f>SUMIFS(Pagamentos!$E:$E,Pagamentos!$B:$B,DRE!$B104,Pagamentos!$A:$A,DRE!AF$3)</f>
        <v>0</v>
      </c>
      <c r="AG104" s="254">
        <f>SUMIFS(Pagamentos!$E:$E,Pagamentos!$B:$B,DRE!$B104,Pagamentos!$A:$A,DRE!AG$3)</f>
        <v>0</v>
      </c>
      <c r="AH104" s="254">
        <f>SUMIFS(Pagamentos!$E:$E,Pagamentos!$B:$B,DRE!$B104,Pagamentos!$A:$A,DRE!AH$3)</f>
        <v>0</v>
      </c>
      <c r="AI104" s="254">
        <f>SUMIFS(Pagamentos!$E:$E,Pagamentos!$B:$B,DRE!$B104,Pagamentos!$A:$A,DRE!AI$3)</f>
        <v>0</v>
      </c>
      <c r="AJ104" s="254">
        <f>SUMIFS(Pagamentos!$E:$E,Pagamentos!$B:$B,DRE!$B104,Pagamentos!$A:$A,DRE!AJ$3)</f>
        <v>0</v>
      </c>
      <c r="AK104" s="254">
        <f>SUMIFS(Pagamentos!$E:$E,Pagamentos!$B:$B,DRE!$B104,Pagamentos!$A:$A,DRE!AK$3)</f>
        <v>0</v>
      </c>
      <c r="AL104" s="254">
        <f>SUMIFS(Pagamentos!$E:$E,Pagamentos!$B:$B,DRE!$B104,Pagamentos!$A:$A,DRE!AL$3)</f>
        <v>0</v>
      </c>
      <c r="AM104" s="254">
        <f>SUMIFS(Pagamentos!$E:$E,Pagamentos!$B:$B,DRE!$B104,Pagamentos!$A:$A,DRE!AM$3)</f>
        <v>0</v>
      </c>
      <c r="AN104" s="254">
        <f>SUMIFS(Pagamentos!$E:$E,Pagamentos!$B:$B,DRE!$B104,Pagamentos!$A:$A,DRE!AN$3)</f>
        <v>0</v>
      </c>
      <c r="AO104" s="254">
        <f>SUMIFS(Pagamentos!$E:$E,Pagamentos!$B:$B,DRE!$B104,Pagamentos!$A:$A,DRE!AO$3)</f>
        <v>0</v>
      </c>
      <c r="AP104" s="254">
        <f>SUMIFS(Pagamentos!$E:$E,Pagamentos!$B:$B,DRE!$B104,Pagamentos!$A:$A,DRE!AP$3)</f>
        <v>0</v>
      </c>
      <c r="AQ104" s="254">
        <f>SUMIFS(Pagamentos!$E:$E,Pagamentos!$B:$B,DRE!$B104,Pagamentos!$A:$A,DRE!AQ$3)</f>
        <v>0</v>
      </c>
      <c r="AR104" s="254">
        <f>SUMIFS(Pagamentos!$E:$E,Pagamentos!$B:$B,DRE!$B104,Pagamentos!$A:$A,DRE!AR$3)</f>
        <v>0</v>
      </c>
      <c r="AS104" s="254">
        <f>SUMIFS(Pagamentos!$E:$E,Pagamentos!$B:$B,DRE!$B104,Pagamentos!$A:$A,DRE!AS$3)</f>
        <v>0</v>
      </c>
    </row>
    <row r="105" spans="1:45" s="250" customFormat="1" outlineLevel="1" x14ac:dyDescent="0.25">
      <c r="A105" s="248">
        <v>102</v>
      </c>
      <c r="B105" s="251" t="str">
        <f>VLOOKUP(A105,Config!$A$8:$B$176,2,0)</f>
        <v>CATALOGOS / OUTROS</v>
      </c>
      <c r="C105" s="252"/>
      <c r="D105" s="253"/>
      <c r="F105" s="108"/>
      <c r="G105" s="103" t="str">
        <f t="shared" si="40"/>
        <v/>
      </c>
      <c r="I105" s="105">
        <f t="shared" si="61"/>
        <v>0</v>
      </c>
      <c r="J105" s="103">
        <f t="shared" si="41"/>
        <v>0</v>
      </c>
      <c r="L105" s="108" t="str">
        <f t="shared" si="62"/>
        <v/>
      </c>
      <c r="M105" s="103" t="str">
        <f t="shared" si="63"/>
        <v/>
      </c>
      <c r="O105" s="254">
        <f>SUMIFS(Pagamentos!$E:$E,Pagamentos!$B:$B,DRE!$B105,Pagamentos!$A:$A,DRE!O$3)</f>
        <v>0</v>
      </c>
      <c r="P105" s="254">
        <f>SUMIFS(Pagamentos!$E:$E,Pagamentos!$B:$B,DRE!$B105,Pagamentos!$A:$A,DRE!P$3)</f>
        <v>0</v>
      </c>
      <c r="Q105" s="254">
        <f>SUMIFS(Pagamentos!$E:$E,Pagamentos!$B:$B,DRE!$B105,Pagamentos!$A:$A,DRE!Q$3)</f>
        <v>0</v>
      </c>
      <c r="R105" s="254">
        <f>SUMIFS(Pagamentos!$E:$E,Pagamentos!$B:$B,DRE!$B105,Pagamentos!$A:$A,DRE!R$3)</f>
        <v>0</v>
      </c>
      <c r="S105" s="254">
        <f>SUMIFS(Pagamentos!$E:$E,Pagamentos!$B:$B,DRE!$B105,Pagamentos!$A:$A,DRE!S$3)</f>
        <v>0</v>
      </c>
      <c r="T105" s="254">
        <f>SUMIFS(Pagamentos!$E:$E,Pagamentos!$B:$B,DRE!$B105,Pagamentos!$A:$A,DRE!T$3)</f>
        <v>0</v>
      </c>
      <c r="U105" s="254">
        <f>SUMIFS(Pagamentos!$E:$E,Pagamentos!$B:$B,DRE!$B105,Pagamentos!$A:$A,DRE!U$3)</f>
        <v>0</v>
      </c>
      <c r="V105" s="254">
        <f>SUMIFS(Pagamentos!$E:$E,Pagamentos!$B:$B,DRE!$B105,Pagamentos!$A:$A,DRE!V$3)</f>
        <v>0</v>
      </c>
      <c r="W105" s="254">
        <f>SUMIFS(Pagamentos!$E:$E,Pagamentos!$B:$B,DRE!$B105,Pagamentos!$A:$A,DRE!W$3)</f>
        <v>0</v>
      </c>
      <c r="X105" s="254">
        <f>SUMIFS(Pagamentos!$E:$E,Pagamentos!$B:$B,DRE!$B105,Pagamentos!$A:$A,DRE!X$3)</f>
        <v>0</v>
      </c>
      <c r="Y105" s="254">
        <f>SUMIFS(Pagamentos!$E:$E,Pagamentos!$B:$B,DRE!$B105,Pagamentos!$A:$A,DRE!Y$3)</f>
        <v>0</v>
      </c>
      <c r="Z105" s="254">
        <f>SUMIFS(Pagamentos!$E:$E,Pagamentos!$B:$B,DRE!$B105,Pagamentos!$A:$A,DRE!Z$3)</f>
        <v>0</v>
      </c>
      <c r="AA105" s="254">
        <f>SUMIFS(Pagamentos!$E:$E,Pagamentos!$B:$B,DRE!$B105,Pagamentos!$A:$A,DRE!AA$3)</f>
        <v>0</v>
      </c>
      <c r="AB105" s="254">
        <f>SUMIFS(Pagamentos!$E:$E,Pagamentos!$B:$B,DRE!$B105,Pagamentos!$A:$A,DRE!AB$3)</f>
        <v>0</v>
      </c>
      <c r="AC105" s="254">
        <f>SUMIFS(Pagamentos!$E:$E,Pagamentos!$B:$B,DRE!$B105,Pagamentos!$A:$A,DRE!AC$3)</f>
        <v>0</v>
      </c>
      <c r="AD105" s="254">
        <f>SUMIFS(Pagamentos!$E:$E,Pagamentos!$B:$B,DRE!$B105,Pagamentos!$A:$A,DRE!AD$3)</f>
        <v>0</v>
      </c>
      <c r="AE105" s="254">
        <f>SUMIFS(Pagamentos!$E:$E,Pagamentos!$B:$B,DRE!$B105,Pagamentos!$A:$A,DRE!AE$3)</f>
        <v>0</v>
      </c>
      <c r="AF105" s="254">
        <f>SUMIFS(Pagamentos!$E:$E,Pagamentos!$B:$B,DRE!$B105,Pagamentos!$A:$A,DRE!AF$3)</f>
        <v>0</v>
      </c>
      <c r="AG105" s="254">
        <f>SUMIFS(Pagamentos!$E:$E,Pagamentos!$B:$B,DRE!$B105,Pagamentos!$A:$A,DRE!AG$3)</f>
        <v>0</v>
      </c>
      <c r="AH105" s="254">
        <f>SUMIFS(Pagamentos!$E:$E,Pagamentos!$B:$B,DRE!$B105,Pagamentos!$A:$A,DRE!AH$3)</f>
        <v>0</v>
      </c>
      <c r="AI105" s="254">
        <f>SUMIFS(Pagamentos!$E:$E,Pagamentos!$B:$B,DRE!$B105,Pagamentos!$A:$A,DRE!AI$3)</f>
        <v>0</v>
      </c>
      <c r="AJ105" s="254">
        <f>SUMIFS(Pagamentos!$E:$E,Pagamentos!$B:$B,DRE!$B105,Pagamentos!$A:$A,DRE!AJ$3)</f>
        <v>0</v>
      </c>
      <c r="AK105" s="254">
        <f>SUMIFS(Pagamentos!$E:$E,Pagamentos!$B:$B,DRE!$B105,Pagamentos!$A:$A,DRE!AK$3)</f>
        <v>0</v>
      </c>
      <c r="AL105" s="254">
        <f>SUMIFS(Pagamentos!$E:$E,Pagamentos!$B:$B,DRE!$B105,Pagamentos!$A:$A,DRE!AL$3)</f>
        <v>0</v>
      </c>
      <c r="AM105" s="254">
        <f>SUMIFS(Pagamentos!$E:$E,Pagamentos!$B:$B,DRE!$B105,Pagamentos!$A:$A,DRE!AM$3)</f>
        <v>0</v>
      </c>
      <c r="AN105" s="254">
        <f>SUMIFS(Pagamentos!$E:$E,Pagamentos!$B:$B,DRE!$B105,Pagamentos!$A:$A,DRE!AN$3)</f>
        <v>0</v>
      </c>
      <c r="AO105" s="254">
        <f>SUMIFS(Pagamentos!$E:$E,Pagamentos!$B:$B,DRE!$B105,Pagamentos!$A:$A,DRE!AO$3)</f>
        <v>0</v>
      </c>
      <c r="AP105" s="254">
        <f>SUMIFS(Pagamentos!$E:$E,Pagamentos!$B:$B,DRE!$B105,Pagamentos!$A:$A,DRE!AP$3)</f>
        <v>0</v>
      </c>
      <c r="AQ105" s="254">
        <f>SUMIFS(Pagamentos!$E:$E,Pagamentos!$B:$B,DRE!$B105,Pagamentos!$A:$A,DRE!AQ$3)</f>
        <v>0</v>
      </c>
      <c r="AR105" s="254">
        <f>SUMIFS(Pagamentos!$E:$E,Pagamentos!$B:$B,DRE!$B105,Pagamentos!$A:$A,DRE!AR$3)</f>
        <v>0</v>
      </c>
      <c r="AS105" s="254">
        <f>SUMIFS(Pagamentos!$E:$E,Pagamentos!$B:$B,DRE!$B105,Pagamentos!$A:$A,DRE!AS$3)</f>
        <v>0</v>
      </c>
    </row>
    <row r="106" spans="1:45" s="250" customFormat="1" outlineLevel="1" x14ac:dyDescent="0.25">
      <c r="A106" s="248">
        <v>103</v>
      </c>
      <c r="B106" s="251" t="str">
        <f>VLOOKUP(A106,Config!$A$8:$B$176,2,0)</f>
        <v>CONDUÇÕES E REFEIÇÕES</v>
      </c>
      <c r="C106" s="252"/>
      <c r="D106" s="253"/>
      <c r="F106" s="108"/>
      <c r="G106" s="103" t="str">
        <f t="shared" si="40"/>
        <v/>
      </c>
      <c r="I106" s="105">
        <f t="shared" si="61"/>
        <v>0</v>
      </c>
      <c r="J106" s="103">
        <f t="shared" si="41"/>
        <v>0</v>
      </c>
      <c r="L106" s="108" t="str">
        <f t="shared" si="62"/>
        <v/>
      </c>
      <c r="M106" s="103" t="str">
        <f t="shared" si="63"/>
        <v/>
      </c>
      <c r="O106" s="254">
        <f>SUMIFS(Pagamentos!$E:$E,Pagamentos!$B:$B,DRE!$B106,Pagamentos!$A:$A,DRE!O$3)</f>
        <v>0</v>
      </c>
      <c r="P106" s="254">
        <f>SUMIFS(Pagamentos!$E:$E,Pagamentos!$B:$B,DRE!$B106,Pagamentos!$A:$A,DRE!P$3)</f>
        <v>0</v>
      </c>
      <c r="Q106" s="254">
        <f>SUMIFS(Pagamentos!$E:$E,Pagamentos!$B:$B,DRE!$B106,Pagamentos!$A:$A,DRE!Q$3)</f>
        <v>0</v>
      </c>
      <c r="R106" s="254">
        <f>SUMIFS(Pagamentos!$E:$E,Pagamentos!$B:$B,DRE!$B106,Pagamentos!$A:$A,DRE!R$3)</f>
        <v>0</v>
      </c>
      <c r="S106" s="254">
        <f>SUMIFS(Pagamentos!$E:$E,Pagamentos!$B:$B,DRE!$B106,Pagamentos!$A:$A,DRE!S$3)</f>
        <v>0</v>
      </c>
      <c r="T106" s="254">
        <f>SUMIFS(Pagamentos!$E:$E,Pagamentos!$B:$B,DRE!$B106,Pagamentos!$A:$A,DRE!T$3)</f>
        <v>0</v>
      </c>
      <c r="U106" s="254">
        <f>SUMIFS(Pagamentos!$E:$E,Pagamentos!$B:$B,DRE!$B106,Pagamentos!$A:$A,DRE!U$3)</f>
        <v>0</v>
      </c>
      <c r="V106" s="254">
        <f>SUMIFS(Pagamentos!$E:$E,Pagamentos!$B:$B,DRE!$B106,Pagamentos!$A:$A,DRE!V$3)</f>
        <v>0</v>
      </c>
      <c r="W106" s="254">
        <f>SUMIFS(Pagamentos!$E:$E,Pagamentos!$B:$B,DRE!$B106,Pagamentos!$A:$A,DRE!W$3)</f>
        <v>0</v>
      </c>
      <c r="X106" s="254">
        <f>SUMIFS(Pagamentos!$E:$E,Pagamentos!$B:$B,DRE!$B106,Pagamentos!$A:$A,DRE!X$3)</f>
        <v>0</v>
      </c>
      <c r="Y106" s="254">
        <f>SUMIFS(Pagamentos!$E:$E,Pagamentos!$B:$B,DRE!$B106,Pagamentos!$A:$A,DRE!Y$3)</f>
        <v>0</v>
      </c>
      <c r="Z106" s="254">
        <f>SUMIFS(Pagamentos!$E:$E,Pagamentos!$B:$B,DRE!$B106,Pagamentos!$A:$A,DRE!Z$3)</f>
        <v>0</v>
      </c>
      <c r="AA106" s="254">
        <f>SUMIFS(Pagamentos!$E:$E,Pagamentos!$B:$B,DRE!$B106,Pagamentos!$A:$A,DRE!AA$3)</f>
        <v>0</v>
      </c>
      <c r="AB106" s="254">
        <f>SUMIFS(Pagamentos!$E:$E,Pagamentos!$B:$B,DRE!$B106,Pagamentos!$A:$A,DRE!AB$3)</f>
        <v>0</v>
      </c>
      <c r="AC106" s="254">
        <f>SUMIFS(Pagamentos!$E:$E,Pagamentos!$B:$B,DRE!$B106,Pagamentos!$A:$A,DRE!AC$3)</f>
        <v>0</v>
      </c>
      <c r="AD106" s="254">
        <f>SUMIFS(Pagamentos!$E:$E,Pagamentos!$B:$B,DRE!$B106,Pagamentos!$A:$A,DRE!AD$3)</f>
        <v>0</v>
      </c>
      <c r="AE106" s="254">
        <f>SUMIFS(Pagamentos!$E:$E,Pagamentos!$B:$B,DRE!$B106,Pagamentos!$A:$A,DRE!AE$3)</f>
        <v>0</v>
      </c>
      <c r="AF106" s="254">
        <f>SUMIFS(Pagamentos!$E:$E,Pagamentos!$B:$B,DRE!$B106,Pagamentos!$A:$A,DRE!AF$3)</f>
        <v>0</v>
      </c>
      <c r="AG106" s="254">
        <f>SUMIFS(Pagamentos!$E:$E,Pagamentos!$B:$B,DRE!$B106,Pagamentos!$A:$A,DRE!AG$3)</f>
        <v>0</v>
      </c>
      <c r="AH106" s="254">
        <f>SUMIFS(Pagamentos!$E:$E,Pagamentos!$B:$B,DRE!$B106,Pagamentos!$A:$A,DRE!AH$3)</f>
        <v>0</v>
      </c>
      <c r="AI106" s="254">
        <f>SUMIFS(Pagamentos!$E:$E,Pagamentos!$B:$B,DRE!$B106,Pagamentos!$A:$A,DRE!AI$3)</f>
        <v>0</v>
      </c>
      <c r="AJ106" s="254">
        <f>SUMIFS(Pagamentos!$E:$E,Pagamentos!$B:$B,DRE!$B106,Pagamentos!$A:$A,DRE!AJ$3)</f>
        <v>0</v>
      </c>
      <c r="AK106" s="254">
        <f>SUMIFS(Pagamentos!$E:$E,Pagamentos!$B:$B,DRE!$B106,Pagamentos!$A:$A,DRE!AK$3)</f>
        <v>0</v>
      </c>
      <c r="AL106" s="254">
        <f>SUMIFS(Pagamentos!$E:$E,Pagamentos!$B:$B,DRE!$B106,Pagamentos!$A:$A,DRE!AL$3)</f>
        <v>0</v>
      </c>
      <c r="AM106" s="254">
        <f>SUMIFS(Pagamentos!$E:$E,Pagamentos!$B:$B,DRE!$B106,Pagamentos!$A:$A,DRE!AM$3)</f>
        <v>0</v>
      </c>
      <c r="AN106" s="254">
        <f>SUMIFS(Pagamentos!$E:$E,Pagamentos!$B:$B,DRE!$B106,Pagamentos!$A:$A,DRE!AN$3)</f>
        <v>0</v>
      </c>
      <c r="AO106" s="254">
        <f>SUMIFS(Pagamentos!$E:$E,Pagamentos!$B:$B,DRE!$B106,Pagamentos!$A:$A,DRE!AO$3)</f>
        <v>0</v>
      </c>
      <c r="AP106" s="254">
        <f>SUMIFS(Pagamentos!$E:$E,Pagamentos!$B:$B,DRE!$B106,Pagamentos!$A:$A,DRE!AP$3)</f>
        <v>0</v>
      </c>
      <c r="AQ106" s="254">
        <f>SUMIFS(Pagamentos!$E:$E,Pagamentos!$B:$B,DRE!$B106,Pagamentos!$A:$A,DRE!AQ$3)</f>
        <v>0</v>
      </c>
      <c r="AR106" s="254">
        <f>SUMIFS(Pagamentos!$E:$E,Pagamentos!$B:$B,DRE!$B106,Pagamentos!$A:$A,DRE!AR$3)</f>
        <v>0</v>
      </c>
      <c r="AS106" s="254">
        <f>SUMIFS(Pagamentos!$E:$E,Pagamentos!$B:$B,DRE!$B106,Pagamentos!$A:$A,DRE!AS$3)</f>
        <v>0</v>
      </c>
    </row>
    <row r="107" spans="1:45" s="250" customFormat="1" outlineLevel="1" x14ac:dyDescent="0.25">
      <c r="A107" s="248">
        <v>104</v>
      </c>
      <c r="B107" s="251" t="str">
        <f>VLOOKUP(A107,Config!$A$8:$B$176,2,0)</f>
        <v>DESENVOLVIMENTO DE PRODUTO</v>
      </c>
      <c r="C107" s="252"/>
      <c r="D107" s="253"/>
      <c r="F107" s="108"/>
      <c r="G107" s="103" t="str">
        <f t="shared" si="40"/>
        <v/>
      </c>
      <c r="I107" s="105">
        <f t="shared" si="61"/>
        <v>0</v>
      </c>
      <c r="J107" s="103">
        <f t="shared" si="41"/>
        <v>0</v>
      </c>
      <c r="L107" s="108" t="str">
        <f t="shared" si="62"/>
        <v/>
      </c>
      <c r="M107" s="103" t="str">
        <f t="shared" si="63"/>
        <v/>
      </c>
      <c r="O107" s="254">
        <f>SUMIFS(Pagamentos!$E:$E,Pagamentos!$B:$B,DRE!$B107,Pagamentos!$A:$A,DRE!O$3)</f>
        <v>0</v>
      </c>
      <c r="P107" s="254">
        <f>SUMIFS(Pagamentos!$E:$E,Pagamentos!$B:$B,DRE!$B107,Pagamentos!$A:$A,DRE!P$3)</f>
        <v>0</v>
      </c>
      <c r="Q107" s="254">
        <f>SUMIFS(Pagamentos!$E:$E,Pagamentos!$B:$B,DRE!$B107,Pagamentos!$A:$A,DRE!Q$3)</f>
        <v>0</v>
      </c>
      <c r="R107" s="254">
        <f>SUMIFS(Pagamentos!$E:$E,Pagamentos!$B:$B,DRE!$B107,Pagamentos!$A:$A,DRE!R$3)</f>
        <v>0</v>
      </c>
      <c r="S107" s="254">
        <f>SUMIFS(Pagamentos!$E:$E,Pagamentos!$B:$B,DRE!$B107,Pagamentos!$A:$A,DRE!S$3)</f>
        <v>0</v>
      </c>
      <c r="T107" s="254">
        <f>SUMIFS(Pagamentos!$E:$E,Pagamentos!$B:$B,DRE!$B107,Pagamentos!$A:$A,DRE!T$3)</f>
        <v>0</v>
      </c>
      <c r="U107" s="254">
        <f>SUMIFS(Pagamentos!$E:$E,Pagamentos!$B:$B,DRE!$B107,Pagamentos!$A:$A,DRE!U$3)</f>
        <v>0</v>
      </c>
      <c r="V107" s="254">
        <f>SUMIFS(Pagamentos!$E:$E,Pagamentos!$B:$B,DRE!$B107,Pagamentos!$A:$A,DRE!V$3)</f>
        <v>0</v>
      </c>
      <c r="W107" s="254">
        <f>SUMIFS(Pagamentos!$E:$E,Pagamentos!$B:$B,DRE!$B107,Pagamentos!$A:$A,DRE!W$3)</f>
        <v>0</v>
      </c>
      <c r="X107" s="254">
        <f>SUMIFS(Pagamentos!$E:$E,Pagamentos!$B:$B,DRE!$B107,Pagamentos!$A:$A,DRE!X$3)</f>
        <v>0</v>
      </c>
      <c r="Y107" s="254">
        <f>SUMIFS(Pagamentos!$E:$E,Pagamentos!$B:$B,DRE!$B107,Pagamentos!$A:$A,DRE!Y$3)</f>
        <v>0</v>
      </c>
      <c r="Z107" s="254">
        <f>SUMIFS(Pagamentos!$E:$E,Pagamentos!$B:$B,DRE!$B107,Pagamentos!$A:$A,DRE!Z$3)</f>
        <v>0</v>
      </c>
      <c r="AA107" s="254">
        <f>SUMIFS(Pagamentos!$E:$E,Pagamentos!$B:$B,DRE!$B107,Pagamentos!$A:$A,DRE!AA$3)</f>
        <v>0</v>
      </c>
      <c r="AB107" s="254">
        <f>SUMIFS(Pagamentos!$E:$E,Pagamentos!$B:$B,DRE!$B107,Pagamentos!$A:$A,DRE!AB$3)</f>
        <v>0</v>
      </c>
      <c r="AC107" s="254">
        <f>SUMIFS(Pagamentos!$E:$E,Pagamentos!$B:$B,DRE!$B107,Pagamentos!$A:$A,DRE!AC$3)</f>
        <v>0</v>
      </c>
      <c r="AD107" s="254">
        <f>SUMIFS(Pagamentos!$E:$E,Pagamentos!$B:$B,DRE!$B107,Pagamentos!$A:$A,DRE!AD$3)</f>
        <v>0</v>
      </c>
      <c r="AE107" s="254">
        <f>SUMIFS(Pagamentos!$E:$E,Pagamentos!$B:$B,DRE!$B107,Pagamentos!$A:$A,DRE!AE$3)</f>
        <v>0</v>
      </c>
      <c r="AF107" s="254">
        <f>SUMIFS(Pagamentos!$E:$E,Pagamentos!$B:$B,DRE!$B107,Pagamentos!$A:$A,DRE!AF$3)</f>
        <v>0</v>
      </c>
      <c r="AG107" s="254">
        <f>SUMIFS(Pagamentos!$E:$E,Pagamentos!$B:$B,DRE!$B107,Pagamentos!$A:$A,DRE!AG$3)</f>
        <v>0</v>
      </c>
      <c r="AH107" s="254">
        <f>SUMIFS(Pagamentos!$E:$E,Pagamentos!$B:$B,DRE!$B107,Pagamentos!$A:$A,DRE!AH$3)</f>
        <v>0</v>
      </c>
      <c r="AI107" s="254">
        <f>SUMIFS(Pagamentos!$E:$E,Pagamentos!$B:$B,DRE!$B107,Pagamentos!$A:$A,DRE!AI$3)</f>
        <v>0</v>
      </c>
      <c r="AJ107" s="254">
        <f>SUMIFS(Pagamentos!$E:$E,Pagamentos!$B:$B,DRE!$B107,Pagamentos!$A:$A,DRE!AJ$3)</f>
        <v>0</v>
      </c>
      <c r="AK107" s="254">
        <f>SUMIFS(Pagamentos!$E:$E,Pagamentos!$B:$B,DRE!$B107,Pagamentos!$A:$A,DRE!AK$3)</f>
        <v>0</v>
      </c>
      <c r="AL107" s="254">
        <f>SUMIFS(Pagamentos!$E:$E,Pagamentos!$B:$B,DRE!$B107,Pagamentos!$A:$A,DRE!AL$3)</f>
        <v>0</v>
      </c>
      <c r="AM107" s="254">
        <f>SUMIFS(Pagamentos!$E:$E,Pagamentos!$B:$B,DRE!$B107,Pagamentos!$A:$A,DRE!AM$3)</f>
        <v>0</v>
      </c>
      <c r="AN107" s="254">
        <f>SUMIFS(Pagamentos!$E:$E,Pagamentos!$B:$B,DRE!$B107,Pagamentos!$A:$A,DRE!AN$3)</f>
        <v>0</v>
      </c>
      <c r="AO107" s="254">
        <f>SUMIFS(Pagamentos!$E:$E,Pagamentos!$B:$B,DRE!$B107,Pagamentos!$A:$A,DRE!AO$3)</f>
        <v>0</v>
      </c>
      <c r="AP107" s="254">
        <f>SUMIFS(Pagamentos!$E:$E,Pagamentos!$B:$B,DRE!$B107,Pagamentos!$A:$A,DRE!AP$3)</f>
        <v>0</v>
      </c>
      <c r="AQ107" s="254">
        <f>SUMIFS(Pagamentos!$E:$E,Pagamentos!$B:$B,DRE!$B107,Pagamentos!$A:$A,DRE!AQ$3)</f>
        <v>0</v>
      </c>
      <c r="AR107" s="254">
        <f>SUMIFS(Pagamentos!$E:$E,Pagamentos!$B:$B,DRE!$B107,Pagamentos!$A:$A,DRE!AR$3)</f>
        <v>0</v>
      </c>
      <c r="AS107" s="254">
        <f>SUMIFS(Pagamentos!$E:$E,Pagamentos!$B:$B,DRE!$B107,Pagamentos!$A:$A,DRE!AS$3)</f>
        <v>0</v>
      </c>
    </row>
    <row r="108" spans="1:45" s="250" customFormat="1" outlineLevel="1" x14ac:dyDescent="0.25">
      <c r="A108" s="248">
        <v>105</v>
      </c>
      <c r="B108" s="251" t="str">
        <f>VLOOKUP(A108,Config!$A$8:$B$176,2,0)</f>
        <v>DESP COM IMP/EXPOTAÇÕES</v>
      </c>
      <c r="C108" s="252"/>
      <c r="D108" s="253"/>
      <c r="F108" s="108"/>
      <c r="G108" s="103" t="str">
        <f t="shared" si="40"/>
        <v/>
      </c>
      <c r="I108" s="105">
        <f t="shared" si="61"/>
        <v>0</v>
      </c>
      <c r="J108" s="103">
        <f t="shared" si="41"/>
        <v>0</v>
      </c>
      <c r="L108" s="108" t="str">
        <f t="shared" si="62"/>
        <v/>
      </c>
      <c r="M108" s="103" t="str">
        <f t="shared" si="63"/>
        <v/>
      </c>
      <c r="O108" s="254">
        <f>SUMIFS(Pagamentos!$E:$E,Pagamentos!$B:$B,DRE!$B108,Pagamentos!$A:$A,DRE!O$3)</f>
        <v>0</v>
      </c>
      <c r="P108" s="254">
        <f>SUMIFS(Pagamentos!$E:$E,Pagamentos!$B:$B,DRE!$B108,Pagamentos!$A:$A,DRE!P$3)</f>
        <v>0</v>
      </c>
      <c r="Q108" s="254">
        <f>SUMIFS(Pagamentos!$E:$E,Pagamentos!$B:$B,DRE!$B108,Pagamentos!$A:$A,DRE!Q$3)</f>
        <v>0</v>
      </c>
      <c r="R108" s="254">
        <f>SUMIFS(Pagamentos!$E:$E,Pagamentos!$B:$B,DRE!$B108,Pagamentos!$A:$A,DRE!R$3)</f>
        <v>0</v>
      </c>
      <c r="S108" s="254">
        <f>SUMIFS(Pagamentos!$E:$E,Pagamentos!$B:$B,DRE!$B108,Pagamentos!$A:$A,DRE!S$3)</f>
        <v>0</v>
      </c>
      <c r="T108" s="254">
        <f>SUMIFS(Pagamentos!$E:$E,Pagamentos!$B:$B,DRE!$B108,Pagamentos!$A:$A,DRE!T$3)</f>
        <v>0</v>
      </c>
      <c r="U108" s="254">
        <f>SUMIFS(Pagamentos!$E:$E,Pagamentos!$B:$B,DRE!$B108,Pagamentos!$A:$A,DRE!U$3)</f>
        <v>0</v>
      </c>
      <c r="V108" s="254">
        <f>SUMIFS(Pagamentos!$E:$E,Pagamentos!$B:$B,DRE!$B108,Pagamentos!$A:$A,DRE!V$3)</f>
        <v>0</v>
      </c>
      <c r="W108" s="254">
        <f>SUMIFS(Pagamentos!$E:$E,Pagamentos!$B:$B,DRE!$B108,Pagamentos!$A:$A,DRE!W$3)</f>
        <v>0</v>
      </c>
      <c r="X108" s="254">
        <f>SUMIFS(Pagamentos!$E:$E,Pagamentos!$B:$B,DRE!$B108,Pagamentos!$A:$A,DRE!X$3)</f>
        <v>0</v>
      </c>
      <c r="Y108" s="254">
        <f>SUMIFS(Pagamentos!$E:$E,Pagamentos!$B:$B,DRE!$B108,Pagamentos!$A:$A,DRE!Y$3)</f>
        <v>0</v>
      </c>
      <c r="Z108" s="254">
        <f>SUMIFS(Pagamentos!$E:$E,Pagamentos!$B:$B,DRE!$B108,Pagamentos!$A:$A,DRE!Z$3)</f>
        <v>0</v>
      </c>
      <c r="AA108" s="254">
        <f>SUMIFS(Pagamentos!$E:$E,Pagamentos!$B:$B,DRE!$B108,Pagamentos!$A:$A,DRE!AA$3)</f>
        <v>0</v>
      </c>
      <c r="AB108" s="254">
        <f>SUMIFS(Pagamentos!$E:$E,Pagamentos!$B:$B,DRE!$B108,Pagamentos!$A:$A,DRE!AB$3)</f>
        <v>0</v>
      </c>
      <c r="AC108" s="254">
        <f>SUMIFS(Pagamentos!$E:$E,Pagamentos!$B:$B,DRE!$B108,Pagamentos!$A:$A,DRE!AC$3)</f>
        <v>0</v>
      </c>
      <c r="AD108" s="254">
        <f>SUMIFS(Pagamentos!$E:$E,Pagamentos!$B:$B,DRE!$B108,Pagamentos!$A:$A,DRE!AD$3)</f>
        <v>0</v>
      </c>
      <c r="AE108" s="254">
        <f>SUMIFS(Pagamentos!$E:$E,Pagamentos!$B:$B,DRE!$B108,Pagamentos!$A:$A,DRE!AE$3)</f>
        <v>0</v>
      </c>
      <c r="AF108" s="254">
        <f>SUMIFS(Pagamentos!$E:$E,Pagamentos!$B:$B,DRE!$B108,Pagamentos!$A:$A,DRE!AF$3)</f>
        <v>0</v>
      </c>
      <c r="AG108" s="254">
        <f>SUMIFS(Pagamentos!$E:$E,Pagamentos!$B:$B,DRE!$B108,Pagamentos!$A:$A,DRE!AG$3)</f>
        <v>0</v>
      </c>
      <c r="AH108" s="254">
        <f>SUMIFS(Pagamentos!$E:$E,Pagamentos!$B:$B,DRE!$B108,Pagamentos!$A:$A,DRE!AH$3)</f>
        <v>0</v>
      </c>
      <c r="AI108" s="254">
        <f>SUMIFS(Pagamentos!$E:$E,Pagamentos!$B:$B,DRE!$B108,Pagamentos!$A:$A,DRE!AI$3)</f>
        <v>0</v>
      </c>
      <c r="AJ108" s="254">
        <f>SUMIFS(Pagamentos!$E:$E,Pagamentos!$B:$B,DRE!$B108,Pagamentos!$A:$A,DRE!AJ$3)</f>
        <v>0</v>
      </c>
      <c r="AK108" s="254">
        <f>SUMIFS(Pagamentos!$E:$E,Pagamentos!$B:$B,DRE!$B108,Pagamentos!$A:$A,DRE!AK$3)</f>
        <v>0</v>
      </c>
      <c r="AL108" s="254">
        <f>SUMIFS(Pagamentos!$E:$E,Pagamentos!$B:$B,DRE!$B108,Pagamentos!$A:$A,DRE!AL$3)</f>
        <v>0</v>
      </c>
      <c r="AM108" s="254">
        <f>SUMIFS(Pagamentos!$E:$E,Pagamentos!$B:$B,DRE!$B108,Pagamentos!$A:$A,DRE!AM$3)</f>
        <v>0</v>
      </c>
      <c r="AN108" s="254">
        <f>SUMIFS(Pagamentos!$E:$E,Pagamentos!$B:$B,DRE!$B108,Pagamentos!$A:$A,DRE!AN$3)</f>
        <v>0</v>
      </c>
      <c r="AO108" s="254">
        <f>SUMIFS(Pagamentos!$E:$E,Pagamentos!$B:$B,DRE!$B108,Pagamentos!$A:$A,DRE!AO$3)</f>
        <v>0</v>
      </c>
      <c r="AP108" s="254">
        <f>SUMIFS(Pagamentos!$E:$E,Pagamentos!$B:$B,DRE!$B108,Pagamentos!$A:$A,DRE!AP$3)</f>
        <v>0</v>
      </c>
      <c r="AQ108" s="254">
        <f>SUMIFS(Pagamentos!$E:$E,Pagamentos!$B:$B,DRE!$B108,Pagamentos!$A:$A,DRE!AQ$3)</f>
        <v>0</v>
      </c>
      <c r="AR108" s="254">
        <f>SUMIFS(Pagamentos!$E:$E,Pagamentos!$B:$B,DRE!$B108,Pagamentos!$A:$A,DRE!AR$3)</f>
        <v>0</v>
      </c>
      <c r="AS108" s="254">
        <f>SUMIFS(Pagamentos!$E:$E,Pagamentos!$B:$B,DRE!$B108,Pagamentos!$A:$A,DRE!AS$3)</f>
        <v>0</v>
      </c>
    </row>
    <row r="109" spans="1:45" s="250" customFormat="1" outlineLevel="1" x14ac:dyDescent="0.25">
      <c r="A109" s="248">
        <v>106</v>
      </c>
      <c r="B109" s="251" t="str">
        <f>VLOOKUP(A109,Config!$A$8:$B$176,2,0)</f>
        <v>DESPESAS COM VIAGENS</v>
      </c>
      <c r="C109" s="252"/>
      <c r="D109" s="253"/>
      <c r="F109" s="108"/>
      <c r="G109" s="103" t="str">
        <f t="shared" si="40"/>
        <v/>
      </c>
      <c r="I109" s="105">
        <f t="shared" si="61"/>
        <v>0</v>
      </c>
      <c r="J109" s="103">
        <f t="shared" si="41"/>
        <v>0</v>
      </c>
      <c r="L109" s="108" t="str">
        <f t="shared" si="62"/>
        <v/>
      </c>
      <c r="M109" s="103" t="str">
        <f t="shared" si="63"/>
        <v/>
      </c>
      <c r="O109" s="254">
        <f>SUMIFS(Pagamentos!$E:$E,Pagamentos!$B:$B,DRE!$B109,Pagamentos!$A:$A,DRE!O$3)</f>
        <v>0</v>
      </c>
      <c r="P109" s="254">
        <f>SUMIFS(Pagamentos!$E:$E,Pagamentos!$B:$B,DRE!$B109,Pagamentos!$A:$A,DRE!P$3)</f>
        <v>0</v>
      </c>
      <c r="Q109" s="254">
        <f>SUMIFS(Pagamentos!$E:$E,Pagamentos!$B:$B,DRE!$B109,Pagamentos!$A:$A,DRE!Q$3)</f>
        <v>0</v>
      </c>
      <c r="R109" s="254">
        <f>SUMIFS(Pagamentos!$E:$E,Pagamentos!$B:$B,DRE!$B109,Pagamentos!$A:$A,DRE!R$3)</f>
        <v>0</v>
      </c>
      <c r="S109" s="254">
        <f>SUMIFS(Pagamentos!$E:$E,Pagamentos!$B:$B,DRE!$B109,Pagamentos!$A:$A,DRE!S$3)</f>
        <v>0</v>
      </c>
      <c r="T109" s="254">
        <f>SUMIFS(Pagamentos!$E:$E,Pagamentos!$B:$B,DRE!$B109,Pagamentos!$A:$A,DRE!T$3)</f>
        <v>0</v>
      </c>
      <c r="U109" s="254">
        <f>SUMIFS(Pagamentos!$E:$E,Pagamentos!$B:$B,DRE!$B109,Pagamentos!$A:$A,DRE!U$3)</f>
        <v>0</v>
      </c>
      <c r="V109" s="254">
        <f>SUMIFS(Pagamentos!$E:$E,Pagamentos!$B:$B,DRE!$B109,Pagamentos!$A:$A,DRE!V$3)</f>
        <v>0</v>
      </c>
      <c r="W109" s="254">
        <f>SUMIFS(Pagamentos!$E:$E,Pagamentos!$B:$B,DRE!$B109,Pagamentos!$A:$A,DRE!W$3)</f>
        <v>0</v>
      </c>
      <c r="X109" s="254">
        <f>SUMIFS(Pagamentos!$E:$E,Pagamentos!$B:$B,DRE!$B109,Pagamentos!$A:$A,DRE!X$3)</f>
        <v>0</v>
      </c>
      <c r="Y109" s="254">
        <f>SUMIFS(Pagamentos!$E:$E,Pagamentos!$B:$B,DRE!$B109,Pagamentos!$A:$A,DRE!Y$3)</f>
        <v>0</v>
      </c>
      <c r="Z109" s="254">
        <f>SUMIFS(Pagamentos!$E:$E,Pagamentos!$B:$B,DRE!$B109,Pagamentos!$A:$A,DRE!Z$3)</f>
        <v>0</v>
      </c>
      <c r="AA109" s="254">
        <f>SUMIFS(Pagamentos!$E:$E,Pagamentos!$B:$B,DRE!$B109,Pagamentos!$A:$A,DRE!AA$3)</f>
        <v>0</v>
      </c>
      <c r="AB109" s="254">
        <f>SUMIFS(Pagamentos!$E:$E,Pagamentos!$B:$B,DRE!$B109,Pagamentos!$A:$A,DRE!AB$3)</f>
        <v>0</v>
      </c>
      <c r="AC109" s="254">
        <f>SUMIFS(Pagamentos!$E:$E,Pagamentos!$B:$B,DRE!$B109,Pagamentos!$A:$A,DRE!AC$3)</f>
        <v>0</v>
      </c>
      <c r="AD109" s="254">
        <f>SUMIFS(Pagamentos!$E:$E,Pagamentos!$B:$B,DRE!$B109,Pagamentos!$A:$A,DRE!AD$3)</f>
        <v>0</v>
      </c>
      <c r="AE109" s="254">
        <f>SUMIFS(Pagamentos!$E:$E,Pagamentos!$B:$B,DRE!$B109,Pagamentos!$A:$A,DRE!AE$3)</f>
        <v>0</v>
      </c>
      <c r="AF109" s="254">
        <f>SUMIFS(Pagamentos!$E:$E,Pagamentos!$B:$B,DRE!$B109,Pagamentos!$A:$A,DRE!AF$3)</f>
        <v>0</v>
      </c>
      <c r="AG109" s="254">
        <f>SUMIFS(Pagamentos!$E:$E,Pagamentos!$B:$B,DRE!$B109,Pagamentos!$A:$A,DRE!AG$3)</f>
        <v>0</v>
      </c>
      <c r="AH109" s="254">
        <f>SUMIFS(Pagamentos!$E:$E,Pagamentos!$B:$B,DRE!$B109,Pagamentos!$A:$A,DRE!AH$3)</f>
        <v>0</v>
      </c>
      <c r="AI109" s="254">
        <f>SUMIFS(Pagamentos!$E:$E,Pagamentos!$B:$B,DRE!$B109,Pagamentos!$A:$A,DRE!AI$3)</f>
        <v>0</v>
      </c>
      <c r="AJ109" s="254">
        <f>SUMIFS(Pagamentos!$E:$E,Pagamentos!$B:$B,DRE!$B109,Pagamentos!$A:$A,DRE!AJ$3)</f>
        <v>0</v>
      </c>
      <c r="AK109" s="254">
        <f>SUMIFS(Pagamentos!$E:$E,Pagamentos!$B:$B,DRE!$B109,Pagamentos!$A:$A,DRE!AK$3)</f>
        <v>0</v>
      </c>
      <c r="AL109" s="254">
        <f>SUMIFS(Pagamentos!$E:$E,Pagamentos!$B:$B,DRE!$B109,Pagamentos!$A:$A,DRE!AL$3)</f>
        <v>0</v>
      </c>
      <c r="AM109" s="254">
        <f>SUMIFS(Pagamentos!$E:$E,Pagamentos!$B:$B,DRE!$B109,Pagamentos!$A:$A,DRE!AM$3)</f>
        <v>0</v>
      </c>
      <c r="AN109" s="254">
        <f>SUMIFS(Pagamentos!$E:$E,Pagamentos!$B:$B,DRE!$B109,Pagamentos!$A:$A,DRE!AN$3)</f>
        <v>0</v>
      </c>
      <c r="AO109" s="254">
        <f>SUMIFS(Pagamentos!$E:$E,Pagamentos!$B:$B,DRE!$B109,Pagamentos!$A:$A,DRE!AO$3)</f>
        <v>0</v>
      </c>
      <c r="AP109" s="254">
        <f>SUMIFS(Pagamentos!$E:$E,Pagamentos!$B:$B,DRE!$B109,Pagamentos!$A:$A,DRE!AP$3)</f>
        <v>0</v>
      </c>
      <c r="AQ109" s="254">
        <f>SUMIFS(Pagamentos!$E:$E,Pagamentos!$B:$B,DRE!$B109,Pagamentos!$A:$A,DRE!AQ$3)</f>
        <v>0</v>
      </c>
      <c r="AR109" s="254">
        <f>SUMIFS(Pagamentos!$E:$E,Pagamentos!$B:$B,DRE!$B109,Pagamentos!$A:$A,DRE!AR$3)</f>
        <v>0</v>
      </c>
      <c r="AS109" s="254">
        <f>SUMIFS(Pagamentos!$E:$E,Pagamentos!$B:$B,DRE!$B109,Pagamentos!$A:$A,DRE!AS$3)</f>
        <v>0</v>
      </c>
    </row>
    <row r="110" spans="1:45" s="250" customFormat="1" outlineLevel="1" x14ac:dyDescent="0.25">
      <c r="A110" s="248">
        <v>107</v>
      </c>
      <c r="B110" s="251" t="str">
        <f>VLOOKUP(A110,Config!$A$8:$B$176,2,0)</f>
        <v>DESPESAS DIVERSAS</v>
      </c>
      <c r="C110" s="252"/>
      <c r="D110" s="253"/>
      <c r="F110" s="108"/>
      <c r="G110" s="103" t="str">
        <f t="shared" si="40"/>
        <v/>
      </c>
      <c r="I110" s="105">
        <f t="shared" si="61"/>
        <v>1510</v>
      </c>
      <c r="J110" s="103">
        <f t="shared" si="41"/>
        <v>6.3505028050549412E-4</v>
      </c>
      <c r="L110" s="108">
        <f t="shared" si="62"/>
        <v>1510</v>
      </c>
      <c r="M110" s="103" t="e">
        <f t="shared" si="63"/>
        <v>#DIV/0!</v>
      </c>
      <c r="O110" s="254">
        <f>SUMIFS(Pagamentos!$E:$E,Pagamentos!$B:$B,DRE!$B110,Pagamentos!$A:$A,DRE!O$3)</f>
        <v>0</v>
      </c>
      <c r="P110" s="254">
        <f>SUMIFS(Pagamentos!$E:$E,Pagamentos!$B:$B,DRE!$B110,Pagamentos!$A:$A,DRE!P$3)</f>
        <v>0</v>
      </c>
      <c r="Q110" s="254">
        <f>SUMIFS(Pagamentos!$E:$E,Pagamentos!$B:$B,DRE!$B110,Pagamentos!$A:$A,DRE!Q$3)</f>
        <v>0</v>
      </c>
      <c r="R110" s="254">
        <f>SUMIFS(Pagamentos!$E:$E,Pagamentos!$B:$B,DRE!$B110,Pagamentos!$A:$A,DRE!R$3)</f>
        <v>0</v>
      </c>
      <c r="S110" s="254">
        <f>SUMIFS(Pagamentos!$E:$E,Pagamentos!$B:$B,DRE!$B110,Pagamentos!$A:$A,DRE!S$3)</f>
        <v>0</v>
      </c>
      <c r="T110" s="254">
        <f>SUMIFS(Pagamentos!$E:$E,Pagamentos!$B:$B,DRE!$B110,Pagamentos!$A:$A,DRE!T$3)</f>
        <v>0</v>
      </c>
      <c r="U110" s="254">
        <f>SUMIFS(Pagamentos!$E:$E,Pagamentos!$B:$B,DRE!$B110,Pagamentos!$A:$A,DRE!U$3)</f>
        <v>0</v>
      </c>
      <c r="V110" s="254">
        <f>SUMIFS(Pagamentos!$E:$E,Pagamentos!$B:$B,DRE!$B110,Pagamentos!$A:$A,DRE!V$3)</f>
        <v>0</v>
      </c>
      <c r="W110" s="254">
        <f>SUMIFS(Pagamentos!$E:$E,Pagamentos!$B:$B,DRE!$B110,Pagamentos!$A:$A,DRE!W$3)</f>
        <v>0</v>
      </c>
      <c r="X110" s="254">
        <f>SUMIFS(Pagamentos!$E:$E,Pagamentos!$B:$B,DRE!$B110,Pagamentos!$A:$A,DRE!X$3)</f>
        <v>0</v>
      </c>
      <c r="Y110" s="254">
        <f>SUMIFS(Pagamentos!$E:$E,Pagamentos!$B:$B,DRE!$B110,Pagamentos!$A:$A,DRE!Y$3)</f>
        <v>0</v>
      </c>
      <c r="Z110" s="254">
        <f>SUMIFS(Pagamentos!$E:$E,Pagamentos!$B:$B,DRE!$B110,Pagamentos!$A:$A,DRE!Z$3)</f>
        <v>0</v>
      </c>
      <c r="AA110" s="254">
        <f>SUMIFS(Pagamentos!$E:$E,Pagamentos!$B:$B,DRE!$B110,Pagamentos!$A:$A,DRE!AA$3)</f>
        <v>0</v>
      </c>
      <c r="AB110" s="254">
        <f>SUMIFS(Pagamentos!$E:$E,Pagamentos!$B:$B,DRE!$B110,Pagamentos!$A:$A,DRE!AB$3)</f>
        <v>0</v>
      </c>
      <c r="AC110" s="254">
        <f>SUMIFS(Pagamentos!$E:$E,Pagamentos!$B:$B,DRE!$B110,Pagamentos!$A:$A,DRE!AC$3)</f>
        <v>0</v>
      </c>
      <c r="AD110" s="254">
        <f>SUMIFS(Pagamentos!$E:$E,Pagamentos!$B:$B,DRE!$B110,Pagamentos!$A:$A,DRE!AD$3)</f>
        <v>0</v>
      </c>
      <c r="AE110" s="254">
        <f>SUMIFS(Pagamentos!$E:$E,Pagamentos!$B:$B,DRE!$B110,Pagamentos!$A:$A,DRE!AE$3)</f>
        <v>0</v>
      </c>
      <c r="AF110" s="254">
        <f>SUMIFS(Pagamentos!$E:$E,Pagamentos!$B:$B,DRE!$B110,Pagamentos!$A:$A,DRE!AF$3)</f>
        <v>0</v>
      </c>
      <c r="AG110" s="254">
        <f>SUMIFS(Pagamentos!$E:$E,Pagamentos!$B:$B,DRE!$B110,Pagamentos!$A:$A,DRE!AG$3)</f>
        <v>0</v>
      </c>
      <c r="AH110" s="254">
        <f>SUMIFS(Pagamentos!$E:$E,Pagamentos!$B:$B,DRE!$B110,Pagamentos!$A:$A,DRE!AH$3)</f>
        <v>0</v>
      </c>
      <c r="AI110" s="254">
        <f>SUMIFS(Pagamentos!$E:$E,Pagamentos!$B:$B,DRE!$B110,Pagamentos!$A:$A,DRE!AI$3)</f>
        <v>0</v>
      </c>
      <c r="AJ110" s="254">
        <f>SUMIFS(Pagamentos!$E:$E,Pagamentos!$B:$B,DRE!$B110,Pagamentos!$A:$A,DRE!AJ$3)</f>
        <v>0</v>
      </c>
      <c r="AK110" s="254">
        <f>SUMIFS(Pagamentos!$E:$E,Pagamentos!$B:$B,DRE!$B110,Pagamentos!$A:$A,DRE!AK$3)</f>
        <v>0</v>
      </c>
      <c r="AL110" s="254">
        <f>SUMIFS(Pagamentos!$E:$E,Pagamentos!$B:$B,DRE!$B110,Pagamentos!$A:$A,DRE!AL$3)</f>
        <v>500</v>
      </c>
      <c r="AM110" s="254">
        <f>SUMIFS(Pagamentos!$E:$E,Pagamentos!$B:$B,DRE!$B110,Pagamentos!$A:$A,DRE!AM$3)</f>
        <v>200</v>
      </c>
      <c r="AN110" s="254">
        <f>SUMIFS(Pagamentos!$E:$E,Pagamentos!$B:$B,DRE!$B110,Pagamentos!$A:$A,DRE!AN$3)</f>
        <v>810</v>
      </c>
      <c r="AO110" s="254">
        <f>SUMIFS(Pagamentos!$E:$E,Pagamentos!$B:$B,DRE!$B110,Pagamentos!$A:$A,DRE!AO$3)</f>
        <v>0</v>
      </c>
      <c r="AP110" s="254">
        <f>SUMIFS(Pagamentos!$E:$E,Pagamentos!$B:$B,DRE!$B110,Pagamentos!$A:$A,DRE!AP$3)</f>
        <v>0</v>
      </c>
      <c r="AQ110" s="254">
        <f>SUMIFS(Pagamentos!$E:$E,Pagamentos!$B:$B,DRE!$B110,Pagamentos!$A:$A,DRE!AQ$3)</f>
        <v>0</v>
      </c>
      <c r="AR110" s="254">
        <f>SUMIFS(Pagamentos!$E:$E,Pagamentos!$B:$B,DRE!$B110,Pagamentos!$A:$A,DRE!AR$3)</f>
        <v>0</v>
      </c>
      <c r="AS110" s="254">
        <f>SUMIFS(Pagamentos!$E:$E,Pagamentos!$B:$B,DRE!$B110,Pagamentos!$A:$A,DRE!AS$3)</f>
        <v>0</v>
      </c>
    </row>
    <row r="111" spans="1:45" s="250" customFormat="1" outlineLevel="1" x14ac:dyDescent="0.25">
      <c r="A111" s="248">
        <v>108</v>
      </c>
      <c r="B111" s="251" t="str">
        <f>VLOOKUP(A111,Config!$A$8:$B$176,2,0)</f>
        <v>DESPESAS LEGAIS/CARTÓRIO</v>
      </c>
      <c r="C111" s="252"/>
      <c r="D111" s="253"/>
      <c r="F111" s="108"/>
      <c r="G111" s="103" t="str">
        <f t="shared" si="40"/>
        <v/>
      </c>
      <c r="I111" s="105">
        <f t="shared" si="61"/>
        <v>0</v>
      </c>
      <c r="J111" s="103">
        <f t="shared" si="41"/>
        <v>0</v>
      </c>
      <c r="L111" s="108" t="str">
        <f t="shared" si="62"/>
        <v/>
      </c>
      <c r="M111" s="103" t="str">
        <f t="shared" si="63"/>
        <v/>
      </c>
      <c r="O111" s="254">
        <f>SUMIFS(Pagamentos!$E:$E,Pagamentos!$B:$B,DRE!$B111,Pagamentos!$A:$A,DRE!O$3)</f>
        <v>0</v>
      </c>
      <c r="P111" s="254">
        <f>SUMIFS(Pagamentos!$E:$E,Pagamentos!$B:$B,DRE!$B111,Pagamentos!$A:$A,DRE!P$3)</f>
        <v>0</v>
      </c>
      <c r="Q111" s="254">
        <f>SUMIFS(Pagamentos!$E:$E,Pagamentos!$B:$B,DRE!$B111,Pagamentos!$A:$A,DRE!Q$3)</f>
        <v>0</v>
      </c>
      <c r="R111" s="254">
        <f>SUMIFS(Pagamentos!$E:$E,Pagamentos!$B:$B,DRE!$B111,Pagamentos!$A:$A,DRE!R$3)</f>
        <v>0</v>
      </c>
      <c r="S111" s="254">
        <f>SUMIFS(Pagamentos!$E:$E,Pagamentos!$B:$B,DRE!$B111,Pagamentos!$A:$A,DRE!S$3)</f>
        <v>0</v>
      </c>
      <c r="T111" s="254">
        <f>SUMIFS(Pagamentos!$E:$E,Pagamentos!$B:$B,DRE!$B111,Pagamentos!$A:$A,DRE!T$3)</f>
        <v>0</v>
      </c>
      <c r="U111" s="254">
        <f>SUMIFS(Pagamentos!$E:$E,Pagamentos!$B:$B,DRE!$B111,Pagamentos!$A:$A,DRE!U$3)</f>
        <v>0</v>
      </c>
      <c r="V111" s="254">
        <f>SUMIFS(Pagamentos!$E:$E,Pagamentos!$B:$B,DRE!$B111,Pagamentos!$A:$A,DRE!V$3)</f>
        <v>0</v>
      </c>
      <c r="W111" s="254">
        <f>SUMIFS(Pagamentos!$E:$E,Pagamentos!$B:$B,DRE!$B111,Pagamentos!$A:$A,DRE!W$3)</f>
        <v>0</v>
      </c>
      <c r="X111" s="254">
        <f>SUMIFS(Pagamentos!$E:$E,Pagamentos!$B:$B,DRE!$B111,Pagamentos!$A:$A,DRE!X$3)</f>
        <v>0</v>
      </c>
      <c r="Y111" s="254">
        <f>SUMIFS(Pagamentos!$E:$E,Pagamentos!$B:$B,DRE!$B111,Pagamentos!$A:$A,DRE!Y$3)</f>
        <v>0</v>
      </c>
      <c r="Z111" s="254">
        <f>SUMIFS(Pagamentos!$E:$E,Pagamentos!$B:$B,DRE!$B111,Pagamentos!$A:$A,DRE!Z$3)</f>
        <v>0</v>
      </c>
      <c r="AA111" s="254">
        <f>SUMIFS(Pagamentos!$E:$E,Pagamentos!$B:$B,DRE!$B111,Pagamentos!$A:$A,DRE!AA$3)</f>
        <v>0</v>
      </c>
      <c r="AB111" s="254">
        <f>SUMIFS(Pagamentos!$E:$E,Pagamentos!$B:$B,DRE!$B111,Pagamentos!$A:$A,DRE!AB$3)</f>
        <v>0</v>
      </c>
      <c r="AC111" s="254">
        <f>SUMIFS(Pagamentos!$E:$E,Pagamentos!$B:$B,DRE!$B111,Pagamentos!$A:$A,DRE!AC$3)</f>
        <v>0</v>
      </c>
      <c r="AD111" s="254">
        <f>SUMIFS(Pagamentos!$E:$E,Pagamentos!$B:$B,DRE!$B111,Pagamentos!$A:$A,DRE!AD$3)</f>
        <v>0</v>
      </c>
      <c r="AE111" s="254">
        <f>SUMIFS(Pagamentos!$E:$E,Pagamentos!$B:$B,DRE!$B111,Pagamentos!$A:$A,DRE!AE$3)</f>
        <v>0</v>
      </c>
      <c r="AF111" s="254">
        <f>SUMIFS(Pagamentos!$E:$E,Pagamentos!$B:$B,DRE!$B111,Pagamentos!$A:$A,DRE!AF$3)</f>
        <v>0</v>
      </c>
      <c r="AG111" s="254">
        <f>SUMIFS(Pagamentos!$E:$E,Pagamentos!$B:$B,DRE!$B111,Pagamentos!$A:$A,DRE!AG$3)</f>
        <v>0</v>
      </c>
      <c r="AH111" s="254">
        <f>SUMIFS(Pagamentos!$E:$E,Pagamentos!$B:$B,DRE!$B111,Pagamentos!$A:$A,DRE!AH$3)</f>
        <v>0</v>
      </c>
      <c r="AI111" s="254">
        <f>SUMIFS(Pagamentos!$E:$E,Pagamentos!$B:$B,DRE!$B111,Pagamentos!$A:$A,DRE!AI$3)</f>
        <v>0</v>
      </c>
      <c r="AJ111" s="254">
        <f>SUMIFS(Pagamentos!$E:$E,Pagamentos!$B:$B,DRE!$B111,Pagamentos!$A:$A,DRE!AJ$3)</f>
        <v>0</v>
      </c>
      <c r="AK111" s="254">
        <f>SUMIFS(Pagamentos!$E:$E,Pagamentos!$B:$B,DRE!$B111,Pagamentos!$A:$A,DRE!AK$3)</f>
        <v>0</v>
      </c>
      <c r="AL111" s="254">
        <f>SUMIFS(Pagamentos!$E:$E,Pagamentos!$B:$B,DRE!$B111,Pagamentos!$A:$A,DRE!AL$3)</f>
        <v>0</v>
      </c>
      <c r="AM111" s="254">
        <f>SUMIFS(Pagamentos!$E:$E,Pagamentos!$B:$B,DRE!$B111,Pagamentos!$A:$A,DRE!AM$3)</f>
        <v>0</v>
      </c>
      <c r="AN111" s="254">
        <f>SUMIFS(Pagamentos!$E:$E,Pagamentos!$B:$B,DRE!$B111,Pagamentos!$A:$A,DRE!AN$3)</f>
        <v>0</v>
      </c>
      <c r="AO111" s="254">
        <f>SUMIFS(Pagamentos!$E:$E,Pagamentos!$B:$B,DRE!$B111,Pagamentos!$A:$A,DRE!AO$3)</f>
        <v>0</v>
      </c>
      <c r="AP111" s="254">
        <f>SUMIFS(Pagamentos!$E:$E,Pagamentos!$B:$B,DRE!$B111,Pagamentos!$A:$A,DRE!AP$3)</f>
        <v>0</v>
      </c>
      <c r="AQ111" s="254">
        <f>SUMIFS(Pagamentos!$E:$E,Pagamentos!$B:$B,DRE!$B111,Pagamentos!$A:$A,DRE!AQ$3)</f>
        <v>0</v>
      </c>
      <c r="AR111" s="254">
        <f>SUMIFS(Pagamentos!$E:$E,Pagamentos!$B:$B,DRE!$B111,Pagamentos!$A:$A,DRE!AR$3)</f>
        <v>0</v>
      </c>
      <c r="AS111" s="254">
        <f>SUMIFS(Pagamentos!$E:$E,Pagamentos!$B:$B,DRE!$B111,Pagamentos!$A:$A,DRE!AS$3)</f>
        <v>0</v>
      </c>
    </row>
    <row r="112" spans="1:45" s="250" customFormat="1" outlineLevel="1" x14ac:dyDescent="0.25">
      <c r="A112" s="248">
        <v>109</v>
      </c>
      <c r="B112" s="251" t="str">
        <f>VLOOKUP(A112,Config!$A$8:$B$176,2,0)</f>
        <v>SERASA/SPC</v>
      </c>
      <c r="C112" s="252"/>
      <c r="D112" s="253"/>
      <c r="F112" s="108"/>
      <c r="G112" s="103" t="str">
        <f t="shared" si="40"/>
        <v/>
      </c>
      <c r="I112" s="105">
        <f t="shared" si="61"/>
        <v>0</v>
      </c>
      <c r="J112" s="103">
        <f t="shared" si="41"/>
        <v>0</v>
      </c>
      <c r="L112" s="108" t="str">
        <f t="shared" si="62"/>
        <v/>
      </c>
      <c r="M112" s="103" t="str">
        <f t="shared" si="63"/>
        <v/>
      </c>
      <c r="O112" s="254">
        <f>SUMIFS(Pagamentos!$E:$E,Pagamentos!$B:$B,DRE!$B112,Pagamentos!$A:$A,DRE!O$3)</f>
        <v>0</v>
      </c>
      <c r="P112" s="254">
        <f>SUMIFS(Pagamentos!$E:$E,Pagamentos!$B:$B,DRE!$B112,Pagamentos!$A:$A,DRE!P$3)</f>
        <v>0</v>
      </c>
      <c r="Q112" s="254">
        <f>SUMIFS(Pagamentos!$E:$E,Pagamentos!$B:$B,DRE!$B112,Pagamentos!$A:$A,DRE!Q$3)</f>
        <v>0</v>
      </c>
      <c r="R112" s="254">
        <f>SUMIFS(Pagamentos!$E:$E,Pagamentos!$B:$B,DRE!$B112,Pagamentos!$A:$A,DRE!R$3)</f>
        <v>0</v>
      </c>
      <c r="S112" s="254">
        <f>SUMIFS(Pagamentos!$E:$E,Pagamentos!$B:$B,DRE!$B112,Pagamentos!$A:$A,DRE!S$3)</f>
        <v>0</v>
      </c>
      <c r="T112" s="254">
        <f>SUMIFS(Pagamentos!$E:$E,Pagamentos!$B:$B,DRE!$B112,Pagamentos!$A:$A,DRE!T$3)</f>
        <v>0</v>
      </c>
      <c r="U112" s="254">
        <f>SUMIFS(Pagamentos!$E:$E,Pagamentos!$B:$B,DRE!$B112,Pagamentos!$A:$A,DRE!U$3)</f>
        <v>0</v>
      </c>
      <c r="V112" s="254">
        <f>SUMIFS(Pagamentos!$E:$E,Pagamentos!$B:$B,DRE!$B112,Pagamentos!$A:$A,DRE!V$3)</f>
        <v>0</v>
      </c>
      <c r="W112" s="254">
        <f>SUMIFS(Pagamentos!$E:$E,Pagamentos!$B:$B,DRE!$B112,Pagamentos!$A:$A,DRE!W$3)</f>
        <v>0</v>
      </c>
      <c r="X112" s="254">
        <f>SUMIFS(Pagamentos!$E:$E,Pagamentos!$B:$B,DRE!$B112,Pagamentos!$A:$A,DRE!X$3)</f>
        <v>0</v>
      </c>
      <c r="Y112" s="254">
        <f>SUMIFS(Pagamentos!$E:$E,Pagamentos!$B:$B,DRE!$B112,Pagamentos!$A:$A,DRE!Y$3)</f>
        <v>0</v>
      </c>
      <c r="Z112" s="254">
        <f>SUMIFS(Pagamentos!$E:$E,Pagamentos!$B:$B,DRE!$B112,Pagamentos!$A:$A,DRE!Z$3)</f>
        <v>0</v>
      </c>
      <c r="AA112" s="254">
        <f>SUMIFS(Pagamentos!$E:$E,Pagamentos!$B:$B,DRE!$B112,Pagamentos!$A:$A,DRE!AA$3)</f>
        <v>0</v>
      </c>
      <c r="AB112" s="254">
        <f>SUMIFS(Pagamentos!$E:$E,Pagamentos!$B:$B,DRE!$B112,Pagamentos!$A:$A,DRE!AB$3)</f>
        <v>0</v>
      </c>
      <c r="AC112" s="254">
        <f>SUMIFS(Pagamentos!$E:$E,Pagamentos!$B:$B,DRE!$B112,Pagamentos!$A:$A,DRE!AC$3)</f>
        <v>0</v>
      </c>
      <c r="AD112" s="254">
        <f>SUMIFS(Pagamentos!$E:$E,Pagamentos!$B:$B,DRE!$B112,Pagamentos!$A:$A,DRE!AD$3)</f>
        <v>0</v>
      </c>
      <c r="AE112" s="254">
        <f>SUMIFS(Pagamentos!$E:$E,Pagamentos!$B:$B,DRE!$B112,Pagamentos!$A:$A,DRE!AE$3)</f>
        <v>0</v>
      </c>
      <c r="AF112" s="254">
        <f>SUMIFS(Pagamentos!$E:$E,Pagamentos!$B:$B,DRE!$B112,Pagamentos!$A:$A,DRE!AF$3)</f>
        <v>0</v>
      </c>
      <c r="AG112" s="254">
        <f>SUMIFS(Pagamentos!$E:$E,Pagamentos!$B:$B,DRE!$B112,Pagamentos!$A:$A,DRE!AG$3)</f>
        <v>0</v>
      </c>
      <c r="AH112" s="254">
        <f>SUMIFS(Pagamentos!$E:$E,Pagamentos!$B:$B,DRE!$B112,Pagamentos!$A:$A,DRE!AH$3)</f>
        <v>0</v>
      </c>
      <c r="AI112" s="254">
        <f>SUMIFS(Pagamentos!$E:$E,Pagamentos!$B:$B,DRE!$B112,Pagamentos!$A:$A,DRE!AI$3)</f>
        <v>0</v>
      </c>
      <c r="AJ112" s="254">
        <f>SUMIFS(Pagamentos!$E:$E,Pagamentos!$B:$B,DRE!$B112,Pagamentos!$A:$A,DRE!AJ$3)</f>
        <v>0</v>
      </c>
      <c r="AK112" s="254">
        <f>SUMIFS(Pagamentos!$E:$E,Pagamentos!$B:$B,DRE!$B112,Pagamentos!$A:$A,DRE!AK$3)</f>
        <v>0</v>
      </c>
      <c r="AL112" s="254">
        <f>SUMIFS(Pagamentos!$E:$E,Pagamentos!$B:$B,DRE!$B112,Pagamentos!$A:$A,DRE!AL$3)</f>
        <v>0</v>
      </c>
      <c r="AM112" s="254">
        <f>SUMIFS(Pagamentos!$E:$E,Pagamentos!$B:$B,DRE!$B112,Pagamentos!$A:$A,DRE!AM$3)</f>
        <v>0</v>
      </c>
      <c r="AN112" s="254">
        <f>SUMIFS(Pagamentos!$E:$E,Pagamentos!$B:$B,DRE!$B112,Pagamentos!$A:$A,DRE!AN$3)</f>
        <v>0</v>
      </c>
      <c r="AO112" s="254">
        <f>SUMIFS(Pagamentos!$E:$E,Pagamentos!$B:$B,DRE!$B112,Pagamentos!$A:$A,DRE!AO$3)</f>
        <v>0</v>
      </c>
      <c r="AP112" s="254">
        <f>SUMIFS(Pagamentos!$E:$E,Pagamentos!$B:$B,DRE!$B112,Pagamentos!$A:$A,DRE!AP$3)</f>
        <v>0</v>
      </c>
      <c r="AQ112" s="254">
        <f>SUMIFS(Pagamentos!$E:$E,Pagamentos!$B:$B,DRE!$B112,Pagamentos!$A:$A,DRE!AQ$3)</f>
        <v>0</v>
      </c>
      <c r="AR112" s="254">
        <f>SUMIFS(Pagamentos!$E:$E,Pagamentos!$B:$B,DRE!$B112,Pagamentos!$A:$A,DRE!AR$3)</f>
        <v>0</v>
      </c>
      <c r="AS112" s="254">
        <f>SUMIFS(Pagamentos!$E:$E,Pagamentos!$B:$B,DRE!$B112,Pagamentos!$A:$A,DRE!AS$3)</f>
        <v>0</v>
      </c>
    </row>
    <row r="113" spans="1:45" s="250" customFormat="1" outlineLevel="1" x14ac:dyDescent="0.25">
      <c r="A113" s="248">
        <v>110</v>
      </c>
      <c r="B113" s="251" t="str">
        <f>VLOOKUP(A113,Config!$A$8:$B$176,2,0)</f>
        <v>FUNDO FIXO</v>
      </c>
      <c r="C113" s="252"/>
      <c r="D113" s="253"/>
      <c r="F113" s="108"/>
      <c r="G113" s="103" t="str">
        <f t="shared" si="40"/>
        <v/>
      </c>
      <c r="I113" s="105">
        <f t="shared" si="61"/>
        <v>0</v>
      </c>
      <c r="J113" s="103">
        <f t="shared" si="41"/>
        <v>0</v>
      </c>
      <c r="L113" s="108" t="str">
        <f t="shared" si="62"/>
        <v/>
      </c>
      <c r="M113" s="103" t="str">
        <f t="shared" si="63"/>
        <v/>
      </c>
      <c r="O113" s="254">
        <f>SUMIFS(Pagamentos!$E:$E,Pagamentos!$B:$B,DRE!$B113,Pagamentos!$A:$A,DRE!O$3)</f>
        <v>0</v>
      </c>
      <c r="P113" s="254">
        <f>SUMIFS(Pagamentos!$E:$E,Pagamentos!$B:$B,DRE!$B113,Pagamentos!$A:$A,DRE!P$3)</f>
        <v>0</v>
      </c>
      <c r="Q113" s="254">
        <f>SUMIFS(Pagamentos!$E:$E,Pagamentos!$B:$B,DRE!$B113,Pagamentos!$A:$A,DRE!Q$3)</f>
        <v>0</v>
      </c>
      <c r="R113" s="254">
        <f>SUMIFS(Pagamentos!$E:$E,Pagamentos!$B:$B,DRE!$B113,Pagamentos!$A:$A,DRE!R$3)</f>
        <v>0</v>
      </c>
      <c r="S113" s="254">
        <f>SUMIFS(Pagamentos!$E:$E,Pagamentos!$B:$B,DRE!$B113,Pagamentos!$A:$A,DRE!S$3)</f>
        <v>0</v>
      </c>
      <c r="T113" s="254">
        <f>SUMIFS(Pagamentos!$E:$E,Pagamentos!$B:$B,DRE!$B113,Pagamentos!$A:$A,DRE!T$3)</f>
        <v>0</v>
      </c>
      <c r="U113" s="254">
        <f>SUMIFS(Pagamentos!$E:$E,Pagamentos!$B:$B,DRE!$B113,Pagamentos!$A:$A,DRE!U$3)</f>
        <v>0</v>
      </c>
      <c r="V113" s="254">
        <f>SUMIFS(Pagamentos!$E:$E,Pagamentos!$B:$B,DRE!$B113,Pagamentos!$A:$A,DRE!V$3)</f>
        <v>0</v>
      </c>
      <c r="W113" s="254">
        <f>SUMIFS(Pagamentos!$E:$E,Pagamentos!$B:$B,DRE!$B113,Pagamentos!$A:$A,DRE!W$3)</f>
        <v>0</v>
      </c>
      <c r="X113" s="254">
        <f>SUMIFS(Pagamentos!$E:$E,Pagamentos!$B:$B,DRE!$B113,Pagamentos!$A:$A,DRE!X$3)</f>
        <v>0</v>
      </c>
      <c r="Y113" s="254">
        <f>SUMIFS(Pagamentos!$E:$E,Pagamentos!$B:$B,DRE!$B113,Pagamentos!$A:$A,DRE!Y$3)</f>
        <v>0</v>
      </c>
      <c r="Z113" s="254">
        <f>SUMIFS(Pagamentos!$E:$E,Pagamentos!$B:$B,DRE!$B113,Pagamentos!$A:$A,DRE!Z$3)</f>
        <v>0</v>
      </c>
      <c r="AA113" s="254">
        <f>SUMIFS(Pagamentos!$E:$E,Pagamentos!$B:$B,DRE!$B113,Pagamentos!$A:$A,DRE!AA$3)</f>
        <v>0</v>
      </c>
      <c r="AB113" s="254">
        <f>SUMIFS(Pagamentos!$E:$E,Pagamentos!$B:$B,DRE!$B113,Pagamentos!$A:$A,DRE!AB$3)</f>
        <v>0</v>
      </c>
      <c r="AC113" s="254">
        <f>SUMIFS(Pagamentos!$E:$E,Pagamentos!$B:$B,DRE!$B113,Pagamentos!$A:$A,DRE!AC$3)</f>
        <v>0</v>
      </c>
      <c r="AD113" s="254">
        <f>SUMIFS(Pagamentos!$E:$E,Pagamentos!$B:$B,DRE!$B113,Pagamentos!$A:$A,DRE!AD$3)</f>
        <v>0</v>
      </c>
      <c r="AE113" s="254">
        <f>SUMIFS(Pagamentos!$E:$E,Pagamentos!$B:$B,DRE!$B113,Pagamentos!$A:$A,DRE!AE$3)</f>
        <v>0</v>
      </c>
      <c r="AF113" s="254">
        <f>SUMIFS(Pagamentos!$E:$E,Pagamentos!$B:$B,DRE!$B113,Pagamentos!$A:$A,DRE!AF$3)</f>
        <v>0</v>
      </c>
      <c r="AG113" s="254">
        <f>SUMIFS(Pagamentos!$E:$E,Pagamentos!$B:$B,DRE!$B113,Pagamentos!$A:$A,DRE!AG$3)</f>
        <v>0</v>
      </c>
      <c r="AH113" s="254">
        <f>SUMIFS(Pagamentos!$E:$E,Pagamentos!$B:$B,DRE!$B113,Pagamentos!$A:$A,DRE!AH$3)</f>
        <v>0</v>
      </c>
      <c r="AI113" s="254">
        <f>SUMIFS(Pagamentos!$E:$E,Pagamentos!$B:$B,DRE!$B113,Pagamentos!$A:$A,DRE!AI$3)</f>
        <v>0</v>
      </c>
      <c r="AJ113" s="254">
        <f>SUMIFS(Pagamentos!$E:$E,Pagamentos!$B:$B,DRE!$B113,Pagamentos!$A:$A,DRE!AJ$3)</f>
        <v>0</v>
      </c>
      <c r="AK113" s="254">
        <f>SUMIFS(Pagamentos!$E:$E,Pagamentos!$B:$B,DRE!$B113,Pagamentos!$A:$A,DRE!AK$3)</f>
        <v>0</v>
      </c>
      <c r="AL113" s="254">
        <f>SUMIFS(Pagamentos!$E:$E,Pagamentos!$B:$B,DRE!$B113,Pagamentos!$A:$A,DRE!AL$3)</f>
        <v>0</v>
      </c>
      <c r="AM113" s="254">
        <f>SUMIFS(Pagamentos!$E:$E,Pagamentos!$B:$B,DRE!$B113,Pagamentos!$A:$A,DRE!AM$3)</f>
        <v>0</v>
      </c>
      <c r="AN113" s="254">
        <f>SUMIFS(Pagamentos!$E:$E,Pagamentos!$B:$B,DRE!$B113,Pagamentos!$A:$A,DRE!AN$3)</f>
        <v>0</v>
      </c>
      <c r="AO113" s="254">
        <f>SUMIFS(Pagamentos!$E:$E,Pagamentos!$B:$B,DRE!$B113,Pagamentos!$A:$A,DRE!AO$3)</f>
        <v>0</v>
      </c>
      <c r="AP113" s="254">
        <f>SUMIFS(Pagamentos!$E:$E,Pagamentos!$B:$B,DRE!$B113,Pagamentos!$A:$A,DRE!AP$3)</f>
        <v>0</v>
      </c>
      <c r="AQ113" s="254">
        <f>SUMIFS(Pagamentos!$E:$E,Pagamentos!$B:$B,DRE!$B113,Pagamentos!$A:$A,DRE!AQ$3)</f>
        <v>0</v>
      </c>
      <c r="AR113" s="254">
        <f>SUMIFS(Pagamentos!$E:$E,Pagamentos!$B:$B,DRE!$B113,Pagamentos!$A:$A,DRE!AR$3)</f>
        <v>0</v>
      </c>
      <c r="AS113" s="254">
        <f>SUMIFS(Pagamentos!$E:$E,Pagamentos!$B:$B,DRE!$B113,Pagamentos!$A:$A,DRE!AS$3)</f>
        <v>0</v>
      </c>
    </row>
    <row r="114" spans="1:45" s="250" customFormat="1" outlineLevel="1" x14ac:dyDescent="0.25">
      <c r="A114" s="248">
        <v>111</v>
      </c>
      <c r="B114" s="251" t="str">
        <f>VLOOKUP(A114,Config!$A$8:$B$176,2,0)</f>
        <v>LICENÇAS DIVERSAS</v>
      </c>
      <c r="C114" s="252"/>
      <c r="D114" s="253"/>
      <c r="F114" s="108"/>
      <c r="G114" s="103" t="str">
        <f t="shared" si="40"/>
        <v/>
      </c>
      <c r="I114" s="105">
        <f t="shared" si="61"/>
        <v>1068.54</v>
      </c>
      <c r="J114" s="103">
        <f t="shared" si="41"/>
        <v>4.4938849452406666E-4</v>
      </c>
      <c r="L114" s="108">
        <f t="shared" si="62"/>
        <v>1068.54</v>
      </c>
      <c r="M114" s="103" t="e">
        <f t="shared" si="63"/>
        <v>#DIV/0!</v>
      </c>
      <c r="O114" s="254">
        <f>SUMIFS(Pagamentos!$E:$E,Pagamentos!$B:$B,DRE!$B114,Pagamentos!$A:$A,DRE!O$3)</f>
        <v>0</v>
      </c>
      <c r="P114" s="254">
        <f>SUMIFS(Pagamentos!$E:$E,Pagamentos!$B:$B,DRE!$B114,Pagamentos!$A:$A,DRE!P$3)</f>
        <v>0</v>
      </c>
      <c r="Q114" s="254">
        <f>SUMIFS(Pagamentos!$E:$E,Pagamentos!$B:$B,DRE!$B114,Pagamentos!$A:$A,DRE!Q$3)</f>
        <v>0</v>
      </c>
      <c r="R114" s="254">
        <f>SUMIFS(Pagamentos!$E:$E,Pagamentos!$B:$B,DRE!$B114,Pagamentos!$A:$A,DRE!R$3)</f>
        <v>784.54</v>
      </c>
      <c r="S114" s="254">
        <f>SUMIFS(Pagamentos!$E:$E,Pagamentos!$B:$B,DRE!$B114,Pagamentos!$A:$A,DRE!S$3)</f>
        <v>0</v>
      </c>
      <c r="T114" s="254">
        <f>SUMIFS(Pagamentos!$E:$E,Pagamentos!$B:$B,DRE!$B114,Pagamentos!$A:$A,DRE!T$3)</f>
        <v>0</v>
      </c>
      <c r="U114" s="254">
        <f>SUMIFS(Pagamentos!$E:$E,Pagamentos!$B:$B,DRE!$B114,Pagamentos!$A:$A,DRE!U$3)</f>
        <v>0</v>
      </c>
      <c r="V114" s="254">
        <f>SUMIFS(Pagamentos!$E:$E,Pagamentos!$B:$B,DRE!$B114,Pagamentos!$A:$A,DRE!V$3)</f>
        <v>0</v>
      </c>
      <c r="W114" s="254">
        <f>SUMIFS(Pagamentos!$E:$E,Pagamentos!$B:$B,DRE!$B114,Pagamentos!$A:$A,DRE!W$3)</f>
        <v>0</v>
      </c>
      <c r="X114" s="254">
        <f>SUMIFS(Pagamentos!$E:$E,Pagamentos!$B:$B,DRE!$B114,Pagamentos!$A:$A,DRE!X$3)</f>
        <v>0</v>
      </c>
      <c r="Y114" s="254">
        <f>SUMIFS(Pagamentos!$E:$E,Pagamentos!$B:$B,DRE!$B114,Pagamentos!$A:$A,DRE!Y$3)</f>
        <v>0</v>
      </c>
      <c r="Z114" s="254">
        <f>SUMIFS(Pagamentos!$E:$E,Pagamentos!$B:$B,DRE!$B114,Pagamentos!$A:$A,DRE!Z$3)</f>
        <v>0</v>
      </c>
      <c r="AA114" s="254">
        <f>SUMIFS(Pagamentos!$E:$E,Pagamentos!$B:$B,DRE!$B114,Pagamentos!$A:$A,DRE!AA$3)</f>
        <v>0</v>
      </c>
      <c r="AB114" s="254">
        <f>SUMIFS(Pagamentos!$E:$E,Pagamentos!$B:$B,DRE!$B114,Pagamentos!$A:$A,DRE!AB$3)</f>
        <v>0</v>
      </c>
      <c r="AC114" s="254">
        <f>SUMIFS(Pagamentos!$E:$E,Pagamentos!$B:$B,DRE!$B114,Pagamentos!$A:$A,DRE!AC$3)</f>
        <v>0</v>
      </c>
      <c r="AD114" s="254">
        <f>SUMIFS(Pagamentos!$E:$E,Pagamentos!$B:$B,DRE!$B114,Pagamentos!$A:$A,DRE!AD$3)</f>
        <v>0</v>
      </c>
      <c r="AE114" s="254">
        <f>SUMIFS(Pagamentos!$E:$E,Pagamentos!$B:$B,DRE!$B114,Pagamentos!$A:$A,DRE!AE$3)</f>
        <v>0</v>
      </c>
      <c r="AF114" s="254">
        <f>SUMIFS(Pagamentos!$E:$E,Pagamentos!$B:$B,DRE!$B114,Pagamentos!$A:$A,DRE!AF$3)</f>
        <v>76</v>
      </c>
      <c r="AG114" s="254">
        <f>SUMIFS(Pagamentos!$E:$E,Pagamentos!$B:$B,DRE!$B114,Pagamentos!$A:$A,DRE!AG$3)</f>
        <v>0</v>
      </c>
      <c r="AH114" s="254">
        <f>SUMIFS(Pagamentos!$E:$E,Pagamentos!$B:$B,DRE!$B114,Pagamentos!$A:$A,DRE!AH$3)</f>
        <v>0</v>
      </c>
      <c r="AI114" s="254">
        <f>SUMIFS(Pagamentos!$E:$E,Pagamentos!$B:$B,DRE!$B114,Pagamentos!$A:$A,DRE!AI$3)</f>
        <v>0</v>
      </c>
      <c r="AJ114" s="254">
        <f>SUMIFS(Pagamentos!$E:$E,Pagamentos!$B:$B,DRE!$B114,Pagamentos!$A:$A,DRE!AJ$3)</f>
        <v>0</v>
      </c>
      <c r="AK114" s="254">
        <f>SUMIFS(Pagamentos!$E:$E,Pagamentos!$B:$B,DRE!$B114,Pagamentos!$A:$A,DRE!AK$3)</f>
        <v>0</v>
      </c>
      <c r="AL114" s="254">
        <f>SUMIFS(Pagamentos!$E:$E,Pagamentos!$B:$B,DRE!$B114,Pagamentos!$A:$A,DRE!AL$3)</f>
        <v>0</v>
      </c>
      <c r="AM114" s="254">
        <f>SUMIFS(Pagamentos!$E:$E,Pagamentos!$B:$B,DRE!$B114,Pagamentos!$A:$A,DRE!AM$3)</f>
        <v>208</v>
      </c>
      <c r="AN114" s="254">
        <f>SUMIFS(Pagamentos!$E:$E,Pagamentos!$B:$B,DRE!$B114,Pagamentos!$A:$A,DRE!AN$3)</f>
        <v>0</v>
      </c>
      <c r="AO114" s="254">
        <f>SUMIFS(Pagamentos!$E:$E,Pagamentos!$B:$B,DRE!$B114,Pagamentos!$A:$A,DRE!AO$3)</f>
        <v>0</v>
      </c>
      <c r="AP114" s="254">
        <f>SUMIFS(Pagamentos!$E:$E,Pagamentos!$B:$B,DRE!$B114,Pagamentos!$A:$A,DRE!AP$3)</f>
        <v>0</v>
      </c>
      <c r="AQ114" s="254">
        <f>SUMIFS(Pagamentos!$E:$E,Pagamentos!$B:$B,DRE!$B114,Pagamentos!$A:$A,DRE!AQ$3)</f>
        <v>0</v>
      </c>
      <c r="AR114" s="254">
        <f>SUMIFS(Pagamentos!$E:$E,Pagamentos!$B:$B,DRE!$B114,Pagamentos!$A:$A,DRE!AR$3)</f>
        <v>0</v>
      </c>
      <c r="AS114" s="254">
        <f>SUMIFS(Pagamentos!$E:$E,Pagamentos!$B:$B,DRE!$B114,Pagamentos!$A:$A,DRE!AS$3)</f>
        <v>0</v>
      </c>
    </row>
    <row r="115" spans="1:45" s="250" customFormat="1" outlineLevel="1" x14ac:dyDescent="0.25">
      <c r="A115" s="248">
        <v>112</v>
      </c>
      <c r="B115" s="251" t="str">
        <f>VLOOKUP(A115,Config!$A$8:$B$176,2,0)</f>
        <v>MARKETING E PUBLICIDADE</v>
      </c>
      <c r="C115" s="252"/>
      <c r="D115" s="253"/>
      <c r="F115" s="108"/>
      <c r="G115" s="103" t="str">
        <f t="shared" si="40"/>
        <v/>
      </c>
      <c r="I115" s="105">
        <f t="shared" si="61"/>
        <v>0</v>
      </c>
      <c r="J115" s="103">
        <f t="shared" si="41"/>
        <v>0</v>
      </c>
      <c r="L115" s="108" t="str">
        <f t="shared" si="62"/>
        <v/>
      </c>
      <c r="M115" s="103" t="str">
        <f t="shared" si="63"/>
        <v/>
      </c>
      <c r="O115" s="254">
        <f>SUMIFS(Pagamentos!$E:$E,Pagamentos!$B:$B,DRE!$B115,Pagamentos!$A:$A,DRE!O$3)</f>
        <v>0</v>
      </c>
      <c r="P115" s="254">
        <f>SUMIFS(Pagamentos!$E:$E,Pagamentos!$B:$B,DRE!$B115,Pagamentos!$A:$A,DRE!P$3)</f>
        <v>0</v>
      </c>
      <c r="Q115" s="254">
        <f>SUMIFS(Pagamentos!$E:$E,Pagamentos!$B:$B,DRE!$B115,Pagamentos!$A:$A,DRE!Q$3)</f>
        <v>0</v>
      </c>
      <c r="R115" s="254">
        <f>SUMIFS(Pagamentos!$E:$E,Pagamentos!$B:$B,DRE!$B115,Pagamentos!$A:$A,DRE!R$3)</f>
        <v>0</v>
      </c>
      <c r="S115" s="254">
        <f>SUMIFS(Pagamentos!$E:$E,Pagamentos!$B:$B,DRE!$B115,Pagamentos!$A:$A,DRE!S$3)</f>
        <v>0</v>
      </c>
      <c r="T115" s="254">
        <f>SUMIFS(Pagamentos!$E:$E,Pagamentos!$B:$B,DRE!$B115,Pagamentos!$A:$A,DRE!T$3)</f>
        <v>0</v>
      </c>
      <c r="U115" s="254">
        <f>SUMIFS(Pagamentos!$E:$E,Pagamentos!$B:$B,DRE!$B115,Pagamentos!$A:$A,DRE!U$3)</f>
        <v>0</v>
      </c>
      <c r="V115" s="254">
        <f>SUMIFS(Pagamentos!$E:$E,Pagamentos!$B:$B,DRE!$B115,Pagamentos!$A:$A,DRE!V$3)</f>
        <v>0</v>
      </c>
      <c r="W115" s="254">
        <f>SUMIFS(Pagamentos!$E:$E,Pagamentos!$B:$B,DRE!$B115,Pagamentos!$A:$A,DRE!W$3)</f>
        <v>0</v>
      </c>
      <c r="X115" s="254">
        <f>SUMIFS(Pagamentos!$E:$E,Pagamentos!$B:$B,DRE!$B115,Pagamentos!$A:$A,DRE!X$3)</f>
        <v>0</v>
      </c>
      <c r="Y115" s="254">
        <f>SUMIFS(Pagamentos!$E:$E,Pagamentos!$B:$B,DRE!$B115,Pagamentos!$A:$A,DRE!Y$3)</f>
        <v>0</v>
      </c>
      <c r="Z115" s="254">
        <f>SUMIFS(Pagamentos!$E:$E,Pagamentos!$B:$B,DRE!$B115,Pagamentos!$A:$A,DRE!Z$3)</f>
        <v>0</v>
      </c>
      <c r="AA115" s="254">
        <f>SUMIFS(Pagamentos!$E:$E,Pagamentos!$B:$B,DRE!$B115,Pagamentos!$A:$A,DRE!AA$3)</f>
        <v>0</v>
      </c>
      <c r="AB115" s="254">
        <f>SUMIFS(Pagamentos!$E:$E,Pagamentos!$B:$B,DRE!$B115,Pagamentos!$A:$A,DRE!AB$3)</f>
        <v>0</v>
      </c>
      <c r="AC115" s="254">
        <f>SUMIFS(Pagamentos!$E:$E,Pagamentos!$B:$B,DRE!$B115,Pagamentos!$A:$A,DRE!AC$3)</f>
        <v>0</v>
      </c>
      <c r="AD115" s="254">
        <f>SUMIFS(Pagamentos!$E:$E,Pagamentos!$B:$B,DRE!$B115,Pagamentos!$A:$A,DRE!AD$3)</f>
        <v>0</v>
      </c>
      <c r="AE115" s="254">
        <f>SUMIFS(Pagamentos!$E:$E,Pagamentos!$B:$B,DRE!$B115,Pagamentos!$A:$A,DRE!AE$3)</f>
        <v>0</v>
      </c>
      <c r="AF115" s="254">
        <f>SUMIFS(Pagamentos!$E:$E,Pagamentos!$B:$B,DRE!$B115,Pagamentos!$A:$A,DRE!AF$3)</f>
        <v>0</v>
      </c>
      <c r="AG115" s="254">
        <f>SUMIFS(Pagamentos!$E:$E,Pagamentos!$B:$B,DRE!$B115,Pagamentos!$A:$A,DRE!AG$3)</f>
        <v>0</v>
      </c>
      <c r="AH115" s="254">
        <f>SUMIFS(Pagamentos!$E:$E,Pagamentos!$B:$B,DRE!$B115,Pagamentos!$A:$A,DRE!AH$3)</f>
        <v>0</v>
      </c>
      <c r="AI115" s="254">
        <f>SUMIFS(Pagamentos!$E:$E,Pagamentos!$B:$B,DRE!$B115,Pagamentos!$A:$A,DRE!AI$3)</f>
        <v>0</v>
      </c>
      <c r="AJ115" s="254">
        <f>SUMIFS(Pagamentos!$E:$E,Pagamentos!$B:$B,DRE!$B115,Pagamentos!$A:$A,DRE!AJ$3)</f>
        <v>0</v>
      </c>
      <c r="AK115" s="254">
        <f>SUMIFS(Pagamentos!$E:$E,Pagamentos!$B:$B,DRE!$B115,Pagamentos!$A:$A,DRE!AK$3)</f>
        <v>0</v>
      </c>
      <c r="AL115" s="254">
        <f>SUMIFS(Pagamentos!$E:$E,Pagamentos!$B:$B,DRE!$B115,Pagamentos!$A:$A,DRE!AL$3)</f>
        <v>0</v>
      </c>
      <c r="AM115" s="254">
        <f>SUMIFS(Pagamentos!$E:$E,Pagamentos!$B:$B,DRE!$B115,Pagamentos!$A:$A,DRE!AM$3)</f>
        <v>0</v>
      </c>
      <c r="AN115" s="254">
        <f>SUMIFS(Pagamentos!$E:$E,Pagamentos!$B:$B,DRE!$B115,Pagamentos!$A:$A,DRE!AN$3)</f>
        <v>0</v>
      </c>
      <c r="AO115" s="254">
        <f>SUMIFS(Pagamentos!$E:$E,Pagamentos!$B:$B,DRE!$B115,Pagamentos!$A:$A,DRE!AO$3)</f>
        <v>0</v>
      </c>
      <c r="AP115" s="254">
        <f>SUMIFS(Pagamentos!$E:$E,Pagamentos!$B:$B,DRE!$B115,Pagamentos!$A:$A,DRE!AP$3)</f>
        <v>0</v>
      </c>
      <c r="AQ115" s="254">
        <f>SUMIFS(Pagamentos!$E:$E,Pagamentos!$B:$B,DRE!$B115,Pagamentos!$A:$A,DRE!AQ$3)</f>
        <v>0</v>
      </c>
      <c r="AR115" s="254">
        <f>SUMIFS(Pagamentos!$E:$E,Pagamentos!$B:$B,DRE!$B115,Pagamentos!$A:$A,DRE!AR$3)</f>
        <v>0</v>
      </c>
      <c r="AS115" s="254">
        <f>SUMIFS(Pagamentos!$E:$E,Pagamentos!$B:$B,DRE!$B115,Pagamentos!$A:$A,DRE!AS$3)</f>
        <v>0</v>
      </c>
    </row>
    <row r="116" spans="1:45" s="250" customFormat="1" outlineLevel="1" x14ac:dyDescent="0.25">
      <c r="A116" s="248">
        <v>113</v>
      </c>
      <c r="B116" s="251" t="str">
        <f>VLOOKUP(A116,Config!$A$8:$B$176,2,0)</f>
        <v>OUTROS TRIBUTOS</v>
      </c>
      <c r="C116" s="252"/>
      <c r="D116" s="253"/>
      <c r="F116" s="108"/>
      <c r="G116" s="103" t="str">
        <f t="shared" si="40"/>
        <v/>
      </c>
      <c r="I116" s="105">
        <f t="shared" si="61"/>
        <v>1494.8000000000002</v>
      </c>
      <c r="J116" s="103">
        <f t="shared" si="41"/>
        <v>6.2865772139047201E-4</v>
      </c>
      <c r="L116" s="108">
        <f t="shared" si="62"/>
        <v>1494.8000000000002</v>
      </c>
      <c r="M116" s="103" t="e">
        <f t="shared" si="63"/>
        <v>#DIV/0!</v>
      </c>
      <c r="O116" s="254">
        <f>SUMIFS(Pagamentos!$E:$E,Pagamentos!$B:$B,DRE!$B116,Pagamentos!$A:$A,DRE!O$3)</f>
        <v>0</v>
      </c>
      <c r="P116" s="254">
        <f>SUMIFS(Pagamentos!$E:$E,Pagamentos!$B:$B,DRE!$B116,Pagamentos!$A:$A,DRE!P$3)</f>
        <v>0</v>
      </c>
      <c r="Q116" s="254">
        <f>SUMIFS(Pagamentos!$E:$E,Pagamentos!$B:$B,DRE!$B116,Pagamentos!$A:$A,DRE!Q$3)</f>
        <v>0</v>
      </c>
      <c r="R116" s="254">
        <f>SUMIFS(Pagamentos!$E:$E,Pagamentos!$B:$B,DRE!$B116,Pagamentos!$A:$A,DRE!R$3)</f>
        <v>273.19</v>
      </c>
      <c r="S116" s="254">
        <f>SUMIFS(Pagamentos!$E:$E,Pagamentos!$B:$B,DRE!$B116,Pagamentos!$A:$A,DRE!S$3)</f>
        <v>0</v>
      </c>
      <c r="T116" s="254">
        <f>SUMIFS(Pagamentos!$E:$E,Pagamentos!$B:$B,DRE!$B116,Pagamentos!$A:$A,DRE!T$3)</f>
        <v>0</v>
      </c>
      <c r="U116" s="254">
        <f>SUMIFS(Pagamentos!$E:$E,Pagamentos!$B:$B,DRE!$B116,Pagamentos!$A:$A,DRE!U$3)</f>
        <v>0</v>
      </c>
      <c r="V116" s="254">
        <f>SUMIFS(Pagamentos!$E:$E,Pagamentos!$B:$B,DRE!$B116,Pagamentos!$A:$A,DRE!V$3)</f>
        <v>0</v>
      </c>
      <c r="W116" s="254">
        <f>SUMIFS(Pagamentos!$E:$E,Pagamentos!$B:$B,DRE!$B116,Pagamentos!$A:$A,DRE!W$3)</f>
        <v>0</v>
      </c>
      <c r="X116" s="254">
        <f>SUMIFS(Pagamentos!$E:$E,Pagamentos!$B:$B,DRE!$B116,Pagamentos!$A:$A,DRE!X$3)</f>
        <v>0</v>
      </c>
      <c r="Y116" s="254">
        <f>SUMIFS(Pagamentos!$E:$E,Pagamentos!$B:$B,DRE!$B116,Pagamentos!$A:$A,DRE!Y$3)</f>
        <v>0</v>
      </c>
      <c r="Z116" s="254">
        <f>SUMIFS(Pagamentos!$E:$E,Pagamentos!$B:$B,DRE!$B116,Pagamentos!$A:$A,DRE!Z$3)</f>
        <v>0</v>
      </c>
      <c r="AA116" s="254">
        <f>SUMIFS(Pagamentos!$E:$E,Pagamentos!$B:$B,DRE!$B116,Pagamentos!$A:$A,DRE!AA$3)</f>
        <v>0</v>
      </c>
      <c r="AB116" s="254">
        <f>SUMIFS(Pagamentos!$E:$E,Pagamentos!$B:$B,DRE!$B116,Pagamentos!$A:$A,DRE!AB$3)</f>
        <v>0</v>
      </c>
      <c r="AC116" s="254">
        <f>SUMIFS(Pagamentos!$E:$E,Pagamentos!$B:$B,DRE!$B116,Pagamentos!$A:$A,DRE!AC$3)</f>
        <v>0</v>
      </c>
      <c r="AD116" s="254">
        <f>SUMIFS(Pagamentos!$E:$E,Pagamentos!$B:$B,DRE!$B116,Pagamentos!$A:$A,DRE!AD$3)</f>
        <v>0</v>
      </c>
      <c r="AE116" s="254">
        <f>SUMIFS(Pagamentos!$E:$E,Pagamentos!$B:$B,DRE!$B116,Pagamentos!$A:$A,DRE!AE$3)</f>
        <v>0</v>
      </c>
      <c r="AF116" s="254">
        <f>SUMIFS(Pagamentos!$E:$E,Pagamentos!$B:$B,DRE!$B116,Pagamentos!$A:$A,DRE!AF$3)</f>
        <v>0</v>
      </c>
      <c r="AG116" s="254">
        <f>SUMIFS(Pagamentos!$E:$E,Pagamentos!$B:$B,DRE!$B116,Pagamentos!$A:$A,DRE!AG$3)</f>
        <v>0</v>
      </c>
      <c r="AH116" s="254">
        <f>SUMIFS(Pagamentos!$E:$E,Pagamentos!$B:$B,DRE!$B116,Pagamentos!$A:$A,DRE!AH$3)</f>
        <v>1126.71</v>
      </c>
      <c r="AI116" s="254">
        <f>SUMIFS(Pagamentos!$E:$E,Pagamentos!$B:$B,DRE!$B116,Pagamentos!$A:$A,DRE!AI$3)</f>
        <v>0</v>
      </c>
      <c r="AJ116" s="254">
        <f>SUMIFS(Pagamentos!$E:$E,Pagamentos!$B:$B,DRE!$B116,Pagamentos!$A:$A,DRE!AJ$3)</f>
        <v>0</v>
      </c>
      <c r="AK116" s="254">
        <f>SUMIFS(Pagamentos!$E:$E,Pagamentos!$B:$B,DRE!$B116,Pagamentos!$A:$A,DRE!AK$3)</f>
        <v>94.9</v>
      </c>
      <c r="AL116" s="254">
        <f>SUMIFS(Pagamentos!$E:$E,Pagamentos!$B:$B,DRE!$B116,Pagamentos!$A:$A,DRE!AL$3)</f>
        <v>0</v>
      </c>
      <c r="AM116" s="254">
        <f>SUMIFS(Pagamentos!$E:$E,Pagamentos!$B:$B,DRE!$B116,Pagamentos!$A:$A,DRE!AM$3)</f>
        <v>0</v>
      </c>
      <c r="AN116" s="254">
        <f>SUMIFS(Pagamentos!$E:$E,Pagamentos!$B:$B,DRE!$B116,Pagamentos!$A:$A,DRE!AN$3)</f>
        <v>0</v>
      </c>
      <c r="AO116" s="254">
        <f>SUMIFS(Pagamentos!$E:$E,Pagamentos!$B:$B,DRE!$B116,Pagamentos!$A:$A,DRE!AO$3)</f>
        <v>0</v>
      </c>
      <c r="AP116" s="254">
        <f>SUMIFS(Pagamentos!$E:$E,Pagamentos!$B:$B,DRE!$B116,Pagamentos!$A:$A,DRE!AP$3)</f>
        <v>0</v>
      </c>
      <c r="AQ116" s="254">
        <f>SUMIFS(Pagamentos!$E:$E,Pagamentos!$B:$B,DRE!$B116,Pagamentos!$A:$A,DRE!AQ$3)</f>
        <v>0</v>
      </c>
      <c r="AR116" s="254">
        <f>SUMIFS(Pagamentos!$E:$E,Pagamentos!$B:$B,DRE!$B116,Pagamentos!$A:$A,DRE!AR$3)</f>
        <v>0</v>
      </c>
      <c r="AS116" s="254">
        <f>SUMIFS(Pagamentos!$E:$E,Pagamentos!$B:$B,DRE!$B116,Pagamentos!$A:$A,DRE!AS$3)</f>
        <v>0</v>
      </c>
    </row>
    <row r="117" spans="1:45" s="250" customFormat="1" outlineLevel="1" x14ac:dyDescent="0.25">
      <c r="A117" s="248">
        <v>114</v>
      </c>
      <c r="B117" s="251" t="str">
        <f>VLOOKUP(A117,Config!$A$8:$B$176,2,0)</f>
        <v>REEMBOLSO DESPESA</v>
      </c>
      <c r="C117" s="252"/>
      <c r="D117" s="253"/>
      <c r="F117" s="108"/>
      <c r="G117" s="103" t="str">
        <f t="shared" si="40"/>
        <v/>
      </c>
      <c r="I117" s="105">
        <f t="shared" si="61"/>
        <v>54962.840000000004</v>
      </c>
      <c r="J117" s="103">
        <f t="shared" si="41"/>
        <v>2.3115342357204367E-2</v>
      </c>
      <c r="L117" s="108">
        <f t="shared" si="62"/>
        <v>54962.840000000004</v>
      </c>
      <c r="M117" s="103" t="e">
        <f t="shared" si="63"/>
        <v>#DIV/0!</v>
      </c>
      <c r="O117" s="254">
        <f>SUMIFS(Pagamentos!$E:$E,Pagamentos!$B:$B,DRE!$B117,Pagamentos!$A:$A,DRE!O$3)</f>
        <v>0</v>
      </c>
      <c r="P117" s="254">
        <f>SUMIFS(Pagamentos!$E:$E,Pagamentos!$B:$B,DRE!$B117,Pagamentos!$A:$A,DRE!P$3)</f>
        <v>300</v>
      </c>
      <c r="Q117" s="254">
        <f>SUMIFS(Pagamentos!$E:$E,Pagamentos!$B:$B,DRE!$B117,Pagamentos!$A:$A,DRE!Q$3)</f>
        <v>0</v>
      </c>
      <c r="R117" s="254">
        <f>SUMIFS(Pagamentos!$E:$E,Pagamentos!$B:$B,DRE!$B117,Pagamentos!$A:$A,DRE!R$3)</f>
        <v>1545.43</v>
      </c>
      <c r="S117" s="254">
        <f>SUMIFS(Pagamentos!$E:$E,Pagamentos!$B:$B,DRE!$B117,Pagamentos!$A:$A,DRE!S$3)</f>
        <v>42554.51</v>
      </c>
      <c r="T117" s="254">
        <f>SUMIFS(Pagamentos!$E:$E,Pagamentos!$B:$B,DRE!$B117,Pagamentos!$A:$A,DRE!T$3)</f>
        <v>148</v>
      </c>
      <c r="U117" s="254">
        <f>SUMIFS(Pagamentos!$E:$E,Pagamentos!$B:$B,DRE!$B117,Pagamentos!$A:$A,DRE!U$3)</f>
        <v>0</v>
      </c>
      <c r="V117" s="254">
        <f>SUMIFS(Pagamentos!$E:$E,Pagamentos!$B:$B,DRE!$B117,Pagamentos!$A:$A,DRE!V$3)</f>
        <v>0</v>
      </c>
      <c r="W117" s="254">
        <f>SUMIFS(Pagamentos!$E:$E,Pagamentos!$B:$B,DRE!$B117,Pagamentos!$A:$A,DRE!W$3)</f>
        <v>358.76</v>
      </c>
      <c r="X117" s="254">
        <f>SUMIFS(Pagamentos!$E:$E,Pagamentos!$B:$B,DRE!$B117,Pagamentos!$A:$A,DRE!X$3)</f>
        <v>184</v>
      </c>
      <c r="Y117" s="254">
        <f>SUMIFS(Pagamentos!$E:$E,Pagamentos!$B:$B,DRE!$B117,Pagamentos!$A:$A,DRE!Y$3)</f>
        <v>810</v>
      </c>
      <c r="Z117" s="254">
        <f>SUMIFS(Pagamentos!$E:$E,Pagamentos!$B:$B,DRE!$B117,Pagamentos!$A:$A,DRE!Z$3)</f>
        <v>0</v>
      </c>
      <c r="AA117" s="254">
        <f>SUMIFS(Pagamentos!$E:$E,Pagamentos!$B:$B,DRE!$B117,Pagamentos!$A:$A,DRE!AA$3)</f>
        <v>42.14</v>
      </c>
      <c r="AB117" s="254">
        <f>SUMIFS(Pagamentos!$E:$E,Pagamentos!$B:$B,DRE!$B117,Pagamentos!$A:$A,DRE!AB$3)</f>
        <v>0</v>
      </c>
      <c r="AC117" s="254">
        <f>SUMIFS(Pagamentos!$E:$E,Pagamentos!$B:$B,DRE!$B117,Pagamentos!$A:$A,DRE!AC$3)</f>
        <v>0</v>
      </c>
      <c r="AD117" s="254">
        <f>SUMIFS(Pagamentos!$E:$E,Pagamentos!$B:$B,DRE!$B117,Pagamentos!$A:$A,DRE!AD$3)</f>
        <v>0</v>
      </c>
      <c r="AE117" s="254">
        <f>SUMIFS(Pagamentos!$E:$E,Pagamentos!$B:$B,DRE!$B117,Pagamentos!$A:$A,DRE!AE$3)</f>
        <v>0</v>
      </c>
      <c r="AF117" s="254">
        <f>SUMIFS(Pagamentos!$E:$E,Pagamentos!$B:$B,DRE!$B117,Pagamentos!$A:$A,DRE!AF$3)</f>
        <v>0</v>
      </c>
      <c r="AG117" s="254">
        <f>SUMIFS(Pagamentos!$E:$E,Pagamentos!$B:$B,DRE!$B117,Pagamentos!$A:$A,DRE!AG$3)</f>
        <v>0</v>
      </c>
      <c r="AH117" s="254">
        <f>SUMIFS(Pagamentos!$E:$E,Pagamentos!$B:$B,DRE!$B117,Pagamentos!$A:$A,DRE!AH$3)</f>
        <v>0</v>
      </c>
      <c r="AI117" s="254">
        <f>SUMIFS(Pagamentos!$E:$E,Pagamentos!$B:$B,DRE!$B117,Pagamentos!$A:$A,DRE!AI$3)</f>
        <v>0</v>
      </c>
      <c r="AJ117" s="254">
        <f>SUMIFS(Pagamentos!$E:$E,Pagamentos!$B:$B,DRE!$B117,Pagamentos!$A:$A,DRE!AJ$3)</f>
        <v>0</v>
      </c>
      <c r="AK117" s="254">
        <f>SUMIFS(Pagamentos!$E:$E,Pagamentos!$B:$B,DRE!$B117,Pagamentos!$A:$A,DRE!AK$3)</f>
        <v>0</v>
      </c>
      <c r="AL117" s="254">
        <f>SUMIFS(Pagamentos!$E:$E,Pagamentos!$B:$B,DRE!$B117,Pagamentos!$A:$A,DRE!AL$3)</f>
        <v>9000</v>
      </c>
      <c r="AM117" s="254">
        <f>SUMIFS(Pagamentos!$E:$E,Pagamentos!$B:$B,DRE!$B117,Pagamentos!$A:$A,DRE!AM$3)</f>
        <v>0</v>
      </c>
      <c r="AN117" s="254">
        <f>SUMIFS(Pagamentos!$E:$E,Pagamentos!$B:$B,DRE!$B117,Pagamentos!$A:$A,DRE!AN$3)</f>
        <v>20</v>
      </c>
      <c r="AO117" s="254">
        <f>SUMIFS(Pagamentos!$E:$E,Pagamentos!$B:$B,DRE!$B117,Pagamentos!$A:$A,DRE!AO$3)</f>
        <v>0</v>
      </c>
      <c r="AP117" s="254">
        <f>SUMIFS(Pagamentos!$E:$E,Pagamentos!$B:$B,DRE!$B117,Pagamentos!$A:$A,DRE!AP$3)</f>
        <v>0</v>
      </c>
      <c r="AQ117" s="254">
        <f>SUMIFS(Pagamentos!$E:$E,Pagamentos!$B:$B,DRE!$B117,Pagamentos!$A:$A,DRE!AQ$3)</f>
        <v>0</v>
      </c>
      <c r="AR117" s="254">
        <f>SUMIFS(Pagamentos!$E:$E,Pagamentos!$B:$B,DRE!$B117,Pagamentos!$A:$A,DRE!AR$3)</f>
        <v>0</v>
      </c>
      <c r="AS117" s="254">
        <f>SUMIFS(Pagamentos!$E:$E,Pagamentos!$B:$B,DRE!$B117,Pagamentos!$A:$A,DRE!AS$3)</f>
        <v>0</v>
      </c>
    </row>
    <row r="118" spans="1:45" s="250" customFormat="1" outlineLevel="1" x14ac:dyDescent="0.25">
      <c r="A118" s="248">
        <v>115</v>
      </c>
      <c r="B118" s="251" t="str">
        <f>VLOOKUP(A118,Config!$A$8:$B$176,2,0)</f>
        <v>SEGUROS GERAIS</v>
      </c>
      <c r="C118" s="252"/>
      <c r="D118" s="253"/>
      <c r="F118" s="108"/>
      <c r="G118" s="103" t="str">
        <f t="shared" si="40"/>
        <v/>
      </c>
      <c r="I118" s="105">
        <f t="shared" si="61"/>
        <v>0</v>
      </c>
      <c r="J118" s="103">
        <f t="shared" si="41"/>
        <v>0</v>
      </c>
      <c r="L118" s="108" t="str">
        <f t="shared" si="62"/>
        <v/>
      </c>
      <c r="M118" s="103" t="str">
        <f t="shared" si="63"/>
        <v/>
      </c>
      <c r="O118" s="254">
        <f>SUMIFS(Pagamentos!$E:$E,Pagamentos!$B:$B,DRE!$B118,Pagamentos!$A:$A,DRE!O$3)</f>
        <v>0</v>
      </c>
      <c r="P118" s="254">
        <f>SUMIFS(Pagamentos!$E:$E,Pagamentos!$B:$B,DRE!$B118,Pagamentos!$A:$A,DRE!P$3)</f>
        <v>0</v>
      </c>
      <c r="Q118" s="254">
        <f>SUMIFS(Pagamentos!$E:$E,Pagamentos!$B:$B,DRE!$B118,Pagamentos!$A:$A,DRE!Q$3)</f>
        <v>0</v>
      </c>
      <c r="R118" s="254">
        <f>SUMIFS(Pagamentos!$E:$E,Pagamentos!$B:$B,DRE!$B118,Pagamentos!$A:$A,DRE!R$3)</f>
        <v>0</v>
      </c>
      <c r="S118" s="254">
        <f>SUMIFS(Pagamentos!$E:$E,Pagamentos!$B:$B,DRE!$B118,Pagamentos!$A:$A,DRE!S$3)</f>
        <v>0</v>
      </c>
      <c r="T118" s="254">
        <f>SUMIFS(Pagamentos!$E:$E,Pagamentos!$B:$B,DRE!$B118,Pagamentos!$A:$A,DRE!T$3)</f>
        <v>0</v>
      </c>
      <c r="U118" s="254">
        <f>SUMIFS(Pagamentos!$E:$E,Pagamentos!$B:$B,DRE!$B118,Pagamentos!$A:$A,DRE!U$3)</f>
        <v>0</v>
      </c>
      <c r="V118" s="254">
        <f>SUMIFS(Pagamentos!$E:$E,Pagamentos!$B:$B,DRE!$B118,Pagamentos!$A:$A,DRE!V$3)</f>
        <v>0</v>
      </c>
      <c r="W118" s="254">
        <f>SUMIFS(Pagamentos!$E:$E,Pagamentos!$B:$B,DRE!$B118,Pagamentos!$A:$A,DRE!W$3)</f>
        <v>0</v>
      </c>
      <c r="X118" s="254">
        <f>SUMIFS(Pagamentos!$E:$E,Pagamentos!$B:$B,DRE!$B118,Pagamentos!$A:$A,DRE!X$3)</f>
        <v>0</v>
      </c>
      <c r="Y118" s="254">
        <f>SUMIFS(Pagamentos!$E:$E,Pagamentos!$B:$B,DRE!$B118,Pagamentos!$A:$A,DRE!Y$3)</f>
        <v>0</v>
      </c>
      <c r="Z118" s="254">
        <f>SUMIFS(Pagamentos!$E:$E,Pagamentos!$B:$B,DRE!$B118,Pagamentos!$A:$A,DRE!Z$3)</f>
        <v>0</v>
      </c>
      <c r="AA118" s="254">
        <f>SUMIFS(Pagamentos!$E:$E,Pagamentos!$B:$B,DRE!$B118,Pagamentos!$A:$A,DRE!AA$3)</f>
        <v>0</v>
      </c>
      <c r="AB118" s="254">
        <f>SUMIFS(Pagamentos!$E:$E,Pagamentos!$B:$B,DRE!$B118,Pagamentos!$A:$A,DRE!AB$3)</f>
        <v>0</v>
      </c>
      <c r="AC118" s="254">
        <f>SUMIFS(Pagamentos!$E:$E,Pagamentos!$B:$B,DRE!$B118,Pagamentos!$A:$A,DRE!AC$3)</f>
        <v>0</v>
      </c>
      <c r="AD118" s="254">
        <f>SUMIFS(Pagamentos!$E:$E,Pagamentos!$B:$B,DRE!$B118,Pagamentos!$A:$A,DRE!AD$3)</f>
        <v>0</v>
      </c>
      <c r="AE118" s="254">
        <f>SUMIFS(Pagamentos!$E:$E,Pagamentos!$B:$B,DRE!$B118,Pagamentos!$A:$A,DRE!AE$3)</f>
        <v>0</v>
      </c>
      <c r="AF118" s="254">
        <f>SUMIFS(Pagamentos!$E:$E,Pagamentos!$B:$B,DRE!$B118,Pagamentos!$A:$A,DRE!AF$3)</f>
        <v>0</v>
      </c>
      <c r="AG118" s="254">
        <f>SUMIFS(Pagamentos!$E:$E,Pagamentos!$B:$B,DRE!$B118,Pagamentos!$A:$A,DRE!AG$3)</f>
        <v>0</v>
      </c>
      <c r="AH118" s="254">
        <f>SUMIFS(Pagamentos!$E:$E,Pagamentos!$B:$B,DRE!$B118,Pagamentos!$A:$A,DRE!AH$3)</f>
        <v>0</v>
      </c>
      <c r="AI118" s="254">
        <f>SUMIFS(Pagamentos!$E:$E,Pagamentos!$B:$B,DRE!$B118,Pagamentos!$A:$A,DRE!AI$3)</f>
        <v>0</v>
      </c>
      <c r="AJ118" s="254">
        <f>SUMIFS(Pagamentos!$E:$E,Pagamentos!$B:$B,DRE!$B118,Pagamentos!$A:$A,DRE!AJ$3)</f>
        <v>0</v>
      </c>
      <c r="AK118" s="254">
        <f>SUMIFS(Pagamentos!$E:$E,Pagamentos!$B:$B,DRE!$B118,Pagamentos!$A:$A,DRE!AK$3)</f>
        <v>0</v>
      </c>
      <c r="AL118" s="254">
        <f>SUMIFS(Pagamentos!$E:$E,Pagamentos!$B:$B,DRE!$B118,Pagamentos!$A:$A,DRE!AL$3)</f>
        <v>0</v>
      </c>
      <c r="AM118" s="254">
        <f>SUMIFS(Pagamentos!$E:$E,Pagamentos!$B:$B,DRE!$B118,Pagamentos!$A:$A,DRE!AM$3)</f>
        <v>0</v>
      </c>
      <c r="AN118" s="254">
        <f>SUMIFS(Pagamentos!$E:$E,Pagamentos!$B:$B,DRE!$B118,Pagamentos!$A:$A,DRE!AN$3)</f>
        <v>0</v>
      </c>
      <c r="AO118" s="254">
        <f>SUMIFS(Pagamentos!$E:$E,Pagamentos!$B:$B,DRE!$B118,Pagamentos!$A:$A,DRE!AO$3)</f>
        <v>0</v>
      </c>
      <c r="AP118" s="254">
        <f>SUMIFS(Pagamentos!$E:$E,Pagamentos!$B:$B,DRE!$B118,Pagamentos!$A:$A,DRE!AP$3)</f>
        <v>0</v>
      </c>
      <c r="AQ118" s="254">
        <f>SUMIFS(Pagamentos!$E:$E,Pagamentos!$B:$B,DRE!$B118,Pagamentos!$A:$A,DRE!AQ$3)</f>
        <v>0</v>
      </c>
      <c r="AR118" s="254">
        <f>SUMIFS(Pagamentos!$E:$E,Pagamentos!$B:$B,DRE!$B118,Pagamentos!$A:$A,DRE!AR$3)</f>
        <v>0</v>
      </c>
      <c r="AS118" s="254">
        <f>SUMIFS(Pagamentos!$E:$E,Pagamentos!$B:$B,DRE!$B118,Pagamentos!$A:$A,DRE!AS$3)</f>
        <v>0</v>
      </c>
    </row>
    <row r="119" spans="1:45" s="250" customFormat="1" outlineLevel="1" x14ac:dyDescent="0.25">
      <c r="A119" s="248">
        <v>116</v>
      </c>
      <c r="B119" s="251" t="str">
        <f>VLOOKUP(A119,Config!$A$8:$B$176,2,0)</f>
        <v>TARIFAS BANCÁRIAS</v>
      </c>
      <c r="C119" s="252"/>
      <c r="D119" s="253"/>
      <c r="F119" s="108"/>
      <c r="G119" s="103" t="str">
        <f t="shared" si="40"/>
        <v/>
      </c>
      <c r="I119" s="105">
        <f t="shared" si="61"/>
        <v>7394.1099999999988</v>
      </c>
      <c r="J119" s="103">
        <f t="shared" si="41"/>
        <v>3.1096898209195221E-3</v>
      </c>
      <c r="L119" s="108">
        <f t="shared" si="62"/>
        <v>7394.1099999999988</v>
      </c>
      <c r="M119" s="103" t="e">
        <f t="shared" si="63"/>
        <v>#DIV/0!</v>
      </c>
      <c r="O119" s="254">
        <f>SUMIFS(Pagamentos!$E:$E,Pagamentos!$B:$B,DRE!$B119,Pagamentos!$A:$A,DRE!O$3)</f>
        <v>0</v>
      </c>
      <c r="P119" s="254">
        <f>SUMIFS(Pagamentos!$E:$E,Pagamentos!$B:$B,DRE!$B119,Pagamentos!$A:$A,DRE!P$3)</f>
        <v>503.19</v>
      </c>
      <c r="Q119" s="254">
        <f>SUMIFS(Pagamentos!$E:$E,Pagamentos!$B:$B,DRE!$B119,Pagamentos!$A:$A,DRE!Q$3)</f>
        <v>1420.69</v>
      </c>
      <c r="R119" s="254">
        <f>SUMIFS(Pagamentos!$E:$E,Pagamentos!$B:$B,DRE!$B119,Pagamentos!$A:$A,DRE!R$3)</f>
        <v>767.45</v>
      </c>
      <c r="S119" s="254">
        <f>SUMIFS(Pagamentos!$E:$E,Pagamentos!$B:$B,DRE!$B119,Pagamentos!$A:$A,DRE!S$3)</f>
        <v>0</v>
      </c>
      <c r="T119" s="254">
        <f>SUMIFS(Pagamentos!$E:$E,Pagamentos!$B:$B,DRE!$B119,Pagamentos!$A:$A,DRE!T$3)</f>
        <v>2887.75</v>
      </c>
      <c r="U119" s="254">
        <f>SUMIFS(Pagamentos!$E:$E,Pagamentos!$B:$B,DRE!$B119,Pagamentos!$A:$A,DRE!U$3)</f>
        <v>0</v>
      </c>
      <c r="V119" s="254">
        <f>SUMIFS(Pagamentos!$E:$E,Pagamentos!$B:$B,DRE!$B119,Pagamentos!$A:$A,DRE!V$3)</f>
        <v>0</v>
      </c>
      <c r="W119" s="254">
        <f>SUMIFS(Pagamentos!$E:$E,Pagamentos!$B:$B,DRE!$B119,Pagamentos!$A:$A,DRE!W$3)</f>
        <v>0</v>
      </c>
      <c r="X119" s="254">
        <f>SUMIFS(Pagamentos!$E:$E,Pagamentos!$B:$B,DRE!$B119,Pagamentos!$A:$A,DRE!X$3)</f>
        <v>0</v>
      </c>
      <c r="Y119" s="254">
        <f>SUMIFS(Pagamentos!$E:$E,Pagamentos!$B:$B,DRE!$B119,Pagamentos!$A:$A,DRE!Y$3)</f>
        <v>0</v>
      </c>
      <c r="Z119" s="254">
        <f>SUMIFS(Pagamentos!$E:$E,Pagamentos!$B:$B,DRE!$B119,Pagamentos!$A:$A,DRE!Z$3)</f>
        <v>0.9</v>
      </c>
      <c r="AA119" s="254">
        <f>SUMIFS(Pagamentos!$E:$E,Pagamentos!$B:$B,DRE!$B119,Pagamentos!$A:$A,DRE!AA$3)</f>
        <v>0</v>
      </c>
      <c r="AB119" s="254">
        <f>SUMIFS(Pagamentos!$E:$E,Pagamentos!$B:$B,DRE!$B119,Pagamentos!$A:$A,DRE!AB$3)</f>
        <v>0</v>
      </c>
      <c r="AC119" s="254">
        <f>SUMIFS(Pagamentos!$E:$E,Pagamentos!$B:$B,DRE!$B119,Pagamentos!$A:$A,DRE!AC$3)</f>
        <v>0</v>
      </c>
      <c r="AD119" s="254">
        <f>SUMIFS(Pagamentos!$E:$E,Pagamentos!$B:$B,DRE!$B119,Pagamentos!$A:$A,DRE!AD$3)</f>
        <v>0</v>
      </c>
      <c r="AE119" s="254">
        <f>SUMIFS(Pagamentos!$E:$E,Pagamentos!$B:$B,DRE!$B119,Pagamentos!$A:$A,DRE!AE$3)</f>
        <v>0</v>
      </c>
      <c r="AF119" s="254">
        <f>SUMIFS(Pagamentos!$E:$E,Pagamentos!$B:$B,DRE!$B119,Pagamentos!$A:$A,DRE!AF$3)</f>
        <v>0</v>
      </c>
      <c r="AG119" s="254">
        <f>SUMIFS(Pagamentos!$E:$E,Pagamentos!$B:$B,DRE!$B119,Pagamentos!$A:$A,DRE!AG$3)</f>
        <v>0.9</v>
      </c>
      <c r="AH119" s="254">
        <f>SUMIFS(Pagamentos!$E:$E,Pagamentos!$B:$B,DRE!$B119,Pagamentos!$A:$A,DRE!AH$3)</f>
        <v>619</v>
      </c>
      <c r="AI119" s="254">
        <f>SUMIFS(Pagamentos!$E:$E,Pagamentos!$B:$B,DRE!$B119,Pagamentos!$A:$A,DRE!AI$3)</f>
        <v>0</v>
      </c>
      <c r="AJ119" s="254">
        <f>SUMIFS(Pagamentos!$E:$E,Pagamentos!$B:$B,DRE!$B119,Pagamentos!$A:$A,DRE!AJ$3)</f>
        <v>0</v>
      </c>
      <c r="AK119" s="254">
        <f>SUMIFS(Pagamentos!$E:$E,Pagamentos!$B:$B,DRE!$B119,Pagamentos!$A:$A,DRE!AK$3)</f>
        <v>1110</v>
      </c>
      <c r="AL119" s="254">
        <f>SUMIFS(Pagamentos!$E:$E,Pagamentos!$B:$B,DRE!$B119,Pagamentos!$A:$A,DRE!AL$3)</f>
        <v>0.9</v>
      </c>
      <c r="AM119" s="254">
        <f>SUMIFS(Pagamentos!$E:$E,Pagamentos!$B:$B,DRE!$B119,Pagamentos!$A:$A,DRE!AM$3)</f>
        <v>33</v>
      </c>
      <c r="AN119" s="254">
        <f>SUMIFS(Pagamentos!$E:$E,Pagamentos!$B:$B,DRE!$B119,Pagamentos!$A:$A,DRE!AN$3)</f>
        <v>25.19</v>
      </c>
      <c r="AO119" s="254">
        <f>SUMIFS(Pagamentos!$E:$E,Pagamentos!$B:$B,DRE!$B119,Pagamentos!$A:$A,DRE!AO$3)</f>
        <v>25.14</v>
      </c>
      <c r="AP119" s="254">
        <f>SUMIFS(Pagamentos!$E:$E,Pagamentos!$B:$B,DRE!$B119,Pagamentos!$A:$A,DRE!AP$3)</f>
        <v>0</v>
      </c>
      <c r="AQ119" s="254">
        <f>SUMIFS(Pagamentos!$E:$E,Pagamentos!$B:$B,DRE!$B119,Pagamentos!$A:$A,DRE!AQ$3)</f>
        <v>0</v>
      </c>
      <c r="AR119" s="254">
        <f>SUMIFS(Pagamentos!$E:$E,Pagamentos!$B:$B,DRE!$B119,Pagamentos!$A:$A,DRE!AR$3)</f>
        <v>0</v>
      </c>
      <c r="AS119" s="254">
        <f>SUMIFS(Pagamentos!$E:$E,Pagamentos!$B:$B,DRE!$B119,Pagamentos!$A:$A,DRE!AS$3)</f>
        <v>0</v>
      </c>
    </row>
    <row r="120" spans="1:45" s="250" customFormat="1" outlineLevel="1" x14ac:dyDescent="0.25">
      <c r="A120" s="248">
        <v>117</v>
      </c>
      <c r="B120" s="251" t="str">
        <f>VLOOKUP(A120,Config!$A$8:$B$176,2,0)</f>
        <v>TAXAS ESTADUAIS DIVERSAS</v>
      </c>
      <c r="C120" s="252"/>
      <c r="D120" s="253"/>
      <c r="F120" s="108"/>
      <c r="G120" s="103" t="str">
        <f t="shared" si="40"/>
        <v/>
      </c>
      <c r="I120" s="105">
        <f t="shared" si="61"/>
        <v>0</v>
      </c>
      <c r="J120" s="103">
        <f t="shared" si="41"/>
        <v>0</v>
      </c>
      <c r="L120" s="108" t="str">
        <f t="shared" si="62"/>
        <v/>
      </c>
      <c r="M120" s="103" t="str">
        <f t="shared" si="63"/>
        <v/>
      </c>
      <c r="O120" s="254">
        <f>SUMIFS(Pagamentos!$E:$E,Pagamentos!$B:$B,DRE!$B120,Pagamentos!$A:$A,DRE!O$3)</f>
        <v>0</v>
      </c>
      <c r="P120" s="254">
        <f>SUMIFS(Pagamentos!$E:$E,Pagamentos!$B:$B,DRE!$B120,Pagamentos!$A:$A,DRE!P$3)</f>
        <v>0</v>
      </c>
      <c r="Q120" s="254">
        <f>SUMIFS(Pagamentos!$E:$E,Pagamentos!$B:$B,DRE!$B120,Pagamentos!$A:$A,DRE!Q$3)</f>
        <v>0</v>
      </c>
      <c r="R120" s="254">
        <f>SUMIFS(Pagamentos!$E:$E,Pagamentos!$B:$B,DRE!$B120,Pagamentos!$A:$A,DRE!R$3)</f>
        <v>0</v>
      </c>
      <c r="S120" s="254">
        <f>SUMIFS(Pagamentos!$E:$E,Pagamentos!$B:$B,DRE!$B120,Pagamentos!$A:$A,DRE!S$3)</f>
        <v>0</v>
      </c>
      <c r="T120" s="254">
        <f>SUMIFS(Pagamentos!$E:$E,Pagamentos!$B:$B,DRE!$B120,Pagamentos!$A:$A,DRE!T$3)</f>
        <v>0</v>
      </c>
      <c r="U120" s="254">
        <f>SUMIFS(Pagamentos!$E:$E,Pagamentos!$B:$B,DRE!$B120,Pagamentos!$A:$A,DRE!U$3)</f>
        <v>0</v>
      </c>
      <c r="V120" s="254">
        <f>SUMIFS(Pagamentos!$E:$E,Pagamentos!$B:$B,DRE!$B120,Pagamentos!$A:$A,DRE!V$3)</f>
        <v>0</v>
      </c>
      <c r="W120" s="254">
        <f>SUMIFS(Pagamentos!$E:$E,Pagamentos!$B:$B,DRE!$B120,Pagamentos!$A:$A,DRE!W$3)</f>
        <v>0</v>
      </c>
      <c r="X120" s="254">
        <f>SUMIFS(Pagamentos!$E:$E,Pagamentos!$B:$B,DRE!$B120,Pagamentos!$A:$A,DRE!X$3)</f>
        <v>0</v>
      </c>
      <c r="Y120" s="254">
        <f>SUMIFS(Pagamentos!$E:$E,Pagamentos!$B:$B,DRE!$B120,Pagamentos!$A:$A,DRE!Y$3)</f>
        <v>0</v>
      </c>
      <c r="Z120" s="254">
        <f>SUMIFS(Pagamentos!$E:$E,Pagamentos!$B:$B,DRE!$B120,Pagamentos!$A:$A,DRE!Z$3)</f>
        <v>0</v>
      </c>
      <c r="AA120" s="254">
        <f>SUMIFS(Pagamentos!$E:$E,Pagamentos!$B:$B,DRE!$B120,Pagamentos!$A:$A,DRE!AA$3)</f>
        <v>0</v>
      </c>
      <c r="AB120" s="254">
        <f>SUMIFS(Pagamentos!$E:$E,Pagamentos!$B:$B,DRE!$B120,Pagamentos!$A:$A,DRE!AB$3)</f>
        <v>0</v>
      </c>
      <c r="AC120" s="254">
        <f>SUMIFS(Pagamentos!$E:$E,Pagamentos!$B:$B,DRE!$B120,Pagamentos!$A:$A,DRE!AC$3)</f>
        <v>0</v>
      </c>
      <c r="AD120" s="254">
        <f>SUMIFS(Pagamentos!$E:$E,Pagamentos!$B:$B,DRE!$B120,Pagamentos!$A:$A,DRE!AD$3)</f>
        <v>0</v>
      </c>
      <c r="AE120" s="254">
        <f>SUMIFS(Pagamentos!$E:$E,Pagamentos!$B:$B,DRE!$B120,Pagamentos!$A:$A,DRE!AE$3)</f>
        <v>0</v>
      </c>
      <c r="AF120" s="254">
        <f>SUMIFS(Pagamentos!$E:$E,Pagamentos!$B:$B,DRE!$B120,Pagamentos!$A:$A,DRE!AF$3)</f>
        <v>0</v>
      </c>
      <c r="AG120" s="254">
        <f>SUMIFS(Pagamentos!$E:$E,Pagamentos!$B:$B,DRE!$B120,Pagamentos!$A:$A,DRE!AG$3)</f>
        <v>0</v>
      </c>
      <c r="AH120" s="254">
        <f>SUMIFS(Pagamentos!$E:$E,Pagamentos!$B:$B,DRE!$B120,Pagamentos!$A:$A,DRE!AH$3)</f>
        <v>0</v>
      </c>
      <c r="AI120" s="254">
        <f>SUMIFS(Pagamentos!$E:$E,Pagamentos!$B:$B,DRE!$B120,Pagamentos!$A:$A,DRE!AI$3)</f>
        <v>0</v>
      </c>
      <c r="AJ120" s="254">
        <f>SUMIFS(Pagamentos!$E:$E,Pagamentos!$B:$B,DRE!$B120,Pagamentos!$A:$A,DRE!AJ$3)</f>
        <v>0</v>
      </c>
      <c r="AK120" s="254">
        <f>SUMIFS(Pagamentos!$E:$E,Pagamentos!$B:$B,DRE!$B120,Pagamentos!$A:$A,DRE!AK$3)</f>
        <v>0</v>
      </c>
      <c r="AL120" s="254">
        <f>SUMIFS(Pagamentos!$E:$E,Pagamentos!$B:$B,DRE!$B120,Pagamentos!$A:$A,DRE!AL$3)</f>
        <v>0</v>
      </c>
      <c r="AM120" s="254">
        <f>SUMIFS(Pagamentos!$E:$E,Pagamentos!$B:$B,DRE!$B120,Pagamentos!$A:$A,DRE!AM$3)</f>
        <v>0</v>
      </c>
      <c r="AN120" s="254">
        <f>SUMIFS(Pagamentos!$E:$E,Pagamentos!$B:$B,DRE!$B120,Pagamentos!$A:$A,DRE!AN$3)</f>
        <v>0</v>
      </c>
      <c r="AO120" s="254">
        <f>SUMIFS(Pagamentos!$E:$E,Pagamentos!$B:$B,DRE!$B120,Pagamentos!$A:$A,DRE!AO$3)</f>
        <v>0</v>
      </c>
      <c r="AP120" s="254">
        <f>SUMIFS(Pagamentos!$E:$E,Pagamentos!$B:$B,DRE!$B120,Pagamentos!$A:$A,DRE!AP$3)</f>
        <v>0</v>
      </c>
      <c r="AQ120" s="254">
        <f>SUMIFS(Pagamentos!$E:$E,Pagamentos!$B:$B,DRE!$B120,Pagamentos!$A:$A,DRE!AQ$3)</f>
        <v>0</v>
      </c>
      <c r="AR120" s="254">
        <f>SUMIFS(Pagamentos!$E:$E,Pagamentos!$B:$B,DRE!$B120,Pagamentos!$A:$A,DRE!AR$3)</f>
        <v>0</v>
      </c>
      <c r="AS120" s="254">
        <f>SUMIFS(Pagamentos!$E:$E,Pagamentos!$B:$B,DRE!$B120,Pagamentos!$A:$A,DRE!AS$3)</f>
        <v>0</v>
      </c>
    </row>
    <row r="121" spans="1:45" s="250" customFormat="1" outlineLevel="1" x14ac:dyDescent="0.25">
      <c r="A121" s="248">
        <v>118</v>
      </c>
      <c r="B121" s="251" t="str">
        <f>VLOOKUP(A121,Config!$A$8:$B$176,2,0)</f>
        <v>TAXAS FEDERAIS DIVERSAS</v>
      </c>
      <c r="C121" s="252"/>
      <c r="D121" s="253"/>
      <c r="F121" s="108"/>
      <c r="G121" s="103" t="str">
        <f t="shared" si="40"/>
        <v/>
      </c>
      <c r="I121" s="105">
        <f t="shared" si="61"/>
        <v>0</v>
      </c>
      <c r="J121" s="103">
        <f t="shared" si="41"/>
        <v>0</v>
      </c>
      <c r="L121" s="108" t="str">
        <f t="shared" si="62"/>
        <v/>
      </c>
      <c r="M121" s="103" t="str">
        <f t="shared" si="63"/>
        <v/>
      </c>
      <c r="O121" s="254">
        <f>SUMIFS(Pagamentos!$E:$E,Pagamentos!$B:$B,DRE!$B121,Pagamentos!$A:$A,DRE!O$3)</f>
        <v>0</v>
      </c>
      <c r="P121" s="254">
        <f>SUMIFS(Pagamentos!$E:$E,Pagamentos!$B:$B,DRE!$B121,Pagamentos!$A:$A,DRE!P$3)</f>
        <v>0</v>
      </c>
      <c r="Q121" s="254">
        <f>SUMIFS(Pagamentos!$E:$E,Pagamentos!$B:$B,DRE!$B121,Pagamentos!$A:$A,DRE!Q$3)</f>
        <v>0</v>
      </c>
      <c r="R121" s="254">
        <f>SUMIFS(Pagamentos!$E:$E,Pagamentos!$B:$B,DRE!$B121,Pagamentos!$A:$A,DRE!R$3)</f>
        <v>0</v>
      </c>
      <c r="S121" s="254">
        <f>SUMIFS(Pagamentos!$E:$E,Pagamentos!$B:$B,DRE!$B121,Pagamentos!$A:$A,DRE!S$3)</f>
        <v>0</v>
      </c>
      <c r="T121" s="254">
        <f>SUMIFS(Pagamentos!$E:$E,Pagamentos!$B:$B,DRE!$B121,Pagamentos!$A:$A,DRE!T$3)</f>
        <v>0</v>
      </c>
      <c r="U121" s="254">
        <f>SUMIFS(Pagamentos!$E:$E,Pagamentos!$B:$B,DRE!$B121,Pagamentos!$A:$A,DRE!U$3)</f>
        <v>0</v>
      </c>
      <c r="V121" s="254">
        <f>SUMIFS(Pagamentos!$E:$E,Pagamentos!$B:$B,DRE!$B121,Pagamentos!$A:$A,DRE!V$3)</f>
        <v>0</v>
      </c>
      <c r="W121" s="254">
        <f>SUMIFS(Pagamentos!$E:$E,Pagamentos!$B:$B,DRE!$B121,Pagamentos!$A:$A,DRE!W$3)</f>
        <v>0</v>
      </c>
      <c r="X121" s="254">
        <f>SUMIFS(Pagamentos!$E:$E,Pagamentos!$B:$B,DRE!$B121,Pagamentos!$A:$A,DRE!X$3)</f>
        <v>0</v>
      </c>
      <c r="Y121" s="254">
        <f>SUMIFS(Pagamentos!$E:$E,Pagamentos!$B:$B,DRE!$B121,Pagamentos!$A:$A,DRE!Y$3)</f>
        <v>0</v>
      </c>
      <c r="Z121" s="254">
        <f>SUMIFS(Pagamentos!$E:$E,Pagamentos!$B:$B,DRE!$B121,Pagamentos!$A:$A,DRE!Z$3)</f>
        <v>0</v>
      </c>
      <c r="AA121" s="254">
        <f>SUMIFS(Pagamentos!$E:$E,Pagamentos!$B:$B,DRE!$B121,Pagamentos!$A:$A,DRE!AA$3)</f>
        <v>0</v>
      </c>
      <c r="AB121" s="254">
        <f>SUMIFS(Pagamentos!$E:$E,Pagamentos!$B:$B,DRE!$B121,Pagamentos!$A:$A,DRE!AB$3)</f>
        <v>0</v>
      </c>
      <c r="AC121" s="254">
        <f>SUMIFS(Pagamentos!$E:$E,Pagamentos!$B:$B,DRE!$B121,Pagamentos!$A:$A,DRE!AC$3)</f>
        <v>0</v>
      </c>
      <c r="AD121" s="254">
        <f>SUMIFS(Pagamentos!$E:$E,Pagamentos!$B:$B,DRE!$B121,Pagamentos!$A:$A,DRE!AD$3)</f>
        <v>0</v>
      </c>
      <c r="AE121" s="254">
        <f>SUMIFS(Pagamentos!$E:$E,Pagamentos!$B:$B,DRE!$B121,Pagamentos!$A:$A,DRE!AE$3)</f>
        <v>0</v>
      </c>
      <c r="AF121" s="254">
        <f>SUMIFS(Pagamentos!$E:$E,Pagamentos!$B:$B,DRE!$B121,Pagamentos!$A:$A,DRE!AF$3)</f>
        <v>0</v>
      </c>
      <c r="AG121" s="254">
        <f>SUMIFS(Pagamentos!$E:$E,Pagamentos!$B:$B,DRE!$B121,Pagamentos!$A:$A,DRE!AG$3)</f>
        <v>0</v>
      </c>
      <c r="AH121" s="254">
        <f>SUMIFS(Pagamentos!$E:$E,Pagamentos!$B:$B,DRE!$B121,Pagamentos!$A:$A,DRE!AH$3)</f>
        <v>0</v>
      </c>
      <c r="AI121" s="254">
        <f>SUMIFS(Pagamentos!$E:$E,Pagamentos!$B:$B,DRE!$B121,Pagamentos!$A:$A,DRE!AI$3)</f>
        <v>0</v>
      </c>
      <c r="AJ121" s="254">
        <f>SUMIFS(Pagamentos!$E:$E,Pagamentos!$B:$B,DRE!$B121,Pagamentos!$A:$A,DRE!AJ$3)</f>
        <v>0</v>
      </c>
      <c r="AK121" s="254">
        <f>SUMIFS(Pagamentos!$E:$E,Pagamentos!$B:$B,DRE!$B121,Pagamentos!$A:$A,DRE!AK$3)</f>
        <v>0</v>
      </c>
      <c r="AL121" s="254">
        <f>SUMIFS(Pagamentos!$E:$E,Pagamentos!$B:$B,DRE!$B121,Pagamentos!$A:$A,DRE!AL$3)</f>
        <v>0</v>
      </c>
      <c r="AM121" s="254">
        <f>SUMIFS(Pagamentos!$E:$E,Pagamentos!$B:$B,DRE!$B121,Pagamentos!$A:$A,DRE!AM$3)</f>
        <v>0</v>
      </c>
      <c r="AN121" s="254">
        <f>SUMIFS(Pagamentos!$E:$E,Pagamentos!$B:$B,DRE!$B121,Pagamentos!$A:$A,DRE!AN$3)</f>
        <v>0</v>
      </c>
      <c r="AO121" s="254">
        <f>SUMIFS(Pagamentos!$E:$E,Pagamentos!$B:$B,DRE!$B121,Pagamentos!$A:$A,DRE!AO$3)</f>
        <v>0</v>
      </c>
      <c r="AP121" s="254">
        <f>SUMIFS(Pagamentos!$E:$E,Pagamentos!$B:$B,DRE!$B121,Pagamentos!$A:$A,DRE!AP$3)</f>
        <v>0</v>
      </c>
      <c r="AQ121" s="254">
        <f>SUMIFS(Pagamentos!$E:$E,Pagamentos!$B:$B,DRE!$B121,Pagamentos!$A:$A,DRE!AQ$3)</f>
        <v>0</v>
      </c>
      <c r="AR121" s="254">
        <f>SUMIFS(Pagamentos!$E:$E,Pagamentos!$B:$B,DRE!$B121,Pagamentos!$A:$A,DRE!AR$3)</f>
        <v>0</v>
      </c>
      <c r="AS121" s="254">
        <f>SUMIFS(Pagamentos!$E:$E,Pagamentos!$B:$B,DRE!$B121,Pagamentos!$A:$A,DRE!AS$3)</f>
        <v>0</v>
      </c>
    </row>
    <row r="122" spans="1:45" s="250" customFormat="1" outlineLevel="1" x14ac:dyDescent="0.25">
      <c r="A122" s="248">
        <v>119</v>
      </c>
      <c r="B122" s="251" t="str">
        <f>VLOOKUP(A122,Config!$A$8:$B$176,2,0)</f>
        <v>TAXAS MUNICIPAIS DIVERSAS</v>
      </c>
      <c r="C122" s="252"/>
      <c r="D122" s="253"/>
      <c r="F122" s="108"/>
      <c r="G122" s="103" t="str">
        <f t="shared" si="40"/>
        <v/>
      </c>
      <c r="I122" s="105">
        <f t="shared" si="61"/>
        <v>0</v>
      </c>
      <c r="J122" s="103">
        <f t="shared" si="41"/>
        <v>0</v>
      </c>
      <c r="L122" s="108" t="str">
        <f t="shared" si="62"/>
        <v/>
      </c>
      <c r="M122" s="103" t="str">
        <f t="shared" si="63"/>
        <v/>
      </c>
      <c r="O122" s="254">
        <f>SUMIFS(Pagamentos!$E:$E,Pagamentos!$B:$B,DRE!$B122,Pagamentos!$A:$A,DRE!O$3)</f>
        <v>0</v>
      </c>
      <c r="P122" s="254">
        <f>SUMIFS(Pagamentos!$E:$E,Pagamentos!$B:$B,DRE!$B122,Pagamentos!$A:$A,DRE!P$3)</f>
        <v>0</v>
      </c>
      <c r="Q122" s="254">
        <f>SUMIFS(Pagamentos!$E:$E,Pagamentos!$B:$B,DRE!$B122,Pagamentos!$A:$A,DRE!Q$3)</f>
        <v>0</v>
      </c>
      <c r="R122" s="254">
        <f>SUMIFS(Pagamentos!$E:$E,Pagamentos!$B:$B,DRE!$B122,Pagamentos!$A:$A,DRE!R$3)</f>
        <v>0</v>
      </c>
      <c r="S122" s="254">
        <f>SUMIFS(Pagamentos!$E:$E,Pagamentos!$B:$B,DRE!$B122,Pagamentos!$A:$A,DRE!S$3)</f>
        <v>0</v>
      </c>
      <c r="T122" s="254">
        <f>SUMIFS(Pagamentos!$E:$E,Pagamentos!$B:$B,DRE!$B122,Pagamentos!$A:$A,DRE!T$3)</f>
        <v>0</v>
      </c>
      <c r="U122" s="254">
        <f>SUMIFS(Pagamentos!$E:$E,Pagamentos!$B:$B,DRE!$B122,Pagamentos!$A:$A,DRE!U$3)</f>
        <v>0</v>
      </c>
      <c r="V122" s="254">
        <f>SUMIFS(Pagamentos!$E:$E,Pagamentos!$B:$B,DRE!$B122,Pagamentos!$A:$A,DRE!V$3)</f>
        <v>0</v>
      </c>
      <c r="W122" s="254">
        <f>SUMIFS(Pagamentos!$E:$E,Pagamentos!$B:$B,DRE!$B122,Pagamentos!$A:$A,DRE!W$3)</f>
        <v>0</v>
      </c>
      <c r="X122" s="254">
        <f>SUMIFS(Pagamentos!$E:$E,Pagamentos!$B:$B,DRE!$B122,Pagamentos!$A:$A,DRE!X$3)</f>
        <v>0</v>
      </c>
      <c r="Y122" s="254">
        <f>SUMIFS(Pagamentos!$E:$E,Pagamentos!$B:$B,DRE!$B122,Pagamentos!$A:$A,DRE!Y$3)</f>
        <v>0</v>
      </c>
      <c r="Z122" s="254">
        <f>SUMIFS(Pagamentos!$E:$E,Pagamentos!$B:$B,DRE!$B122,Pagamentos!$A:$A,DRE!Z$3)</f>
        <v>0</v>
      </c>
      <c r="AA122" s="254">
        <f>SUMIFS(Pagamentos!$E:$E,Pagamentos!$B:$B,DRE!$B122,Pagamentos!$A:$A,DRE!AA$3)</f>
        <v>0</v>
      </c>
      <c r="AB122" s="254">
        <f>SUMIFS(Pagamentos!$E:$E,Pagamentos!$B:$B,DRE!$B122,Pagamentos!$A:$A,DRE!AB$3)</f>
        <v>0</v>
      </c>
      <c r="AC122" s="254">
        <f>SUMIFS(Pagamentos!$E:$E,Pagamentos!$B:$B,DRE!$B122,Pagamentos!$A:$A,DRE!AC$3)</f>
        <v>0</v>
      </c>
      <c r="AD122" s="254">
        <f>SUMIFS(Pagamentos!$E:$E,Pagamentos!$B:$B,DRE!$B122,Pagamentos!$A:$A,DRE!AD$3)</f>
        <v>0</v>
      </c>
      <c r="AE122" s="254">
        <f>SUMIFS(Pagamentos!$E:$E,Pagamentos!$B:$B,DRE!$B122,Pagamentos!$A:$A,DRE!AE$3)</f>
        <v>0</v>
      </c>
      <c r="AF122" s="254">
        <f>SUMIFS(Pagamentos!$E:$E,Pagamentos!$B:$B,DRE!$B122,Pagamentos!$A:$A,DRE!AF$3)</f>
        <v>0</v>
      </c>
      <c r="AG122" s="254">
        <f>SUMIFS(Pagamentos!$E:$E,Pagamentos!$B:$B,DRE!$B122,Pagamentos!$A:$A,DRE!AG$3)</f>
        <v>0</v>
      </c>
      <c r="AH122" s="254">
        <f>SUMIFS(Pagamentos!$E:$E,Pagamentos!$B:$B,DRE!$B122,Pagamentos!$A:$A,DRE!AH$3)</f>
        <v>0</v>
      </c>
      <c r="AI122" s="254">
        <f>SUMIFS(Pagamentos!$E:$E,Pagamentos!$B:$B,DRE!$B122,Pagamentos!$A:$A,DRE!AI$3)</f>
        <v>0</v>
      </c>
      <c r="AJ122" s="254">
        <f>SUMIFS(Pagamentos!$E:$E,Pagamentos!$B:$B,DRE!$B122,Pagamentos!$A:$A,DRE!AJ$3)</f>
        <v>0</v>
      </c>
      <c r="AK122" s="254">
        <f>SUMIFS(Pagamentos!$E:$E,Pagamentos!$B:$B,DRE!$B122,Pagamentos!$A:$A,DRE!AK$3)</f>
        <v>0</v>
      </c>
      <c r="AL122" s="254">
        <f>SUMIFS(Pagamentos!$E:$E,Pagamentos!$B:$B,DRE!$B122,Pagamentos!$A:$A,DRE!AL$3)</f>
        <v>0</v>
      </c>
      <c r="AM122" s="254">
        <f>SUMIFS(Pagamentos!$E:$E,Pagamentos!$B:$B,DRE!$B122,Pagamentos!$A:$A,DRE!AM$3)</f>
        <v>0</v>
      </c>
      <c r="AN122" s="254">
        <f>SUMIFS(Pagamentos!$E:$E,Pagamentos!$B:$B,DRE!$B122,Pagamentos!$A:$A,DRE!AN$3)</f>
        <v>0</v>
      </c>
      <c r="AO122" s="254">
        <f>SUMIFS(Pagamentos!$E:$E,Pagamentos!$B:$B,DRE!$B122,Pagamentos!$A:$A,DRE!AO$3)</f>
        <v>0</v>
      </c>
      <c r="AP122" s="254">
        <f>SUMIFS(Pagamentos!$E:$E,Pagamentos!$B:$B,DRE!$B122,Pagamentos!$A:$A,DRE!AP$3)</f>
        <v>0</v>
      </c>
      <c r="AQ122" s="254">
        <f>SUMIFS(Pagamentos!$E:$E,Pagamentos!$B:$B,DRE!$B122,Pagamentos!$A:$A,DRE!AQ$3)</f>
        <v>0</v>
      </c>
      <c r="AR122" s="254">
        <f>SUMIFS(Pagamentos!$E:$E,Pagamentos!$B:$B,DRE!$B122,Pagamentos!$A:$A,DRE!AR$3)</f>
        <v>0</v>
      </c>
      <c r="AS122" s="254">
        <f>SUMIFS(Pagamentos!$E:$E,Pagamentos!$B:$B,DRE!$B122,Pagamentos!$A:$A,DRE!AS$3)</f>
        <v>0</v>
      </c>
    </row>
    <row r="123" spans="1:45" s="250" customFormat="1" x14ac:dyDescent="0.25">
      <c r="A123" s="248">
        <v>120</v>
      </c>
      <c r="B123" s="242" t="s">
        <v>113</v>
      </c>
      <c r="C123" s="243"/>
      <c r="D123" s="243"/>
      <c r="F123" s="256">
        <f>SUM(F124:F130)</f>
        <v>0</v>
      </c>
      <c r="G123" s="256" t="str">
        <f t="shared" si="40"/>
        <v/>
      </c>
      <c r="I123" s="256">
        <f>SUM(I124:I130)</f>
        <v>5641</v>
      </c>
      <c r="J123" s="256">
        <f t="shared" si="41"/>
        <v>2.3723964452526439E-3</v>
      </c>
      <c r="L123" s="256">
        <f>SUM(L124:L130)</f>
        <v>5641</v>
      </c>
      <c r="M123" s="256">
        <f>IF($I$4&gt;0,L123/$I$4,"")</f>
        <v>2.3723964452526439E-3</v>
      </c>
      <c r="O123" s="256">
        <f t="shared" ref="O123:AS123" si="64">SUM(O124:O130)</f>
        <v>0</v>
      </c>
      <c r="P123" s="256">
        <f>SUM(P124:P130)</f>
        <v>146</v>
      </c>
      <c r="Q123" s="256">
        <f>SUM(Q124:Q130)</f>
        <v>0</v>
      </c>
      <c r="R123" s="256">
        <f t="shared" si="64"/>
        <v>0</v>
      </c>
      <c r="S123" s="256">
        <f t="shared" si="64"/>
        <v>0</v>
      </c>
      <c r="T123" s="256">
        <f t="shared" si="64"/>
        <v>2000</v>
      </c>
      <c r="U123" s="256">
        <f t="shared" si="64"/>
        <v>0</v>
      </c>
      <c r="V123" s="256">
        <f t="shared" si="64"/>
        <v>0</v>
      </c>
      <c r="W123" s="256">
        <f t="shared" si="64"/>
        <v>0</v>
      </c>
      <c r="X123" s="256">
        <f t="shared" si="64"/>
        <v>2000</v>
      </c>
      <c r="Y123" s="256">
        <f t="shared" si="64"/>
        <v>0</v>
      </c>
      <c r="Z123" s="256">
        <f t="shared" si="64"/>
        <v>0</v>
      </c>
      <c r="AA123" s="256">
        <f t="shared" si="64"/>
        <v>0</v>
      </c>
      <c r="AB123" s="256">
        <f t="shared" si="64"/>
        <v>0</v>
      </c>
      <c r="AC123" s="256">
        <f t="shared" si="64"/>
        <v>0</v>
      </c>
      <c r="AD123" s="256">
        <f t="shared" si="64"/>
        <v>0</v>
      </c>
      <c r="AE123" s="256">
        <f t="shared" si="64"/>
        <v>0</v>
      </c>
      <c r="AF123" s="256">
        <f t="shared" si="64"/>
        <v>0</v>
      </c>
      <c r="AG123" s="256">
        <f t="shared" si="64"/>
        <v>645</v>
      </c>
      <c r="AH123" s="256">
        <f t="shared" si="64"/>
        <v>300</v>
      </c>
      <c r="AI123" s="256">
        <f t="shared" si="64"/>
        <v>0</v>
      </c>
      <c r="AJ123" s="256">
        <f t="shared" si="64"/>
        <v>0</v>
      </c>
      <c r="AK123" s="256">
        <f t="shared" si="64"/>
        <v>550</v>
      </c>
      <c r="AL123" s="256">
        <f t="shared" si="64"/>
        <v>0</v>
      </c>
      <c r="AM123" s="256">
        <f t="shared" si="64"/>
        <v>0</v>
      </c>
      <c r="AN123" s="256">
        <f>SUM(AN124:AN130)</f>
        <v>0</v>
      </c>
      <c r="AO123" s="256">
        <f t="shared" si="64"/>
        <v>0</v>
      </c>
      <c r="AP123" s="256">
        <f t="shared" si="64"/>
        <v>0</v>
      </c>
      <c r="AQ123" s="256">
        <f t="shared" si="64"/>
        <v>0</v>
      </c>
      <c r="AR123" s="256">
        <f t="shared" si="64"/>
        <v>0</v>
      </c>
      <c r="AS123" s="256">
        <f t="shared" si="64"/>
        <v>0</v>
      </c>
    </row>
    <row r="124" spans="1:45" s="250" customFormat="1" outlineLevel="1" x14ac:dyDescent="0.25">
      <c r="A124" s="248">
        <v>121</v>
      </c>
      <c r="B124" s="251" t="str">
        <f>VLOOKUP(A124,Config!$A$8:$B$176,2,0)</f>
        <v>MANUTENÇÃO DE EQUIPAMENTOS</v>
      </c>
      <c r="C124" s="252"/>
      <c r="D124" s="253"/>
      <c r="F124" s="108"/>
      <c r="G124" s="103" t="str">
        <f t="shared" si="40"/>
        <v/>
      </c>
      <c r="I124" s="105">
        <f t="shared" si="61"/>
        <v>1050</v>
      </c>
      <c r="J124" s="103">
        <f t="shared" si="41"/>
        <v>4.4159125465613827E-4</v>
      </c>
      <c r="L124" s="108">
        <f t="shared" ref="L124:L130" si="65">IF(I124&gt;0,I124-F124,"")</f>
        <v>1050</v>
      </c>
      <c r="M124" s="103" t="e">
        <f t="shared" ref="M124:M130" si="66">IF(I124&gt;0,I124/F124-1,"")</f>
        <v>#DIV/0!</v>
      </c>
      <c r="O124" s="254">
        <f>SUMIFS(Pagamentos!$E:$E,Pagamentos!$B:$B,DRE!$B124,Pagamentos!$A:$A,DRE!O$3)</f>
        <v>0</v>
      </c>
      <c r="P124" s="254">
        <f>SUMIFS(Pagamentos!$E:$E,Pagamentos!$B:$B,DRE!$B124,Pagamentos!$A:$A,DRE!P$3)</f>
        <v>0</v>
      </c>
      <c r="Q124" s="254">
        <f>SUMIFS(Pagamentos!$E:$E,Pagamentos!$B:$B,DRE!$B124,Pagamentos!$A:$A,DRE!Q$3)</f>
        <v>0</v>
      </c>
      <c r="R124" s="254">
        <f>SUMIFS(Pagamentos!$E:$E,Pagamentos!$B:$B,DRE!$B124,Pagamentos!$A:$A,DRE!R$3)</f>
        <v>0</v>
      </c>
      <c r="S124" s="254">
        <f>SUMIFS(Pagamentos!$E:$E,Pagamentos!$B:$B,DRE!$B124,Pagamentos!$A:$A,DRE!S$3)</f>
        <v>0</v>
      </c>
      <c r="T124" s="254">
        <f>SUMIFS(Pagamentos!$E:$E,Pagamentos!$B:$B,DRE!$B124,Pagamentos!$A:$A,DRE!T$3)</f>
        <v>500</v>
      </c>
      <c r="U124" s="254">
        <f>SUMIFS(Pagamentos!$E:$E,Pagamentos!$B:$B,DRE!$B124,Pagamentos!$A:$A,DRE!U$3)</f>
        <v>0</v>
      </c>
      <c r="V124" s="254">
        <f>SUMIFS(Pagamentos!$E:$E,Pagamentos!$B:$B,DRE!$B124,Pagamentos!$A:$A,DRE!V$3)</f>
        <v>0</v>
      </c>
      <c r="W124" s="254">
        <f>SUMIFS(Pagamentos!$E:$E,Pagamentos!$B:$B,DRE!$B124,Pagamentos!$A:$A,DRE!W$3)</f>
        <v>0</v>
      </c>
      <c r="X124" s="254">
        <f>SUMIFS(Pagamentos!$E:$E,Pagamentos!$B:$B,DRE!$B124,Pagamentos!$A:$A,DRE!X$3)</f>
        <v>0</v>
      </c>
      <c r="Y124" s="254">
        <f>SUMIFS(Pagamentos!$E:$E,Pagamentos!$B:$B,DRE!$B124,Pagamentos!$A:$A,DRE!Y$3)</f>
        <v>0</v>
      </c>
      <c r="Z124" s="254">
        <f>SUMIFS(Pagamentos!$E:$E,Pagamentos!$B:$B,DRE!$B124,Pagamentos!$A:$A,DRE!Z$3)</f>
        <v>0</v>
      </c>
      <c r="AA124" s="254">
        <f>SUMIFS(Pagamentos!$E:$E,Pagamentos!$B:$B,DRE!$B124,Pagamentos!$A:$A,DRE!AA$3)</f>
        <v>0</v>
      </c>
      <c r="AB124" s="254">
        <f>SUMIFS(Pagamentos!$E:$E,Pagamentos!$B:$B,DRE!$B124,Pagamentos!$A:$A,DRE!AB$3)</f>
        <v>0</v>
      </c>
      <c r="AC124" s="254">
        <f>SUMIFS(Pagamentos!$E:$E,Pagamentos!$B:$B,DRE!$B124,Pagamentos!$A:$A,DRE!AC$3)</f>
        <v>0</v>
      </c>
      <c r="AD124" s="254">
        <f>SUMIFS(Pagamentos!$E:$E,Pagamentos!$B:$B,DRE!$B124,Pagamentos!$A:$A,DRE!AD$3)</f>
        <v>0</v>
      </c>
      <c r="AE124" s="254">
        <f>SUMIFS(Pagamentos!$E:$E,Pagamentos!$B:$B,DRE!$B124,Pagamentos!$A:$A,DRE!AE$3)</f>
        <v>0</v>
      </c>
      <c r="AF124" s="254">
        <f>SUMIFS(Pagamentos!$E:$E,Pagamentos!$B:$B,DRE!$B124,Pagamentos!$A:$A,DRE!AF$3)</f>
        <v>0</v>
      </c>
      <c r="AG124" s="254">
        <f>SUMIFS(Pagamentos!$E:$E,Pagamentos!$B:$B,DRE!$B124,Pagamentos!$A:$A,DRE!AG$3)</f>
        <v>0</v>
      </c>
      <c r="AH124" s="254">
        <f>SUMIFS(Pagamentos!$E:$E,Pagamentos!$B:$B,DRE!$B124,Pagamentos!$A:$A,DRE!AH$3)</f>
        <v>0</v>
      </c>
      <c r="AI124" s="254">
        <f>SUMIFS(Pagamentos!$E:$E,Pagamentos!$B:$B,DRE!$B124,Pagamentos!$A:$A,DRE!AI$3)</f>
        <v>0</v>
      </c>
      <c r="AJ124" s="254">
        <f>SUMIFS(Pagamentos!$E:$E,Pagamentos!$B:$B,DRE!$B124,Pagamentos!$A:$A,DRE!AJ$3)</f>
        <v>0</v>
      </c>
      <c r="AK124" s="254">
        <f>SUMIFS(Pagamentos!$E:$E,Pagamentos!$B:$B,DRE!$B124,Pagamentos!$A:$A,DRE!AK$3)</f>
        <v>550</v>
      </c>
      <c r="AL124" s="254">
        <f>SUMIFS(Pagamentos!$E:$E,Pagamentos!$B:$B,DRE!$B124,Pagamentos!$A:$A,DRE!AL$3)</f>
        <v>0</v>
      </c>
      <c r="AM124" s="254">
        <f>SUMIFS(Pagamentos!$E:$E,Pagamentos!$B:$B,DRE!$B124,Pagamentos!$A:$A,DRE!AM$3)</f>
        <v>0</v>
      </c>
      <c r="AN124" s="254">
        <f>SUMIFS(Pagamentos!$E:$E,Pagamentos!$B:$B,DRE!$B124,Pagamentos!$A:$A,DRE!AN$3)</f>
        <v>0</v>
      </c>
      <c r="AO124" s="254">
        <f>SUMIFS(Pagamentos!$E:$E,Pagamentos!$B:$B,DRE!$B124,Pagamentos!$A:$A,DRE!AO$3)</f>
        <v>0</v>
      </c>
      <c r="AP124" s="254">
        <f>SUMIFS(Pagamentos!$E:$E,Pagamentos!$B:$B,DRE!$B124,Pagamentos!$A:$A,DRE!AP$3)</f>
        <v>0</v>
      </c>
      <c r="AQ124" s="254">
        <f>SUMIFS(Pagamentos!$E:$E,Pagamentos!$B:$B,DRE!$B124,Pagamentos!$A:$A,DRE!AQ$3)</f>
        <v>0</v>
      </c>
      <c r="AR124" s="254">
        <f>SUMIFS(Pagamentos!$E:$E,Pagamentos!$B:$B,DRE!$B124,Pagamentos!$A:$A,DRE!AR$3)</f>
        <v>0</v>
      </c>
      <c r="AS124" s="254">
        <f>SUMIFS(Pagamentos!$E:$E,Pagamentos!$B:$B,DRE!$B124,Pagamentos!$A:$A,DRE!AS$3)</f>
        <v>0</v>
      </c>
    </row>
    <row r="125" spans="1:45" s="250" customFormat="1" outlineLevel="1" x14ac:dyDescent="0.25">
      <c r="A125" s="248">
        <v>122</v>
      </c>
      <c r="B125" s="251" t="str">
        <f>VLOOKUP(A125,Config!$A$8:$B$176,2,0)</f>
        <v>MANUTENÇÃO DE HARDWARE</v>
      </c>
      <c r="C125" s="252"/>
      <c r="D125" s="253"/>
      <c r="F125" s="108"/>
      <c r="G125" s="103" t="str">
        <f t="shared" si="40"/>
        <v/>
      </c>
      <c r="I125" s="105">
        <f t="shared" si="61"/>
        <v>0</v>
      </c>
      <c r="J125" s="103">
        <f t="shared" si="41"/>
        <v>0</v>
      </c>
      <c r="L125" s="108" t="str">
        <f t="shared" si="65"/>
        <v/>
      </c>
      <c r="M125" s="103" t="str">
        <f t="shared" si="66"/>
        <v/>
      </c>
      <c r="O125" s="254">
        <f>SUMIFS(Pagamentos!$E:$E,Pagamentos!$B:$B,DRE!$B125,Pagamentos!$A:$A,DRE!O$3)</f>
        <v>0</v>
      </c>
      <c r="P125" s="254">
        <f>SUMIFS(Pagamentos!$E:$E,Pagamentos!$B:$B,DRE!$B125,Pagamentos!$A:$A,DRE!P$3)</f>
        <v>0</v>
      </c>
      <c r="Q125" s="254">
        <f>SUMIFS(Pagamentos!$E:$E,Pagamentos!$B:$B,DRE!$B125,Pagamentos!$A:$A,DRE!Q$3)</f>
        <v>0</v>
      </c>
      <c r="R125" s="254">
        <f>SUMIFS(Pagamentos!$E:$E,Pagamentos!$B:$B,DRE!$B125,Pagamentos!$A:$A,DRE!R$3)</f>
        <v>0</v>
      </c>
      <c r="S125" s="254">
        <f>SUMIFS(Pagamentos!$E:$E,Pagamentos!$B:$B,DRE!$B125,Pagamentos!$A:$A,DRE!S$3)</f>
        <v>0</v>
      </c>
      <c r="T125" s="254">
        <f>SUMIFS(Pagamentos!$E:$E,Pagamentos!$B:$B,DRE!$B125,Pagamentos!$A:$A,DRE!T$3)</f>
        <v>0</v>
      </c>
      <c r="U125" s="254">
        <f>SUMIFS(Pagamentos!$E:$E,Pagamentos!$B:$B,DRE!$B125,Pagamentos!$A:$A,DRE!U$3)</f>
        <v>0</v>
      </c>
      <c r="V125" s="254">
        <f>SUMIFS(Pagamentos!$E:$E,Pagamentos!$B:$B,DRE!$B125,Pagamentos!$A:$A,DRE!V$3)</f>
        <v>0</v>
      </c>
      <c r="W125" s="254">
        <f>SUMIFS(Pagamentos!$E:$E,Pagamentos!$B:$B,DRE!$B125,Pagamentos!$A:$A,DRE!W$3)</f>
        <v>0</v>
      </c>
      <c r="X125" s="254">
        <f>SUMIFS(Pagamentos!$E:$E,Pagamentos!$B:$B,DRE!$B125,Pagamentos!$A:$A,DRE!X$3)</f>
        <v>0</v>
      </c>
      <c r="Y125" s="254">
        <f>SUMIFS(Pagamentos!$E:$E,Pagamentos!$B:$B,DRE!$B125,Pagamentos!$A:$A,DRE!Y$3)</f>
        <v>0</v>
      </c>
      <c r="Z125" s="254">
        <f>SUMIFS(Pagamentos!$E:$E,Pagamentos!$B:$B,DRE!$B125,Pagamentos!$A:$A,DRE!Z$3)</f>
        <v>0</v>
      </c>
      <c r="AA125" s="254">
        <f>SUMIFS(Pagamentos!$E:$E,Pagamentos!$B:$B,DRE!$B125,Pagamentos!$A:$A,DRE!AA$3)</f>
        <v>0</v>
      </c>
      <c r="AB125" s="254">
        <f>SUMIFS(Pagamentos!$E:$E,Pagamentos!$B:$B,DRE!$B125,Pagamentos!$A:$A,DRE!AB$3)</f>
        <v>0</v>
      </c>
      <c r="AC125" s="254">
        <f>SUMIFS(Pagamentos!$E:$E,Pagamentos!$B:$B,DRE!$B125,Pagamentos!$A:$A,DRE!AC$3)</f>
        <v>0</v>
      </c>
      <c r="AD125" s="254">
        <f>SUMIFS(Pagamentos!$E:$E,Pagamentos!$B:$B,DRE!$B125,Pagamentos!$A:$A,DRE!AD$3)</f>
        <v>0</v>
      </c>
      <c r="AE125" s="254">
        <f>SUMIFS(Pagamentos!$E:$E,Pagamentos!$B:$B,DRE!$B125,Pagamentos!$A:$A,DRE!AE$3)</f>
        <v>0</v>
      </c>
      <c r="AF125" s="254">
        <f>SUMIFS(Pagamentos!$E:$E,Pagamentos!$B:$B,DRE!$B125,Pagamentos!$A:$A,DRE!AF$3)</f>
        <v>0</v>
      </c>
      <c r="AG125" s="254">
        <f>SUMIFS(Pagamentos!$E:$E,Pagamentos!$B:$B,DRE!$B125,Pagamentos!$A:$A,DRE!AG$3)</f>
        <v>0</v>
      </c>
      <c r="AH125" s="254">
        <f>SUMIFS(Pagamentos!$E:$E,Pagamentos!$B:$B,DRE!$B125,Pagamentos!$A:$A,DRE!AH$3)</f>
        <v>0</v>
      </c>
      <c r="AI125" s="254">
        <f>SUMIFS(Pagamentos!$E:$E,Pagamentos!$B:$B,DRE!$B125,Pagamentos!$A:$A,DRE!AI$3)</f>
        <v>0</v>
      </c>
      <c r="AJ125" s="254">
        <f>SUMIFS(Pagamentos!$E:$E,Pagamentos!$B:$B,DRE!$B125,Pagamentos!$A:$A,DRE!AJ$3)</f>
        <v>0</v>
      </c>
      <c r="AK125" s="254">
        <f>SUMIFS(Pagamentos!$E:$E,Pagamentos!$B:$B,DRE!$B125,Pagamentos!$A:$A,DRE!AK$3)</f>
        <v>0</v>
      </c>
      <c r="AL125" s="254">
        <f>SUMIFS(Pagamentos!$E:$E,Pagamentos!$B:$B,DRE!$B125,Pagamentos!$A:$A,DRE!AL$3)</f>
        <v>0</v>
      </c>
      <c r="AM125" s="254">
        <f>SUMIFS(Pagamentos!$E:$E,Pagamentos!$B:$B,DRE!$B125,Pagamentos!$A:$A,DRE!AM$3)</f>
        <v>0</v>
      </c>
      <c r="AN125" s="254">
        <f>SUMIFS(Pagamentos!$E:$E,Pagamentos!$B:$B,DRE!$B125,Pagamentos!$A:$A,DRE!AN$3)</f>
        <v>0</v>
      </c>
      <c r="AO125" s="254">
        <f>SUMIFS(Pagamentos!$E:$E,Pagamentos!$B:$B,DRE!$B125,Pagamentos!$A:$A,DRE!AO$3)</f>
        <v>0</v>
      </c>
      <c r="AP125" s="254">
        <f>SUMIFS(Pagamentos!$E:$E,Pagamentos!$B:$B,DRE!$B125,Pagamentos!$A:$A,DRE!AP$3)</f>
        <v>0</v>
      </c>
      <c r="AQ125" s="254">
        <f>SUMIFS(Pagamentos!$E:$E,Pagamentos!$B:$B,DRE!$B125,Pagamentos!$A:$A,DRE!AQ$3)</f>
        <v>0</v>
      </c>
      <c r="AR125" s="254">
        <f>SUMIFS(Pagamentos!$E:$E,Pagamentos!$B:$B,DRE!$B125,Pagamentos!$A:$A,DRE!AR$3)</f>
        <v>0</v>
      </c>
      <c r="AS125" s="254">
        <f>SUMIFS(Pagamentos!$E:$E,Pagamentos!$B:$B,DRE!$B125,Pagamentos!$A:$A,DRE!AS$3)</f>
        <v>0</v>
      </c>
    </row>
    <row r="126" spans="1:45" s="250" customFormat="1" outlineLevel="1" x14ac:dyDescent="0.25">
      <c r="A126" s="248">
        <v>123</v>
      </c>
      <c r="B126" s="251" t="str">
        <f>VLOOKUP(A126,Config!$A$8:$B$176,2,0)</f>
        <v>MANUTENÇÃO DE SOFTWARE</v>
      </c>
      <c r="C126" s="252"/>
      <c r="D126" s="253"/>
      <c r="F126" s="108"/>
      <c r="G126" s="103" t="str">
        <f t="shared" ref="G126:G171" si="67">IF(F126&gt;0,F126/F$4,"")</f>
        <v/>
      </c>
      <c r="I126" s="105">
        <f t="shared" si="61"/>
        <v>0</v>
      </c>
      <c r="J126" s="103">
        <f t="shared" si="41"/>
        <v>0</v>
      </c>
      <c r="L126" s="108" t="str">
        <f t="shared" si="65"/>
        <v/>
      </c>
      <c r="M126" s="103" t="str">
        <f t="shared" si="66"/>
        <v/>
      </c>
      <c r="O126" s="254">
        <f>SUMIFS(Pagamentos!$E:$E,Pagamentos!$B:$B,DRE!$B126,Pagamentos!$A:$A,DRE!O$3)</f>
        <v>0</v>
      </c>
      <c r="P126" s="254">
        <f>SUMIFS(Pagamentos!$E:$E,Pagamentos!$B:$B,DRE!$B126,Pagamentos!$A:$A,DRE!P$3)</f>
        <v>0</v>
      </c>
      <c r="Q126" s="254">
        <f>SUMIFS(Pagamentos!$E:$E,Pagamentos!$B:$B,DRE!$B126,Pagamentos!$A:$A,DRE!Q$3)</f>
        <v>0</v>
      </c>
      <c r="R126" s="254">
        <f>SUMIFS(Pagamentos!$E:$E,Pagamentos!$B:$B,DRE!$B126,Pagamentos!$A:$A,DRE!R$3)</f>
        <v>0</v>
      </c>
      <c r="S126" s="254">
        <f>SUMIFS(Pagamentos!$E:$E,Pagamentos!$B:$B,DRE!$B126,Pagamentos!$A:$A,DRE!S$3)</f>
        <v>0</v>
      </c>
      <c r="T126" s="254">
        <f>SUMIFS(Pagamentos!$E:$E,Pagamentos!$B:$B,DRE!$B126,Pagamentos!$A:$A,DRE!T$3)</f>
        <v>0</v>
      </c>
      <c r="U126" s="254">
        <f>SUMIFS(Pagamentos!$E:$E,Pagamentos!$B:$B,DRE!$B126,Pagamentos!$A:$A,DRE!U$3)</f>
        <v>0</v>
      </c>
      <c r="V126" s="254">
        <f>SUMIFS(Pagamentos!$E:$E,Pagamentos!$B:$B,DRE!$B126,Pagamentos!$A:$A,DRE!V$3)</f>
        <v>0</v>
      </c>
      <c r="W126" s="254">
        <f>SUMIFS(Pagamentos!$E:$E,Pagamentos!$B:$B,DRE!$B126,Pagamentos!$A:$A,DRE!W$3)</f>
        <v>0</v>
      </c>
      <c r="X126" s="254">
        <f>SUMIFS(Pagamentos!$E:$E,Pagamentos!$B:$B,DRE!$B126,Pagamentos!$A:$A,DRE!X$3)</f>
        <v>0</v>
      </c>
      <c r="Y126" s="254">
        <f>SUMIFS(Pagamentos!$E:$E,Pagamentos!$B:$B,DRE!$B126,Pagamentos!$A:$A,DRE!Y$3)</f>
        <v>0</v>
      </c>
      <c r="Z126" s="254">
        <f>SUMIFS(Pagamentos!$E:$E,Pagamentos!$B:$B,DRE!$B126,Pagamentos!$A:$A,DRE!Z$3)</f>
        <v>0</v>
      </c>
      <c r="AA126" s="254">
        <f>SUMIFS(Pagamentos!$E:$E,Pagamentos!$B:$B,DRE!$B126,Pagamentos!$A:$A,DRE!AA$3)</f>
        <v>0</v>
      </c>
      <c r="AB126" s="254">
        <f>SUMIFS(Pagamentos!$E:$E,Pagamentos!$B:$B,DRE!$B126,Pagamentos!$A:$A,DRE!AB$3)</f>
        <v>0</v>
      </c>
      <c r="AC126" s="254">
        <f>SUMIFS(Pagamentos!$E:$E,Pagamentos!$B:$B,DRE!$B126,Pagamentos!$A:$A,DRE!AC$3)</f>
        <v>0</v>
      </c>
      <c r="AD126" s="254">
        <f>SUMIFS(Pagamentos!$E:$E,Pagamentos!$B:$B,DRE!$B126,Pagamentos!$A:$A,DRE!AD$3)</f>
        <v>0</v>
      </c>
      <c r="AE126" s="254">
        <f>SUMIFS(Pagamentos!$E:$E,Pagamentos!$B:$B,DRE!$B126,Pagamentos!$A:$A,DRE!AE$3)</f>
        <v>0</v>
      </c>
      <c r="AF126" s="254">
        <f>SUMIFS(Pagamentos!$E:$E,Pagamentos!$B:$B,DRE!$B126,Pagamentos!$A:$A,DRE!AF$3)</f>
        <v>0</v>
      </c>
      <c r="AG126" s="254">
        <f>SUMIFS(Pagamentos!$E:$E,Pagamentos!$B:$B,DRE!$B126,Pagamentos!$A:$A,DRE!AG$3)</f>
        <v>0</v>
      </c>
      <c r="AH126" s="254">
        <f>SUMIFS(Pagamentos!$E:$E,Pagamentos!$B:$B,DRE!$B126,Pagamentos!$A:$A,DRE!AH$3)</f>
        <v>0</v>
      </c>
      <c r="AI126" s="254">
        <f>SUMIFS(Pagamentos!$E:$E,Pagamentos!$B:$B,DRE!$B126,Pagamentos!$A:$A,DRE!AI$3)</f>
        <v>0</v>
      </c>
      <c r="AJ126" s="254">
        <f>SUMIFS(Pagamentos!$E:$E,Pagamentos!$B:$B,DRE!$B126,Pagamentos!$A:$A,DRE!AJ$3)</f>
        <v>0</v>
      </c>
      <c r="AK126" s="254">
        <f>SUMIFS(Pagamentos!$E:$E,Pagamentos!$B:$B,DRE!$B126,Pagamentos!$A:$A,DRE!AK$3)</f>
        <v>0</v>
      </c>
      <c r="AL126" s="254">
        <f>SUMIFS(Pagamentos!$E:$E,Pagamentos!$B:$B,DRE!$B126,Pagamentos!$A:$A,DRE!AL$3)</f>
        <v>0</v>
      </c>
      <c r="AM126" s="254">
        <f>SUMIFS(Pagamentos!$E:$E,Pagamentos!$B:$B,DRE!$B126,Pagamentos!$A:$A,DRE!AM$3)</f>
        <v>0</v>
      </c>
      <c r="AN126" s="254">
        <f>SUMIFS(Pagamentos!$E:$E,Pagamentos!$B:$B,DRE!$B126,Pagamentos!$A:$A,DRE!AN$3)</f>
        <v>0</v>
      </c>
      <c r="AO126" s="254">
        <f>SUMIFS(Pagamentos!$E:$E,Pagamentos!$B:$B,DRE!$B126,Pagamentos!$A:$A,DRE!AO$3)</f>
        <v>0</v>
      </c>
      <c r="AP126" s="254">
        <f>SUMIFS(Pagamentos!$E:$E,Pagamentos!$B:$B,DRE!$B126,Pagamentos!$A:$A,DRE!AP$3)</f>
        <v>0</v>
      </c>
      <c r="AQ126" s="254">
        <f>SUMIFS(Pagamentos!$E:$E,Pagamentos!$B:$B,DRE!$B126,Pagamentos!$A:$A,DRE!AQ$3)</f>
        <v>0</v>
      </c>
      <c r="AR126" s="254">
        <f>SUMIFS(Pagamentos!$E:$E,Pagamentos!$B:$B,DRE!$B126,Pagamentos!$A:$A,DRE!AR$3)</f>
        <v>0</v>
      </c>
      <c r="AS126" s="254">
        <f>SUMIFS(Pagamentos!$E:$E,Pagamentos!$B:$B,DRE!$B126,Pagamentos!$A:$A,DRE!AS$3)</f>
        <v>0</v>
      </c>
    </row>
    <row r="127" spans="1:45" s="250" customFormat="1" outlineLevel="1" x14ac:dyDescent="0.25">
      <c r="A127" s="248">
        <v>124</v>
      </c>
      <c r="B127" s="251" t="str">
        <f>VLOOKUP(A127,Config!$A$8:$B$176,2,0)</f>
        <v>MANUTENÇÃO ELÉTRICA</v>
      </c>
      <c r="C127" s="252"/>
      <c r="D127" s="253"/>
      <c r="F127" s="108"/>
      <c r="G127" s="103" t="str">
        <f t="shared" si="67"/>
        <v/>
      </c>
      <c r="I127" s="105">
        <f t="shared" si="61"/>
        <v>0</v>
      </c>
      <c r="J127" s="103">
        <f t="shared" si="41"/>
        <v>0</v>
      </c>
      <c r="L127" s="108" t="str">
        <f t="shared" si="65"/>
        <v/>
      </c>
      <c r="M127" s="103" t="str">
        <f t="shared" si="66"/>
        <v/>
      </c>
      <c r="O127" s="254">
        <f>SUMIFS(Pagamentos!$E:$E,Pagamentos!$B:$B,DRE!$B127,Pagamentos!$A:$A,DRE!O$3)</f>
        <v>0</v>
      </c>
      <c r="P127" s="254">
        <f>SUMIFS(Pagamentos!$E:$E,Pagamentos!$B:$B,DRE!$B127,Pagamentos!$A:$A,DRE!P$3)</f>
        <v>0</v>
      </c>
      <c r="Q127" s="254">
        <f>SUMIFS(Pagamentos!$E:$E,Pagamentos!$B:$B,DRE!$B127,Pagamentos!$A:$A,DRE!Q$3)</f>
        <v>0</v>
      </c>
      <c r="R127" s="254">
        <f>SUMIFS(Pagamentos!$E:$E,Pagamentos!$B:$B,DRE!$B127,Pagamentos!$A:$A,DRE!R$3)</f>
        <v>0</v>
      </c>
      <c r="S127" s="254">
        <f>SUMIFS(Pagamentos!$E:$E,Pagamentos!$B:$B,DRE!$B127,Pagamentos!$A:$A,DRE!S$3)</f>
        <v>0</v>
      </c>
      <c r="T127" s="254">
        <f>SUMIFS(Pagamentos!$E:$E,Pagamentos!$B:$B,DRE!$B127,Pagamentos!$A:$A,DRE!T$3)</f>
        <v>0</v>
      </c>
      <c r="U127" s="254">
        <f>SUMIFS(Pagamentos!$E:$E,Pagamentos!$B:$B,DRE!$B127,Pagamentos!$A:$A,DRE!U$3)</f>
        <v>0</v>
      </c>
      <c r="V127" s="254">
        <f>SUMIFS(Pagamentos!$E:$E,Pagamentos!$B:$B,DRE!$B127,Pagamentos!$A:$A,DRE!V$3)</f>
        <v>0</v>
      </c>
      <c r="W127" s="254">
        <f>SUMIFS(Pagamentos!$E:$E,Pagamentos!$B:$B,DRE!$B127,Pagamentos!$A:$A,DRE!W$3)</f>
        <v>0</v>
      </c>
      <c r="X127" s="254">
        <f>SUMIFS(Pagamentos!$E:$E,Pagamentos!$B:$B,DRE!$B127,Pagamentos!$A:$A,DRE!X$3)</f>
        <v>0</v>
      </c>
      <c r="Y127" s="254">
        <f>SUMIFS(Pagamentos!$E:$E,Pagamentos!$B:$B,DRE!$B127,Pagamentos!$A:$A,DRE!Y$3)</f>
        <v>0</v>
      </c>
      <c r="Z127" s="254">
        <f>SUMIFS(Pagamentos!$E:$E,Pagamentos!$B:$B,DRE!$B127,Pagamentos!$A:$A,DRE!Z$3)</f>
        <v>0</v>
      </c>
      <c r="AA127" s="254">
        <f>SUMIFS(Pagamentos!$E:$E,Pagamentos!$B:$B,DRE!$B127,Pagamentos!$A:$A,DRE!AA$3)</f>
        <v>0</v>
      </c>
      <c r="AB127" s="254">
        <f>SUMIFS(Pagamentos!$E:$E,Pagamentos!$B:$B,DRE!$B127,Pagamentos!$A:$A,DRE!AB$3)</f>
        <v>0</v>
      </c>
      <c r="AC127" s="254">
        <f>SUMIFS(Pagamentos!$E:$E,Pagamentos!$B:$B,DRE!$B127,Pagamentos!$A:$A,DRE!AC$3)</f>
        <v>0</v>
      </c>
      <c r="AD127" s="254">
        <f>SUMIFS(Pagamentos!$E:$E,Pagamentos!$B:$B,DRE!$B127,Pagamentos!$A:$A,DRE!AD$3)</f>
        <v>0</v>
      </c>
      <c r="AE127" s="254">
        <f>SUMIFS(Pagamentos!$E:$E,Pagamentos!$B:$B,DRE!$B127,Pagamentos!$A:$A,DRE!AE$3)</f>
        <v>0</v>
      </c>
      <c r="AF127" s="254">
        <f>SUMIFS(Pagamentos!$E:$E,Pagamentos!$B:$B,DRE!$B127,Pagamentos!$A:$A,DRE!AF$3)</f>
        <v>0</v>
      </c>
      <c r="AG127" s="254">
        <f>SUMIFS(Pagamentos!$E:$E,Pagamentos!$B:$B,DRE!$B127,Pagamentos!$A:$A,DRE!AG$3)</f>
        <v>0</v>
      </c>
      <c r="AH127" s="254">
        <f>SUMIFS(Pagamentos!$E:$E,Pagamentos!$B:$B,DRE!$B127,Pagamentos!$A:$A,DRE!AH$3)</f>
        <v>0</v>
      </c>
      <c r="AI127" s="254">
        <f>SUMIFS(Pagamentos!$E:$E,Pagamentos!$B:$B,DRE!$B127,Pagamentos!$A:$A,DRE!AI$3)</f>
        <v>0</v>
      </c>
      <c r="AJ127" s="254">
        <f>SUMIFS(Pagamentos!$E:$E,Pagamentos!$B:$B,DRE!$B127,Pagamentos!$A:$A,DRE!AJ$3)</f>
        <v>0</v>
      </c>
      <c r="AK127" s="254">
        <f>SUMIFS(Pagamentos!$E:$E,Pagamentos!$B:$B,DRE!$B127,Pagamentos!$A:$A,DRE!AK$3)</f>
        <v>0</v>
      </c>
      <c r="AL127" s="254">
        <f>SUMIFS(Pagamentos!$E:$E,Pagamentos!$B:$B,DRE!$B127,Pagamentos!$A:$A,DRE!AL$3)</f>
        <v>0</v>
      </c>
      <c r="AM127" s="254">
        <f>SUMIFS(Pagamentos!$E:$E,Pagamentos!$B:$B,DRE!$B127,Pagamentos!$A:$A,DRE!AM$3)</f>
        <v>0</v>
      </c>
      <c r="AN127" s="254">
        <f>SUMIFS(Pagamentos!$E:$E,Pagamentos!$B:$B,DRE!$B127,Pagamentos!$A:$A,DRE!AN$3)</f>
        <v>0</v>
      </c>
      <c r="AO127" s="254">
        <f>SUMIFS(Pagamentos!$E:$E,Pagamentos!$B:$B,DRE!$B127,Pagamentos!$A:$A,DRE!AO$3)</f>
        <v>0</v>
      </c>
      <c r="AP127" s="254">
        <f>SUMIFS(Pagamentos!$E:$E,Pagamentos!$B:$B,DRE!$B127,Pagamentos!$A:$A,DRE!AP$3)</f>
        <v>0</v>
      </c>
      <c r="AQ127" s="254">
        <f>SUMIFS(Pagamentos!$E:$E,Pagamentos!$B:$B,DRE!$B127,Pagamentos!$A:$A,DRE!AQ$3)</f>
        <v>0</v>
      </c>
      <c r="AR127" s="254">
        <f>SUMIFS(Pagamentos!$E:$E,Pagamentos!$B:$B,DRE!$B127,Pagamentos!$A:$A,DRE!AR$3)</f>
        <v>0</v>
      </c>
      <c r="AS127" s="254">
        <f>SUMIFS(Pagamentos!$E:$E,Pagamentos!$B:$B,DRE!$B127,Pagamentos!$A:$A,DRE!AS$3)</f>
        <v>0</v>
      </c>
    </row>
    <row r="128" spans="1:45" s="250" customFormat="1" outlineLevel="1" x14ac:dyDescent="0.25">
      <c r="A128" s="248">
        <v>125</v>
      </c>
      <c r="B128" s="251" t="str">
        <f>VLOOKUP(A128,Config!$A$8:$B$176,2,0)</f>
        <v>MANUTENÇÃO INDUSTRIAL</v>
      </c>
      <c r="C128" s="252"/>
      <c r="D128" s="253"/>
      <c r="F128" s="108"/>
      <c r="G128" s="103" t="str">
        <f t="shared" si="67"/>
        <v/>
      </c>
      <c r="I128" s="105">
        <f t="shared" si="61"/>
        <v>2091</v>
      </c>
      <c r="J128" s="103">
        <f t="shared" si="41"/>
        <v>8.793974414152239E-4</v>
      </c>
      <c r="L128" s="108">
        <f t="shared" si="65"/>
        <v>2091</v>
      </c>
      <c r="M128" s="103" t="e">
        <f t="shared" si="66"/>
        <v>#DIV/0!</v>
      </c>
      <c r="O128" s="254">
        <f>SUMIFS(Pagamentos!$E:$E,Pagamentos!$B:$B,DRE!$B128,Pagamentos!$A:$A,DRE!O$3)</f>
        <v>0</v>
      </c>
      <c r="P128" s="254">
        <f>SUMIFS(Pagamentos!$E:$E,Pagamentos!$B:$B,DRE!$B128,Pagamentos!$A:$A,DRE!P$3)</f>
        <v>146</v>
      </c>
      <c r="Q128" s="254">
        <f>SUMIFS(Pagamentos!$E:$E,Pagamentos!$B:$B,DRE!$B128,Pagamentos!$A:$A,DRE!Q$3)</f>
        <v>0</v>
      </c>
      <c r="R128" s="254">
        <f>SUMIFS(Pagamentos!$E:$E,Pagamentos!$B:$B,DRE!$B128,Pagamentos!$A:$A,DRE!R$3)</f>
        <v>0</v>
      </c>
      <c r="S128" s="254">
        <f>SUMIFS(Pagamentos!$E:$E,Pagamentos!$B:$B,DRE!$B128,Pagamentos!$A:$A,DRE!S$3)</f>
        <v>0</v>
      </c>
      <c r="T128" s="254">
        <f>SUMIFS(Pagamentos!$E:$E,Pagamentos!$B:$B,DRE!$B128,Pagamentos!$A:$A,DRE!T$3)</f>
        <v>0</v>
      </c>
      <c r="U128" s="254">
        <f>SUMIFS(Pagamentos!$E:$E,Pagamentos!$B:$B,DRE!$B128,Pagamentos!$A:$A,DRE!U$3)</f>
        <v>0</v>
      </c>
      <c r="V128" s="254">
        <f>SUMIFS(Pagamentos!$E:$E,Pagamentos!$B:$B,DRE!$B128,Pagamentos!$A:$A,DRE!V$3)</f>
        <v>0</v>
      </c>
      <c r="W128" s="254">
        <f>SUMIFS(Pagamentos!$E:$E,Pagamentos!$B:$B,DRE!$B128,Pagamentos!$A:$A,DRE!W$3)</f>
        <v>0</v>
      </c>
      <c r="X128" s="254">
        <f>SUMIFS(Pagamentos!$E:$E,Pagamentos!$B:$B,DRE!$B128,Pagamentos!$A:$A,DRE!X$3)</f>
        <v>1000</v>
      </c>
      <c r="Y128" s="254">
        <f>SUMIFS(Pagamentos!$E:$E,Pagamentos!$B:$B,DRE!$B128,Pagamentos!$A:$A,DRE!Y$3)</f>
        <v>0</v>
      </c>
      <c r="Z128" s="254">
        <f>SUMIFS(Pagamentos!$E:$E,Pagamentos!$B:$B,DRE!$B128,Pagamentos!$A:$A,DRE!Z$3)</f>
        <v>0</v>
      </c>
      <c r="AA128" s="254">
        <f>SUMIFS(Pagamentos!$E:$E,Pagamentos!$B:$B,DRE!$B128,Pagamentos!$A:$A,DRE!AA$3)</f>
        <v>0</v>
      </c>
      <c r="AB128" s="254">
        <f>SUMIFS(Pagamentos!$E:$E,Pagamentos!$B:$B,DRE!$B128,Pagamentos!$A:$A,DRE!AB$3)</f>
        <v>0</v>
      </c>
      <c r="AC128" s="254">
        <f>SUMIFS(Pagamentos!$E:$E,Pagamentos!$B:$B,DRE!$B128,Pagamentos!$A:$A,DRE!AC$3)</f>
        <v>0</v>
      </c>
      <c r="AD128" s="254">
        <f>SUMIFS(Pagamentos!$E:$E,Pagamentos!$B:$B,DRE!$B128,Pagamentos!$A:$A,DRE!AD$3)</f>
        <v>0</v>
      </c>
      <c r="AE128" s="254">
        <f>SUMIFS(Pagamentos!$E:$E,Pagamentos!$B:$B,DRE!$B128,Pagamentos!$A:$A,DRE!AE$3)</f>
        <v>0</v>
      </c>
      <c r="AF128" s="254">
        <f>SUMIFS(Pagamentos!$E:$E,Pagamentos!$B:$B,DRE!$B128,Pagamentos!$A:$A,DRE!AF$3)</f>
        <v>0</v>
      </c>
      <c r="AG128" s="254">
        <f>SUMIFS(Pagamentos!$E:$E,Pagamentos!$B:$B,DRE!$B128,Pagamentos!$A:$A,DRE!AG$3)</f>
        <v>645</v>
      </c>
      <c r="AH128" s="254">
        <f>SUMIFS(Pagamentos!$E:$E,Pagamentos!$B:$B,DRE!$B128,Pagamentos!$A:$A,DRE!AH$3)</f>
        <v>300</v>
      </c>
      <c r="AI128" s="254">
        <f>SUMIFS(Pagamentos!$E:$E,Pagamentos!$B:$B,DRE!$B128,Pagamentos!$A:$A,DRE!AI$3)</f>
        <v>0</v>
      </c>
      <c r="AJ128" s="254">
        <f>SUMIFS(Pagamentos!$E:$E,Pagamentos!$B:$B,DRE!$B128,Pagamentos!$A:$A,DRE!AJ$3)</f>
        <v>0</v>
      </c>
      <c r="AK128" s="254">
        <f>SUMIFS(Pagamentos!$E:$E,Pagamentos!$B:$B,DRE!$B128,Pagamentos!$A:$A,DRE!AK$3)</f>
        <v>0</v>
      </c>
      <c r="AL128" s="254">
        <f>SUMIFS(Pagamentos!$E:$E,Pagamentos!$B:$B,DRE!$B128,Pagamentos!$A:$A,DRE!AL$3)</f>
        <v>0</v>
      </c>
      <c r="AM128" s="254">
        <f>SUMIFS(Pagamentos!$E:$E,Pagamentos!$B:$B,DRE!$B128,Pagamentos!$A:$A,DRE!AM$3)</f>
        <v>0</v>
      </c>
      <c r="AN128" s="254">
        <f>SUMIFS(Pagamentos!$E:$E,Pagamentos!$B:$B,DRE!$B128,Pagamentos!$A:$A,DRE!AN$3)</f>
        <v>0</v>
      </c>
      <c r="AO128" s="254">
        <f>SUMIFS(Pagamentos!$E:$E,Pagamentos!$B:$B,DRE!$B128,Pagamentos!$A:$A,DRE!AO$3)</f>
        <v>0</v>
      </c>
      <c r="AP128" s="254">
        <f>SUMIFS(Pagamentos!$E:$E,Pagamentos!$B:$B,DRE!$B128,Pagamentos!$A:$A,DRE!AP$3)</f>
        <v>0</v>
      </c>
      <c r="AQ128" s="254">
        <f>SUMIFS(Pagamentos!$E:$E,Pagamentos!$B:$B,DRE!$B128,Pagamentos!$A:$A,DRE!AQ$3)</f>
        <v>0</v>
      </c>
      <c r="AR128" s="254">
        <f>SUMIFS(Pagamentos!$E:$E,Pagamentos!$B:$B,DRE!$B128,Pagamentos!$A:$A,DRE!AR$3)</f>
        <v>0</v>
      </c>
      <c r="AS128" s="254">
        <f>SUMIFS(Pagamentos!$E:$E,Pagamentos!$B:$B,DRE!$B128,Pagamentos!$A:$A,DRE!AS$3)</f>
        <v>0</v>
      </c>
    </row>
    <row r="129" spans="1:45" s="250" customFormat="1" outlineLevel="1" x14ac:dyDescent="0.25">
      <c r="A129" s="248">
        <v>126</v>
      </c>
      <c r="B129" s="251" t="str">
        <f>VLOOKUP(A129,Config!$A$8:$B$176,2,0)</f>
        <v>MANUTENÇÃO PREDIAL</v>
      </c>
      <c r="C129" s="252"/>
      <c r="D129" s="253"/>
      <c r="F129" s="108"/>
      <c r="G129" s="103" t="str">
        <f t="shared" si="67"/>
        <v/>
      </c>
      <c r="I129" s="105">
        <f t="shared" si="61"/>
        <v>2500</v>
      </c>
      <c r="J129" s="103">
        <f t="shared" ref="J129:J172" si="68">IF($I$4&gt;0,I129/$I$4,"")</f>
        <v>1.0514077491812815E-3</v>
      </c>
      <c r="L129" s="108">
        <f t="shared" si="65"/>
        <v>2500</v>
      </c>
      <c r="M129" s="103" t="e">
        <f t="shared" si="66"/>
        <v>#DIV/0!</v>
      </c>
      <c r="O129" s="254">
        <f>SUMIFS(Pagamentos!$E:$E,Pagamentos!$B:$B,DRE!$B129,Pagamentos!$A:$A,DRE!O$3)</f>
        <v>0</v>
      </c>
      <c r="P129" s="254">
        <f>SUMIFS(Pagamentos!$E:$E,Pagamentos!$B:$B,DRE!$B129,Pagamentos!$A:$A,DRE!P$3)</f>
        <v>0</v>
      </c>
      <c r="Q129" s="254">
        <f>SUMIFS(Pagamentos!$E:$E,Pagamentos!$B:$B,DRE!$B129,Pagamentos!$A:$A,DRE!Q$3)</f>
        <v>0</v>
      </c>
      <c r="R129" s="254">
        <f>SUMIFS(Pagamentos!$E:$E,Pagamentos!$B:$B,DRE!$B129,Pagamentos!$A:$A,DRE!R$3)</f>
        <v>0</v>
      </c>
      <c r="S129" s="254">
        <f>SUMIFS(Pagamentos!$E:$E,Pagamentos!$B:$B,DRE!$B129,Pagamentos!$A:$A,DRE!S$3)</f>
        <v>0</v>
      </c>
      <c r="T129" s="254">
        <f>SUMIFS(Pagamentos!$E:$E,Pagamentos!$B:$B,DRE!$B129,Pagamentos!$A:$A,DRE!T$3)</f>
        <v>1500</v>
      </c>
      <c r="U129" s="254">
        <f>SUMIFS(Pagamentos!$E:$E,Pagamentos!$B:$B,DRE!$B129,Pagamentos!$A:$A,DRE!U$3)</f>
        <v>0</v>
      </c>
      <c r="V129" s="254">
        <f>SUMIFS(Pagamentos!$E:$E,Pagamentos!$B:$B,DRE!$B129,Pagamentos!$A:$A,DRE!V$3)</f>
        <v>0</v>
      </c>
      <c r="W129" s="254">
        <f>SUMIFS(Pagamentos!$E:$E,Pagamentos!$B:$B,DRE!$B129,Pagamentos!$A:$A,DRE!W$3)</f>
        <v>0</v>
      </c>
      <c r="X129" s="254">
        <f>SUMIFS(Pagamentos!$E:$E,Pagamentos!$B:$B,DRE!$B129,Pagamentos!$A:$A,DRE!X$3)</f>
        <v>1000</v>
      </c>
      <c r="Y129" s="254">
        <f>SUMIFS(Pagamentos!$E:$E,Pagamentos!$B:$B,DRE!$B129,Pagamentos!$A:$A,DRE!Y$3)</f>
        <v>0</v>
      </c>
      <c r="Z129" s="254">
        <f>SUMIFS(Pagamentos!$E:$E,Pagamentos!$B:$B,DRE!$B129,Pagamentos!$A:$A,DRE!Z$3)</f>
        <v>0</v>
      </c>
      <c r="AA129" s="254">
        <f>SUMIFS(Pagamentos!$E:$E,Pagamentos!$B:$B,DRE!$B129,Pagamentos!$A:$A,DRE!AA$3)</f>
        <v>0</v>
      </c>
      <c r="AB129" s="254">
        <f>SUMIFS(Pagamentos!$E:$E,Pagamentos!$B:$B,DRE!$B129,Pagamentos!$A:$A,DRE!AB$3)</f>
        <v>0</v>
      </c>
      <c r="AC129" s="254">
        <f>SUMIFS(Pagamentos!$E:$E,Pagamentos!$B:$B,DRE!$B129,Pagamentos!$A:$A,DRE!AC$3)</f>
        <v>0</v>
      </c>
      <c r="AD129" s="254">
        <f>SUMIFS(Pagamentos!$E:$E,Pagamentos!$B:$B,DRE!$B129,Pagamentos!$A:$A,DRE!AD$3)</f>
        <v>0</v>
      </c>
      <c r="AE129" s="254">
        <f>SUMIFS(Pagamentos!$E:$E,Pagamentos!$B:$B,DRE!$B129,Pagamentos!$A:$A,DRE!AE$3)</f>
        <v>0</v>
      </c>
      <c r="AF129" s="254">
        <f>SUMIFS(Pagamentos!$E:$E,Pagamentos!$B:$B,DRE!$B129,Pagamentos!$A:$A,DRE!AF$3)</f>
        <v>0</v>
      </c>
      <c r="AG129" s="254">
        <f>SUMIFS(Pagamentos!$E:$E,Pagamentos!$B:$B,DRE!$B129,Pagamentos!$A:$A,DRE!AG$3)</f>
        <v>0</v>
      </c>
      <c r="AH129" s="254">
        <f>SUMIFS(Pagamentos!$E:$E,Pagamentos!$B:$B,DRE!$B129,Pagamentos!$A:$A,DRE!AH$3)</f>
        <v>0</v>
      </c>
      <c r="AI129" s="254">
        <f>SUMIFS(Pagamentos!$E:$E,Pagamentos!$B:$B,DRE!$B129,Pagamentos!$A:$A,DRE!AI$3)</f>
        <v>0</v>
      </c>
      <c r="AJ129" s="254">
        <f>SUMIFS(Pagamentos!$E:$E,Pagamentos!$B:$B,DRE!$B129,Pagamentos!$A:$A,DRE!AJ$3)</f>
        <v>0</v>
      </c>
      <c r="AK129" s="254">
        <f>SUMIFS(Pagamentos!$E:$E,Pagamentos!$B:$B,DRE!$B129,Pagamentos!$A:$A,DRE!AK$3)</f>
        <v>0</v>
      </c>
      <c r="AL129" s="254">
        <f>SUMIFS(Pagamentos!$E:$E,Pagamentos!$B:$B,DRE!$B129,Pagamentos!$A:$A,DRE!AL$3)</f>
        <v>0</v>
      </c>
      <c r="AM129" s="254">
        <f>SUMIFS(Pagamentos!$E:$E,Pagamentos!$B:$B,DRE!$B129,Pagamentos!$A:$A,DRE!AM$3)</f>
        <v>0</v>
      </c>
      <c r="AN129" s="254">
        <f>SUMIFS(Pagamentos!$E:$E,Pagamentos!$B:$B,DRE!$B129,Pagamentos!$A:$A,DRE!AN$3)</f>
        <v>0</v>
      </c>
      <c r="AO129" s="254">
        <f>SUMIFS(Pagamentos!$E:$E,Pagamentos!$B:$B,DRE!$B129,Pagamentos!$A:$A,DRE!AO$3)</f>
        <v>0</v>
      </c>
      <c r="AP129" s="254">
        <f>SUMIFS(Pagamentos!$E:$E,Pagamentos!$B:$B,DRE!$B129,Pagamentos!$A:$A,DRE!AP$3)</f>
        <v>0</v>
      </c>
      <c r="AQ129" s="254">
        <f>SUMIFS(Pagamentos!$E:$E,Pagamentos!$B:$B,DRE!$B129,Pagamentos!$A:$A,DRE!AQ$3)</f>
        <v>0</v>
      </c>
      <c r="AR129" s="254">
        <f>SUMIFS(Pagamentos!$E:$E,Pagamentos!$B:$B,DRE!$B129,Pagamentos!$A:$A,DRE!AR$3)</f>
        <v>0</v>
      </c>
      <c r="AS129" s="254">
        <f>SUMIFS(Pagamentos!$E:$E,Pagamentos!$B:$B,DRE!$B129,Pagamentos!$A:$A,DRE!AS$3)</f>
        <v>0</v>
      </c>
    </row>
    <row r="130" spans="1:45" s="250" customFormat="1" outlineLevel="1" x14ac:dyDescent="0.25">
      <c r="A130" s="248">
        <v>127</v>
      </c>
      <c r="B130" s="251" t="str">
        <f>VLOOKUP(A130,Config!$A$8:$B$176,2,0)</f>
        <v>PEÇAS DE REPOSIÇÃO</v>
      </c>
      <c r="C130" s="252"/>
      <c r="D130" s="253"/>
      <c r="F130" s="108"/>
      <c r="G130" s="103" t="str">
        <f t="shared" si="67"/>
        <v/>
      </c>
      <c r="I130" s="105">
        <f t="shared" si="61"/>
        <v>0</v>
      </c>
      <c r="J130" s="103">
        <f t="shared" si="68"/>
        <v>0</v>
      </c>
      <c r="L130" s="108" t="str">
        <f t="shared" si="65"/>
        <v/>
      </c>
      <c r="M130" s="103" t="str">
        <f t="shared" si="66"/>
        <v/>
      </c>
      <c r="O130" s="254">
        <f>SUMIFS(Pagamentos!$E:$E,Pagamentos!$B:$B,DRE!$B130,Pagamentos!$A:$A,DRE!O$3)</f>
        <v>0</v>
      </c>
      <c r="P130" s="254">
        <f>SUMIFS(Pagamentos!$E:$E,Pagamentos!$B:$B,DRE!$B130,Pagamentos!$A:$A,DRE!P$3)</f>
        <v>0</v>
      </c>
      <c r="Q130" s="254">
        <f>SUMIFS(Pagamentos!$E:$E,Pagamentos!$B:$B,DRE!$B130,Pagamentos!$A:$A,DRE!Q$3)</f>
        <v>0</v>
      </c>
      <c r="R130" s="254">
        <f>SUMIFS(Pagamentos!$E:$E,Pagamentos!$B:$B,DRE!$B130,Pagamentos!$A:$A,DRE!R$3)</f>
        <v>0</v>
      </c>
      <c r="S130" s="254">
        <f>SUMIFS(Pagamentos!$E:$E,Pagamentos!$B:$B,DRE!$B130,Pagamentos!$A:$A,DRE!S$3)</f>
        <v>0</v>
      </c>
      <c r="T130" s="254">
        <f>SUMIFS(Pagamentos!$E:$E,Pagamentos!$B:$B,DRE!$B130,Pagamentos!$A:$A,DRE!T$3)</f>
        <v>0</v>
      </c>
      <c r="U130" s="254">
        <f>SUMIFS(Pagamentos!$E:$E,Pagamentos!$B:$B,DRE!$B130,Pagamentos!$A:$A,DRE!U$3)</f>
        <v>0</v>
      </c>
      <c r="V130" s="254">
        <f>SUMIFS(Pagamentos!$E:$E,Pagamentos!$B:$B,DRE!$B130,Pagamentos!$A:$A,DRE!V$3)</f>
        <v>0</v>
      </c>
      <c r="W130" s="254">
        <f>SUMIFS(Pagamentos!$E:$E,Pagamentos!$B:$B,DRE!$B130,Pagamentos!$A:$A,DRE!W$3)</f>
        <v>0</v>
      </c>
      <c r="X130" s="254">
        <f>SUMIFS(Pagamentos!$E:$E,Pagamentos!$B:$B,DRE!$B130,Pagamentos!$A:$A,DRE!X$3)</f>
        <v>0</v>
      </c>
      <c r="Y130" s="254">
        <f>SUMIFS(Pagamentos!$E:$E,Pagamentos!$B:$B,DRE!$B130,Pagamentos!$A:$A,DRE!Y$3)</f>
        <v>0</v>
      </c>
      <c r="Z130" s="254">
        <f>SUMIFS(Pagamentos!$E:$E,Pagamentos!$B:$B,DRE!$B130,Pagamentos!$A:$A,DRE!Z$3)</f>
        <v>0</v>
      </c>
      <c r="AA130" s="254">
        <f>SUMIFS(Pagamentos!$E:$E,Pagamentos!$B:$B,DRE!$B130,Pagamentos!$A:$A,DRE!AA$3)</f>
        <v>0</v>
      </c>
      <c r="AB130" s="254">
        <f>SUMIFS(Pagamentos!$E:$E,Pagamentos!$B:$B,DRE!$B130,Pagamentos!$A:$A,DRE!AB$3)</f>
        <v>0</v>
      </c>
      <c r="AC130" s="254">
        <f>SUMIFS(Pagamentos!$E:$E,Pagamentos!$B:$B,DRE!$B130,Pagamentos!$A:$A,DRE!AC$3)</f>
        <v>0</v>
      </c>
      <c r="AD130" s="254">
        <f>SUMIFS(Pagamentos!$E:$E,Pagamentos!$B:$B,DRE!$B130,Pagamentos!$A:$A,DRE!AD$3)</f>
        <v>0</v>
      </c>
      <c r="AE130" s="254">
        <f>SUMIFS(Pagamentos!$E:$E,Pagamentos!$B:$B,DRE!$B130,Pagamentos!$A:$A,DRE!AE$3)</f>
        <v>0</v>
      </c>
      <c r="AF130" s="254">
        <f>SUMIFS(Pagamentos!$E:$E,Pagamentos!$B:$B,DRE!$B130,Pagamentos!$A:$A,DRE!AF$3)</f>
        <v>0</v>
      </c>
      <c r="AG130" s="254">
        <f>SUMIFS(Pagamentos!$E:$E,Pagamentos!$B:$B,DRE!$B130,Pagamentos!$A:$A,DRE!AG$3)</f>
        <v>0</v>
      </c>
      <c r="AH130" s="254">
        <f>SUMIFS(Pagamentos!$E:$E,Pagamentos!$B:$B,DRE!$B130,Pagamentos!$A:$A,DRE!AH$3)</f>
        <v>0</v>
      </c>
      <c r="AI130" s="254">
        <f>SUMIFS(Pagamentos!$E:$E,Pagamentos!$B:$B,DRE!$B130,Pagamentos!$A:$A,DRE!AI$3)</f>
        <v>0</v>
      </c>
      <c r="AJ130" s="254">
        <f>SUMIFS(Pagamentos!$E:$E,Pagamentos!$B:$B,DRE!$B130,Pagamentos!$A:$A,DRE!AJ$3)</f>
        <v>0</v>
      </c>
      <c r="AK130" s="254">
        <f>SUMIFS(Pagamentos!$E:$E,Pagamentos!$B:$B,DRE!$B130,Pagamentos!$A:$A,DRE!AK$3)</f>
        <v>0</v>
      </c>
      <c r="AL130" s="254">
        <f>SUMIFS(Pagamentos!$E:$E,Pagamentos!$B:$B,DRE!$B130,Pagamentos!$A:$A,DRE!AL$3)</f>
        <v>0</v>
      </c>
      <c r="AM130" s="254">
        <f>SUMIFS(Pagamentos!$E:$E,Pagamentos!$B:$B,DRE!$B130,Pagamentos!$A:$A,DRE!AM$3)</f>
        <v>0</v>
      </c>
      <c r="AN130" s="254">
        <f>SUMIFS(Pagamentos!$E:$E,Pagamentos!$B:$B,DRE!$B130,Pagamentos!$A:$A,DRE!AN$3)</f>
        <v>0</v>
      </c>
      <c r="AO130" s="254">
        <f>SUMIFS(Pagamentos!$E:$E,Pagamentos!$B:$B,DRE!$B130,Pagamentos!$A:$A,DRE!AO$3)</f>
        <v>0</v>
      </c>
      <c r="AP130" s="254">
        <f>SUMIFS(Pagamentos!$E:$E,Pagamentos!$B:$B,DRE!$B130,Pagamentos!$A:$A,DRE!AP$3)</f>
        <v>0</v>
      </c>
      <c r="AQ130" s="254">
        <f>SUMIFS(Pagamentos!$E:$E,Pagamentos!$B:$B,DRE!$B130,Pagamentos!$A:$A,DRE!AQ$3)</f>
        <v>0</v>
      </c>
      <c r="AR130" s="254">
        <f>SUMIFS(Pagamentos!$E:$E,Pagamentos!$B:$B,DRE!$B130,Pagamentos!$A:$A,DRE!AR$3)</f>
        <v>0</v>
      </c>
      <c r="AS130" s="254">
        <f>SUMIFS(Pagamentos!$E:$E,Pagamentos!$B:$B,DRE!$B130,Pagamentos!$A:$A,DRE!AS$3)</f>
        <v>0</v>
      </c>
    </row>
    <row r="131" spans="1:45" s="250" customFormat="1" x14ac:dyDescent="0.25">
      <c r="A131" s="248">
        <v>128</v>
      </c>
      <c r="B131" s="242" t="s">
        <v>122</v>
      </c>
      <c r="C131" s="243"/>
      <c r="D131" s="243"/>
      <c r="F131" s="256">
        <f>SUM(F132:F137)</f>
        <v>0</v>
      </c>
      <c r="G131" s="256" t="str">
        <f t="shared" si="67"/>
        <v/>
      </c>
      <c r="I131" s="256">
        <f>SUM(I132:I137)</f>
        <v>1161.5</v>
      </c>
      <c r="J131" s="256">
        <f t="shared" si="68"/>
        <v>4.8848404026962343E-4</v>
      </c>
      <c r="L131" s="256">
        <f>SUM(L132:L137)</f>
        <v>1161.5</v>
      </c>
      <c r="M131" s="256">
        <f>IF($I$4&gt;0,L131/$I$4,"")</f>
        <v>4.8848404026962343E-4</v>
      </c>
      <c r="O131" s="256">
        <f t="shared" ref="O131:AS131" si="69">SUM(O132:O137)</f>
        <v>0</v>
      </c>
      <c r="P131" s="256">
        <f t="shared" si="69"/>
        <v>0</v>
      </c>
      <c r="Q131" s="256">
        <f t="shared" si="69"/>
        <v>0</v>
      </c>
      <c r="R131" s="256">
        <f t="shared" si="69"/>
        <v>0</v>
      </c>
      <c r="S131" s="256">
        <f t="shared" si="69"/>
        <v>651</v>
      </c>
      <c r="T131" s="256">
        <f t="shared" si="69"/>
        <v>0</v>
      </c>
      <c r="U131" s="256">
        <f t="shared" si="69"/>
        <v>0</v>
      </c>
      <c r="V131" s="256">
        <f t="shared" si="69"/>
        <v>0</v>
      </c>
      <c r="W131" s="256">
        <f t="shared" si="69"/>
        <v>0</v>
      </c>
      <c r="X131" s="256">
        <f t="shared" si="69"/>
        <v>0</v>
      </c>
      <c r="Y131" s="256">
        <f t="shared" si="69"/>
        <v>0</v>
      </c>
      <c r="Z131" s="256">
        <f t="shared" si="69"/>
        <v>110</v>
      </c>
      <c r="AA131" s="256">
        <f t="shared" si="69"/>
        <v>0</v>
      </c>
      <c r="AB131" s="256">
        <f t="shared" si="69"/>
        <v>0</v>
      </c>
      <c r="AC131" s="256">
        <f t="shared" si="69"/>
        <v>0</v>
      </c>
      <c r="AD131" s="256">
        <f t="shared" si="69"/>
        <v>0</v>
      </c>
      <c r="AE131" s="256">
        <f t="shared" si="69"/>
        <v>0</v>
      </c>
      <c r="AF131" s="256">
        <f t="shared" si="69"/>
        <v>99.5</v>
      </c>
      <c r="AG131" s="256">
        <f t="shared" si="69"/>
        <v>0</v>
      </c>
      <c r="AH131" s="256">
        <f t="shared" si="69"/>
        <v>0</v>
      </c>
      <c r="AI131" s="256">
        <f t="shared" si="69"/>
        <v>0</v>
      </c>
      <c r="AJ131" s="256">
        <f t="shared" si="69"/>
        <v>0</v>
      </c>
      <c r="AK131" s="256">
        <f t="shared" si="69"/>
        <v>51</v>
      </c>
      <c r="AL131" s="256">
        <f t="shared" si="69"/>
        <v>0</v>
      </c>
      <c r="AM131" s="256">
        <f t="shared" si="69"/>
        <v>0</v>
      </c>
      <c r="AN131" s="256">
        <f t="shared" si="69"/>
        <v>0</v>
      </c>
      <c r="AO131" s="256">
        <f t="shared" si="69"/>
        <v>250</v>
      </c>
      <c r="AP131" s="256">
        <f t="shared" si="69"/>
        <v>0</v>
      </c>
      <c r="AQ131" s="256">
        <f t="shared" si="69"/>
        <v>0</v>
      </c>
      <c r="AR131" s="256">
        <f t="shared" si="69"/>
        <v>0</v>
      </c>
      <c r="AS131" s="256">
        <f t="shared" si="69"/>
        <v>0</v>
      </c>
    </row>
    <row r="132" spans="1:45" s="250" customFormat="1" outlineLevel="1" x14ac:dyDescent="0.25">
      <c r="A132" s="248">
        <v>129</v>
      </c>
      <c r="B132" s="251" t="str">
        <f>VLOOKUP(A132,Config!$A$8:$B$176,2,0)</f>
        <v>BENS DE PEQUENO VALOR</v>
      </c>
      <c r="C132" s="252"/>
      <c r="D132" s="253"/>
      <c r="F132" s="108"/>
      <c r="G132" s="103" t="str">
        <f t="shared" si="67"/>
        <v/>
      </c>
      <c r="I132" s="105">
        <f t="shared" si="61"/>
        <v>0</v>
      </c>
      <c r="J132" s="103">
        <f t="shared" si="68"/>
        <v>0</v>
      </c>
      <c r="L132" s="108" t="str">
        <f t="shared" ref="L132:L137" si="70">IF(I132&gt;0,I132-F132,"")</f>
        <v/>
      </c>
      <c r="M132" s="103" t="str">
        <f t="shared" ref="M132:M137" si="71">IF(I132&gt;0,I132/F132-1,"")</f>
        <v/>
      </c>
      <c r="O132" s="254">
        <f>SUMIFS(Pagamentos!$E:$E,Pagamentos!$B:$B,DRE!$B132,Pagamentos!$A:$A,DRE!O$3)</f>
        <v>0</v>
      </c>
      <c r="P132" s="254">
        <f>SUMIFS(Pagamentos!$E:$E,Pagamentos!$B:$B,DRE!$B132,Pagamentos!$A:$A,DRE!P$3)</f>
        <v>0</v>
      </c>
      <c r="Q132" s="254">
        <f>SUMIFS(Pagamentos!$E:$E,Pagamentos!$B:$B,DRE!$B132,Pagamentos!$A:$A,DRE!Q$3)</f>
        <v>0</v>
      </c>
      <c r="R132" s="254">
        <f>SUMIFS(Pagamentos!$E:$E,Pagamentos!$B:$B,DRE!$B132,Pagamentos!$A:$A,DRE!R$3)</f>
        <v>0</v>
      </c>
      <c r="S132" s="254">
        <f>SUMIFS(Pagamentos!$E:$E,Pagamentos!$B:$B,DRE!$B132,Pagamentos!$A:$A,DRE!S$3)</f>
        <v>0</v>
      </c>
      <c r="T132" s="254">
        <f>SUMIFS(Pagamentos!$E:$E,Pagamentos!$B:$B,DRE!$B132,Pagamentos!$A:$A,DRE!T$3)</f>
        <v>0</v>
      </c>
      <c r="U132" s="254">
        <f>SUMIFS(Pagamentos!$E:$E,Pagamentos!$B:$B,DRE!$B132,Pagamentos!$A:$A,DRE!U$3)</f>
        <v>0</v>
      </c>
      <c r="V132" s="254">
        <f>SUMIFS(Pagamentos!$E:$E,Pagamentos!$B:$B,DRE!$B132,Pagamentos!$A:$A,DRE!V$3)</f>
        <v>0</v>
      </c>
      <c r="W132" s="254">
        <f>SUMIFS(Pagamentos!$E:$E,Pagamentos!$B:$B,DRE!$B132,Pagamentos!$A:$A,DRE!W$3)</f>
        <v>0</v>
      </c>
      <c r="X132" s="254">
        <f>SUMIFS(Pagamentos!$E:$E,Pagamentos!$B:$B,DRE!$B132,Pagamentos!$A:$A,DRE!X$3)</f>
        <v>0</v>
      </c>
      <c r="Y132" s="254">
        <f>SUMIFS(Pagamentos!$E:$E,Pagamentos!$B:$B,DRE!$B132,Pagamentos!$A:$A,DRE!Y$3)</f>
        <v>0</v>
      </c>
      <c r="Z132" s="254">
        <f>SUMIFS(Pagamentos!$E:$E,Pagamentos!$B:$B,DRE!$B132,Pagamentos!$A:$A,DRE!Z$3)</f>
        <v>0</v>
      </c>
      <c r="AA132" s="254">
        <f>SUMIFS(Pagamentos!$E:$E,Pagamentos!$B:$B,DRE!$B132,Pagamentos!$A:$A,DRE!AA$3)</f>
        <v>0</v>
      </c>
      <c r="AB132" s="254">
        <f>SUMIFS(Pagamentos!$E:$E,Pagamentos!$B:$B,DRE!$B132,Pagamentos!$A:$A,DRE!AB$3)</f>
        <v>0</v>
      </c>
      <c r="AC132" s="254">
        <f>SUMIFS(Pagamentos!$E:$E,Pagamentos!$B:$B,DRE!$B132,Pagamentos!$A:$A,DRE!AC$3)</f>
        <v>0</v>
      </c>
      <c r="AD132" s="254">
        <f>SUMIFS(Pagamentos!$E:$E,Pagamentos!$B:$B,DRE!$B132,Pagamentos!$A:$A,DRE!AD$3)</f>
        <v>0</v>
      </c>
      <c r="AE132" s="254">
        <f>SUMIFS(Pagamentos!$E:$E,Pagamentos!$B:$B,DRE!$B132,Pagamentos!$A:$A,DRE!AE$3)</f>
        <v>0</v>
      </c>
      <c r="AF132" s="254">
        <f>SUMIFS(Pagamentos!$E:$E,Pagamentos!$B:$B,DRE!$B132,Pagamentos!$A:$A,DRE!AF$3)</f>
        <v>0</v>
      </c>
      <c r="AG132" s="254">
        <f>SUMIFS(Pagamentos!$E:$E,Pagamentos!$B:$B,DRE!$B132,Pagamentos!$A:$A,DRE!AG$3)</f>
        <v>0</v>
      </c>
      <c r="AH132" s="254">
        <f>SUMIFS(Pagamentos!$E:$E,Pagamentos!$B:$B,DRE!$B132,Pagamentos!$A:$A,DRE!AH$3)</f>
        <v>0</v>
      </c>
      <c r="AI132" s="254">
        <f>SUMIFS(Pagamentos!$E:$E,Pagamentos!$B:$B,DRE!$B132,Pagamentos!$A:$A,DRE!AI$3)</f>
        <v>0</v>
      </c>
      <c r="AJ132" s="254">
        <f>SUMIFS(Pagamentos!$E:$E,Pagamentos!$B:$B,DRE!$B132,Pagamentos!$A:$A,DRE!AJ$3)</f>
        <v>0</v>
      </c>
      <c r="AK132" s="254">
        <f>SUMIFS(Pagamentos!$E:$E,Pagamentos!$B:$B,DRE!$B132,Pagamentos!$A:$A,DRE!AK$3)</f>
        <v>0</v>
      </c>
      <c r="AL132" s="254">
        <f>SUMIFS(Pagamentos!$E:$E,Pagamentos!$B:$B,DRE!$B132,Pagamentos!$A:$A,DRE!AL$3)</f>
        <v>0</v>
      </c>
      <c r="AM132" s="254">
        <f>SUMIFS(Pagamentos!$E:$E,Pagamentos!$B:$B,DRE!$B132,Pagamentos!$A:$A,DRE!AM$3)</f>
        <v>0</v>
      </c>
      <c r="AN132" s="254">
        <f>SUMIFS(Pagamentos!$E:$E,Pagamentos!$B:$B,DRE!$B132,Pagamentos!$A:$A,DRE!AN$3)</f>
        <v>0</v>
      </c>
      <c r="AO132" s="254">
        <f>SUMIFS(Pagamentos!$E:$E,Pagamentos!$B:$B,DRE!$B132,Pagamentos!$A:$A,DRE!AO$3)</f>
        <v>0</v>
      </c>
      <c r="AP132" s="254">
        <f>SUMIFS(Pagamentos!$E:$E,Pagamentos!$B:$B,DRE!$B132,Pagamentos!$A:$A,DRE!AP$3)</f>
        <v>0</v>
      </c>
      <c r="AQ132" s="254">
        <f>SUMIFS(Pagamentos!$E:$E,Pagamentos!$B:$B,DRE!$B132,Pagamentos!$A:$A,DRE!AQ$3)</f>
        <v>0</v>
      </c>
      <c r="AR132" s="254">
        <f>SUMIFS(Pagamentos!$E:$E,Pagamentos!$B:$B,DRE!$B132,Pagamentos!$A:$A,DRE!AR$3)</f>
        <v>0</v>
      </c>
      <c r="AS132" s="254">
        <f>SUMIFS(Pagamentos!$E:$E,Pagamentos!$B:$B,DRE!$B132,Pagamentos!$A:$A,DRE!AS$3)</f>
        <v>0</v>
      </c>
    </row>
    <row r="133" spans="1:45" s="250" customFormat="1" outlineLevel="1" x14ac:dyDescent="0.25">
      <c r="A133" s="248">
        <v>130</v>
      </c>
      <c r="B133" s="251" t="str">
        <f>VLOOKUP(A133,Config!$A$8:$B$176,2,0)</f>
        <v>MATERIAIS DE ESCRITÓRIO</v>
      </c>
      <c r="C133" s="252"/>
      <c r="D133" s="253"/>
      <c r="F133" s="108"/>
      <c r="G133" s="103" t="str">
        <f t="shared" si="67"/>
        <v/>
      </c>
      <c r="I133" s="105">
        <f t="shared" si="61"/>
        <v>0</v>
      </c>
      <c r="J133" s="103">
        <f t="shared" si="68"/>
        <v>0</v>
      </c>
      <c r="L133" s="108" t="str">
        <f t="shared" si="70"/>
        <v/>
      </c>
      <c r="M133" s="103" t="str">
        <f t="shared" si="71"/>
        <v/>
      </c>
      <c r="O133" s="254">
        <f>SUMIFS(Pagamentos!$E:$E,Pagamentos!$B:$B,DRE!$B133,Pagamentos!$A:$A,DRE!O$3)</f>
        <v>0</v>
      </c>
      <c r="P133" s="254">
        <f>SUMIFS(Pagamentos!$E:$E,Pagamentos!$B:$B,DRE!$B133,Pagamentos!$A:$A,DRE!P$3)</f>
        <v>0</v>
      </c>
      <c r="Q133" s="254">
        <f>SUMIFS(Pagamentos!$E:$E,Pagamentos!$B:$B,DRE!$B133,Pagamentos!$A:$A,DRE!Q$3)</f>
        <v>0</v>
      </c>
      <c r="R133" s="254">
        <f>SUMIFS(Pagamentos!$E:$E,Pagamentos!$B:$B,DRE!$B133,Pagamentos!$A:$A,DRE!R$3)</f>
        <v>0</v>
      </c>
      <c r="S133" s="254">
        <f>SUMIFS(Pagamentos!$E:$E,Pagamentos!$B:$B,DRE!$B133,Pagamentos!$A:$A,DRE!S$3)</f>
        <v>0</v>
      </c>
      <c r="T133" s="254">
        <f>SUMIFS(Pagamentos!$E:$E,Pagamentos!$B:$B,DRE!$B133,Pagamentos!$A:$A,DRE!T$3)</f>
        <v>0</v>
      </c>
      <c r="U133" s="254">
        <f>SUMIFS(Pagamentos!$E:$E,Pagamentos!$B:$B,DRE!$B133,Pagamentos!$A:$A,DRE!U$3)</f>
        <v>0</v>
      </c>
      <c r="V133" s="254">
        <f>SUMIFS(Pagamentos!$E:$E,Pagamentos!$B:$B,DRE!$B133,Pagamentos!$A:$A,DRE!V$3)</f>
        <v>0</v>
      </c>
      <c r="W133" s="254">
        <f>SUMIFS(Pagamentos!$E:$E,Pagamentos!$B:$B,DRE!$B133,Pagamentos!$A:$A,DRE!W$3)</f>
        <v>0</v>
      </c>
      <c r="X133" s="254">
        <f>SUMIFS(Pagamentos!$E:$E,Pagamentos!$B:$B,DRE!$B133,Pagamentos!$A:$A,DRE!X$3)</f>
        <v>0</v>
      </c>
      <c r="Y133" s="254">
        <f>SUMIFS(Pagamentos!$E:$E,Pagamentos!$B:$B,DRE!$B133,Pagamentos!$A:$A,DRE!Y$3)</f>
        <v>0</v>
      </c>
      <c r="Z133" s="254">
        <f>SUMIFS(Pagamentos!$E:$E,Pagamentos!$B:$B,DRE!$B133,Pagamentos!$A:$A,DRE!Z$3)</f>
        <v>0</v>
      </c>
      <c r="AA133" s="254">
        <f>SUMIFS(Pagamentos!$E:$E,Pagamentos!$B:$B,DRE!$B133,Pagamentos!$A:$A,DRE!AA$3)</f>
        <v>0</v>
      </c>
      <c r="AB133" s="254">
        <f>SUMIFS(Pagamentos!$E:$E,Pagamentos!$B:$B,DRE!$B133,Pagamentos!$A:$A,DRE!AB$3)</f>
        <v>0</v>
      </c>
      <c r="AC133" s="254">
        <f>SUMIFS(Pagamentos!$E:$E,Pagamentos!$B:$B,DRE!$B133,Pagamentos!$A:$A,DRE!AC$3)</f>
        <v>0</v>
      </c>
      <c r="AD133" s="254">
        <f>SUMIFS(Pagamentos!$E:$E,Pagamentos!$B:$B,DRE!$B133,Pagamentos!$A:$A,DRE!AD$3)</f>
        <v>0</v>
      </c>
      <c r="AE133" s="254">
        <f>SUMIFS(Pagamentos!$E:$E,Pagamentos!$B:$B,DRE!$B133,Pagamentos!$A:$A,DRE!AE$3)</f>
        <v>0</v>
      </c>
      <c r="AF133" s="254">
        <f>SUMIFS(Pagamentos!$E:$E,Pagamentos!$B:$B,DRE!$B133,Pagamentos!$A:$A,DRE!AF$3)</f>
        <v>0</v>
      </c>
      <c r="AG133" s="254">
        <f>SUMIFS(Pagamentos!$E:$E,Pagamentos!$B:$B,DRE!$B133,Pagamentos!$A:$A,DRE!AG$3)</f>
        <v>0</v>
      </c>
      <c r="AH133" s="254">
        <f>SUMIFS(Pagamentos!$E:$E,Pagamentos!$B:$B,DRE!$B133,Pagamentos!$A:$A,DRE!AH$3)</f>
        <v>0</v>
      </c>
      <c r="AI133" s="254">
        <f>SUMIFS(Pagamentos!$E:$E,Pagamentos!$B:$B,DRE!$B133,Pagamentos!$A:$A,DRE!AI$3)</f>
        <v>0</v>
      </c>
      <c r="AJ133" s="254">
        <f>SUMIFS(Pagamentos!$E:$E,Pagamentos!$B:$B,DRE!$B133,Pagamentos!$A:$A,DRE!AJ$3)</f>
        <v>0</v>
      </c>
      <c r="AK133" s="254">
        <f>SUMIFS(Pagamentos!$E:$E,Pagamentos!$B:$B,DRE!$B133,Pagamentos!$A:$A,DRE!AK$3)</f>
        <v>0</v>
      </c>
      <c r="AL133" s="254">
        <f>SUMIFS(Pagamentos!$E:$E,Pagamentos!$B:$B,DRE!$B133,Pagamentos!$A:$A,DRE!AL$3)</f>
        <v>0</v>
      </c>
      <c r="AM133" s="254">
        <f>SUMIFS(Pagamentos!$E:$E,Pagamentos!$B:$B,DRE!$B133,Pagamentos!$A:$A,DRE!AM$3)</f>
        <v>0</v>
      </c>
      <c r="AN133" s="254">
        <f>SUMIFS(Pagamentos!$E:$E,Pagamentos!$B:$B,DRE!$B133,Pagamentos!$A:$A,DRE!AN$3)</f>
        <v>0</v>
      </c>
      <c r="AO133" s="254">
        <f>SUMIFS(Pagamentos!$E:$E,Pagamentos!$B:$B,DRE!$B133,Pagamentos!$A:$A,DRE!AO$3)</f>
        <v>0</v>
      </c>
      <c r="AP133" s="254">
        <f>SUMIFS(Pagamentos!$E:$E,Pagamentos!$B:$B,DRE!$B133,Pagamentos!$A:$A,DRE!AP$3)</f>
        <v>0</v>
      </c>
      <c r="AQ133" s="254">
        <f>SUMIFS(Pagamentos!$E:$E,Pagamentos!$B:$B,DRE!$B133,Pagamentos!$A:$A,DRE!AQ$3)</f>
        <v>0</v>
      </c>
      <c r="AR133" s="254">
        <f>SUMIFS(Pagamentos!$E:$E,Pagamentos!$B:$B,DRE!$B133,Pagamentos!$A:$A,DRE!AR$3)</f>
        <v>0</v>
      </c>
      <c r="AS133" s="254">
        <f>SUMIFS(Pagamentos!$E:$E,Pagamentos!$B:$B,DRE!$B133,Pagamentos!$A:$A,DRE!AS$3)</f>
        <v>0</v>
      </c>
    </row>
    <row r="134" spans="1:45" s="250" customFormat="1" outlineLevel="1" x14ac:dyDescent="0.25">
      <c r="A134" s="248">
        <v>131</v>
      </c>
      <c r="B134" s="251" t="str">
        <f>VLOOKUP(A134,Config!$A$8:$B$176,2,0)</f>
        <v>MATERIAL DE CONSUMO</v>
      </c>
      <c r="C134" s="252"/>
      <c r="D134" s="253"/>
      <c r="F134" s="108"/>
      <c r="G134" s="103" t="str">
        <f t="shared" si="67"/>
        <v/>
      </c>
      <c r="I134" s="105">
        <f t="shared" si="61"/>
        <v>411</v>
      </c>
      <c r="J134" s="103">
        <f t="shared" si="68"/>
        <v>1.7285143396540269E-4</v>
      </c>
      <c r="L134" s="108">
        <f t="shared" si="70"/>
        <v>411</v>
      </c>
      <c r="M134" s="103" t="e">
        <f t="shared" si="71"/>
        <v>#DIV/0!</v>
      </c>
      <c r="O134" s="254">
        <f>SUMIFS(Pagamentos!$E:$E,Pagamentos!$B:$B,DRE!$B134,Pagamentos!$A:$A,DRE!O$3)</f>
        <v>0</v>
      </c>
      <c r="P134" s="254">
        <f>SUMIFS(Pagamentos!$E:$E,Pagamentos!$B:$B,DRE!$B134,Pagamentos!$A:$A,DRE!P$3)</f>
        <v>0</v>
      </c>
      <c r="Q134" s="254">
        <f>SUMIFS(Pagamentos!$E:$E,Pagamentos!$B:$B,DRE!$B134,Pagamentos!$A:$A,DRE!Q$3)</f>
        <v>0</v>
      </c>
      <c r="R134" s="254">
        <f>SUMIFS(Pagamentos!$E:$E,Pagamentos!$B:$B,DRE!$B134,Pagamentos!$A:$A,DRE!R$3)</f>
        <v>0</v>
      </c>
      <c r="S134" s="254">
        <f>SUMIFS(Pagamentos!$E:$E,Pagamentos!$B:$B,DRE!$B134,Pagamentos!$A:$A,DRE!S$3)</f>
        <v>0</v>
      </c>
      <c r="T134" s="254">
        <f>SUMIFS(Pagamentos!$E:$E,Pagamentos!$B:$B,DRE!$B134,Pagamentos!$A:$A,DRE!T$3)</f>
        <v>0</v>
      </c>
      <c r="U134" s="254">
        <f>SUMIFS(Pagamentos!$E:$E,Pagamentos!$B:$B,DRE!$B134,Pagamentos!$A:$A,DRE!U$3)</f>
        <v>0</v>
      </c>
      <c r="V134" s="254">
        <f>SUMIFS(Pagamentos!$E:$E,Pagamentos!$B:$B,DRE!$B134,Pagamentos!$A:$A,DRE!V$3)</f>
        <v>0</v>
      </c>
      <c r="W134" s="254">
        <f>SUMIFS(Pagamentos!$E:$E,Pagamentos!$B:$B,DRE!$B134,Pagamentos!$A:$A,DRE!W$3)</f>
        <v>0</v>
      </c>
      <c r="X134" s="254">
        <f>SUMIFS(Pagamentos!$E:$E,Pagamentos!$B:$B,DRE!$B134,Pagamentos!$A:$A,DRE!X$3)</f>
        <v>0</v>
      </c>
      <c r="Y134" s="254">
        <f>SUMIFS(Pagamentos!$E:$E,Pagamentos!$B:$B,DRE!$B134,Pagamentos!$A:$A,DRE!Y$3)</f>
        <v>0</v>
      </c>
      <c r="Z134" s="254">
        <f>SUMIFS(Pagamentos!$E:$E,Pagamentos!$B:$B,DRE!$B134,Pagamentos!$A:$A,DRE!Z$3)</f>
        <v>110</v>
      </c>
      <c r="AA134" s="254">
        <f>SUMIFS(Pagamentos!$E:$E,Pagamentos!$B:$B,DRE!$B134,Pagamentos!$A:$A,DRE!AA$3)</f>
        <v>0</v>
      </c>
      <c r="AB134" s="254">
        <f>SUMIFS(Pagamentos!$E:$E,Pagamentos!$B:$B,DRE!$B134,Pagamentos!$A:$A,DRE!AB$3)</f>
        <v>0</v>
      </c>
      <c r="AC134" s="254">
        <f>SUMIFS(Pagamentos!$E:$E,Pagamentos!$B:$B,DRE!$B134,Pagamentos!$A:$A,DRE!AC$3)</f>
        <v>0</v>
      </c>
      <c r="AD134" s="254">
        <f>SUMIFS(Pagamentos!$E:$E,Pagamentos!$B:$B,DRE!$B134,Pagamentos!$A:$A,DRE!AD$3)</f>
        <v>0</v>
      </c>
      <c r="AE134" s="254">
        <f>SUMIFS(Pagamentos!$E:$E,Pagamentos!$B:$B,DRE!$B134,Pagamentos!$A:$A,DRE!AE$3)</f>
        <v>0</v>
      </c>
      <c r="AF134" s="254">
        <f>SUMIFS(Pagamentos!$E:$E,Pagamentos!$B:$B,DRE!$B134,Pagamentos!$A:$A,DRE!AF$3)</f>
        <v>0</v>
      </c>
      <c r="AG134" s="254">
        <f>SUMIFS(Pagamentos!$E:$E,Pagamentos!$B:$B,DRE!$B134,Pagamentos!$A:$A,DRE!AG$3)</f>
        <v>0</v>
      </c>
      <c r="AH134" s="254">
        <f>SUMIFS(Pagamentos!$E:$E,Pagamentos!$B:$B,DRE!$B134,Pagamentos!$A:$A,DRE!AH$3)</f>
        <v>0</v>
      </c>
      <c r="AI134" s="254">
        <f>SUMIFS(Pagamentos!$E:$E,Pagamentos!$B:$B,DRE!$B134,Pagamentos!$A:$A,DRE!AI$3)</f>
        <v>0</v>
      </c>
      <c r="AJ134" s="254">
        <f>SUMIFS(Pagamentos!$E:$E,Pagamentos!$B:$B,DRE!$B134,Pagamentos!$A:$A,DRE!AJ$3)</f>
        <v>0</v>
      </c>
      <c r="AK134" s="254">
        <f>SUMIFS(Pagamentos!$E:$E,Pagamentos!$B:$B,DRE!$B134,Pagamentos!$A:$A,DRE!AK$3)</f>
        <v>51</v>
      </c>
      <c r="AL134" s="254">
        <f>SUMIFS(Pagamentos!$E:$E,Pagamentos!$B:$B,DRE!$B134,Pagamentos!$A:$A,DRE!AL$3)</f>
        <v>0</v>
      </c>
      <c r="AM134" s="254">
        <f>SUMIFS(Pagamentos!$E:$E,Pagamentos!$B:$B,DRE!$B134,Pagamentos!$A:$A,DRE!AM$3)</f>
        <v>0</v>
      </c>
      <c r="AN134" s="254">
        <f>SUMIFS(Pagamentos!$E:$E,Pagamentos!$B:$B,DRE!$B134,Pagamentos!$A:$A,DRE!AN$3)</f>
        <v>0</v>
      </c>
      <c r="AO134" s="254">
        <f>SUMIFS(Pagamentos!$E:$E,Pagamentos!$B:$B,DRE!$B134,Pagamentos!$A:$A,DRE!AO$3)</f>
        <v>250</v>
      </c>
      <c r="AP134" s="254">
        <f>SUMIFS(Pagamentos!$E:$E,Pagamentos!$B:$B,DRE!$B134,Pagamentos!$A:$A,DRE!AP$3)</f>
        <v>0</v>
      </c>
      <c r="AQ134" s="254">
        <f>SUMIFS(Pagamentos!$E:$E,Pagamentos!$B:$B,DRE!$B134,Pagamentos!$A:$A,DRE!AQ$3)</f>
        <v>0</v>
      </c>
      <c r="AR134" s="254">
        <f>SUMIFS(Pagamentos!$E:$E,Pagamentos!$B:$B,DRE!$B134,Pagamentos!$A:$A,DRE!AR$3)</f>
        <v>0</v>
      </c>
      <c r="AS134" s="254">
        <f>SUMIFS(Pagamentos!$E:$E,Pagamentos!$B:$B,DRE!$B134,Pagamentos!$A:$A,DRE!AS$3)</f>
        <v>0</v>
      </c>
    </row>
    <row r="135" spans="1:45" s="250" customFormat="1" outlineLevel="1" x14ac:dyDescent="0.25">
      <c r="A135" s="248">
        <v>132</v>
      </c>
      <c r="B135" s="251" t="str">
        <f>VLOOKUP(A135,Config!$A$8:$B$176,2,0)</f>
        <v>MATERIAL DE COPA E COZINHA</v>
      </c>
      <c r="C135" s="252"/>
      <c r="D135" s="253"/>
      <c r="F135" s="108"/>
      <c r="G135" s="103" t="str">
        <f t="shared" si="67"/>
        <v/>
      </c>
      <c r="I135" s="105">
        <f t="shared" si="61"/>
        <v>51</v>
      </c>
      <c r="J135" s="103">
        <f t="shared" si="68"/>
        <v>2.1448718083298144E-5</v>
      </c>
      <c r="L135" s="108">
        <f t="shared" si="70"/>
        <v>51</v>
      </c>
      <c r="M135" s="103" t="e">
        <f t="shared" si="71"/>
        <v>#DIV/0!</v>
      </c>
      <c r="O135" s="254">
        <f>SUMIFS(Pagamentos!$E:$E,Pagamentos!$B:$B,DRE!$B135,Pagamentos!$A:$A,DRE!O$3)</f>
        <v>0</v>
      </c>
      <c r="P135" s="254">
        <f>SUMIFS(Pagamentos!$E:$E,Pagamentos!$B:$B,DRE!$B135,Pagamentos!$A:$A,DRE!P$3)</f>
        <v>0</v>
      </c>
      <c r="Q135" s="254">
        <f>SUMIFS(Pagamentos!$E:$E,Pagamentos!$B:$B,DRE!$B135,Pagamentos!$A:$A,DRE!Q$3)</f>
        <v>0</v>
      </c>
      <c r="R135" s="254">
        <f>SUMIFS(Pagamentos!$E:$E,Pagamentos!$B:$B,DRE!$B135,Pagamentos!$A:$A,DRE!R$3)</f>
        <v>0</v>
      </c>
      <c r="S135" s="254">
        <f>SUMIFS(Pagamentos!$E:$E,Pagamentos!$B:$B,DRE!$B135,Pagamentos!$A:$A,DRE!S$3)</f>
        <v>51</v>
      </c>
      <c r="T135" s="254">
        <f>SUMIFS(Pagamentos!$E:$E,Pagamentos!$B:$B,DRE!$B135,Pagamentos!$A:$A,DRE!T$3)</f>
        <v>0</v>
      </c>
      <c r="U135" s="254">
        <f>SUMIFS(Pagamentos!$E:$E,Pagamentos!$B:$B,DRE!$B135,Pagamentos!$A:$A,DRE!U$3)</f>
        <v>0</v>
      </c>
      <c r="V135" s="254">
        <f>SUMIFS(Pagamentos!$E:$E,Pagamentos!$B:$B,DRE!$B135,Pagamentos!$A:$A,DRE!V$3)</f>
        <v>0</v>
      </c>
      <c r="W135" s="254">
        <f>SUMIFS(Pagamentos!$E:$E,Pagamentos!$B:$B,DRE!$B135,Pagamentos!$A:$A,DRE!W$3)</f>
        <v>0</v>
      </c>
      <c r="X135" s="254">
        <f>SUMIFS(Pagamentos!$E:$E,Pagamentos!$B:$B,DRE!$B135,Pagamentos!$A:$A,DRE!X$3)</f>
        <v>0</v>
      </c>
      <c r="Y135" s="254">
        <f>SUMIFS(Pagamentos!$E:$E,Pagamentos!$B:$B,DRE!$B135,Pagamentos!$A:$A,DRE!Y$3)</f>
        <v>0</v>
      </c>
      <c r="Z135" s="254">
        <f>SUMIFS(Pagamentos!$E:$E,Pagamentos!$B:$B,DRE!$B135,Pagamentos!$A:$A,DRE!Z$3)</f>
        <v>0</v>
      </c>
      <c r="AA135" s="254">
        <f>SUMIFS(Pagamentos!$E:$E,Pagamentos!$B:$B,DRE!$B135,Pagamentos!$A:$A,DRE!AA$3)</f>
        <v>0</v>
      </c>
      <c r="AB135" s="254">
        <f>SUMIFS(Pagamentos!$E:$E,Pagamentos!$B:$B,DRE!$B135,Pagamentos!$A:$A,DRE!AB$3)</f>
        <v>0</v>
      </c>
      <c r="AC135" s="254">
        <f>SUMIFS(Pagamentos!$E:$E,Pagamentos!$B:$B,DRE!$B135,Pagamentos!$A:$A,DRE!AC$3)</f>
        <v>0</v>
      </c>
      <c r="AD135" s="254">
        <f>SUMIFS(Pagamentos!$E:$E,Pagamentos!$B:$B,DRE!$B135,Pagamentos!$A:$A,DRE!AD$3)</f>
        <v>0</v>
      </c>
      <c r="AE135" s="254">
        <f>SUMIFS(Pagamentos!$E:$E,Pagamentos!$B:$B,DRE!$B135,Pagamentos!$A:$A,DRE!AE$3)</f>
        <v>0</v>
      </c>
      <c r="AF135" s="254">
        <f>SUMIFS(Pagamentos!$E:$E,Pagamentos!$B:$B,DRE!$B135,Pagamentos!$A:$A,DRE!AF$3)</f>
        <v>0</v>
      </c>
      <c r="AG135" s="254">
        <f>SUMIFS(Pagamentos!$E:$E,Pagamentos!$B:$B,DRE!$B135,Pagamentos!$A:$A,DRE!AG$3)</f>
        <v>0</v>
      </c>
      <c r="AH135" s="254">
        <f>SUMIFS(Pagamentos!$E:$E,Pagamentos!$B:$B,DRE!$B135,Pagamentos!$A:$A,DRE!AH$3)</f>
        <v>0</v>
      </c>
      <c r="AI135" s="254">
        <f>SUMIFS(Pagamentos!$E:$E,Pagamentos!$B:$B,DRE!$B135,Pagamentos!$A:$A,DRE!AI$3)</f>
        <v>0</v>
      </c>
      <c r="AJ135" s="254">
        <f>SUMIFS(Pagamentos!$E:$E,Pagamentos!$B:$B,DRE!$B135,Pagamentos!$A:$A,DRE!AJ$3)</f>
        <v>0</v>
      </c>
      <c r="AK135" s="254">
        <f>SUMIFS(Pagamentos!$E:$E,Pagamentos!$B:$B,DRE!$B135,Pagamentos!$A:$A,DRE!AK$3)</f>
        <v>0</v>
      </c>
      <c r="AL135" s="254">
        <f>SUMIFS(Pagamentos!$E:$E,Pagamentos!$B:$B,DRE!$B135,Pagamentos!$A:$A,DRE!AL$3)</f>
        <v>0</v>
      </c>
      <c r="AM135" s="254">
        <f>SUMIFS(Pagamentos!$E:$E,Pagamentos!$B:$B,DRE!$B135,Pagamentos!$A:$A,DRE!AM$3)</f>
        <v>0</v>
      </c>
      <c r="AN135" s="254">
        <f>SUMIFS(Pagamentos!$E:$E,Pagamentos!$B:$B,DRE!$B135,Pagamentos!$A:$A,DRE!AN$3)</f>
        <v>0</v>
      </c>
      <c r="AO135" s="254">
        <f>SUMIFS(Pagamentos!$E:$E,Pagamentos!$B:$B,DRE!$B135,Pagamentos!$A:$A,DRE!AO$3)</f>
        <v>0</v>
      </c>
      <c r="AP135" s="254">
        <f>SUMIFS(Pagamentos!$E:$E,Pagamentos!$B:$B,DRE!$B135,Pagamentos!$A:$A,DRE!AP$3)</f>
        <v>0</v>
      </c>
      <c r="AQ135" s="254">
        <f>SUMIFS(Pagamentos!$E:$E,Pagamentos!$B:$B,DRE!$B135,Pagamentos!$A:$A,DRE!AQ$3)</f>
        <v>0</v>
      </c>
      <c r="AR135" s="254">
        <f>SUMIFS(Pagamentos!$E:$E,Pagamentos!$B:$B,DRE!$B135,Pagamentos!$A:$A,DRE!AR$3)</f>
        <v>0</v>
      </c>
      <c r="AS135" s="254">
        <f>SUMIFS(Pagamentos!$E:$E,Pagamentos!$B:$B,DRE!$B135,Pagamentos!$A:$A,DRE!AS$3)</f>
        <v>0</v>
      </c>
    </row>
    <row r="136" spans="1:45" s="250" customFormat="1" outlineLevel="1" x14ac:dyDescent="0.25">
      <c r="A136" s="248">
        <v>133</v>
      </c>
      <c r="B136" s="251" t="str">
        <f>VLOOKUP(A136,Config!$A$8:$B$176,2,0)</f>
        <v>MATERIAL DE LIMPEZA</v>
      </c>
      <c r="C136" s="252"/>
      <c r="D136" s="253"/>
      <c r="F136" s="108"/>
      <c r="G136" s="103" t="str">
        <f t="shared" si="67"/>
        <v/>
      </c>
      <c r="I136" s="105">
        <f t="shared" si="61"/>
        <v>600</v>
      </c>
      <c r="J136" s="103">
        <f t="shared" si="68"/>
        <v>2.5233785980350757E-4</v>
      </c>
      <c r="L136" s="108">
        <f t="shared" si="70"/>
        <v>600</v>
      </c>
      <c r="M136" s="103" t="e">
        <f t="shared" si="71"/>
        <v>#DIV/0!</v>
      </c>
      <c r="O136" s="254">
        <f>SUMIFS(Pagamentos!$E:$E,Pagamentos!$B:$B,DRE!$B136,Pagamentos!$A:$A,DRE!O$3)</f>
        <v>0</v>
      </c>
      <c r="P136" s="254">
        <f>SUMIFS(Pagamentos!$E:$E,Pagamentos!$B:$B,DRE!$B136,Pagamentos!$A:$A,DRE!P$3)</f>
        <v>0</v>
      </c>
      <c r="Q136" s="254">
        <f>SUMIFS(Pagamentos!$E:$E,Pagamentos!$B:$B,DRE!$B136,Pagamentos!$A:$A,DRE!Q$3)</f>
        <v>0</v>
      </c>
      <c r="R136" s="254">
        <f>SUMIFS(Pagamentos!$E:$E,Pagamentos!$B:$B,DRE!$B136,Pagamentos!$A:$A,DRE!R$3)</f>
        <v>0</v>
      </c>
      <c r="S136" s="254">
        <f>SUMIFS(Pagamentos!$E:$E,Pagamentos!$B:$B,DRE!$B136,Pagamentos!$A:$A,DRE!S$3)</f>
        <v>600</v>
      </c>
      <c r="T136" s="254">
        <f>SUMIFS(Pagamentos!$E:$E,Pagamentos!$B:$B,DRE!$B136,Pagamentos!$A:$A,DRE!T$3)</f>
        <v>0</v>
      </c>
      <c r="U136" s="254">
        <f>SUMIFS(Pagamentos!$E:$E,Pagamentos!$B:$B,DRE!$B136,Pagamentos!$A:$A,DRE!U$3)</f>
        <v>0</v>
      </c>
      <c r="V136" s="254">
        <f>SUMIFS(Pagamentos!$E:$E,Pagamentos!$B:$B,DRE!$B136,Pagamentos!$A:$A,DRE!V$3)</f>
        <v>0</v>
      </c>
      <c r="W136" s="254">
        <f>SUMIFS(Pagamentos!$E:$E,Pagamentos!$B:$B,DRE!$B136,Pagamentos!$A:$A,DRE!W$3)</f>
        <v>0</v>
      </c>
      <c r="X136" s="254">
        <f>SUMIFS(Pagamentos!$E:$E,Pagamentos!$B:$B,DRE!$B136,Pagamentos!$A:$A,DRE!X$3)</f>
        <v>0</v>
      </c>
      <c r="Y136" s="254">
        <f>SUMIFS(Pagamentos!$E:$E,Pagamentos!$B:$B,DRE!$B136,Pagamentos!$A:$A,DRE!Y$3)</f>
        <v>0</v>
      </c>
      <c r="Z136" s="254">
        <f>SUMIFS(Pagamentos!$E:$E,Pagamentos!$B:$B,DRE!$B136,Pagamentos!$A:$A,DRE!Z$3)</f>
        <v>0</v>
      </c>
      <c r="AA136" s="254">
        <f>SUMIFS(Pagamentos!$E:$E,Pagamentos!$B:$B,DRE!$B136,Pagamentos!$A:$A,DRE!AA$3)</f>
        <v>0</v>
      </c>
      <c r="AB136" s="254">
        <f>SUMIFS(Pagamentos!$E:$E,Pagamentos!$B:$B,DRE!$B136,Pagamentos!$A:$A,DRE!AB$3)</f>
        <v>0</v>
      </c>
      <c r="AC136" s="254">
        <f>SUMIFS(Pagamentos!$E:$E,Pagamentos!$B:$B,DRE!$B136,Pagamentos!$A:$A,DRE!AC$3)</f>
        <v>0</v>
      </c>
      <c r="AD136" s="254">
        <f>SUMIFS(Pagamentos!$E:$E,Pagamentos!$B:$B,DRE!$B136,Pagamentos!$A:$A,DRE!AD$3)</f>
        <v>0</v>
      </c>
      <c r="AE136" s="254">
        <f>SUMIFS(Pagamentos!$E:$E,Pagamentos!$B:$B,DRE!$B136,Pagamentos!$A:$A,DRE!AE$3)</f>
        <v>0</v>
      </c>
      <c r="AF136" s="254">
        <f>SUMIFS(Pagamentos!$E:$E,Pagamentos!$B:$B,DRE!$B136,Pagamentos!$A:$A,DRE!AF$3)</f>
        <v>0</v>
      </c>
      <c r="AG136" s="254">
        <f>SUMIFS(Pagamentos!$E:$E,Pagamentos!$B:$B,DRE!$B136,Pagamentos!$A:$A,DRE!AG$3)</f>
        <v>0</v>
      </c>
      <c r="AH136" s="254">
        <f>SUMIFS(Pagamentos!$E:$E,Pagamentos!$B:$B,DRE!$B136,Pagamentos!$A:$A,DRE!AH$3)</f>
        <v>0</v>
      </c>
      <c r="AI136" s="254">
        <f>SUMIFS(Pagamentos!$E:$E,Pagamentos!$B:$B,DRE!$B136,Pagamentos!$A:$A,DRE!AI$3)</f>
        <v>0</v>
      </c>
      <c r="AJ136" s="254">
        <f>SUMIFS(Pagamentos!$E:$E,Pagamentos!$B:$B,DRE!$B136,Pagamentos!$A:$A,DRE!AJ$3)</f>
        <v>0</v>
      </c>
      <c r="AK136" s="254">
        <f>SUMIFS(Pagamentos!$E:$E,Pagamentos!$B:$B,DRE!$B136,Pagamentos!$A:$A,DRE!AK$3)</f>
        <v>0</v>
      </c>
      <c r="AL136" s="254">
        <f>SUMIFS(Pagamentos!$E:$E,Pagamentos!$B:$B,DRE!$B136,Pagamentos!$A:$A,DRE!AL$3)</f>
        <v>0</v>
      </c>
      <c r="AM136" s="254">
        <f>SUMIFS(Pagamentos!$E:$E,Pagamentos!$B:$B,DRE!$B136,Pagamentos!$A:$A,DRE!AM$3)</f>
        <v>0</v>
      </c>
      <c r="AN136" s="254">
        <f>SUMIFS(Pagamentos!$E:$E,Pagamentos!$B:$B,DRE!$B136,Pagamentos!$A:$A,DRE!AN$3)</f>
        <v>0</v>
      </c>
      <c r="AO136" s="254">
        <f>SUMIFS(Pagamentos!$E:$E,Pagamentos!$B:$B,DRE!$B136,Pagamentos!$A:$A,DRE!AO$3)</f>
        <v>0</v>
      </c>
      <c r="AP136" s="254">
        <f>SUMIFS(Pagamentos!$E:$E,Pagamentos!$B:$B,DRE!$B136,Pagamentos!$A:$A,DRE!AP$3)</f>
        <v>0</v>
      </c>
      <c r="AQ136" s="254">
        <f>SUMIFS(Pagamentos!$E:$E,Pagamentos!$B:$B,DRE!$B136,Pagamentos!$A:$A,DRE!AQ$3)</f>
        <v>0</v>
      </c>
      <c r="AR136" s="254">
        <f>SUMIFS(Pagamentos!$E:$E,Pagamentos!$B:$B,DRE!$B136,Pagamentos!$A:$A,DRE!AR$3)</f>
        <v>0</v>
      </c>
      <c r="AS136" s="254">
        <f>SUMIFS(Pagamentos!$E:$E,Pagamentos!$B:$B,DRE!$B136,Pagamentos!$A:$A,DRE!AS$3)</f>
        <v>0</v>
      </c>
    </row>
    <row r="137" spans="1:45" s="250" customFormat="1" outlineLevel="1" x14ac:dyDescent="0.25">
      <c r="A137" s="248">
        <v>134</v>
      </c>
      <c r="B137" s="251" t="str">
        <f>VLOOKUP(A137,Config!$A$8:$B$176,2,0)</f>
        <v>MATERIAL/EQUIP DE INFORMÁTICA</v>
      </c>
      <c r="C137" s="252"/>
      <c r="D137" s="253"/>
      <c r="F137" s="108"/>
      <c r="G137" s="103" t="str">
        <f t="shared" si="67"/>
        <v/>
      </c>
      <c r="I137" s="105">
        <f t="shared" si="61"/>
        <v>99.5</v>
      </c>
      <c r="J137" s="103">
        <f t="shared" si="68"/>
        <v>4.1846028417415006E-5</v>
      </c>
      <c r="L137" s="108">
        <f t="shared" si="70"/>
        <v>99.5</v>
      </c>
      <c r="M137" s="103" t="e">
        <f t="shared" si="71"/>
        <v>#DIV/0!</v>
      </c>
      <c r="O137" s="254">
        <f>SUMIFS(Pagamentos!$E:$E,Pagamentos!$B:$B,DRE!$B137,Pagamentos!$A:$A,DRE!O$3)</f>
        <v>0</v>
      </c>
      <c r="P137" s="254">
        <f>SUMIFS(Pagamentos!$E:$E,Pagamentos!$B:$B,DRE!$B137,Pagamentos!$A:$A,DRE!P$3)</f>
        <v>0</v>
      </c>
      <c r="Q137" s="254">
        <f>SUMIFS(Pagamentos!$E:$E,Pagamentos!$B:$B,DRE!$B137,Pagamentos!$A:$A,DRE!Q$3)</f>
        <v>0</v>
      </c>
      <c r="R137" s="254">
        <f>SUMIFS(Pagamentos!$E:$E,Pagamentos!$B:$B,DRE!$B137,Pagamentos!$A:$A,DRE!R$3)</f>
        <v>0</v>
      </c>
      <c r="S137" s="254">
        <f>SUMIFS(Pagamentos!$E:$E,Pagamentos!$B:$B,DRE!$B137,Pagamentos!$A:$A,DRE!S$3)</f>
        <v>0</v>
      </c>
      <c r="T137" s="254">
        <f>SUMIFS(Pagamentos!$E:$E,Pagamentos!$B:$B,DRE!$B137,Pagamentos!$A:$A,DRE!T$3)</f>
        <v>0</v>
      </c>
      <c r="U137" s="254">
        <f>SUMIFS(Pagamentos!$E:$E,Pagamentos!$B:$B,DRE!$B137,Pagamentos!$A:$A,DRE!U$3)</f>
        <v>0</v>
      </c>
      <c r="V137" s="254">
        <f>SUMIFS(Pagamentos!$E:$E,Pagamentos!$B:$B,DRE!$B137,Pagamentos!$A:$A,DRE!V$3)</f>
        <v>0</v>
      </c>
      <c r="W137" s="254">
        <f>SUMIFS(Pagamentos!$E:$E,Pagamentos!$B:$B,DRE!$B137,Pagamentos!$A:$A,DRE!W$3)</f>
        <v>0</v>
      </c>
      <c r="X137" s="254">
        <f>SUMIFS(Pagamentos!$E:$E,Pagamentos!$B:$B,DRE!$B137,Pagamentos!$A:$A,DRE!X$3)</f>
        <v>0</v>
      </c>
      <c r="Y137" s="254">
        <f>SUMIFS(Pagamentos!$E:$E,Pagamentos!$B:$B,DRE!$B137,Pagamentos!$A:$A,DRE!Y$3)</f>
        <v>0</v>
      </c>
      <c r="Z137" s="254">
        <f>SUMIFS(Pagamentos!$E:$E,Pagamentos!$B:$B,DRE!$B137,Pagamentos!$A:$A,DRE!Z$3)</f>
        <v>0</v>
      </c>
      <c r="AA137" s="254">
        <f>SUMIFS(Pagamentos!$E:$E,Pagamentos!$B:$B,DRE!$B137,Pagamentos!$A:$A,DRE!AA$3)</f>
        <v>0</v>
      </c>
      <c r="AB137" s="254">
        <f>SUMIFS(Pagamentos!$E:$E,Pagamentos!$B:$B,DRE!$B137,Pagamentos!$A:$A,DRE!AB$3)</f>
        <v>0</v>
      </c>
      <c r="AC137" s="254">
        <f>SUMIFS(Pagamentos!$E:$E,Pagamentos!$B:$B,DRE!$B137,Pagamentos!$A:$A,DRE!AC$3)</f>
        <v>0</v>
      </c>
      <c r="AD137" s="254">
        <f>SUMIFS(Pagamentos!$E:$E,Pagamentos!$B:$B,DRE!$B137,Pagamentos!$A:$A,DRE!AD$3)</f>
        <v>0</v>
      </c>
      <c r="AE137" s="254">
        <f>SUMIFS(Pagamentos!$E:$E,Pagamentos!$B:$B,DRE!$B137,Pagamentos!$A:$A,DRE!AE$3)</f>
        <v>0</v>
      </c>
      <c r="AF137" s="254">
        <f>SUMIFS(Pagamentos!$E:$E,Pagamentos!$B:$B,DRE!$B137,Pagamentos!$A:$A,DRE!AF$3)</f>
        <v>99.5</v>
      </c>
      <c r="AG137" s="254">
        <f>SUMIFS(Pagamentos!$E:$E,Pagamentos!$B:$B,DRE!$B137,Pagamentos!$A:$A,DRE!AG$3)</f>
        <v>0</v>
      </c>
      <c r="AH137" s="254">
        <f>SUMIFS(Pagamentos!$E:$E,Pagamentos!$B:$B,DRE!$B137,Pagamentos!$A:$A,DRE!AH$3)</f>
        <v>0</v>
      </c>
      <c r="AI137" s="254">
        <f>SUMIFS(Pagamentos!$E:$E,Pagamentos!$B:$B,DRE!$B137,Pagamentos!$A:$A,DRE!AI$3)</f>
        <v>0</v>
      </c>
      <c r="AJ137" s="254">
        <f>SUMIFS(Pagamentos!$E:$E,Pagamentos!$B:$B,DRE!$B137,Pagamentos!$A:$A,DRE!AJ$3)</f>
        <v>0</v>
      </c>
      <c r="AK137" s="254">
        <f>SUMIFS(Pagamentos!$E:$E,Pagamentos!$B:$B,DRE!$B137,Pagamentos!$A:$A,DRE!AK$3)</f>
        <v>0</v>
      </c>
      <c r="AL137" s="254">
        <f>SUMIFS(Pagamentos!$E:$E,Pagamentos!$B:$B,DRE!$B137,Pagamentos!$A:$A,DRE!AL$3)</f>
        <v>0</v>
      </c>
      <c r="AM137" s="254">
        <f>SUMIFS(Pagamentos!$E:$E,Pagamentos!$B:$B,DRE!$B137,Pagamentos!$A:$A,DRE!AM$3)</f>
        <v>0</v>
      </c>
      <c r="AN137" s="254">
        <f>SUMIFS(Pagamentos!$E:$E,Pagamentos!$B:$B,DRE!$B137,Pagamentos!$A:$A,DRE!AN$3)</f>
        <v>0</v>
      </c>
      <c r="AO137" s="254">
        <f>SUMIFS(Pagamentos!$E:$E,Pagamentos!$B:$B,DRE!$B137,Pagamentos!$A:$A,DRE!AO$3)</f>
        <v>0</v>
      </c>
      <c r="AP137" s="254">
        <f>SUMIFS(Pagamentos!$E:$E,Pagamentos!$B:$B,DRE!$B137,Pagamentos!$A:$A,DRE!AP$3)</f>
        <v>0</v>
      </c>
      <c r="AQ137" s="254">
        <f>SUMIFS(Pagamentos!$E:$E,Pagamentos!$B:$B,DRE!$B137,Pagamentos!$A:$A,DRE!AQ$3)</f>
        <v>0</v>
      </c>
      <c r="AR137" s="254">
        <f>SUMIFS(Pagamentos!$E:$E,Pagamentos!$B:$B,DRE!$B137,Pagamentos!$A:$A,DRE!AR$3)</f>
        <v>0</v>
      </c>
      <c r="AS137" s="254">
        <f>SUMIFS(Pagamentos!$E:$E,Pagamentos!$B:$B,DRE!$B137,Pagamentos!$A:$A,DRE!AS$3)</f>
        <v>0</v>
      </c>
    </row>
    <row r="138" spans="1:45" s="250" customFormat="1" x14ac:dyDescent="0.25">
      <c r="A138" s="248">
        <v>135</v>
      </c>
      <c r="B138" s="239" t="s">
        <v>129</v>
      </c>
      <c r="C138" s="240"/>
      <c r="D138" s="249"/>
      <c r="F138" s="244">
        <f>F36-F37</f>
        <v>0</v>
      </c>
      <c r="G138" s="244" t="e">
        <f>F138/F$4</f>
        <v>#DIV/0!</v>
      </c>
      <c r="I138" s="244">
        <f>I36-I37</f>
        <v>489957.70999999961</v>
      </c>
      <c r="J138" s="244">
        <f t="shared" si="68"/>
        <v>0.20605813322604588</v>
      </c>
      <c r="L138" s="244">
        <f>L36-L37</f>
        <v>490482.99999999953</v>
      </c>
      <c r="M138" s="244">
        <f>IF($I$4&gt;0,L138/$I$4,"")</f>
        <v>0.20627905081667283</v>
      </c>
      <c r="O138" s="244">
        <f t="shared" ref="O138:AS138" si="72">O36-O37</f>
        <v>0</v>
      </c>
      <c r="P138" s="244">
        <f t="shared" si="72"/>
        <v>109648.01</v>
      </c>
      <c r="Q138" s="244">
        <f t="shared" si="72"/>
        <v>136088.80000000002</v>
      </c>
      <c r="R138" s="244">
        <f t="shared" si="72"/>
        <v>341695.87</v>
      </c>
      <c r="S138" s="244">
        <f t="shared" si="72"/>
        <v>-248928.37</v>
      </c>
      <c r="T138" s="244">
        <f t="shared" si="72"/>
        <v>-26545.739999999998</v>
      </c>
      <c r="U138" s="244">
        <f t="shared" si="72"/>
        <v>0</v>
      </c>
      <c r="V138" s="244">
        <f t="shared" si="72"/>
        <v>0</v>
      </c>
      <c r="W138" s="244">
        <f t="shared" si="72"/>
        <v>-3019.2200000000003</v>
      </c>
      <c r="X138" s="244">
        <f t="shared" si="72"/>
        <v>-21934.65</v>
      </c>
      <c r="Y138" s="244">
        <f t="shared" si="72"/>
        <v>18279.95</v>
      </c>
      <c r="Z138" s="244">
        <f t="shared" si="72"/>
        <v>-2108.1799999999998</v>
      </c>
      <c r="AA138" s="244">
        <f t="shared" si="72"/>
        <v>54275.17</v>
      </c>
      <c r="AB138" s="244">
        <f t="shared" si="72"/>
        <v>0</v>
      </c>
      <c r="AC138" s="244">
        <f t="shared" si="72"/>
        <v>0</v>
      </c>
      <c r="AD138" s="244">
        <f t="shared" si="72"/>
        <v>0</v>
      </c>
      <c r="AE138" s="244">
        <f t="shared" si="72"/>
        <v>-400</v>
      </c>
      <c r="AF138" s="244">
        <f t="shared" si="72"/>
        <v>40168.339999999989</v>
      </c>
      <c r="AG138" s="244">
        <f t="shared" si="72"/>
        <v>-6726.7300000000005</v>
      </c>
      <c r="AH138" s="244">
        <f t="shared" si="72"/>
        <v>-42028.929999999978</v>
      </c>
      <c r="AI138" s="244">
        <f t="shared" si="72"/>
        <v>0</v>
      </c>
      <c r="AJ138" s="244">
        <f t="shared" si="72"/>
        <v>0</v>
      </c>
      <c r="AK138" s="244">
        <f t="shared" si="72"/>
        <v>14788.730000000001</v>
      </c>
      <c r="AL138" s="244">
        <f t="shared" si="72"/>
        <v>-15669.590000000002</v>
      </c>
      <c r="AM138" s="244">
        <f t="shared" si="72"/>
        <v>-7222.8599999999678</v>
      </c>
      <c r="AN138" s="244">
        <f t="shared" si="72"/>
        <v>73962.929999999993</v>
      </c>
      <c r="AO138" s="244">
        <f t="shared" si="72"/>
        <v>75634.180000000022</v>
      </c>
      <c r="AP138" s="244">
        <f t="shared" si="72"/>
        <v>0</v>
      </c>
      <c r="AQ138" s="244">
        <f t="shared" si="72"/>
        <v>0</v>
      </c>
      <c r="AR138" s="244">
        <f t="shared" si="72"/>
        <v>0</v>
      </c>
      <c r="AS138" s="244">
        <f t="shared" si="72"/>
        <v>0</v>
      </c>
    </row>
    <row r="139" spans="1:45" s="250" customFormat="1" x14ac:dyDescent="0.25">
      <c r="A139" s="248">
        <v>136</v>
      </c>
      <c r="B139" s="241" t="s">
        <v>345</v>
      </c>
      <c r="C139" s="241"/>
      <c r="D139" s="241"/>
      <c r="F139" s="255">
        <f>F140-F152</f>
        <v>0</v>
      </c>
      <c r="G139" s="255" t="str">
        <f t="shared" si="67"/>
        <v/>
      </c>
      <c r="I139" s="255">
        <f>I140-I152</f>
        <v>-325630.79000000004</v>
      </c>
      <c r="J139" s="255">
        <f t="shared" si="68"/>
        <v>-0.13694829439120906</v>
      </c>
      <c r="L139" s="255">
        <f>L140-L152</f>
        <v>-325630.79000000004</v>
      </c>
      <c r="M139" s="255">
        <f>IF($I$4&gt;0,L139/$I$4,"")</f>
        <v>-0.13694829439120906</v>
      </c>
      <c r="O139" s="255">
        <f>O140-O152</f>
        <v>0</v>
      </c>
      <c r="P139" s="255">
        <f t="shared" ref="P139:AS139" si="73">P140-P152</f>
        <v>-110341.62999999998</v>
      </c>
      <c r="Q139" s="255">
        <f>Q140-Q152</f>
        <v>-126849.11000000004</v>
      </c>
      <c r="R139" s="255">
        <f t="shared" si="73"/>
        <v>-30140.330000000016</v>
      </c>
      <c r="S139" s="255">
        <f t="shared" si="73"/>
        <v>-12857.460000000006</v>
      </c>
      <c r="T139" s="255">
        <f t="shared" si="73"/>
        <v>3.999999999996362E-2</v>
      </c>
      <c r="U139" s="255">
        <f t="shared" si="73"/>
        <v>0</v>
      </c>
      <c r="V139" s="255">
        <f>V140-V152</f>
        <v>0</v>
      </c>
      <c r="W139" s="255">
        <f t="shared" si="73"/>
        <v>2.0000000000003126E-2</v>
      </c>
      <c r="X139" s="255">
        <f t="shared" si="73"/>
        <v>-999.82999999999993</v>
      </c>
      <c r="Y139" s="255">
        <f t="shared" si="73"/>
        <v>0</v>
      </c>
      <c r="Z139" s="255">
        <f t="shared" si="73"/>
        <v>0.06</v>
      </c>
      <c r="AA139" s="255">
        <f t="shared" si="73"/>
        <v>-59294.619999999981</v>
      </c>
      <c r="AB139" s="255">
        <f t="shared" si="73"/>
        <v>0</v>
      </c>
      <c r="AC139" s="255">
        <f t="shared" si="73"/>
        <v>0</v>
      </c>
      <c r="AD139" s="255">
        <f t="shared" si="73"/>
        <v>0</v>
      </c>
      <c r="AE139" s="255">
        <f t="shared" si="73"/>
        <v>0</v>
      </c>
      <c r="AF139" s="255">
        <f t="shared" si="73"/>
        <v>0</v>
      </c>
      <c r="AG139" s="255">
        <f t="shared" si="73"/>
        <v>7.9999999999998295E-2</v>
      </c>
      <c r="AH139" s="255">
        <f t="shared" si="73"/>
        <v>569.96999999999753</v>
      </c>
      <c r="AI139" s="255">
        <f t="shared" si="73"/>
        <v>0</v>
      </c>
      <c r="AJ139" s="255">
        <f t="shared" si="73"/>
        <v>0</v>
      </c>
      <c r="AK139" s="255">
        <f t="shared" si="73"/>
        <v>0</v>
      </c>
      <c r="AL139" s="255">
        <f t="shared" si="73"/>
        <v>7.0000000000000007E-2</v>
      </c>
      <c r="AM139" s="255">
        <f t="shared" si="73"/>
        <v>3000.02</v>
      </c>
      <c r="AN139" s="255">
        <f>AN140-AN152</f>
        <v>13300</v>
      </c>
      <c r="AO139" s="255">
        <f t="shared" si="73"/>
        <v>-2017.1399999999994</v>
      </c>
      <c r="AP139" s="255">
        <f t="shared" si="73"/>
        <v>0</v>
      </c>
      <c r="AQ139" s="255">
        <f t="shared" si="73"/>
        <v>0</v>
      </c>
      <c r="AR139" s="255">
        <f t="shared" si="73"/>
        <v>0</v>
      </c>
      <c r="AS139" s="255">
        <f t="shared" si="73"/>
        <v>0</v>
      </c>
    </row>
    <row r="140" spans="1:45" s="250" customFormat="1" collapsed="1" x14ac:dyDescent="0.25">
      <c r="A140" s="248">
        <v>137</v>
      </c>
      <c r="B140" s="242" t="s">
        <v>131</v>
      </c>
      <c r="C140" s="243"/>
      <c r="D140" s="243"/>
      <c r="F140" s="256">
        <f>SUM(F141:F148)</f>
        <v>0</v>
      </c>
      <c r="G140" s="256" t="str">
        <f t="shared" si="67"/>
        <v/>
      </c>
      <c r="I140" s="256">
        <f>SUM(I141:I148)</f>
        <v>1061353.49</v>
      </c>
      <c r="J140" s="256">
        <f t="shared" si="68"/>
        <v>0.44636611360263917</v>
      </c>
      <c r="L140" s="256">
        <f>SUM(L141:L148)</f>
        <v>1061353.49</v>
      </c>
      <c r="M140" s="256">
        <f>IF($I$4&gt;0,L140/$I$4,"")</f>
        <v>0.44636611360263917</v>
      </c>
      <c r="O140" s="256">
        <f t="shared" ref="O140:AS140" si="74">SUM(O141:O148)</f>
        <v>0</v>
      </c>
      <c r="P140" s="256">
        <f>SUM(P141:P151)</f>
        <v>180000.02</v>
      </c>
      <c r="Q140" s="256">
        <f t="shared" si="74"/>
        <v>180000</v>
      </c>
      <c r="R140" s="256">
        <f t="shared" si="74"/>
        <v>307625.48</v>
      </c>
      <c r="S140" s="256">
        <f t="shared" ref="S140:X140" si="75">SUM(S141:S151)</f>
        <v>65877.259999999995</v>
      </c>
      <c r="T140" s="256">
        <f t="shared" si="75"/>
        <v>2975.38</v>
      </c>
      <c r="U140" s="256">
        <f t="shared" si="75"/>
        <v>0</v>
      </c>
      <c r="V140" s="256">
        <f t="shared" si="75"/>
        <v>0</v>
      </c>
      <c r="W140" s="256">
        <f t="shared" si="75"/>
        <v>60.02</v>
      </c>
      <c r="X140" s="256">
        <f t="shared" si="75"/>
        <v>3000.17</v>
      </c>
      <c r="Y140" s="256">
        <f>SUM(Y141:Y151)</f>
        <v>120</v>
      </c>
      <c r="Z140" s="256">
        <f>SUM(Z141:Z151)</f>
        <v>0.06</v>
      </c>
      <c r="AA140" s="256">
        <f>SUM(AA141:AA149)</f>
        <v>78928.490000000005</v>
      </c>
      <c r="AB140" s="256">
        <f t="shared" si="74"/>
        <v>0</v>
      </c>
      <c r="AC140" s="256">
        <f>SUM(AC141:AC149)</f>
        <v>0</v>
      </c>
      <c r="AD140" s="256">
        <f t="shared" si="74"/>
        <v>0</v>
      </c>
      <c r="AE140" s="256">
        <f t="shared" si="74"/>
        <v>0</v>
      </c>
      <c r="AF140" s="256">
        <f t="shared" si="74"/>
        <v>77335.02</v>
      </c>
      <c r="AG140" s="256">
        <f>SUM(AG141:AG151)</f>
        <v>118.32</v>
      </c>
      <c r="AH140" s="256">
        <f>SUM(AH141:AH149)</f>
        <v>19921.899999999998</v>
      </c>
      <c r="AI140" s="256">
        <f>SUM(AI141:AI149)</f>
        <v>0</v>
      </c>
      <c r="AJ140" s="256">
        <f t="shared" si="74"/>
        <v>0</v>
      </c>
      <c r="AK140" s="256">
        <f t="shared" si="74"/>
        <v>280</v>
      </c>
      <c r="AL140" s="256">
        <f>SUM(AL141:AL151)</f>
        <v>0.08</v>
      </c>
      <c r="AM140" s="256">
        <f>SUM(AM141:AM151)</f>
        <v>4000.02</v>
      </c>
      <c r="AN140" s="256">
        <f>SUM(AN141:AN149)</f>
        <v>13300</v>
      </c>
      <c r="AO140" s="256">
        <f>SUM(AO141:AO149)</f>
        <v>127812.20000000001</v>
      </c>
      <c r="AP140" s="256">
        <f>SUM(AP141:AP149)</f>
        <v>0</v>
      </c>
      <c r="AQ140" s="256">
        <f>SUM(AQ141:AQ148)</f>
        <v>0</v>
      </c>
      <c r="AR140" s="256">
        <f t="shared" si="74"/>
        <v>0</v>
      </c>
      <c r="AS140" s="256">
        <f t="shared" si="74"/>
        <v>0</v>
      </c>
    </row>
    <row r="141" spans="1:45" s="250" customFormat="1" outlineLevel="1" x14ac:dyDescent="0.25">
      <c r="A141" s="248">
        <v>138</v>
      </c>
      <c r="B141" s="251" t="str">
        <f>VLOOKUP(A141,Config!$A$8:$B$176,2,0)</f>
        <v>EMPRÉSTIMOS DIRETORIA REC</v>
      </c>
      <c r="C141" s="252"/>
      <c r="D141" s="253"/>
      <c r="F141" s="108"/>
      <c r="G141" s="103" t="str">
        <f t="shared" si="67"/>
        <v/>
      </c>
      <c r="I141" s="105">
        <f t="shared" ref="I141:I168" si="76">SUM(O141:AS141)</f>
        <v>17300</v>
      </c>
      <c r="J141" s="103">
        <f t="shared" si="68"/>
        <v>7.2757416243344692E-3</v>
      </c>
      <c r="L141" s="108">
        <f t="shared" ref="L141:L148" si="77">IF(I141&gt;0,I141-F141,"")</f>
        <v>17300</v>
      </c>
      <c r="M141" s="103" t="e">
        <f t="shared" ref="M141:M148" si="78">IF(I141&gt;0,I141/F141-1,"")</f>
        <v>#DIV/0!</v>
      </c>
      <c r="O141" s="254">
        <f>SUMIFS(Recebimentos!$E:$E,Recebimentos!$B:$B,DRE!$B141,Recebimentos!$A:$A,DRE!O$3)</f>
        <v>0</v>
      </c>
      <c r="P141" s="254">
        <f>SUMIFS(Recebimentos!$E:$E,Recebimentos!$B:$B,DRE!$B141,Recebimentos!$A:$A,DRE!P$3)</f>
        <v>0</v>
      </c>
      <c r="Q141" s="254">
        <f>SUMIFS(Recebimentos!$E:$E,Recebimentos!$B:$B,DRE!$B141,Recebimentos!$A:$A,DRE!Q$3)</f>
        <v>0</v>
      </c>
      <c r="R141" s="254">
        <f>SUMIFS(Recebimentos!$E:$E,Recebimentos!$B:$B,DRE!$B141,Recebimentos!$A:$A,DRE!R$3)</f>
        <v>0</v>
      </c>
      <c r="S141" s="254">
        <f>SUMIFS(Recebimentos!$E:$E,Recebimentos!$B:$B,DRE!$B141,Recebimentos!$A:$A,DRE!S$3)</f>
        <v>0</v>
      </c>
      <c r="T141" s="254">
        <f>SUMIFS(Recebimentos!$E:$E,Recebimentos!$B:$B,DRE!$B141,Recebimentos!$A:$A,DRE!T$3)</f>
        <v>0</v>
      </c>
      <c r="U141" s="254">
        <f>SUMIFS(Recebimentos!$E:$E,Recebimentos!$B:$B,DRE!$B141,Recebimentos!$A:$A,DRE!U$3)</f>
        <v>0</v>
      </c>
      <c r="V141" s="254">
        <f>SUMIFS(Recebimentos!$E:$E,Recebimentos!$B:$B,DRE!$B141,Recebimentos!$A:$A,DRE!V$3)</f>
        <v>0</v>
      </c>
      <c r="W141" s="254">
        <f>SUMIFS(Recebimentos!$E:$E,Recebimentos!$B:$B,DRE!$B141,Recebimentos!$A:$A,DRE!W$3)</f>
        <v>0</v>
      </c>
      <c r="X141" s="254">
        <f>SUMIFS(Recebimentos!$E:$E,Recebimentos!$B:$B,DRE!$B141,Recebimentos!$A:$A,DRE!X$3)</f>
        <v>0</v>
      </c>
      <c r="Y141" s="254">
        <f>SUMIFS(Recebimentos!$E:$E,Recebimentos!$B:$B,DRE!$B141,Recebimentos!$A:$A,DRE!Y$3)</f>
        <v>0</v>
      </c>
      <c r="Z141" s="254">
        <f>SUMIFS(Recebimentos!$E:$E,Recebimentos!$B:$B,DRE!$B141,Recebimentos!$A:$A,DRE!Z$3)</f>
        <v>0</v>
      </c>
      <c r="AA141" s="254">
        <f>SUMIFS(Recebimentos!$E:$E,Recebimentos!$B:$B,DRE!$B141,Recebimentos!$A:$A,DRE!AA$3)</f>
        <v>0</v>
      </c>
      <c r="AB141" s="254">
        <f>SUMIFS(Recebimentos!$E:$E,Recebimentos!$B:$B,DRE!$B141,Recebimentos!$A:$A,DRE!AB$3)</f>
        <v>0</v>
      </c>
      <c r="AC141" s="254">
        <f>SUMIFS(Recebimentos!$E:$E,Recebimentos!$B:$B,DRE!$B141,Recebimentos!$A:$A,DRE!AC$3)</f>
        <v>0</v>
      </c>
      <c r="AD141" s="254">
        <f>SUMIFS(Recebimentos!$E:$E,Recebimentos!$B:$B,DRE!$B141,Recebimentos!$A:$A,DRE!AD$3)</f>
        <v>0</v>
      </c>
      <c r="AE141" s="254">
        <f>SUMIFS(Recebimentos!$E:$E,Recebimentos!$B:$B,DRE!$B141,Recebimentos!$A:$A,DRE!AE$3)</f>
        <v>0</v>
      </c>
      <c r="AF141" s="254">
        <f>SUMIFS(Recebimentos!$E:$E,Recebimentos!$B:$B,DRE!$B141,Recebimentos!$A:$A,DRE!AF$3)</f>
        <v>0</v>
      </c>
      <c r="AG141" s="254">
        <f>SUMIFS(Recebimentos!$E:$E,Recebimentos!$B:$B,DRE!$B141,Recebimentos!$A:$A,DRE!AG$3)</f>
        <v>0</v>
      </c>
      <c r="AH141" s="254">
        <f>SUMIFS(Recebimentos!$E:$E,Recebimentos!$B:$B,DRE!$B141,Recebimentos!$A:$A,DRE!AH$3)</f>
        <v>0</v>
      </c>
      <c r="AI141" s="254">
        <f>SUMIFS(Recebimentos!$E:$E,Recebimentos!$B:$B,DRE!$B141,Recebimentos!$A:$A,DRE!AI$3)</f>
        <v>0</v>
      </c>
      <c r="AJ141" s="254">
        <f>SUMIFS(Recebimentos!$E:$E,Recebimentos!$B:$B,DRE!$B141,Recebimentos!$A:$A,DRE!AJ$3)</f>
        <v>0</v>
      </c>
      <c r="AK141" s="254">
        <f>SUMIFS(Recebimentos!$E:$E,Recebimentos!$B:$B,DRE!$B141,Recebimentos!$A:$A,DRE!AK$3)</f>
        <v>0</v>
      </c>
      <c r="AL141" s="254">
        <f>SUMIFS(Recebimentos!$E:$E,Recebimentos!$B:$B,DRE!$B141,Recebimentos!$A:$A,DRE!AL$3)</f>
        <v>0</v>
      </c>
      <c r="AM141" s="254">
        <f>SUMIFS(Recebimentos!$E:$E,Recebimentos!$B:$B,DRE!$B141,Recebimentos!$A:$A,DRE!AM$3)</f>
        <v>4000</v>
      </c>
      <c r="AN141" s="254">
        <f>SUMIFS(Recebimentos!$E:$E,Recebimentos!$B:$B,DRE!$B141,Recebimentos!$A:$A,DRE!AN$3)</f>
        <v>13300</v>
      </c>
      <c r="AO141" s="254">
        <f>SUMIFS(Recebimentos!$E:$E,Recebimentos!$B:$B,DRE!$B141,Recebimentos!$A:$A,DRE!AO$3)</f>
        <v>0</v>
      </c>
      <c r="AP141" s="254">
        <f>SUMIFS(Recebimentos!$E:$E,Recebimentos!$B:$B,DRE!$B141,Recebimentos!$A:$A,DRE!AP$3)</f>
        <v>0</v>
      </c>
      <c r="AQ141" s="254">
        <f>SUMIFS(Recebimentos!$E:$E,Recebimentos!$B:$B,DRE!$B141,Recebimentos!$A:$A,DRE!AQ$3)</f>
        <v>0</v>
      </c>
      <c r="AR141" s="254">
        <f>SUMIFS(Recebimentos!$E:$E,Recebimentos!$B:$B,DRE!$B141,Recebimentos!$A:$A,DRE!AR$3)</f>
        <v>0</v>
      </c>
      <c r="AS141" s="254">
        <f>SUMIFS(Recebimentos!$E:$E,Recebimentos!$B:$B,DRE!$B141,Recebimentos!$A:$A,DRE!AS$3)</f>
        <v>0</v>
      </c>
    </row>
    <row r="142" spans="1:45" s="250" customFormat="1" outlineLevel="1" x14ac:dyDescent="0.25">
      <c r="A142" s="248">
        <v>139</v>
      </c>
      <c r="B142" s="251" t="str">
        <f>VLOOKUP(A142,Config!$A$8:$B$176,2,0)</f>
        <v>ESTORNO DE PAGAMENTOS</v>
      </c>
      <c r="C142" s="252"/>
      <c r="D142" s="253"/>
      <c r="F142" s="108"/>
      <c r="G142" s="103"/>
      <c r="I142" s="105">
        <f t="shared" si="76"/>
        <v>0</v>
      </c>
      <c r="J142" s="103"/>
      <c r="L142" s="108" t="str">
        <f t="shared" si="77"/>
        <v/>
      </c>
      <c r="M142" s="103" t="str">
        <f t="shared" si="78"/>
        <v/>
      </c>
      <c r="O142" s="254">
        <f>SUMIFS(Recebimentos!$E:$E,Recebimentos!$B:$B,DRE!$B142,Recebimentos!$A:$A,DRE!O$3)</f>
        <v>0</v>
      </c>
      <c r="P142" s="254">
        <f>SUMIFS(Recebimentos!$E:$E,Recebimentos!$B:$B,DRE!$B142,Recebimentos!$A:$A,DRE!P$3)</f>
        <v>0</v>
      </c>
      <c r="Q142" s="254">
        <f>SUMIFS(Recebimentos!$E:$E,Recebimentos!$B:$B,DRE!$B142,Recebimentos!$A:$A,DRE!Q$3)</f>
        <v>0</v>
      </c>
      <c r="R142" s="254">
        <f>SUMIFS(Recebimentos!$E:$E,Recebimentos!$B:$B,DRE!$B142,Recebimentos!$A:$A,DRE!R$3)</f>
        <v>0</v>
      </c>
      <c r="S142" s="254">
        <f>SUMIFS(Recebimentos!$E:$E,Recebimentos!$B:$B,DRE!$B142,Recebimentos!$A:$A,DRE!S$3)</f>
        <v>0</v>
      </c>
      <c r="T142" s="254">
        <f>SUMIFS(Recebimentos!$E:$E,Recebimentos!$B:$B,DRE!$B142,Recebimentos!$A:$A,DRE!T$3)</f>
        <v>0</v>
      </c>
      <c r="U142" s="254">
        <f>SUMIFS(Recebimentos!$E:$E,Recebimentos!$B:$B,DRE!$B142,Recebimentos!$A:$A,DRE!U$3)</f>
        <v>0</v>
      </c>
      <c r="V142" s="254">
        <f>SUMIFS(Recebimentos!$E:$E,Recebimentos!$B:$B,DRE!$B142,Recebimentos!$A:$A,DRE!V$3)</f>
        <v>0</v>
      </c>
      <c r="W142" s="254">
        <f>SUMIFS(Recebimentos!$E:$E,Recebimentos!$B:$B,DRE!$B142,Recebimentos!$A:$A,DRE!W$3)</f>
        <v>0</v>
      </c>
      <c r="X142" s="254">
        <f>SUMIFS(Recebimentos!$E:$E,Recebimentos!$B:$B,DRE!$B142,Recebimentos!$A:$A,DRE!X$3)</f>
        <v>0</v>
      </c>
      <c r="Y142" s="254">
        <f>SUMIFS(Recebimentos!$E:$E,Recebimentos!$B:$B,DRE!$B142,Recebimentos!$A:$A,DRE!Y$3)</f>
        <v>0</v>
      </c>
      <c r="Z142" s="254">
        <f>SUMIFS(Recebimentos!$E:$E,Recebimentos!$B:$B,DRE!$B142,Recebimentos!$A:$A,DRE!Z$3)</f>
        <v>0</v>
      </c>
      <c r="AA142" s="254">
        <f>SUMIFS(Recebimentos!$E:$E,Recebimentos!$B:$B,DRE!$B142,Recebimentos!$A:$A,DRE!AA$3)</f>
        <v>0</v>
      </c>
      <c r="AB142" s="254">
        <f>SUMIFS(Recebimentos!$E:$E,Recebimentos!$B:$B,DRE!$B142,Recebimentos!$A:$A,DRE!AB$3)</f>
        <v>0</v>
      </c>
      <c r="AC142" s="254">
        <f>SUMIFS(Recebimentos!$E:$E,Recebimentos!$B:$B,DRE!$B142,Recebimentos!$A:$A,DRE!AC$3)</f>
        <v>0</v>
      </c>
      <c r="AD142" s="254">
        <f>SUMIFS(Recebimentos!$E:$E,Recebimentos!$B:$B,DRE!$B142,Recebimentos!$A:$A,DRE!AD$3)</f>
        <v>0</v>
      </c>
      <c r="AE142" s="254">
        <f>SUMIFS(Recebimentos!$E:$E,Recebimentos!$B:$B,DRE!$B142,Recebimentos!$A:$A,DRE!AE$3)</f>
        <v>0</v>
      </c>
      <c r="AF142" s="254">
        <f>SUMIFS(Recebimentos!$E:$E,Recebimentos!$B:$B,DRE!$B142,Recebimentos!$A:$A,DRE!AF$3)</f>
        <v>0</v>
      </c>
      <c r="AG142" s="254">
        <f>SUMIFS(Recebimentos!$E:$E,Recebimentos!$B:$B,DRE!$B142,Recebimentos!$A:$A,DRE!AG$3)</f>
        <v>0</v>
      </c>
      <c r="AH142" s="254">
        <f>SUMIFS(Recebimentos!$E:$E,Recebimentos!$B:$B,DRE!$B142,Recebimentos!$A:$A,DRE!AH$3)</f>
        <v>0</v>
      </c>
      <c r="AI142" s="254">
        <f>SUMIFS(Recebimentos!$E:$E,Recebimentos!$B:$B,DRE!$B142,Recebimentos!$A:$A,DRE!AI$3)</f>
        <v>0</v>
      </c>
      <c r="AJ142" s="254">
        <f>SUMIFS(Recebimentos!$E:$E,Recebimentos!$B:$B,DRE!$B142,Recebimentos!$A:$A,DRE!AJ$3)</f>
        <v>0</v>
      </c>
      <c r="AK142" s="254">
        <f>SUMIFS(Recebimentos!$E:$E,Recebimentos!$B:$B,DRE!$B142,Recebimentos!$A:$A,DRE!AK$3)</f>
        <v>0</v>
      </c>
      <c r="AL142" s="254">
        <f>SUMIFS(Recebimentos!$E:$E,Recebimentos!$B:$B,DRE!$B142,Recebimentos!$A:$A,DRE!AL$3)</f>
        <v>0</v>
      </c>
      <c r="AM142" s="254">
        <f>SUMIFS(Recebimentos!$E:$E,Recebimentos!$B:$B,DRE!$B142,Recebimentos!$A:$A,DRE!AM$3)</f>
        <v>0</v>
      </c>
      <c r="AN142" s="254">
        <f>SUMIFS(Recebimentos!$E:$E,Recebimentos!$B:$B,DRE!$B142,Recebimentos!$A:$A,DRE!AN$3)</f>
        <v>0</v>
      </c>
      <c r="AO142" s="254">
        <f>SUMIFS(Recebimentos!$E:$E,Recebimentos!$B:$B,DRE!$B142,Recebimentos!$A:$A,DRE!AO$3)</f>
        <v>0</v>
      </c>
      <c r="AP142" s="254">
        <f>SUMIFS(Recebimentos!$E:$E,Recebimentos!$B:$B,DRE!$B142,Recebimentos!$A:$A,DRE!AP$3)</f>
        <v>0</v>
      </c>
      <c r="AQ142" s="254">
        <f>SUMIFS(Recebimentos!$E:$E,Recebimentos!$B:$B,DRE!$B142,Recebimentos!$A:$A,DRE!AQ$3)</f>
        <v>0</v>
      </c>
      <c r="AR142" s="254">
        <f>SUMIFS(Recebimentos!$E:$E,Recebimentos!$B:$B,DRE!$B142,Recebimentos!$A:$A,DRE!AR$3)</f>
        <v>0</v>
      </c>
      <c r="AS142" s="254"/>
    </row>
    <row r="143" spans="1:45" s="250" customFormat="1" outlineLevel="1" x14ac:dyDescent="0.25">
      <c r="A143" s="248">
        <v>140</v>
      </c>
      <c r="B143" s="251" t="str">
        <f>VLOOKUP(A143,Config!$A$8:$B$176,2,0)</f>
        <v>FOMENTO</v>
      </c>
      <c r="C143" s="252"/>
      <c r="D143" s="253"/>
      <c r="F143" s="108"/>
      <c r="G143" s="103" t="str">
        <f t="shared" si="67"/>
        <v/>
      </c>
      <c r="I143" s="105">
        <f t="shared" si="76"/>
        <v>360000</v>
      </c>
      <c r="J143" s="103">
        <f t="shared" si="68"/>
        <v>0.15140271588210455</v>
      </c>
      <c r="L143" s="108">
        <f t="shared" si="77"/>
        <v>360000</v>
      </c>
      <c r="M143" s="103" t="e">
        <f t="shared" si="78"/>
        <v>#DIV/0!</v>
      </c>
      <c r="O143" s="254">
        <f>SUMIFS(Recebimentos!$E:$E,Recebimentos!$B:$B,DRE!$B143,Recebimentos!$A:$A,DRE!O$3)</f>
        <v>0</v>
      </c>
      <c r="P143" s="254">
        <f>SUMIFS(Recebimentos!$E:$E,Recebimentos!$B:$B,DRE!$B143,Recebimentos!$A:$A,DRE!P$3)</f>
        <v>180000</v>
      </c>
      <c r="Q143" s="254">
        <f>SUMIFS(Recebimentos!$E:$E,Recebimentos!$B:$B,DRE!$B143,Recebimentos!$A:$A,DRE!Q$3)</f>
        <v>180000</v>
      </c>
      <c r="R143" s="254">
        <f>SUMIFS(Recebimentos!$E:$E,Recebimentos!$B:$B,DRE!$B143,Recebimentos!$A:$A,DRE!R$3)</f>
        <v>0</v>
      </c>
      <c r="S143" s="254">
        <f>SUMIFS(Recebimentos!$E:$E,Recebimentos!$B:$B,DRE!$B143,Recebimentos!$A:$A,DRE!S$3)</f>
        <v>0</v>
      </c>
      <c r="T143" s="254">
        <f>SUMIFS(Recebimentos!$E:$E,Recebimentos!$B:$B,DRE!$B143,Recebimentos!$A:$A,DRE!T$3)</f>
        <v>0</v>
      </c>
      <c r="U143" s="254">
        <f>SUMIFS(Recebimentos!$E:$E,Recebimentos!$B:$B,DRE!$B143,Recebimentos!$A:$A,DRE!U$3)</f>
        <v>0</v>
      </c>
      <c r="V143" s="254">
        <f>SUMIFS(Recebimentos!$E:$E,Recebimentos!$B:$B,DRE!$B143,Recebimentos!$A:$A,DRE!V$3)</f>
        <v>0</v>
      </c>
      <c r="W143" s="254">
        <f>SUMIFS(Recebimentos!$E:$E,Recebimentos!$B:$B,DRE!$B143,Recebimentos!$A:$A,DRE!W$3)</f>
        <v>0</v>
      </c>
      <c r="X143" s="254">
        <f>SUMIFS(Recebimentos!$E:$E,Recebimentos!$B:$B,DRE!$B143,Recebimentos!$A:$A,DRE!X$3)</f>
        <v>0</v>
      </c>
      <c r="Y143" s="254">
        <f>SUMIFS(Recebimentos!$E:$E,Recebimentos!$B:$B,DRE!$B143,Recebimentos!$A:$A,DRE!Y$3)</f>
        <v>0</v>
      </c>
      <c r="Z143" s="254">
        <f>SUMIFS(Recebimentos!$E:$E,Recebimentos!$B:$B,DRE!$B143,Recebimentos!$A:$A,DRE!Z$3)</f>
        <v>0</v>
      </c>
      <c r="AA143" s="254">
        <f>SUMIFS(Recebimentos!$E:$E,Recebimentos!$B:$B,DRE!$B143,Recebimentos!$A:$A,DRE!AA$3)</f>
        <v>0</v>
      </c>
      <c r="AB143" s="254">
        <f>SUMIFS(Recebimentos!$E:$E,Recebimentos!$B:$B,DRE!$B143,Recebimentos!$A:$A,DRE!AB$3)</f>
        <v>0</v>
      </c>
      <c r="AC143" s="254">
        <f>SUMIFS(Recebimentos!$E:$E,Recebimentos!$B:$B,DRE!$B143,Recebimentos!$A:$A,DRE!AC$3)</f>
        <v>0</v>
      </c>
      <c r="AD143" s="254">
        <f>SUMIFS(Recebimentos!$E:$E,Recebimentos!$B:$B,DRE!$B143,Recebimentos!$A:$A,DRE!AD$3)</f>
        <v>0</v>
      </c>
      <c r="AE143" s="254">
        <f>SUMIFS(Recebimentos!$E:$E,Recebimentos!$B:$B,DRE!$B143,Recebimentos!$A:$A,DRE!AE$3)</f>
        <v>0</v>
      </c>
      <c r="AF143" s="254">
        <f>SUMIFS(Recebimentos!$E:$E,Recebimentos!$B:$B,DRE!$B143,Recebimentos!$A:$A,DRE!AF$3)</f>
        <v>0</v>
      </c>
      <c r="AG143" s="254">
        <f>SUMIFS(Recebimentos!$E:$E,Recebimentos!$B:$B,DRE!$B143,Recebimentos!$A:$A,DRE!AG$3)</f>
        <v>0</v>
      </c>
      <c r="AH143" s="254">
        <f>SUMIFS(Recebimentos!$E:$E,Recebimentos!$B:$B,DRE!$B143,Recebimentos!$A:$A,DRE!AH$3)</f>
        <v>0</v>
      </c>
      <c r="AI143" s="254">
        <f>SUMIFS(Recebimentos!$E:$E,Recebimentos!$B:$B,DRE!$B143,Recebimentos!$A:$A,DRE!AI$3)</f>
        <v>0</v>
      </c>
      <c r="AJ143" s="254">
        <f>SUMIFS(Recebimentos!$E:$E,Recebimentos!$B:$B,DRE!$B143,Recebimentos!$A:$A,DRE!AJ$3)</f>
        <v>0</v>
      </c>
      <c r="AK143" s="254">
        <f>SUMIFS(Recebimentos!$E:$E,Recebimentos!$B:$B,DRE!$B143,Recebimentos!$A:$A,DRE!AK$3)</f>
        <v>0</v>
      </c>
      <c r="AL143" s="254">
        <f>SUMIFS(Recebimentos!$E:$E,Recebimentos!$B:$B,DRE!$B143,Recebimentos!$A:$A,DRE!AL$3)</f>
        <v>0</v>
      </c>
      <c r="AM143" s="254">
        <f>SUMIFS(Recebimentos!$E:$E,Recebimentos!$B:$B,DRE!$B143,Recebimentos!$A:$A,DRE!AM$3)</f>
        <v>0</v>
      </c>
      <c r="AN143" s="254">
        <f>SUMIFS(Recebimentos!$E:$E,Recebimentos!$B:$B,DRE!$B143,Recebimentos!$A:$A,DRE!AN$3)</f>
        <v>0</v>
      </c>
      <c r="AO143" s="254">
        <f>SUMIFS(Recebimentos!$E:$E,Recebimentos!$B:$B,DRE!$B143,Recebimentos!$A:$A,DRE!AO$3)</f>
        <v>0</v>
      </c>
      <c r="AP143" s="254">
        <f>SUMIFS(Recebimentos!$E:$E,Recebimentos!$B:$B,DRE!$B143,Recebimentos!$A:$A,DRE!AP$3)</f>
        <v>0</v>
      </c>
      <c r="AQ143" s="254">
        <f>SUMIFS(Recebimentos!$E:$E,Recebimentos!$B:$B,DRE!$B143,Recebimentos!$A:$A,DRE!AQ$3)</f>
        <v>0</v>
      </c>
      <c r="AR143" s="254">
        <f>SUMIFS(Recebimentos!$E:$E,Recebimentos!$B:$B,DRE!$B143,Recebimentos!$A:$A,DRE!AR$3)</f>
        <v>0</v>
      </c>
      <c r="AS143" s="254">
        <f>SUMIFS(Recebimentos!$E:$E,Recebimentos!$B:$B,DRE!$B143,Recebimentos!$A:$A,DRE!AS$3)</f>
        <v>0</v>
      </c>
    </row>
    <row r="144" spans="1:45" s="250" customFormat="1" outlineLevel="1" x14ac:dyDescent="0.25">
      <c r="A144" s="248">
        <v>141</v>
      </c>
      <c r="B144" s="251" t="str">
        <f>VLOOKUP(A144,Config!$A$8:$B$176,2,0)</f>
        <v>MÚTUOS RECEITA - ALUFORCE</v>
      </c>
      <c r="C144" s="252"/>
      <c r="D144" s="253"/>
      <c r="F144" s="108"/>
      <c r="G144" s="103" t="str">
        <f t="shared" si="67"/>
        <v/>
      </c>
      <c r="I144" s="105">
        <f t="shared" si="76"/>
        <v>496519.08999999997</v>
      </c>
      <c r="J144" s="103">
        <f t="shared" si="68"/>
        <v>0.20881760753697526</v>
      </c>
      <c r="L144" s="108">
        <f t="shared" si="77"/>
        <v>496519.08999999997</v>
      </c>
      <c r="M144" s="103" t="e">
        <f t="shared" si="78"/>
        <v>#DIV/0!</v>
      </c>
      <c r="O144" s="254">
        <f>SUMIFS(Recebimentos!$E:$E,Recebimentos!$B:$B,DRE!$B144,Recebimentos!$A:$A,DRE!O$3)</f>
        <v>0</v>
      </c>
      <c r="P144" s="254">
        <f>SUMIFS(Recebimentos!$E:$E,Recebimentos!$B:$B,DRE!$B144,Recebimentos!$A:$A,DRE!P$3)</f>
        <v>0</v>
      </c>
      <c r="Q144" s="254">
        <f>SUMIFS(Recebimentos!$E:$E,Recebimentos!$B:$B,DRE!$B144,Recebimentos!$A:$A,DRE!Q$3)</f>
        <v>0</v>
      </c>
      <c r="R144" s="254">
        <f>SUMIFS(Recebimentos!$E:$E,Recebimentos!$B:$B,DRE!$B144,Recebimentos!$A:$A,DRE!R$3)</f>
        <v>307615.48</v>
      </c>
      <c r="S144" s="254">
        <f>SUMIFS(Recebimentos!$E:$E,Recebimentos!$B:$B,DRE!$B144,Recebimentos!$A:$A,DRE!S$3)</f>
        <v>5564.43</v>
      </c>
      <c r="T144" s="254">
        <f>SUMIFS(Recebimentos!$E:$E,Recebimentos!$B:$B,DRE!$B144,Recebimentos!$A:$A,DRE!T$3)</f>
        <v>1460.91</v>
      </c>
      <c r="U144" s="254">
        <f>SUMIFS(Recebimentos!$E:$E,Recebimentos!$B:$B,DRE!$B144,Recebimentos!$A:$A,DRE!U$3)</f>
        <v>0</v>
      </c>
      <c r="V144" s="254">
        <f>SUMIFS(Recebimentos!$E:$E,Recebimentos!$B:$B,DRE!$B144,Recebimentos!$A:$A,DRE!V$3)</f>
        <v>0</v>
      </c>
      <c r="W144" s="254">
        <f>SUMIFS(Recebimentos!$E:$E,Recebimentos!$B:$B,DRE!$B144,Recebimentos!$A:$A,DRE!W$3)</f>
        <v>0</v>
      </c>
      <c r="X144" s="254">
        <f>SUMIFS(Recebimentos!$E:$E,Recebimentos!$B:$B,DRE!$B144,Recebimentos!$A:$A,DRE!X$3)</f>
        <v>0</v>
      </c>
      <c r="Y144" s="254">
        <f>SUMIFS(Recebimentos!$E:$E,Recebimentos!$B:$B,DRE!$B144,Recebimentos!$A:$A,DRE!Y$3)</f>
        <v>0</v>
      </c>
      <c r="Z144" s="254">
        <f>SUMIFS(Recebimentos!$E:$E,Recebimentos!$B:$B,DRE!$B144,Recebimentos!$A:$A,DRE!Z$3)</f>
        <v>0</v>
      </c>
      <c r="AA144" s="254">
        <f>SUMIFS(Recebimentos!$E:$E,Recebimentos!$B:$B,DRE!$B144,Recebimentos!$A:$A,DRE!AA$3)</f>
        <v>635.02</v>
      </c>
      <c r="AB144" s="254">
        <f>SUMIFS(Recebimentos!$E:$E,Recebimentos!$B:$B,DRE!$B144,Recebimentos!$A:$A,DRE!AB$3)</f>
        <v>0</v>
      </c>
      <c r="AC144" s="254">
        <f>SUMIFS(Recebimentos!$E:$E,Recebimentos!$B:$B,DRE!$B144,Recebimentos!$A:$A,DRE!AC$3)</f>
        <v>0</v>
      </c>
      <c r="AD144" s="254">
        <f>SUMIFS(Recebimentos!$E:$E,Recebimentos!$B:$B,DRE!$B144,Recebimentos!$A:$A,DRE!AD$3)</f>
        <v>0</v>
      </c>
      <c r="AE144" s="254">
        <f>SUMIFS(Recebimentos!$E:$E,Recebimentos!$B:$B,DRE!$B144,Recebimentos!$A:$A,DRE!AE$3)</f>
        <v>0</v>
      </c>
      <c r="AF144" s="254">
        <f>SUMIFS(Recebimentos!$E:$E,Recebimentos!$B:$B,DRE!$B144,Recebimentos!$A:$A,DRE!AF$3)</f>
        <v>47323.66</v>
      </c>
      <c r="AG144" s="254">
        <f>SUMIFS(Recebimentos!$E:$E,Recebimentos!$B:$B,DRE!$B144,Recebimentos!$A:$A,DRE!AG$3)</f>
        <v>0</v>
      </c>
      <c r="AH144" s="254">
        <f>SUMIFS(Recebimentos!$E:$E,Recebimentos!$B:$B,DRE!$B144,Recebimentos!$A:$A,DRE!AH$3)</f>
        <v>16642.490000000002</v>
      </c>
      <c r="AI144" s="254">
        <f>SUMIFS(Recebimentos!$E:$E,Recebimentos!$B:$B,DRE!$B144,Recebimentos!$A:$A,DRE!AI$3)</f>
        <v>0</v>
      </c>
      <c r="AJ144" s="254">
        <f>SUMIFS(Recebimentos!$E:$E,Recebimentos!$B:$B,DRE!$B144,Recebimentos!$A:$A,DRE!AJ$3)</f>
        <v>0</v>
      </c>
      <c r="AK144" s="254">
        <f>SUMIFS(Recebimentos!$E:$E,Recebimentos!$B:$B,DRE!$B144,Recebimentos!$A:$A,DRE!AK$3)</f>
        <v>0</v>
      </c>
      <c r="AL144" s="254">
        <f>SUMIFS(Recebimentos!$E:$E,Recebimentos!$B:$B,DRE!$B144,Recebimentos!$A:$A,DRE!AL$3)</f>
        <v>0</v>
      </c>
      <c r="AM144" s="254">
        <f>SUMIFS(Recebimentos!$E:$E,Recebimentos!$B:$B,DRE!$B144,Recebimentos!$A:$A,DRE!AM$3)</f>
        <v>0</v>
      </c>
      <c r="AN144" s="254">
        <f>SUMIFS(Recebimentos!$E:$E,Recebimentos!$B:$B,DRE!$B144,Recebimentos!$A:$A,DRE!AN$3)</f>
        <v>0</v>
      </c>
      <c r="AO144" s="254">
        <f>SUMIFS(Recebimentos!$E:$E,Recebimentos!$B:$B,DRE!$B144,Recebimentos!$A:$A,DRE!AO$3)</f>
        <v>117277.1</v>
      </c>
      <c r="AP144" s="254">
        <f>SUMIFS(Recebimentos!$E:$E,Recebimentos!$B:$B,DRE!$B144,Recebimentos!$A:$A,DRE!AP$3)</f>
        <v>0</v>
      </c>
      <c r="AQ144" s="254">
        <f>SUMIFS(Recebimentos!$E:$E,Recebimentos!$B:$B,DRE!$B144,Recebimentos!$A:$A,DRE!AQ$3)</f>
        <v>0</v>
      </c>
      <c r="AR144" s="254">
        <f>SUMIFS(Recebimentos!$E:$E,Recebimentos!$B:$B,DRE!$B144,Recebimentos!$A:$A,DRE!AR$3)</f>
        <v>0</v>
      </c>
      <c r="AS144" s="254">
        <f>SUMIFS(Recebimentos!$E:$E,Recebimentos!$B:$B,DRE!$B144,Recebimentos!$A:$A,DRE!AS$3)</f>
        <v>0</v>
      </c>
    </row>
    <row r="145" spans="1:45" s="250" customFormat="1" outlineLevel="1" x14ac:dyDescent="0.25">
      <c r="A145" s="248">
        <v>142</v>
      </c>
      <c r="B145" s="251" t="str">
        <f>VLOOKUP(A145,Config!$A$8:$B$176,2,0)</f>
        <v>MÚTUOS RECEITA - ENERGY</v>
      </c>
      <c r="C145" s="252"/>
      <c r="D145" s="253"/>
      <c r="F145" s="108"/>
      <c r="G145" s="103" t="str">
        <f t="shared" si="67"/>
        <v/>
      </c>
      <c r="I145" s="105">
        <f t="shared" si="76"/>
        <v>165399.33000000002</v>
      </c>
      <c r="J145" s="103">
        <f t="shared" si="68"/>
        <v>6.9560854908556818E-2</v>
      </c>
      <c r="L145" s="108">
        <f t="shared" si="77"/>
        <v>165399.33000000002</v>
      </c>
      <c r="M145" s="103" t="e">
        <f t="shared" si="78"/>
        <v>#DIV/0!</v>
      </c>
      <c r="O145" s="254">
        <f>SUMIFS(Recebimentos!$E:$E,Recebimentos!$B:$B,DRE!$B145,Recebimentos!$A:$A,DRE!O$3)</f>
        <v>0</v>
      </c>
      <c r="P145" s="254">
        <f>SUMIFS(Recebimentos!$E:$E,Recebimentos!$B:$B,DRE!$B145,Recebimentos!$A:$A,DRE!P$3)</f>
        <v>0</v>
      </c>
      <c r="Q145" s="254">
        <f>SUMIFS(Recebimentos!$E:$E,Recebimentos!$B:$B,DRE!$B145,Recebimentos!$A:$A,DRE!Q$3)</f>
        <v>0</v>
      </c>
      <c r="R145" s="254">
        <f>SUMIFS(Recebimentos!$E:$E,Recebimentos!$B:$B,DRE!$B145,Recebimentos!$A:$A,DRE!R$3)</f>
        <v>0</v>
      </c>
      <c r="S145" s="254">
        <f>SUMIFS(Recebimentos!$E:$E,Recebimentos!$B:$B,DRE!$B145,Recebimentos!$A:$A,DRE!S$3)</f>
        <v>60312.68</v>
      </c>
      <c r="T145" s="254">
        <f>SUMIFS(Recebimentos!$E:$E,Recebimentos!$B:$B,DRE!$B145,Recebimentos!$A:$A,DRE!T$3)</f>
        <v>1514.43</v>
      </c>
      <c r="U145" s="254">
        <f>SUMIFS(Recebimentos!$E:$E,Recebimentos!$B:$B,DRE!$B145,Recebimentos!$A:$A,DRE!U$3)</f>
        <v>0</v>
      </c>
      <c r="V145" s="254">
        <f>SUMIFS(Recebimentos!$E:$E,Recebimentos!$B:$B,DRE!$B145,Recebimentos!$A:$A,DRE!V$3)</f>
        <v>0</v>
      </c>
      <c r="W145" s="254">
        <f>SUMIFS(Recebimentos!$E:$E,Recebimentos!$B:$B,DRE!$B145,Recebimentos!$A:$A,DRE!W$3)</f>
        <v>60</v>
      </c>
      <c r="X145" s="254">
        <f>SUMIFS(Recebimentos!$E:$E,Recebimentos!$B:$B,DRE!$B145,Recebimentos!$A:$A,DRE!X$3)</f>
        <v>3000</v>
      </c>
      <c r="Y145" s="254">
        <f>SUMIFS(Recebimentos!$E:$E,Recebimentos!$B:$B,DRE!$B145,Recebimentos!$A:$A,DRE!Y$3)</f>
        <v>120</v>
      </c>
      <c r="Z145" s="254">
        <f>SUMIFS(Recebimentos!$E:$E,Recebimentos!$B:$B,DRE!$B145,Recebimentos!$A:$A,DRE!Z$3)</f>
        <v>0</v>
      </c>
      <c r="AA145" s="254">
        <f>SUMIFS(Recebimentos!$E:$E,Recebimentos!$B:$B,DRE!$B145,Recebimentos!$A:$A,DRE!AA$3)</f>
        <v>63393.37</v>
      </c>
      <c r="AB145" s="254">
        <f>SUMIFS(Recebimentos!$E:$E,Recebimentos!$B:$B,DRE!$B145,Recebimentos!$A:$A,DRE!AB$3)</f>
        <v>0</v>
      </c>
      <c r="AC145" s="254">
        <f>SUMIFS(Recebimentos!$E:$E,Recebimentos!$B:$B,DRE!$B145,Recebimentos!$A:$A,DRE!AC$3)</f>
        <v>0</v>
      </c>
      <c r="AD145" s="254">
        <f>SUMIFS(Recebimentos!$E:$E,Recebimentos!$B:$B,DRE!$B145,Recebimentos!$A:$A,DRE!AD$3)</f>
        <v>0</v>
      </c>
      <c r="AE145" s="254">
        <f>SUMIFS(Recebimentos!$E:$E,Recebimentos!$B:$B,DRE!$B145,Recebimentos!$A:$A,DRE!AE$3)</f>
        <v>0</v>
      </c>
      <c r="AF145" s="254">
        <f>SUMIFS(Recebimentos!$E:$E,Recebimentos!$B:$B,DRE!$B145,Recebimentos!$A:$A,DRE!AF$3)</f>
        <v>30011.360000000001</v>
      </c>
      <c r="AG145" s="254">
        <f>SUMIFS(Recebimentos!$E:$E,Recebimentos!$B:$B,DRE!$B145,Recebimentos!$A:$A,DRE!AG$3)</f>
        <v>0</v>
      </c>
      <c r="AH145" s="254">
        <f>SUMIFS(Recebimentos!$E:$E,Recebimentos!$B:$B,DRE!$B145,Recebimentos!$A:$A,DRE!AH$3)</f>
        <v>569.78</v>
      </c>
      <c r="AI145" s="254">
        <f>SUMIFS(Recebimentos!$E:$E,Recebimentos!$B:$B,DRE!$B145,Recebimentos!$A:$A,DRE!AI$3)</f>
        <v>0</v>
      </c>
      <c r="AJ145" s="254">
        <f>SUMIFS(Recebimentos!$E:$E,Recebimentos!$B:$B,DRE!$B145,Recebimentos!$A:$A,DRE!AJ$3)</f>
        <v>0</v>
      </c>
      <c r="AK145" s="254">
        <f>SUMIFS(Recebimentos!$E:$E,Recebimentos!$B:$B,DRE!$B145,Recebimentos!$A:$A,DRE!AK$3)</f>
        <v>280</v>
      </c>
      <c r="AL145" s="254">
        <f>SUMIFS(Recebimentos!$E:$E,Recebimentos!$B:$B,DRE!$B145,Recebimentos!$A:$A,DRE!AL$3)</f>
        <v>0</v>
      </c>
      <c r="AM145" s="254">
        <f>SUMIFS(Recebimentos!$E:$E,Recebimentos!$B:$B,DRE!$B145,Recebimentos!$A:$A,DRE!AM$3)</f>
        <v>0</v>
      </c>
      <c r="AN145" s="254">
        <f>SUMIFS(Recebimentos!$E:$E,Recebimentos!$B:$B,DRE!$B145,Recebimentos!$A:$A,DRE!AN$3)</f>
        <v>0</v>
      </c>
      <c r="AO145" s="254">
        <f>SUMIFS(Recebimentos!$E:$E,Recebimentos!$B:$B,DRE!$B145,Recebimentos!$A:$A,DRE!AO$3)</f>
        <v>6137.71</v>
      </c>
      <c r="AP145" s="254">
        <f>SUMIFS(Recebimentos!$E:$E,Recebimentos!$B:$B,DRE!$B145,Recebimentos!$A:$A,DRE!AP$3)</f>
        <v>0</v>
      </c>
      <c r="AQ145" s="254">
        <f>SUMIFS(Recebimentos!$E:$E,Recebimentos!$B:$B,DRE!$B145,Recebimentos!$A:$A,DRE!AQ$3)</f>
        <v>0</v>
      </c>
      <c r="AR145" s="254">
        <f>SUMIFS(Recebimentos!$E:$E,Recebimentos!$B:$B,DRE!$B145,Recebimentos!$A:$A,DRE!AR$3)</f>
        <v>0</v>
      </c>
      <c r="AS145" s="254">
        <f>SUMIFS(Recebimentos!$E:$E,Recebimentos!$B:$B,DRE!$B145,Recebimentos!$A:$A,DRE!AS$3)</f>
        <v>0</v>
      </c>
    </row>
    <row r="146" spans="1:45" s="250" customFormat="1" outlineLevel="1" x14ac:dyDescent="0.25">
      <c r="A146" s="248">
        <v>143</v>
      </c>
      <c r="B146" s="251" t="str">
        <f>VLOOKUP(A146,Config!$A$8:$B$176,2,0)</f>
        <v>MÚTUOS RECEITA - LABOR</v>
      </c>
      <c r="C146" s="252"/>
      <c r="D146" s="253"/>
      <c r="F146" s="108"/>
      <c r="G146" s="103" t="str">
        <f t="shared" si="67"/>
        <v/>
      </c>
      <c r="I146" s="105">
        <f t="shared" si="76"/>
        <v>22135.07</v>
      </c>
      <c r="J146" s="103">
        <f t="shared" si="68"/>
        <v>9.3091936506680441E-3</v>
      </c>
      <c r="L146" s="108">
        <f t="shared" si="77"/>
        <v>22135.07</v>
      </c>
      <c r="M146" s="103" t="e">
        <f t="shared" si="78"/>
        <v>#DIV/0!</v>
      </c>
      <c r="O146" s="254">
        <f>SUMIFS(Recebimentos!$E:$E,Recebimentos!$B:$B,DRE!$B146,Recebimentos!$A:$A,DRE!O$3)</f>
        <v>0</v>
      </c>
      <c r="P146" s="254">
        <f>SUMIFS(Recebimentos!$E:$E,Recebimentos!$B:$B,DRE!$B146,Recebimentos!$A:$A,DRE!P$3)</f>
        <v>0</v>
      </c>
      <c r="Q146" s="254">
        <f>SUMIFS(Recebimentos!$E:$E,Recebimentos!$B:$B,DRE!$B146,Recebimentos!$A:$A,DRE!Q$3)</f>
        <v>0</v>
      </c>
      <c r="R146" s="254">
        <f>SUMIFS(Recebimentos!$E:$E,Recebimentos!$B:$B,DRE!$B146,Recebimentos!$A:$A,DRE!R$3)</f>
        <v>10</v>
      </c>
      <c r="S146" s="254">
        <f>SUMIFS(Recebimentos!$E:$E,Recebimentos!$B:$B,DRE!$B146,Recebimentos!$A:$A,DRE!S$3)</f>
        <v>0</v>
      </c>
      <c r="T146" s="254">
        <f>SUMIFS(Recebimentos!$E:$E,Recebimentos!$B:$B,DRE!$B146,Recebimentos!$A:$A,DRE!T$3)</f>
        <v>0</v>
      </c>
      <c r="U146" s="254">
        <f>SUMIFS(Recebimentos!$E:$E,Recebimentos!$B:$B,DRE!$B146,Recebimentos!$A:$A,DRE!U$3)</f>
        <v>0</v>
      </c>
      <c r="V146" s="254">
        <f>SUMIFS(Recebimentos!$E:$E,Recebimentos!$B:$B,DRE!$B146,Recebimentos!$A:$A,DRE!V$3)</f>
        <v>0</v>
      </c>
      <c r="W146" s="254">
        <f>SUMIFS(Recebimentos!$E:$E,Recebimentos!$B:$B,DRE!$B146,Recebimentos!$A:$A,DRE!W$3)</f>
        <v>0</v>
      </c>
      <c r="X146" s="254">
        <f>SUMIFS(Recebimentos!$E:$E,Recebimentos!$B:$B,DRE!$B146,Recebimentos!$A:$A,DRE!X$3)</f>
        <v>0</v>
      </c>
      <c r="Y146" s="254">
        <f>SUMIFS(Recebimentos!$E:$E,Recebimentos!$B:$B,DRE!$B146,Recebimentos!$A:$A,DRE!Y$3)</f>
        <v>0</v>
      </c>
      <c r="Z146" s="254">
        <f>SUMIFS(Recebimentos!$E:$E,Recebimentos!$B:$B,DRE!$B146,Recebimentos!$A:$A,DRE!Z$3)</f>
        <v>0</v>
      </c>
      <c r="AA146" s="254">
        <f>SUMIFS(Recebimentos!$E:$E,Recebimentos!$B:$B,DRE!$B146,Recebimentos!$A:$A,DRE!AA$3)</f>
        <v>14900</v>
      </c>
      <c r="AB146" s="254">
        <f>SUMIFS(Recebimentos!$E:$E,Recebimentos!$B:$B,DRE!$B146,Recebimentos!$A:$A,DRE!AB$3)</f>
        <v>0</v>
      </c>
      <c r="AC146" s="254">
        <f>SUMIFS(Recebimentos!$E:$E,Recebimentos!$B:$B,DRE!$B146,Recebimentos!$A:$A,DRE!AC$3)</f>
        <v>0</v>
      </c>
      <c r="AD146" s="254">
        <f>SUMIFS(Recebimentos!$E:$E,Recebimentos!$B:$B,DRE!$B146,Recebimentos!$A:$A,DRE!AD$3)</f>
        <v>0</v>
      </c>
      <c r="AE146" s="254">
        <f>SUMIFS(Recebimentos!$E:$E,Recebimentos!$B:$B,DRE!$B146,Recebimentos!$A:$A,DRE!AE$3)</f>
        <v>0</v>
      </c>
      <c r="AF146" s="254">
        <f>SUMIFS(Recebimentos!$E:$E,Recebimentos!$B:$B,DRE!$B146,Recebimentos!$A:$A,DRE!AF$3)</f>
        <v>0</v>
      </c>
      <c r="AG146" s="254">
        <f>SUMIFS(Recebimentos!$E:$E,Recebimentos!$B:$B,DRE!$B146,Recebimentos!$A:$A,DRE!AG$3)</f>
        <v>118.24</v>
      </c>
      <c r="AH146" s="254">
        <f>SUMIFS(Recebimentos!$E:$E,Recebimentos!$B:$B,DRE!$B146,Recebimentos!$A:$A,DRE!AH$3)</f>
        <v>2709.44</v>
      </c>
      <c r="AI146" s="254">
        <f>SUMIFS(Recebimentos!$E:$E,Recebimentos!$B:$B,DRE!$B146,Recebimentos!$A:$A,DRE!AI$3)</f>
        <v>0</v>
      </c>
      <c r="AJ146" s="254">
        <f>SUMIFS(Recebimentos!$E:$E,Recebimentos!$B:$B,DRE!$B146,Recebimentos!$A:$A,DRE!AJ$3)</f>
        <v>0</v>
      </c>
      <c r="AK146" s="254">
        <f>SUMIFS(Recebimentos!$E:$E,Recebimentos!$B:$B,DRE!$B146,Recebimentos!$A:$A,DRE!AK$3)</f>
        <v>0</v>
      </c>
      <c r="AL146" s="254">
        <f>SUMIFS(Recebimentos!$E:$E,Recebimentos!$B:$B,DRE!$B146,Recebimentos!$A:$A,DRE!AL$3)</f>
        <v>0</v>
      </c>
      <c r="AM146" s="254">
        <f>SUMIFS(Recebimentos!$E:$E,Recebimentos!$B:$B,DRE!$B146,Recebimentos!$A:$A,DRE!AM$3)</f>
        <v>0</v>
      </c>
      <c r="AN146" s="254">
        <f>SUMIFS(Recebimentos!$E:$E,Recebimentos!$B:$B,DRE!$B146,Recebimentos!$A:$A,DRE!AN$3)</f>
        <v>0</v>
      </c>
      <c r="AO146" s="254">
        <f>SUMIFS(Recebimentos!$E:$E,Recebimentos!$B:$B,DRE!$B146,Recebimentos!$A:$A,DRE!AO$3)</f>
        <v>4397.3900000000003</v>
      </c>
      <c r="AP146" s="254">
        <f>SUMIFS(Recebimentos!$E:$E,Recebimentos!$B:$B,DRE!$B146,Recebimentos!$A:$A,DRE!AP$3)</f>
        <v>0</v>
      </c>
      <c r="AQ146" s="254">
        <f>SUMIFS(Recebimentos!$E:$E,Recebimentos!$B:$B,DRE!$B146,Recebimentos!$A:$A,DRE!AQ$3)</f>
        <v>0</v>
      </c>
      <c r="AR146" s="254">
        <f>SUMIFS(Recebimentos!$E:$E,Recebimentos!$B:$B,DRE!$B146,Recebimentos!$A:$A,DRE!AR$3)</f>
        <v>0</v>
      </c>
      <c r="AS146" s="254">
        <f>SUMIFS(Recebimentos!$E:$E,Recebimentos!$B:$B,DRE!$B146,Recebimentos!$A:$A,DRE!AS$3)</f>
        <v>0</v>
      </c>
    </row>
    <row r="147" spans="1:45" s="250" customFormat="1" outlineLevel="1" x14ac:dyDescent="0.25">
      <c r="A147" s="248">
        <v>144</v>
      </c>
      <c r="B147" s="251" t="str">
        <f>VLOOKUP(A147,Config!$A$8:$B$176,2,0)</f>
        <v>OUTRAS RECEITAS NÃO OPERACIONAIS</v>
      </c>
      <c r="C147" s="252"/>
      <c r="D147" s="253"/>
      <c r="F147" s="108"/>
      <c r="G147" s="103" t="str">
        <f t="shared" si="67"/>
        <v/>
      </c>
      <c r="I147" s="105">
        <f t="shared" si="76"/>
        <v>0</v>
      </c>
      <c r="J147" s="103">
        <f t="shared" si="68"/>
        <v>0</v>
      </c>
      <c r="L147" s="108" t="str">
        <f t="shared" si="77"/>
        <v/>
      </c>
      <c r="M147" s="103" t="str">
        <f t="shared" si="78"/>
        <v/>
      </c>
      <c r="O147" s="254">
        <f>SUMIFS(Recebimentos!$E:$E,Recebimentos!$B:$B,DRE!$B147,Recebimentos!$A:$A,DRE!O$3)</f>
        <v>0</v>
      </c>
      <c r="P147" s="254">
        <f>SUMIFS(Recebimentos!$E:$E,Recebimentos!$B:$B,DRE!$B147,Recebimentos!$A:$A,DRE!P$3)</f>
        <v>0</v>
      </c>
      <c r="Q147" s="254">
        <f>SUMIFS(Recebimentos!$E:$E,Recebimentos!$B:$B,DRE!$B147,Recebimentos!$A:$A,DRE!Q$3)</f>
        <v>0</v>
      </c>
      <c r="R147" s="254">
        <f>SUMIFS(Recebimentos!$E:$E,Recebimentos!$B:$B,DRE!$B147,Recebimentos!$A:$A,DRE!R$3)</f>
        <v>0</v>
      </c>
      <c r="S147" s="254">
        <f>SUMIFS(Recebimentos!$E:$E,Recebimentos!$B:$B,DRE!$B147,Recebimentos!$A:$A,DRE!S$3)</f>
        <v>0</v>
      </c>
      <c r="T147" s="254">
        <f>SUMIFS(Recebimentos!$E:$E,Recebimentos!$B:$B,DRE!$B147,Recebimentos!$A:$A,DRE!T$3)</f>
        <v>0</v>
      </c>
      <c r="U147" s="254">
        <f>SUMIFS(Recebimentos!$E:$E,Recebimentos!$B:$B,DRE!$B147,Recebimentos!$A:$A,DRE!U$3)</f>
        <v>0</v>
      </c>
      <c r="V147" s="254">
        <f>SUMIFS(Recebimentos!$E:$E,Recebimentos!$B:$B,DRE!$B147,Recebimentos!$A:$A,DRE!V$3)</f>
        <v>0</v>
      </c>
      <c r="W147" s="254">
        <f>SUMIFS(Recebimentos!$E:$E,Recebimentos!$B:$B,DRE!$B147,Recebimentos!$A:$A,DRE!W$3)</f>
        <v>0</v>
      </c>
      <c r="X147" s="254">
        <f>SUMIFS(Recebimentos!$E:$E,Recebimentos!$B:$B,DRE!$B147,Recebimentos!$A:$A,DRE!X$3)</f>
        <v>0</v>
      </c>
      <c r="Y147" s="254">
        <f>SUMIFS(Recebimentos!$E:$E,Recebimentos!$B:$B,DRE!$B147,Recebimentos!$A:$A,DRE!Y$3)</f>
        <v>0</v>
      </c>
      <c r="Z147" s="254">
        <f>SUMIFS(Recebimentos!$E:$E,Recebimentos!$B:$B,DRE!$B147,Recebimentos!$A:$A,DRE!Z$3)</f>
        <v>0</v>
      </c>
      <c r="AA147" s="254">
        <f>SUMIFS(Recebimentos!$E:$E,Recebimentos!$B:$B,DRE!$B147,Recebimentos!$A:$A,DRE!AA$3)</f>
        <v>0</v>
      </c>
      <c r="AB147" s="254">
        <f>SUMIFS(Recebimentos!$E:$E,Recebimentos!$B:$B,DRE!$B147,Recebimentos!$A:$A,DRE!AB$3)</f>
        <v>0</v>
      </c>
      <c r="AC147" s="254">
        <f>SUMIFS(Recebimentos!$E:$E,Recebimentos!$B:$B,DRE!$B147,Recebimentos!$A:$A,DRE!AC$3)</f>
        <v>0</v>
      </c>
      <c r="AD147" s="254">
        <f>SUMIFS(Recebimentos!$E:$E,Recebimentos!$B:$B,DRE!$B147,Recebimentos!$A:$A,DRE!AD$3)</f>
        <v>0</v>
      </c>
      <c r="AE147" s="254">
        <f>SUMIFS(Recebimentos!$E:$E,Recebimentos!$B:$B,DRE!$B147,Recebimentos!$A:$A,DRE!AE$3)</f>
        <v>0</v>
      </c>
      <c r="AF147" s="254">
        <f>SUMIFS(Recebimentos!$E:$E,Recebimentos!$B:$B,DRE!$B147,Recebimentos!$A:$A,DRE!AF$3)</f>
        <v>0</v>
      </c>
      <c r="AG147" s="254">
        <f>SUMIFS(Recebimentos!$E:$E,Recebimentos!$B:$B,DRE!$B147,Recebimentos!$A:$A,DRE!AG$3)</f>
        <v>0</v>
      </c>
      <c r="AH147" s="254">
        <f>SUMIFS(Recebimentos!$E:$E,Recebimentos!$B:$B,DRE!$B147,Recebimentos!$A:$A,DRE!AH$3)</f>
        <v>0</v>
      </c>
      <c r="AI147" s="254">
        <f>SUMIFS(Recebimentos!$E:$E,Recebimentos!$B:$B,DRE!$B147,Recebimentos!$A:$A,DRE!AI$3)</f>
        <v>0</v>
      </c>
      <c r="AJ147" s="254">
        <f>SUMIFS(Recebimentos!$E:$E,Recebimentos!$B:$B,DRE!$B147,Recebimentos!$A:$A,DRE!AJ$3)</f>
        <v>0</v>
      </c>
      <c r="AK147" s="254">
        <f>SUMIFS(Recebimentos!$E:$E,Recebimentos!$B:$B,DRE!$B147,Recebimentos!$A:$A,DRE!AK$3)</f>
        <v>0</v>
      </c>
      <c r="AL147" s="254">
        <f>SUMIFS(Recebimentos!$E:$E,Recebimentos!$B:$B,DRE!$B147,Recebimentos!$A:$A,DRE!AL$3)</f>
        <v>0</v>
      </c>
      <c r="AM147" s="254">
        <f>SUMIFS(Recebimentos!$E:$E,Recebimentos!$B:$B,DRE!$B147,Recebimentos!$A:$A,DRE!AM$3)</f>
        <v>0</v>
      </c>
      <c r="AN147" s="254">
        <f>SUMIFS(Recebimentos!$E:$E,Recebimentos!$B:$B,DRE!$B147,Recebimentos!$A:$A,DRE!AN$3)</f>
        <v>0</v>
      </c>
      <c r="AO147" s="254">
        <f>SUMIFS(Recebimentos!$E:$E,Recebimentos!$B:$B,DRE!$B147,Recebimentos!$A:$A,DRE!AO$3)</f>
        <v>0</v>
      </c>
      <c r="AP147" s="254">
        <f>SUMIFS(Recebimentos!$E:$E,Recebimentos!$B:$B,DRE!$B147,Recebimentos!$A:$A,DRE!AP$3)</f>
        <v>0</v>
      </c>
      <c r="AQ147" s="254">
        <f>SUMIFS(Recebimentos!$E:$E,Recebimentos!$B:$B,DRE!$B147,Recebimentos!$A:$A,DRE!AQ$3)</f>
        <v>0</v>
      </c>
      <c r="AR147" s="254">
        <f>SUMIFS(Recebimentos!$E:$E,Recebimentos!$B:$B,DRE!$B147,Recebimentos!$A:$A,DRE!AR$3)</f>
        <v>0</v>
      </c>
      <c r="AS147" s="254">
        <f>SUMIFS(Recebimentos!$E:$E,Recebimentos!$B:$B,DRE!$B147,Recebimentos!$A:$A,DRE!AS$3)</f>
        <v>0</v>
      </c>
    </row>
    <row r="148" spans="1:45" s="250" customFormat="1" outlineLevel="1" x14ac:dyDescent="0.25">
      <c r="A148" s="248">
        <v>145</v>
      </c>
      <c r="B148" s="251" t="str">
        <f>VLOOKUP(A148,Config!$A$8:$B$176,2,0)</f>
        <v>RECEBIMENTO DE INADIMPLENTES</v>
      </c>
      <c r="C148" s="252"/>
      <c r="D148" s="253"/>
      <c r="F148" s="108"/>
      <c r="G148" s="103" t="str">
        <f t="shared" si="67"/>
        <v/>
      </c>
      <c r="I148" s="105">
        <f t="shared" si="76"/>
        <v>0</v>
      </c>
      <c r="J148" s="103">
        <f t="shared" si="68"/>
        <v>0</v>
      </c>
      <c r="L148" s="108" t="str">
        <f t="shared" si="77"/>
        <v/>
      </c>
      <c r="M148" s="103" t="str">
        <f t="shared" si="78"/>
        <v/>
      </c>
      <c r="O148" s="254">
        <f>SUMIFS(Recebimentos!$E:$E,Recebimentos!$B:$B,DRE!$B148,Recebimentos!$A:$A,DRE!O$3)</f>
        <v>0</v>
      </c>
      <c r="P148" s="254">
        <f>SUMIFS(Recebimentos!$E:$E,Recebimentos!$B:$B,DRE!$B148,Recebimentos!$A:$A,DRE!P$3)</f>
        <v>0</v>
      </c>
      <c r="Q148" s="254">
        <f>SUMIFS(Recebimentos!$E:$E,Recebimentos!$B:$B,DRE!$B148,Recebimentos!$A:$A,DRE!Q$3)</f>
        <v>0</v>
      </c>
      <c r="R148" s="254">
        <f>SUMIFS(Recebimentos!$E:$E,Recebimentos!$B:$B,DRE!$B148,Recebimentos!$A:$A,DRE!R$3)</f>
        <v>0</v>
      </c>
      <c r="S148" s="254">
        <f>SUMIFS(Recebimentos!$E:$E,Recebimentos!$B:$B,DRE!$B148,Recebimentos!$A:$A,DRE!S$3)</f>
        <v>0</v>
      </c>
      <c r="T148" s="254">
        <f>SUMIFS(Recebimentos!$E:$E,Recebimentos!$B:$B,DRE!$B148,Recebimentos!$A:$A,DRE!T$3)</f>
        <v>0</v>
      </c>
      <c r="U148" s="254">
        <f>SUMIFS(Recebimentos!$E:$E,Recebimentos!$B:$B,DRE!$B148,Recebimentos!$A:$A,DRE!U$3)</f>
        <v>0</v>
      </c>
      <c r="V148" s="254">
        <f>SUMIFS(Recebimentos!$E:$E,Recebimentos!$B:$B,DRE!$B148,Recebimentos!$A:$A,DRE!V$3)</f>
        <v>0</v>
      </c>
      <c r="W148" s="254">
        <f>SUMIFS(Recebimentos!$E:$E,Recebimentos!$B:$B,DRE!$B148,Recebimentos!$A:$A,DRE!W$3)</f>
        <v>0</v>
      </c>
      <c r="X148" s="254">
        <f>SUMIFS(Recebimentos!$E:$E,Recebimentos!$B:$B,DRE!$B148,Recebimentos!$A:$A,DRE!X$3)</f>
        <v>0</v>
      </c>
      <c r="Y148" s="254">
        <f>SUMIFS(Recebimentos!$E:$E,Recebimentos!$B:$B,DRE!$B148,Recebimentos!$A:$A,DRE!Y$3)</f>
        <v>0</v>
      </c>
      <c r="Z148" s="254">
        <f>SUMIFS(Recebimentos!$E:$E,Recebimentos!$B:$B,DRE!$B148,Recebimentos!$A:$A,DRE!Z$3)</f>
        <v>0</v>
      </c>
      <c r="AA148" s="254">
        <f>SUMIFS(Recebimentos!$E:$E,Recebimentos!$B:$B,DRE!$B148,Recebimentos!$A:$A,DRE!AA$3)</f>
        <v>0</v>
      </c>
      <c r="AB148" s="254">
        <f>SUMIFS(Recebimentos!$E:$E,Recebimentos!$B:$B,DRE!$B148,Recebimentos!$A:$A,DRE!AB$3)</f>
        <v>0</v>
      </c>
      <c r="AC148" s="254">
        <f>SUMIFS(Recebimentos!$E:$E,Recebimentos!$B:$B,DRE!$B148,Recebimentos!$A:$A,DRE!AC$3)</f>
        <v>0</v>
      </c>
      <c r="AD148" s="254">
        <f>SUMIFS(Recebimentos!$E:$E,Recebimentos!$B:$B,DRE!$B148,Recebimentos!$A:$A,DRE!AD$3)</f>
        <v>0</v>
      </c>
      <c r="AE148" s="254">
        <f>SUMIFS(Recebimentos!$E:$E,Recebimentos!$B:$B,DRE!$B148,Recebimentos!$A:$A,DRE!AE$3)</f>
        <v>0</v>
      </c>
      <c r="AF148" s="254">
        <f>SUMIFS(Recebimentos!$E:$E,Recebimentos!$B:$B,DRE!$B148,Recebimentos!$A:$A,DRE!AF$3)</f>
        <v>0</v>
      </c>
      <c r="AG148" s="254">
        <f>SUMIFS(Recebimentos!$E:$E,Recebimentos!$B:$B,DRE!$B148,Recebimentos!$A:$A,DRE!AG$3)</f>
        <v>0</v>
      </c>
      <c r="AH148" s="254">
        <f>SUMIFS(Recebimentos!$E:$E,Recebimentos!$B:$B,DRE!$B148,Recebimentos!$A:$A,DRE!AH$3)</f>
        <v>0</v>
      </c>
      <c r="AI148" s="254">
        <f>SUMIFS(Recebimentos!$E:$E,Recebimentos!$B:$B,DRE!$B148,Recebimentos!$A:$A,DRE!AI$3)</f>
        <v>0</v>
      </c>
      <c r="AJ148" s="254">
        <f>SUMIFS(Recebimentos!$E:$E,Recebimentos!$B:$B,DRE!$B148,Recebimentos!$A:$A,DRE!AJ$3)</f>
        <v>0</v>
      </c>
      <c r="AK148" s="254">
        <f>SUMIFS(Recebimentos!$E:$E,Recebimentos!$B:$B,DRE!$B148,Recebimentos!$A:$A,DRE!AK$3)</f>
        <v>0</v>
      </c>
      <c r="AL148" s="254">
        <f>SUMIFS(Recebimentos!$E:$E,Recebimentos!$B:$B,DRE!$B148,Recebimentos!$A:$A,DRE!AL$3)</f>
        <v>0</v>
      </c>
      <c r="AM148" s="254">
        <f>SUMIFS(Recebimentos!$E:$E,Recebimentos!$B:$B,DRE!$B148,Recebimentos!$A:$A,DRE!AM$3)</f>
        <v>0</v>
      </c>
      <c r="AN148" s="254">
        <f>SUMIFS(Recebimentos!$E:$E,Recebimentos!$B:$B,DRE!$B148,Recebimentos!$A:$A,DRE!AN$3)</f>
        <v>0</v>
      </c>
      <c r="AO148" s="254">
        <f>SUMIFS(Recebimentos!$E:$E,Recebimentos!$B:$B,DRE!$B148,Recebimentos!$A:$A,DRE!AO$3)</f>
        <v>0</v>
      </c>
      <c r="AP148" s="254">
        <f>SUMIFS(Recebimentos!$E:$E,Recebimentos!$B:$B,DRE!$B148,Recebimentos!$A:$A,DRE!AP$3)</f>
        <v>0</v>
      </c>
      <c r="AQ148" s="254">
        <f>SUMIFS(Recebimentos!$E:$E,Recebimentos!$B:$B,DRE!$B148,Recebimentos!$A:$A,DRE!AQ$3)</f>
        <v>0</v>
      </c>
      <c r="AR148" s="254">
        <f>SUMIFS(Recebimentos!$E:$E,Recebimentos!$B:$B,DRE!$B148,Recebimentos!$A:$A,DRE!AR$3)</f>
        <v>0</v>
      </c>
      <c r="AS148" s="254">
        <f>SUMIFS(Recebimentos!$E:$E,Recebimentos!$B:$B,DRE!$B148,Recebimentos!$A:$A,DRE!AS$3)</f>
        <v>0</v>
      </c>
    </row>
    <row r="149" spans="1:45" s="250" customFormat="1" outlineLevel="1" x14ac:dyDescent="0.25">
      <c r="A149" s="248">
        <v>146</v>
      </c>
      <c r="B149" s="251" t="str">
        <f>VLOOKUP(A149,Config!$A$8:$B$176,2,0)</f>
        <v>RECEITAS FINANCEIRAS</v>
      </c>
      <c r="C149" s="252"/>
      <c r="D149" s="253"/>
      <c r="F149" s="108"/>
      <c r="G149" s="103" t="str">
        <f t="shared" ref="G149" si="79">IF(F149&gt;0,F149/F$4,"")</f>
        <v/>
      </c>
      <c r="I149" s="105">
        <f t="shared" ref="I149" si="80">SUM(O149:AS149)</f>
        <v>0.93</v>
      </c>
      <c r="J149" s="103">
        <f t="shared" ref="J149" si="81">IF($I$4&gt;0,I149/$I$4,"")</f>
        <v>3.911236826954368E-7</v>
      </c>
      <c r="L149" s="108">
        <f t="shared" ref="L149" si="82">IF(I149&gt;0,I149-F149,"")</f>
        <v>0.93</v>
      </c>
      <c r="M149" s="103" t="e">
        <f t="shared" ref="M149" si="83">IF(I149&gt;0,I149/F149-1,"")</f>
        <v>#DIV/0!</v>
      </c>
      <c r="O149" s="254">
        <f>SUMIFS(Recebimentos!$E:$E,Recebimentos!$B:$B,DRE!$B149,Recebimentos!$A:$A,DRE!O$3)</f>
        <v>0</v>
      </c>
      <c r="P149" s="254">
        <f>SUMIFS(Recebimentos!$E:$E,Recebimentos!$B:$B,DRE!$B149,Recebimentos!$A:$A,DRE!P$3)</f>
        <v>0.02</v>
      </c>
      <c r="Q149" s="254">
        <f>SUMIFS(Recebimentos!$E:$E,Recebimentos!$B:$B,DRE!$B149,Recebimentos!$A:$A,DRE!Q$3)</f>
        <v>0</v>
      </c>
      <c r="R149" s="254">
        <f>SUMIFS(Recebimentos!$E:$E,Recebimentos!$B:$B,DRE!$B149,Recebimentos!$A:$A,DRE!R$3)</f>
        <v>0</v>
      </c>
      <c r="S149" s="254">
        <f>SUMIFS(Recebimentos!$E:$E,Recebimentos!$B:$B,DRE!$B149,Recebimentos!$A:$A,DRE!S$3)</f>
        <v>0.15</v>
      </c>
      <c r="T149" s="254">
        <f>SUMIFS(Recebimentos!$E:$E,Recebimentos!$B:$B,DRE!$B149,Recebimentos!$A:$A,DRE!T$3)</f>
        <v>0.04</v>
      </c>
      <c r="U149" s="254">
        <f>SUMIFS(Recebimentos!$E:$E,Recebimentos!$B:$B,DRE!$B149,Recebimentos!$A:$A,DRE!U$3)</f>
        <v>0</v>
      </c>
      <c r="V149" s="254">
        <f>SUMIFS(Recebimentos!$E:$E,Recebimentos!$B:$B,DRE!$B149,Recebimentos!$A:$A,DRE!V$3)</f>
        <v>0</v>
      </c>
      <c r="W149" s="254">
        <f>SUMIFS(Recebimentos!$E:$E,Recebimentos!$B:$B,DRE!$B149,Recebimentos!$A:$A,DRE!W$3)</f>
        <v>0.02</v>
      </c>
      <c r="X149" s="254">
        <f>SUMIFS(Recebimentos!$E:$E,Recebimentos!$B:$B,DRE!$B149,Recebimentos!$A:$A,DRE!X$3)</f>
        <v>0.17</v>
      </c>
      <c r="Y149" s="254">
        <f>SUMIFS(Recebimentos!$E:$E,Recebimentos!$B:$B,DRE!$B149,Recebimentos!$A:$A,DRE!Y$3)</f>
        <v>0</v>
      </c>
      <c r="Z149" s="254">
        <f>SUMIFS(Recebimentos!$E:$E,Recebimentos!$B:$B,DRE!$B149,Recebimentos!$A:$A,DRE!Z$3)</f>
        <v>0.06</v>
      </c>
      <c r="AA149" s="254">
        <f>SUMIFS(Recebimentos!$E:$E,Recebimentos!$B:$B,DRE!$B149,Recebimentos!$A:$A,DRE!AA$3)</f>
        <v>0.1</v>
      </c>
      <c r="AB149" s="254">
        <f>SUMIFS(Recebimentos!$E:$E,Recebimentos!$B:$B,DRE!$B149,Recebimentos!$A:$A,DRE!AB$3)</f>
        <v>0</v>
      </c>
      <c r="AC149" s="254">
        <f>SUMIFS(Recebimentos!$E:$E,Recebimentos!$B:$B,DRE!$B149,Recebimentos!$A:$A,DRE!AC$3)</f>
        <v>0</v>
      </c>
      <c r="AD149" s="254">
        <f>SUMIFS(Recebimentos!$E:$E,Recebimentos!$B:$B,DRE!$B149,Recebimentos!$A:$A,DRE!AD$3)</f>
        <v>0</v>
      </c>
      <c r="AE149" s="254">
        <f>SUMIFS(Recebimentos!$E:$E,Recebimentos!$B:$B,DRE!$B149,Recebimentos!$A:$A,DRE!AE$3)</f>
        <v>0</v>
      </c>
      <c r="AF149" s="254">
        <f>SUMIFS(Recebimentos!$E:$E,Recebimentos!$B:$B,DRE!$B149,Recebimentos!$A:$A,DRE!AF$3)</f>
        <v>0</v>
      </c>
      <c r="AG149" s="254">
        <f>SUMIFS(Recebimentos!$E:$E,Recebimentos!$B:$B,DRE!$B149,Recebimentos!$A:$A,DRE!AG$3)</f>
        <v>0.08</v>
      </c>
      <c r="AH149" s="254">
        <f>SUMIFS(Recebimentos!$E:$E,Recebimentos!$B:$B,DRE!$B149,Recebimentos!$A:$A,DRE!AH$3)</f>
        <v>0.19</v>
      </c>
      <c r="AI149" s="254">
        <f>SUMIFS(Recebimentos!$E:$E,Recebimentos!$B:$B,DRE!$B149,Recebimentos!$A:$A,DRE!AI$3)</f>
        <v>0</v>
      </c>
      <c r="AJ149" s="254">
        <f>SUMIFS(Recebimentos!$E:$E,Recebimentos!$B:$B,DRE!$B149,Recebimentos!$A:$A,DRE!AJ$3)</f>
        <v>0</v>
      </c>
      <c r="AK149" s="254">
        <f>SUMIFS(Recebimentos!$E:$E,Recebimentos!$B:$B,DRE!$B149,Recebimentos!$A:$A,DRE!AK$3)</f>
        <v>0</v>
      </c>
      <c r="AL149" s="254">
        <f>SUMIFS(Recebimentos!$E:$E,Recebimentos!$B:$B,DRE!$B149,Recebimentos!$A:$A,DRE!AL$3)</f>
        <v>0.08</v>
      </c>
      <c r="AM149" s="254">
        <f>SUMIFS(Recebimentos!$E:$E,Recebimentos!$B:$B,DRE!$B149,Recebimentos!$A:$A,DRE!AM$3)</f>
        <v>0.02</v>
      </c>
      <c r="AN149" s="254">
        <f>SUMIFS(Recebimentos!$E:$E,Recebimentos!$B:$B,DRE!$B149,Recebimentos!$A:$A,DRE!AN$3)</f>
        <v>0</v>
      </c>
      <c r="AO149" s="254">
        <f>SUMIFS(Recebimentos!$E:$E,Recebimentos!$B:$B,DRE!$B149,Recebimentos!$A:$A,DRE!AO$3)</f>
        <v>0</v>
      </c>
      <c r="AP149" s="254">
        <f>SUMIFS(Recebimentos!$E:$E,Recebimentos!$B:$B,DRE!$B149,Recebimentos!$A:$A,DRE!AP$3)</f>
        <v>0</v>
      </c>
      <c r="AQ149" s="254">
        <f>SUMIFS(Recebimentos!$E:$E,Recebimentos!$B:$B,DRE!$B149,Recebimentos!$A:$A,DRE!AQ$3)</f>
        <v>0</v>
      </c>
      <c r="AR149" s="254">
        <f>SUMIFS(Recebimentos!$E:$E,Recebimentos!$B:$B,DRE!$B149,Recebimentos!$A:$A,DRE!AR$3)</f>
        <v>0</v>
      </c>
      <c r="AS149" s="254">
        <f>SUMIFS(Recebimentos!$E:$E,Recebimentos!$B:$B,DRE!$B149,Recebimentos!$A:$A,DRE!AS$3)</f>
        <v>0</v>
      </c>
    </row>
    <row r="150" spans="1:45" s="250" customFormat="1" outlineLevel="1" x14ac:dyDescent="0.25">
      <c r="A150" s="248">
        <v>147</v>
      </c>
      <c r="B150" s="251" t="str">
        <f>VLOOKUP(A150,Config!$A$8:$B$176,2,0)</f>
        <v>TRANSFERENCIA ENTRE CONTAS</v>
      </c>
      <c r="C150" s="252"/>
      <c r="D150" s="253"/>
      <c r="F150" s="108"/>
      <c r="G150" s="103"/>
      <c r="I150" s="105">
        <f t="shared" si="76"/>
        <v>0</v>
      </c>
      <c r="J150" s="103"/>
      <c r="L150" s="108"/>
      <c r="M150" s="103"/>
      <c r="O150" s="254">
        <f>SUMIFS(Recebimentos!$E:$E,Recebimentos!$B:$B,DRE!$B150,Recebimentos!$A:$A,DRE!O$3)</f>
        <v>0</v>
      </c>
      <c r="P150" s="254">
        <f>SUMIFS(Recebimentos!$E:$E,Recebimentos!$B:$B,DRE!$B150,Recebimentos!$A:$A,DRE!P$3)</f>
        <v>0</v>
      </c>
      <c r="Q150" s="254">
        <f>SUMIFS(Recebimentos!$E:$E,Recebimentos!$B:$B,DRE!$B150,Recebimentos!$A:$A,DRE!Q$3)</f>
        <v>0</v>
      </c>
      <c r="R150" s="254">
        <f>SUMIFS(Recebimentos!$E:$E,Recebimentos!$B:$B,DRE!$B150,Recebimentos!$A:$A,DRE!R$3)</f>
        <v>0</v>
      </c>
      <c r="S150" s="254">
        <f>SUMIFS(Recebimentos!$E:$E,Recebimentos!$B:$B,DRE!$B150,Recebimentos!$A:$A,DRE!S$3)</f>
        <v>0</v>
      </c>
      <c r="T150" s="254">
        <f>SUMIFS(Recebimentos!$E:$E,Recebimentos!$B:$B,DRE!$B150,Recebimentos!$A:$A,DRE!T$3)</f>
        <v>0</v>
      </c>
      <c r="U150" s="254">
        <f>SUMIFS(Recebimentos!$E:$E,Recebimentos!$B:$B,DRE!$B150,Recebimentos!$A:$A,DRE!U$3)</f>
        <v>0</v>
      </c>
      <c r="V150" s="254">
        <f>SUMIFS(Recebimentos!$E:$E,Recebimentos!$B:$B,DRE!$B150,Recebimentos!$A:$A,DRE!V$3)</f>
        <v>0</v>
      </c>
      <c r="W150" s="254">
        <f>SUMIFS(Recebimentos!$E:$E,Recebimentos!$B:$B,DRE!$B150,Recebimentos!$A:$A,DRE!W$3)</f>
        <v>0</v>
      </c>
      <c r="X150" s="254">
        <f>SUMIFS(Recebimentos!$E:$E,Recebimentos!$B:$B,DRE!$B150,Recebimentos!$A:$A,DRE!X$3)</f>
        <v>0</v>
      </c>
      <c r="Y150" s="254">
        <f>SUMIFS(Recebimentos!$E:$E,Recebimentos!$B:$B,DRE!$B150,Recebimentos!$A:$A,DRE!Y$3)</f>
        <v>0</v>
      </c>
      <c r="Z150" s="254">
        <f>SUMIFS(Recebimentos!$E:$E,Recebimentos!$B:$B,DRE!$B150,Recebimentos!$A:$A,DRE!Z$3)</f>
        <v>0</v>
      </c>
      <c r="AA150" s="254">
        <f>SUMIFS(Recebimentos!$E:$E,Recebimentos!$B:$B,DRE!$B150,Recebimentos!$A:$A,DRE!AA$3)</f>
        <v>0</v>
      </c>
      <c r="AB150" s="254">
        <f>SUMIFS(Recebimentos!$E:$E,Recebimentos!$B:$B,DRE!$B150,Recebimentos!$A:$A,DRE!AB$3)</f>
        <v>0</v>
      </c>
      <c r="AC150" s="254">
        <f>SUMIFS(Recebimentos!$E:$E,Recebimentos!$B:$B,DRE!$B150,Recebimentos!$A:$A,DRE!AC$3)</f>
        <v>0</v>
      </c>
      <c r="AD150" s="254">
        <f>SUMIFS(Recebimentos!$E:$E,Recebimentos!$B:$B,DRE!$B150,Recebimentos!$A:$A,DRE!AD$3)</f>
        <v>0</v>
      </c>
      <c r="AE150" s="254">
        <f>SUMIFS(Recebimentos!$E:$E,Recebimentos!$B:$B,DRE!$B150,Recebimentos!$A:$A,DRE!AE$3)</f>
        <v>0</v>
      </c>
      <c r="AF150" s="254">
        <f>SUMIFS(Recebimentos!$E:$E,Recebimentos!$B:$B,DRE!$B150,Recebimentos!$A:$A,DRE!AF$3)</f>
        <v>0</v>
      </c>
      <c r="AG150" s="254">
        <f>SUMIFS(Recebimentos!$E:$E,Recebimentos!$B:$B,DRE!$B150,Recebimentos!$A:$A,DRE!AG$3)</f>
        <v>0</v>
      </c>
      <c r="AH150" s="254">
        <f>SUMIFS(Recebimentos!$E:$E,Recebimentos!$B:$B,DRE!$B150,Recebimentos!$A:$A,DRE!AH$3)</f>
        <v>0</v>
      </c>
      <c r="AI150" s="254">
        <f>SUMIFS(Recebimentos!$E:$E,Recebimentos!$B:$B,DRE!$B150,Recebimentos!$A:$A,DRE!AI$3)</f>
        <v>0</v>
      </c>
      <c r="AJ150" s="254">
        <f>SUMIFS(Recebimentos!$E:$E,Recebimentos!$B:$B,DRE!$B150,Recebimentos!$A:$A,DRE!AJ$3)</f>
        <v>0</v>
      </c>
      <c r="AK150" s="254">
        <f>SUMIFS(Recebimentos!$E:$E,Recebimentos!$B:$B,DRE!$B150,Recebimentos!$A:$A,DRE!AK$3)</f>
        <v>0</v>
      </c>
      <c r="AL150" s="254">
        <f>SUMIFS(Recebimentos!$E:$E,Recebimentos!$B:$B,DRE!$B150,Recebimentos!$A:$A,DRE!AL$3)</f>
        <v>0</v>
      </c>
      <c r="AM150" s="254">
        <f>SUMIFS(Recebimentos!$E:$E,Recebimentos!$B:$B,DRE!$B150,Recebimentos!$A:$A,DRE!AM$3)</f>
        <v>0</v>
      </c>
      <c r="AN150" s="254">
        <f>SUMIFS(Recebimentos!$E:$E,Recebimentos!$B:$B,DRE!$B150,Recebimentos!$A:$A,DRE!AN$3)</f>
        <v>0</v>
      </c>
      <c r="AO150" s="254">
        <f>SUMIFS(Recebimentos!$E:$E,Recebimentos!$B:$B,DRE!$B150,Recebimentos!$A:$A,DRE!AO$3)</f>
        <v>0</v>
      </c>
      <c r="AP150" s="254">
        <f>SUMIFS(Recebimentos!$E:$E,Recebimentos!$B:$B,DRE!$B150,Recebimentos!$A:$A,DRE!AP$3)</f>
        <v>0</v>
      </c>
      <c r="AQ150" s="254">
        <f>SUMIFS(Recebimentos!$E:$E,Recebimentos!$B:$B,DRE!$B150,Recebimentos!$A:$A,DRE!AQ$3)</f>
        <v>0</v>
      </c>
      <c r="AR150" s="254">
        <f>SUMIFS(Recebimentos!$E:$E,Recebimentos!$B:$B,DRE!$B150,Recebimentos!$A:$A,DRE!AR$3)</f>
        <v>0</v>
      </c>
      <c r="AS150" s="254"/>
    </row>
    <row r="151" spans="1:45" s="250" customFormat="1" outlineLevel="1" x14ac:dyDescent="0.25">
      <c r="A151" s="248">
        <v>148</v>
      </c>
      <c r="B151" s="251"/>
      <c r="C151" s="252"/>
      <c r="D151" s="253"/>
      <c r="F151" s="108"/>
      <c r="G151" s="103"/>
      <c r="I151" s="105">
        <f t="shared" si="76"/>
        <v>0</v>
      </c>
      <c r="J151" s="103"/>
      <c r="L151" s="108"/>
      <c r="M151" s="103"/>
      <c r="O151" s="254">
        <f>SUMIFS(Recebimentos!$E:$E,Recebimentos!$B:$B,DRE!$B151,Recebimentos!$A:$A,DRE!O$3)</f>
        <v>0</v>
      </c>
      <c r="P151" s="254">
        <f>SUMIFS(Recebimentos!$E:$E,Recebimentos!$B:$B,DRE!$B151,Recebimentos!$A:$A,DRE!P$3)</f>
        <v>0</v>
      </c>
      <c r="Q151" s="254"/>
      <c r="R151" s="254"/>
      <c r="S151" s="254">
        <f>SUMIFS(Recebimentos!$E:$E,Recebimentos!$B:$B,DRE!$B151,Recebimentos!$A:$A,DRE!S$3)</f>
        <v>0</v>
      </c>
      <c r="T151" s="254">
        <f>SUMIFS(Recebimentos!$E:$E,Recebimentos!$B:$B,DRE!$B151,Recebimentos!$A:$A,DRE!T$3)</f>
        <v>0</v>
      </c>
      <c r="U151" s="254">
        <f>SUMIFS(Recebimentos!$E:$E,Recebimentos!$B:$B,DRE!$B151,Recebimentos!$A:$A,DRE!U$3)</f>
        <v>0</v>
      </c>
      <c r="V151" s="254">
        <f>SUMIFS(Recebimentos!$E:$E,Recebimentos!$B:$B,DRE!$B151,Recebimentos!$A:$A,DRE!V$3)</f>
        <v>0</v>
      </c>
      <c r="W151" s="254">
        <f>SUMIFS(Recebimentos!$E:$E,Recebimentos!$B:$B,DRE!$B151,Recebimentos!$A:$A,DRE!W$3)</f>
        <v>0</v>
      </c>
      <c r="X151" s="254">
        <f>SUMIFS(Recebimentos!$E:$E,Recebimentos!$B:$B,DRE!$B151,Recebimentos!$A:$A,DRE!X$3)</f>
        <v>0</v>
      </c>
      <c r="Y151" s="254"/>
      <c r="Z151" s="254"/>
      <c r="AA151" s="254"/>
      <c r="AB151" s="254">
        <f>SUMIFS(Recebimentos!$E:$E,Recebimentos!$B:$B,DRE!$B151,Recebimentos!$A:$A,DRE!AB$3)</f>
        <v>0</v>
      </c>
      <c r="AC151" s="254">
        <f>SUMIFS(Recebimentos!$E:$E,Recebimentos!$B:$B,DRE!$B151,Recebimentos!$A:$A,DRE!AC$3)</f>
        <v>0</v>
      </c>
      <c r="AD151" s="254">
        <f>SUMIFS(Recebimentos!$E:$E,Recebimentos!$B:$B,DRE!$B151,Recebimentos!$A:$A,DRE!AD$3)</f>
        <v>0</v>
      </c>
      <c r="AE151" s="254">
        <f>SUMIFS(Recebimentos!$E:$E,Recebimentos!$B:$B,DRE!$B151,Recebimentos!$A:$A,DRE!AE$3)</f>
        <v>0</v>
      </c>
      <c r="AF151" s="254"/>
      <c r="AG151" s="254"/>
      <c r="AH151" s="254">
        <f>SUMIFS(Recebimentos!$E:$E,Recebimentos!$B:$B,DRE!$B151,Recebimentos!$A:$A,DRE!AH$3)</f>
        <v>0</v>
      </c>
      <c r="AI151" s="254">
        <f>SUMIFS(Recebimentos!$E:$E,Recebimentos!$B:$B,DRE!$B151,Recebimentos!$A:$A,DRE!AI$3)</f>
        <v>0</v>
      </c>
      <c r="AJ151" s="254">
        <f>SUMIFS(Recebimentos!$E:$E,Recebimentos!$B:$B,DRE!$B151,Recebimentos!$A:$A,DRE!AJ$3)</f>
        <v>0</v>
      </c>
      <c r="AK151" s="254">
        <f>SUMIFS(Recebimentos!$E:$E,Recebimentos!$B:$B,DRE!$B151,Recebimentos!$A:$A,DRE!AK$3)</f>
        <v>0</v>
      </c>
      <c r="AL151" s="254">
        <f>SUMIFS(Recebimentos!$E:$E,Recebimentos!$B:$B,DRE!$B151,Recebimentos!$A:$A,DRE!AL$3)</f>
        <v>0</v>
      </c>
      <c r="AM151" s="254">
        <f>SUMIFS(Recebimentos!$E:$E,Recebimentos!$B:$B,DRE!$B151,Recebimentos!$A:$A,DRE!AM$3)</f>
        <v>0</v>
      </c>
      <c r="AN151" s="254">
        <f>SUMIFS(Recebimentos!$E:$E,Recebimentos!$B:$B,DRE!$B151,Recebimentos!$A:$A,DRE!AN$3)</f>
        <v>0</v>
      </c>
      <c r="AO151" s="254">
        <f>SUMIFS(Recebimentos!$E:$E,Recebimentos!$B:$B,DRE!$B151,Recebimentos!$A:$A,DRE!AO$3)</f>
        <v>0</v>
      </c>
      <c r="AP151" s="254">
        <f>SUMIFS(Recebimentos!$E:$E,Recebimentos!$B:$B,DRE!$B151,Recebimentos!$A:$A,DRE!AP$3)</f>
        <v>0</v>
      </c>
      <c r="AQ151" s="254"/>
      <c r="AR151" s="254">
        <f>SUMIFS(Recebimentos!$E:$E,Recebimentos!$B:$B,DRE!$B151,Recebimentos!$A:$A,DRE!AR$3)</f>
        <v>0</v>
      </c>
      <c r="AS151" s="254"/>
    </row>
    <row r="152" spans="1:45" s="250" customFormat="1" x14ac:dyDescent="0.25">
      <c r="A152" s="248">
        <v>149</v>
      </c>
      <c r="B152" s="242" t="s">
        <v>138</v>
      </c>
      <c r="C152" s="243"/>
      <c r="D152" s="243"/>
      <c r="F152" s="256">
        <f>SUM(F153:F167)</f>
        <v>0</v>
      </c>
      <c r="G152" s="256" t="str">
        <f t="shared" si="67"/>
        <v/>
      </c>
      <c r="I152" s="256">
        <f>SUM(I153:I167)</f>
        <v>1386984.28</v>
      </c>
      <c r="J152" s="256">
        <f t="shared" si="68"/>
        <v>0.58331440799384815</v>
      </c>
      <c r="L152" s="256">
        <f>SUM(L153:L167)</f>
        <v>1386984.28</v>
      </c>
      <c r="M152" s="256">
        <f>IF($I$4&gt;0,L152/$I$4,"")</f>
        <v>0.58331440799384815</v>
      </c>
      <c r="O152" s="256">
        <f>SUM(O153:O168)</f>
        <v>0</v>
      </c>
      <c r="P152" s="256">
        <f>SUM(P153:P168)</f>
        <v>290341.64999999997</v>
      </c>
      <c r="Q152" s="256">
        <f t="shared" ref="Q152:AR152" si="84">SUM(Q153:Q168)</f>
        <v>306849.11000000004</v>
      </c>
      <c r="R152" s="256">
        <f>SUM(R153:R168)</f>
        <v>337765.81</v>
      </c>
      <c r="S152" s="256">
        <f>SUM(S153:S168)</f>
        <v>78734.720000000001</v>
      </c>
      <c r="T152" s="256">
        <f>SUM(T153:T168)</f>
        <v>2975.34</v>
      </c>
      <c r="U152" s="256">
        <f t="shared" si="84"/>
        <v>0</v>
      </c>
      <c r="V152" s="256">
        <f t="shared" si="84"/>
        <v>0</v>
      </c>
      <c r="W152" s="256">
        <f t="shared" si="84"/>
        <v>60</v>
      </c>
      <c r="X152" s="256">
        <f>SUM(X153:X168)</f>
        <v>4000</v>
      </c>
      <c r="Y152" s="256">
        <f t="shared" si="84"/>
        <v>120</v>
      </c>
      <c r="Z152" s="256">
        <f t="shared" si="84"/>
        <v>0</v>
      </c>
      <c r="AA152" s="256">
        <f>SUM(AA153:AA168)</f>
        <v>138223.10999999999</v>
      </c>
      <c r="AB152" s="256">
        <f t="shared" si="84"/>
        <v>0</v>
      </c>
      <c r="AC152" s="256">
        <f t="shared" si="84"/>
        <v>0</v>
      </c>
      <c r="AD152" s="256">
        <f t="shared" si="84"/>
        <v>0</v>
      </c>
      <c r="AE152" s="256">
        <f t="shared" si="84"/>
        <v>0</v>
      </c>
      <c r="AF152" s="256">
        <f t="shared" si="84"/>
        <v>77335.02</v>
      </c>
      <c r="AG152" s="256">
        <f t="shared" si="84"/>
        <v>118.24</v>
      </c>
      <c r="AH152" s="256">
        <f t="shared" si="84"/>
        <v>19351.93</v>
      </c>
      <c r="AI152" s="256">
        <f>SUM(AI153:AI168)</f>
        <v>0</v>
      </c>
      <c r="AJ152" s="256">
        <f>SUM(AJ153:AJ168)</f>
        <v>0</v>
      </c>
      <c r="AK152" s="256">
        <f>SUM(AK153:AK168)</f>
        <v>280</v>
      </c>
      <c r="AL152" s="256">
        <f t="shared" si="84"/>
        <v>0.01</v>
      </c>
      <c r="AM152" s="256">
        <f t="shared" si="84"/>
        <v>1000</v>
      </c>
      <c r="AN152" s="256">
        <f>SUM(AN153:AN168)</f>
        <v>0</v>
      </c>
      <c r="AO152" s="256">
        <f>SUM(AO153:AO168)</f>
        <v>129829.34000000001</v>
      </c>
      <c r="AP152" s="256">
        <f>SUM(AP153:AP168)</f>
        <v>0</v>
      </c>
      <c r="AQ152" s="256">
        <f t="shared" si="84"/>
        <v>0</v>
      </c>
      <c r="AR152" s="256">
        <f t="shared" si="84"/>
        <v>0</v>
      </c>
      <c r="AS152" s="256">
        <f t="shared" ref="AS152" si="85">SUM(AS153:AS167)</f>
        <v>0</v>
      </c>
    </row>
    <row r="153" spans="1:45" s="250" customFormat="1" outlineLevel="1" x14ac:dyDescent="0.25">
      <c r="A153" s="248">
        <v>150</v>
      </c>
      <c r="B153" s="251" t="str">
        <f>VLOOKUP(A153,Config!$A$8:$B$176,2,0)</f>
        <v>BENS IMOBILIZADO</v>
      </c>
      <c r="C153" s="252"/>
      <c r="D153" s="253"/>
      <c r="F153" s="108"/>
      <c r="G153" s="103" t="str">
        <f t="shared" si="67"/>
        <v/>
      </c>
      <c r="I153" s="105">
        <f t="shared" si="76"/>
        <v>1000</v>
      </c>
      <c r="J153" s="103">
        <f t="shared" si="68"/>
        <v>4.2056309967251264E-4</v>
      </c>
      <c r="L153" s="108">
        <f t="shared" ref="L153:L167" si="86">IF(I153&gt;0,I153-F153,"")</f>
        <v>1000</v>
      </c>
      <c r="M153" s="103" t="e">
        <f t="shared" ref="M153:M167" si="87">IF(I153&gt;0,I153/F153-1,"")</f>
        <v>#DIV/0!</v>
      </c>
      <c r="O153" s="254">
        <f>SUMIFS(Pagamentos!$E:$E,Pagamentos!$B:$B,DRE!$B153,Pagamentos!$A:$A,DRE!O$3)</f>
        <v>0</v>
      </c>
      <c r="P153" s="254">
        <f>SUMIFS(Pagamentos!$E:$E,Pagamentos!$B:$B,DRE!$B153,Pagamentos!$A:$A,DRE!P$3)</f>
        <v>0</v>
      </c>
      <c r="Q153" s="254">
        <f>SUMIFS(Pagamentos!$E:$E,Pagamentos!$B:$B,DRE!$B153,Pagamentos!$A:$A,DRE!Q$3)</f>
        <v>0</v>
      </c>
      <c r="R153" s="254">
        <f>SUMIFS(Pagamentos!$E:$E,Pagamentos!$B:$B,DRE!$B153,Pagamentos!$A:$A,DRE!R$3)</f>
        <v>0</v>
      </c>
      <c r="S153" s="254">
        <f>SUMIFS(Pagamentos!$E:$E,Pagamentos!$B:$B,DRE!$B153,Pagamentos!$A:$A,DRE!S$3)</f>
        <v>0</v>
      </c>
      <c r="T153" s="254">
        <f>SUMIFS(Pagamentos!$E:$E,Pagamentos!$B:$B,DRE!$B153,Pagamentos!$A:$A,DRE!T$3)</f>
        <v>0</v>
      </c>
      <c r="U153" s="254">
        <f>SUMIFS(Pagamentos!$E:$E,Pagamentos!$B:$B,DRE!$B153,Pagamentos!$A:$A,DRE!U$3)</f>
        <v>0</v>
      </c>
      <c r="V153" s="254">
        <f>SUMIFS(Pagamentos!$E:$E,Pagamentos!$B:$B,DRE!$B153,Pagamentos!$A:$A,DRE!V$3)</f>
        <v>0</v>
      </c>
      <c r="W153" s="254">
        <f>SUMIFS(Pagamentos!$E:$E,Pagamentos!$B:$B,DRE!$B153,Pagamentos!$A:$A,DRE!W$3)</f>
        <v>0</v>
      </c>
      <c r="X153" s="254">
        <f>SUMIFS(Pagamentos!$E:$E,Pagamentos!$B:$B,DRE!$B153,Pagamentos!$A:$A,DRE!X$3)</f>
        <v>0</v>
      </c>
      <c r="Y153" s="254">
        <f>SUMIFS(Pagamentos!$E:$E,Pagamentos!$B:$B,DRE!$B153,Pagamentos!$A:$A,DRE!Y$3)</f>
        <v>0</v>
      </c>
      <c r="Z153" s="254">
        <f>SUMIFS(Pagamentos!$E:$E,Pagamentos!$B:$B,DRE!$B153,Pagamentos!$A:$A,DRE!Z$3)</f>
        <v>0</v>
      </c>
      <c r="AA153" s="254">
        <f>SUMIFS(Pagamentos!$E:$E,Pagamentos!$B:$B,DRE!$B153,Pagamentos!$A:$A,DRE!AA$3)</f>
        <v>0</v>
      </c>
      <c r="AB153" s="254">
        <f>SUMIFS(Pagamentos!$E:$E,Pagamentos!$B:$B,DRE!$B153,Pagamentos!$A:$A,DRE!AB$3)</f>
        <v>0</v>
      </c>
      <c r="AC153" s="254">
        <f>SUMIFS(Pagamentos!$E:$E,Pagamentos!$B:$B,DRE!$B153,Pagamentos!$A:$A,DRE!AC$3)</f>
        <v>0</v>
      </c>
      <c r="AD153" s="254">
        <f>SUMIFS(Pagamentos!$E:$E,Pagamentos!$B:$B,DRE!$B153,Pagamentos!$A:$A,DRE!AD$3)</f>
        <v>0</v>
      </c>
      <c r="AE153" s="254">
        <f>SUMIFS(Pagamentos!$E:$E,Pagamentos!$B:$B,DRE!$B153,Pagamentos!$A:$A,DRE!AE$3)</f>
        <v>0</v>
      </c>
      <c r="AF153" s="254">
        <f>SUMIFS(Pagamentos!$E:$E,Pagamentos!$B:$B,DRE!$B153,Pagamentos!$A:$A,DRE!AF$3)</f>
        <v>0</v>
      </c>
      <c r="AG153" s="254">
        <f>SUMIFS(Pagamentos!$E:$E,Pagamentos!$B:$B,DRE!$B153,Pagamentos!$A:$A,DRE!AG$3)</f>
        <v>0</v>
      </c>
      <c r="AH153" s="254">
        <f>SUMIFS(Pagamentos!$E:$E,Pagamentos!$B:$B,DRE!$B153,Pagamentos!$A:$A,DRE!AH$3)</f>
        <v>0</v>
      </c>
      <c r="AI153" s="254">
        <f>SUMIFS(Pagamentos!$E:$E,Pagamentos!$B:$B,DRE!$B153,Pagamentos!$A:$A,DRE!AI$3)</f>
        <v>0</v>
      </c>
      <c r="AJ153" s="254">
        <f>SUMIFS(Pagamentos!$E:$E,Pagamentos!$B:$B,DRE!$B153,Pagamentos!$A:$A,DRE!AJ$3)</f>
        <v>0</v>
      </c>
      <c r="AK153" s="254">
        <f>SUMIFS(Pagamentos!$E:$E,Pagamentos!$B:$B,DRE!$B153,Pagamentos!$A:$A,DRE!AK$3)</f>
        <v>0</v>
      </c>
      <c r="AL153" s="254">
        <f>SUMIFS(Pagamentos!$E:$E,Pagamentos!$B:$B,DRE!$B153,Pagamentos!$A:$A,DRE!AL$3)</f>
        <v>0</v>
      </c>
      <c r="AM153" s="254">
        <f>SUMIFS(Pagamentos!$E:$E,Pagamentos!$B:$B,DRE!$B153,Pagamentos!$A:$A,DRE!AM$3)</f>
        <v>1000</v>
      </c>
      <c r="AN153" s="254">
        <f>SUMIFS(Pagamentos!$E:$E,Pagamentos!$B:$B,DRE!$B153,Pagamentos!$A:$A,DRE!AN$3)</f>
        <v>0</v>
      </c>
      <c r="AO153" s="254">
        <f>SUMIFS(Pagamentos!$E:$E,Pagamentos!$B:$B,DRE!$B153,Pagamentos!$A:$A,DRE!AO$3)</f>
        <v>0</v>
      </c>
      <c r="AP153" s="254">
        <f>SUMIFS(Pagamentos!$E:$E,Pagamentos!$B:$B,DRE!$B153,Pagamentos!$A:$A,DRE!AP$3)</f>
        <v>0</v>
      </c>
      <c r="AQ153" s="254">
        <f>SUMIFS(Pagamentos!$E:$E,Pagamentos!$B:$B,DRE!$B153,Pagamentos!$A:$A,DRE!AQ$3)</f>
        <v>0</v>
      </c>
      <c r="AR153" s="254">
        <f>SUMIFS(Pagamentos!$E:$E,Pagamentos!$B:$B,DRE!$B153,Pagamentos!$A:$A,DRE!AR$3)</f>
        <v>0</v>
      </c>
      <c r="AS153" s="254">
        <f>SUMIFS(Pagamentos!$E:$E,Pagamentos!$B:$B,DRE!$B153,Pagamentos!$A:$A,DRE!AS$3)</f>
        <v>0</v>
      </c>
    </row>
    <row r="154" spans="1:45" s="250" customFormat="1" outlineLevel="1" x14ac:dyDescent="0.25">
      <c r="A154" s="248">
        <v>151</v>
      </c>
      <c r="B154" s="251" t="str">
        <f>VLOOKUP(A154,Config!$A$8:$B$176,2,0)</f>
        <v>CUSTAS JUDICIAIS</v>
      </c>
      <c r="C154" s="252"/>
      <c r="D154" s="253"/>
      <c r="F154" s="108"/>
      <c r="G154" s="103" t="str">
        <f t="shared" si="67"/>
        <v/>
      </c>
      <c r="I154" s="105">
        <f t="shared" si="76"/>
        <v>0</v>
      </c>
      <c r="J154" s="103">
        <f t="shared" si="68"/>
        <v>0</v>
      </c>
      <c r="L154" s="108" t="str">
        <f t="shared" si="86"/>
        <v/>
      </c>
      <c r="M154" s="103" t="str">
        <f t="shared" si="87"/>
        <v/>
      </c>
      <c r="O154" s="254">
        <f>SUMIFS(Pagamentos!$E:$E,Pagamentos!$B:$B,DRE!$B154,Pagamentos!$A:$A,DRE!O$3)</f>
        <v>0</v>
      </c>
      <c r="P154" s="254">
        <f>SUMIFS(Pagamentos!$E:$E,Pagamentos!$B:$B,DRE!$B154,Pagamentos!$A:$A,DRE!P$3)</f>
        <v>0</v>
      </c>
      <c r="Q154" s="254">
        <f>SUMIFS(Pagamentos!$E:$E,Pagamentos!$B:$B,DRE!$B154,Pagamentos!$A:$A,DRE!Q$3)</f>
        <v>0</v>
      </c>
      <c r="R154" s="254">
        <f>SUMIFS(Pagamentos!$E:$E,Pagamentos!$B:$B,DRE!$B154,Pagamentos!$A:$A,DRE!R$3)</f>
        <v>0</v>
      </c>
      <c r="S154" s="254">
        <f>SUMIFS(Pagamentos!$E:$E,Pagamentos!$B:$B,DRE!$B154,Pagamentos!$A:$A,DRE!S$3)</f>
        <v>0</v>
      </c>
      <c r="T154" s="254">
        <f>SUMIFS(Pagamentos!$E:$E,Pagamentos!$B:$B,DRE!$B154,Pagamentos!$A:$A,DRE!T$3)</f>
        <v>0</v>
      </c>
      <c r="U154" s="254">
        <f>SUMIFS(Pagamentos!$E:$E,Pagamentos!$B:$B,DRE!$B154,Pagamentos!$A:$A,DRE!U$3)</f>
        <v>0</v>
      </c>
      <c r="V154" s="254">
        <f>SUMIFS(Pagamentos!$E:$E,Pagamentos!$B:$B,DRE!$B154,Pagamentos!$A:$A,DRE!V$3)</f>
        <v>0</v>
      </c>
      <c r="W154" s="254">
        <f>SUMIFS(Pagamentos!$E:$E,Pagamentos!$B:$B,DRE!$B154,Pagamentos!$A:$A,DRE!W$3)</f>
        <v>0</v>
      </c>
      <c r="X154" s="254">
        <f>SUMIFS(Pagamentos!$E:$E,Pagamentos!$B:$B,DRE!$B154,Pagamentos!$A:$A,DRE!X$3)</f>
        <v>0</v>
      </c>
      <c r="Y154" s="254">
        <f>SUMIFS(Pagamentos!$E:$E,Pagamentos!$B:$B,DRE!$B154,Pagamentos!$A:$A,DRE!Y$3)</f>
        <v>0</v>
      </c>
      <c r="Z154" s="254">
        <f>SUMIFS(Pagamentos!$E:$E,Pagamentos!$B:$B,DRE!$B154,Pagamentos!$A:$A,DRE!Z$3)</f>
        <v>0</v>
      </c>
      <c r="AA154" s="254">
        <f>SUMIFS(Pagamentos!$E:$E,Pagamentos!$B:$B,DRE!$B154,Pagamentos!$A:$A,DRE!AA$3)</f>
        <v>0</v>
      </c>
      <c r="AB154" s="254">
        <f>SUMIFS(Pagamentos!$E:$E,Pagamentos!$B:$B,DRE!$B154,Pagamentos!$A:$A,DRE!AB$3)</f>
        <v>0</v>
      </c>
      <c r="AC154" s="254">
        <f>SUMIFS(Pagamentos!$E:$E,Pagamentos!$B:$B,DRE!$B154,Pagamentos!$A:$A,DRE!AC$3)</f>
        <v>0</v>
      </c>
      <c r="AD154" s="254">
        <f>SUMIFS(Pagamentos!$E:$E,Pagamentos!$B:$B,DRE!$B154,Pagamentos!$A:$A,DRE!AD$3)</f>
        <v>0</v>
      </c>
      <c r="AE154" s="254">
        <f>SUMIFS(Pagamentos!$E:$E,Pagamentos!$B:$B,DRE!$B154,Pagamentos!$A:$A,DRE!AE$3)</f>
        <v>0</v>
      </c>
      <c r="AF154" s="254">
        <f>SUMIFS(Pagamentos!$E:$E,Pagamentos!$B:$B,DRE!$B154,Pagamentos!$A:$A,DRE!AF$3)</f>
        <v>0</v>
      </c>
      <c r="AG154" s="254">
        <f>SUMIFS(Pagamentos!$E:$E,Pagamentos!$B:$B,DRE!$B154,Pagamentos!$A:$A,DRE!AG$3)</f>
        <v>0</v>
      </c>
      <c r="AH154" s="254">
        <f>SUMIFS(Pagamentos!$E:$E,Pagamentos!$B:$B,DRE!$B154,Pagamentos!$A:$A,DRE!AH$3)</f>
        <v>0</v>
      </c>
      <c r="AI154" s="254">
        <f>SUMIFS(Pagamentos!$E:$E,Pagamentos!$B:$B,DRE!$B154,Pagamentos!$A:$A,DRE!AI$3)</f>
        <v>0</v>
      </c>
      <c r="AJ154" s="254">
        <f>SUMIFS(Pagamentos!$E:$E,Pagamentos!$B:$B,DRE!$B154,Pagamentos!$A:$A,DRE!AJ$3)</f>
        <v>0</v>
      </c>
      <c r="AK154" s="254">
        <f>SUMIFS(Pagamentos!$E:$E,Pagamentos!$B:$B,DRE!$B154,Pagamentos!$A:$A,DRE!AK$3)</f>
        <v>0</v>
      </c>
      <c r="AL154" s="254">
        <f>SUMIFS(Pagamentos!$E:$E,Pagamentos!$B:$B,DRE!$B154,Pagamentos!$A:$A,DRE!AL$3)</f>
        <v>0</v>
      </c>
      <c r="AM154" s="254">
        <f>SUMIFS(Pagamentos!$E:$E,Pagamentos!$B:$B,DRE!$B154,Pagamentos!$A:$A,DRE!AM$3)</f>
        <v>0</v>
      </c>
      <c r="AN154" s="254">
        <f>SUMIFS(Pagamentos!$E:$E,Pagamentos!$B:$B,DRE!$B154,Pagamentos!$A:$A,DRE!AN$3)</f>
        <v>0</v>
      </c>
      <c r="AO154" s="254">
        <f>SUMIFS(Pagamentos!$E:$E,Pagamentos!$B:$B,DRE!$B154,Pagamentos!$A:$A,DRE!AO$3)</f>
        <v>0</v>
      </c>
      <c r="AP154" s="254">
        <f>SUMIFS(Pagamentos!$E:$E,Pagamentos!$B:$B,DRE!$B154,Pagamentos!$A:$A,DRE!AP$3)</f>
        <v>0</v>
      </c>
      <c r="AQ154" s="254">
        <f>SUMIFS(Pagamentos!$E:$E,Pagamentos!$B:$B,DRE!$B154,Pagamentos!$A:$A,DRE!AQ$3)</f>
        <v>0</v>
      </c>
      <c r="AR154" s="254">
        <f>SUMIFS(Pagamentos!$E:$E,Pagamentos!$B:$B,DRE!$B154,Pagamentos!$A:$A,DRE!AR$3)</f>
        <v>0</v>
      </c>
      <c r="AS154" s="254">
        <f>SUMIFS(Pagamentos!$E:$E,Pagamentos!$B:$B,DRE!$B154,Pagamentos!$A:$A,DRE!AS$3)</f>
        <v>0</v>
      </c>
    </row>
    <row r="155" spans="1:45" s="250" customFormat="1" outlineLevel="1" x14ac:dyDescent="0.25">
      <c r="A155" s="248">
        <v>152</v>
      </c>
      <c r="B155" s="251" t="str">
        <f>VLOOKUP(A155,Config!$A$8:$B$176,2,0)</f>
        <v>DESÁGIO FOMENTO</v>
      </c>
      <c r="C155" s="252"/>
      <c r="D155" s="253"/>
      <c r="F155" s="108"/>
      <c r="G155" s="103"/>
      <c r="I155" s="105">
        <f t="shared" si="76"/>
        <v>0</v>
      </c>
      <c r="J155" s="103"/>
      <c r="L155" s="108" t="str">
        <f t="shared" si="86"/>
        <v/>
      </c>
      <c r="M155" s="103" t="str">
        <f t="shared" si="87"/>
        <v/>
      </c>
      <c r="O155" s="254">
        <f>SUMIFS(Pagamentos!$E:$E,Pagamentos!$B:$B,DRE!$B155,Pagamentos!$A:$A,DRE!O$3)</f>
        <v>0</v>
      </c>
      <c r="P155" s="254">
        <f>SUMIFS(Pagamentos!$E:$E,Pagamentos!$B:$B,DRE!$B155,Pagamentos!$A:$A,DRE!P$3)</f>
        <v>0</v>
      </c>
      <c r="Q155" s="254">
        <f>SUMIFS(Pagamentos!$E:$E,Pagamentos!$B:$B,DRE!$B155,Pagamentos!$A:$A,DRE!Q$3)</f>
        <v>0</v>
      </c>
      <c r="R155" s="254">
        <f>SUMIFS(Pagamentos!$E:$E,Pagamentos!$B:$B,DRE!$B155,Pagamentos!$A:$A,DRE!R$3)</f>
        <v>0</v>
      </c>
      <c r="S155" s="254">
        <f>SUMIFS(Pagamentos!$E:$E,Pagamentos!$B:$B,DRE!$B155,Pagamentos!$A:$A,DRE!S$3)</f>
        <v>0</v>
      </c>
      <c r="T155" s="254">
        <f>SUMIFS(Pagamentos!$E:$E,Pagamentos!$B:$B,DRE!$B155,Pagamentos!$A:$A,DRE!T$3)</f>
        <v>0</v>
      </c>
      <c r="U155" s="254">
        <f>SUMIFS(Pagamentos!$E:$E,Pagamentos!$B:$B,DRE!$B155,Pagamentos!$A:$A,DRE!U$3)</f>
        <v>0</v>
      </c>
      <c r="V155" s="254">
        <f>SUMIFS(Pagamentos!$E:$E,Pagamentos!$B:$B,DRE!$B155,Pagamentos!$A:$A,DRE!V$3)</f>
        <v>0</v>
      </c>
      <c r="W155" s="254">
        <f>SUMIFS(Pagamentos!$E:$E,Pagamentos!$B:$B,DRE!$B155,Pagamentos!$A:$A,DRE!W$3)</f>
        <v>0</v>
      </c>
      <c r="X155" s="254">
        <f>SUMIFS(Pagamentos!$E:$E,Pagamentos!$B:$B,DRE!$B155,Pagamentos!$A:$A,DRE!X$3)</f>
        <v>0</v>
      </c>
      <c r="Y155" s="254">
        <f>SUMIFS(Pagamentos!$E:$E,Pagamentos!$B:$B,DRE!$B155,Pagamentos!$A:$A,DRE!Y$3)</f>
        <v>0</v>
      </c>
      <c r="Z155" s="254">
        <f>SUMIFS(Pagamentos!$E:$E,Pagamentos!$B:$B,DRE!$B155,Pagamentos!$A:$A,DRE!Z$3)</f>
        <v>0</v>
      </c>
      <c r="AA155" s="254">
        <f>SUMIFS(Pagamentos!$E:$E,Pagamentos!$B:$B,DRE!$B155,Pagamentos!$A:$A,DRE!AA$3)</f>
        <v>0</v>
      </c>
      <c r="AB155" s="254">
        <f>SUMIFS(Pagamentos!$E:$E,Pagamentos!$B:$B,DRE!$B155,Pagamentos!$A:$A,DRE!AB$3)</f>
        <v>0</v>
      </c>
      <c r="AC155" s="254">
        <f>SUMIFS(Pagamentos!$E:$E,Pagamentos!$B:$B,DRE!$B155,Pagamentos!$A:$A,DRE!AC$3)</f>
        <v>0</v>
      </c>
      <c r="AD155" s="254">
        <f>SUMIFS(Pagamentos!$E:$E,Pagamentos!$B:$B,DRE!$B155,Pagamentos!$A:$A,DRE!AD$3)</f>
        <v>0</v>
      </c>
      <c r="AE155" s="254">
        <f>SUMIFS(Pagamentos!$E:$E,Pagamentos!$B:$B,DRE!$B155,Pagamentos!$A:$A,DRE!AE$3)</f>
        <v>0</v>
      </c>
      <c r="AF155" s="254">
        <f>SUMIFS(Pagamentos!$E:$E,Pagamentos!$B:$B,DRE!$B155,Pagamentos!$A:$A,DRE!AF$3)</f>
        <v>0</v>
      </c>
      <c r="AG155" s="254">
        <f>SUMIFS(Pagamentos!$E:$E,Pagamentos!$B:$B,DRE!$B155,Pagamentos!$A:$A,DRE!AG$3)</f>
        <v>0</v>
      </c>
      <c r="AH155" s="254">
        <f>SUMIFS(Pagamentos!$E:$E,Pagamentos!$B:$B,DRE!$B155,Pagamentos!$A:$A,DRE!AH$3)</f>
        <v>0</v>
      </c>
      <c r="AI155" s="254">
        <f>SUMIFS(Pagamentos!$E:$E,Pagamentos!$B:$B,DRE!$B155,Pagamentos!$A:$A,DRE!AI$3)</f>
        <v>0</v>
      </c>
      <c r="AJ155" s="254">
        <f>SUMIFS(Pagamentos!$E:$E,Pagamentos!$B:$B,DRE!$B155,Pagamentos!$A:$A,DRE!AJ$3)</f>
        <v>0</v>
      </c>
      <c r="AK155" s="254">
        <f>SUMIFS(Pagamentos!$E:$E,Pagamentos!$B:$B,DRE!$B155,Pagamentos!$A:$A,DRE!AK$3)</f>
        <v>0</v>
      </c>
      <c r="AL155" s="254">
        <f>SUMIFS(Pagamentos!$E:$E,Pagamentos!$B:$B,DRE!$B155,Pagamentos!$A:$A,DRE!AL$3)</f>
        <v>0</v>
      </c>
      <c r="AM155" s="254">
        <f>SUMIFS(Pagamentos!$E:$E,Pagamentos!$B:$B,DRE!$B155,Pagamentos!$A:$A,DRE!AM$3)</f>
        <v>0</v>
      </c>
      <c r="AN155" s="254">
        <f>SUMIFS(Pagamentos!$E:$E,Pagamentos!$B:$B,DRE!$B155,Pagamentos!$A:$A,DRE!AN$3)</f>
        <v>0</v>
      </c>
      <c r="AO155" s="254">
        <f>SUMIFS(Pagamentos!$E:$E,Pagamentos!$B:$B,DRE!$B155,Pagamentos!$A:$A,DRE!AO$3)</f>
        <v>0</v>
      </c>
      <c r="AP155" s="254">
        <f>SUMIFS(Pagamentos!$E:$E,Pagamentos!$B:$B,DRE!$B155,Pagamentos!$A:$A,DRE!AP$3)</f>
        <v>0</v>
      </c>
      <c r="AQ155" s="254">
        <f>SUMIFS(Pagamentos!$E:$E,Pagamentos!$B:$B,DRE!$B155,Pagamentos!$A:$A,DRE!AQ$3)</f>
        <v>0</v>
      </c>
      <c r="AR155" s="254">
        <f>SUMIFS(Pagamentos!$E:$E,Pagamentos!$B:$B,DRE!$B155,Pagamentos!$A:$A,DRE!AR$3)</f>
        <v>0</v>
      </c>
      <c r="AS155" s="254"/>
    </row>
    <row r="156" spans="1:45" s="250" customFormat="1" outlineLevel="1" x14ac:dyDescent="0.25">
      <c r="A156" s="248">
        <v>153</v>
      </c>
      <c r="B156" s="251" t="str">
        <f>VLOOKUP(A156,Config!$A$8:$B$176,2,0)</f>
        <v>DESPESA COM DIRETORIA</v>
      </c>
      <c r="C156" s="252"/>
      <c r="D156" s="253"/>
      <c r="F156" s="108"/>
      <c r="G156" s="103"/>
      <c r="I156" s="105">
        <f t="shared" si="76"/>
        <v>237.14</v>
      </c>
      <c r="J156" s="103"/>
      <c r="L156" s="108">
        <f>IF(I156&gt;0,I156-F156,"")</f>
        <v>237.14</v>
      </c>
      <c r="M156" s="103" t="e">
        <f>IF(I156&gt;0,I156/F156-1,"")</f>
        <v>#DIV/0!</v>
      </c>
      <c r="O156" s="254">
        <f>SUMIFS(Pagamentos!$E:$E,Pagamentos!$B:$B,DRE!$B156,Pagamentos!$A:$A,DRE!O$3)</f>
        <v>0</v>
      </c>
      <c r="P156" s="254">
        <f>SUMIFS(Pagamentos!$E:$E,Pagamentos!$B:$B,DRE!$B156,Pagamentos!$A:$A,DRE!P$3)</f>
        <v>0</v>
      </c>
      <c r="Q156" s="254">
        <f>SUMIFS(Pagamentos!$E:$E,Pagamentos!$B:$B,DRE!$B156,Pagamentos!$A:$A,DRE!Q$3)</f>
        <v>0</v>
      </c>
      <c r="R156" s="254">
        <f>SUMIFS(Pagamentos!$E:$E,Pagamentos!$B:$B,DRE!$B156,Pagamentos!$A:$A,DRE!R$3)</f>
        <v>0</v>
      </c>
      <c r="S156" s="254">
        <f>SUMIFS(Pagamentos!$E:$E,Pagamentos!$B:$B,DRE!$B156,Pagamentos!$A:$A,DRE!S$3)</f>
        <v>0</v>
      </c>
      <c r="T156" s="254">
        <f>SUMIFS(Pagamentos!$E:$E,Pagamentos!$B:$B,DRE!$B156,Pagamentos!$A:$A,DRE!T$3)</f>
        <v>0</v>
      </c>
      <c r="U156" s="254">
        <f>SUMIFS(Pagamentos!$E:$E,Pagamentos!$B:$B,DRE!$B156,Pagamentos!$A:$A,DRE!U$3)</f>
        <v>0</v>
      </c>
      <c r="V156" s="254">
        <f>SUMIFS(Pagamentos!$E:$E,Pagamentos!$B:$B,DRE!$B156,Pagamentos!$A:$A,DRE!V$3)</f>
        <v>0</v>
      </c>
      <c r="W156" s="254">
        <f>SUMIFS(Pagamentos!$E:$E,Pagamentos!$B:$B,DRE!$B156,Pagamentos!$A:$A,DRE!W$3)</f>
        <v>0</v>
      </c>
      <c r="X156" s="254">
        <f>SUMIFS(Pagamentos!$E:$E,Pagamentos!$B:$B,DRE!$B156,Pagamentos!$A:$A,DRE!X$3)</f>
        <v>0</v>
      </c>
      <c r="Y156" s="254">
        <f>SUMIFS(Pagamentos!$E:$E,Pagamentos!$B:$B,DRE!$B156,Pagamentos!$A:$A,DRE!Y$3)</f>
        <v>0</v>
      </c>
      <c r="Z156" s="254">
        <f>SUMIFS(Pagamentos!$E:$E,Pagamentos!$B:$B,DRE!$B156,Pagamentos!$A:$A,DRE!Z$3)</f>
        <v>0</v>
      </c>
      <c r="AA156" s="254">
        <f>SUMIFS(Pagamentos!$E:$E,Pagamentos!$B:$B,DRE!$B156,Pagamentos!$A:$A,DRE!AA$3)</f>
        <v>0</v>
      </c>
      <c r="AB156" s="254">
        <f>SUMIFS(Pagamentos!$E:$E,Pagamentos!$B:$B,DRE!$B156,Pagamentos!$A:$A,DRE!AB$3)</f>
        <v>0</v>
      </c>
      <c r="AC156" s="254">
        <f>SUMIFS(Pagamentos!$E:$E,Pagamentos!$B:$B,DRE!$B156,Pagamentos!$A:$A,DRE!AC$3)</f>
        <v>0</v>
      </c>
      <c r="AD156" s="254">
        <f>SUMIFS(Pagamentos!$E:$E,Pagamentos!$B:$B,DRE!$B156,Pagamentos!$A:$A,DRE!AD$3)</f>
        <v>0</v>
      </c>
      <c r="AE156" s="254">
        <f>SUMIFS(Pagamentos!$E:$E,Pagamentos!$B:$B,DRE!$B156,Pagamentos!$A:$A,DRE!AE$3)</f>
        <v>0</v>
      </c>
      <c r="AF156" s="254">
        <f>SUMIFS(Pagamentos!$E:$E,Pagamentos!$B:$B,DRE!$B156,Pagamentos!$A:$A,DRE!AF$3)</f>
        <v>0</v>
      </c>
      <c r="AG156" s="254">
        <f>SUMIFS(Pagamentos!$E:$E,Pagamentos!$B:$B,DRE!$B156,Pagamentos!$A:$A,DRE!AG$3)</f>
        <v>0</v>
      </c>
      <c r="AH156" s="254">
        <f>SUMIFS(Pagamentos!$E:$E,Pagamentos!$B:$B,DRE!$B156,Pagamentos!$A:$A,DRE!AH$3)</f>
        <v>0</v>
      </c>
      <c r="AI156" s="254">
        <f>SUMIFS(Pagamentos!$E:$E,Pagamentos!$B:$B,DRE!$B156,Pagamentos!$A:$A,DRE!AI$3)</f>
        <v>0</v>
      </c>
      <c r="AJ156" s="254">
        <f>SUMIFS(Pagamentos!$E:$E,Pagamentos!$B:$B,DRE!$B156,Pagamentos!$A:$A,DRE!AJ$3)</f>
        <v>0</v>
      </c>
      <c r="AK156" s="254">
        <f>SUMIFS(Pagamentos!$E:$E,Pagamentos!$B:$B,DRE!$B156,Pagamentos!$A:$A,DRE!AK$3)</f>
        <v>0</v>
      </c>
      <c r="AL156" s="254">
        <f>SUMIFS(Pagamentos!$E:$E,Pagamentos!$B:$B,DRE!$B156,Pagamentos!$A:$A,DRE!AL$3)</f>
        <v>0</v>
      </c>
      <c r="AM156" s="254">
        <f>SUMIFS(Pagamentos!$E:$E,Pagamentos!$B:$B,DRE!$B156,Pagamentos!$A:$A,DRE!AM$3)</f>
        <v>0</v>
      </c>
      <c r="AN156" s="254">
        <f>SUMIFS(Pagamentos!$E:$E,Pagamentos!$B:$B,DRE!$B156,Pagamentos!$A:$A,DRE!AN$3)</f>
        <v>0</v>
      </c>
      <c r="AO156" s="254">
        <f>SUMIFS(Pagamentos!$E:$E,Pagamentos!$B:$B,DRE!$B156,Pagamentos!$A:$A,DRE!AO$3)</f>
        <v>237.14</v>
      </c>
      <c r="AP156" s="254">
        <f>SUMIFS(Pagamentos!$E:$E,Pagamentos!$B:$B,DRE!$B156,Pagamentos!$A:$A,DRE!AP$3)</f>
        <v>0</v>
      </c>
      <c r="AQ156" s="254">
        <f>SUMIFS(Pagamentos!$E:$E,Pagamentos!$B:$B,DRE!$B156,Pagamentos!$A:$A,DRE!AQ$3)</f>
        <v>0</v>
      </c>
      <c r="AR156" s="254">
        <f>SUMIFS(Pagamentos!$E:$E,Pagamentos!$B:$B,DRE!$B156,Pagamentos!$A:$A,DRE!AR$3)</f>
        <v>0</v>
      </c>
      <c r="AS156" s="254"/>
    </row>
    <row r="157" spans="1:45" s="250" customFormat="1" outlineLevel="1" x14ac:dyDescent="0.25">
      <c r="A157" s="248">
        <v>154</v>
      </c>
      <c r="B157" s="251" t="str">
        <f>VLOOKUP(A157,Config!$A$8:$B$176,2,0)</f>
        <v>EMPRÉSTIMO BANCÁRIO</v>
      </c>
      <c r="C157" s="252"/>
      <c r="D157" s="253"/>
      <c r="F157" s="108"/>
      <c r="G157" s="103"/>
      <c r="I157" s="105">
        <f t="shared" si="76"/>
        <v>0</v>
      </c>
      <c r="J157" s="103"/>
      <c r="L157" s="108" t="str">
        <f>IF(I157&gt;0,I157-F157,"")</f>
        <v/>
      </c>
      <c r="M157" s="103" t="str">
        <f>IF(I157&gt;0,I157/F157-1,"")</f>
        <v/>
      </c>
      <c r="O157" s="254">
        <f>SUMIFS(Pagamentos!$E:$E,Pagamentos!$B:$B,DRE!$B157,Pagamentos!$A:$A,DRE!O$3)</f>
        <v>0</v>
      </c>
      <c r="P157" s="254">
        <f>SUMIFS(Pagamentos!$E:$E,Pagamentos!$B:$B,DRE!$B157,Pagamentos!$A:$A,DRE!P$3)</f>
        <v>0</v>
      </c>
      <c r="Q157" s="254">
        <f>SUMIFS(Pagamentos!$E:$E,Pagamentos!$B:$B,DRE!$B157,Pagamentos!$A:$A,DRE!Q$3)</f>
        <v>0</v>
      </c>
      <c r="R157" s="254">
        <f>SUMIFS(Pagamentos!$E:$E,Pagamentos!$B:$B,DRE!$B157,Pagamentos!$A:$A,DRE!R$3)</f>
        <v>0</v>
      </c>
      <c r="S157" s="254">
        <f>SUMIFS(Pagamentos!$E:$E,Pagamentos!$B:$B,DRE!$B157,Pagamentos!$A:$A,DRE!S$3)</f>
        <v>0</v>
      </c>
      <c r="T157" s="254">
        <f>SUMIFS(Pagamentos!$E:$E,Pagamentos!$B:$B,DRE!$B157,Pagamentos!$A:$A,DRE!T$3)</f>
        <v>0</v>
      </c>
      <c r="U157" s="254">
        <f>SUMIFS(Pagamentos!$E:$E,Pagamentos!$B:$B,DRE!$B157,Pagamentos!$A:$A,DRE!U$3)</f>
        <v>0</v>
      </c>
      <c r="V157" s="254">
        <f>SUMIFS(Pagamentos!$E:$E,Pagamentos!$B:$B,DRE!$B157,Pagamentos!$A:$A,DRE!V$3)</f>
        <v>0</v>
      </c>
      <c r="W157" s="254">
        <f>SUMIFS(Pagamentos!$E:$E,Pagamentos!$B:$B,DRE!$B157,Pagamentos!$A:$A,DRE!W$3)</f>
        <v>0</v>
      </c>
      <c r="X157" s="254">
        <f>SUMIFS(Pagamentos!$E:$E,Pagamentos!$B:$B,DRE!$B157,Pagamentos!$A:$A,DRE!X$3)</f>
        <v>0</v>
      </c>
      <c r="Y157" s="254">
        <f>SUMIFS(Pagamentos!$E:$E,Pagamentos!$B:$B,DRE!$B157,Pagamentos!$A:$A,DRE!Y$3)</f>
        <v>0</v>
      </c>
      <c r="Z157" s="254">
        <f>SUMIFS(Pagamentos!$E:$E,Pagamentos!$B:$B,DRE!$B157,Pagamentos!$A:$A,DRE!Z$3)</f>
        <v>0</v>
      </c>
      <c r="AA157" s="254">
        <f>SUMIFS(Pagamentos!$E:$E,Pagamentos!$B:$B,DRE!$B157,Pagamentos!$A:$A,DRE!AA$3)</f>
        <v>0</v>
      </c>
      <c r="AB157" s="254">
        <f>SUMIFS(Pagamentos!$E:$E,Pagamentos!$B:$B,DRE!$B157,Pagamentos!$A:$A,DRE!AB$3)</f>
        <v>0</v>
      </c>
      <c r="AC157" s="254">
        <f>SUMIFS(Pagamentos!$E:$E,Pagamentos!$B:$B,DRE!$B157,Pagamentos!$A:$A,DRE!AC$3)</f>
        <v>0</v>
      </c>
      <c r="AD157" s="254">
        <f>SUMIFS(Pagamentos!$E:$E,Pagamentos!$B:$B,DRE!$B157,Pagamentos!$A:$A,DRE!AD$3)</f>
        <v>0</v>
      </c>
      <c r="AE157" s="254">
        <f>SUMIFS(Pagamentos!$E:$E,Pagamentos!$B:$B,DRE!$B157,Pagamentos!$A:$A,DRE!AE$3)</f>
        <v>0</v>
      </c>
      <c r="AF157" s="254">
        <f>SUMIFS(Pagamentos!$E:$E,Pagamentos!$B:$B,DRE!$B157,Pagamentos!$A:$A,DRE!AF$3)</f>
        <v>0</v>
      </c>
      <c r="AG157" s="254">
        <f>SUMIFS(Pagamentos!$E:$E,Pagamentos!$B:$B,DRE!$B157,Pagamentos!$A:$A,DRE!AG$3)</f>
        <v>0</v>
      </c>
      <c r="AH157" s="254">
        <f>SUMIFS(Pagamentos!$E:$E,Pagamentos!$B:$B,DRE!$B157,Pagamentos!$A:$A,DRE!AH$3)</f>
        <v>0</v>
      </c>
      <c r="AI157" s="254">
        <f>SUMIFS(Pagamentos!$E:$E,Pagamentos!$B:$B,DRE!$B157,Pagamentos!$A:$A,DRE!AI$3)</f>
        <v>0</v>
      </c>
      <c r="AJ157" s="254">
        <f>SUMIFS(Pagamentos!$E:$E,Pagamentos!$B:$B,DRE!$B157,Pagamentos!$A:$A,DRE!AJ$3)</f>
        <v>0</v>
      </c>
      <c r="AK157" s="254">
        <f>SUMIFS(Pagamentos!$E:$E,Pagamentos!$B:$B,DRE!$B157,Pagamentos!$A:$A,DRE!AK$3)</f>
        <v>0</v>
      </c>
      <c r="AL157" s="254">
        <f>SUMIFS(Pagamentos!$E:$E,Pagamentos!$B:$B,DRE!$B157,Pagamentos!$A:$A,DRE!AL$3)</f>
        <v>0</v>
      </c>
      <c r="AM157" s="254">
        <f>SUMIFS(Pagamentos!$E:$E,Pagamentos!$B:$B,DRE!$B157,Pagamentos!$A:$A,DRE!AM$3)</f>
        <v>0</v>
      </c>
      <c r="AN157" s="254">
        <f>SUMIFS(Pagamentos!$E:$E,Pagamentos!$B:$B,DRE!$B157,Pagamentos!$A:$A,DRE!AN$3)</f>
        <v>0</v>
      </c>
      <c r="AO157" s="254">
        <f>SUMIFS(Pagamentos!$E:$E,Pagamentos!$B:$B,DRE!$B157,Pagamentos!$A:$A,DRE!AO$3)</f>
        <v>0</v>
      </c>
      <c r="AP157" s="254">
        <f>SUMIFS(Pagamentos!$E:$E,Pagamentos!$B:$B,DRE!$B157,Pagamentos!$A:$A,DRE!AP$3)</f>
        <v>0</v>
      </c>
      <c r="AQ157" s="254">
        <f>SUMIFS(Pagamentos!$E:$E,Pagamentos!$B:$B,DRE!$B157,Pagamentos!$A:$A,DRE!AQ$3)</f>
        <v>0</v>
      </c>
      <c r="AR157" s="254">
        <f>SUMIFS(Pagamentos!$E:$E,Pagamentos!$B:$B,DRE!$B157,Pagamentos!$A:$A,DRE!AR$3)</f>
        <v>0</v>
      </c>
      <c r="AS157" s="254"/>
    </row>
    <row r="158" spans="1:45" s="250" customFormat="1" outlineLevel="1" x14ac:dyDescent="0.25">
      <c r="A158" s="248">
        <v>155</v>
      </c>
      <c r="B158" s="251" t="str">
        <f>VLOOKUP(A158,Config!$A$8:$B$176,2,0)</f>
        <v>EMPRÉSTIMOS DIRETORIA DES</v>
      </c>
      <c r="C158" s="252"/>
      <c r="D158" s="253"/>
      <c r="F158" s="108"/>
      <c r="G158" s="103" t="str">
        <f t="shared" si="67"/>
        <v/>
      </c>
      <c r="I158" s="105">
        <f t="shared" si="76"/>
        <v>1007.44</v>
      </c>
      <c r="J158" s="103">
        <f t="shared" si="68"/>
        <v>4.2369208913407619E-4</v>
      </c>
      <c r="L158" s="108">
        <f t="shared" si="86"/>
        <v>1007.44</v>
      </c>
      <c r="M158" s="103" t="e">
        <f t="shared" si="87"/>
        <v>#DIV/0!</v>
      </c>
      <c r="O158" s="254">
        <f>SUMIFS(Pagamentos!$E:$E,Pagamentos!$B:$B,DRE!$B158,Pagamentos!$A:$A,DRE!O$3)</f>
        <v>0</v>
      </c>
      <c r="P158" s="254">
        <f>SUMIFS(Pagamentos!$E:$E,Pagamentos!$B:$B,DRE!$B158,Pagamentos!$A:$A,DRE!P$3)</f>
        <v>0</v>
      </c>
      <c r="Q158" s="254">
        <f>SUMIFS(Pagamentos!$E:$E,Pagamentos!$B:$B,DRE!$B158,Pagamentos!$A:$A,DRE!Q$3)</f>
        <v>0</v>
      </c>
      <c r="R158" s="254">
        <f>SUMIFS(Pagamentos!$E:$E,Pagamentos!$B:$B,DRE!$B158,Pagamentos!$A:$A,DRE!R$3)</f>
        <v>1007.44</v>
      </c>
      <c r="S158" s="254">
        <f>SUMIFS(Pagamentos!$E:$E,Pagamentos!$B:$B,DRE!$B158,Pagamentos!$A:$A,DRE!S$3)</f>
        <v>0</v>
      </c>
      <c r="T158" s="254">
        <f>SUMIFS(Pagamentos!$E:$E,Pagamentos!$B:$B,DRE!$B158,Pagamentos!$A:$A,DRE!T$3)</f>
        <v>0</v>
      </c>
      <c r="U158" s="254">
        <f>SUMIFS(Pagamentos!$E:$E,Pagamentos!$B:$B,DRE!$B158,Pagamentos!$A:$A,DRE!U$3)</f>
        <v>0</v>
      </c>
      <c r="V158" s="254">
        <f>SUMIFS(Pagamentos!$E:$E,Pagamentos!$B:$B,DRE!$B158,Pagamentos!$A:$A,DRE!V$3)</f>
        <v>0</v>
      </c>
      <c r="W158" s="254">
        <f>SUMIFS(Pagamentos!$E:$E,Pagamentos!$B:$B,DRE!$B158,Pagamentos!$A:$A,DRE!W$3)</f>
        <v>0</v>
      </c>
      <c r="X158" s="254">
        <f>SUMIFS(Pagamentos!$E:$E,Pagamentos!$B:$B,DRE!$B158,Pagamentos!$A:$A,DRE!X$3)</f>
        <v>0</v>
      </c>
      <c r="Y158" s="254">
        <f>SUMIFS(Pagamentos!$E:$E,Pagamentos!$B:$B,DRE!$B158,Pagamentos!$A:$A,DRE!Y$3)</f>
        <v>0</v>
      </c>
      <c r="Z158" s="254">
        <f>SUMIFS(Pagamentos!$E:$E,Pagamentos!$B:$B,DRE!$B158,Pagamentos!$A:$A,DRE!Z$3)</f>
        <v>0</v>
      </c>
      <c r="AA158" s="254">
        <f>SUMIFS(Pagamentos!$E:$E,Pagamentos!$B:$B,DRE!$B158,Pagamentos!$A:$A,DRE!AA$3)</f>
        <v>0</v>
      </c>
      <c r="AB158" s="254">
        <f>SUMIFS(Pagamentos!$E:$E,Pagamentos!$B:$B,DRE!$B158,Pagamentos!$A:$A,DRE!AB$3)</f>
        <v>0</v>
      </c>
      <c r="AC158" s="254">
        <f>SUMIFS(Pagamentos!$E:$E,Pagamentos!$B:$B,DRE!$B158,Pagamentos!$A:$A,DRE!AC$3)</f>
        <v>0</v>
      </c>
      <c r="AD158" s="254">
        <f>SUMIFS(Pagamentos!$E:$E,Pagamentos!$B:$B,DRE!$B158,Pagamentos!$A:$A,DRE!AD$3)</f>
        <v>0</v>
      </c>
      <c r="AE158" s="254">
        <f>SUMIFS(Pagamentos!$E:$E,Pagamentos!$B:$B,DRE!$B158,Pagamentos!$A:$A,DRE!AE$3)</f>
        <v>0</v>
      </c>
      <c r="AF158" s="254">
        <f>SUMIFS(Pagamentos!$E:$E,Pagamentos!$B:$B,DRE!$B158,Pagamentos!$A:$A,DRE!AF$3)</f>
        <v>0</v>
      </c>
      <c r="AG158" s="254">
        <f>SUMIFS(Pagamentos!$E:$E,Pagamentos!$B:$B,DRE!$B158,Pagamentos!$A:$A,DRE!AG$3)</f>
        <v>0</v>
      </c>
      <c r="AH158" s="254">
        <f>SUMIFS(Pagamentos!$E:$E,Pagamentos!$B:$B,DRE!$B158,Pagamentos!$A:$A,DRE!AH$3)</f>
        <v>0</v>
      </c>
      <c r="AI158" s="254">
        <f>SUMIFS(Pagamentos!$E:$E,Pagamentos!$B:$B,DRE!$B158,Pagamentos!$A:$A,DRE!AI$3)</f>
        <v>0</v>
      </c>
      <c r="AJ158" s="254">
        <f>SUMIFS(Pagamentos!$E:$E,Pagamentos!$B:$B,DRE!$B158,Pagamentos!$A:$A,DRE!AJ$3)</f>
        <v>0</v>
      </c>
      <c r="AK158" s="254">
        <f>SUMIFS(Pagamentos!$E:$E,Pagamentos!$B:$B,DRE!$B158,Pagamentos!$A:$A,DRE!AK$3)</f>
        <v>0</v>
      </c>
      <c r="AL158" s="254">
        <f>SUMIFS(Pagamentos!$E:$E,Pagamentos!$B:$B,DRE!$B158,Pagamentos!$A:$A,DRE!AL$3)</f>
        <v>0</v>
      </c>
      <c r="AM158" s="254">
        <f>SUMIFS(Pagamentos!$E:$E,Pagamentos!$B:$B,DRE!$B158,Pagamentos!$A:$A,DRE!AM$3)</f>
        <v>0</v>
      </c>
      <c r="AN158" s="254">
        <f>SUMIFS(Pagamentos!$E:$E,Pagamentos!$B:$B,DRE!$B158,Pagamentos!$A:$A,DRE!AN$3)</f>
        <v>0</v>
      </c>
      <c r="AO158" s="254">
        <f>SUMIFS(Pagamentos!$E:$E,Pagamentos!$B:$B,DRE!$B158,Pagamentos!$A:$A,DRE!AO$3)</f>
        <v>0</v>
      </c>
      <c r="AP158" s="254">
        <f>SUMIFS(Pagamentos!$E:$E,Pagamentos!$B:$B,DRE!$B158,Pagamentos!$A:$A,DRE!AP$3)</f>
        <v>0</v>
      </c>
      <c r="AQ158" s="254">
        <f>SUMIFS(Pagamentos!$E:$E,Pagamentos!$B:$B,DRE!$B158,Pagamentos!$A:$A,DRE!AQ$3)</f>
        <v>0</v>
      </c>
      <c r="AR158" s="254">
        <f>SUMIFS(Pagamentos!$E:$E,Pagamentos!$B:$B,DRE!$B158,Pagamentos!$A:$A,DRE!AR$3)</f>
        <v>0</v>
      </c>
      <c r="AS158" s="254">
        <f>SUMIFS(Pagamentos!$E:$E,Pagamentos!$B:$B,DRE!$B158,Pagamentos!$A:$A,DRE!AS$3)</f>
        <v>0</v>
      </c>
    </row>
    <row r="159" spans="1:45" s="250" customFormat="1" outlineLevel="1" x14ac:dyDescent="0.25">
      <c r="A159" s="248">
        <v>156</v>
      </c>
      <c r="B159" s="251" t="str">
        <f>VLOOKUP(A159,Config!$A$8:$B$176,2,0)</f>
        <v xml:space="preserve">ACORDO JUDICIAIS </v>
      </c>
      <c r="C159" s="252"/>
      <c r="D159" s="253"/>
      <c r="F159" s="108"/>
      <c r="G159" s="103" t="str">
        <f t="shared" si="67"/>
        <v/>
      </c>
      <c r="I159" s="105">
        <f t="shared" si="76"/>
        <v>91217.61</v>
      </c>
      <c r="J159" s="103">
        <f t="shared" si="68"/>
        <v>3.836276080631839E-2</v>
      </c>
      <c r="L159" s="108">
        <f t="shared" si="86"/>
        <v>91217.61</v>
      </c>
      <c r="M159" s="103" t="e">
        <f t="shared" si="87"/>
        <v>#DIV/0!</v>
      </c>
      <c r="O159" s="254">
        <f>SUMIFS(Pagamentos!$E:$E,Pagamentos!$B:$B,DRE!$B159,Pagamentos!$A:$A,DRE!O$3)</f>
        <v>0</v>
      </c>
      <c r="P159" s="254">
        <f>SUMIFS(Pagamentos!$E:$E,Pagamentos!$B:$B,DRE!$B159,Pagamentos!$A:$A,DRE!P$3)</f>
        <v>0</v>
      </c>
      <c r="Q159" s="254">
        <f>SUMIFS(Pagamentos!$E:$E,Pagamentos!$B:$B,DRE!$B159,Pagamentos!$A:$A,DRE!Q$3)</f>
        <v>0</v>
      </c>
      <c r="R159" s="254">
        <f>SUMIFS(Pagamentos!$E:$E,Pagamentos!$B:$B,DRE!$B159,Pagamentos!$A:$A,DRE!R$3)</f>
        <v>29142.890000000003</v>
      </c>
      <c r="S159" s="254">
        <f>SUMIFS(Pagamentos!$E:$E,Pagamentos!$B:$B,DRE!$B159,Pagamentos!$A:$A,DRE!S$3)</f>
        <v>0</v>
      </c>
      <c r="T159" s="254">
        <f>SUMIFS(Pagamentos!$E:$E,Pagamentos!$B:$B,DRE!$B159,Pagamentos!$A:$A,DRE!T$3)</f>
        <v>0</v>
      </c>
      <c r="U159" s="254">
        <f>SUMIFS(Pagamentos!$E:$E,Pagamentos!$B:$B,DRE!$B159,Pagamentos!$A:$A,DRE!U$3)</f>
        <v>0</v>
      </c>
      <c r="V159" s="254">
        <f>SUMIFS(Pagamentos!$E:$E,Pagamentos!$B:$B,DRE!$B159,Pagamentos!$A:$A,DRE!V$3)</f>
        <v>0</v>
      </c>
      <c r="W159" s="254">
        <f>SUMIFS(Pagamentos!$E:$E,Pagamentos!$B:$B,DRE!$B159,Pagamentos!$A:$A,DRE!W$3)</f>
        <v>0</v>
      </c>
      <c r="X159" s="254">
        <f>SUMIFS(Pagamentos!$E:$E,Pagamentos!$B:$B,DRE!$B159,Pagamentos!$A:$A,DRE!X$3)</f>
        <v>1000</v>
      </c>
      <c r="Y159" s="254">
        <f>SUMIFS(Pagamentos!$E:$E,Pagamentos!$B:$B,DRE!$B159,Pagamentos!$A:$A,DRE!Y$3)</f>
        <v>0</v>
      </c>
      <c r="Z159" s="254">
        <f>SUMIFS(Pagamentos!$E:$E,Pagamentos!$B:$B,DRE!$B159,Pagamentos!$A:$A,DRE!Z$3)</f>
        <v>0</v>
      </c>
      <c r="AA159" s="254">
        <f>SUMIFS(Pagamentos!$E:$E,Pagamentos!$B:$B,DRE!$B159,Pagamentos!$A:$A,DRE!AA$3)</f>
        <v>59294.720000000001</v>
      </c>
      <c r="AB159" s="254">
        <f>SUMIFS(Pagamentos!$E:$E,Pagamentos!$B:$B,DRE!$B159,Pagamentos!$A:$A,DRE!AB$3)</f>
        <v>0</v>
      </c>
      <c r="AC159" s="254">
        <f>SUMIFS(Pagamentos!$E:$E,Pagamentos!$B:$B,DRE!$B159,Pagamentos!$A:$A,DRE!AC$3)</f>
        <v>0</v>
      </c>
      <c r="AD159" s="254">
        <f>SUMIFS(Pagamentos!$E:$E,Pagamentos!$B:$B,DRE!$B159,Pagamentos!$A:$A,DRE!AD$3)</f>
        <v>0</v>
      </c>
      <c r="AE159" s="254">
        <f>SUMIFS(Pagamentos!$E:$E,Pagamentos!$B:$B,DRE!$B159,Pagamentos!$A:$A,DRE!AE$3)</f>
        <v>0</v>
      </c>
      <c r="AF159" s="254">
        <f>SUMIFS(Pagamentos!$E:$E,Pagamentos!$B:$B,DRE!$B159,Pagamentos!$A:$A,DRE!AF$3)</f>
        <v>0</v>
      </c>
      <c r="AG159" s="254">
        <f>SUMIFS(Pagamentos!$E:$E,Pagamentos!$B:$B,DRE!$B159,Pagamentos!$A:$A,DRE!AG$3)</f>
        <v>0</v>
      </c>
      <c r="AH159" s="254">
        <f>SUMIFS(Pagamentos!$E:$E,Pagamentos!$B:$B,DRE!$B159,Pagamentos!$A:$A,DRE!AH$3)</f>
        <v>0</v>
      </c>
      <c r="AI159" s="254">
        <f>SUMIFS(Pagamentos!$E:$E,Pagamentos!$B:$B,DRE!$B159,Pagamentos!$A:$A,DRE!AI$3)</f>
        <v>0</v>
      </c>
      <c r="AJ159" s="254">
        <f>SUMIFS(Pagamentos!$E:$E,Pagamentos!$B:$B,DRE!$B159,Pagamentos!$A:$A,DRE!AJ$3)</f>
        <v>0</v>
      </c>
      <c r="AK159" s="254">
        <f>SUMIFS(Pagamentos!$E:$E,Pagamentos!$B:$B,DRE!$B159,Pagamentos!$A:$A,DRE!AK$3)</f>
        <v>0</v>
      </c>
      <c r="AL159" s="254">
        <f>SUMIFS(Pagamentos!$E:$E,Pagamentos!$B:$B,DRE!$B159,Pagamentos!$A:$A,DRE!AL$3)</f>
        <v>0</v>
      </c>
      <c r="AM159" s="254">
        <f>SUMIFS(Pagamentos!$E:$E,Pagamentos!$B:$B,DRE!$B159,Pagamentos!$A:$A,DRE!AM$3)</f>
        <v>0</v>
      </c>
      <c r="AN159" s="254">
        <f>SUMIFS(Pagamentos!$E:$E,Pagamentos!$B:$B,DRE!$B159,Pagamentos!$A:$A,DRE!AN$3)</f>
        <v>0</v>
      </c>
      <c r="AO159" s="254">
        <f>SUMIFS(Pagamentos!$E:$E,Pagamentos!$B:$B,DRE!$B159,Pagamentos!$A:$A,DRE!AO$3)</f>
        <v>1780</v>
      </c>
      <c r="AP159" s="254">
        <f>SUMIFS(Pagamentos!$E:$E,Pagamentos!$B:$B,DRE!$B159,Pagamentos!$A:$A,DRE!AP$3)</f>
        <v>0</v>
      </c>
      <c r="AQ159" s="254">
        <f>SUMIFS(Pagamentos!$E:$E,Pagamentos!$B:$B,DRE!$B159,Pagamentos!$A:$A,DRE!AQ$3)</f>
        <v>0</v>
      </c>
      <c r="AR159" s="254">
        <f>SUMIFS(Pagamentos!$E:$E,Pagamentos!$B:$B,DRE!$B159,Pagamentos!$A:$A,DRE!AR$3)</f>
        <v>0</v>
      </c>
      <c r="AS159" s="254">
        <f>SUMIFS(Pagamentos!$E:$E,Pagamentos!$B:$B,DRE!$B159,Pagamentos!$A:$A,DRE!AS$3)</f>
        <v>0</v>
      </c>
    </row>
    <row r="160" spans="1:45" s="250" customFormat="1" outlineLevel="1" x14ac:dyDescent="0.25">
      <c r="A160" s="248">
        <v>157</v>
      </c>
      <c r="B160" s="251" t="str">
        <f>VLOOKUP(A160,Config!$A$8:$B$176,2,0)</f>
        <v>JUROS</v>
      </c>
      <c r="C160" s="252"/>
      <c r="D160" s="253"/>
      <c r="F160" s="108"/>
      <c r="G160" s="103" t="str">
        <f t="shared" si="67"/>
        <v/>
      </c>
      <c r="I160" s="105">
        <f t="shared" si="76"/>
        <v>0.45</v>
      </c>
      <c r="J160" s="103">
        <f t="shared" si="68"/>
        <v>1.892533948526307E-7</v>
      </c>
      <c r="L160" s="108">
        <f t="shared" si="86"/>
        <v>0.45</v>
      </c>
      <c r="M160" s="103" t="e">
        <f t="shared" si="87"/>
        <v>#DIV/0!</v>
      </c>
      <c r="O160" s="254">
        <f>SUMIFS(Pagamentos!$E:$E,Pagamentos!$B:$B,DRE!$B160,Pagamentos!$A:$A,DRE!O$3)</f>
        <v>0</v>
      </c>
      <c r="P160" s="254">
        <f>SUMIFS(Pagamentos!$E:$E,Pagamentos!$B:$B,DRE!$B160,Pagamentos!$A:$A,DRE!P$3)</f>
        <v>0.45</v>
      </c>
      <c r="Q160" s="254">
        <f>SUMIFS(Pagamentos!$E:$E,Pagamentos!$B:$B,DRE!$B160,Pagamentos!$A:$A,DRE!Q$3)</f>
        <v>0</v>
      </c>
      <c r="R160" s="254">
        <f>SUMIFS(Pagamentos!$E:$E,Pagamentos!$B:$B,DRE!$B160,Pagamentos!$A:$A,DRE!R$3)</f>
        <v>0</v>
      </c>
      <c r="S160" s="254">
        <f>SUMIFS(Pagamentos!$E:$E,Pagamentos!$B:$B,DRE!$B160,Pagamentos!$A:$A,DRE!S$3)</f>
        <v>0</v>
      </c>
      <c r="T160" s="254">
        <f>SUMIFS(Pagamentos!$E:$E,Pagamentos!$B:$B,DRE!$B160,Pagamentos!$A:$A,DRE!T$3)</f>
        <v>0</v>
      </c>
      <c r="U160" s="254">
        <f>SUMIFS(Pagamentos!$E:$E,Pagamentos!$B:$B,DRE!$B160,Pagamentos!$A:$A,DRE!U$3)</f>
        <v>0</v>
      </c>
      <c r="V160" s="254">
        <f>SUMIFS(Pagamentos!$E:$E,Pagamentos!$B:$B,DRE!$B160,Pagamentos!$A:$A,DRE!V$3)</f>
        <v>0</v>
      </c>
      <c r="W160" s="254">
        <f>SUMIFS(Pagamentos!$E:$E,Pagamentos!$B:$B,DRE!$B160,Pagamentos!$A:$A,DRE!W$3)</f>
        <v>0</v>
      </c>
      <c r="X160" s="254">
        <f>SUMIFS(Pagamentos!$E:$E,Pagamentos!$B:$B,DRE!$B160,Pagamentos!$A:$A,DRE!X$3)</f>
        <v>0</v>
      </c>
      <c r="Y160" s="254">
        <f>SUMIFS(Pagamentos!$E:$E,Pagamentos!$B:$B,DRE!$B160,Pagamentos!$A:$A,DRE!Y$3)</f>
        <v>0</v>
      </c>
      <c r="Z160" s="254">
        <f>SUMIFS(Pagamentos!$E:$E,Pagamentos!$B:$B,DRE!$B160,Pagamentos!$A:$A,DRE!Z$3)</f>
        <v>0</v>
      </c>
      <c r="AA160" s="254">
        <f>SUMIFS(Pagamentos!$E:$E,Pagamentos!$B:$B,DRE!$B160,Pagamentos!$A:$A,DRE!AA$3)</f>
        <v>0</v>
      </c>
      <c r="AB160" s="254">
        <f>SUMIFS(Pagamentos!$E:$E,Pagamentos!$B:$B,DRE!$B160,Pagamentos!$A:$A,DRE!AB$3)</f>
        <v>0</v>
      </c>
      <c r="AC160" s="254">
        <f>SUMIFS(Pagamentos!$E:$E,Pagamentos!$B:$B,DRE!$B160,Pagamentos!$A:$A,DRE!AC$3)</f>
        <v>0</v>
      </c>
      <c r="AD160" s="254">
        <f>SUMIFS(Pagamentos!$E:$E,Pagamentos!$B:$B,DRE!$B160,Pagamentos!$A:$A,DRE!AD$3)</f>
        <v>0</v>
      </c>
      <c r="AE160" s="254">
        <f>SUMIFS(Pagamentos!$E:$E,Pagamentos!$B:$B,DRE!$B160,Pagamentos!$A:$A,DRE!AE$3)</f>
        <v>0</v>
      </c>
      <c r="AF160" s="254">
        <f>SUMIFS(Pagamentos!$E:$E,Pagamentos!$B:$B,DRE!$B160,Pagamentos!$A:$A,DRE!AF$3)</f>
        <v>0</v>
      </c>
      <c r="AG160" s="254">
        <f>SUMIFS(Pagamentos!$E:$E,Pagamentos!$B:$B,DRE!$B160,Pagamentos!$A:$A,DRE!AG$3)</f>
        <v>0</v>
      </c>
      <c r="AH160" s="254">
        <f>SUMIFS(Pagamentos!$E:$E,Pagamentos!$B:$B,DRE!$B160,Pagamentos!$A:$A,DRE!AH$3)</f>
        <v>0</v>
      </c>
      <c r="AI160" s="254">
        <f>SUMIFS(Pagamentos!$E:$E,Pagamentos!$B:$B,DRE!$B160,Pagamentos!$A:$A,DRE!AI$3)</f>
        <v>0</v>
      </c>
      <c r="AJ160" s="254">
        <f>SUMIFS(Pagamentos!$E:$E,Pagamentos!$B:$B,DRE!$B160,Pagamentos!$A:$A,DRE!AJ$3)</f>
        <v>0</v>
      </c>
      <c r="AK160" s="254">
        <f>SUMIFS(Pagamentos!$E:$E,Pagamentos!$B:$B,DRE!$B160,Pagamentos!$A:$A,DRE!AK$3)</f>
        <v>0</v>
      </c>
      <c r="AL160" s="254">
        <f>SUMIFS(Pagamentos!$E:$E,Pagamentos!$B:$B,DRE!$B160,Pagamentos!$A:$A,DRE!AL$3)</f>
        <v>0</v>
      </c>
      <c r="AM160" s="254">
        <f>SUMIFS(Pagamentos!$E:$E,Pagamentos!$B:$B,DRE!$B160,Pagamentos!$A:$A,DRE!AM$3)</f>
        <v>0</v>
      </c>
      <c r="AN160" s="254">
        <f>SUMIFS(Pagamentos!$E:$E,Pagamentos!$B:$B,DRE!$B160,Pagamentos!$A:$A,DRE!AN$3)</f>
        <v>0</v>
      </c>
      <c r="AO160" s="254">
        <f>SUMIFS(Pagamentos!$E:$E,Pagamentos!$B:$B,DRE!$B160,Pagamentos!$A:$A,DRE!AO$3)</f>
        <v>0</v>
      </c>
      <c r="AP160" s="254">
        <f>SUMIFS(Pagamentos!$E:$E,Pagamentos!$B:$B,DRE!$B160,Pagamentos!$A:$A,DRE!AP$3)</f>
        <v>0</v>
      </c>
      <c r="AQ160" s="254">
        <f>SUMIFS(Pagamentos!$E:$E,Pagamentos!$B:$B,DRE!$B160,Pagamentos!$A:$A,DRE!AQ$3)</f>
        <v>0</v>
      </c>
      <c r="AR160" s="254">
        <f>SUMIFS(Pagamentos!$E:$E,Pagamentos!$B:$B,DRE!$B160,Pagamentos!$A:$A,DRE!AR$3)</f>
        <v>0</v>
      </c>
      <c r="AS160" s="254">
        <f>SUMIFS(Pagamentos!$E:$E,Pagamentos!$B:$B,DRE!$B160,Pagamentos!$A:$A,DRE!AS$3)</f>
        <v>0</v>
      </c>
    </row>
    <row r="161" spans="1:47" s="250" customFormat="1" outlineLevel="1" x14ac:dyDescent="0.25">
      <c r="A161" s="248">
        <v>158</v>
      </c>
      <c r="B161" s="251" t="str">
        <f>VLOOKUP(A161,Config!$A$8:$B$176,2,0)</f>
        <v>LIQUIDAÇÃO FOMENTO</v>
      </c>
      <c r="C161" s="252"/>
      <c r="D161" s="253"/>
      <c r="F161" s="108"/>
      <c r="G161" s="103" t="str">
        <f t="shared" si="67"/>
        <v/>
      </c>
      <c r="I161" s="105">
        <f t="shared" si="76"/>
        <v>590965.09000000008</v>
      </c>
      <c r="J161" s="103">
        <f t="shared" si="68"/>
        <v>0.24853811004864546</v>
      </c>
      <c r="L161" s="108">
        <f t="shared" si="86"/>
        <v>590965.09000000008</v>
      </c>
      <c r="M161" s="103" t="e">
        <f t="shared" si="87"/>
        <v>#DIV/0!</v>
      </c>
      <c r="O161" s="254">
        <f>SUMIFS(Pagamentos!$E:$E,Pagamentos!$B:$B,DRE!$B161,Pagamentos!$A:$A,DRE!O$3)</f>
        <v>0</v>
      </c>
      <c r="P161" s="254">
        <f>SUMIFS(Pagamentos!$E:$E,Pagamentos!$B:$B,DRE!$B161,Pagamentos!$A:$A,DRE!P$3)</f>
        <v>284115.98</v>
      </c>
      <c r="Q161" s="254">
        <f>SUMIFS(Pagamentos!$E:$E,Pagamentos!$B:$B,DRE!$B161,Pagamentos!$A:$A,DRE!Q$3)</f>
        <v>306849.11000000004</v>
      </c>
      <c r="R161" s="254">
        <f>SUMIFS(Pagamentos!$E:$E,Pagamentos!$B:$B,DRE!$B161,Pagamentos!$A:$A,DRE!R$3)</f>
        <v>0</v>
      </c>
      <c r="S161" s="254">
        <f>SUMIFS(Pagamentos!$E:$E,Pagamentos!$B:$B,DRE!$B161,Pagamentos!$A:$A,DRE!S$3)</f>
        <v>0</v>
      </c>
      <c r="T161" s="254">
        <f>SUMIFS(Pagamentos!$E:$E,Pagamentos!$B:$B,DRE!$B161,Pagamentos!$A:$A,DRE!T$3)</f>
        <v>0</v>
      </c>
      <c r="U161" s="254">
        <f>SUMIFS(Pagamentos!$E:$E,Pagamentos!$B:$B,DRE!$B161,Pagamentos!$A:$A,DRE!U$3)</f>
        <v>0</v>
      </c>
      <c r="V161" s="254">
        <f>SUMIFS(Pagamentos!$E:$E,Pagamentos!$B:$B,DRE!$B161,Pagamentos!$A:$A,DRE!V$3)</f>
        <v>0</v>
      </c>
      <c r="W161" s="254">
        <f>SUMIFS(Pagamentos!$E:$E,Pagamentos!$B:$B,DRE!$B161,Pagamentos!$A:$A,DRE!W$3)</f>
        <v>0</v>
      </c>
      <c r="X161" s="254">
        <f>SUMIFS(Pagamentos!$E:$E,Pagamentos!$B:$B,DRE!$B161,Pagamentos!$A:$A,DRE!X$3)</f>
        <v>0</v>
      </c>
      <c r="Y161" s="254">
        <f>SUMIFS(Pagamentos!$E:$E,Pagamentos!$B:$B,DRE!$B161,Pagamentos!$A:$A,DRE!Y$3)</f>
        <v>0</v>
      </c>
      <c r="Z161" s="254">
        <f>SUMIFS(Pagamentos!$E:$E,Pagamentos!$B:$B,DRE!$B161,Pagamentos!$A:$A,DRE!Z$3)</f>
        <v>0</v>
      </c>
      <c r="AA161" s="254">
        <f>SUMIFS(Pagamentos!$E:$E,Pagamentos!$B:$B,DRE!$B161,Pagamentos!$A:$A,DRE!AA$3)</f>
        <v>0</v>
      </c>
      <c r="AB161" s="254">
        <f>SUMIFS(Pagamentos!$E:$E,Pagamentos!$B:$B,DRE!$B161,Pagamentos!$A:$A,DRE!AB$3)</f>
        <v>0</v>
      </c>
      <c r="AC161" s="254">
        <f>SUMIFS(Pagamentos!$E:$E,Pagamentos!$B:$B,DRE!$B161,Pagamentos!$A:$A,DRE!AC$3)</f>
        <v>0</v>
      </c>
      <c r="AD161" s="254">
        <f>SUMIFS(Pagamentos!$E:$E,Pagamentos!$B:$B,DRE!$B161,Pagamentos!$A:$A,DRE!AD$3)</f>
        <v>0</v>
      </c>
      <c r="AE161" s="254">
        <f>SUMIFS(Pagamentos!$E:$E,Pagamentos!$B:$B,DRE!$B161,Pagamentos!$A:$A,DRE!AE$3)</f>
        <v>0</v>
      </c>
      <c r="AF161" s="254">
        <f>SUMIFS(Pagamentos!$E:$E,Pagamentos!$B:$B,DRE!$B161,Pagamentos!$A:$A,DRE!AF$3)</f>
        <v>0</v>
      </c>
      <c r="AG161" s="254">
        <f>SUMIFS(Pagamentos!$E:$E,Pagamentos!$B:$B,DRE!$B161,Pagamentos!$A:$A,DRE!AG$3)</f>
        <v>0</v>
      </c>
      <c r="AH161" s="254">
        <f>SUMIFS(Pagamentos!$E:$E,Pagamentos!$B:$B,DRE!$B161,Pagamentos!$A:$A,DRE!AH$3)</f>
        <v>0</v>
      </c>
      <c r="AI161" s="254">
        <f>SUMIFS(Pagamentos!$E:$E,Pagamentos!$B:$B,DRE!$B161,Pagamentos!$A:$A,DRE!AI$3)</f>
        <v>0</v>
      </c>
      <c r="AJ161" s="254">
        <f>SUMIFS(Pagamentos!$E:$E,Pagamentos!$B:$B,DRE!$B161,Pagamentos!$A:$A,DRE!AJ$3)</f>
        <v>0</v>
      </c>
      <c r="AK161" s="254">
        <f>SUMIFS(Pagamentos!$E:$E,Pagamentos!$B:$B,DRE!$B161,Pagamentos!$A:$A,DRE!AK$3)</f>
        <v>0</v>
      </c>
      <c r="AL161" s="254">
        <f>SUMIFS(Pagamentos!$E:$E,Pagamentos!$B:$B,DRE!$B161,Pagamentos!$A:$A,DRE!AL$3)</f>
        <v>0</v>
      </c>
      <c r="AM161" s="254">
        <f>SUMIFS(Pagamentos!$E:$E,Pagamentos!$B:$B,DRE!$B161,Pagamentos!$A:$A,DRE!AM$3)</f>
        <v>0</v>
      </c>
      <c r="AN161" s="254">
        <f>SUMIFS(Pagamentos!$E:$E,Pagamentos!$B:$B,DRE!$B161,Pagamentos!$A:$A,DRE!AN$3)</f>
        <v>0</v>
      </c>
      <c r="AO161" s="254">
        <f>SUMIFS(Pagamentos!$E:$E,Pagamentos!$B:$B,DRE!$B161,Pagamentos!$A:$A,DRE!AO$3)</f>
        <v>0</v>
      </c>
      <c r="AP161" s="254">
        <f>SUMIFS(Pagamentos!$E:$E,Pagamentos!$B:$B,DRE!$B161,Pagamentos!$A:$A,DRE!AP$3)</f>
        <v>0</v>
      </c>
      <c r="AQ161" s="254">
        <f>SUMIFS(Pagamentos!$E:$E,Pagamentos!$B:$B,DRE!$B161,Pagamentos!$A:$A,DRE!AQ$3)</f>
        <v>0</v>
      </c>
      <c r="AR161" s="254">
        <f>SUMIFS(Pagamentos!$E:$E,Pagamentos!$B:$B,DRE!$B161,Pagamentos!$A:$A,DRE!AR$3)</f>
        <v>0</v>
      </c>
      <c r="AS161" s="254">
        <f>SUMIFS(Pagamentos!$E:$E,Pagamentos!$B:$B,DRE!$B161,Pagamentos!$A:$A,DRE!AS$3)</f>
        <v>0</v>
      </c>
    </row>
    <row r="162" spans="1:47" s="250" customFormat="1" outlineLevel="1" x14ac:dyDescent="0.25">
      <c r="A162" s="248">
        <v>159</v>
      </c>
      <c r="B162" s="251" t="str">
        <f>VLOOKUP(A162,Config!$A$8:$B$176,2,0)</f>
        <v>MULTA</v>
      </c>
      <c r="C162" s="252"/>
      <c r="D162" s="253"/>
      <c r="F162" s="108"/>
      <c r="G162" s="103"/>
      <c r="I162" s="105">
        <f t="shared" si="76"/>
        <v>0</v>
      </c>
      <c r="J162" s="103">
        <f t="shared" si="68"/>
        <v>0</v>
      </c>
      <c r="L162" s="108" t="str">
        <f t="shared" si="86"/>
        <v/>
      </c>
      <c r="M162" s="103" t="str">
        <f t="shared" si="87"/>
        <v/>
      </c>
      <c r="O162" s="254">
        <f>SUMIFS(Pagamentos!$E:$E,Pagamentos!$B:$B,DRE!$B162,Pagamentos!$A:$A,DRE!O$3)</f>
        <v>0</v>
      </c>
      <c r="P162" s="254">
        <f>SUMIFS(Pagamentos!$E:$E,Pagamentos!$B:$B,DRE!$B162,Pagamentos!$A:$A,DRE!P$3)</f>
        <v>0</v>
      </c>
      <c r="Q162" s="254">
        <f>SUMIFS(Pagamentos!$E:$E,Pagamentos!$B:$B,DRE!$B162,Pagamentos!$A:$A,DRE!Q$3)</f>
        <v>0</v>
      </c>
      <c r="R162" s="254">
        <f>SUMIFS(Pagamentos!$E:$E,Pagamentos!$B:$B,DRE!$B162,Pagamentos!$A:$A,DRE!R$3)</f>
        <v>0</v>
      </c>
      <c r="S162" s="254">
        <f>SUMIFS(Pagamentos!$E:$E,Pagamentos!$B:$B,DRE!$B162,Pagamentos!$A:$A,DRE!S$3)</f>
        <v>0</v>
      </c>
      <c r="T162" s="254">
        <f>SUMIFS(Pagamentos!$E:$E,Pagamentos!$B:$B,DRE!$B162,Pagamentos!$A:$A,DRE!T$3)</f>
        <v>0</v>
      </c>
      <c r="U162" s="254">
        <f>SUMIFS(Pagamentos!$E:$E,Pagamentos!$B:$B,DRE!$B162,Pagamentos!$A:$A,DRE!U$3)</f>
        <v>0</v>
      </c>
      <c r="V162" s="254">
        <f>SUMIFS(Pagamentos!$E:$E,Pagamentos!$B:$B,DRE!$B162,Pagamentos!$A:$A,DRE!V$3)</f>
        <v>0</v>
      </c>
      <c r="W162" s="254">
        <f>SUMIFS(Pagamentos!$E:$E,Pagamentos!$B:$B,DRE!$B162,Pagamentos!$A:$A,DRE!W$3)</f>
        <v>0</v>
      </c>
      <c r="X162" s="254">
        <f>SUMIFS(Pagamentos!$E:$E,Pagamentos!$B:$B,DRE!$B162,Pagamentos!$A:$A,DRE!X$3)</f>
        <v>0</v>
      </c>
      <c r="Y162" s="254">
        <f>SUMIFS(Pagamentos!$E:$E,Pagamentos!$B:$B,DRE!$B162,Pagamentos!$A:$A,DRE!Y$3)</f>
        <v>0</v>
      </c>
      <c r="Z162" s="254">
        <f>SUMIFS(Pagamentos!$E:$E,Pagamentos!$B:$B,DRE!$B162,Pagamentos!$A:$A,DRE!Z$3)</f>
        <v>0</v>
      </c>
      <c r="AA162" s="254">
        <f>SUMIFS(Pagamentos!$E:$E,Pagamentos!$B:$B,DRE!$B162,Pagamentos!$A:$A,DRE!AA$3)</f>
        <v>0</v>
      </c>
      <c r="AB162" s="254">
        <f>SUMIFS(Pagamentos!$E:$E,Pagamentos!$B:$B,DRE!$B162,Pagamentos!$A:$A,DRE!AB$3)</f>
        <v>0</v>
      </c>
      <c r="AC162" s="254">
        <f>SUMIFS(Pagamentos!$E:$E,Pagamentos!$B:$B,DRE!$B162,Pagamentos!$A:$A,DRE!AC$3)</f>
        <v>0</v>
      </c>
      <c r="AD162" s="254">
        <f>SUMIFS(Pagamentos!$E:$E,Pagamentos!$B:$B,DRE!$B162,Pagamentos!$A:$A,DRE!AD$3)</f>
        <v>0</v>
      </c>
      <c r="AE162" s="254">
        <f>SUMIFS(Pagamentos!$E:$E,Pagamentos!$B:$B,DRE!$B162,Pagamentos!$A:$A,DRE!AE$3)</f>
        <v>0</v>
      </c>
      <c r="AF162" s="254">
        <f>SUMIFS(Pagamentos!$E:$E,Pagamentos!$B:$B,DRE!$B162,Pagamentos!$A:$A,DRE!AF$3)</f>
        <v>0</v>
      </c>
      <c r="AG162" s="254">
        <f>SUMIFS(Pagamentos!$E:$E,Pagamentos!$B:$B,DRE!$B162,Pagamentos!$A:$A,DRE!AG$3)</f>
        <v>0</v>
      </c>
      <c r="AH162" s="254">
        <f>SUMIFS(Pagamentos!$E:$E,Pagamentos!$B:$B,DRE!$B162,Pagamentos!$A:$A,DRE!AH$3)</f>
        <v>0</v>
      </c>
      <c r="AI162" s="254">
        <f>SUMIFS(Pagamentos!$E:$E,Pagamentos!$B:$B,DRE!$B162,Pagamentos!$A:$A,DRE!AI$3)</f>
        <v>0</v>
      </c>
      <c r="AJ162" s="254">
        <f>SUMIFS(Pagamentos!$E:$E,Pagamentos!$B:$B,DRE!$B162,Pagamentos!$A:$A,DRE!AJ$3)</f>
        <v>0</v>
      </c>
      <c r="AK162" s="254">
        <f>SUMIFS(Pagamentos!$E:$E,Pagamentos!$B:$B,DRE!$B162,Pagamentos!$A:$A,DRE!AK$3)</f>
        <v>0</v>
      </c>
      <c r="AL162" s="254">
        <f>SUMIFS(Pagamentos!$E:$E,Pagamentos!$B:$B,DRE!$B162,Pagamentos!$A:$A,DRE!AL$3)</f>
        <v>0</v>
      </c>
      <c r="AM162" s="254">
        <f>SUMIFS(Pagamentos!$E:$E,Pagamentos!$B:$B,DRE!$B162,Pagamentos!$A:$A,DRE!AM$3)</f>
        <v>0</v>
      </c>
      <c r="AN162" s="254">
        <f>SUMIFS(Pagamentos!$E:$E,Pagamentos!$B:$B,DRE!$B162,Pagamentos!$A:$A,DRE!AN$3)</f>
        <v>0</v>
      </c>
      <c r="AO162" s="254">
        <f>SUMIFS(Pagamentos!$E:$E,Pagamentos!$B:$B,DRE!$B162,Pagamentos!$A:$A,DRE!AO$3)</f>
        <v>0</v>
      </c>
      <c r="AP162" s="254">
        <f>SUMIFS(Pagamentos!$E:$E,Pagamentos!$B:$B,DRE!$B162,Pagamentos!$A:$A,DRE!AP$3)</f>
        <v>0</v>
      </c>
      <c r="AQ162" s="254">
        <f>SUMIFS(Pagamentos!$E:$E,Pagamentos!$B:$B,DRE!$B162,Pagamentos!$A:$A,DRE!AQ$3)</f>
        <v>0</v>
      </c>
      <c r="AR162" s="254">
        <f>SUMIFS(Pagamentos!$E:$E,Pagamentos!$B:$B,DRE!$B162,Pagamentos!$A:$A,DRE!AR$3)</f>
        <v>0</v>
      </c>
      <c r="AS162" s="254"/>
    </row>
    <row r="163" spans="1:47" s="250" customFormat="1" outlineLevel="1" x14ac:dyDescent="0.25">
      <c r="A163" s="248">
        <v>160</v>
      </c>
      <c r="B163" s="251" t="str">
        <f>VLOOKUP(A163,Config!$A$8:$B$176,2,0)</f>
        <v>MÚTUOS DESPESA - ALUFORCE</v>
      </c>
      <c r="C163" s="252"/>
      <c r="D163" s="253"/>
      <c r="F163" s="108"/>
      <c r="G163" s="103"/>
      <c r="I163" s="105">
        <f t="shared" ref="I163" si="88">SUM(O163:AS163)</f>
        <v>256212.58</v>
      </c>
      <c r="J163" s="103">
        <f t="shared" ref="J163" si="89">IF($I$4&gt;0,I163/$I$4,"")</f>
        <v>0.10775355681989161</v>
      </c>
      <c r="L163" s="108">
        <f t="shared" ref="L163" si="90">IF(I163&gt;0,I163-F163,"")</f>
        <v>256212.58</v>
      </c>
      <c r="M163" s="103" t="e">
        <f t="shared" ref="M163" si="91">IF(I163&gt;0,I163/F163-1,"")</f>
        <v>#DIV/0!</v>
      </c>
      <c r="O163" s="254">
        <f>SUMIFS(Pagamentos!$E:$E,Pagamentos!$B:$B,DRE!$B163,Pagamentos!$A:$A,DRE!O$3)</f>
        <v>0</v>
      </c>
      <c r="P163" s="254">
        <f>SUMIFS(Pagamentos!$E:$E,Pagamentos!$B:$B,DRE!$B163,Pagamentos!$A:$A,DRE!P$3)</f>
        <v>6225.22</v>
      </c>
      <c r="Q163" s="254">
        <f>SUMIFS(Pagamentos!$E:$E,Pagamentos!$B:$B,DRE!$B163,Pagamentos!$A:$A,DRE!Q$3)</f>
        <v>0</v>
      </c>
      <c r="R163" s="254">
        <f>SUMIFS(Pagamentos!$E:$E,Pagamentos!$B:$B,DRE!$B163,Pagamentos!$A:$A,DRE!R$3)</f>
        <v>0</v>
      </c>
      <c r="S163" s="254">
        <f>SUMIFS(Pagamentos!$E:$E,Pagamentos!$B:$B,DRE!$B163,Pagamentos!$A:$A,DRE!S$3)</f>
        <v>77270.290000000008</v>
      </c>
      <c r="T163" s="254">
        <f>SUMIFS(Pagamentos!$E:$E,Pagamentos!$B:$B,DRE!$B163,Pagamentos!$A:$A,DRE!T$3)</f>
        <v>2975.34</v>
      </c>
      <c r="U163" s="254">
        <f>SUMIFS(Pagamentos!$E:$E,Pagamentos!$B:$B,DRE!$B163,Pagamentos!$A:$A,DRE!U$3)</f>
        <v>0</v>
      </c>
      <c r="V163" s="254">
        <f>SUMIFS(Pagamentos!$E:$E,Pagamentos!$B:$B,DRE!$B163,Pagamentos!$A:$A,DRE!V$3)</f>
        <v>0</v>
      </c>
      <c r="W163" s="254">
        <f>SUMIFS(Pagamentos!$E:$E,Pagamentos!$B:$B,DRE!$B163,Pagamentos!$A:$A,DRE!W$3)</f>
        <v>60</v>
      </c>
      <c r="X163" s="254">
        <f>SUMIFS(Pagamentos!$E:$E,Pagamentos!$B:$B,DRE!$B163,Pagamentos!$A:$A,DRE!X$3)</f>
        <v>3000</v>
      </c>
      <c r="Y163" s="254">
        <f>SUMIFS(Pagamentos!$E:$E,Pagamentos!$B:$B,DRE!$B163,Pagamentos!$A:$A,DRE!Y$3)</f>
        <v>120</v>
      </c>
      <c r="Z163" s="254">
        <f>SUMIFS(Pagamentos!$E:$E,Pagamentos!$B:$B,DRE!$B163,Pagamentos!$A:$A,DRE!Z$3)</f>
        <v>0</v>
      </c>
      <c r="AA163" s="254">
        <f>SUMIFS(Pagamentos!$E:$E,Pagamentos!$B:$B,DRE!$B163,Pagamentos!$A:$A,DRE!AA$3)</f>
        <v>78293.37</v>
      </c>
      <c r="AB163" s="254">
        <f>SUMIFS(Pagamentos!$E:$E,Pagamentos!$B:$B,DRE!$B163,Pagamentos!$A:$A,DRE!AB$3)</f>
        <v>0</v>
      </c>
      <c r="AC163" s="254">
        <f>SUMIFS(Pagamentos!$E:$E,Pagamentos!$B:$B,DRE!$B163,Pagamentos!$A:$A,DRE!AC$3)</f>
        <v>0</v>
      </c>
      <c r="AD163" s="254">
        <f>SUMIFS(Pagamentos!$E:$E,Pagamentos!$B:$B,DRE!$B163,Pagamentos!$A:$A,DRE!AD$3)</f>
        <v>0</v>
      </c>
      <c r="AE163" s="254">
        <f>SUMIFS(Pagamentos!$E:$E,Pagamentos!$B:$B,DRE!$B163,Pagamentos!$A:$A,DRE!AE$3)</f>
        <v>0</v>
      </c>
      <c r="AF163" s="254">
        <f>SUMIFS(Pagamentos!$E:$E,Pagamentos!$B:$B,DRE!$B163,Pagamentos!$A:$A,DRE!AF$3)</f>
        <v>77335.02</v>
      </c>
      <c r="AG163" s="254">
        <f>SUMIFS(Pagamentos!$E:$E,Pagamentos!$B:$B,DRE!$B163,Pagamentos!$A:$A,DRE!AG$3)</f>
        <v>118.24</v>
      </c>
      <c r="AH163" s="254">
        <f>SUMIFS(Pagamentos!$E:$E,Pagamentos!$B:$B,DRE!$B163,Pagamentos!$A:$A,DRE!AH$3)</f>
        <v>0</v>
      </c>
      <c r="AI163" s="254">
        <f>SUMIFS(Pagamentos!$E:$E,Pagamentos!$B:$B,DRE!$B163,Pagamentos!$A:$A,DRE!AI$3)</f>
        <v>0</v>
      </c>
      <c r="AJ163" s="254">
        <f>SUMIFS(Pagamentos!$E:$E,Pagamentos!$B:$B,DRE!$B163,Pagamentos!$A:$A,DRE!AJ$3)</f>
        <v>0</v>
      </c>
      <c r="AK163" s="254">
        <f>SUMIFS(Pagamentos!$E:$E,Pagamentos!$B:$B,DRE!$B163,Pagamentos!$A:$A,DRE!AK$3)</f>
        <v>280</v>
      </c>
      <c r="AL163" s="254">
        <f>SUMIFS(Pagamentos!$E:$E,Pagamentos!$B:$B,DRE!$B163,Pagamentos!$A:$A,DRE!AL$3)</f>
        <v>0</v>
      </c>
      <c r="AM163" s="254">
        <f>SUMIFS(Pagamentos!$E:$E,Pagamentos!$B:$B,DRE!$B163,Pagamentos!$A:$A,DRE!AM$3)</f>
        <v>0</v>
      </c>
      <c r="AN163" s="254">
        <f>SUMIFS(Pagamentos!$E:$E,Pagamentos!$B:$B,DRE!$B163,Pagamentos!$A:$A,DRE!AN$3)</f>
        <v>0</v>
      </c>
      <c r="AO163" s="254">
        <f>SUMIFS(Pagamentos!$E:$E,Pagamentos!$B:$B,DRE!$B163,Pagamentos!$A:$A,DRE!AO$3)</f>
        <v>10535.1</v>
      </c>
      <c r="AP163" s="254">
        <f>SUMIFS(Pagamentos!$E:$E,Pagamentos!$B:$B,DRE!$B163,Pagamentos!$A:$A,DRE!AP$3)</f>
        <v>0</v>
      </c>
      <c r="AQ163" s="254">
        <f>SUMIFS(Pagamentos!$E:$E,Pagamentos!$B:$B,DRE!$B163,Pagamentos!$A:$A,DRE!AQ$3)</f>
        <v>0</v>
      </c>
      <c r="AR163" s="254">
        <f>SUMIFS(Pagamentos!$E:$E,Pagamentos!$B:$B,DRE!$B163,Pagamentos!$A:$A,DRE!AR$3)</f>
        <v>0</v>
      </c>
      <c r="AS163" s="254"/>
    </row>
    <row r="164" spans="1:47" s="250" customFormat="1" outlineLevel="1" x14ac:dyDescent="0.25">
      <c r="A164" s="248">
        <v>161</v>
      </c>
      <c r="B164" s="251" t="str">
        <f>VLOOKUP(A164,Config!$A$8:$B$176,2,0)</f>
        <v>MÚTUOS DESPESA - ENERGY</v>
      </c>
      <c r="C164" s="252"/>
      <c r="D164" s="253"/>
      <c r="F164" s="108"/>
      <c r="G164" s="103" t="str">
        <f>IF(F164&gt;0,F164/F$4,"")</f>
        <v/>
      </c>
      <c r="I164" s="105">
        <f t="shared" si="76"/>
        <v>446343.95999999996</v>
      </c>
      <c r="J164" s="103">
        <f t="shared" si="68"/>
        <v>0.18771579933770399</v>
      </c>
      <c r="L164" s="108">
        <f t="shared" si="86"/>
        <v>446343.95999999996</v>
      </c>
      <c r="M164" s="103" t="e">
        <f t="shared" si="87"/>
        <v>#DIV/0!</v>
      </c>
      <c r="O164" s="254">
        <f>SUMIFS(Pagamentos!$E:$E,Pagamentos!$B:$B,DRE!$B164,Pagamentos!$A:$A,DRE!O$3)</f>
        <v>0</v>
      </c>
      <c r="P164" s="254">
        <f>SUMIFS(Pagamentos!$E:$E,Pagamentos!$B:$B,DRE!$B164,Pagamentos!$A:$A,DRE!P$3)</f>
        <v>0</v>
      </c>
      <c r="Q164" s="254">
        <f>SUMIFS(Pagamentos!$E:$E,Pagamentos!$B:$B,DRE!$B164,Pagamentos!$A:$A,DRE!Q$3)</f>
        <v>0</v>
      </c>
      <c r="R164" s="254">
        <f>SUMIFS(Pagamentos!$E:$E,Pagamentos!$B:$B,DRE!$B164,Pagamentos!$A:$A,DRE!R$3)</f>
        <v>307615.48</v>
      </c>
      <c r="S164" s="254">
        <f>SUMIFS(Pagamentos!$E:$E,Pagamentos!$B:$B,DRE!$B164,Pagamentos!$A:$A,DRE!S$3)</f>
        <v>1464.43</v>
      </c>
      <c r="T164" s="254">
        <f>SUMIFS(Pagamentos!$E:$E,Pagamentos!$B:$B,DRE!$B164,Pagamentos!$A:$A,DRE!T$3)</f>
        <v>0</v>
      </c>
      <c r="U164" s="254">
        <f>SUMIFS(Pagamentos!$E:$E,Pagamentos!$B:$B,DRE!$B164,Pagamentos!$A:$A,DRE!U$3)</f>
        <v>0</v>
      </c>
      <c r="V164" s="254">
        <f>SUMIFS(Pagamentos!$E:$E,Pagamentos!$B:$B,DRE!$B164,Pagamentos!$A:$A,DRE!V$3)</f>
        <v>0</v>
      </c>
      <c r="W164" s="254">
        <f>SUMIFS(Pagamentos!$E:$E,Pagamentos!$B:$B,DRE!$B164,Pagamentos!$A:$A,DRE!W$3)</f>
        <v>0</v>
      </c>
      <c r="X164" s="254">
        <f>SUMIFS(Pagamentos!$E:$E,Pagamentos!$B:$B,DRE!$B164,Pagamentos!$A:$A,DRE!X$3)</f>
        <v>0</v>
      </c>
      <c r="Y164" s="254">
        <f>SUMIFS(Pagamentos!$E:$E,Pagamentos!$B:$B,DRE!$B164,Pagamentos!$A:$A,DRE!Y$3)</f>
        <v>0</v>
      </c>
      <c r="Z164" s="254">
        <f>SUMIFS(Pagamentos!$E:$E,Pagamentos!$B:$B,DRE!$B164,Pagamentos!$A:$A,DRE!Z$3)</f>
        <v>0</v>
      </c>
      <c r="AA164" s="254">
        <f>SUMIFS(Pagamentos!$E:$E,Pagamentos!$B:$B,DRE!$B164,Pagamentos!$A:$A,DRE!AA$3)</f>
        <v>635.02</v>
      </c>
      <c r="AB164" s="254">
        <f>SUMIFS(Pagamentos!$E:$E,Pagamentos!$B:$B,DRE!$B164,Pagamentos!$A:$A,DRE!AB$3)</f>
        <v>0</v>
      </c>
      <c r="AC164" s="254">
        <f>SUMIFS(Pagamentos!$E:$E,Pagamentos!$B:$B,DRE!$B164,Pagamentos!$A:$A,DRE!AC$3)</f>
        <v>0</v>
      </c>
      <c r="AD164" s="254">
        <f>SUMIFS(Pagamentos!$E:$E,Pagamentos!$B:$B,DRE!$B164,Pagamentos!$A:$A,DRE!AD$3)</f>
        <v>0</v>
      </c>
      <c r="AE164" s="254">
        <f>SUMIFS(Pagamentos!$E:$E,Pagamentos!$B:$B,DRE!$B164,Pagamentos!$A:$A,DRE!AE$3)</f>
        <v>0</v>
      </c>
      <c r="AF164" s="254">
        <f>SUMIFS(Pagamentos!$E:$E,Pagamentos!$B:$B,DRE!$B164,Pagamentos!$A:$A,DRE!AF$3)</f>
        <v>0</v>
      </c>
      <c r="AG164" s="254">
        <f>SUMIFS(Pagamentos!$E:$E,Pagamentos!$B:$B,DRE!$B164,Pagamentos!$A:$A,DRE!AG$3)</f>
        <v>0</v>
      </c>
      <c r="AH164" s="254">
        <f>SUMIFS(Pagamentos!$E:$E,Pagamentos!$B:$B,DRE!$B164,Pagamentos!$A:$A,DRE!AH$3)</f>
        <v>19351.93</v>
      </c>
      <c r="AI164" s="254">
        <f>SUMIFS(Pagamentos!$E:$E,Pagamentos!$B:$B,DRE!$B164,Pagamentos!$A:$A,DRE!AI$3)</f>
        <v>0</v>
      </c>
      <c r="AJ164" s="254">
        <f>SUMIFS(Pagamentos!$E:$E,Pagamentos!$B:$B,DRE!$B164,Pagamentos!$A:$A,DRE!AJ$3)</f>
        <v>0</v>
      </c>
      <c r="AK164" s="254">
        <f>SUMIFS(Pagamentos!$E:$E,Pagamentos!$B:$B,DRE!$B164,Pagamentos!$A:$A,DRE!AK$3)</f>
        <v>0</v>
      </c>
      <c r="AL164" s="254">
        <f>SUMIFS(Pagamentos!$E:$E,Pagamentos!$B:$B,DRE!$B164,Pagamentos!$A:$A,DRE!AL$3)</f>
        <v>0</v>
      </c>
      <c r="AM164" s="254">
        <f>SUMIFS(Pagamentos!$E:$E,Pagamentos!$B:$B,DRE!$B164,Pagamentos!$A:$A,DRE!AM$3)</f>
        <v>0</v>
      </c>
      <c r="AN164" s="254">
        <f>SUMIFS(Pagamentos!$E:$E,Pagamentos!$B:$B,DRE!$B164,Pagamentos!$A:$A,DRE!AN$3)</f>
        <v>0</v>
      </c>
      <c r="AO164" s="254">
        <f>SUMIFS(Pagamentos!$E:$E,Pagamentos!$B:$B,DRE!$B164,Pagamentos!$A:$A,DRE!AO$3)</f>
        <v>117277.1</v>
      </c>
      <c r="AP164" s="254">
        <f>SUMIFS(Pagamentos!$E:$E,Pagamentos!$B:$B,DRE!$B164,Pagamentos!$A:$A,DRE!AP$3)</f>
        <v>0</v>
      </c>
      <c r="AQ164" s="254">
        <f>SUMIFS(Pagamentos!$E:$E,Pagamentos!$B:$B,DRE!$B164,Pagamentos!$A:$A,DRE!AQ$3)</f>
        <v>0</v>
      </c>
      <c r="AR164" s="254">
        <f>SUMIFS(Pagamentos!$E:$E,Pagamentos!$B:$B,DRE!$B164,Pagamentos!$A:$A,DRE!AR$3)</f>
        <v>0</v>
      </c>
      <c r="AS164" s="254">
        <f>SUMIFS(Pagamentos!$E:$E,Pagamentos!$B:$B,DRE!$B164,Pagamentos!$A:$A,DRE!AS$3)</f>
        <v>0</v>
      </c>
    </row>
    <row r="165" spans="1:47" s="250" customFormat="1" outlineLevel="1" x14ac:dyDescent="0.25">
      <c r="A165" s="248">
        <v>162</v>
      </c>
      <c r="B165" s="251" t="str">
        <f>VLOOKUP(A165,Config!$A$8:$B$176,2,0)</f>
        <v>MÚTUOS DESPESA - LABOR</v>
      </c>
      <c r="C165" s="252"/>
      <c r="D165" s="253"/>
      <c r="F165" s="108"/>
      <c r="G165" s="103" t="str">
        <f>IF(F165&gt;0,F165/F$4,"")</f>
        <v/>
      </c>
      <c r="I165" s="105">
        <f t="shared" si="76"/>
        <v>0</v>
      </c>
      <c r="J165" s="103">
        <f t="shared" si="68"/>
        <v>0</v>
      </c>
      <c r="L165" s="108" t="str">
        <f>IF(I165&gt;0,I165-F165,"")</f>
        <v/>
      </c>
      <c r="M165" s="103" t="str">
        <f>IF(I165&gt;0,I165/F165-1,"")</f>
        <v/>
      </c>
      <c r="O165" s="254">
        <f>SUMIFS(Pagamentos!$E:$E,Pagamentos!$B:$B,DRE!$B165,Pagamentos!$A:$A,DRE!O$3)</f>
        <v>0</v>
      </c>
      <c r="P165" s="254">
        <f>SUMIFS(Pagamentos!$E:$E,Pagamentos!$B:$B,DRE!$B165,Pagamentos!$A:$A,DRE!P$3)</f>
        <v>0</v>
      </c>
      <c r="Q165" s="254">
        <f>SUMIFS(Pagamentos!$E:$E,Pagamentos!$B:$B,DRE!$B165,Pagamentos!$A:$A,DRE!Q$3)</f>
        <v>0</v>
      </c>
      <c r="R165" s="254">
        <f>SUMIFS(Pagamentos!$E:$E,Pagamentos!$B:$B,DRE!$B165,Pagamentos!$A:$A,DRE!R$3)</f>
        <v>0</v>
      </c>
      <c r="S165" s="254">
        <f>SUMIFS(Pagamentos!$E:$E,Pagamentos!$B:$B,DRE!$B165,Pagamentos!$A:$A,DRE!S$3)</f>
        <v>0</v>
      </c>
      <c r="T165" s="254">
        <f>SUMIFS(Pagamentos!$E:$E,Pagamentos!$B:$B,DRE!$B165,Pagamentos!$A:$A,DRE!T$3)</f>
        <v>0</v>
      </c>
      <c r="U165" s="254">
        <f>SUMIFS(Pagamentos!$E:$E,Pagamentos!$B:$B,DRE!$B165,Pagamentos!$A:$A,DRE!U$3)</f>
        <v>0</v>
      </c>
      <c r="V165" s="254">
        <f>SUMIFS(Pagamentos!$E:$E,Pagamentos!$B:$B,DRE!$B165,Pagamentos!$A:$A,DRE!V$3)</f>
        <v>0</v>
      </c>
      <c r="W165" s="254">
        <f>SUMIFS(Pagamentos!$E:$E,Pagamentos!$B:$B,DRE!$B165,Pagamentos!$A:$A,DRE!W$3)</f>
        <v>0</v>
      </c>
      <c r="X165" s="254">
        <f>SUMIFS(Pagamentos!$E:$E,Pagamentos!$B:$B,DRE!$B165,Pagamentos!$A:$A,DRE!X$3)</f>
        <v>0</v>
      </c>
      <c r="Y165" s="254">
        <f>SUMIFS(Pagamentos!$E:$E,Pagamentos!$B:$B,DRE!$B165,Pagamentos!$A:$A,DRE!Y$3)</f>
        <v>0</v>
      </c>
      <c r="Z165" s="254">
        <f>SUMIFS(Pagamentos!$E:$E,Pagamentos!$B:$B,DRE!$B165,Pagamentos!$A:$A,DRE!Z$3)</f>
        <v>0</v>
      </c>
      <c r="AA165" s="254">
        <f>SUMIFS(Pagamentos!$E:$E,Pagamentos!$B:$B,DRE!$B165,Pagamentos!$A:$A,DRE!AA$3)</f>
        <v>0</v>
      </c>
      <c r="AB165" s="254">
        <f>SUMIFS(Pagamentos!$E:$E,Pagamentos!$B:$B,DRE!$B165,Pagamentos!$A:$A,DRE!AB$3)</f>
        <v>0</v>
      </c>
      <c r="AC165" s="254">
        <f>SUMIFS(Pagamentos!$E:$E,Pagamentos!$B:$B,DRE!$B165,Pagamentos!$A:$A,DRE!AC$3)</f>
        <v>0</v>
      </c>
      <c r="AD165" s="254">
        <f>SUMIFS(Pagamentos!$E:$E,Pagamentos!$B:$B,DRE!$B165,Pagamentos!$A:$A,DRE!AD$3)</f>
        <v>0</v>
      </c>
      <c r="AE165" s="254">
        <f>SUMIFS(Pagamentos!$E:$E,Pagamentos!$B:$B,DRE!$B165,Pagamentos!$A:$A,DRE!AE$3)</f>
        <v>0</v>
      </c>
      <c r="AF165" s="254">
        <f>SUMIFS(Pagamentos!$E:$E,Pagamentos!$B:$B,DRE!$B165,Pagamentos!$A:$A,DRE!AF$3)</f>
        <v>0</v>
      </c>
      <c r="AG165" s="254">
        <f>SUMIFS(Pagamentos!$E:$E,Pagamentos!$B:$B,DRE!$B165,Pagamentos!$A:$A,DRE!AG$3)</f>
        <v>0</v>
      </c>
      <c r="AH165" s="254">
        <f>SUMIFS(Pagamentos!$E:$E,Pagamentos!$B:$B,DRE!$B165,Pagamentos!$A:$A,DRE!AH$3)</f>
        <v>0</v>
      </c>
      <c r="AI165" s="254">
        <f>SUMIFS(Pagamentos!$E:$E,Pagamentos!$B:$B,DRE!$B165,Pagamentos!$A:$A,DRE!AI$3)</f>
        <v>0</v>
      </c>
      <c r="AJ165" s="254">
        <f>SUMIFS(Pagamentos!$E:$E,Pagamentos!$B:$B,DRE!$B165,Pagamentos!$A:$A,DRE!AJ$3)</f>
        <v>0</v>
      </c>
      <c r="AK165" s="254">
        <f>SUMIFS(Pagamentos!$E:$E,Pagamentos!$B:$B,DRE!$B165,Pagamentos!$A:$A,DRE!AK$3)</f>
        <v>0</v>
      </c>
      <c r="AL165" s="254">
        <f>SUMIFS(Pagamentos!$E:$E,Pagamentos!$B:$B,DRE!$B165,Pagamentos!$A:$A,DRE!AL$3)</f>
        <v>0</v>
      </c>
      <c r="AM165" s="254">
        <f>SUMIFS(Pagamentos!$E:$E,Pagamentos!$B:$B,DRE!$B165,Pagamentos!$A:$A,DRE!AM$3)</f>
        <v>0</v>
      </c>
      <c r="AN165" s="254">
        <f>SUMIFS(Pagamentos!$E:$E,Pagamentos!$B:$B,DRE!$B165,Pagamentos!$A:$A,DRE!AN$3)</f>
        <v>0</v>
      </c>
      <c r="AO165" s="254">
        <f>SUMIFS(Pagamentos!$E:$E,Pagamentos!$B:$B,DRE!$B165,Pagamentos!$A:$A,DRE!AO$3)</f>
        <v>0</v>
      </c>
      <c r="AP165" s="254">
        <f>SUMIFS(Pagamentos!$E:$E,Pagamentos!$B:$B,DRE!$B165,Pagamentos!$A:$A,DRE!AP$3)</f>
        <v>0</v>
      </c>
      <c r="AQ165" s="254">
        <f>SUMIFS(Pagamentos!$E:$E,Pagamentos!$B:$B,DRE!$B165,Pagamentos!$A:$A,DRE!AQ$3)</f>
        <v>0</v>
      </c>
      <c r="AR165" s="254">
        <f>SUMIFS(Pagamentos!$E:$E,Pagamentos!$B:$B,DRE!$B165,Pagamentos!$A:$A,DRE!AR$3)</f>
        <v>0</v>
      </c>
      <c r="AS165" s="254">
        <f>SUMIFS(Pagamentos!$E:$E,Pagamentos!$B:$B,DRE!$B165,Pagamentos!$A:$A,DRE!AS$3)</f>
        <v>0</v>
      </c>
    </row>
    <row r="166" spans="1:47" s="250" customFormat="1" outlineLevel="1" x14ac:dyDescent="0.25">
      <c r="A166" s="248">
        <v>163</v>
      </c>
      <c r="B166" s="251" t="str">
        <f>VLOOKUP(A166,Config!$A$8:$B$176,2,0)</f>
        <v>OUTRAS DESPESAS NÃO OPERACIONAIS</v>
      </c>
      <c r="C166" s="252"/>
      <c r="D166" s="253"/>
      <c r="F166" s="108"/>
      <c r="G166" s="103" t="str">
        <f t="shared" si="67"/>
        <v/>
      </c>
      <c r="I166" s="105">
        <f t="shared" si="76"/>
        <v>0.01</v>
      </c>
      <c r="J166" s="103">
        <f t="shared" si="68"/>
        <v>4.2056309967251262E-9</v>
      </c>
      <c r="L166" s="108">
        <f t="shared" si="86"/>
        <v>0.01</v>
      </c>
      <c r="M166" s="103" t="e">
        <f t="shared" si="87"/>
        <v>#DIV/0!</v>
      </c>
      <c r="O166" s="254">
        <f>SUMIFS(Pagamentos!$E:$E,Pagamentos!$B:$B,DRE!$B166,Pagamentos!$A:$A,DRE!O$3)</f>
        <v>0</v>
      </c>
      <c r="P166" s="254">
        <f>SUMIFS(Pagamentos!$E:$E,Pagamentos!$B:$B,DRE!$B166,Pagamentos!$A:$A,DRE!P$3)</f>
        <v>0</v>
      </c>
      <c r="Q166" s="254">
        <f>SUMIFS(Pagamentos!$E:$E,Pagamentos!$B:$B,DRE!$B166,Pagamentos!$A:$A,DRE!Q$3)</f>
        <v>0</v>
      </c>
      <c r="R166" s="254">
        <f>SUMIFS(Pagamentos!$E:$E,Pagamentos!$B:$B,DRE!$B166,Pagamentos!$A:$A,DRE!R$3)</f>
        <v>0</v>
      </c>
      <c r="S166" s="254">
        <f>SUMIFS(Pagamentos!$E:$E,Pagamentos!$B:$B,DRE!$B166,Pagamentos!$A:$A,DRE!S$3)</f>
        <v>0</v>
      </c>
      <c r="T166" s="254">
        <f>SUMIFS(Pagamentos!$E:$E,Pagamentos!$B:$B,DRE!$B166,Pagamentos!$A:$A,DRE!T$3)</f>
        <v>0</v>
      </c>
      <c r="U166" s="254">
        <f>SUMIFS(Pagamentos!$E:$E,Pagamentos!$B:$B,DRE!$B166,Pagamentos!$A:$A,DRE!U$3)</f>
        <v>0</v>
      </c>
      <c r="V166" s="254">
        <f>SUMIFS(Pagamentos!$E:$E,Pagamentos!$B:$B,DRE!$B166,Pagamentos!$A:$A,DRE!V$3)</f>
        <v>0</v>
      </c>
      <c r="W166" s="254">
        <f>SUMIFS(Pagamentos!$E:$E,Pagamentos!$B:$B,DRE!$B166,Pagamentos!$A:$A,DRE!W$3)</f>
        <v>0</v>
      </c>
      <c r="X166" s="254">
        <f>SUMIFS(Pagamentos!$E:$E,Pagamentos!$B:$B,DRE!$B166,Pagamentos!$A:$A,DRE!X$3)</f>
        <v>0</v>
      </c>
      <c r="Y166" s="254">
        <f>SUMIFS(Pagamentos!$E:$E,Pagamentos!$B:$B,DRE!$B166,Pagamentos!$A:$A,DRE!Y$3)</f>
        <v>0</v>
      </c>
      <c r="Z166" s="254">
        <f>SUMIFS(Pagamentos!$E:$E,Pagamentos!$B:$B,DRE!$B166,Pagamentos!$A:$A,DRE!Z$3)</f>
        <v>0</v>
      </c>
      <c r="AA166" s="254">
        <f>SUMIFS(Pagamentos!$E:$E,Pagamentos!$B:$B,DRE!$B166,Pagamentos!$A:$A,DRE!AA$3)</f>
        <v>0</v>
      </c>
      <c r="AB166" s="254">
        <f>SUMIFS(Pagamentos!$E:$E,Pagamentos!$B:$B,DRE!$B166,Pagamentos!$A:$A,DRE!AB$3)</f>
        <v>0</v>
      </c>
      <c r="AC166" s="254">
        <f>SUMIFS(Pagamentos!$E:$E,Pagamentos!$B:$B,DRE!$B166,Pagamentos!$A:$A,DRE!AC$3)</f>
        <v>0</v>
      </c>
      <c r="AD166" s="254">
        <f>SUMIFS(Pagamentos!$E:$E,Pagamentos!$B:$B,DRE!$B166,Pagamentos!$A:$A,DRE!AD$3)</f>
        <v>0</v>
      </c>
      <c r="AE166" s="254">
        <f>SUMIFS(Pagamentos!$E:$E,Pagamentos!$B:$B,DRE!$B166,Pagamentos!$A:$A,DRE!AE$3)</f>
        <v>0</v>
      </c>
      <c r="AF166" s="254">
        <f>SUMIFS(Pagamentos!$E:$E,Pagamentos!$B:$B,DRE!$B166,Pagamentos!$A:$A,DRE!AF$3)</f>
        <v>0</v>
      </c>
      <c r="AG166" s="254">
        <f>SUMIFS(Pagamentos!$E:$E,Pagamentos!$B:$B,DRE!$B166,Pagamentos!$A:$A,DRE!AG$3)</f>
        <v>0</v>
      </c>
      <c r="AH166" s="254">
        <f>SUMIFS(Pagamentos!$E:$E,Pagamentos!$B:$B,DRE!$B166,Pagamentos!$A:$A,DRE!AH$3)</f>
        <v>0</v>
      </c>
      <c r="AI166" s="254">
        <f>SUMIFS(Pagamentos!$E:$E,Pagamentos!$B:$B,DRE!$B166,Pagamentos!$A:$A,DRE!AI$3)</f>
        <v>0</v>
      </c>
      <c r="AJ166" s="254">
        <f>SUMIFS(Pagamentos!$E:$E,Pagamentos!$B:$B,DRE!$B166,Pagamentos!$A:$A,DRE!AJ$3)</f>
        <v>0</v>
      </c>
      <c r="AK166" s="254">
        <f>SUMIFS(Pagamentos!$E:$E,Pagamentos!$B:$B,DRE!$B166,Pagamentos!$A:$A,DRE!AK$3)</f>
        <v>0</v>
      </c>
      <c r="AL166" s="254">
        <f>SUMIFS(Pagamentos!$E:$E,Pagamentos!$B:$B,DRE!$B166,Pagamentos!$A:$A,DRE!AL$3)</f>
        <v>0.01</v>
      </c>
      <c r="AM166" s="254">
        <f>SUMIFS(Pagamentos!$E:$E,Pagamentos!$B:$B,DRE!$B166,Pagamentos!$A:$A,DRE!AM$3)</f>
        <v>0</v>
      </c>
      <c r="AN166" s="254">
        <f>SUMIFS(Pagamentos!$E:$E,Pagamentos!$B:$B,DRE!$B166,Pagamentos!$A:$A,DRE!AN$3)</f>
        <v>0</v>
      </c>
      <c r="AO166" s="254">
        <f>SUMIFS(Pagamentos!$E:$E,Pagamentos!$B:$B,DRE!$B166,Pagamentos!$A:$A,DRE!AO$3)</f>
        <v>0</v>
      </c>
      <c r="AP166" s="254">
        <f>SUMIFS(Pagamentos!$E:$E,Pagamentos!$B:$B,DRE!$B166,Pagamentos!$A:$A,DRE!AP$3)</f>
        <v>0</v>
      </c>
      <c r="AQ166" s="254">
        <f>SUMIFS(Pagamentos!$E:$E,Pagamentos!$B:$B,DRE!$B166,Pagamentos!$A:$A,DRE!AQ$3)</f>
        <v>0</v>
      </c>
      <c r="AR166" s="254">
        <f>SUMIFS(Pagamentos!$E:$E,Pagamentos!$B:$B,DRE!$B166,Pagamentos!$A:$A,DRE!AR$3)</f>
        <v>0</v>
      </c>
      <c r="AS166" s="254">
        <f>SUMIFS(Pagamentos!$E:$E,Pagamentos!$B:$B,DRE!$B166,Pagamentos!$A:$A,DRE!AS$3)</f>
        <v>0</v>
      </c>
    </row>
    <row r="167" spans="1:47" s="250" customFormat="1" outlineLevel="1" x14ac:dyDescent="0.25">
      <c r="A167" s="248">
        <v>164</v>
      </c>
      <c r="B167" s="251" t="str">
        <f>VLOOKUP(A167,Config!$A$8:$B$176,2,0)</f>
        <v>TRANSFERENCIA ENTRE CONTAS</v>
      </c>
      <c r="C167" s="252"/>
      <c r="D167" s="253"/>
      <c r="F167" s="108"/>
      <c r="G167" s="103" t="str">
        <f t="shared" si="67"/>
        <v/>
      </c>
      <c r="I167" s="105">
        <f t="shared" si="76"/>
        <v>0</v>
      </c>
      <c r="J167" s="103">
        <f t="shared" si="68"/>
        <v>0</v>
      </c>
      <c r="L167" s="108" t="str">
        <f t="shared" si="86"/>
        <v/>
      </c>
      <c r="M167" s="103" t="str">
        <f t="shared" si="87"/>
        <v/>
      </c>
      <c r="O167" s="254">
        <f>SUMIFS(Pagamentos!$E:$E,Pagamentos!$B:$B,DRE!$B167,Pagamentos!$A:$A,DRE!O$3)</f>
        <v>0</v>
      </c>
      <c r="P167" s="254">
        <f>SUMIFS(Pagamentos!$E:$E,Pagamentos!$B:$B,DRE!$B167,Pagamentos!$A:$A,DRE!P$3)</f>
        <v>0</v>
      </c>
      <c r="Q167" s="254">
        <f>SUMIFS(Pagamentos!$E:$E,Pagamentos!$B:$B,DRE!$B167,Pagamentos!$A:$A,DRE!Q$3)</f>
        <v>0</v>
      </c>
      <c r="R167" s="254">
        <f>SUMIFS(Pagamentos!$E:$E,Pagamentos!$B:$B,DRE!$B167,Pagamentos!$A:$A,DRE!R$3)</f>
        <v>0</v>
      </c>
      <c r="S167" s="254">
        <f>SUMIFS(Pagamentos!$E:$E,Pagamentos!$B:$B,DRE!$B167,Pagamentos!$A:$A,DRE!S$3)</f>
        <v>0</v>
      </c>
      <c r="T167" s="254">
        <f>SUMIFS(Pagamentos!$E:$E,Pagamentos!$B:$B,DRE!$B167,Pagamentos!$A:$A,DRE!T$3)</f>
        <v>0</v>
      </c>
      <c r="U167" s="254">
        <f>SUMIFS(Pagamentos!$E:$E,Pagamentos!$B:$B,DRE!$B167,Pagamentos!$A:$A,DRE!U$3)</f>
        <v>0</v>
      </c>
      <c r="V167" s="254">
        <f>SUMIFS(Pagamentos!$E:$E,Pagamentos!$B:$B,DRE!$B167,Pagamentos!$A:$A,DRE!V$3)</f>
        <v>0</v>
      </c>
      <c r="W167" s="254">
        <f>SUMIFS(Pagamentos!$E:$E,Pagamentos!$B:$B,DRE!$B167,Pagamentos!$A:$A,DRE!W$3)</f>
        <v>0</v>
      </c>
      <c r="X167" s="254">
        <f>SUMIFS(Pagamentos!$E:$E,Pagamentos!$B:$B,DRE!$B167,Pagamentos!$A:$A,DRE!X$3)</f>
        <v>0</v>
      </c>
      <c r="Y167" s="254">
        <f>SUMIFS(Pagamentos!$E:$E,Pagamentos!$B:$B,DRE!$B167,Pagamentos!$A:$A,DRE!Y$3)</f>
        <v>0</v>
      </c>
      <c r="Z167" s="254">
        <f>SUMIFS(Pagamentos!$E:$E,Pagamentos!$B:$B,DRE!$B167,Pagamentos!$A:$A,DRE!Z$3)</f>
        <v>0</v>
      </c>
      <c r="AA167" s="254">
        <f>SUMIFS(Pagamentos!$E:$E,Pagamentos!$B:$B,DRE!$B167,Pagamentos!$A:$A,DRE!AA$3)</f>
        <v>0</v>
      </c>
      <c r="AB167" s="254">
        <f>SUMIFS(Pagamentos!$E:$E,Pagamentos!$B:$B,DRE!$B167,Pagamentos!$A:$A,DRE!AB$3)</f>
        <v>0</v>
      </c>
      <c r="AC167" s="254">
        <f>SUMIFS(Pagamentos!$E:$E,Pagamentos!$B:$B,DRE!$B167,Pagamentos!$A:$A,DRE!AC$3)</f>
        <v>0</v>
      </c>
      <c r="AD167" s="254">
        <f>SUMIFS(Pagamentos!$E:$E,Pagamentos!$B:$B,DRE!$B167,Pagamentos!$A:$A,DRE!AD$3)</f>
        <v>0</v>
      </c>
      <c r="AE167" s="254">
        <f>SUMIFS(Pagamentos!$E:$E,Pagamentos!$B:$B,DRE!$B167,Pagamentos!$A:$A,DRE!AE$3)</f>
        <v>0</v>
      </c>
      <c r="AF167" s="254">
        <f>SUMIFS(Pagamentos!$E:$E,Pagamentos!$B:$B,DRE!$B167,Pagamentos!$A:$A,DRE!AF$3)</f>
        <v>0</v>
      </c>
      <c r="AG167" s="254">
        <f>SUMIFS(Pagamentos!$E:$E,Pagamentos!$B:$B,DRE!$B167,Pagamentos!$A:$A,DRE!AG$3)</f>
        <v>0</v>
      </c>
      <c r="AH167" s="254">
        <f>SUMIFS(Pagamentos!$E:$E,Pagamentos!$B:$B,DRE!$B167,Pagamentos!$A:$A,DRE!AH$3)</f>
        <v>0</v>
      </c>
      <c r="AI167" s="254">
        <f>SUMIFS(Pagamentos!$E:$E,Pagamentos!$B:$B,DRE!$B167,Pagamentos!$A:$A,DRE!AI$3)</f>
        <v>0</v>
      </c>
      <c r="AJ167" s="254">
        <f>SUMIFS(Pagamentos!$E:$E,Pagamentos!$B:$B,DRE!$B167,Pagamentos!$A:$A,DRE!AJ$3)</f>
        <v>0</v>
      </c>
      <c r="AK167" s="254">
        <f>SUMIFS(Pagamentos!$E:$E,Pagamentos!$B:$B,DRE!$B167,Pagamentos!$A:$A,DRE!AK$3)</f>
        <v>0</v>
      </c>
      <c r="AL167" s="254">
        <f>SUMIFS(Pagamentos!$E:$E,Pagamentos!$B:$B,DRE!$B167,Pagamentos!$A:$A,DRE!AL$3)</f>
        <v>0</v>
      </c>
      <c r="AM167" s="254">
        <f>SUMIFS(Pagamentos!$E:$E,Pagamentos!$B:$B,DRE!$B167,Pagamentos!$A:$A,DRE!AM$3)</f>
        <v>0</v>
      </c>
      <c r="AN167" s="254">
        <f>SUMIFS(Pagamentos!$E:$E,Pagamentos!$B:$B,DRE!$B167,Pagamentos!$A:$A,DRE!AN$3)</f>
        <v>0</v>
      </c>
      <c r="AO167" s="254">
        <f>SUMIFS(Pagamentos!$E:$E,Pagamentos!$B:$B,DRE!$B167,Pagamentos!$A:$A,DRE!AO$3)</f>
        <v>0</v>
      </c>
      <c r="AP167" s="254">
        <f>SUMIFS(Pagamentos!$E:$E,Pagamentos!$B:$B,DRE!$B167,Pagamentos!$A:$A,DRE!AP$3)</f>
        <v>0</v>
      </c>
      <c r="AQ167" s="254">
        <f>SUMIFS(Pagamentos!$E:$E,Pagamentos!$B:$B,DRE!$B167,Pagamentos!$A:$A,DRE!AQ$3)</f>
        <v>0</v>
      </c>
      <c r="AR167" s="254">
        <f>SUMIFS(Pagamentos!$E:$E,Pagamentos!$B:$B,DRE!$B167,Pagamentos!$A:$A,DRE!AR$3)</f>
        <v>0</v>
      </c>
      <c r="AS167" s="254">
        <f>SUMIFS(Pagamentos!$E:$E,Pagamentos!$B:$B,DRE!$B167,Pagamentos!$A:$A,DRE!AS$3)</f>
        <v>0</v>
      </c>
    </row>
    <row r="168" spans="1:47" s="250" customFormat="1" outlineLevel="1" x14ac:dyDescent="0.25">
      <c r="A168" s="248">
        <v>165</v>
      </c>
      <c r="B168" s="251" t="str">
        <f>VLOOKUP(A168,Config!$A$8:$B$176,2,0)</f>
        <v>PROCESSOS TRABALHISTAS</v>
      </c>
      <c r="C168" s="252"/>
      <c r="D168" s="253"/>
      <c r="F168" s="108"/>
      <c r="G168" s="103" t="str">
        <f t="shared" ref="G168" si="92">IF(F168&gt;0,F168/F$4,"")</f>
        <v/>
      </c>
      <c r="I168" s="105">
        <f t="shared" si="76"/>
        <v>0</v>
      </c>
      <c r="J168" s="103">
        <f t="shared" ref="J168" si="93">IF($I$4&gt;0,I168/$I$4,"")</f>
        <v>0</v>
      </c>
      <c r="L168" s="108" t="str">
        <f t="shared" ref="L168" si="94">IF(I168&gt;0,I168-F168,"")</f>
        <v/>
      </c>
      <c r="M168" s="103" t="str">
        <f t="shared" ref="M168" si="95">IF(I168&gt;0,I168/F168-1,"")</f>
        <v/>
      </c>
      <c r="O168" s="254">
        <f>SUMIFS(Pagamentos!$E:$E,Pagamentos!$B:$B,DRE!$B168,Pagamentos!$A:$A,DRE!O$3)</f>
        <v>0</v>
      </c>
      <c r="P168" s="254">
        <f>SUMIFS(Pagamentos!$E:$E,Pagamentos!$B:$B,DRE!$B168,Pagamentos!$A:$A,DRE!P$3)</f>
        <v>0</v>
      </c>
      <c r="Q168" s="254">
        <f>SUMIFS(Pagamentos!$E:$E,Pagamentos!$B:$B,DRE!$B168,Pagamentos!$A:$A,DRE!Q$3)</f>
        <v>0</v>
      </c>
      <c r="R168" s="254">
        <f>SUMIFS(Pagamentos!$E:$E,Pagamentos!$B:$B,DRE!$B168,Pagamentos!$A:$A,DRE!R$3)</f>
        <v>0</v>
      </c>
      <c r="S168" s="254">
        <f>SUMIFS(Pagamentos!$E:$E,Pagamentos!$B:$B,DRE!$B168,Pagamentos!$A:$A,DRE!S$3)</f>
        <v>0</v>
      </c>
      <c r="T168" s="254">
        <f>SUMIFS(Pagamentos!$E:$E,Pagamentos!$B:$B,DRE!$B168,Pagamentos!$A:$A,DRE!T$3)</f>
        <v>0</v>
      </c>
      <c r="U168" s="254">
        <f>SUMIFS(Pagamentos!$E:$E,Pagamentos!$B:$B,DRE!$B168,Pagamentos!$A:$A,DRE!U$3)</f>
        <v>0</v>
      </c>
      <c r="V168" s="254">
        <f>SUMIFS(Pagamentos!$E:$E,Pagamentos!$B:$B,DRE!$B168,Pagamentos!$A:$A,DRE!V$3)</f>
        <v>0</v>
      </c>
      <c r="W168" s="254">
        <f>SUMIFS(Pagamentos!$E:$E,Pagamentos!$B:$B,DRE!$B168,Pagamentos!$A:$A,DRE!W$3)</f>
        <v>0</v>
      </c>
      <c r="X168" s="254">
        <f>SUMIFS(Pagamentos!$E:$E,Pagamentos!$B:$B,DRE!$B168,Pagamentos!$A:$A,DRE!X$3)</f>
        <v>0</v>
      </c>
      <c r="Y168" s="254">
        <f>SUMIFS(Pagamentos!$E:$E,Pagamentos!$B:$B,DRE!$B168,Pagamentos!$A:$A,DRE!Y$3)</f>
        <v>0</v>
      </c>
      <c r="Z168" s="254">
        <f>SUMIFS(Pagamentos!$E:$E,Pagamentos!$B:$B,DRE!$B168,Pagamentos!$A:$A,DRE!Z$3)</f>
        <v>0</v>
      </c>
      <c r="AA168" s="254">
        <f>SUMIFS(Pagamentos!$E:$E,Pagamentos!$B:$B,DRE!$B168,Pagamentos!$A:$A,DRE!AA$3)</f>
        <v>0</v>
      </c>
      <c r="AB168" s="254">
        <f>SUMIFS(Pagamentos!$E:$E,Pagamentos!$B:$B,DRE!$B168,Pagamentos!$A:$A,DRE!AB$3)</f>
        <v>0</v>
      </c>
      <c r="AC168" s="254">
        <f>SUMIFS(Pagamentos!$E:$E,Pagamentos!$B:$B,DRE!$B168,Pagamentos!$A:$A,DRE!AC$3)</f>
        <v>0</v>
      </c>
      <c r="AD168" s="254">
        <f>SUMIFS(Pagamentos!$E:$E,Pagamentos!$B:$B,DRE!$B168,Pagamentos!$A:$A,DRE!AD$3)</f>
        <v>0</v>
      </c>
      <c r="AE168" s="254">
        <f>SUMIFS(Pagamentos!$E:$E,Pagamentos!$B:$B,DRE!$B168,Pagamentos!$A:$A,DRE!AE$3)</f>
        <v>0</v>
      </c>
      <c r="AF168" s="254">
        <f>SUMIFS(Pagamentos!$E:$E,Pagamentos!$B:$B,DRE!$B168,Pagamentos!$A:$A,DRE!AF$3)</f>
        <v>0</v>
      </c>
      <c r="AG168" s="254">
        <f>SUMIFS(Pagamentos!$E:$E,Pagamentos!$B:$B,DRE!$B168,Pagamentos!$A:$A,DRE!AG$3)</f>
        <v>0</v>
      </c>
      <c r="AH168" s="254">
        <f>SUMIFS(Pagamentos!$E:$E,Pagamentos!$B:$B,DRE!$B168,Pagamentos!$A:$A,DRE!AH$3)</f>
        <v>0</v>
      </c>
      <c r="AI168" s="254">
        <f>SUMIFS(Pagamentos!$E:$E,Pagamentos!$B:$B,DRE!$B168,Pagamentos!$A:$A,DRE!AI$3)</f>
        <v>0</v>
      </c>
      <c r="AJ168" s="254">
        <f>SUMIFS(Pagamentos!$E:$E,Pagamentos!$B:$B,DRE!$B168,Pagamentos!$A:$A,DRE!AJ$3)</f>
        <v>0</v>
      </c>
      <c r="AK168" s="254">
        <f>SUMIFS(Pagamentos!$E:$E,Pagamentos!$B:$B,DRE!$B168,Pagamentos!$A:$A,DRE!AK$3)</f>
        <v>0</v>
      </c>
      <c r="AL168" s="254">
        <f>SUMIFS(Pagamentos!$E:$E,Pagamentos!$B:$B,DRE!$B168,Pagamentos!$A:$A,DRE!AL$3)</f>
        <v>0</v>
      </c>
      <c r="AM168" s="254">
        <f>SUMIFS(Pagamentos!$E:$E,Pagamentos!$B:$B,DRE!$B168,Pagamentos!$A:$A,DRE!AM$3)</f>
        <v>0</v>
      </c>
      <c r="AN168" s="254">
        <f>SUMIFS(Pagamentos!$E:$E,Pagamentos!$B:$B,DRE!$B168,Pagamentos!$A:$A,DRE!AN$3)</f>
        <v>0</v>
      </c>
      <c r="AO168" s="254">
        <f>SUMIFS(Pagamentos!$E:$E,Pagamentos!$B:$B,DRE!$B168,Pagamentos!$A:$A,DRE!AO$3)</f>
        <v>0</v>
      </c>
      <c r="AP168" s="254">
        <f>SUMIFS(Pagamentos!$E:$E,Pagamentos!$B:$B,DRE!$B168,Pagamentos!$A:$A,DRE!AP$3)</f>
        <v>0</v>
      </c>
      <c r="AQ168" s="254">
        <f>SUMIFS(Pagamentos!$E:$E,Pagamentos!$B:$B,DRE!$B168,Pagamentos!$A:$A,DRE!AQ$3)</f>
        <v>0</v>
      </c>
      <c r="AR168" s="254">
        <f>SUMIFS(Pagamentos!$E:$E,Pagamentos!$B:$B,DRE!$B168,Pagamentos!$A:$A,DRE!AR$3)</f>
        <v>0</v>
      </c>
      <c r="AS168" s="254">
        <f>SUMIFS(Pagamentos!$E:$E,Pagamentos!$B:$B,DRE!$B168,Pagamentos!$A:$A,DRE!AS$3)</f>
        <v>0</v>
      </c>
    </row>
    <row r="169" spans="1:47" s="250" customFormat="1" x14ac:dyDescent="0.25">
      <c r="A169" s="248">
        <v>166</v>
      </c>
      <c r="B169" s="239" t="s">
        <v>143</v>
      </c>
      <c r="C169" s="240"/>
      <c r="D169" s="249"/>
      <c r="F169" s="244">
        <f>F138-(-F139)</f>
        <v>0</v>
      </c>
      <c r="G169" s="244" t="e">
        <f>F169/F$4</f>
        <v>#DIV/0!</v>
      </c>
      <c r="I169" s="244">
        <f>I138-(-I139)</f>
        <v>164326.91999999958</v>
      </c>
      <c r="J169" s="244">
        <f t="shared" si="68"/>
        <v>6.9109838834836831E-2</v>
      </c>
      <c r="L169" s="244">
        <f>L138-(-L139)</f>
        <v>164852.2099999995</v>
      </c>
      <c r="M169" s="244">
        <f>IF($I$4&gt;0,L169/$I$4,"")</f>
        <v>6.9330756425463769E-2</v>
      </c>
      <c r="O169" s="244">
        <f>O138-(-O139)</f>
        <v>0</v>
      </c>
      <c r="P169" s="244">
        <f t="shared" ref="P169:AS169" si="96">P138-(-P139)</f>
        <v>-693.61999999998079</v>
      </c>
      <c r="Q169" s="244">
        <f t="shared" si="96"/>
        <v>9239.6899999999732</v>
      </c>
      <c r="R169" s="244">
        <f t="shared" si="96"/>
        <v>311555.53999999998</v>
      </c>
      <c r="S169" s="244">
        <f t="shared" si="96"/>
        <v>-261785.83000000002</v>
      </c>
      <c r="T169" s="244">
        <f t="shared" si="96"/>
        <v>-26545.699999999997</v>
      </c>
      <c r="U169" s="244">
        <f t="shared" si="96"/>
        <v>0</v>
      </c>
      <c r="V169" s="244">
        <f t="shared" si="96"/>
        <v>0</v>
      </c>
      <c r="W169" s="244">
        <f t="shared" si="96"/>
        <v>-3019.2000000000003</v>
      </c>
      <c r="X169" s="244">
        <f t="shared" si="96"/>
        <v>-22934.480000000003</v>
      </c>
      <c r="Y169" s="244">
        <f t="shared" si="96"/>
        <v>18279.95</v>
      </c>
      <c r="Z169" s="244">
        <f t="shared" si="96"/>
        <v>-2108.12</v>
      </c>
      <c r="AA169" s="244">
        <f t="shared" si="96"/>
        <v>-5019.4499999999825</v>
      </c>
      <c r="AB169" s="244">
        <f t="shared" si="96"/>
        <v>0</v>
      </c>
      <c r="AC169" s="244">
        <f t="shared" si="96"/>
        <v>0</v>
      </c>
      <c r="AD169" s="244">
        <f t="shared" si="96"/>
        <v>0</v>
      </c>
      <c r="AE169" s="244">
        <f t="shared" si="96"/>
        <v>-400</v>
      </c>
      <c r="AF169" s="244">
        <f t="shared" si="96"/>
        <v>40168.339999999989</v>
      </c>
      <c r="AG169" s="244">
        <f t="shared" si="96"/>
        <v>-6726.6500000000005</v>
      </c>
      <c r="AH169" s="244">
        <f t="shared" si="96"/>
        <v>-41458.959999999977</v>
      </c>
      <c r="AI169" s="244">
        <f t="shared" si="96"/>
        <v>0</v>
      </c>
      <c r="AJ169" s="244">
        <f t="shared" si="96"/>
        <v>0</v>
      </c>
      <c r="AK169" s="244">
        <f t="shared" si="96"/>
        <v>14788.730000000001</v>
      </c>
      <c r="AL169" s="244">
        <f t="shared" si="96"/>
        <v>-15669.520000000002</v>
      </c>
      <c r="AM169" s="244">
        <f t="shared" si="96"/>
        <v>-4222.8399999999674</v>
      </c>
      <c r="AN169" s="244">
        <f t="shared" si="96"/>
        <v>87262.93</v>
      </c>
      <c r="AO169" s="244">
        <f t="shared" si="96"/>
        <v>73617.040000000023</v>
      </c>
      <c r="AP169" s="244">
        <f t="shared" si="96"/>
        <v>0</v>
      </c>
      <c r="AQ169" s="244">
        <f t="shared" si="96"/>
        <v>0</v>
      </c>
      <c r="AR169" s="244">
        <f t="shared" si="96"/>
        <v>0</v>
      </c>
      <c r="AS169" s="244">
        <f t="shared" si="96"/>
        <v>0</v>
      </c>
    </row>
    <row r="170" spans="1:47" s="250" customFormat="1" outlineLevel="1" x14ac:dyDescent="0.25">
      <c r="A170" s="248">
        <v>167</v>
      </c>
      <c r="B170" s="251" t="str">
        <f>VLOOKUP(A170,Config!$A$8:$B$176,2,0)</f>
        <v>IRPJ</v>
      </c>
      <c r="C170" s="252"/>
      <c r="D170" s="253"/>
      <c r="F170" s="108"/>
      <c r="G170" s="103" t="str">
        <f t="shared" si="67"/>
        <v/>
      </c>
      <c r="I170" s="108">
        <f>SUM(O170:AS170)</f>
        <v>0</v>
      </c>
      <c r="J170" s="103">
        <f t="shared" si="68"/>
        <v>0</v>
      </c>
      <c r="L170" s="108" t="str">
        <f>IF(I170&gt;0,I170-F170,"")</f>
        <v/>
      </c>
      <c r="M170" s="103" t="str">
        <f>IF(I170&gt;0,I170/F170-1,"")</f>
        <v/>
      </c>
      <c r="O170" s="254">
        <f>SUMIFS(Pagamentos!$E:$E,Pagamentos!$B:$B,DRE!$B170,Pagamentos!$A:$A,DRE!O$3)</f>
        <v>0</v>
      </c>
      <c r="P170" s="254">
        <f>SUMIFS(Pagamentos!$E:$E,Pagamentos!$B:$B,DRE!$B170,Pagamentos!$A:$A,DRE!P$3)</f>
        <v>0</v>
      </c>
      <c r="Q170" s="254">
        <f>SUMIFS(Pagamentos!$E:$E,Pagamentos!$B:$B,DRE!$B170,Pagamentos!$A:$A,DRE!Q$3)</f>
        <v>0</v>
      </c>
      <c r="R170" s="254">
        <f>SUMIFS(Pagamentos!$E:$E,Pagamentos!$B:$B,DRE!$B170,Pagamentos!$A:$A,DRE!R$3)</f>
        <v>0</v>
      </c>
      <c r="S170" s="254">
        <f>SUMIFS(Pagamentos!$E:$E,Pagamentos!$B:$B,DRE!$B170,Pagamentos!$A:$A,DRE!S$3)</f>
        <v>0</v>
      </c>
      <c r="T170" s="254">
        <f>SUMIFS(Pagamentos!$E:$E,Pagamentos!$B:$B,DRE!$B170,Pagamentos!$A:$A,DRE!T$3)</f>
        <v>0</v>
      </c>
      <c r="U170" s="254">
        <f>SUMIFS(Pagamentos!$E:$E,Pagamentos!$B:$B,DRE!$B170,Pagamentos!$A:$A,DRE!U$3)</f>
        <v>0</v>
      </c>
      <c r="V170" s="254">
        <f>SUMIFS(Pagamentos!$E:$E,Pagamentos!$B:$B,DRE!$B170,Pagamentos!$A:$A,DRE!V$3)</f>
        <v>0</v>
      </c>
      <c r="W170" s="254">
        <f>SUMIFS(Pagamentos!$E:$E,Pagamentos!$B:$B,DRE!$B170,Pagamentos!$A:$A,DRE!W$3)</f>
        <v>0</v>
      </c>
      <c r="X170" s="254">
        <f>SUMIFS(Pagamentos!$E:$E,Pagamentos!$B:$B,DRE!$B170,Pagamentos!$A:$A,DRE!X$3)</f>
        <v>0</v>
      </c>
      <c r="Y170" s="254">
        <f>SUMIFS(Pagamentos!$E:$E,Pagamentos!$B:$B,DRE!$B170,Pagamentos!$A:$A,DRE!Y$3)</f>
        <v>0</v>
      </c>
      <c r="Z170" s="254">
        <f>SUMIFS(Pagamentos!$E:$E,Pagamentos!$B:$B,DRE!$B170,Pagamentos!$A:$A,DRE!Z$3)</f>
        <v>0</v>
      </c>
      <c r="AA170" s="254">
        <f>SUMIFS(Pagamentos!$E:$E,Pagamentos!$B:$B,DRE!$B170,Pagamentos!$A:$A,DRE!AA$3)</f>
        <v>0</v>
      </c>
      <c r="AB170" s="254">
        <f>SUMIFS(Pagamentos!$E:$E,Pagamentos!$B:$B,DRE!$B170,Pagamentos!$A:$A,DRE!AB$3)</f>
        <v>0</v>
      </c>
      <c r="AC170" s="254">
        <f>SUMIFS(Pagamentos!$E:$E,Pagamentos!$B:$B,DRE!$B170,Pagamentos!$A:$A,DRE!AC$3)</f>
        <v>0</v>
      </c>
      <c r="AD170" s="254">
        <f>SUMIFS(Pagamentos!$E:$E,Pagamentos!$B:$B,DRE!$B170,Pagamentos!$A:$A,DRE!AD$3)</f>
        <v>0</v>
      </c>
      <c r="AE170" s="254">
        <f>SUMIFS(Pagamentos!$E:$E,Pagamentos!$B:$B,DRE!$B170,Pagamentos!$A:$A,DRE!AE$3)</f>
        <v>0</v>
      </c>
      <c r="AF170" s="254">
        <f>SUMIFS(Pagamentos!$E:$E,Pagamentos!$B:$B,DRE!$B170,Pagamentos!$A:$A,DRE!AF$3)</f>
        <v>0</v>
      </c>
      <c r="AG170" s="254">
        <f>SUMIFS(Pagamentos!$E:$E,Pagamentos!$B:$B,DRE!$B170,Pagamentos!$A:$A,DRE!AG$3)</f>
        <v>0</v>
      </c>
      <c r="AH170" s="254">
        <f>SUMIFS(Pagamentos!$E:$E,Pagamentos!$B:$B,DRE!$B170,Pagamentos!$A:$A,DRE!AH$3)</f>
        <v>0</v>
      </c>
      <c r="AI170" s="254">
        <f>SUMIFS(Pagamentos!$E:$E,Pagamentos!$B:$B,DRE!$B170,Pagamentos!$A:$A,DRE!AI$3)</f>
        <v>0</v>
      </c>
      <c r="AJ170" s="254">
        <f>SUMIFS(Pagamentos!$E:$E,Pagamentos!$B:$B,DRE!$B170,Pagamentos!$A:$A,DRE!AJ$3)</f>
        <v>0</v>
      </c>
      <c r="AK170" s="254">
        <f>SUMIFS(Pagamentos!$E:$E,Pagamentos!$B:$B,DRE!$B170,Pagamentos!$A:$A,DRE!AK$3)</f>
        <v>0</v>
      </c>
      <c r="AL170" s="254">
        <f>SUMIFS(Pagamentos!$E:$E,Pagamentos!$B:$B,DRE!$B170,Pagamentos!$A:$A,DRE!AL$3)</f>
        <v>0</v>
      </c>
      <c r="AM170" s="254">
        <f>SUMIFS(Pagamentos!$E:$E,Pagamentos!$B:$B,DRE!$B170,Pagamentos!$A:$A,DRE!AM$3)</f>
        <v>0</v>
      </c>
      <c r="AN170" s="254">
        <f>SUMIFS(Pagamentos!$E:$E,Pagamentos!$B:$B,DRE!$B170,Pagamentos!$A:$A,DRE!AN$3)</f>
        <v>0</v>
      </c>
      <c r="AO170" s="254">
        <f>SUMIFS(Pagamentos!$E:$E,Pagamentos!$B:$B,DRE!$B170,Pagamentos!$A:$A,DRE!AO$3)</f>
        <v>0</v>
      </c>
      <c r="AP170" s="254">
        <f>SUMIFS(Pagamentos!$E:$E,Pagamentos!$B:$B,DRE!$B170,Pagamentos!$A:$A,DRE!AP$3)</f>
        <v>0</v>
      </c>
      <c r="AQ170" s="254">
        <f>SUMIFS(Pagamentos!$E:$E,Pagamentos!$B:$B,DRE!$B170,Pagamentos!$A:$A,DRE!AQ$3)</f>
        <v>0</v>
      </c>
      <c r="AR170" s="254">
        <f>SUMIFS(Pagamentos!$E:$E,Pagamentos!$B:$B,DRE!$B170,Pagamentos!$A:$A,DRE!AR$3)</f>
        <v>0</v>
      </c>
      <c r="AS170" s="254">
        <f>SUMIFS(Pagamentos!$E:$E,Pagamentos!$B:$B,DRE!$B170,Pagamentos!$A:$A,DRE!AS$3)</f>
        <v>0</v>
      </c>
    </row>
    <row r="171" spans="1:47" s="250" customFormat="1" outlineLevel="1" x14ac:dyDescent="0.25">
      <c r="A171" s="248">
        <v>168</v>
      </c>
      <c r="B171" s="251" t="str">
        <f>VLOOKUP(A171,Config!$A$8:$B$176,2,0)</f>
        <v>CSLL</v>
      </c>
      <c r="C171" s="252"/>
      <c r="D171" s="253"/>
      <c r="F171" s="108"/>
      <c r="G171" s="103" t="str">
        <f t="shared" si="67"/>
        <v/>
      </c>
      <c r="I171" s="108">
        <f>SUM(O171:AS171)</f>
        <v>0</v>
      </c>
      <c r="J171" s="103">
        <f t="shared" si="68"/>
        <v>0</v>
      </c>
      <c r="L171" s="108" t="str">
        <f>IF(I171&gt;0,I171-F171,"")</f>
        <v/>
      </c>
      <c r="M171" s="103" t="str">
        <f>IF(I171&gt;0,I171/F171-1,"")</f>
        <v/>
      </c>
      <c r="O171" s="254">
        <f>SUMIFS(Pagamentos!$E:$E,Pagamentos!$B:$B,DRE!$B171,Pagamentos!$A:$A,DRE!O$3)</f>
        <v>0</v>
      </c>
      <c r="P171" s="254">
        <f>SUMIFS(Pagamentos!$E:$E,Pagamentos!$B:$B,DRE!$B171,Pagamentos!$A:$A,DRE!P$3)</f>
        <v>0</v>
      </c>
      <c r="Q171" s="254">
        <f>SUMIFS(Pagamentos!$E:$E,Pagamentos!$B:$B,DRE!$B171,Pagamentos!$A:$A,DRE!Q$3)</f>
        <v>0</v>
      </c>
      <c r="R171" s="254">
        <f>SUMIFS(Pagamentos!$E:$E,Pagamentos!$B:$B,DRE!$B171,Pagamentos!$A:$A,DRE!R$3)</f>
        <v>0</v>
      </c>
      <c r="S171" s="254">
        <f>SUMIFS(Pagamentos!$E:$E,Pagamentos!$B:$B,DRE!$B171,Pagamentos!$A:$A,DRE!S$3)</f>
        <v>0</v>
      </c>
      <c r="T171" s="254">
        <f>SUMIFS(Pagamentos!$E:$E,Pagamentos!$B:$B,DRE!$B171,Pagamentos!$A:$A,DRE!T$3)</f>
        <v>0</v>
      </c>
      <c r="U171" s="254">
        <f>SUMIFS(Pagamentos!$E:$E,Pagamentos!$B:$B,DRE!$B171,Pagamentos!$A:$A,DRE!U$3)</f>
        <v>0</v>
      </c>
      <c r="V171" s="254">
        <f>SUMIFS(Pagamentos!$E:$E,Pagamentos!$B:$B,DRE!$B171,Pagamentos!$A:$A,DRE!V$3)</f>
        <v>0</v>
      </c>
      <c r="W171" s="254">
        <f>SUMIFS(Pagamentos!$E:$E,Pagamentos!$B:$B,DRE!$B171,Pagamentos!$A:$A,DRE!W$3)</f>
        <v>0</v>
      </c>
      <c r="X171" s="254">
        <f>SUMIFS(Pagamentos!$E:$E,Pagamentos!$B:$B,DRE!$B171,Pagamentos!$A:$A,DRE!X$3)</f>
        <v>0</v>
      </c>
      <c r="Y171" s="254">
        <f>SUMIFS(Pagamentos!$E:$E,Pagamentos!$B:$B,DRE!$B171,Pagamentos!$A:$A,DRE!Y$3)</f>
        <v>0</v>
      </c>
      <c r="Z171" s="254">
        <f>SUMIFS(Pagamentos!$E:$E,Pagamentos!$B:$B,DRE!$B171,Pagamentos!$A:$A,DRE!Z$3)</f>
        <v>0</v>
      </c>
      <c r="AA171" s="254">
        <f>SUMIFS(Pagamentos!$E:$E,Pagamentos!$B:$B,DRE!$B171,Pagamentos!$A:$A,DRE!AA$3)</f>
        <v>0</v>
      </c>
      <c r="AB171" s="254">
        <f>SUMIFS(Pagamentos!$E:$E,Pagamentos!$B:$B,DRE!$B171,Pagamentos!$A:$A,DRE!AB$3)</f>
        <v>0</v>
      </c>
      <c r="AC171" s="254">
        <f>SUMIFS(Pagamentos!$E:$E,Pagamentos!$B:$B,DRE!$B171,Pagamentos!$A:$A,DRE!AC$3)</f>
        <v>0</v>
      </c>
      <c r="AD171" s="254">
        <f>SUMIFS(Pagamentos!$E:$E,Pagamentos!$B:$B,DRE!$B171,Pagamentos!$A:$A,DRE!AD$3)</f>
        <v>0</v>
      </c>
      <c r="AE171" s="254">
        <f>SUMIFS(Pagamentos!$E:$E,Pagamentos!$B:$B,DRE!$B171,Pagamentos!$A:$A,DRE!AE$3)</f>
        <v>0</v>
      </c>
      <c r="AF171" s="254">
        <f>SUMIFS(Pagamentos!$E:$E,Pagamentos!$B:$B,DRE!$B171,Pagamentos!$A:$A,DRE!AF$3)</f>
        <v>0</v>
      </c>
      <c r="AG171" s="254">
        <f>SUMIFS(Pagamentos!$E:$E,Pagamentos!$B:$B,DRE!$B171,Pagamentos!$A:$A,DRE!AG$3)</f>
        <v>0</v>
      </c>
      <c r="AH171" s="254">
        <f>SUMIFS(Pagamentos!$E:$E,Pagamentos!$B:$B,DRE!$B171,Pagamentos!$A:$A,DRE!AH$3)</f>
        <v>0</v>
      </c>
      <c r="AI171" s="254">
        <f>SUMIFS(Pagamentos!$E:$E,Pagamentos!$B:$B,DRE!$B171,Pagamentos!$A:$A,DRE!AI$3)</f>
        <v>0</v>
      </c>
      <c r="AJ171" s="254">
        <f>SUMIFS(Pagamentos!$E:$E,Pagamentos!$B:$B,DRE!$B171,Pagamentos!$A:$A,DRE!AJ$3)</f>
        <v>0</v>
      </c>
      <c r="AK171" s="254">
        <f>SUMIFS(Pagamentos!$E:$E,Pagamentos!$B:$B,DRE!$B171,Pagamentos!$A:$A,DRE!AK$3)</f>
        <v>0</v>
      </c>
      <c r="AL171" s="254">
        <f>SUMIFS(Pagamentos!$E:$E,Pagamentos!$B:$B,DRE!$B171,Pagamentos!$A:$A,DRE!AL$3)</f>
        <v>0</v>
      </c>
      <c r="AM171" s="254">
        <f>SUMIFS(Pagamentos!$E:$E,Pagamentos!$B:$B,DRE!$B171,Pagamentos!$A:$A,DRE!AM$3)</f>
        <v>0</v>
      </c>
      <c r="AN171" s="254">
        <f>SUMIFS(Pagamentos!$E:$E,Pagamentos!$B:$B,DRE!$B171,Pagamentos!$A:$A,DRE!AN$3)</f>
        <v>0</v>
      </c>
      <c r="AO171" s="254">
        <f>SUMIFS(Pagamentos!$E:$E,Pagamentos!$B:$B,DRE!$B171,Pagamentos!$A:$A,DRE!AO$3)</f>
        <v>0</v>
      </c>
      <c r="AP171" s="254">
        <f>SUMIFS(Pagamentos!$E:$E,Pagamentos!$B:$B,DRE!$B171,Pagamentos!$A:$A,DRE!AP$3)</f>
        <v>0</v>
      </c>
      <c r="AQ171" s="254">
        <f>SUMIFS(Pagamentos!$E:$E,Pagamentos!$B:$B,DRE!$B171,Pagamentos!$A:$A,DRE!AQ$3)</f>
        <v>0</v>
      </c>
      <c r="AR171" s="254">
        <f>SUMIFS(Pagamentos!$E:$E,Pagamentos!$B:$B,DRE!$B171,Pagamentos!$A:$A,DRE!AR$3)</f>
        <v>0</v>
      </c>
      <c r="AS171" s="254">
        <f>SUMIFS(Pagamentos!$E:$E,Pagamentos!$B:$B,DRE!$B171,Pagamentos!$A:$A,DRE!AS$3)</f>
        <v>0</v>
      </c>
    </row>
    <row r="172" spans="1:47" s="250" customFormat="1" x14ac:dyDescent="0.25">
      <c r="A172" s="248">
        <v>169</v>
      </c>
      <c r="B172" s="239" t="s">
        <v>146</v>
      </c>
      <c r="C172" s="240"/>
      <c r="D172" s="249"/>
      <c r="F172" s="244">
        <f>F169-SUM(F170:F171)</f>
        <v>0</v>
      </c>
      <c r="G172" s="244" t="e">
        <f>F172/F$4</f>
        <v>#DIV/0!</v>
      </c>
      <c r="I172" s="244">
        <f>I169-SUM(I170:I171)</f>
        <v>164326.91999999958</v>
      </c>
      <c r="J172" s="244">
        <f t="shared" si="68"/>
        <v>6.9109838834836831E-2</v>
      </c>
      <c r="L172" s="244">
        <f>L169-SUM(L170:L171)</f>
        <v>164852.2099999995</v>
      </c>
      <c r="M172" s="244">
        <f>IF($I$4&gt;0,L172/$I$4,"")</f>
        <v>6.9330756425463769E-2</v>
      </c>
      <c r="O172" s="244">
        <f>O169-SUM(O170:O171)</f>
        <v>0</v>
      </c>
      <c r="P172" s="244">
        <f t="shared" ref="P172:AS172" si="97">P169-SUM(P170:P171)</f>
        <v>-693.61999999998079</v>
      </c>
      <c r="Q172" s="244">
        <f t="shared" si="97"/>
        <v>9239.6899999999732</v>
      </c>
      <c r="R172" s="244">
        <f t="shared" si="97"/>
        <v>311555.53999999998</v>
      </c>
      <c r="S172" s="244">
        <f t="shared" si="97"/>
        <v>-261785.83000000002</v>
      </c>
      <c r="T172" s="244">
        <f t="shared" si="97"/>
        <v>-26545.699999999997</v>
      </c>
      <c r="U172" s="244">
        <f t="shared" si="97"/>
        <v>0</v>
      </c>
      <c r="V172" s="244">
        <f t="shared" si="97"/>
        <v>0</v>
      </c>
      <c r="W172" s="244">
        <f t="shared" si="97"/>
        <v>-3019.2000000000003</v>
      </c>
      <c r="X172" s="244">
        <f t="shared" si="97"/>
        <v>-22934.480000000003</v>
      </c>
      <c r="Y172" s="244">
        <f t="shared" si="97"/>
        <v>18279.95</v>
      </c>
      <c r="Z172" s="244">
        <f t="shared" si="97"/>
        <v>-2108.12</v>
      </c>
      <c r="AA172" s="244">
        <f t="shared" si="97"/>
        <v>-5019.4499999999825</v>
      </c>
      <c r="AB172" s="244">
        <f t="shared" si="97"/>
        <v>0</v>
      </c>
      <c r="AC172" s="244">
        <f t="shared" si="97"/>
        <v>0</v>
      </c>
      <c r="AD172" s="244">
        <f t="shared" si="97"/>
        <v>0</v>
      </c>
      <c r="AE172" s="244">
        <f t="shared" si="97"/>
        <v>-400</v>
      </c>
      <c r="AF172" s="244">
        <f t="shared" si="97"/>
        <v>40168.339999999989</v>
      </c>
      <c r="AG172" s="244">
        <f t="shared" si="97"/>
        <v>-6726.6500000000005</v>
      </c>
      <c r="AH172" s="244">
        <f t="shared" si="97"/>
        <v>-41458.959999999977</v>
      </c>
      <c r="AI172" s="244">
        <f t="shared" si="97"/>
        <v>0</v>
      </c>
      <c r="AJ172" s="244">
        <f t="shared" si="97"/>
        <v>0</v>
      </c>
      <c r="AK172" s="244">
        <f t="shared" si="97"/>
        <v>14788.730000000001</v>
      </c>
      <c r="AL172" s="244">
        <f t="shared" si="97"/>
        <v>-15669.520000000002</v>
      </c>
      <c r="AM172" s="244">
        <f t="shared" si="97"/>
        <v>-4222.8399999999674</v>
      </c>
      <c r="AN172" s="244">
        <f t="shared" si="97"/>
        <v>87262.93</v>
      </c>
      <c r="AO172" s="244">
        <f t="shared" si="97"/>
        <v>73617.040000000023</v>
      </c>
      <c r="AP172" s="244">
        <f t="shared" si="97"/>
        <v>0</v>
      </c>
      <c r="AQ172" s="244">
        <f t="shared" si="97"/>
        <v>0</v>
      </c>
      <c r="AR172" s="244">
        <f t="shared" si="97"/>
        <v>0</v>
      </c>
      <c r="AS172" s="244">
        <f t="shared" si="97"/>
        <v>0</v>
      </c>
    </row>
    <row r="173" spans="1:47" x14ac:dyDescent="0.25">
      <c r="A173" s="51"/>
      <c r="D173" s="51"/>
      <c r="F173" s="51"/>
      <c r="G173" s="51"/>
      <c r="I173" s="51"/>
      <c r="J173" s="51"/>
      <c r="L173" s="51"/>
    </row>
    <row r="174" spans="1:47" x14ac:dyDescent="0.25">
      <c r="A174" s="51"/>
      <c r="D174" s="51"/>
      <c r="F174" s="51"/>
      <c r="G174" s="51"/>
      <c r="I174" s="408" t="s">
        <v>163</v>
      </c>
      <c r="J174" s="409"/>
      <c r="K174" s="409"/>
      <c r="L174" s="409"/>
      <c r="M174" s="109">
        <f>SUM(J178:J197)</f>
        <v>2691.81</v>
      </c>
      <c r="O174" s="247">
        <f>M174+O172</f>
        <v>2691.81</v>
      </c>
      <c r="P174" s="247">
        <f>O174+P172</f>
        <v>1998.1900000000192</v>
      </c>
      <c r="Q174" s="247">
        <f t="shared" ref="Q174:AS174" si="98">Q172+P174</f>
        <v>11237.879999999992</v>
      </c>
      <c r="R174" s="247">
        <f t="shared" si="98"/>
        <v>322793.42</v>
      </c>
      <c r="S174" s="247">
        <f t="shared" si="98"/>
        <v>61007.589999999967</v>
      </c>
      <c r="T174" s="247">
        <f t="shared" si="98"/>
        <v>34461.88999999997</v>
      </c>
      <c r="U174" s="247">
        <f t="shared" si="98"/>
        <v>34461.88999999997</v>
      </c>
      <c r="V174" s="247">
        <f t="shared" si="98"/>
        <v>34461.88999999997</v>
      </c>
      <c r="W174" s="247">
        <f>W172+V174</f>
        <v>31442.68999999997</v>
      </c>
      <c r="X174" s="247">
        <f t="shared" si="98"/>
        <v>8508.2099999999664</v>
      </c>
      <c r="Y174" s="247">
        <f t="shared" si="98"/>
        <v>26788.159999999967</v>
      </c>
      <c r="Z174" s="247">
        <f t="shared" si="98"/>
        <v>24680.039999999968</v>
      </c>
      <c r="AA174" s="247">
        <f t="shared" si="98"/>
        <v>19660.589999999986</v>
      </c>
      <c r="AB174" s="247">
        <f t="shared" si="98"/>
        <v>19660.589999999986</v>
      </c>
      <c r="AC174" s="247">
        <f t="shared" si="98"/>
        <v>19660.589999999986</v>
      </c>
      <c r="AD174" s="247">
        <f t="shared" si="98"/>
        <v>19660.589999999986</v>
      </c>
      <c r="AE174" s="247">
        <f t="shared" si="98"/>
        <v>19260.589999999986</v>
      </c>
      <c r="AF174" s="247">
        <f t="shared" si="98"/>
        <v>59428.929999999978</v>
      </c>
      <c r="AG174" s="247">
        <f t="shared" si="98"/>
        <v>52702.279999999977</v>
      </c>
      <c r="AH174" s="247">
        <f t="shared" si="98"/>
        <v>11243.32</v>
      </c>
      <c r="AI174" s="247">
        <f t="shared" si="98"/>
        <v>11243.32</v>
      </c>
      <c r="AJ174" s="247">
        <f t="shared" si="98"/>
        <v>11243.32</v>
      </c>
      <c r="AK174" s="247">
        <f t="shared" si="98"/>
        <v>26032.050000000003</v>
      </c>
      <c r="AL174" s="247">
        <f>AL172+AK174</f>
        <v>10362.530000000001</v>
      </c>
      <c r="AM174" s="247">
        <f t="shared" si="98"/>
        <v>6139.6900000000333</v>
      </c>
      <c r="AN174" s="247">
        <f>AN172+AM174</f>
        <v>93402.620000000024</v>
      </c>
      <c r="AO174" s="247">
        <f t="shared" si="98"/>
        <v>167019.66000000003</v>
      </c>
      <c r="AP174" s="247">
        <f t="shared" si="98"/>
        <v>167019.66000000003</v>
      </c>
      <c r="AQ174" s="247">
        <f t="shared" si="98"/>
        <v>167019.66000000003</v>
      </c>
      <c r="AR174" s="247">
        <f t="shared" si="98"/>
        <v>167019.66000000003</v>
      </c>
      <c r="AS174" s="247">
        <f t="shared" si="98"/>
        <v>167019.66000000003</v>
      </c>
    </row>
    <row r="175" spans="1:47" ht="18.75" x14ac:dyDescent="0.25">
      <c r="D175" s="51"/>
      <c r="F175" s="51"/>
      <c r="G175" s="51"/>
      <c r="I175" s="51"/>
      <c r="J175" s="51"/>
      <c r="L175" s="51"/>
      <c r="O175" s="110">
        <f>IF(ROUND(O174,2)=ROUND(O177,2),1,"")</f>
        <v>1</v>
      </c>
      <c r="P175" s="110">
        <f t="shared" ref="P175:AR175" si="99">IF(ROUND(P174,2)=ROUND(P177,2),1,"")</f>
        <v>1</v>
      </c>
      <c r="Q175" s="110">
        <f t="shared" si="99"/>
        <v>1</v>
      </c>
      <c r="R175" s="110">
        <f t="shared" si="99"/>
        <v>1</v>
      </c>
      <c r="S175" s="110">
        <f t="shared" si="99"/>
        <v>1</v>
      </c>
      <c r="T175" s="110">
        <f t="shared" si="99"/>
        <v>1</v>
      </c>
      <c r="U175" s="110">
        <f t="shared" si="99"/>
        <v>1</v>
      </c>
      <c r="V175" s="110">
        <f t="shared" si="99"/>
        <v>1</v>
      </c>
      <c r="W175" s="110">
        <f t="shared" si="99"/>
        <v>1</v>
      </c>
      <c r="X175" s="110">
        <f t="shared" si="99"/>
        <v>1</v>
      </c>
      <c r="Y175" s="110">
        <f t="shared" si="99"/>
        <v>1</v>
      </c>
      <c r="Z175" s="110">
        <f t="shared" si="99"/>
        <v>1</v>
      </c>
      <c r="AA175" s="110">
        <f t="shared" si="99"/>
        <v>1</v>
      </c>
      <c r="AB175" s="110">
        <f t="shared" si="99"/>
        <v>1</v>
      </c>
      <c r="AC175" s="110">
        <f t="shared" si="99"/>
        <v>1</v>
      </c>
      <c r="AD175" s="110">
        <f t="shared" si="99"/>
        <v>1</v>
      </c>
      <c r="AE175" s="110">
        <f t="shared" si="99"/>
        <v>1</v>
      </c>
      <c r="AF175" s="110">
        <f t="shared" si="99"/>
        <v>1</v>
      </c>
      <c r="AG175" s="110">
        <f t="shared" si="99"/>
        <v>1</v>
      </c>
      <c r="AH175" s="110">
        <f t="shared" si="99"/>
        <v>1</v>
      </c>
      <c r="AI175" s="110">
        <f t="shared" si="99"/>
        <v>1</v>
      </c>
      <c r="AJ175" s="110">
        <f t="shared" si="99"/>
        <v>1</v>
      </c>
      <c r="AK175" s="110">
        <f t="shared" si="99"/>
        <v>1</v>
      </c>
      <c r="AL175" s="110">
        <f t="shared" si="99"/>
        <v>1</v>
      </c>
      <c r="AM175" s="110">
        <f t="shared" si="99"/>
        <v>1</v>
      </c>
      <c r="AN175" s="110">
        <f t="shared" si="99"/>
        <v>1</v>
      </c>
      <c r="AO175" s="110">
        <f t="shared" si="99"/>
        <v>1</v>
      </c>
      <c r="AP175" s="110">
        <f t="shared" si="99"/>
        <v>1</v>
      </c>
      <c r="AQ175" s="110" t="str">
        <f t="shared" si="99"/>
        <v/>
      </c>
      <c r="AR175" s="110" t="str">
        <f t="shared" si="99"/>
        <v/>
      </c>
      <c r="AS175" s="110">
        <f>IF(ROUND(AS172,2)=ROUND(AS177,2),1,"")</f>
        <v>1</v>
      </c>
      <c r="AU175" s="398"/>
    </row>
    <row r="176" spans="1:47" x14ac:dyDescent="0.25">
      <c r="D176" s="51"/>
      <c r="F176" s="51"/>
      <c r="G176" s="51"/>
      <c r="I176" s="51"/>
      <c r="J176" s="51"/>
      <c r="L176" s="51"/>
      <c r="O176" s="111">
        <f>O174-O177</f>
        <v>0</v>
      </c>
      <c r="P176" s="111">
        <f t="shared" ref="P176:AR176" si="100">P174-P177</f>
        <v>1.9099388737231493E-11</v>
      </c>
      <c r="Q176" s="111">
        <f>Q174-Q177</f>
        <v>0</v>
      </c>
      <c r="R176" s="111">
        <f t="shared" si="100"/>
        <v>0</v>
      </c>
      <c r="S176" s="111">
        <f t="shared" si="100"/>
        <v>0</v>
      </c>
      <c r="T176" s="111">
        <f t="shared" si="100"/>
        <v>0</v>
      </c>
      <c r="U176" s="111">
        <f t="shared" si="100"/>
        <v>0</v>
      </c>
      <c r="V176" s="111">
        <f t="shared" si="100"/>
        <v>0</v>
      </c>
      <c r="W176" s="111">
        <f t="shared" si="100"/>
        <v>-3.2741809263825417E-11</v>
      </c>
      <c r="X176" s="111">
        <f t="shared" si="100"/>
        <v>-3.2741809263825417E-11</v>
      </c>
      <c r="Y176" s="111">
        <f t="shared" si="100"/>
        <v>-3.2741809263825417E-11</v>
      </c>
      <c r="Z176" s="111">
        <f t="shared" si="100"/>
        <v>-3.2741809263825417E-11</v>
      </c>
      <c r="AA176" s="111">
        <f>AA174-AA177</f>
        <v>0</v>
      </c>
      <c r="AB176" s="111">
        <f t="shared" si="100"/>
        <v>0</v>
      </c>
      <c r="AC176" s="111">
        <f t="shared" si="100"/>
        <v>0</v>
      </c>
      <c r="AD176" s="111">
        <f t="shared" si="100"/>
        <v>0</v>
      </c>
      <c r="AE176" s="111">
        <f t="shared" si="100"/>
        <v>0</v>
      </c>
      <c r="AF176" s="111">
        <f t="shared" si="100"/>
        <v>0</v>
      </c>
      <c r="AG176" s="111">
        <f t="shared" si="100"/>
        <v>0</v>
      </c>
      <c r="AH176" s="111">
        <f t="shared" si="100"/>
        <v>0</v>
      </c>
      <c r="AI176" s="111">
        <f t="shared" si="100"/>
        <v>0</v>
      </c>
      <c r="AJ176" s="111">
        <f t="shared" si="100"/>
        <v>0</v>
      </c>
      <c r="AK176" s="111">
        <f t="shared" si="100"/>
        <v>0</v>
      </c>
      <c r="AL176" s="111">
        <f t="shared" si="100"/>
        <v>0</v>
      </c>
      <c r="AM176" s="111">
        <f t="shared" si="100"/>
        <v>3.3651303965598345E-11</v>
      </c>
      <c r="AN176" s="111">
        <f t="shared" si="100"/>
        <v>0</v>
      </c>
      <c r="AO176" s="111">
        <f t="shared" si="100"/>
        <v>0</v>
      </c>
      <c r="AP176" s="111">
        <f t="shared" si="100"/>
        <v>0</v>
      </c>
      <c r="AQ176" s="111">
        <f t="shared" si="100"/>
        <v>167019.66000000003</v>
      </c>
      <c r="AR176" s="111">
        <f t="shared" si="100"/>
        <v>167019.66000000003</v>
      </c>
      <c r="AS176" s="111"/>
    </row>
    <row r="177" spans="2:47" x14ac:dyDescent="0.25">
      <c r="B177" s="410" t="s">
        <v>341</v>
      </c>
      <c r="C177" s="112" t="s">
        <v>164</v>
      </c>
      <c r="D177" s="113" t="s">
        <v>156</v>
      </c>
      <c r="I177" s="113" t="s">
        <v>157</v>
      </c>
      <c r="J177" s="88" t="s">
        <v>165</v>
      </c>
      <c r="L177" s="51"/>
      <c r="O177" s="114">
        <f t="shared" ref="O177:AS177" si="101">SUM(O178:O203)</f>
        <v>2691.81</v>
      </c>
      <c r="P177" s="114">
        <f t="shared" si="101"/>
        <v>1998.19</v>
      </c>
      <c r="Q177" s="114">
        <f t="shared" si="101"/>
        <v>11237.88</v>
      </c>
      <c r="R177" s="114">
        <f t="shared" si="101"/>
        <v>322793.42</v>
      </c>
      <c r="S177" s="114">
        <f t="shared" si="101"/>
        <v>61007.59</v>
      </c>
      <c r="T177" s="114">
        <f t="shared" si="101"/>
        <v>34461.89</v>
      </c>
      <c r="U177" s="114">
        <f t="shared" si="101"/>
        <v>34461.89</v>
      </c>
      <c r="V177" s="114">
        <f t="shared" si="101"/>
        <v>34461.89</v>
      </c>
      <c r="W177" s="114">
        <f t="shared" si="101"/>
        <v>31442.690000000002</v>
      </c>
      <c r="X177" s="114">
        <f t="shared" si="101"/>
        <v>8508.2099999999991</v>
      </c>
      <c r="Y177" s="114">
        <f t="shared" si="101"/>
        <v>26788.16</v>
      </c>
      <c r="Z177" s="114">
        <f t="shared" si="101"/>
        <v>24680.04</v>
      </c>
      <c r="AA177" s="114">
        <f t="shared" si="101"/>
        <v>19660.59</v>
      </c>
      <c r="AB177" s="114">
        <f t="shared" si="101"/>
        <v>19660.59</v>
      </c>
      <c r="AC177" s="114">
        <f t="shared" si="101"/>
        <v>19660.59</v>
      </c>
      <c r="AD177" s="114">
        <f t="shared" si="101"/>
        <v>19660.59</v>
      </c>
      <c r="AE177" s="114">
        <f t="shared" si="101"/>
        <v>19260.59</v>
      </c>
      <c r="AF177" s="114">
        <f t="shared" si="101"/>
        <v>59428.929999999993</v>
      </c>
      <c r="AG177" s="114">
        <f t="shared" si="101"/>
        <v>52702.279999999992</v>
      </c>
      <c r="AH177" s="114">
        <f t="shared" si="101"/>
        <v>11243.319999999998</v>
      </c>
      <c r="AI177" s="114">
        <f t="shared" si="101"/>
        <v>11243.319999999998</v>
      </c>
      <c r="AJ177" s="114">
        <f t="shared" si="101"/>
        <v>11243.319999999998</v>
      </c>
      <c r="AK177" s="114">
        <f t="shared" si="101"/>
        <v>26032.050000000003</v>
      </c>
      <c r="AL177" s="114">
        <f t="shared" si="101"/>
        <v>10362.529999999999</v>
      </c>
      <c r="AM177" s="114">
        <f t="shared" si="101"/>
        <v>6139.69</v>
      </c>
      <c r="AN177" s="114">
        <f t="shared" si="101"/>
        <v>93402.62</v>
      </c>
      <c r="AO177" s="114">
        <f t="shared" si="101"/>
        <v>167019.66</v>
      </c>
      <c r="AP177" s="114">
        <f t="shared" si="101"/>
        <v>167019.66</v>
      </c>
      <c r="AQ177" s="114">
        <f t="shared" si="101"/>
        <v>0</v>
      </c>
      <c r="AR177" s="114">
        <f t="shared" si="101"/>
        <v>0</v>
      </c>
      <c r="AS177" s="114">
        <f t="shared" si="101"/>
        <v>0</v>
      </c>
    </row>
    <row r="178" spans="2:47" x14ac:dyDescent="0.25">
      <c r="B178" s="410"/>
      <c r="C178" s="115" t="s">
        <v>291</v>
      </c>
      <c r="D178" s="116" t="s">
        <v>292</v>
      </c>
      <c r="I178" s="116" t="s">
        <v>293</v>
      </c>
      <c r="J178" s="290">
        <v>2700.95</v>
      </c>
      <c r="L178" s="51"/>
      <c r="O178" s="118">
        <v>2700.95</v>
      </c>
      <c r="P178" s="118">
        <v>2007.78</v>
      </c>
      <c r="Q178" s="118">
        <v>11247.5</v>
      </c>
      <c r="R178" s="118">
        <v>322803.03999999998</v>
      </c>
      <c r="S178" s="118">
        <v>61017.21</v>
      </c>
      <c r="T178" s="118">
        <v>34471.51</v>
      </c>
      <c r="U178" s="118">
        <v>34471.51</v>
      </c>
      <c r="V178" s="118">
        <v>34471.51</v>
      </c>
      <c r="W178" s="118">
        <v>31452.31</v>
      </c>
      <c r="X178" s="118">
        <v>8517.83</v>
      </c>
      <c r="Y178" s="118">
        <v>26797.78</v>
      </c>
      <c r="Z178" s="118">
        <v>23260.560000000001</v>
      </c>
      <c r="AA178" s="118">
        <v>18241.11</v>
      </c>
      <c r="AB178" s="118">
        <v>18241.11</v>
      </c>
      <c r="AC178" s="118">
        <v>18241.11</v>
      </c>
      <c r="AD178" s="118">
        <v>18241.11</v>
      </c>
      <c r="AE178" s="118">
        <v>18241.11</v>
      </c>
      <c r="AF178" s="118">
        <v>58409.45</v>
      </c>
      <c r="AG178" s="118">
        <v>50253.7</v>
      </c>
      <c r="AH178" s="118">
        <v>8794.74</v>
      </c>
      <c r="AI178" s="118">
        <v>8794.74</v>
      </c>
      <c r="AJ178" s="118">
        <v>8794.74</v>
      </c>
      <c r="AK178" s="118">
        <v>23303.47</v>
      </c>
      <c r="AL178" s="118">
        <v>8487.92</v>
      </c>
      <c r="AM178" s="118">
        <v>4265.08</v>
      </c>
      <c r="AN178" s="118">
        <v>91528.01</v>
      </c>
      <c r="AO178" s="118">
        <v>165154.19</v>
      </c>
      <c r="AP178" s="118">
        <v>165154.19</v>
      </c>
      <c r="AQ178" s="118"/>
      <c r="AR178" s="118"/>
      <c r="AS178" s="118"/>
    </row>
    <row r="179" spans="2:47" x14ac:dyDescent="0.25">
      <c r="B179" s="410"/>
      <c r="C179" s="115" t="s">
        <v>217</v>
      </c>
      <c r="D179" s="116" t="s">
        <v>221</v>
      </c>
      <c r="I179" s="116" t="s">
        <v>222</v>
      </c>
      <c r="J179" s="290">
        <v>0</v>
      </c>
      <c r="L179" s="51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>
        <v>1429.1</v>
      </c>
      <c r="AA179" s="118">
        <v>1429.1</v>
      </c>
      <c r="AB179" s="118">
        <v>1429.1</v>
      </c>
      <c r="AC179" s="118">
        <v>1429.1</v>
      </c>
      <c r="AD179" s="118">
        <v>1429.1</v>
      </c>
      <c r="AE179" s="118">
        <v>1029.0999999999999</v>
      </c>
      <c r="AF179" s="118">
        <v>1029.0999999999999</v>
      </c>
      <c r="AG179" s="118">
        <v>2458.1999999999998</v>
      </c>
      <c r="AH179" s="118">
        <v>2458.1999999999998</v>
      </c>
      <c r="AI179" s="118">
        <v>2458.1999999999998</v>
      </c>
      <c r="AJ179" s="118">
        <v>2458.1999999999998</v>
      </c>
      <c r="AK179" s="118">
        <v>2458.1999999999998</v>
      </c>
      <c r="AL179" s="118">
        <v>1884.23</v>
      </c>
      <c r="AM179" s="118">
        <v>1884.23</v>
      </c>
      <c r="AN179" s="118">
        <v>1884.23</v>
      </c>
      <c r="AO179" s="118">
        <v>1884.23</v>
      </c>
      <c r="AP179" s="118">
        <v>1884.23</v>
      </c>
      <c r="AQ179" s="118"/>
      <c r="AR179" s="118"/>
      <c r="AS179" s="118"/>
    </row>
    <row r="180" spans="2:47" x14ac:dyDescent="0.25">
      <c r="B180" s="410"/>
      <c r="C180" s="115" t="s">
        <v>218</v>
      </c>
      <c r="D180" s="116" t="s">
        <v>221</v>
      </c>
      <c r="I180" s="116" t="s">
        <v>223</v>
      </c>
      <c r="J180" s="290">
        <v>0</v>
      </c>
      <c r="L180" s="51"/>
      <c r="O180" s="118">
        <v>0</v>
      </c>
      <c r="P180" s="118">
        <v>0</v>
      </c>
      <c r="Q180" s="118">
        <v>0</v>
      </c>
      <c r="R180" s="118">
        <v>0</v>
      </c>
      <c r="S180" s="118">
        <v>0</v>
      </c>
      <c r="T180" s="118">
        <v>0</v>
      </c>
      <c r="U180" s="118">
        <v>0</v>
      </c>
      <c r="V180" s="118">
        <v>0</v>
      </c>
      <c r="W180" s="118">
        <v>0</v>
      </c>
      <c r="X180" s="118">
        <v>0</v>
      </c>
      <c r="Y180" s="118">
        <v>0</v>
      </c>
      <c r="Z180" s="118">
        <v>0</v>
      </c>
      <c r="AA180" s="118">
        <v>0</v>
      </c>
      <c r="AB180" s="118">
        <v>0</v>
      </c>
      <c r="AC180" s="118">
        <v>0</v>
      </c>
      <c r="AD180" s="118">
        <v>0</v>
      </c>
      <c r="AE180" s="118">
        <v>0</v>
      </c>
      <c r="AF180" s="118">
        <v>0</v>
      </c>
      <c r="AG180" s="118">
        <v>0</v>
      </c>
      <c r="AH180" s="118">
        <v>0</v>
      </c>
      <c r="AI180" s="118">
        <v>0</v>
      </c>
      <c r="AJ180" s="118">
        <v>0</v>
      </c>
      <c r="AK180" s="118">
        <v>280</v>
      </c>
      <c r="AL180" s="118">
        <v>0</v>
      </c>
      <c r="AM180" s="118">
        <v>0</v>
      </c>
      <c r="AN180" s="118">
        <v>0</v>
      </c>
      <c r="AO180" s="118">
        <v>0</v>
      </c>
      <c r="AP180" s="118">
        <v>0</v>
      </c>
      <c r="AQ180" s="118"/>
      <c r="AR180" s="118"/>
      <c r="AS180" s="118"/>
    </row>
    <row r="181" spans="2:47" x14ac:dyDescent="0.25">
      <c r="B181" s="410"/>
      <c r="C181" s="115" t="s">
        <v>219</v>
      </c>
      <c r="D181" s="116">
        <v>1</v>
      </c>
      <c r="I181" s="116" t="s">
        <v>224</v>
      </c>
      <c r="J181" s="290">
        <v>0</v>
      </c>
      <c r="L181" s="51"/>
      <c r="O181" s="118">
        <v>0</v>
      </c>
      <c r="P181" s="118">
        <v>0</v>
      </c>
      <c r="Q181" s="118">
        <v>0</v>
      </c>
      <c r="R181" s="118">
        <v>0</v>
      </c>
      <c r="S181" s="118">
        <v>0</v>
      </c>
      <c r="T181" s="118">
        <v>0</v>
      </c>
      <c r="U181" s="118">
        <v>0</v>
      </c>
      <c r="V181" s="118">
        <v>0</v>
      </c>
      <c r="W181" s="118">
        <v>0</v>
      </c>
      <c r="X181" s="118">
        <v>0</v>
      </c>
      <c r="Y181" s="118">
        <v>0</v>
      </c>
      <c r="Z181" s="118">
        <v>0</v>
      </c>
      <c r="AA181" s="118">
        <v>0</v>
      </c>
      <c r="AB181" s="118">
        <v>0</v>
      </c>
      <c r="AC181" s="118">
        <v>0</v>
      </c>
      <c r="AD181" s="118">
        <v>0</v>
      </c>
      <c r="AE181" s="118">
        <v>0</v>
      </c>
      <c r="AF181" s="118">
        <v>0</v>
      </c>
      <c r="AG181" s="118">
        <v>0</v>
      </c>
      <c r="AH181" s="118">
        <v>0</v>
      </c>
      <c r="AI181" s="118">
        <v>0</v>
      </c>
      <c r="AJ181" s="118">
        <v>0</v>
      </c>
      <c r="AK181" s="118">
        <v>0</v>
      </c>
      <c r="AL181" s="118">
        <v>0</v>
      </c>
      <c r="AM181" s="118">
        <v>0</v>
      </c>
      <c r="AN181" s="118">
        <v>0</v>
      </c>
      <c r="AO181" s="118">
        <v>0</v>
      </c>
      <c r="AP181" s="118">
        <v>0</v>
      </c>
      <c r="AQ181" s="118"/>
      <c r="AR181" s="118"/>
      <c r="AS181" s="118"/>
    </row>
    <row r="182" spans="2:47" x14ac:dyDescent="0.25">
      <c r="B182" s="410"/>
      <c r="C182" s="115" t="s">
        <v>220</v>
      </c>
      <c r="D182" s="116">
        <v>7909</v>
      </c>
      <c r="I182" s="116" t="s">
        <v>225</v>
      </c>
      <c r="J182" s="290">
        <v>-9.14</v>
      </c>
      <c r="L182" s="51"/>
      <c r="O182" s="118">
        <v>-9.14</v>
      </c>
      <c r="P182" s="118">
        <v>-9.59</v>
      </c>
      <c r="Q182" s="118">
        <v>-9.6199999999999992</v>
      </c>
      <c r="R182" s="118">
        <v>-9.6199999999999992</v>
      </c>
      <c r="S182" s="118">
        <v>-9.6199999999999992</v>
      </c>
      <c r="T182" s="118">
        <v>-9.6199999999999992</v>
      </c>
      <c r="U182" s="118">
        <v>-9.6199999999999992</v>
      </c>
      <c r="V182" s="118">
        <v>-9.6199999999999992</v>
      </c>
      <c r="W182" s="118">
        <v>-9.6199999999999992</v>
      </c>
      <c r="X182" s="118">
        <v>-9.6199999999999992</v>
      </c>
      <c r="Y182" s="118">
        <v>-9.6199999999999992</v>
      </c>
      <c r="Z182" s="118">
        <v>-9.6199999999999992</v>
      </c>
      <c r="AA182" s="118">
        <v>-9.6199999999999992</v>
      </c>
      <c r="AB182" s="118">
        <v>-9.6199999999999992</v>
      </c>
      <c r="AC182" s="118">
        <v>-9.6199999999999992</v>
      </c>
      <c r="AD182" s="118">
        <v>-9.6199999999999992</v>
      </c>
      <c r="AE182" s="118">
        <v>-9.6199999999999992</v>
      </c>
      <c r="AF182" s="118">
        <v>-9.6199999999999992</v>
      </c>
      <c r="AG182" s="118">
        <v>-9.6199999999999992</v>
      </c>
      <c r="AH182" s="118">
        <v>-9.6199999999999992</v>
      </c>
      <c r="AI182" s="118">
        <v>-9.6199999999999992</v>
      </c>
      <c r="AJ182" s="118">
        <v>-9.6199999999999992</v>
      </c>
      <c r="AK182" s="118">
        <v>-9.6199999999999992</v>
      </c>
      <c r="AL182" s="118">
        <v>-9.6199999999999992</v>
      </c>
      <c r="AM182" s="118">
        <v>-9.6199999999999992</v>
      </c>
      <c r="AN182" s="118">
        <v>-9.6199999999999992</v>
      </c>
      <c r="AO182" s="118">
        <v>-18.760000000000002</v>
      </c>
      <c r="AP182" s="118">
        <v>-18.760000000000002</v>
      </c>
      <c r="AQ182" s="118"/>
      <c r="AR182" s="118"/>
      <c r="AS182" s="118"/>
      <c r="AU182" s="85"/>
    </row>
    <row r="183" spans="2:47" hidden="1" x14ac:dyDescent="0.25">
      <c r="I183" s="115"/>
      <c r="J183" s="289"/>
      <c r="L183" s="116"/>
      <c r="M183" s="117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  <c r="AA183" s="118"/>
      <c r="AB183" s="118"/>
      <c r="AC183" s="118"/>
      <c r="AD183" s="118"/>
      <c r="AE183" s="118"/>
      <c r="AF183" s="118"/>
      <c r="AG183" s="118"/>
      <c r="AH183" s="118"/>
      <c r="AI183" s="118"/>
      <c r="AJ183" s="118"/>
      <c r="AK183" s="118"/>
      <c r="AL183" s="118"/>
      <c r="AM183" s="118"/>
      <c r="AN183" s="118"/>
      <c r="AO183" s="118"/>
      <c r="AP183" s="118"/>
      <c r="AQ183" s="118"/>
      <c r="AR183" s="118"/>
      <c r="AS183" s="118"/>
    </row>
    <row r="184" spans="2:47" hidden="1" x14ac:dyDescent="0.25">
      <c r="I184" s="119"/>
      <c r="J184" s="120"/>
      <c r="L184" s="116"/>
      <c r="M184" s="117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  <c r="AA184" s="118"/>
      <c r="AB184" s="118"/>
      <c r="AC184" s="118"/>
      <c r="AD184" s="118"/>
      <c r="AE184" s="118"/>
      <c r="AF184" s="118"/>
      <c r="AG184" s="118"/>
      <c r="AH184" s="118"/>
      <c r="AI184" s="118"/>
      <c r="AJ184" s="118"/>
      <c r="AK184" s="118"/>
      <c r="AL184" s="118"/>
      <c r="AM184" s="118"/>
      <c r="AN184" s="118"/>
      <c r="AO184" s="118"/>
      <c r="AP184" s="118"/>
      <c r="AQ184" s="118"/>
      <c r="AR184" s="118"/>
      <c r="AS184" s="118"/>
    </row>
    <row r="185" spans="2:47" hidden="1" x14ac:dyDescent="0.25">
      <c r="I185" s="119"/>
      <c r="J185" s="120"/>
      <c r="L185" s="116"/>
      <c r="M185" s="117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  <c r="AA185" s="118"/>
      <c r="AB185" s="118"/>
      <c r="AC185" s="118"/>
      <c r="AD185" s="118"/>
      <c r="AE185" s="118"/>
      <c r="AF185" s="118"/>
      <c r="AG185" s="118"/>
      <c r="AH185" s="118"/>
      <c r="AI185" s="118"/>
      <c r="AJ185" s="118"/>
      <c r="AK185" s="118"/>
      <c r="AL185" s="118"/>
      <c r="AM185" s="118"/>
      <c r="AN185" s="118"/>
      <c r="AO185" s="118"/>
      <c r="AP185" s="118"/>
      <c r="AQ185" s="118"/>
      <c r="AR185" s="118"/>
      <c r="AS185" s="118"/>
    </row>
    <row r="186" spans="2:47" hidden="1" x14ac:dyDescent="0.25">
      <c r="I186" s="119"/>
      <c r="J186" s="120"/>
      <c r="L186" s="116"/>
      <c r="M186" s="117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  <c r="AA186" s="118"/>
      <c r="AB186" s="118"/>
      <c r="AC186" s="118"/>
      <c r="AD186" s="118"/>
      <c r="AE186" s="118"/>
      <c r="AF186" s="118"/>
      <c r="AG186" s="118"/>
      <c r="AH186" s="118"/>
      <c r="AI186" s="118"/>
      <c r="AJ186" s="118"/>
      <c r="AK186" s="118"/>
      <c r="AL186" s="118"/>
      <c r="AM186" s="118"/>
      <c r="AN186" s="118"/>
      <c r="AO186" s="118"/>
      <c r="AP186" s="118"/>
      <c r="AQ186" s="118"/>
      <c r="AR186" s="118"/>
      <c r="AS186" s="118"/>
    </row>
    <row r="187" spans="2:47" hidden="1" x14ac:dyDescent="0.25">
      <c r="I187" s="119"/>
      <c r="J187" s="120"/>
      <c r="L187" s="116"/>
      <c r="M187" s="117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  <c r="AA187" s="118"/>
      <c r="AB187" s="118"/>
      <c r="AC187" s="118"/>
      <c r="AD187" s="118"/>
      <c r="AE187" s="118"/>
      <c r="AF187" s="118"/>
      <c r="AG187" s="118"/>
      <c r="AH187" s="118"/>
      <c r="AI187" s="118"/>
      <c r="AJ187" s="118"/>
      <c r="AK187" s="118"/>
      <c r="AL187" s="118"/>
      <c r="AM187" s="118"/>
      <c r="AN187" s="118"/>
      <c r="AO187" s="118"/>
      <c r="AP187" s="118"/>
      <c r="AQ187" s="118"/>
      <c r="AR187" s="118"/>
      <c r="AS187" s="118"/>
    </row>
    <row r="188" spans="2:47" hidden="1" x14ac:dyDescent="0.25">
      <c r="I188" s="119"/>
      <c r="J188" s="120"/>
      <c r="L188" s="116"/>
      <c r="M188" s="117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  <c r="AA188" s="118"/>
      <c r="AB188" s="118"/>
      <c r="AC188" s="118"/>
      <c r="AD188" s="118"/>
      <c r="AE188" s="118"/>
      <c r="AF188" s="118"/>
      <c r="AG188" s="118"/>
      <c r="AH188" s="118"/>
      <c r="AI188" s="118"/>
      <c r="AJ188" s="118"/>
      <c r="AK188" s="118"/>
      <c r="AL188" s="118"/>
      <c r="AM188" s="118"/>
      <c r="AN188" s="118"/>
      <c r="AO188" s="118"/>
      <c r="AP188" s="118"/>
      <c r="AQ188" s="118"/>
      <c r="AR188" s="118"/>
      <c r="AS188" s="118"/>
    </row>
    <row r="189" spans="2:47" hidden="1" x14ac:dyDescent="0.25">
      <c r="I189" s="119"/>
      <c r="J189" s="120"/>
      <c r="L189" s="116"/>
      <c r="M189" s="117"/>
      <c r="O189" s="121"/>
      <c r="P189" s="121"/>
      <c r="Q189" s="121"/>
      <c r="R189" s="121"/>
      <c r="S189" s="121"/>
      <c r="T189" s="121"/>
      <c r="U189" s="121"/>
      <c r="V189" s="121"/>
      <c r="W189" s="121"/>
      <c r="X189" s="121"/>
      <c r="Y189" s="121"/>
      <c r="Z189" s="121"/>
      <c r="AA189" s="121"/>
      <c r="AB189" s="121"/>
      <c r="AC189" s="121"/>
      <c r="AD189" s="121"/>
      <c r="AE189" s="121"/>
      <c r="AF189" s="121"/>
      <c r="AG189" s="121"/>
      <c r="AH189" s="121"/>
      <c r="AI189" s="121"/>
      <c r="AJ189" s="121"/>
      <c r="AK189" s="121"/>
      <c r="AL189" s="121"/>
      <c r="AM189" s="121"/>
      <c r="AN189" s="121"/>
      <c r="AO189" s="121"/>
      <c r="AP189" s="121"/>
      <c r="AQ189" s="121"/>
      <c r="AR189" s="121"/>
      <c r="AS189" s="121"/>
    </row>
    <row r="190" spans="2:47" hidden="1" x14ac:dyDescent="0.25">
      <c r="I190" s="119"/>
      <c r="J190" s="120"/>
      <c r="L190" s="116"/>
      <c r="M190" s="117"/>
      <c r="O190" s="121"/>
      <c r="P190" s="121"/>
      <c r="Q190" s="121"/>
      <c r="R190" s="121"/>
      <c r="S190" s="121"/>
      <c r="T190" s="121"/>
      <c r="U190" s="121"/>
      <c r="V190" s="121"/>
      <c r="W190" s="121"/>
      <c r="X190" s="121"/>
      <c r="Y190" s="121"/>
      <c r="Z190" s="121"/>
      <c r="AA190" s="121"/>
      <c r="AB190" s="121"/>
      <c r="AC190" s="121"/>
      <c r="AD190" s="121"/>
      <c r="AE190" s="121"/>
      <c r="AF190" s="121"/>
      <c r="AG190" s="121"/>
      <c r="AH190" s="121"/>
      <c r="AI190" s="121"/>
      <c r="AJ190" s="121"/>
      <c r="AK190" s="121"/>
      <c r="AL190" s="121"/>
      <c r="AM190" s="121"/>
      <c r="AN190" s="121"/>
      <c r="AO190" s="121"/>
      <c r="AP190" s="121"/>
      <c r="AQ190" s="121"/>
      <c r="AR190" s="121"/>
      <c r="AS190" s="121"/>
    </row>
    <row r="191" spans="2:47" hidden="1" x14ac:dyDescent="0.25">
      <c r="I191" s="119"/>
      <c r="J191" s="120"/>
      <c r="L191" s="116"/>
      <c r="M191" s="117"/>
      <c r="O191" s="121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  <c r="Z191" s="121"/>
      <c r="AA191" s="121"/>
      <c r="AB191" s="121"/>
      <c r="AC191" s="121"/>
      <c r="AD191" s="121"/>
      <c r="AE191" s="121"/>
      <c r="AF191" s="121"/>
      <c r="AG191" s="121"/>
      <c r="AH191" s="121"/>
      <c r="AI191" s="121"/>
      <c r="AJ191" s="121"/>
      <c r="AK191" s="121"/>
      <c r="AL191" s="121"/>
      <c r="AM191" s="121"/>
      <c r="AN191" s="121"/>
      <c r="AO191" s="121"/>
      <c r="AP191" s="121"/>
      <c r="AQ191" s="121"/>
      <c r="AR191" s="121"/>
      <c r="AS191" s="121"/>
    </row>
    <row r="192" spans="2:47" hidden="1" x14ac:dyDescent="0.25">
      <c r="I192" s="119"/>
      <c r="J192" s="120"/>
      <c r="L192" s="116"/>
      <c r="M192" s="117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  <c r="Z192" s="121"/>
      <c r="AA192" s="121"/>
      <c r="AB192" s="121"/>
      <c r="AC192" s="121"/>
      <c r="AD192" s="121"/>
      <c r="AE192" s="121"/>
      <c r="AF192" s="121"/>
      <c r="AG192" s="121"/>
      <c r="AH192" s="121"/>
      <c r="AI192" s="121"/>
      <c r="AJ192" s="121"/>
      <c r="AK192" s="121"/>
      <c r="AL192" s="121"/>
      <c r="AM192" s="121"/>
      <c r="AN192" s="121"/>
      <c r="AO192" s="121"/>
      <c r="AP192" s="121"/>
      <c r="AQ192" s="121"/>
      <c r="AR192" s="121"/>
      <c r="AS192" s="121"/>
    </row>
    <row r="193" spans="9:47" hidden="1" x14ac:dyDescent="0.25">
      <c r="I193" s="119"/>
      <c r="J193" s="120"/>
      <c r="L193" s="116"/>
      <c r="M193" s="117"/>
      <c r="O193" s="121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  <c r="Z193" s="121"/>
      <c r="AA193" s="121"/>
      <c r="AB193" s="121"/>
      <c r="AC193" s="121"/>
      <c r="AD193" s="121"/>
      <c r="AE193" s="121"/>
      <c r="AF193" s="121"/>
      <c r="AG193" s="121"/>
      <c r="AH193" s="121"/>
      <c r="AI193" s="121"/>
      <c r="AJ193" s="121"/>
      <c r="AK193" s="121"/>
      <c r="AL193" s="121"/>
      <c r="AM193" s="121"/>
      <c r="AN193" s="121"/>
      <c r="AO193" s="121"/>
      <c r="AP193" s="121"/>
      <c r="AQ193" s="121"/>
      <c r="AR193" s="121"/>
      <c r="AS193" s="121"/>
    </row>
    <row r="194" spans="9:47" hidden="1" x14ac:dyDescent="0.25">
      <c r="I194" s="119"/>
      <c r="J194" s="120"/>
      <c r="L194" s="116"/>
      <c r="M194" s="117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21"/>
      <c r="AA194" s="121"/>
      <c r="AB194" s="121"/>
      <c r="AC194" s="121"/>
      <c r="AD194" s="121"/>
      <c r="AE194" s="121"/>
      <c r="AF194" s="121"/>
      <c r="AG194" s="121"/>
      <c r="AH194" s="121"/>
      <c r="AI194" s="121"/>
      <c r="AJ194" s="121"/>
      <c r="AK194" s="121"/>
      <c r="AL194" s="121"/>
      <c r="AM194" s="121"/>
      <c r="AN194" s="121"/>
      <c r="AO194" s="121"/>
      <c r="AP194" s="121"/>
      <c r="AQ194" s="121"/>
      <c r="AR194" s="121"/>
      <c r="AS194" s="121"/>
    </row>
    <row r="195" spans="9:47" hidden="1" x14ac:dyDescent="0.25">
      <c r="I195" s="119"/>
      <c r="J195" s="120"/>
      <c r="L195" s="116"/>
      <c r="M195" s="117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  <c r="Z195" s="121"/>
      <c r="AA195" s="121"/>
      <c r="AB195" s="121"/>
      <c r="AC195" s="121"/>
      <c r="AD195" s="121"/>
      <c r="AE195" s="121"/>
      <c r="AF195" s="121"/>
      <c r="AG195" s="121"/>
      <c r="AH195" s="121"/>
      <c r="AI195" s="121"/>
      <c r="AJ195" s="121"/>
      <c r="AK195" s="121"/>
      <c r="AL195" s="121"/>
      <c r="AM195" s="121"/>
      <c r="AN195" s="121"/>
      <c r="AO195" s="121"/>
      <c r="AP195" s="121"/>
      <c r="AQ195" s="121"/>
      <c r="AR195" s="121"/>
      <c r="AS195" s="121"/>
    </row>
    <row r="196" spans="9:47" hidden="1" x14ac:dyDescent="0.25">
      <c r="I196" s="119"/>
      <c r="J196" s="120"/>
      <c r="L196" s="116"/>
      <c r="M196" s="117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</row>
    <row r="197" spans="9:47" hidden="1" x14ac:dyDescent="0.25">
      <c r="I197" s="119"/>
      <c r="J197" s="120"/>
      <c r="L197" s="116"/>
      <c r="M197" s="117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</row>
    <row r="198" spans="9:47" x14ac:dyDescent="0.25">
      <c r="AU198" s="85"/>
    </row>
    <row r="199" spans="9:47" x14ac:dyDescent="0.25">
      <c r="AU199" s="399"/>
    </row>
    <row r="201" spans="9:47" x14ac:dyDescent="0.25">
      <c r="AU201" s="398"/>
    </row>
  </sheetData>
  <mergeCells count="5">
    <mergeCell ref="I174:L174"/>
    <mergeCell ref="B177:B182"/>
    <mergeCell ref="F3:G3"/>
    <mergeCell ref="I3:J3"/>
    <mergeCell ref="L3:M3"/>
  </mergeCells>
  <conditionalFormatting sqref="O5:AS9 O23:AS28">
    <cfRule type="cellIs" dxfId="237" priority="101" operator="greaterThan">
      <formula>0</formula>
    </cfRule>
  </conditionalFormatting>
  <conditionalFormatting sqref="O11:AS19 O73:AS76 O78:AS80 O88:AS99">
    <cfRule type="cellIs" dxfId="236" priority="141" operator="greaterThan">
      <formula>0</formula>
    </cfRule>
  </conditionalFormatting>
  <conditionalFormatting sqref="O30:AS35">
    <cfRule type="cellIs" dxfId="235" priority="73" operator="greaterThan">
      <formula>0</formula>
    </cfRule>
  </conditionalFormatting>
  <conditionalFormatting sqref="O39:AS67">
    <cfRule type="cellIs" dxfId="234" priority="1" operator="greaterThan">
      <formula>0</formula>
    </cfRule>
  </conditionalFormatting>
  <conditionalFormatting sqref="O69:AS71">
    <cfRule type="cellIs" dxfId="233" priority="71" operator="greaterThan">
      <formula>0</formula>
    </cfRule>
  </conditionalFormatting>
  <conditionalFormatting sqref="O82:AS86">
    <cfRule type="cellIs" dxfId="232" priority="70" operator="greaterThan">
      <formula>0</formula>
    </cfRule>
  </conditionalFormatting>
  <conditionalFormatting sqref="O101:AS122">
    <cfRule type="cellIs" dxfId="231" priority="69" operator="greaterThan">
      <formula>0</formula>
    </cfRule>
  </conditionalFormatting>
  <conditionalFormatting sqref="O124:AS130">
    <cfRule type="cellIs" dxfId="230" priority="68" operator="greaterThan">
      <formula>0</formula>
    </cfRule>
  </conditionalFormatting>
  <conditionalFormatting sqref="O132:AS137">
    <cfRule type="cellIs" dxfId="229" priority="89" operator="greaterThan">
      <formula>0</formula>
    </cfRule>
  </conditionalFormatting>
  <conditionalFormatting sqref="O141:AS151">
    <cfRule type="cellIs" dxfId="228" priority="75" operator="greaterThan">
      <formula>0</formula>
    </cfRule>
  </conditionalFormatting>
  <conditionalFormatting sqref="O153:AS168">
    <cfRule type="cellIs" dxfId="227" priority="80" operator="greaterThan">
      <formula>0</formula>
    </cfRule>
  </conditionalFormatting>
  <conditionalFormatting sqref="O170:AS171">
    <cfRule type="cellIs" dxfId="226" priority="87" operator="greaterThan">
      <formula>0</formula>
    </cfRule>
  </conditionalFormatting>
  <conditionalFormatting sqref="O175:AS175">
    <cfRule type="iconSet" priority="412">
      <iconSet iconSet="3Symbols2" showValue="0">
        <cfvo type="percent" val="0"/>
        <cfvo type="percent" val="33"/>
        <cfvo type="percent" val="67"/>
      </iconSet>
    </cfRule>
  </conditionalFormatting>
  <conditionalFormatting sqref="O178:AS197">
    <cfRule type="cellIs" dxfId="225" priority="2" operator="greaterThan">
      <formula>0</formula>
    </cfRule>
    <cfRule type="cellIs" dxfId="224" priority="3" operator="lessThan">
      <formula>0</formula>
    </cfRule>
  </conditionalFormatting>
  <pageMargins left="0.27559055119999998" right="0.27559055119999998" top="0.29527559060000003" bottom="0.29527559060000003" header="0.1181102362" footer="0.118110236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 filterMode="1">
    <tabColor theme="5" tint="0.39997558519241921"/>
  </sheetPr>
  <dimension ref="A1:N2239"/>
  <sheetViews>
    <sheetView showGridLines="0" tabSelected="1" zoomScaleNormal="100" zoomScaleSheetLayoutView="100" workbookViewId="0">
      <pane ySplit="5" topLeftCell="A375" activePane="bottomLeft" state="frozen"/>
      <selection activeCell="G87" sqref="G87"/>
      <selection pane="bottomLeft" activeCell="E435" sqref="E435"/>
    </sheetView>
  </sheetViews>
  <sheetFormatPr defaultColWidth="11" defaultRowHeight="13.5" zeroHeight="1" x14ac:dyDescent="0.25"/>
  <cols>
    <col min="1" max="1" width="10.625" style="131" customWidth="1"/>
    <col min="2" max="2" width="25.625" style="125" customWidth="1"/>
    <col min="3" max="3" width="20.625" style="125" customWidth="1"/>
    <col min="4" max="4" width="50.625" style="125" customWidth="1"/>
    <col min="5" max="5" width="20.625" style="127" customWidth="1"/>
    <col min="6" max="6" width="25.625" style="125" customWidth="1"/>
    <col min="7" max="9" width="11" style="126"/>
    <col min="10" max="13" width="10.625" style="126" customWidth="1"/>
    <col min="14" max="16384" width="11" style="126"/>
  </cols>
  <sheetData>
    <row r="1" spans="1:14" s="125" customFormat="1" ht="7.5" customHeight="1" x14ac:dyDescent="0.25">
      <c r="A1" s="122"/>
      <c r="B1" s="122"/>
      <c r="C1" s="122"/>
      <c r="D1" s="122"/>
      <c r="E1" s="123"/>
      <c r="F1" s="122"/>
      <c r="G1" s="124"/>
      <c r="H1" s="124"/>
      <c r="I1" s="124"/>
      <c r="J1" s="122"/>
      <c r="K1" s="122"/>
      <c r="L1" s="122"/>
      <c r="M1" s="122"/>
      <c r="N1" s="122"/>
    </row>
    <row r="2" spans="1:14" ht="15.75" customHeight="1" x14ac:dyDescent="0.25">
      <c r="A2" s="126"/>
      <c r="B2" s="414" t="s">
        <v>152</v>
      </c>
      <c r="C2" s="414"/>
      <c r="D2" s="414"/>
      <c r="F2" s="124"/>
      <c r="G2" s="124"/>
      <c r="H2" s="124"/>
      <c r="I2" s="124"/>
      <c r="J2" s="122"/>
      <c r="K2" s="122"/>
      <c r="L2" s="122"/>
      <c r="M2" s="122"/>
      <c r="N2" s="122"/>
    </row>
    <row r="3" spans="1:14" ht="15.75" customHeight="1" x14ac:dyDescent="0.25">
      <c r="A3" s="128"/>
      <c r="B3" s="414"/>
      <c r="C3" s="414"/>
      <c r="D3" s="414"/>
      <c r="E3" s="129">
        <f>SUM(E5:E134)</f>
        <v>1535979.1600000006</v>
      </c>
      <c r="F3" s="130">
        <v>-1</v>
      </c>
      <c r="G3" s="124"/>
      <c r="H3" s="124"/>
      <c r="I3" s="124"/>
      <c r="J3" s="122"/>
      <c r="K3" s="122"/>
      <c r="L3" s="122"/>
      <c r="M3" s="122"/>
      <c r="N3" s="122"/>
    </row>
    <row r="4" spans="1:14" ht="7.5" customHeight="1" x14ac:dyDescent="0.25">
      <c r="E4" s="130"/>
    </row>
    <row r="5" spans="1:14" x14ac:dyDescent="0.25">
      <c r="A5" s="132" t="s">
        <v>147</v>
      </c>
      <c r="B5" s="88" t="s">
        <v>148</v>
      </c>
      <c r="C5" s="88" t="s">
        <v>153</v>
      </c>
      <c r="D5" s="88" t="s">
        <v>149</v>
      </c>
      <c r="E5" s="364" t="s">
        <v>150</v>
      </c>
      <c r="F5" s="88" t="s">
        <v>226</v>
      </c>
      <c r="G5" s="113" t="s">
        <v>250</v>
      </c>
    </row>
    <row r="6" spans="1:14" s="136" customFormat="1" ht="15" hidden="1" x14ac:dyDescent="0.25">
      <c r="A6" s="363">
        <v>46055</v>
      </c>
      <c r="B6" s="365" t="s">
        <v>216</v>
      </c>
      <c r="C6" s="370" t="s">
        <v>591</v>
      </c>
      <c r="D6" s="366" t="s">
        <v>585</v>
      </c>
      <c r="E6" s="367">
        <v>300</v>
      </c>
      <c r="F6" s="332" t="s">
        <v>299</v>
      </c>
      <c r="G6" s="138"/>
      <c r="H6" s="126"/>
      <c r="I6" s="126"/>
      <c r="J6" s="126"/>
      <c r="K6" s="126"/>
      <c r="L6" s="126"/>
      <c r="M6" s="126"/>
    </row>
    <row r="7" spans="1:14" s="136" customFormat="1" ht="15" hidden="1" x14ac:dyDescent="0.25">
      <c r="A7" s="363">
        <v>46055</v>
      </c>
      <c r="B7" s="365" t="s">
        <v>242</v>
      </c>
      <c r="C7" s="370" t="s">
        <v>593</v>
      </c>
      <c r="D7" s="366" t="s">
        <v>586</v>
      </c>
      <c r="E7" s="367">
        <v>111748.44</v>
      </c>
      <c r="F7" s="332" t="s">
        <v>299</v>
      </c>
      <c r="G7" s="138"/>
      <c r="H7" s="126"/>
      <c r="I7" s="126"/>
      <c r="J7" s="126"/>
      <c r="K7" s="126"/>
      <c r="L7" s="126"/>
      <c r="M7" s="126"/>
    </row>
    <row r="8" spans="1:14" s="136" customFormat="1" ht="15" hidden="1" x14ac:dyDescent="0.25">
      <c r="A8" s="363">
        <v>46055</v>
      </c>
      <c r="B8" s="365" t="s">
        <v>118</v>
      </c>
      <c r="C8" s="370" t="s">
        <v>594</v>
      </c>
      <c r="D8" s="366" t="s">
        <v>587</v>
      </c>
      <c r="E8" s="367">
        <v>146</v>
      </c>
      <c r="F8" s="332" t="s">
        <v>299</v>
      </c>
      <c r="H8" s="126"/>
      <c r="I8" s="126"/>
      <c r="J8" s="126"/>
      <c r="K8" s="126"/>
      <c r="L8" s="126"/>
      <c r="M8" s="126"/>
    </row>
    <row r="9" spans="1:14" s="136" customFormat="1" ht="15" hidden="1" x14ac:dyDescent="0.25">
      <c r="A9" s="363">
        <v>46055</v>
      </c>
      <c r="B9" s="365" t="s">
        <v>242</v>
      </c>
      <c r="C9" s="370" t="s">
        <v>592</v>
      </c>
      <c r="D9" s="366" t="s">
        <v>586</v>
      </c>
      <c r="E9" s="367">
        <v>11921.84</v>
      </c>
      <c r="F9" s="332" t="s">
        <v>299</v>
      </c>
      <c r="G9" s="138"/>
      <c r="H9" s="126"/>
      <c r="I9" s="126"/>
      <c r="J9" s="126"/>
      <c r="K9" s="126"/>
      <c r="L9" s="126"/>
      <c r="M9" s="126"/>
    </row>
    <row r="10" spans="1:14" s="136" customFormat="1" ht="15" hidden="1" x14ac:dyDescent="0.25">
      <c r="A10" s="363">
        <v>46055</v>
      </c>
      <c r="B10" s="365" t="s">
        <v>203</v>
      </c>
      <c r="C10" s="370" t="s">
        <v>596</v>
      </c>
      <c r="D10" s="366" t="s">
        <v>588</v>
      </c>
      <c r="E10" s="367">
        <v>6225.22</v>
      </c>
      <c r="F10" s="332" t="s">
        <v>299</v>
      </c>
      <c r="G10" s="308"/>
      <c r="H10" s="126"/>
      <c r="I10" s="126"/>
      <c r="J10" s="126"/>
      <c r="K10" s="126"/>
      <c r="L10" s="126"/>
      <c r="M10" s="126"/>
    </row>
    <row r="11" spans="1:14" s="136" customFormat="1" ht="15" hidden="1" x14ac:dyDescent="0.25">
      <c r="A11" s="363">
        <v>46055</v>
      </c>
      <c r="B11" s="365" t="s">
        <v>242</v>
      </c>
      <c r="C11" s="370" t="s">
        <v>592</v>
      </c>
      <c r="D11" s="366" t="s">
        <v>589</v>
      </c>
      <c r="E11" s="367">
        <v>98419.36</v>
      </c>
      <c r="F11" s="332" t="s">
        <v>299</v>
      </c>
      <c r="G11" s="309"/>
      <c r="H11" s="126"/>
      <c r="I11" s="126"/>
      <c r="J11" s="126"/>
      <c r="K11" s="126"/>
      <c r="L11" s="126"/>
      <c r="M11" s="126"/>
    </row>
    <row r="12" spans="1:14" s="136" customFormat="1" ht="15" hidden="1" x14ac:dyDescent="0.25">
      <c r="A12" s="363">
        <v>46055</v>
      </c>
      <c r="B12" s="365" t="s">
        <v>242</v>
      </c>
      <c r="C12" s="370" t="s">
        <v>595</v>
      </c>
      <c r="D12" s="366" t="s">
        <v>590</v>
      </c>
      <c r="E12" s="367">
        <v>62026.34</v>
      </c>
      <c r="F12" s="332" t="s">
        <v>299</v>
      </c>
      <c r="G12" s="138"/>
      <c r="H12" s="139"/>
      <c r="I12" s="126"/>
      <c r="J12" s="126"/>
      <c r="K12" s="126"/>
      <c r="L12" s="126"/>
      <c r="M12" s="126"/>
    </row>
    <row r="13" spans="1:14" s="136" customFormat="1" ht="15" hidden="1" x14ac:dyDescent="0.25">
      <c r="A13" s="363">
        <v>46055</v>
      </c>
      <c r="B13" s="365" t="s">
        <v>108</v>
      </c>
      <c r="C13" s="371" t="s">
        <v>598</v>
      </c>
      <c r="D13" s="366" t="s">
        <v>597</v>
      </c>
      <c r="E13" s="368">
        <v>25.19</v>
      </c>
      <c r="F13" s="332" t="s">
        <v>299</v>
      </c>
      <c r="G13" s="138"/>
      <c r="H13" s="126"/>
      <c r="I13" s="126"/>
      <c r="J13" s="126"/>
      <c r="K13" s="126"/>
      <c r="L13" s="126"/>
      <c r="M13" s="126"/>
    </row>
    <row r="14" spans="1:14" s="136" customFormat="1" ht="15" hidden="1" x14ac:dyDescent="0.25">
      <c r="A14" s="363">
        <v>46055</v>
      </c>
      <c r="B14" s="365" t="s">
        <v>202</v>
      </c>
      <c r="C14" s="370" t="s">
        <v>786</v>
      </c>
      <c r="D14" s="366" t="s">
        <v>785</v>
      </c>
      <c r="E14" s="369">
        <v>5502.64</v>
      </c>
      <c r="F14" s="332" t="s">
        <v>299</v>
      </c>
      <c r="G14" s="139"/>
      <c r="H14" s="126"/>
      <c r="I14" s="126"/>
      <c r="J14" s="126"/>
      <c r="K14" s="126"/>
      <c r="L14" s="126"/>
      <c r="M14" s="126"/>
    </row>
    <row r="15" spans="1:14" s="136" customFormat="1" ht="15" hidden="1" x14ac:dyDescent="0.25">
      <c r="A15" s="363">
        <v>46055</v>
      </c>
      <c r="B15" s="365" t="s">
        <v>108</v>
      </c>
      <c r="C15" s="370" t="s">
        <v>786</v>
      </c>
      <c r="D15" s="366" t="s">
        <v>785</v>
      </c>
      <c r="E15" s="369">
        <f>13+30+35</f>
        <v>78</v>
      </c>
      <c r="F15" s="332" t="s">
        <v>299</v>
      </c>
      <c r="G15" s="137"/>
      <c r="H15" s="126"/>
      <c r="I15" s="126"/>
      <c r="J15" s="126"/>
      <c r="K15" s="126"/>
      <c r="L15" s="126"/>
      <c r="M15" s="126"/>
    </row>
    <row r="16" spans="1:14" s="136" customFormat="1" ht="15" hidden="1" x14ac:dyDescent="0.25">
      <c r="A16" s="363">
        <v>46055</v>
      </c>
      <c r="B16" s="365" t="s">
        <v>202</v>
      </c>
      <c r="C16" s="370" t="s">
        <v>787</v>
      </c>
      <c r="D16" s="366" t="s">
        <v>785</v>
      </c>
      <c r="E16" s="369">
        <v>889.16</v>
      </c>
      <c r="F16" s="332" t="s">
        <v>299</v>
      </c>
      <c r="G16" s="139"/>
      <c r="H16" s="126"/>
      <c r="I16" s="126"/>
      <c r="J16" s="126"/>
      <c r="K16" s="126"/>
      <c r="L16" s="126"/>
      <c r="M16" s="126"/>
    </row>
    <row r="17" spans="1:13" s="136" customFormat="1" ht="15" hidden="1" x14ac:dyDescent="0.25">
      <c r="A17" s="363">
        <v>46055</v>
      </c>
      <c r="B17" s="365" t="s">
        <v>108</v>
      </c>
      <c r="C17" s="370" t="s">
        <v>787</v>
      </c>
      <c r="D17" s="366" t="s">
        <v>785</v>
      </c>
      <c r="E17" s="369">
        <f>78+30+70</f>
        <v>178</v>
      </c>
      <c r="F17" s="332" t="s">
        <v>299</v>
      </c>
      <c r="G17" s="126"/>
      <c r="H17" s="126"/>
      <c r="I17" s="126"/>
      <c r="J17" s="126"/>
      <c r="K17" s="126"/>
      <c r="L17" s="126"/>
      <c r="M17" s="126"/>
    </row>
    <row r="18" spans="1:13" s="136" customFormat="1" ht="15" hidden="1" x14ac:dyDescent="0.25">
      <c r="A18" s="363">
        <v>46055</v>
      </c>
      <c r="B18" s="372" t="s">
        <v>108</v>
      </c>
      <c r="C18" s="332" t="s">
        <v>598</v>
      </c>
      <c r="D18" s="366" t="s">
        <v>815</v>
      </c>
      <c r="E18" s="378">
        <v>222</v>
      </c>
      <c r="F18" s="332" t="s">
        <v>299</v>
      </c>
      <c r="G18" s="308">
        <f>G15-G16</f>
        <v>0</v>
      </c>
      <c r="H18" s="126"/>
      <c r="I18" s="126"/>
      <c r="J18" s="126"/>
      <c r="K18" s="126"/>
      <c r="L18" s="126"/>
      <c r="M18" s="126"/>
    </row>
    <row r="19" spans="1:13" s="136" customFormat="1" ht="15" hidden="1" x14ac:dyDescent="0.25">
      <c r="A19" s="363">
        <v>46056</v>
      </c>
      <c r="B19" s="365" t="s">
        <v>21</v>
      </c>
      <c r="C19" s="370" t="s">
        <v>605</v>
      </c>
      <c r="D19" s="366" t="s">
        <v>599</v>
      </c>
      <c r="E19" s="369">
        <v>155.78</v>
      </c>
      <c r="F19" s="332" t="s">
        <v>299</v>
      </c>
      <c r="G19" s="137"/>
      <c r="H19" s="126"/>
      <c r="I19" s="126"/>
      <c r="J19" s="126"/>
      <c r="K19" s="126"/>
      <c r="L19" s="126"/>
      <c r="M19" s="126"/>
    </row>
    <row r="20" spans="1:13" s="136" customFormat="1" ht="15" hidden="1" x14ac:dyDescent="0.25">
      <c r="A20" s="134">
        <v>46056</v>
      </c>
      <c r="B20" s="365" t="s">
        <v>21</v>
      </c>
      <c r="C20" s="370" t="s">
        <v>603</v>
      </c>
      <c r="D20" s="366" t="s">
        <v>600</v>
      </c>
      <c r="E20" s="369">
        <v>129.26</v>
      </c>
      <c r="F20" s="332" t="s">
        <v>299</v>
      </c>
      <c r="G20" s="137"/>
      <c r="H20" s="126"/>
      <c r="I20" s="126"/>
      <c r="J20" s="126"/>
      <c r="K20" s="126"/>
      <c r="L20" s="126"/>
      <c r="M20" s="126"/>
    </row>
    <row r="21" spans="1:13" s="136" customFormat="1" ht="15" hidden="1" x14ac:dyDescent="0.25">
      <c r="A21" s="134">
        <v>46056</v>
      </c>
      <c r="B21" s="365" t="s">
        <v>242</v>
      </c>
      <c r="C21" s="370" t="s">
        <v>592</v>
      </c>
      <c r="D21" s="366" t="s">
        <v>601</v>
      </c>
      <c r="E21" s="369">
        <v>86131.07</v>
      </c>
      <c r="F21" s="332" t="s">
        <v>299</v>
      </c>
      <c r="G21" s="137"/>
      <c r="H21" s="126"/>
      <c r="I21" s="126"/>
      <c r="J21" s="126"/>
      <c r="K21" s="126"/>
      <c r="L21" s="126"/>
      <c r="M21" s="126"/>
    </row>
    <row r="22" spans="1:13" s="136" customFormat="1" ht="15" hidden="1" x14ac:dyDescent="0.25">
      <c r="A22" s="134">
        <v>46056</v>
      </c>
      <c r="B22" s="365" t="s">
        <v>242</v>
      </c>
      <c r="C22" s="370" t="s">
        <v>592</v>
      </c>
      <c r="D22" s="366" t="s">
        <v>586</v>
      </c>
      <c r="E22" s="369">
        <v>220143.26</v>
      </c>
      <c r="F22" s="332" t="s">
        <v>299</v>
      </c>
      <c r="G22" s="126"/>
      <c r="H22" s="126"/>
      <c r="I22" s="126"/>
      <c r="J22" s="126"/>
      <c r="K22" s="126"/>
      <c r="L22" s="126"/>
      <c r="M22" s="126"/>
    </row>
    <row r="23" spans="1:13" s="136" customFormat="1" ht="15" hidden="1" x14ac:dyDescent="0.25">
      <c r="A23" s="134">
        <v>46056</v>
      </c>
      <c r="B23" s="365" t="s">
        <v>21</v>
      </c>
      <c r="C23" s="370" t="s">
        <v>604</v>
      </c>
      <c r="D23" s="366" t="s">
        <v>602</v>
      </c>
      <c r="E23" s="369">
        <v>39.549999999999997</v>
      </c>
      <c r="F23" s="332" t="s">
        <v>299</v>
      </c>
      <c r="G23" s="126"/>
      <c r="H23" s="126"/>
      <c r="I23" s="126"/>
      <c r="J23" s="126"/>
      <c r="K23" s="126"/>
      <c r="L23" s="126"/>
      <c r="M23" s="126"/>
    </row>
    <row r="24" spans="1:13" s="136" customFormat="1" ht="15" hidden="1" x14ac:dyDescent="0.25">
      <c r="A24" s="134">
        <v>46056</v>
      </c>
      <c r="B24" s="365" t="s">
        <v>242</v>
      </c>
      <c r="C24" s="370" t="s">
        <v>592</v>
      </c>
      <c r="D24" s="366" t="s">
        <v>601</v>
      </c>
      <c r="E24" s="369">
        <v>574.78</v>
      </c>
      <c r="F24" s="332" t="s">
        <v>299</v>
      </c>
      <c r="G24" s="126"/>
      <c r="H24" s="126"/>
      <c r="I24" s="126"/>
      <c r="J24" s="126"/>
      <c r="K24" s="126"/>
      <c r="L24" s="126"/>
      <c r="M24" s="126"/>
    </row>
    <row r="25" spans="1:13" s="136" customFormat="1" ht="15" hidden="1" x14ac:dyDescent="0.25">
      <c r="A25" s="134">
        <v>46056</v>
      </c>
      <c r="B25" s="365" t="s">
        <v>108</v>
      </c>
      <c r="C25" s="370" t="s">
        <v>783</v>
      </c>
      <c r="D25" s="366" t="s">
        <v>782</v>
      </c>
      <c r="E25" s="369">
        <v>6.16</v>
      </c>
      <c r="F25" s="332" t="s">
        <v>299</v>
      </c>
      <c r="G25" s="126"/>
      <c r="H25" s="126"/>
      <c r="I25" s="126"/>
      <c r="J25" s="126"/>
      <c r="K25" s="126"/>
      <c r="L25" s="126"/>
      <c r="M25" s="126"/>
    </row>
    <row r="26" spans="1:13" s="136" customFormat="1" ht="15" hidden="1" x14ac:dyDescent="0.25">
      <c r="A26" s="134">
        <v>46056</v>
      </c>
      <c r="B26" s="365" t="s">
        <v>108</v>
      </c>
      <c r="C26" s="370" t="s">
        <v>783</v>
      </c>
      <c r="D26" s="366" t="s">
        <v>784</v>
      </c>
      <c r="E26" s="369">
        <v>279</v>
      </c>
      <c r="F26" s="332" t="s">
        <v>299</v>
      </c>
      <c r="G26" s="126"/>
      <c r="H26" s="126"/>
      <c r="I26" s="126"/>
      <c r="J26" s="126"/>
      <c r="K26" s="126"/>
      <c r="L26" s="126"/>
      <c r="M26" s="126"/>
    </row>
    <row r="27" spans="1:13" s="136" customFormat="1" ht="15" hidden="1" x14ac:dyDescent="0.25">
      <c r="A27" s="134">
        <v>46056</v>
      </c>
      <c r="B27" s="372" t="s">
        <v>202</v>
      </c>
      <c r="C27" s="373" t="s">
        <v>792</v>
      </c>
      <c r="D27" s="374" t="s">
        <v>791</v>
      </c>
      <c r="E27" s="375">
        <v>6612.31</v>
      </c>
      <c r="F27" s="332" t="s">
        <v>721</v>
      </c>
      <c r="G27" s="139"/>
      <c r="H27" s="126"/>
      <c r="I27" s="126"/>
      <c r="J27" s="126"/>
      <c r="K27" s="126"/>
      <c r="L27" s="126"/>
      <c r="M27" s="126"/>
    </row>
    <row r="28" spans="1:13" s="136" customFormat="1" ht="15" hidden="1" x14ac:dyDescent="0.25">
      <c r="A28" s="134">
        <v>46056</v>
      </c>
      <c r="B28" s="372" t="s">
        <v>241</v>
      </c>
      <c r="C28" s="373" t="s">
        <v>792</v>
      </c>
      <c r="D28" s="374" t="s">
        <v>791</v>
      </c>
      <c r="E28" s="375">
        <v>79577.5</v>
      </c>
      <c r="F28" s="332" t="s">
        <v>721</v>
      </c>
      <c r="G28" s="139"/>
      <c r="H28" s="126"/>
      <c r="I28" s="126"/>
      <c r="J28" s="126"/>
      <c r="K28" s="126"/>
      <c r="L28" s="126"/>
      <c r="M28" s="126"/>
    </row>
    <row r="29" spans="1:13" s="136" customFormat="1" ht="15" hidden="1" x14ac:dyDescent="0.25">
      <c r="A29" s="134">
        <v>46056</v>
      </c>
      <c r="B29" s="372" t="s">
        <v>202</v>
      </c>
      <c r="C29" s="373" t="s">
        <v>793</v>
      </c>
      <c r="D29" s="374" t="s">
        <v>791</v>
      </c>
      <c r="E29" s="375">
        <v>7872.58</v>
      </c>
      <c r="F29" s="332" t="s">
        <v>721</v>
      </c>
      <c r="G29" s="126"/>
      <c r="H29" s="147"/>
      <c r="I29" s="126"/>
      <c r="J29" s="126"/>
      <c r="K29" s="126"/>
      <c r="L29" s="126"/>
      <c r="M29" s="126"/>
    </row>
    <row r="30" spans="1:13" s="136" customFormat="1" ht="15" hidden="1" x14ac:dyDescent="0.25">
      <c r="A30" s="134">
        <v>46056</v>
      </c>
      <c r="B30" s="372" t="s">
        <v>108</v>
      </c>
      <c r="C30" s="373" t="s">
        <v>793</v>
      </c>
      <c r="D30" s="374" t="s">
        <v>791</v>
      </c>
      <c r="E30" s="375">
        <v>1135.5</v>
      </c>
      <c r="F30" s="332" t="s">
        <v>721</v>
      </c>
      <c r="G30" s="126"/>
      <c r="H30" s="147"/>
      <c r="I30" s="126"/>
      <c r="J30" s="126"/>
      <c r="K30" s="126"/>
      <c r="L30" s="126"/>
      <c r="M30" s="126"/>
    </row>
    <row r="31" spans="1:13" s="136" customFormat="1" ht="15" hidden="1" x14ac:dyDescent="0.25">
      <c r="A31" s="134">
        <v>46056</v>
      </c>
      <c r="B31" s="372" t="s">
        <v>202</v>
      </c>
      <c r="C31" s="373" t="s">
        <v>801</v>
      </c>
      <c r="D31" s="374" t="s">
        <v>800</v>
      </c>
      <c r="E31" s="378">
        <v>5888.5</v>
      </c>
      <c r="F31" s="332" t="s">
        <v>299</v>
      </c>
      <c r="G31" s="139"/>
      <c r="H31" s="147"/>
      <c r="I31" s="126"/>
      <c r="J31" s="126"/>
      <c r="K31" s="126"/>
      <c r="L31" s="126"/>
      <c r="M31" s="126"/>
    </row>
    <row r="32" spans="1:13" s="136" customFormat="1" ht="15" hidden="1" x14ac:dyDescent="0.25">
      <c r="A32" s="134">
        <v>46057</v>
      </c>
      <c r="B32" s="365" t="s">
        <v>281</v>
      </c>
      <c r="C32" s="370" t="s">
        <v>703</v>
      </c>
      <c r="D32" s="366" t="s">
        <v>684</v>
      </c>
      <c r="E32" s="369">
        <v>321.56</v>
      </c>
      <c r="F32" s="332" t="s">
        <v>721</v>
      </c>
      <c r="G32" s="126"/>
      <c r="H32" s="147"/>
      <c r="I32" s="126"/>
      <c r="J32" s="126"/>
      <c r="K32" s="126"/>
      <c r="L32" s="126"/>
      <c r="M32" s="126"/>
    </row>
    <row r="33" spans="1:13" s="136" customFormat="1" ht="15" hidden="1" x14ac:dyDescent="0.25">
      <c r="A33" s="134">
        <v>46057</v>
      </c>
      <c r="B33" s="365" t="s">
        <v>216</v>
      </c>
      <c r="C33" s="370" t="s">
        <v>704</v>
      </c>
      <c r="D33" s="366" t="s">
        <v>685</v>
      </c>
      <c r="E33" s="369">
        <v>1138.8699999999999</v>
      </c>
      <c r="F33" s="332" t="s">
        <v>722</v>
      </c>
      <c r="G33" s="126"/>
      <c r="H33" s="147"/>
      <c r="I33" s="126"/>
      <c r="J33" s="126"/>
      <c r="K33" s="126"/>
      <c r="L33" s="126"/>
      <c r="M33" s="126"/>
    </row>
    <row r="34" spans="1:13" s="136" customFormat="1" ht="15" hidden="1" x14ac:dyDescent="0.25">
      <c r="A34" s="134">
        <v>46057</v>
      </c>
      <c r="B34" s="365" t="s">
        <v>89</v>
      </c>
      <c r="C34" s="370" t="s">
        <v>705</v>
      </c>
      <c r="D34" s="366" t="s">
        <v>686</v>
      </c>
      <c r="E34" s="369">
        <v>700</v>
      </c>
      <c r="F34" s="332" t="s">
        <v>723</v>
      </c>
      <c r="G34" s="126"/>
      <c r="H34" s="147"/>
      <c r="I34" s="126"/>
      <c r="J34" s="126"/>
      <c r="K34" s="126"/>
      <c r="L34" s="126"/>
      <c r="M34" s="126"/>
    </row>
    <row r="35" spans="1:13" s="136" customFormat="1" ht="15" hidden="1" x14ac:dyDescent="0.25">
      <c r="A35" s="134">
        <v>46057</v>
      </c>
      <c r="B35" s="365" t="s">
        <v>27</v>
      </c>
      <c r="C35" s="370" t="s">
        <v>706</v>
      </c>
      <c r="D35" s="366" t="s">
        <v>687</v>
      </c>
      <c r="E35" s="369">
        <v>9808.75</v>
      </c>
      <c r="F35" s="332" t="s">
        <v>724</v>
      </c>
      <c r="G35" s="126"/>
      <c r="H35" s="148"/>
      <c r="I35" s="126"/>
      <c r="J35" s="126"/>
      <c r="K35" s="126"/>
      <c r="L35" s="126"/>
      <c r="M35" s="126"/>
    </row>
    <row r="36" spans="1:13" s="136" customFormat="1" ht="15" hidden="1" x14ac:dyDescent="0.25">
      <c r="A36" s="134">
        <v>46057</v>
      </c>
      <c r="B36" s="365" t="s">
        <v>199</v>
      </c>
      <c r="C36" s="370" t="s">
        <v>709</v>
      </c>
      <c r="D36" s="366" t="s">
        <v>688</v>
      </c>
      <c r="E36" s="369">
        <v>7800</v>
      </c>
      <c r="F36" s="332" t="s">
        <v>725</v>
      </c>
      <c r="G36" s="126"/>
      <c r="H36" s="126"/>
      <c r="I36" s="126"/>
      <c r="J36" s="126"/>
      <c r="K36" s="126"/>
      <c r="L36" s="126"/>
      <c r="M36" s="126"/>
    </row>
    <row r="37" spans="1:13" s="136" customFormat="1" ht="15" hidden="1" x14ac:dyDescent="0.25">
      <c r="A37" s="134">
        <v>46057</v>
      </c>
      <c r="B37" s="365" t="s">
        <v>61</v>
      </c>
      <c r="C37" s="370" t="s">
        <v>707</v>
      </c>
      <c r="D37" s="366" t="s">
        <v>689</v>
      </c>
      <c r="E37" s="369">
        <v>13000</v>
      </c>
      <c r="F37" s="332" t="s">
        <v>726</v>
      </c>
      <c r="G37" s="126"/>
      <c r="H37" s="126"/>
      <c r="I37" s="126"/>
      <c r="J37" s="126"/>
      <c r="K37" s="126"/>
      <c r="L37" s="126"/>
      <c r="M37" s="126"/>
    </row>
    <row r="38" spans="1:13" s="136" customFormat="1" ht="15" hidden="1" x14ac:dyDescent="0.25">
      <c r="A38" s="134">
        <v>46057</v>
      </c>
      <c r="B38" s="365" t="s">
        <v>82</v>
      </c>
      <c r="C38" s="370" t="s">
        <v>708</v>
      </c>
      <c r="D38" s="366" t="s">
        <v>690</v>
      </c>
      <c r="E38" s="369">
        <v>3051.11</v>
      </c>
      <c r="F38" s="332" t="s">
        <v>727</v>
      </c>
      <c r="G38" s="126"/>
      <c r="H38" s="126"/>
      <c r="I38" s="126"/>
      <c r="J38" s="126"/>
      <c r="K38" s="126"/>
      <c r="L38" s="126"/>
      <c r="M38" s="126"/>
    </row>
    <row r="39" spans="1:13" s="136" customFormat="1" ht="15" hidden="1" x14ac:dyDescent="0.25">
      <c r="A39" s="134">
        <v>46057</v>
      </c>
      <c r="B39" s="365" t="s">
        <v>216</v>
      </c>
      <c r="C39" s="370" t="s">
        <v>704</v>
      </c>
      <c r="D39" s="366" t="s">
        <v>691</v>
      </c>
      <c r="E39" s="369">
        <v>170.9</v>
      </c>
      <c r="F39" s="332" t="s">
        <v>728</v>
      </c>
      <c r="G39" s="126"/>
      <c r="H39" s="126"/>
      <c r="I39" s="126"/>
      <c r="J39" s="126"/>
      <c r="K39" s="126"/>
      <c r="L39" s="126"/>
      <c r="M39" s="126"/>
    </row>
    <row r="40" spans="1:13" s="136" customFormat="1" ht="15" hidden="1" x14ac:dyDescent="0.25">
      <c r="A40" s="134">
        <v>46057</v>
      </c>
      <c r="B40" s="365" t="s">
        <v>82</v>
      </c>
      <c r="C40" s="370" t="s">
        <v>710</v>
      </c>
      <c r="D40" s="366" t="s">
        <v>688</v>
      </c>
      <c r="E40" s="369">
        <v>15000</v>
      </c>
      <c r="F40" s="332" t="s">
        <v>729</v>
      </c>
      <c r="G40" s="126"/>
      <c r="H40" s="126"/>
      <c r="I40" s="126"/>
      <c r="J40" s="126"/>
      <c r="K40" s="126"/>
      <c r="L40" s="126"/>
      <c r="M40" s="126"/>
    </row>
    <row r="41" spans="1:13" s="136" customFormat="1" ht="15" hidden="1" x14ac:dyDescent="0.25">
      <c r="A41" s="134">
        <v>46057</v>
      </c>
      <c r="B41" s="365" t="s">
        <v>204</v>
      </c>
      <c r="C41" s="370" t="s">
        <v>596</v>
      </c>
      <c r="D41" s="366" t="s">
        <v>692</v>
      </c>
      <c r="E41" s="369">
        <v>110261.93</v>
      </c>
      <c r="F41" s="332" t="s">
        <v>730</v>
      </c>
      <c r="G41" s="126"/>
      <c r="H41" s="126"/>
      <c r="I41" s="126"/>
      <c r="J41" s="126"/>
      <c r="K41" s="126"/>
      <c r="L41" s="126"/>
      <c r="M41" s="126"/>
    </row>
    <row r="42" spans="1:13" s="136" customFormat="1" ht="15" hidden="1" x14ac:dyDescent="0.25">
      <c r="A42" s="134">
        <v>46057</v>
      </c>
      <c r="B42" s="365" t="s">
        <v>49</v>
      </c>
      <c r="C42" s="370" t="s">
        <v>303</v>
      </c>
      <c r="D42" s="366" t="s">
        <v>693</v>
      </c>
      <c r="E42" s="369">
        <v>8000</v>
      </c>
      <c r="F42" s="332" t="s">
        <v>731</v>
      </c>
      <c r="G42" s="126"/>
      <c r="H42" s="126"/>
      <c r="I42" s="126"/>
      <c r="J42" s="126"/>
      <c r="K42" s="126"/>
      <c r="L42" s="126"/>
      <c r="M42" s="126"/>
    </row>
    <row r="43" spans="1:13" s="136" customFormat="1" ht="15" hidden="1" x14ac:dyDescent="0.25">
      <c r="A43" s="134">
        <v>46057</v>
      </c>
      <c r="B43" s="365" t="s">
        <v>140</v>
      </c>
      <c r="C43" s="370" t="s">
        <v>712</v>
      </c>
      <c r="D43" s="366" t="s">
        <v>694</v>
      </c>
      <c r="E43" s="369">
        <v>1007.44</v>
      </c>
      <c r="F43" s="332" t="s">
        <v>732</v>
      </c>
      <c r="G43" s="126"/>
      <c r="H43" s="126"/>
      <c r="I43" s="126"/>
      <c r="J43" s="126"/>
      <c r="K43" s="126"/>
      <c r="L43" s="126"/>
      <c r="M43" s="126"/>
    </row>
    <row r="44" spans="1:13" s="136" customFormat="1" ht="15" hidden="1" x14ac:dyDescent="0.25">
      <c r="A44" s="134">
        <v>46057</v>
      </c>
      <c r="B44" s="365" t="s">
        <v>87</v>
      </c>
      <c r="C44" s="370" t="s">
        <v>674</v>
      </c>
      <c r="D44" s="366" t="s">
        <v>695</v>
      </c>
      <c r="E44" s="369">
        <v>4100</v>
      </c>
      <c r="F44" s="332" t="s">
        <v>733</v>
      </c>
      <c r="G44" s="139"/>
      <c r="H44" s="126"/>
      <c r="I44" s="126"/>
      <c r="J44" s="126"/>
      <c r="K44" s="126"/>
      <c r="L44" s="126"/>
      <c r="M44" s="126"/>
    </row>
    <row r="45" spans="1:13" s="136" customFormat="1" ht="15" hidden="1" x14ac:dyDescent="0.25">
      <c r="A45" s="134">
        <v>46057</v>
      </c>
      <c r="B45" s="365" t="s">
        <v>49</v>
      </c>
      <c r="C45" s="370" t="s">
        <v>711</v>
      </c>
      <c r="D45" s="366" t="s">
        <v>694</v>
      </c>
      <c r="E45" s="369">
        <v>14000</v>
      </c>
      <c r="F45" s="332" t="s">
        <v>734</v>
      </c>
      <c r="G45" s="126"/>
      <c r="H45" s="126"/>
      <c r="I45" s="126"/>
      <c r="J45" s="126"/>
      <c r="K45" s="126"/>
      <c r="L45" s="126"/>
      <c r="M45" s="126"/>
    </row>
    <row r="46" spans="1:13" s="136" customFormat="1" ht="15" hidden="1" x14ac:dyDescent="0.25">
      <c r="A46" s="134">
        <v>46057</v>
      </c>
      <c r="B46" s="365" t="s">
        <v>281</v>
      </c>
      <c r="C46" s="370" t="s">
        <v>714</v>
      </c>
      <c r="D46" s="366" t="s">
        <v>696</v>
      </c>
      <c r="E46" s="369">
        <v>28821.33</v>
      </c>
      <c r="F46" s="332" t="s">
        <v>735</v>
      </c>
      <c r="G46" s="139"/>
      <c r="H46" s="126"/>
      <c r="I46" s="126"/>
      <c r="J46" s="126"/>
      <c r="K46" s="126"/>
      <c r="L46" s="126"/>
      <c r="M46" s="126"/>
    </row>
    <row r="47" spans="1:13" s="136" customFormat="1" ht="15" hidden="1" x14ac:dyDescent="0.25">
      <c r="A47" s="134">
        <v>46057</v>
      </c>
      <c r="B47" s="365" t="s">
        <v>21</v>
      </c>
      <c r="C47" s="370" t="s">
        <v>715</v>
      </c>
      <c r="D47" s="366" t="s">
        <v>697</v>
      </c>
      <c r="E47" s="369">
        <v>1600</v>
      </c>
      <c r="F47" s="332" t="s">
        <v>736</v>
      </c>
      <c r="G47" s="126"/>
      <c r="H47" s="126"/>
      <c r="I47" s="126"/>
      <c r="J47" s="126"/>
      <c r="K47" s="126"/>
      <c r="L47" s="126"/>
      <c r="M47" s="126"/>
    </row>
    <row r="48" spans="1:13" s="136" customFormat="1" ht="15" hidden="1" x14ac:dyDescent="0.25">
      <c r="A48" s="134">
        <v>46057</v>
      </c>
      <c r="B48" s="365" t="s">
        <v>216</v>
      </c>
      <c r="C48" s="370" t="s">
        <v>704</v>
      </c>
      <c r="D48" s="366" t="s">
        <v>698</v>
      </c>
      <c r="E48" s="369">
        <v>235.66</v>
      </c>
      <c r="F48" s="332" t="s">
        <v>737</v>
      </c>
      <c r="G48" s="126"/>
      <c r="H48" s="126"/>
      <c r="I48" s="126"/>
      <c r="J48" s="126"/>
      <c r="K48" s="126"/>
      <c r="L48" s="126"/>
      <c r="M48" s="126"/>
    </row>
    <row r="49" spans="1:13" s="136" customFormat="1" ht="15" hidden="1" x14ac:dyDescent="0.25">
      <c r="A49" s="134">
        <v>46057</v>
      </c>
      <c r="B49" s="365" t="s">
        <v>71</v>
      </c>
      <c r="C49" s="370" t="s">
        <v>717</v>
      </c>
      <c r="D49" s="366" t="s">
        <v>699</v>
      </c>
      <c r="E49" s="369">
        <v>61.76</v>
      </c>
      <c r="F49" s="332" t="s">
        <v>738</v>
      </c>
      <c r="G49" s="126"/>
      <c r="H49" s="126"/>
      <c r="I49" s="126"/>
      <c r="J49" s="126"/>
      <c r="K49" s="126"/>
      <c r="L49" s="126"/>
      <c r="M49" s="126"/>
    </row>
    <row r="50" spans="1:13" s="136" customFormat="1" ht="15" hidden="1" x14ac:dyDescent="0.25">
      <c r="A50" s="134">
        <v>46057</v>
      </c>
      <c r="B50" s="365" t="s">
        <v>21</v>
      </c>
      <c r="C50" s="370" t="s">
        <v>716</v>
      </c>
      <c r="D50" s="366" t="s">
        <v>700</v>
      </c>
      <c r="E50" s="369">
        <v>48.35</v>
      </c>
      <c r="F50" s="332" t="s">
        <v>739</v>
      </c>
      <c r="G50" s="126"/>
      <c r="H50" s="126"/>
      <c r="I50" s="126"/>
      <c r="J50" s="126"/>
      <c r="K50" s="126"/>
      <c r="L50" s="126"/>
      <c r="M50" s="126"/>
    </row>
    <row r="51" spans="1:13" s="136" customFormat="1" ht="15" hidden="1" x14ac:dyDescent="0.25">
      <c r="A51" s="134">
        <v>46057</v>
      </c>
      <c r="B51" s="365" t="s">
        <v>106</v>
      </c>
      <c r="C51" s="370" t="s">
        <v>719</v>
      </c>
      <c r="D51" s="366" t="s">
        <v>718</v>
      </c>
      <c r="E51" s="369">
        <v>273.19</v>
      </c>
      <c r="F51" s="332" t="s">
        <v>740</v>
      </c>
      <c r="G51" s="126"/>
      <c r="H51" s="126"/>
      <c r="I51" s="126"/>
      <c r="J51" s="126"/>
      <c r="K51" s="126"/>
      <c r="L51" s="126"/>
      <c r="M51" s="126"/>
    </row>
    <row r="52" spans="1:13" s="136" customFormat="1" ht="15" hidden="1" x14ac:dyDescent="0.25">
      <c r="A52" s="134">
        <v>46057</v>
      </c>
      <c r="B52" s="365" t="s">
        <v>103</v>
      </c>
      <c r="C52" s="370" t="s">
        <v>581</v>
      </c>
      <c r="D52" s="366" t="s">
        <v>701</v>
      </c>
      <c r="E52" s="369">
        <v>784.54</v>
      </c>
      <c r="F52" s="332" t="s">
        <v>741</v>
      </c>
      <c r="G52" s="126"/>
      <c r="H52" s="126"/>
      <c r="I52" s="126"/>
      <c r="J52" s="126"/>
      <c r="K52" s="126"/>
      <c r="L52" s="126"/>
      <c r="M52" s="126"/>
    </row>
    <row r="53" spans="1:13" s="136" customFormat="1" ht="15" hidden="1" x14ac:dyDescent="0.25">
      <c r="A53" s="134">
        <v>46057</v>
      </c>
      <c r="B53" s="365" t="s">
        <v>67</v>
      </c>
      <c r="C53" s="370" t="s">
        <v>720</v>
      </c>
      <c r="D53" s="366" t="s">
        <v>702</v>
      </c>
      <c r="E53" s="369">
        <v>9814.61</v>
      </c>
      <c r="F53" s="332" t="s">
        <v>742</v>
      </c>
      <c r="G53" s="126"/>
      <c r="H53" s="126"/>
      <c r="I53" s="126"/>
      <c r="J53" s="126"/>
      <c r="K53" s="126"/>
      <c r="L53" s="126"/>
      <c r="M53" s="126"/>
    </row>
    <row r="54" spans="1:13" s="136" customFormat="1" ht="15" hidden="1" x14ac:dyDescent="0.25">
      <c r="A54" s="134">
        <v>46057</v>
      </c>
      <c r="B54" s="372" t="s">
        <v>202</v>
      </c>
      <c r="C54" s="332" t="s">
        <v>807</v>
      </c>
      <c r="D54" s="366" t="s">
        <v>785</v>
      </c>
      <c r="E54" s="378">
        <v>21879</v>
      </c>
      <c r="F54" s="332" t="s">
        <v>721</v>
      </c>
      <c r="G54" s="139">
        <f>Recebimentos!E17-Pagamentos!E163-Pagamentos!E164</f>
        <v>449113.01999999996</v>
      </c>
      <c r="H54" s="126"/>
      <c r="I54" s="126"/>
      <c r="J54" s="126"/>
      <c r="K54" s="126"/>
      <c r="L54" s="126"/>
      <c r="M54" s="126"/>
    </row>
    <row r="55" spans="1:13" s="136" customFormat="1" ht="15" hidden="1" x14ac:dyDescent="0.25">
      <c r="A55" s="134">
        <v>46057</v>
      </c>
      <c r="B55" s="372" t="s">
        <v>108</v>
      </c>
      <c r="C55" s="332" t="s">
        <v>807</v>
      </c>
      <c r="D55" s="366" t="s">
        <v>785</v>
      </c>
      <c r="E55" s="378">
        <f>30+35+13+689.45</f>
        <v>767.45</v>
      </c>
      <c r="F55" s="332" t="s">
        <v>721</v>
      </c>
      <c r="G55" s="309">
        <v>230000</v>
      </c>
      <c r="H55" s="126"/>
      <c r="I55" s="126"/>
      <c r="J55" s="126"/>
      <c r="K55" s="126"/>
      <c r="L55" s="126"/>
      <c r="M55" s="126"/>
    </row>
    <row r="56" spans="1:13" s="136" customFormat="1" ht="15" hidden="1" x14ac:dyDescent="0.25">
      <c r="A56" s="134">
        <v>46057</v>
      </c>
      <c r="B56" s="372" t="s">
        <v>204</v>
      </c>
      <c r="C56" s="332" t="s">
        <v>596</v>
      </c>
      <c r="D56" s="366" t="s">
        <v>620</v>
      </c>
      <c r="E56" s="378">
        <v>197353.55</v>
      </c>
      <c r="F56" s="332" t="s">
        <v>721</v>
      </c>
      <c r="G56" s="137"/>
      <c r="H56" s="126"/>
      <c r="I56" s="126"/>
      <c r="J56" s="126"/>
      <c r="K56" s="126"/>
      <c r="L56" s="126"/>
      <c r="M56" s="126"/>
    </row>
    <row r="57" spans="1:13" s="136" customFormat="1" ht="15" hidden="1" x14ac:dyDescent="0.25">
      <c r="A57" s="134">
        <v>46058</v>
      </c>
      <c r="B57" s="365" t="s">
        <v>27</v>
      </c>
      <c r="C57" s="370" t="s">
        <v>624</v>
      </c>
      <c r="D57" s="366" t="s">
        <v>284</v>
      </c>
      <c r="E57" s="369">
        <v>3950</v>
      </c>
      <c r="F57" s="332" t="s">
        <v>299</v>
      </c>
      <c r="G57" s="126"/>
      <c r="H57" s="126"/>
      <c r="I57" s="126"/>
      <c r="J57" s="126"/>
      <c r="K57" s="126"/>
      <c r="L57" s="126"/>
      <c r="M57" s="126"/>
    </row>
    <row r="58" spans="1:13" s="136" customFormat="1" ht="15" hidden="1" x14ac:dyDescent="0.25">
      <c r="A58" s="134">
        <v>46058</v>
      </c>
      <c r="B58" s="365" t="s">
        <v>52</v>
      </c>
      <c r="C58" s="370" t="s">
        <v>625</v>
      </c>
      <c r="D58" s="366" t="s">
        <v>606</v>
      </c>
      <c r="E58" s="369">
        <v>1855.35</v>
      </c>
      <c r="F58" s="332" t="s">
        <v>299</v>
      </c>
      <c r="G58" s="126"/>
      <c r="H58" s="126"/>
      <c r="I58" s="126"/>
      <c r="J58" s="126"/>
      <c r="K58" s="126"/>
      <c r="L58" s="126"/>
      <c r="M58" s="126"/>
    </row>
    <row r="59" spans="1:13" s="136" customFormat="1" ht="15" hidden="1" x14ac:dyDescent="0.25">
      <c r="A59" s="134">
        <v>46058</v>
      </c>
      <c r="B59" s="365" t="s">
        <v>19</v>
      </c>
      <c r="C59" s="370" t="s">
        <v>626</v>
      </c>
      <c r="D59" s="366" t="s">
        <v>607</v>
      </c>
      <c r="E59" s="369">
        <v>372.14</v>
      </c>
      <c r="F59" s="332" t="s">
        <v>299</v>
      </c>
      <c r="G59" s="126"/>
      <c r="H59" s="126"/>
      <c r="I59" s="126"/>
      <c r="J59" s="126"/>
      <c r="K59" s="126"/>
      <c r="L59" s="126"/>
      <c r="M59" s="126"/>
    </row>
    <row r="60" spans="1:13" s="136" customFormat="1" ht="15" hidden="1" x14ac:dyDescent="0.25">
      <c r="A60" s="134">
        <v>46058</v>
      </c>
      <c r="B60" s="365" t="s">
        <v>27</v>
      </c>
      <c r="C60" s="370" t="s">
        <v>627</v>
      </c>
      <c r="D60" s="366" t="s">
        <v>309</v>
      </c>
      <c r="E60" s="369">
        <v>1492.5</v>
      </c>
      <c r="F60" s="332" t="s">
        <v>299</v>
      </c>
      <c r="G60" s="126"/>
      <c r="H60" s="126"/>
      <c r="I60" s="126"/>
      <c r="J60" s="126"/>
      <c r="K60" s="126"/>
      <c r="L60" s="126"/>
      <c r="M60" s="126"/>
    </row>
    <row r="61" spans="1:13" s="136" customFormat="1" ht="15" hidden="1" x14ac:dyDescent="0.25">
      <c r="A61" s="134">
        <v>46058</v>
      </c>
      <c r="B61" s="365" t="s">
        <v>216</v>
      </c>
      <c r="C61" s="370" t="s">
        <v>591</v>
      </c>
      <c r="D61" s="366" t="s">
        <v>585</v>
      </c>
      <c r="E61" s="369">
        <v>10</v>
      </c>
      <c r="F61" s="332" t="s">
        <v>299</v>
      </c>
      <c r="G61" s="126"/>
      <c r="H61" s="126"/>
      <c r="I61" s="126"/>
      <c r="J61" s="126"/>
      <c r="K61" s="126"/>
      <c r="L61" s="126"/>
      <c r="M61" s="126"/>
    </row>
    <row r="62" spans="1:13" s="136" customFormat="1" ht="15" hidden="1" x14ac:dyDescent="0.25">
      <c r="A62" s="134">
        <v>46058</v>
      </c>
      <c r="B62" s="365" t="s">
        <v>27</v>
      </c>
      <c r="C62" s="370" t="s">
        <v>628</v>
      </c>
      <c r="D62" s="366" t="s">
        <v>284</v>
      </c>
      <c r="E62" s="369">
        <v>4858.75</v>
      </c>
      <c r="F62" s="332" t="s">
        <v>299</v>
      </c>
      <c r="G62" s="126"/>
      <c r="H62" s="126"/>
      <c r="I62" s="126"/>
      <c r="J62" s="126"/>
      <c r="K62" s="126"/>
      <c r="L62" s="126"/>
      <c r="M62" s="126"/>
    </row>
    <row r="63" spans="1:13" s="136" customFormat="1" ht="15" hidden="1" x14ac:dyDescent="0.25">
      <c r="A63" s="134">
        <v>46058</v>
      </c>
      <c r="B63" s="365" t="s">
        <v>58</v>
      </c>
      <c r="C63" s="370" t="s">
        <v>629</v>
      </c>
      <c r="D63" s="366" t="s">
        <v>266</v>
      </c>
      <c r="E63" s="369">
        <v>240</v>
      </c>
      <c r="F63" s="332" t="s">
        <v>299</v>
      </c>
      <c r="G63" s="126"/>
      <c r="H63" s="126"/>
      <c r="I63" s="126"/>
      <c r="J63" s="126"/>
      <c r="K63" s="126"/>
      <c r="L63" s="126"/>
      <c r="M63" s="126"/>
    </row>
    <row r="64" spans="1:13" s="136" customFormat="1" ht="15" hidden="1" x14ac:dyDescent="0.25">
      <c r="A64" s="134">
        <v>46058</v>
      </c>
      <c r="B64" s="365" t="s">
        <v>21</v>
      </c>
      <c r="C64" s="370" t="s">
        <v>630</v>
      </c>
      <c r="D64" s="366" t="s">
        <v>608</v>
      </c>
      <c r="E64" s="369">
        <v>508.88</v>
      </c>
      <c r="F64" s="332" t="s">
        <v>299</v>
      </c>
      <c r="G64" s="126"/>
      <c r="H64" s="126"/>
      <c r="I64" s="126"/>
      <c r="J64" s="126"/>
      <c r="K64" s="126"/>
      <c r="L64" s="126"/>
      <c r="M64" s="126"/>
    </row>
    <row r="65" spans="1:13" s="136" customFormat="1" ht="15" hidden="1" x14ac:dyDescent="0.25">
      <c r="A65" s="134">
        <v>46058</v>
      </c>
      <c r="B65" s="365" t="s">
        <v>27</v>
      </c>
      <c r="C65" s="370" t="s">
        <v>631</v>
      </c>
      <c r="D65" s="366" t="s">
        <v>609</v>
      </c>
      <c r="E65" s="369">
        <v>10070.799999999999</v>
      </c>
      <c r="F65" s="332" t="s">
        <v>299</v>
      </c>
      <c r="G65" s="126"/>
      <c r="H65" s="126"/>
      <c r="I65" s="126"/>
      <c r="J65" s="126"/>
      <c r="K65" s="126"/>
      <c r="L65" s="126"/>
      <c r="M65" s="126"/>
    </row>
    <row r="66" spans="1:13" s="136" customFormat="1" ht="15" hidden="1" x14ac:dyDescent="0.25">
      <c r="A66" s="134">
        <v>46058</v>
      </c>
      <c r="B66" s="365" t="s">
        <v>216</v>
      </c>
      <c r="C66" s="370" t="s">
        <v>644</v>
      </c>
      <c r="D66" s="366" t="s">
        <v>610</v>
      </c>
      <c r="E66" s="369">
        <v>4000</v>
      </c>
      <c r="F66" s="332" t="s">
        <v>299</v>
      </c>
      <c r="G66" s="126"/>
      <c r="H66" s="126"/>
      <c r="I66" s="126"/>
      <c r="J66" s="126"/>
      <c r="K66" s="126"/>
      <c r="L66" s="126"/>
      <c r="M66" s="126"/>
    </row>
    <row r="67" spans="1:13" s="136" customFormat="1" ht="15" hidden="1" x14ac:dyDescent="0.25">
      <c r="A67" s="134">
        <v>46058</v>
      </c>
      <c r="B67" s="365" t="s">
        <v>19</v>
      </c>
      <c r="C67" s="370" t="s">
        <v>632</v>
      </c>
      <c r="D67" s="366" t="s">
        <v>611</v>
      </c>
      <c r="E67" s="369">
        <v>91.29</v>
      </c>
      <c r="F67" s="332" t="s">
        <v>299</v>
      </c>
      <c r="G67" s="126"/>
      <c r="H67" s="126"/>
      <c r="I67" s="126"/>
      <c r="J67" s="126"/>
      <c r="K67" s="126"/>
      <c r="L67" s="126"/>
      <c r="M67" s="126"/>
    </row>
    <row r="68" spans="1:13" s="136" customFormat="1" ht="15" hidden="1" x14ac:dyDescent="0.25">
      <c r="A68" s="134">
        <v>46058</v>
      </c>
      <c r="B68" s="365" t="s">
        <v>27</v>
      </c>
      <c r="C68" s="370" t="s">
        <v>633</v>
      </c>
      <c r="D68" s="366" t="s">
        <v>612</v>
      </c>
      <c r="E68" s="369">
        <v>80486.66</v>
      </c>
      <c r="F68" s="332" t="s">
        <v>299</v>
      </c>
      <c r="G68" s="126"/>
      <c r="H68" s="126"/>
      <c r="I68" s="126"/>
      <c r="J68" s="126"/>
      <c r="K68" s="126"/>
      <c r="L68" s="126"/>
      <c r="M68" s="126"/>
    </row>
    <row r="69" spans="1:13" s="136" customFormat="1" ht="15" hidden="1" x14ac:dyDescent="0.25">
      <c r="A69" s="134">
        <v>46058</v>
      </c>
      <c r="B69" s="365" t="s">
        <v>49</v>
      </c>
      <c r="C69" s="370" t="s">
        <v>634</v>
      </c>
      <c r="D69" s="366" t="s">
        <v>288</v>
      </c>
      <c r="E69" s="369">
        <v>11586.52</v>
      </c>
      <c r="F69" s="332" t="s">
        <v>299</v>
      </c>
      <c r="G69" s="126"/>
      <c r="H69" s="126"/>
      <c r="I69" s="126"/>
      <c r="J69" s="126"/>
      <c r="K69" s="126"/>
      <c r="L69" s="126"/>
      <c r="M69" s="126"/>
    </row>
    <row r="70" spans="1:13" s="136" customFormat="1" ht="15" hidden="1" x14ac:dyDescent="0.25">
      <c r="A70" s="134">
        <v>46058</v>
      </c>
      <c r="B70" s="365" t="s">
        <v>52</v>
      </c>
      <c r="C70" s="370" t="s">
        <v>625</v>
      </c>
      <c r="D70" s="366" t="s">
        <v>266</v>
      </c>
      <c r="E70" s="369">
        <v>2177.1999999999998</v>
      </c>
      <c r="F70" s="332" t="s">
        <v>299</v>
      </c>
      <c r="G70" s="126"/>
      <c r="H70" s="126"/>
      <c r="I70" s="126"/>
      <c r="J70" s="126"/>
      <c r="K70" s="126"/>
      <c r="L70" s="126"/>
      <c r="M70" s="126"/>
    </row>
    <row r="71" spans="1:13" s="136" customFormat="1" ht="15" hidden="1" x14ac:dyDescent="0.25">
      <c r="A71" s="134">
        <v>46058</v>
      </c>
      <c r="B71" s="365" t="s">
        <v>27</v>
      </c>
      <c r="C71" s="370" t="s">
        <v>635</v>
      </c>
      <c r="D71" s="366" t="s">
        <v>613</v>
      </c>
      <c r="E71" s="369">
        <v>7285.95</v>
      </c>
      <c r="F71" s="332" t="s">
        <v>299</v>
      </c>
      <c r="G71" s="126"/>
      <c r="H71" s="126"/>
      <c r="I71" s="126"/>
      <c r="J71" s="126"/>
      <c r="K71" s="126"/>
      <c r="L71" s="126"/>
      <c r="M71" s="126"/>
    </row>
    <row r="72" spans="1:13" s="136" customFormat="1" ht="15" hidden="1" x14ac:dyDescent="0.25">
      <c r="A72" s="134">
        <v>46058</v>
      </c>
      <c r="B72" s="365" t="s">
        <v>216</v>
      </c>
      <c r="C72" s="370" t="s">
        <v>591</v>
      </c>
      <c r="D72" s="366" t="s">
        <v>585</v>
      </c>
      <c r="E72" s="369">
        <v>14844.51</v>
      </c>
      <c r="F72" s="332" t="s">
        <v>299</v>
      </c>
      <c r="G72" s="126"/>
      <c r="H72" s="126"/>
      <c r="I72" s="126"/>
      <c r="J72" s="126"/>
      <c r="K72" s="126"/>
      <c r="L72" s="126"/>
      <c r="M72" s="126"/>
    </row>
    <row r="73" spans="1:13" s="136" customFormat="1" ht="15" hidden="1" x14ac:dyDescent="0.25">
      <c r="A73" s="134">
        <v>46058</v>
      </c>
      <c r="B73" s="365" t="s">
        <v>21</v>
      </c>
      <c r="C73" s="370" t="s">
        <v>636</v>
      </c>
      <c r="D73" s="366" t="s">
        <v>614</v>
      </c>
      <c r="E73" s="369">
        <v>123.6</v>
      </c>
      <c r="F73" s="332" t="s">
        <v>299</v>
      </c>
      <c r="G73" s="126"/>
      <c r="H73" s="126"/>
      <c r="I73" s="126"/>
      <c r="J73" s="126"/>
      <c r="K73" s="126"/>
      <c r="L73" s="126"/>
      <c r="M73" s="126"/>
    </row>
    <row r="74" spans="1:13" s="136" customFormat="1" ht="15" hidden="1" x14ac:dyDescent="0.25">
      <c r="A74" s="134">
        <v>46058</v>
      </c>
      <c r="B74" s="365" t="s">
        <v>27</v>
      </c>
      <c r="C74" s="370" t="s">
        <v>637</v>
      </c>
      <c r="D74" s="366" t="s">
        <v>309</v>
      </c>
      <c r="E74" s="369">
        <v>3902</v>
      </c>
      <c r="F74" s="332" t="s">
        <v>299</v>
      </c>
      <c r="G74" s="126"/>
      <c r="H74" s="126"/>
      <c r="I74" s="126"/>
      <c r="J74" s="126"/>
      <c r="K74" s="126"/>
      <c r="L74" s="126"/>
      <c r="M74" s="126"/>
    </row>
    <row r="75" spans="1:13" s="136" customFormat="1" ht="15" hidden="1" x14ac:dyDescent="0.25">
      <c r="A75" s="134">
        <v>46058</v>
      </c>
      <c r="B75" s="365" t="s">
        <v>126</v>
      </c>
      <c r="C75" s="370" t="s">
        <v>638</v>
      </c>
      <c r="D75" s="366" t="s">
        <v>615</v>
      </c>
      <c r="E75" s="369">
        <v>51</v>
      </c>
      <c r="F75" s="332" t="s">
        <v>299</v>
      </c>
      <c r="G75" s="126"/>
      <c r="H75" s="126"/>
      <c r="I75" s="126"/>
      <c r="J75" s="126"/>
      <c r="K75" s="126"/>
      <c r="L75" s="126"/>
      <c r="M75" s="126"/>
    </row>
    <row r="76" spans="1:13" s="136" customFormat="1" ht="15" hidden="1" x14ac:dyDescent="0.25">
      <c r="A76" s="134">
        <v>46058</v>
      </c>
      <c r="B76" s="365" t="s">
        <v>21</v>
      </c>
      <c r="C76" s="370" t="s">
        <v>639</v>
      </c>
      <c r="D76" s="366" t="s">
        <v>616</v>
      </c>
      <c r="E76" s="369">
        <v>67.739999999999995</v>
      </c>
      <c r="F76" s="332" t="s">
        <v>299</v>
      </c>
      <c r="G76" s="126"/>
      <c r="H76" s="126"/>
      <c r="I76" s="126"/>
      <c r="J76" s="126"/>
      <c r="K76" s="126"/>
      <c r="L76" s="126"/>
      <c r="M76" s="126"/>
    </row>
    <row r="77" spans="1:13" s="136" customFormat="1" ht="15" hidden="1" x14ac:dyDescent="0.25">
      <c r="A77" s="134">
        <v>46058</v>
      </c>
      <c r="B77" s="365" t="s">
        <v>127</v>
      </c>
      <c r="C77" s="370" t="s">
        <v>640</v>
      </c>
      <c r="D77" s="366" t="s">
        <v>606</v>
      </c>
      <c r="E77" s="369">
        <v>600</v>
      </c>
      <c r="F77" s="332" t="s">
        <v>299</v>
      </c>
      <c r="G77" s="126"/>
      <c r="H77" s="126"/>
      <c r="I77" s="126"/>
      <c r="J77" s="126"/>
      <c r="K77" s="126"/>
      <c r="L77" s="126"/>
      <c r="M77" s="126"/>
    </row>
    <row r="78" spans="1:13" s="136" customFormat="1" ht="15" hidden="1" x14ac:dyDescent="0.25">
      <c r="A78" s="134">
        <v>46058</v>
      </c>
      <c r="B78" s="365" t="s">
        <v>47</v>
      </c>
      <c r="C78" s="370" t="s">
        <v>641</v>
      </c>
      <c r="D78" s="366" t="s">
        <v>617</v>
      </c>
      <c r="E78" s="369">
        <v>492</v>
      </c>
      <c r="F78" s="332" t="s">
        <v>299</v>
      </c>
      <c r="G78" s="126"/>
      <c r="H78" s="126"/>
      <c r="I78" s="126"/>
      <c r="J78" s="126"/>
      <c r="K78" s="126"/>
      <c r="L78" s="126"/>
      <c r="M78" s="126"/>
    </row>
    <row r="79" spans="1:13" s="136" customFormat="1" ht="15" hidden="1" x14ac:dyDescent="0.25">
      <c r="A79" s="134">
        <v>46058</v>
      </c>
      <c r="B79" s="365" t="s">
        <v>27</v>
      </c>
      <c r="C79" s="370" t="s">
        <v>642</v>
      </c>
      <c r="D79" s="366" t="s">
        <v>618</v>
      </c>
      <c r="E79" s="369">
        <v>1505.12</v>
      </c>
      <c r="F79" s="332" t="s">
        <v>299</v>
      </c>
      <c r="G79" s="126"/>
      <c r="H79" s="126"/>
      <c r="I79" s="126"/>
      <c r="J79" s="126"/>
      <c r="K79" s="126"/>
      <c r="L79" s="126"/>
      <c r="M79" s="126"/>
    </row>
    <row r="80" spans="1:13" s="136" customFormat="1" ht="15" hidden="1" x14ac:dyDescent="0.25">
      <c r="A80" s="134">
        <v>46058</v>
      </c>
      <c r="B80" s="365" t="s">
        <v>216</v>
      </c>
      <c r="C80" s="370" t="s">
        <v>643</v>
      </c>
      <c r="D80" s="366" t="s">
        <v>585</v>
      </c>
      <c r="E80" s="369">
        <v>23700</v>
      </c>
      <c r="F80" s="332" t="s">
        <v>299</v>
      </c>
      <c r="G80" s="126"/>
      <c r="H80" s="126"/>
      <c r="I80" s="126"/>
      <c r="J80" s="126"/>
      <c r="K80" s="126"/>
      <c r="L80" s="126"/>
      <c r="M80" s="126"/>
    </row>
    <row r="81" spans="1:13" s="136" customFormat="1" ht="15" hidden="1" x14ac:dyDescent="0.25">
      <c r="A81" s="134">
        <v>46058</v>
      </c>
      <c r="B81" s="365" t="s">
        <v>27</v>
      </c>
      <c r="C81" s="370" t="s">
        <v>645</v>
      </c>
      <c r="D81" s="366" t="s">
        <v>619</v>
      </c>
      <c r="E81" s="369">
        <v>477.81</v>
      </c>
      <c r="F81" s="332" t="s">
        <v>299</v>
      </c>
      <c r="G81" s="139"/>
      <c r="H81" s="126"/>
      <c r="I81" s="126"/>
      <c r="J81" s="126"/>
      <c r="K81" s="126"/>
      <c r="L81" s="126"/>
      <c r="M81" s="126"/>
    </row>
    <row r="82" spans="1:13" s="136" customFormat="1" ht="15" hidden="1" x14ac:dyDescent="0.25">
      <c r="A82" s="134">
        <v>46058</v>
      </c>
      <c r="B82" s="365" t="s">
        <v>203</v>
      </c>
      <c r="C82" s="370" t="s">
        <v>596</v>
      </c>
      <c r="D82" s="366" t="s">
        <v>620</v>
      </c>
      <c r="E82" s="369">
        <v>60312.68</v>
      </c>
      <c r="F82" s="332" t="s">
        <v>299</v>
      </c>
      <c r="G82" s="126"/>
      <c r="H82" s="126"/>
      <c r="I82" s="126"/>
      <c r="J82" s="126"/>
      <c r="K82" s="126"/>
      <c r="L82" s="126"/>
      <c r="M82" s="126"/>
    </row>
    <row r="83" spans="1:13" s="136" customFormat="1" ht="15" hidden="1" x14ac:dyDescent="0.25">
      <c r="A83" s="134">
        <v>46058</v>
      </c>
      <c r="B83" s="365" t="s">
        <v>203</v>
      </c>
      <c r="C83" s="370" t="s">
        <v>596</v>
      </c>
      <c r="D83" s="366" t="s">
        <v>588</v>
      </c>
      <c r="E83" s="369">
        <v>16957.61</v>
      </c>
      <c r="F83" s="332" t="s">
        <v>299</v>
      </c>
      <c r="G83" s="139"/>
      <c r="H83" s="126"/>
      <c r="I83" s="126"/>
      <c r="J83" s="126"/>
      <c r="K83" s="126"/>
      <c r="L83" s="126"/>
      <c r="M83" s="126"/>
    </row>
    <row r="84" spans="1:13" s="136" customFormat="1" ht="15" hidden="1" x14ac:dyDescent="0.25">
      <c r="A84" s="134">
        <v>46058</v>
      </c>
      <c r="B84" s="365" t="s">
        <v>58</v>
      </c>
      <c r="C84" s="370" t="s">
        <v>629</v>
      </c>
      <c r="D84" s="366" t="s">
        <v>621</v>
      </c>
      <c r="E84" s="369">
        <v>300</v>
      </c>
      <c r="F84" s="332" t="s">
        <v>299</v>
      </c>
      <c r="G84" s="126"/>
      <c r="H84" s="126"/>
      <c r="I84" s="126"/>
      <c r="J84" s="126"/>
      <c r="K84" s="126"/>
      <c r="L84" s="126"/>
      <c r="M84" s="126"/>
    </row>
    <row r="85" spans="1:13" s="136" customFormat="1" ht="15" hidden="1" x14ac:dyDescent="0.25">
      <c r="A85" s="134">
        <v>46058</v>
      </c>
      <c r="B85" s="365" t="s">
        <v>27</v>
      </c>
      <c r="C85" s="370" t="s">
        <v>646</v>
      </c>
      <c r="D85" s="366" t="s">
        <v>284</v>
      </c>
      <c r="E85" s="369">
        <v>4858.75</v>
      </c>
      <c r="F85" s="332" t="s">
        <v>299</v>
      </c>
      <c r="G85" s="126"/>
      <c r="H85" s="126"/>
      <c r="I85" s="126"/>
      <c r="J85" s="126"/>
      <c r="K85" s="126"/>
      <c r="L85" s="126"/>
      <c r="M85" s="126"/>
    </row>
    <row r="86" spans="1:13" s="136" customFormat="1" ht="15" hidden="1" x14ac:dyDescent="0.25">
      <c r="A86" s="134">
        <v>46058</v>
      </c>
      <c r="B86" s="365" t="s">
        <v>49</v>
      </c>
      <c r="C86" s="370" t="s">
        <v>634</v>
      </c>
      <c r="D86" s="366" t="s">
        <v>288</v>
      </c>
      <c r="E86" s="369">
        <v>7000</v>
      </c>
      <c r="F86" s="332" t="s">
        <v>299</v>
      </c>
      <c r="G86" s="126"/>
      <c r="H86" s="126"/>
      <c r="I86" s="126"/>
      <c r="J86" s="126"/>
      <c r="K86" s="126"/>
      <c r="L86" s="126"/>
      <c r="M86" s="126"/>
    </row>
    <row r="87" spans="1:13" s="136" customFormat="1" ht="15" hidden="1" x14ac:dyDescent="0.25">
      <c r="A87" s="134">
        <v>46058</v>
      </c>
      <c r="B87" s="365" t="s">
        <v>27</v>
      </c>
      <c r="C87" s="370" t="s">
        <v>647</v>
      </c>
      <c r="D87" s="366" t="s">
        <v>284</v>
      </c>
      <c r="E87" s="369">
        <v>3950</v>
      </c>
      <c r="F87" s="332" t="s">
        <v>299</v>
      </c>
      <c r="G87" s="137"/>
      <c r="H87" s="126"/>
      <c r="I87" s="126"/>
      <c r="J87" s="126"/>
      <c r="K87" s="126"/>
      <c r="L87" s="126"/>
      <c r="M87" s="126"/>
    </row>
    <row r="88" spans="1:13" s="136" customFormat="1" ht="15" hidden="1" x14ac:dyDescent="0.25">
      <c r="A88" s="134">
        <v>46058</v>
      </c>
      <c r="B88" s="365" t="s">
        <v>52</v>
      </c>
      <c r="C88" s="370" t="s">
        <v>625</v>
      </c>
      <c r="D88" s="366" t="s">
        <v>621</v>
      </c>
      <c r="E88" s="369">
        <v>2337.3000000000002</v>
      </c>
      <c r="F88" s="332" t="s">
        <v>299</v>
      </c>
      <c r="G88" s="126"/>
      <c r="H88" s="126"/>
      <c r="I88" s="126"/>
      <c r="J88" s="126"/>
      <c r="K88" s="126"/>
      <c r="L88" s="126"/>
      <c r="M88" s="126"/>
    </row>
    <row r="89" spans="1:13" s="136" customFormat="1" ht="15" hidden="1" x14ac:dyDescent="0.25">
      <c r="A89" s="134">
        <v>46058</v>
      </c>
      <c r="B89" s="365" t="s">
        <v>76</v>
      </c>
      <c r="C89" s="370" t="s">
        <v>648</v>
      </c>
      <c r="D89" s="366" t="s">
        <v>622</v>
      </c>
      <c r="E89" s="369">
        <v>444</v>
      </c>
      <c r="F89" s="332" t="s">
        <v>299</v>
      </c>
      <c r="G89" s="126"/>
      <c r="H89" s="126"/>
      <c r="I89" s="126"/>
      <c r="J89" s="126"/>
      <c r="K89" s="126"/>
      <c r="L89" s="126"/>
      <c r="M89" s="126"/>
    </row>
    <row r="90" spans="1:13" s="136" customFormat="1" ht="15" hidden="1" x14ac:dyDescent="0.25">
      <c r="A90" s="134">
        <v>46058</v>
      </c>
      <c r="B90" s="365" t="s">
        <v>27</v>
      </c>
      <c r="C90" s="370" t="s">
        <v>649</v>
      </c>
      <c r="D90" s="366" t="s">
        <v>289</v>
      </c>
      <c r="E90" s="369">
        <v>12609</v>
      </c>
      <c r="F90" s="332" t="s">
        <v>299</v>
      </c>
      <c r="G90" s="126"/>
      <c r="H90" s="126"/>
      <c r="I90" s="126"/>
      <c r="J90" s="126"/>
      <c r="K90" s="126"/>
      <c r="L90" s="126"/>
      <c r="M90" s="126"/>
    </row>
    <row r="91" spans="1:13" s="136" customFormat="1" ht="15" hidden="1" x14ac:dyDescent="0.25">
      <c r="A91" s="134">
        <v>46058</v>
      </c>
      <c r="B91" s="365" t="s">
        <v>83</v>
      </c>
      <c r="C91" s="370" t="s">
        <v>650</v>
      </c>
      <c r="D91" s="366" t="s">
        <v>623</v>
      </c>
      <c r="E91" s="369">
        <v>40000</v>
      </c>
      <c r="F91" s="332" t="s">
        <v>299</v>
      </c>
      <c r="G91" s="126"/>
      <c r="H91" s="126"/>
      <c r="I91" s="126"/>
      <c r="J91" s="126"/>
      <c r="K91" s="126"/>
      <c r="L91" s="126"/>
      <c r="M91" s="126"/>
    </row>
    <row r="92" spans="1:13" s="136" customFormat="1" ht="15" hidden="1" x14ac:dyDescent="0.25">
      <c r="A92" s="134">
        <v>46058</v>
      </c>
      <c r="B92" s="365" t="s">
        <v>204</v>
      </c>
      <c r="C92" s="370" t="s">
        <v>596</v>
      </c>
      <c r="D92" s="366" t="s">
        <v>692</v>
      </c>
      <c r="E92" s="369">
        <v>1464.43</v>
      </c>
      <c r="F92" s="332" t="s">
        <v>721</v>
      </c>
      <c r="G92" s="126"/>
      <c r="H92" s="126"/>
      <c r="I92" s="126"/>
      <c r="J92" s="126"/>
      <c r="K92" s="126"/>
      <c r="L92" s="126"/>
      <c r="M92" s="126"/>
    </row>
    <row r="93" spans="1:13" s="136" customFormat="1" ht="15" hidden="1" x14ac:dyDescent="0.25">
      <c r="A93" s="134">
        <v>46058</v>
      </c>
      <c r="B93" s="365" t="s">
        <v>49</v>
      </c>
      <c r="C93" s="370" t="s">
        <v>772</v>
      </c>
      <c r="D93" s="366" t="s">
        <v>743</v>
      </c>
      <c r="E93" s="369">
        <v>10879</v>
      </c>
      <c r="F93" s="332" t="s">
        <v>721</v>
      </c>
      <c r="G93" s="126"/>
      <c r="H93" s="126"/>
      <c r="I93" s="126"/>
      <c r="J93" s="126"/>
      <c r="K93" s="126"/>
      <c r="L93" s="126"/>
      <c r="M93" s="126"/>
    </row>
    <row r="94" spans="1:13" s="136" customFormat="1" ht="15" hidden="1" x14ac:dyDescent="0.25">
      <c r="A94" s="134">
        <v>46058</v>
      </c>
      <c r="B94" s="365" t="s">
        <v>58</v>
      </c>
      <c r="C94" s="370" t="s">
        <v>629</v>
      </c>
      <c r="D94" s="366" t="s">
        <v>744</v>
      </c>
      <c r="E94" s="369">
        <v>204</v>
      </c>
      <c r="F94" s="332" t="s">
        <v>721</v>
      </c>
      <c r="G94" s="126"/>
      <c r="H94" s="126"/>
      <c r="I94" s="126"/>
      <c r="J94" s="126"/>
      <c r="K94" s="126"/>
      <c r="L94" s="126"/>
      <c r="M94" s="126"/>
    </row>
    <row r="95" spans="1:13" s="136" customFormat="1" ht="15" hidden="1" x14ac:dyDescent="0.25">
      <c r="A95" s="134">
        <v>46058</v>
      </c>
      <c r="B95" s="365" t="s">
        <v>52</v>
      </c>
      <c r="C95" s="370" t="s">
        <v>625</v>
      </c>
      <c r="D95" s="366" t="s">
        <v>745</v>
      </c>
      <c r="E95" s="369">
        <v>748.58</v>
      </c>
      <c r="F95" s="332" t="s">
        <v>721</v>
      </c>
      <c r="G95" s="126"/>
      <c r="H95" s="126"/>
      <c r="I95" s="126"/>
      <c r="J95" s="126"/>
      <c r="K95" s="126"/>
      <c r="L95" s="126"/>
      <c r="M95" s="126"/>
    </row>
    <row r="96" spans="1:13" s="136" customFormat="1" ht="15" hidden="1" x14ac:dyDescent="0.25">
      <c r="A96" s="134">
        <v>46058</v>
      </c>
      <c r="B96" s="365" t="s">
        <v>58</v>
      </c>
      <c r="C96" s="370" t="s">
        <v>629</v>
      </c>
      <c r="D96" s="366" t="s">
        <v>745</v>
      </c>
      <c r="E96" s="369">
        <v>300</v>
      </c>
      <c r="F96" s="332" t="s">
        <v>721</v>
      </c>
      <c r="G96" s="126"/>
      <c r="H96" s="126"/>
      <c r="I96" s="126"/>
      <c r="J96" s="126"/>
      <c r="K96" s="126"/>
      <c r="L96" s="126"/>
      <c r="M96" s="126"/>
    </row>
    <row r="97" spans="1:13" s="136" customFormat="1" ht="15" hidden="1" x14ac:dyDescent="0.25">
      <c r="A97" s="134">
        <v>46058</v>
      </c>
      <c r="B97" s="365" t="s">
        <v>58</v>
      </c>
      <c r="C97" s="370" t="s">
        <v>629</v>
      </c>
      <c r="D97" s="366" t="s">
        <v>746</v>
      </c>
      <c r="E97" s="369">
        <v>100</v>
      </c>
      <c r="F97" s="332" t="s">
        <v>721</v>
      </c>
      <c r="G97" s="126"/>
      <c r="H97" s="126"/>
      <c r="I97" s="126"/>
      <c r="J97" s="126"/>
      <c r="K97" s="126"/>
      <c r="L97" s="126"/>
      <c r="M97" s="126"/>
    </row>
    <row r="98" spans="1:13" s="136" customFormat="1" ht="15" hidden="1" x14ac:dyDescent="0.25">
      <c r="A98" s="134">
        <v>46058</v>
      </c>
      <c r="B98" s="365" t="s">
        <v>52</v>
      </c>
      <c r="C98" s="370" t="s">
        <v>625</v>
      </c>
      <c r="D98" s="366" t="s">
        <v>747</v>
      </c>
      <c r="E98" s="369">
        <v>1420.81</v>
      </c>
      <c r="F98" s="332" t="s">
        <v>721</v>
      </c>
      <c r="G98" s="126"/>
      <c r="H98" s="126"/>
      <c r="I98" s="126"/>
      <c r="J98" s="126"/>
      <c r="K98" s="126"/>
      <c r="L98" s="126"/>
      <c r="M98" s="126"/>
    </row>
    <row r="99" spans="1:13" s="136" customFormat="1" ht="15" hidden="1" x14ac:dyDescent="0.25">
      <c r="A99" s="134">
        <v>46058</v>
      </c>
      <c r="B99" s="365" t="s">
        <v>58</v>
      </c>
      <c r="C99" s="370" t="s">
        <v>629</v>
      </c>
      <c r="D99" s="366" t="s">
        <v>747</v>
      </c>
      <c r="E99" s="369">
        <v>300</v>
      </c>
      <c r="F99" s="332" t="s">
        <v>721</v>
      </c>
      <c r="G99" s="126"/>
      <c r="H99" s="126"/>
      <c r="I99" s="126"/>
      <c r="J99" s="126"/>
      <c r="K99" s="126"/>
      <c r="L99" s="126"/>
      <c r="M99" s="126"/>
    </row>
    <row r="100" spans="1:13" s="136" customFormat="1" ht="15" hidden="1" x14ac:dyDescent="0.25">
      <c r="A100" s="134">
        <v>46058</v>
      </c>
      <c r="B100" s="365" t="s">
        <v>58</v>
      </c>
      <c r="C100" s="370" t="s">
        <v>629</v>
      </c>
      <c r="D100" s="366" t="s">
        <v>748</v>
      </c>
      <c r="E100" s="369">
        <v>300</v>
      </c>
      <c r="F100" s="332" t="s">
        <v>721</v>
      </c>
      <c r="G100" s="126"/>
      <c r="H100" s="126"/>
      <c r="I100" s="126"/>
      <c r="J100" s="126"/>
      <c r="K100" s="126"/>
      <c r="L100" s="126"/>
      <c r="M100" s="126"/>
    </row>
    <row r="101" spans="1:13" s="136" customFormat="1" ht="15" hidden="1" x14ac:dyDescent="0.25">
      <c r="A101" s="134">
        <v>46058</v>
      </c>
      <c r="B101" s="365" t="s">
        <v>58</v>
      </c>
      <c r="C101" s="370" t="s">
        <v>629</v>
      </c>
      <c r="D101" s="366" t="s">
        <v>749</v>
      </c>
      <c r="E101" s="369">
        <v>300</v>
      </c>
      <c r="F101" s="332" t="s">
        <v>721</v>
      </c>
      <c r="G101" s="126"/>
      <c r="H101" s="126"/>
      <c r="I101" s="126"/>
      <c r="J101" s="126"/>
      <c r="K101" s="126"/>
      <c r="L101" s="126"/>
      <c r="M101" s="126"/>
    </row>
    <row r="102" spans="1:13" s="136" customFormat="1" ht="15" hidden="1" x14ac:dyDescent="0.25">
      <c r="A102" s="134">
        <v>46058</v>
      </c>
      <c r="B102" s="365" t="s">
        <v>58</v>
      </c>
      <c r="C102" s="370" t="s">
        <v>629</v>
      </c>
      <c r="D102" s="366" t="s">
        <v>750</v>
      </c>
      <c r="E102" s="369">
        <v>288</v>
      </c>
      <c r="F102" s="332" t="s">
        <v>721</v>
      </c>
      <c r="G102" s="126"/>
      <c r="H102" s="126"/>
      <c r="I102" s="126"/>
      <c r="J102" s="126"/>
      <c r="K102" s="126"/>
      <c r="L102" s="126"/>
      <c r="M102" s="126"/>
    </row>
    <row r="103" spans="1:13" s="136" customFormat="1" ht="15" hidden="1" x14ac:dyDescent="0.25">
      <c r="A103" s="134">
        <v>46058</v>
      </c>
      <c r="B103" s="365" t="s">
        <v>52</v>
      </c>
      <c r="C103" s="370" t="s">
        <v>625</v>
      </c>
      <c r="D103" s="366" t="s">
        <v>751</v>
      </c>
      <c r="E103" s="369">
        <v>894.98</v>
      </c>
      <c r="F103" s="332" t="s">
        <v>721</v>
      </c>
      <c r="G103" s="139"/>
      <c r="H103" s="126"/>
      <c r="I103" s="126"/>
      <c r="J103" s="126"/>
      <c r="K103" s="126"/>
      <c r="L103" s="126"/>
      <c r="M103" s="126"/>
    </row>
    <row r="104" spans="1:13" s="136" customFormat="1" ht="15" hidden="1" x14ac:dyDescent="0.25">
      <c r="A104" s="134">
        <v>46058</v>
      </c>
      <c r="B104" s="365" t="s">
        <v>48</v>
      </c>
      <c r="C104" s="370" t="s">
        <v>773</v>
      </c>
      <c r="D104" s="366" t="s">
        <v>752</v>
      </c>
      <c r="E104" s="369">
        <v>642.98</v>
      </c>
      <c r="F104" s="332" t="s">
        <v>721</v>
      </c>
      <c r="G104" s="126"/>
      <c r="H104" s="126"/>
      <c r="I104" s="126"/>
      <c r="J104" s="126"/>
      <c r="K104" s="126"/>
      <c r="L104" s="126"/>
      <c r="M104" s="126"/>
    </row>
    <row r="105" spans="1:13" s="136" customFormat="1" ht="15" hidden="1" x14ac:dyDescent="0.25">
      <c r="A105" s="134">
        <v>46058</v>
      </c>
      <c r="B105" s="365" t="s">
        <v>52</v>
      </c>
      <c r="C105" s="370" t="s">
        <v>625</v>
      </c>
      <c r="D105" s="366" t="s">
        <v>753</v>
      </c>
      <c r="E105" s="369">
        <v>853</v>
      </c>
      <c r="F105" s="332" t="s">
        <v>721</v>
      </c>
      <c r="G105" s="126"/>
      <c r="H105" s="126"/>
      <c r="I105" s="126"/>
      <c r="J105" s="126"/>
      <c r="K105" s="126"/>
      <c r="L105" s="126"/>
      <c r="M105" s="126"/>
    </row>
    <row r="106" spans="1:13" s="136" customFormat="1" ht="15" hidden="1" x14ac:dyDescent="0.25">
      <c r="A106" s="134">
        <v>46058</v>
      </c>
      <c r="B106" s="365" t="s">
        <v>212</v>
      </c>
      <c r="C106" s="370" t="s">
        <v>422</v>
      </c>
      <c r="D106" s="366" t="s">
        <v>694</v>
      </c>
      <c r="E106" s="369">
        <v>5300</v>
      </c>
      <c r="F106" s="332" t="s">
        <v>721</v>
      </c>
      <c r="G106" s="126"/>
      <c r="H106" s="126"/>
      <c r="I106" s="126"/>
      <c r="J106" s="126"/>
      <c r="K106" s="126"/>
      <c r="L106" s="126"/>
      <c r="M106" s="126"/>
    </row>
    <row r="107" spans="1:13" s="136" customFormat="1" ht="15" hidden="1" x14ac:dyDescent="0.25">
      <c r="A107" s="134">
        <v>46058</v>
      </c>
      <c r="B107" s="365" t="s">
        <v>58</v>
      </c>
      <c r="C107" s="370" t="s">
        <v>629</v>
      </c>
      <c r="D107" s="366" t="s">
        <v>751</v>
      </c>
      <c r="E107" s="369">
        <v>324</v>
      </c>
      <c r="F107" s="332" t="s">
        <v>721</v>
      </c>
      <c r="G107" s="126"/>
      <c r="H107" s="126"/>
      <c r="I107" s="126"/>
      <c r="J107" s="126"/>
      <c r="K107" s="126"/>
      <c r="L107" s="126"/>
      <c r="M107" s="126"/>
    </row>
    <row r="108" spans="1:13" s="136" customFormat="1" ht="15" hidden="1" x14ac:dyDescent="0.25">
      <c r="A108" s="134">
        <v>46058</v>
      </c>
      <c r="B108" s="365" t="s">
        <v>58</v>
      </c>
      <c r="C108" s="370" t="s">
        <v>629</v>
      </c>
      <c r="D108" s="366" t="s">
        <v>754</v>
      </c>
      <c r="E108" s="369">
        <v>300</v>
      </c>
      <c r="F108" s="332" t="s">
        <v>721</v>
      </c>
      <c r="G108" s="126"/>
      <c r="H108" s="126"/>
      <c r="I108" s="126"/>
      <c r="J108" s="126"/>
      <c r="K108" s="126"/>
      <c r="L108" s="126"/>
      <c r="M108" s="126"/>
    </row>
    <row r="109" spans="1:13" s="136" customFormat="1" ht="15" hidden="1" x14ac:dyDescent="0.25">
      <c r="A109" s="134">
        <v>46058</v>
      </c>
      <c r="B109" s="365" t="s">
        <v>58</v>
      </c>
      <c r="C109" s="370" t="s">
        <v>629</v>
      </c>
      <c r="D109" s="366" t="s">
        <v>755</v>
      </c>
      <c r="E109" s="369">
        <v>100</v>
      </c>
      <c r="F109" s="332" t="s">
        <v>721</v>
      </c>
      <c r="G109" s="139"/>
      <c r="H109" s="126"/>
      <c r="I109" s="126"/>
      <c r="J109" s="126"/>
      <c r="K109" s="126"/>
      <c r="L109" s="126"/>
      <c r="M109" s="126"/>
    </row>
    <row r="110" spans="1:13" s="136" customFormat="1" ht="15" hidden="1" x14ac:dyDescent="0.25">
      <c r="A110" s="134">
        <v>46058</v>
      </c>
      <c r="B110" s="365" t="s">
        <v>58</v>
      </c>
      <c r="C110" s="370" t="s">
        <v>629</v>
      </c>
      <c r="D110" s="366" t="s">
        <v>746</v>
      </c>
      <c r="E110" s="369">
        <v>216</v>
      </c>
      <c r="F110" s="332" t="s">
        <v>721</v>
      </c>
      <c r="G110" s="126"/>
      <c r="H110" s="126"/>
      <c r="I110" s="126"/>
      <c r="J110" s="126"/>
      <c r="K110" s="126"/>
      <c r="L110" s="126"/>
      <c r="M110" s="126"/>
    </row>
    <row r="111" spans="1:13" s="136" customFormat="1" ht="15" hidden="1" x14ac:dyDescent="0.25">
      <c r="A111" s="134">
        <v>46058</v>
      </c>
      <c r="B111" s="365" t="s">
        <v>58</v>
      </c>
      <c r="C111" s="370" t="s">
        <v>629</v>
      </c>
      <c r="D111" s="366" t="s">
        <v>756</v>
      </c>
      <c r="E111" s="369">
        <v>240</v>
      </c>
      <c r="F111" s="332" t="s">
        <v>721</v>
      </c>
      <c r="G111" s="126"/>
      <c r="H111" s="126"/>
      <c r="I111" s="126"/>
      <c r="J111" s="126"/>
      <c r="K111" s="126"/>
      <c r="L111" s="126"/>
      <c r="M111" s="126"/>
    </row>
    <row r="112" spans="1:13" s="136" customFormat="1" ht="15" hidden="1" x14ac:dyDescent="0.25">
      <c r="A112" s="134">
        <v>46058</v>
      </c>
      <c r="B112" s="365" t="s">
        <v>58</v>
      </c>
      <c r="C112" s="370" t="s">
        <v>629</v>
      </c>
      <c r="D112" s="366" t="s">
        <v>744</v>
      </c>
      <c r="E112" s="369">
        <v>100</v>
      </c>
      <c r="F112" s="332" t="s">
        <v>721</v>
      </c>
      <c r="G112" s="126"/>
      <c r="H112" s="126"/>
      <c r="I112" s="126"/>
      <c r="J112" s="126"/>
      <c r="K112" s="126"/>
      <c r="L112" s="126"/>
      <c r="M112" s="126"/>
    </row>
    <row r="113" spans="1:13" s="136" customFormat="1" ht="15" hidden="1" x14ac:dyDescent="0.25">
      <c r="A113" s="134">
        <v>46058</v>
      </c>
      <c r="B113" s="365" t="s">
        <v>58</v>
      </c>
      <c r="C113" s="370" t="s">
        <v>629</v>
      </c>
      <c r="D113" s="366" t="s">
        <v>753</v>
      </c>
      <c r="E113" s="369">
        <v>228</v>
      </c>
      <c r="F113" s="332" t="s">
        <v>721</v>
      </c>
      <c r="G113" s="126"/>
      <c r="H113" s="126"/>
      <c r="I113" s="126"/>
      <c r="J113" s="126"/>
      <c r="K113" s="126"/>
      <c r="L113" s="126"/>
      <c r="M113" s="126"/>
    </row>
    <row r="114" spans="1:13" s="136" customFormat="1" ht="15" hidden="1" x14ac:dyDescent="0.25">
      <c r="A114" s="134">
        <v>46058</v>
      </c>
      <c r="B114" s="365" t="s">
        <v>52</v>
      </c>
      <c r="C114" s="370" t="s">
        <v>625</v>
      </c>
      <c r="D114" s="366" t="s">
        <v>757</v>
      </c>
      <c r="E114" s="369">
        <v>1898.45</v>
      </c>
      <c r="F114" s="332" t="s">
        <v>721</v>
      </c>
      <c r="G114" s="126"/>
      <c r="H114" s="126"/>
      <c r="I114" s="126"/>
      <c r="J114" s="126"/>
      <c r="K114" s="126"/>
      <c r="L114" s="126"/>
      <c r="M114" s="126"/>
    </row>
    <row r="115" spans="1:13" s="136" customFormat="1" ht="15" hidden="1" customHeight="1" x14ac:dyDescent="0.25">
      <c r="A115" s="134">
        <v>46058</v>
      </c>
      <c r="B115" s="365" t="s">
        <v>52</v>
      </c>
      <c r="C115" s="370" t="s">
        <v>625</v>
      </c>
      <c r="D115" s="366" t="s">
        <v>758</v>
      </c>
      <c r="E115" s="369">
        <v>1453.41</v>
      </c>
      <c r="F115" s="332" t="s">
        <v>721</v>
      </c>
      <c r="G115" s="126"/>
      <c r="H115" s="126"/>
      <c r="I115" s="126"/>
      <c r="J115" s="126"/>
      <c r="K115" s="126"/>
      <c r="L115" s="126"/>
      <c r="M115" s="126"/>
    </row>
    <row r="116" spans="1:13" s="136" customFormat="1" ht="15" hidden="1" x14ac:dyDescent="0.25">
      <c r="A116" s="134">
        <v>46058</v>
      </c>
      <c r="B116" s="365" t="s">
        <v>58</v>
      </c>
      <c r="C116" s="370" t="s">
        <v>629</v>
      </c>
      <c r="D116" s="366" t="s">
        <v>759</v>
      </c>
      <c r="E116" s="369">
        <v>300</v>
      </c>
      <c r="F116" s="332" t="s">
        <v>721</v>
      </c>
      <c r="G116" s="126"/>
      <c r="H116" s="126"/>
      <c r="I116" s="126"/>
      <c r="J116" s="126"/>
      <c r="K116" s="126"/>
      <c r="L116" s="126"/>
      <c r="M116" s="126"/>
    </row>
    <row r="117" spans="1:13" s="136" customFormat="1" ht="15" hidden="1" x14ac:dyDescent="0.25">
      <c r="A117" s="134">
        <v>46058</v>
      </c>
      <c r="B117" s="365" t="s">
        <v>58</v>
      </c>
      <c r="C117" s="370" t="s">
        <v>629</v>
      </c>
      <c r="D117" s="366" t="s">
        <v>760</v>
      </c>
      <c r="E117" s="369">
        <v>312</v>
      </c>
      <c r="F117" s="332" t="s">
        <v>721</v>
      </c>
      <c r="G117" s="126"/>
      <c r="H117" s="126"/>
      <c r="I117" s="126"/>
      <c r="J117" s="126"/>
      <c r="K117" s="126"/>
      <c r="L117" s="126"/>
      <c r="M117" s="126"/>
    </row>
    <row r="118" spans="1:13" s="136" customFormat="1" ht="15" hidden="1" x14ac:dyDescent="0.25">
      <c r="A118" s="134">
        <v>46058</v>
      </c>
      <c r="B118" s="365" t="s">
        <v>52</v>
      </c>
      <c r="C118" s="370" t="s">
        <v>625</v>
      </c>
      <c r="D118" s="366" t="s">
        <v>749</v>
      </c>
      <c r="E118" s="369">
        <v>1469.05</v>
      </c>
      <c r="F118" s="332" t="s">
        <v>721</v>
      </c>
      <c r="G118" s="126"/>
      <c r="H118" s="126"/>
      <c r="I118" s="126"/>
      <c r="J118" s="126"/>
      <c r="K118" s="126"/>
      <c r="L118" s="126"/>
      <c r="M118" s="126"/>
    </row>
    <row r="119" spans="1:13" s="136" customFormat="1" ht="15" hidden="1" x14ac:dyDescent="0.25">
      <c r="A119" s="134">
        <v>46058</v>
      </c>
      <c r="B119" s="365" t="s">
        <v>52</v>
      </c>
      <c r="C119" s="370" t="s">
        <v>625</v>
      </c>
      <c r="D119" s="366" t="s">
        <v>761</v>
      </c>
      <c r="E119" s="369">
        <v>1178.05</v>
      </c>
      <c r="F119" s="332" t="s">
        <v>721</v>
      </c>
      <c r="G119" s="126"/>
      <c r="H119" s="126"/>
      <c r="I119" s="126"/>
      <c r="J119" s="126"/>
      <c r="K119" s="126"/>
      <c r="L119" s="126"/>
      <c r="M119" s="126"/>
    </row>
    <row r="120" spans="1:13" s="136" customFormat="1" ht="15" hidden="1" x14ac:dyDescent="0.25">
      <c r="A120" s="134">
        <v>46058</v>
      </c>
      <c r="B120" s="365" t="s">
        <v>52</v>
      </c>
      <c r="C120" s="370" t="s">
        <v>625</v>
      </c>
      <c r="D120" s="366" t="s">
        <v>750</v>
      </c>
      <c r="E120" s="369">
        <v>788.75</v>
      </c>
      <c r="F120" s="332" t="s">
        <v>721</v>
      </c>
      <c r="G120" s="137"/>
      <c r="H120" s="126"/>
      <c r="I120" s="126"/>
      <c r="J120" s="126"/>
      <c r="K120" s="126"/>
      <c r="L120" s="126"/>
      <c r="M120" s="126"/>
    </row>
    <row r="121" spans="1:13" s="136" customFormat="1" ht="15" hidden="1" x14ac:dyDescent="0.25">
      <c r="A121" s="134">
        <v>46058</v>
      </c>
      <c r="B121" s="365" t="s">
        <v>58</v>
      </c>
      <c r="C121" s="370" t="s">
        <v>629</v>
      </c>
      <c r="D121" s="366" t="s">
        <v>762</v>
      </c>
      <c r="E121" s="369">
        <v>288</v>
      </c>
      <c r="F121" s="332" t="s">
        <v>721</v>
      </c>
      <c r="G121" s="126"/>
      <c r="H121" s="126"/>
      <c r="I121" s="126"/>
      <c r="J121" s="126"/>
      <c r="K121" s="126"/>
      <c r="L121" s="126"/>
      <c r="M121" s="126"/>
    </row>
    <row r="122" spans="1:13" s="136" customFormat="1" ht="15" hidden="1" x14ac:dyDescent="0.25">
      <c r="A122" s="134">
        <v>46058</v>
      </c>
      <c r="B122" s="365" t="s">
        <v>58</v>
      </c>
      <c r="C122" s="370" t="s">
        <v>629</v>
      </c>
      <c r="D122" s="366" t="s">
        <v>763</v>
      </c>
      <c r="E122" s="369">
        <v>300</v>
      </c>
      <c r="F122" s="332" t="s">
        <v>721</v>
      </c>
      <c r="G122" s="126"/>
      <c r="H122" s="126"/>
      <c r="I122" s="126"/>
      <c r="J122" s="126"/>
      <c r="K122" s="126"/>
      <c r="L122" s="126"/>
      <c r="M122" s="126"/>
    </row>
    <row r="123" spans="1:13" s="136" customFormat="1" ht="15" hidden="1" x14ac:dyDescent="0.25">
      <c r="A123" s="134">
        <v>46058</v>
      </c>
      <c r="B123" s="365" t="s">
        <v>52</v>
      </c>
      <c r="C123" s="370" t="s">
        <v>625</v>
      </c>
      <c r="D123" s="366" t="s">
        <v>748</v>
      </c>
      <c r="E123" s="369">
        <v>929.86</v>
      </c>
      <c r="F123" s="332" t="s">
        <v>721</v>
      </c>
      <c r="G123" s="126"/>
      <c r="H123" s="126"/>
      <c r="I123" s="126"/>
      <c r="J123" s="126"/>
      <c r="K123" s="126"/>
      <c r="L123" s="126"/>
      <c r="M123" s="126"/>
    </row>
    <row r="124" spans="1:13" s="136" customFormat="1" ht="15" hidden="1" x14ac:dyDescent="0.25">
      <c r="A124" s="134">
        <v>46058</v>
      </c>
      <c r="B124" s="365" t="s">
        <v>58</v>
      </c>
      <c r="C124" s="370" t="s">
        <v>629</v>
      </c>
      <c r="D124" s="366" t="s">
        <v>764</v>
      </c>
      <c r="E124" s="369">
        <v>300</v>
      </c>
      <c r="F124" s="332" t="s">
        <v>721</v>
      </c>
      <c r="G124" s="126"/>
      <c r="H124" s="126"/>
      <c r="I124" s="126"/>
      <c r="J124" s="126"/>
      <c r="K124" s="126"/>
      <c r="L124" s="126"/>
      <c r="M124" s="126"/>
    </row>
    <row r="125" spans="1:13" s="136" customFormat="1" ht="15" hidden="1" x14ac:dyDescent="0.25">
      <c r="A125" s="134">
        <v>46058</v>
      </c>
      <c r="B125" s="365" t="s">
        <v>52</v>
      </c>
      <c r="C125" s="370" t="s">
        <v>625</v>
      </c>
      <c r="D125" s="366" t="s">
        <v>764</v>
      </c>
      <c r="E125" s="369">
        <v>929.86</v>
      </c>
      <c r="F125" s="332" t="s">
        <v>721</v>
      </c>
      <c r="G125" s="126"/>
      <c r="H125" s="126"/>
      <c r="I125" s="126"/>
      <c r="J125" s="126"/>
      <c r="K125" s="126"/>
      <c r="L125" s="126"/>
      <c r="M125" s="126"/>
    </row>
    <row r="126" spans="1:13" s="136" customFormat="1" ht="15" hidden="1" x14ac:dyDescent="0.25">
      <c r="A126" s="134">
        <v>46058</v>
      </c>
      <c r="B126" s="365" t="s">
        <v>52</v>
      </c>
      <c r="C126" s="370" t="s">
        <v>625</v>
      </c>
      <c r="D126" s="366" t="s">
        <v>765</v>
      </c>
      <c r="E126" s="369">
        <v>759.85</v>
      </c>
      <c r="F126" s="332" t="s">
        <v>721</v>
      </c>
      <c r="G126" s="126"/>
      <c r="H126" s="126"/>
      <c r="I126" s="126"/>
      <c r="J126" s="126"/>
      <c r="K126" s="126"/>
      <c r="L126" s="126"/>
      <c r="M126" s="126"/>
    </row>
    <row r="127" spans="1:13" s="136" customFormat="1" ht="15" hidden="1" x14ac:dyDescent="0.25">
      <c r="A127" s="134">
        <v>46058</v>
      </c>
      <c r="B127" s="365" t="s">
        <v>52</v>
      </c>
      <c r="C127" s="370" t="s">
        <v>625</v>
      </c>
      <c r="D127" s="366" t="s">
        <v>766</v>
      </c>
      <c r="E127" s="369">
        <v>999.81</v>
      </c>
      <c r="F127" s="332" t="s">
        <v>721</v>
      </c>
      <c r="G127" s="126"/>
      <c r="H127" s="126"/>
      <c r="I127" s="126"/>
      <c r="J127" s="126"/>
      <c r="K127" s="126"/>
      <c r="L127" s="126"/>
      <c r="M127" s="126"/>
    </row>
    <row r="128" spans="1:13" s="136" customFormat="1" ht="15" hidden="1" x14ac:dyDescent="0.25">
      <c r="A128" s="134">
        <v>46058</v>
      </c>
      <c r="B128" s="365" t="s">
        <v>46</v>
      </c>
      <c r="C128" s="370" t="s">
        <v>774</v>
      </c>
      <c r="D128" s="366" t="s">
        <v>690</v>
      </c>
      <c r="E128" s="369">
        <v>12000</v>
      </c>
      <c r="F128" s="332" t="s">
        <v>721</v>
      </c>
      <c r="G128" s="148"/>
      <c r="H128" s="126"/>
      <c r="I128" s="126"/>
      <c r="J128" s="126"/>
      <c r="K128" s="126"/>
      <c r="L128" s="126"/>
      <c r="M128" s="126"/>
    </row>
    <row r="129" spans="1:13" s="136" customFormat="1" ht="15" hidden="1" x14ac:dyDescent="0.25">
      <c r="A129" s="134">
        <v>46058</v>
      </c>
      <c r="B129" s="365" t="s">
        <v>52</v>
      </c>
      <c r="C129" s="370" t="s">
        <v>625</v>
      </c>
      <c r="D129" s="366" t="s">
        <v>763</v>
      </c>
      <c r="E129" s="369">
        <v>825.13</v>
      </c>
      <c r="F129" s="332" t="s">
        <v>721</v>
      </c>
      <c r="G129" s="148"/>
      <c r="H129" s="126"/>
      <c r="I129" s="126"/>
      <c r="J129" s="126"/>
      <c r="K129" s="126"/>
      <c r="L129" s="126"/>
      <c r="M129" s="126"/>
    </row>
    <row r="130" spans="1:13" s="136" customFormat="1" ht="15" hidden="1" x14ac:dyDescent="0.25">
      <c r="A130" s="134">
        <v>46058</v>
      </c>
      <c r="B130" s="365" t="s">
        <v>52</v>
      </c>
      <c r="C130" s="370" t="s">
        <v>625</v>
      </c>
      <c r="D130" s="366" t="s">
        <v>760</v>
      </c>
      <c r="E130" s="369">
        <v>1584.67</v>
      </c>
      <c r="F130" s="332" t="s">
        <v>721</v>
      </c>
      <c r="G130" s="126"/>
      <c r="H130" s="126"/>
      <c r="I130" s="126"/>
      <c r="J130" s="126"/>
      <c r="K130" s="126"/>
      <c r="L130" s="126"/>
      <c r="M130" s="126"/>
    </row>
    <row r="131" spans="1:13" s="136" customFormat="1" ht="15" hidden="1" x14ac:dyDescent="0.25">
      <c r="A131" s="134">
        <v>46058</v>
      </c>
      <c r="B131" s="365" t="s">
        <v>52</v>
      </c>
      <c r="C131" s="370" t="s">
        <v>625</v>
      </c>
      <c r="D131" s="366" t="s">
        <v>767</v>
      </c>
      <c r="E131" s="369">
        <v>1471.58</v>
      </c>
      <c r="F131" s="332" t="s">
        <v>721</v>
      </c>
      <c r="G131" s="148"/>
      <c r="H131" s="126"/>
      <c r="I131" s="126"/>
      <c r="J131" s="126"/>
      <c r="K131" s="126"/>
      <c r="L131" s="126"/>
      <c r="M131" s="126"/>
    </row>
    <row r="132" spans="1:13" s="136" customFormat="1" ht="15" hidden="1" x14ac:dyDescent="0.25">
      <c r="A132" s="134">
        <v>46058</v>
      </c>
      <c r="B132" s="365" t="s">
        <v>52</v>
      </c>
      <c r="C132" s="370" t="s">
        <v>625</v>
      </c>
      <c r="D132" s="366" t="s">
        <v>756</v>
      </c>
      <c r="E132" s="369">
        <v>622.79999999999995</v>
      </c>
      <c r="F132" s="332" t="s">
        <v>721</v>
      </c>
      <c r="G132" s="126"/>
      <c r="H132" s="126"/>
      <c r="I132" s="126"/>
      <c r="J132" s="126"/>
      <c r="K132" s="126"/>
      <c r="L132" s="126"/>
      <c r="M132" s="126"/>
    </row>
    <row r="133" spans="1:13" s="136" customFormat="1" ht="15" hidden="1" x14ac:dyDescent="0.25">
      <c r="A133" s="134">
        <v>46058</v>
      </c>
      <c r="B133" s="365" t="s">
        <v>52</v>
      </c>
      <c r="C133" s="370" t="s">
        <v>625</v>
      </c>
      <c r="D133" s="366" t="s">
        <v>768</v>
      </c>
      <c r="E133" s="369">
        <v>1372.27</v>
      </c>
      <c r="F133" s="332" t="s">
        <v>721</v>
      </c>
      <c r="G133" s="126"/>
      <c r="H133" s="126"/>
      <c r="I133" s="126"/>
      <c r="J133" s="126"/>
      <c r="K133" s="126"/>
      <c r="L133" s="126"/>
      <c r="M133" s="126"/>
    </row>
    <row r="134" spans="1:13" s="136" customFormat="1" ht="15" hidden="1" x14ac:dyDescent="0.25">
      <c r="A134" s="134">
        <v>46058</v>
      </c>
      <c r="B134" s="365" t="s">
        <v>52</v>
      </c>
      <c r="C134" s="370" t="s">
        <v>625</v>
      </c>
      <c r="D134" s="366" t="s">
        <v>754</v>
      </c>
      <c r="E134" s="369">
        <v>945.24</v>
      </c>
      <c r="F134" s="332" t="s">
        <v>721</v>
      </c>
      <c r="G134" s="126"/>
      <c r="H134" s="126"/>
      <c r="I134" s="126"/>
      <c r="J134" s="126"/>
      <c r="K134" s="126"/>
      <c r="L134" s="126"/>
      <c r="M134" s="126"/>
    </row>
    <row r="135" spans="1:13" s="136" customFormat="1" ht="15" hidden="1" x14ac:dyDescent="0.25">
      <c r="A135" s="134">
        <v>46058</v>
      </c>
      <c r="B135" s="365" t="s">
        <v>52</v>
      </c>
      <c r="C135" s="370" t="s">
        <v>625</v>
      </c>
      <c r="D135" s="366" t="s">
        <v>700</v>
      </c>
      <c r="E135" s="369">
        <v>2319.52</v>
      </c>
      <c r="F135" s="332" t="s">
        <v>721</v>
      </c>
      <c r="G135" s="137"/>
      <c r="H135" s="126"/>
      <c r="I135" s="126"/>
      <c r="J135" s="126"/>
      <c r="K135" s="126"/>
      <c r="L135" s="126"/>
      <c r="M135" s="126"/>
    </row>
    <row r="136" spans="1:13" s="136" customFormat="1" ht="15" hidden="1" x14ac:dyDescent="0.25">
      <c r="A136" s="134">
        <v>46058</v>
      </c>
      <c r="B136" s="365" t="s">
        <v>52</v>
      </c>
      <c r="C136" s="370" t="s">
        <v>625</v>
      </c>
      <c r="D136" s="366" t="s">
        <v>769</v>
      </c>
      <c r="E136" s="369">
        <v>622.62</v>
      </c>
      <c r="F136" s="332" t="s">
        <v>721</v>
      </c>
      <c r="G136" s="126"/>
      <c r="H136" s="126"/>
      <c r="I136" s="126"/>
      <c r="J136" s="126"/>
      <c r="K136" s="126"/>
      <c r="L136" s="126"/>
      <c r="M136" s="126"/>
    </row>
    <row r="137" spans="1:13" s="136" customFormat="1" ht="15" hidden="1" x14ac:dyDescent="0.25">
      <c r="A137" s="134">
        <v>46058</v>
      </c>
      <c r="B137" s="365" t="s">
        <v>58</v>
      </c>
      <c r="C137" s="370" t="s">
        <v>629</v>
      </c>
      <c r="D137" s="366" t="s">
        <v>757</v>
      </c>
      <c r="E137" s="369">
        <v>300</v>
      </c>
      <c r="F137" s="332" t="s">
        <v>721</v>
      </c>
      <c r="G137" s="137"/>
      <c r="H137" s="126"/>
      <c r="I137" s="126"/>
      <c r="J137" s="126"/>
      <c r="K137" s="126"/>
      <c r="L137" s="126"/>
      <c r="M137" s="126"/>
    </row>
    <row r="138" spans="1:13" s="136" customFormat="1" ht="15" hidden="1" x14ac:dyDescent="0.25">
      <c r="A138" s="134">
        <v>46058</v>
      </c>
      <c r="B138" s="365" t="s">
        <v>52</v>
      </c>
      <c r="C138" s="370" t="s">
        <v>625</v>
      </c>
      <c r="D138" s="366" t="s">
        <v>770</v>
      </c>
      <c r="E138" s="369">
        <v>837.98</v>
      </c>
      <c r="F138" s="332" t="s">
        <v>721</v>
      </c>
      <c r="G138" s="126"/>
      <c r="H138" s="126"/>
      <c r="I138" s="126"/>
      <c r="J138" s="126"/>
      <c r="K138" s="126"/>
      <c r="L138" s="126"/>
      <c r="M138" s="126"/>
    </row>
    <row r="139" spans="1:13" s="136" customFormat="1" ht="30" hidden="1" x14ac:dyDescent="0.25">
      <c r="A139" s="134">
        <v>46058</v>
      </c>
      <c r="B139" s="365" t="s">
        <v>241</v>
      </c>
      <c r="C139" s="370" t="s">
        <v>775</v>
      </c>
      <c r="D139" s="366" t="s">
        <v>771</v>
      </c>
      <c r="E139" s="369">
        <v>52350</v>
      </c>
      <c r="F139" s="332" t="s">
        <v>721</v>
      </c>
      <c r="G139" s="126"/>
      <c r="H139" s="126"/>
      <c r="I139" s="126"/>
      <c r="J139" s="126"/>
      <c r="K139" s="126"/>
      <c r="L139" s="126"/>
      <c r="M139" s="126"/>
    </row>
    <row r="140" spans="1:13" s="136" customFormat="1" ht="15" hidden="1" x14ac:dyDescent="0.25">
      <c r="A140" s="134">
        <v>46059</v>
      </c>
      <c r="B140" s="365" t="s">
        <v>216</v>
      </c>
      <c r="C140" s="370" t="s">
        <v>663</v>
      </c>
      <c r="D140" s="366" t="s">
        <v>651</v>
      </c>
      <c r="E140" s="369">
        <v>148</v>
      </c>
      <c r="F140" s="332" t="s">
        <v>299</v>
      </c>
      <c r="G140" s="126"/>
      <c r="H140" s="126"/>
      <c r="I140" s="126"/>
      <c r="J140" s="126"/>
      <c r="K140" s="126"/>
      <c r="L140" s="126"/>
      <c r="M140" s="126"/>
    </row>
    <row r="141" spans="1:13" s="136" customFormat="1" ht="15" hidden="1" x14ac:dyDescent="0.25">
      <c r="A141" s="134">
        <v>46059</v>
      </c>
      <c r="B141" s="365" t="s">
        <v>84</v>
      </c>
      <c r="C141" s="370" t="s">
        <v>664</v>
      </c>
      <c r="D141" s="366" t="s">
        <v>652</v>
      </c>
      <c r="E141" s="369">
        <v>143.19999999999999</v>
      </c>
      <c r="F141" s="332" t="s">
        <v>299</v>
      </c>
      <c r="G141" s="126"/>
      <c r="H141" s="126"/>
      <c r="I141" s="126"/>
      <c r="J141" s="126"/>
      <c r="K141" s="126"/>
      <c r="L141" s="126"/>
      <c r="M141" s="126"/>
    </row>
    <row r="142" spans="1:13" s="136" customFormat="1" ht="15" hidden="1" x14ac:dyDescent="0.25">
      <c r="A142" s="134">
        <v>46059</v>
      </c>
      <c r="B142" s="365" t="s">
        <v>43</v>
      </c>
      <c r="C142" s="370" t="s">
        <v>665</v>
      </c>
      <c r="D142" s="366" t="s">
        <v>653</v>
      </c>
      <c r="E142" s="369">
        <v>780</v>
      </c>
      <c r="F142" s="332" t="s">
        <v>299</v>
      </c>
      <c r="G142" s="126"/>
      <c r="H142" s="126"/>
      <c r="I142" s="126"/>
      <c r="J142" s="126"/>
      <c r="K142" s="126"/>
      <c r="L142" s="126"/>
      <c r="M142" s="126"/>
    </row>
    <row r="143" spans="1:13" s="136" customFormat="1" ht="15" hidden="1" x14ac:dyDescent="0.25">
      <c r="A143" s="134">
        <v>46059</v>
      </c>
      <c r="B143" s="365" t="s">
        <v>19</v>
      </c>
      <c r="C143" s="370" t="s">
        <v>666</v>
      </c>
      <c r="D143" s="366" t="s">
        <v>654</v>
      </c>
      <c r="E143" s="369">
        <v>250</v>
      </c>
      <c r="F143" s="332" t="s">
        <v>299</v>
      </c>
      <c r="G143" s="126"/>
      <c r="H143" s="126"/>
      <c r="I143" s="126"/>
      <c r="J143" s="126"/>
      <c r="K143" s="126"/>
      <c r="L143" s="126"/>
      <c r="M143" s="126"/>
    </row>
    <row r="144" spans="1:13" s="136" customFormat="1" ht="15" hidden="1" x14ac:dyDescent="0.25">
      <c r="A144" s="134">
        <v>46059</v>
      </c>
      <c r="B144" s="365" t="s">
        <v>119</v>
      </c>
      <c r="C144" s="370" t="s">
        <v>667</v>
      </c>
      <c r="D144" s="366" t="s">
        <v>655</v>
      </c>
      <c r="E144" s="369">
        <v>1500</v>
      </c>
      <c r="F144" s="332" t="s">
        <v>299</v>
      </c>
      <c r="G144" s="126"/>
      <c r="H144" s="126"/>
      <c r="I144" s="126"/>
      <c r="J144" s="126"/>
      <c r="K144" s="126"/>
      <c r="L144" s="126"/>
      <c r="M144" s="126"/>
    </row>
    <row r="145" spans="1:13" s="136" customFormat="1" ht="15" hidden="1" x14ac:dyDescent="0.25">
      <c r="A145" s="134">
        <v>46059</v>
      </c>
      <c r="B145" s="365" t="s">
        <v>108</v>
      </c>
      <c r="C145" s="370" t="s">
        <v>668</v>
      </c>
      <c r="D145" s="366" t="s">
        <v>656</v>
      </c>
      <c r="E145" s="369">
        <v>1209.45</v>
      </c>
      <c r="F145" s="332" t="s">
        <v>299</v>
      </c>
      <c r="G145" s="126"/>
      <c r="H145" s="126"/>
      <c r="I145" s="126"/>
      <c r="J145" s="126"/>
      <c r="K145" s="126"/>
      <c r="L145" s="126"/>
      <c r="M145" s="126"/>
    </row>
    <row r="146" spans="1:13" s="136" customFormat="1" ht="15" hidden="1" x14ac:dyDescent="0.25">
      <c r="A146" s="134">
        <v>46059</v>
      </c>
      <c r="B146" s="365" t="s">
        <v>114</v>
      </c>
      <c r="C146" s="370" t="s">
        <v>669</v>
      </c>
      <c r="D146" s="366" t="s">
        <v>657</v>
      </c>
      <c r="E146" s="369">
        <v>500</v>
      </c>
      <c r="F146" s="332" t="s">
        <v>299</v>
      </c>
      <c r="G146" s="126"/>
      <c r="H146" s="126"/>
      <c r="I146" s="126"/>
      <c r="J146" s="126"/>
      <c r="K146" s="126"/>
      <c r="L146" s="126"/>
      <c r="M146" s="126"/>
    </row>
    <row r="147" spans="1:13" s="136" customFormat="1" ht="15" hidden="1" x14ac:dyDescent="0.25">
      <c r="A147" s="134">
        <v>46059</v>
      </c>
      <c r="B147" s="365" t="s">
        <v>108</v>
      </c>
      <c r="C147" s="370" t="s">
        <v>670</v>
      </c>
      <c r="D147" s="366" t="s">
        <v>658</v>
      </c>
      <c r="E147" s="369">
        <v>1444</v>
      </c>
      <c r="F147" s="332" t="s">
        <v>299</v>
      </c>
      <c r="G147" s="126"/>
      <c r="H147" s="126"/>
      <c r="I147" s="126"/>
      <c r="J147" s="126"/>
      <c r="K147" s="126"/>
      <c r="L147" s="126"/>
      <c r="M147" s="126"/>
    </row>
    <row r="148" spans="1:13" s="136" customFormat="1" ht="15" hidden="1" x14ac:dyDescent="0.25">
      <c r="A148" s="134">
        <v>46059</v>
      </c>
      <c r="B148" s="365" t="s">
        <v>108</v>
      </c>
      <c r="C148" s="370" t="s">
        <v>671</v>
      </c>
      <c r="D148" s="366" t="s">
        <v>659</v>
      </c>
      <c r="E148" s="369">
        <v>234.3</v>
      </c>
      <c r="F148" s="332" t="s">
        <v>299</v>
      </c>
      <c r="G148" s="126"/>
      <c r="H148" s="126"/>
      <c r="I148" s="126"/>
      <c r="J148" s="126"/>
      <c r="K148" s="126"/>
      <c r="L148" s="126"/>
      <c r="M148" s="126"/>
    </row>
    <row r="149" spans="1:13" s="136" customFormat="1" ht="15" hidden="1" x14ac:dyDescent="0.25">
      <c r="A149" s="134">
        <v>46059</v>
      </c>
      <c r="B149" s="365" t="s">
        <v>21</v>
      </c>
      <c r="C149" s="370" t="s">
        <v>672</v>
      </c>
      <c r="D149" s="366" t="s">
        <v>653</v>
      </c>
      <c r="E149" s="369">
        <v>725</v>
      </c>
      <c r="F149" s="332" t="s">
        <v>299</v>
      </c>
      <c r="G149" s="126"/>
      <c r="H149" s="126"/>
      <c r="I149" s="126"/>
      <c r="J149" s="126"/>
      <c r="K149" s="126"/>
      <c r="L149" s="126"/>
      <c r="M149" s="126"/>
    </row>
    <row r="150" spans="1:13" s="136" customFormat="1" ht="15" hidden="1" x14ac:dyDescent="0.25">
      <c r="A150" s="134">
        <v>46059</v>
      </c>
      <c r="B150" s="365" t="s">
        <v>49</v>
      </c>
      <c r="C150" s="370" t="s">
        <v>673</v>
      </c>
      <c r="D150" s="366" t="s">
        <v>660</v>
      </c>
      <c r="E150" s="369">
        <v>1403.36</v>
      </c>
      <c r="F150" s="332" t="s">
        <v>299</v>
      </c>
      <c r="G150" s="126"/>
      <c r="H150" s="126"/>
      <c r="I150" s="126"/>
      <c r="J150" s="126"/>
      <c r="K150" s="126"/>
      <c r="L150" s="126"/>
      <c r="M150" s="126"/>
    </row>
    <row r="151" spans="1:13" s="136" customFormat="1" ht="15" hidden="1" x14ac:dyDescent="0.25">
      <c r="A151" s="134">
        <v>46059</v>
      </c>
      <c r="B151" s="365" t="s">
        <v>87</v>
      </c>
      <c r="C151" s="370" t="s">
        <v>713</v>
      </c>
      <c r="D151" s="366" t="s">
        <v>661</v>
      </c>
      <c r="E151" s="369">
        <v>4100</v>
      </c>
      <c r="F151" s="332" t="s">
        <v>299</v>
      </c>
      <c r="G151" s="126"/>
      <c r="H151" s="126"/>
      <c r="I151" s="126"/>
      <c r="J151" s="126"/>
      <c r="K151" s="126"/>
      <c r="L151" s="126"/>
      <c r="M151" s="126"/>
    </row>
    <row r="152" spans="1:13" s="136" customFormat="1" ht="15" hidden="1" x14ac:dyDescent="0.25">
      <c r="A152" s="134">
        <v>46059</v>
      </c>
      <c r="B152" s="365" t="s">
        <v>203</v>
      </c>
      <c r="C152" s="370" t="s">
        <v>596</v>
      </c>
      <c r="D152" s="366" t="s">
        <v>620</v>
      </c>
      <c r="E152" s="369">
        <v>1514.43</v>
      </c>
      <c r="F152" s="332" t="s">
        <v>299</v>
      </c>
      <c r="G152" s="139"/>
      <c r="H152" s="126"/>
      <c r="I152" s="126"/>
      <c r="J152" s="126"/>
      <c r="K152" s="126"/>
      <c r="L152" s="126"/>
      <c r="M152" s="126"/>
    </row>
    <row r="153" spans="1:13" s="136" customFormat="1" ht="15" hidden="1" x14ac:dyDescent="0.25">
      <c r="A153" s="134">
        <v>46059</v>
      </c>
      <c r="B153" s="365" t="s">
        <v>27</v>
      </c>
      <c r="C153" s="370" t="s">
        <v>675</v>
      </c>
      <c r="D153" s="366" t="s">
        <v>662</v>
      </c>
      <c r="E153" s="369">
        <v>14054.91</v>
      </c>
      <c r="F153" s="332" t="s">
        <v>299</v>
      </c>
      <c r="G153" s="139"/>
      <c r="H153" s="126"/>
      <c r="I153" s="126"/>
      <c r="J153" s="126"/>
      <c r="K153" s="126"/>
      <c r="L153" s="126"/>
      <c r="M153" s="126"/>
    </row>
    <row r="154" spans="1:13" s="136" customFormat="1" ht="15" hidden="1" x14ac:dyDescent="0.25">
      <c r="A154" s="134">
        <v>46059</v>
      </c>
      <c r="B154" s="365" t="s">
        <v>52</v>
      </c>
      <c r="C154" s="370" t="s">
        <v>779</v>
      </c>
      <c r="D154" s="366" t="s">
        <v>776</v>
      </c>
      <c r="E154" s="369">
        <v>1364.43</v>
      </c>
      <c r="F154" s="332" t="s">
        <v>721</v>
      </c>
      <c r="G154" s="137"/>
      <c r="H154" s="126"/>
      <c r="I154" s="126"/>
      <c r="J154" s="126"/>
      <c r="K154" s="126"/>
      <c r="L154" s="126"/>
      <c r="M154" s="126"/>
    </row>
    <row r="155" spans="1:13" s="136" customFormat="1" ht="15" hidden="1" x14ac:dyDescent="0.25">
      <c r="A155" s="134">
        <v>46059</v>
      </c>
      <c r="B155" s="365" t="s">
        <v>203</v>
      </c>
      <c r="C155" s="370" t="s">
        <v>596</v>
      </c>
      <c r="D155" s="366" t="s">
        <v>692</v>
      </c>
      <c r="E155" s="369">
        <v>1460.91</v>
      </c>
      <c r="F155" s="332" t="s">
        <v>721</v>
      </c>
      <c r="G155" s="126"/>
      <c r="H155" s="126"/>
      <c r="I155" s="126"/>
      <c r="J155" s="126"/>
      <c r="K155" s="126"/>
      <c r="L155" s="126"/>
      <c r="M155" s="126"/>
    </row>
    <row r="156" spans="1:13" s="136" customFormat="1" ht="15" hidden="1" x14ac:dyDescent="0.25">
      <c r="A156" s="134">
        <v>46059</v>
      </c>
      <c r="B156" s="365" t="s">
        <v>52</v>
      </c>
      <c r="C156" s="370" t="s">
        <v>780</v>
      </c>
      <c r="D156" s="366" t="s">
        <v>777</v>
      </c>
      <c r="E156" s="369">
        <v>200</v>
      </c>
      <c r="F156" s="332" t="s">
        <v>721</v>
      </c>
      <c r="G156" s="126"/>
      <c r="H156" s="126"/>
      <c r="I156" s="126"/>
      <c r="J156" s="126"/>
      <c r="K156" s="126"/>
      <c r="L156" s="126"/>
      <c r="M156" s="126"/>
    </row>
    <row r="157" spans="1:13" s="136" customFormat="1" ht="15" hidden="1" x14ac:dyDescent="0.25">
      <c r="A157" s="134">
        <v>46059</v>
      </c>
      <c r="B157" s="365" t="s">
        <v>52</v>
      </c>
      <c r="C157" s="370" t="s">
        <v>781</v>
      </c>
      <c r="D157" s="366" t="s">
        <v>778</v>
      </c>
      <c r="E157" s="369">
        <v>100</v>
      </c>
      <c r="F157" s="332" t="s">
        <v>721</v>
      </c>
      <c r="G157" s="126"/>
      <c r="H157" s="126"/>
      <c r="I157" s="126"/>
      <c r="J157" s="126"/>
      <c r="K157" s="126"/>
      <c r="L157" s="126"/>
      <c r="M157" s="126"/>
    </row>
    <row r="158" spans="1:13" s="136" customFormat="1" ht="15" hidden="1" x14ac:dyDescent="0.25">
      <c r="A158" s="134">
        <v>46062</v>
      </c>
      <c r="B158" s="365" t="s">
        <v>76</v>
      </c>
      <c r="C158" s="370" t="s">
        <v>648</v>
      </c>
      <c r="D158" s="366" t="s">
        <v>622</v>
      </c>
      <c r="E158" s="369">
        <v>222</v>
      </c>
      <c r="F158" s="332" t="s">
        <v>299</v>
      </c>
      <c r="G158" s="139"/>
      <c r="H158" s="126"/>
      <c r="I158" s="126"/>
      <c r="J158" s="126"/>
      <c r="K158" s="126"/>
      <c r="L158" s="126"/>
      <c r="M158" s="126"/>
    </row>
    <row r="159" spans="1:13" s="136" customFormat="1" ht="15" hidden="1" x14ac:dyDescent="0.25">
      <c r="A159" s="134">
        <v>46062</v>
      </c>
      <c r="B159" s="365" t="s">
        <v>19</v>
      </c>
      <c r="C159" s="370" t="s">
        <v>632</v>
      </c>
      <c r="D159" s="366" t="s">
        <v>676</v>
      </c>
      <c r="E159" s="369">
        <v>150</v>
      </c>
      <c r="F159" s="332" t="s">
        <v>299</v>
      </c>
      <c r="G159" s="139"/>
      <c r="H159" s="126"/>
      <c r="I159" s="126"/>
      <c r="J159" s="126"/>
      <c r="K159" s="126"/>
      <c r="L159" s="126"/>
      <c r="M159" s="126"/>
    </row>
    <row r="160" spans="1:13" s="136" customFormat="1" ht="15" hidden="1" x14ac:dyDescent="0.25">
      <c r="A160" s="134">
        <v>46062</v>
      </c>
      <c r="B160" s="365" t="s">
        <v>203</v>
      </c>
      <c r="C160" s="370" t="s">
        <v>596</v>
      </c>
      <c r="D160" s="366" t="s">
        <v>620</v>
      </c>
      <c r="E160" s="369">
        <v>60</v>
      </c>
      <c r="F160" s="332" t="s">
        <v>299</v>
      </c>
      <c r="G160" s="126"/>
      <c r="H160" s="126"/>
      <c r="I160" s="126"/>
      <c r="J160" s="126"/>
      <c r="K160" s="126"/>
      <c r="L160" s="126"/>
      <c r="M160" s="126"/>
    </row>
    <row r="161" spans="1:13" s="136" customFormat="1" ht="15" hidden="1" x14ac:dyDescent="0.25">
      <c r="A161" s="134">
        <v>46062</v>
      </c>
      <c r="B161" s="365" t="s">
        <v>216</v>
      </c>
      <c r="C161" s="370" t="s">
        <v>663</v>
      </c>
      <c r="D161" s="366" t="s">
        <v>606</v>
      </c>
      <c r="E161" s="369">
        <v>264.56</v>
      </c>
      <c r="F161" s="332" t="s">
        <v>299</v>
      </c>
      <c r="G161" s="126"/>
      <c r="H161" s="126"/>
      <c r="I161" s="126"/>
      <c r="J161" s="126"/>
      <c r="K161" s="126"/>
      <c r="L161" s="126"/>
      <c r="M161" s="126"/>
    </row>
    <row r="162" spans="1:13" s="136" customFormat="1" ht="15" hidden="1" x14ac:dyDescent="0.25">
      <c r="A162" s="134">
        <v>46062</v>
      </c>
      <c r="B162" s="365" t="s">
        <v>19</v>
      </c>
      <c r="C162" s="370" t="s">
        <v>680</v>
      </c>
      <c r="D162" s="366" t="s">
        <v>677</v>
      </c>
      <c r="E162" s="369">
        <v>650</v>
      </c>
      <c r="F162" s="332" t="s">
        <v>299</v>
      </c>
      <c r="G162" s="126"/>
      <c r="H162" s="126"/>
      <c r="I162" s="126"/>
      <c r="J162" s="126"/>
      <c r="K162" s="126"/>
      <c r="L162" s="126"/>
      <c r="M162" s="126"/>
    </row>
    <row r="163" spans="1:13" s="136" customFormat="1" ht="15" hidden="1" x14ac:dyDescent="0.25">
      <c r="A163" s="134">
        <v>46062</v>
      </c>
      <c r="B163" s="365" t="s">
        <v>216</v>
      </c>
      <c r="C163" s="370" t="s">
        <v>681</v>
      </c>
      <c r="D163" s="366" t="s">
        <v>585</v>
      </c>
      <c r="E163" s="369">
        <v>94.2</v>
      </c>
      <c r="F163" s="332" t="s">
        <v>299</v>
      </c>
      <c r="G163" s="126"/>
      <c r="H163" s="126"/>
      <c r="I163" s="126"/>
      <c r="J163" s="126"/>
      <c r="K163" s="126"/>
      <c r="L163" s="126"/>
      <c r="M163" s="126"/>
    </row>
    <row r="164" spans="1:13" s="136" customFormat="1" ht="15" hidden="1" x14ac:dyDescent="0.25">
      <c r="A164" s="134">
        <v>46062</v>
      </c>
      <c r="B164" s="365" t="s">
        <v>21</v>
      </c>
      <c r="C164" s="370" t="s">
        <v>682</v>
      </c>
      <c r="D164" s="366" t="s">
        <v>678</v>
      </c>
      <c r="E164" s="369">
        <v>792.78</v>
      </c>
      <c r="F164" s="332" t="s">
        <v>299</v>
      </c>
      <c r="G164" s="126"/>
      <c r="H164" s="126"/>
      <c r="I164" s="126"/>
      <c r="J164" s="126"/>
      <c r="K164" s="126"/>
      <c r="L164" s="126"/>
      <c r="M164" s="126"/>
    </row>
    <row r="165" spans="1:13" s="136" customFormat="1" ht="15" hidden="1" x14ac:dyDescent="0.25">
      <c r="A165" s="134">
        <v>46062</v>
      </c>
      <c r="B165" s="365" t="s">
        <v>21</v>
      </c>
      <c r="C165" s="370" t="s">
        <v>683</v>
      </c>
      <c r="D165" s="366" t="s">
        <v>679</v>
      </c>
      <c r="E165" s="369">
        <v>785.68</v>
      </c>
      <c r="F165" s="332" t="s">
        <v>299</v>
      </c>
      <c r="G165" s="126"/>
      <c r="H165" s="126"/>
      <c r="I165" s="126"/>
      <c r="J165" s="126"/>
      <c r="K165" s="126"/>
      <c r="L165" s="126"/>
      <c r="M165" s="126"/>
    </row>
    <row r="166" spans="1:13" s="136" customFormat="1" ht="15" hidden="1" x14ac:dyDescent="0.25">
      <c r="A166" s="134">
        <v>46062</v>
      </c>
      <c r="B166" s="365" t="s">
        <v>58</v>
      </c>
      <c r="C166" s="370" t="s">
        <v>629</v>
      </c>
      <c r="D166" s="366" t="s">
        <v>778</v>
      </c>
      <c r="E166" s="369">
        <v>60</v>
      </c>
      <c r="F166" s="332" t="s">
        <v>721</v>
      </c>
      <c r="G166" s="126"/>
      <c r="H166" s="126"/>
      <c r="I166" s="126"/>
      <c r="J166" s="126"/>
      <c r="K166" s="126"/>
      <c r="L166" s="126"/>
      <c r="M166" s="126"/>
    </row>
    <row r="167" spans="1:13" s="136" customFormat="1" ht="15" hidden="1" x14ac:dyDescent="0.25">
      <c r="A167" s="134">
        <v>46063</v>
      </c>
      <c r="B167" s="365" t="s">
        <v>119</v>
      </c>
      <c r="C167" s="370" t="s">
        <v>824</v>
      </c>
      <c r="D167" s="366" t="s">
        <v>818</v>
      </c>
      <c r="E167" s="369">
        <v>1000</v>
      </c>
      <c r="F167" s="332" t="s">
        <v>299</v>
      </c>
      <c r="G167" s="137"/>
      <c r="H167" s="126"/>
      <c r="I167" s="126"/>
      <c r="J167" s="126"/>
      <c r="K167" s="126"/>
      <c r="L167" s="126"/>
      <c r="M167" s="126"/>
    </row>
    <row r="168" spans="1:13" s="136" customFormat="1" ht="15" hidden="1" x14ac:dyDescent="0.25">
      <c r="A168" s="134">
        <v>46063</v>
      </c>
      <c r="B168" s="365" t="s">
        <v>40</v>
      </c>
      <c r="C168" s="370" t="s">
        <v>825</v>
      </c>
      <c r="D168" s="366" t="s">
        <v>819</v>
      </c>
      <c r="E168" s="369">
        <v>726.14</v>
      </c>
      <c r="F168" s="332" t="s">
        <v>299</v>
      </c>
      <c r="G168" s="139"/>
      <c r="H168" s="126"/>
      <c r="I168" s="126"/>
      <c r="J168" s="126"/>
      <c r="K168" s="126"/>
      <c r="L168" s="126"/>
      <c r="M168" s="126"/>
    </row>
    <row r="169" spans="1:13" s="136" customFormat="1" ht="15" hidden="1" x14ac:dyDescent="0.25">
      <c r="A169" s="134">
        <v>46063</v>
      </c>
      <c r="B169" s="365" t="s">
        <v>216</v>
      </c>
      <c r="C169" s="370" t="s">
        <v>663</v>
      </c>
      <c r="D169" s="366" t="s">
        <v>820</v>
      </c>
      <c r="E169" s="369">
        <v>184</v>
      </c>
      <c r="F169" s="332" t="s">
        <v>299</v>
      </c>
      <c r="G169" s="126"/>
      <c r="H169" s="126"/>
      <c r="I169" s="126"/>
      <c r="J169" s="126"/>
      <c r="K169" s="126"/>
      <c r="L169" s="126"/>
      <c r="M169" s="126"/>
    </row>
    <row r="170" spans="1:13" s="136" customFormat="1" ht="15" hidden="1" x14ac:dyDescent="0.25">
      <c r="A170" s="134">
        <v>46063</v>
      </c>
      <c r="B170" s="365" t="s">
        <v>27</v>
      </c>
      <c r="C170" s="370" t="s">
        <v>826</v>
      </c>
      <c r="D170" s="366" t="s">
        <v>619</v>
      </c>
      <c r="E170" s="369">
        <v>4258.2</v>
      </c>
      <c r="F170" s="332" t="s">
        <v>299</v>
      </c>
      <c r="I170" s="126"/>
      <c r="J170" s="126"/>
      <c r="K170" s="126"/>
      <c r="L170" s="126"/>
      <c r="M170" s="126"/>
    </row>
    <row r="171" spans="1:13" s="136" customFormat="1" ht="15" hidden="1" x14ac:dyDescent="0.25">
      <c r="A171" s="134">
        <v>46063</v>
      </c>
      <c r="B171" s="365" t="s">
        <v>27</v>
      </c>
      <c r="C171" s="370" t="s">
        <v>827</v>
      </c>
      <c r="D171" s="366" t="s">
        <v>613</v>
      </c>
      <c r="E171" s="369">
        <v>3073.95</v>
      </c>
      <c r="F171" s="332" t="s">
        <v>299</v>
      </c>
      <c r="I171" s="126"/>
      <c r="J171" s="126"/>
      <c r="K171" s="126"/>
      <c r="L171" s="126"/>
      <c r="M171" s="126"/>
    </row>
    <row r="172" spans="1:13" s="136" customFormat="1" ht="15" hidden="1" x14ac:dyDescent="0.25">
      <c r="A172" s="134">
        <v>46063</v>
      </c>
      <c r="B172" s="365" t="s">
        <v>203</v>
      </c>
      <c r="C172" s="370" t="s">
        <v>596</v>
      </c>
      <c r="D172" s="366" t="s">
        <v>620</v>
      </c>
      <c r="E172" s="369">
        <v>3000</v>
      </c>
      <c r="F172" s="332" t="s">
        <v>299</v>
      </c>
      <c r="I172" s="126"/>
      <c r="J172" s="126"/>
      <c r="K172" s="126"/>
      <c r="L172" s="126"/>
      <c r="M172" s="126"/>
    </row>
    <row r="173" spans="1:13" s="136" customFormat="1" ht="15" hidden="1" x14ac:dyDescent="0.25">
      <c r="A173" s="134">
        <v>46063</v>
      </c>
      <c r="B173" s="365" t="s">
        <v>45</v>
      </c>
      <c r="C173" s="370" t="s">
        <v>831</v>
      </c>
      <c r="D173" s="366" t="s">
        <v>821</v>
      </c>
      <c r="E173" s="369">
        <v>3697.16</v>
      </c>
      <c r="F173" s="332" t="s">
        <v>299</v>
      </c>
      <c r="I173" s="126"/>
      <c r="J173" s="126"/>
      <c r="K173" s="126"/>
      <c r="L173" s="126"/>
      <c r="M173" s="126"/>
    </row>
    <row r="174" spans="1:13" s="136" customFormat="1" ht="15" hidden="1" x14ac:dyDescent="0.25">
      <c r="A174" s="134">
        <v>46063</v>
      </c>
      <c r="B174" s="365" t="s">
        <v>188</v>
      </c>
      <c r="C174" s="370" t="s">
        <v>828</v>
      </c>
      <c r="D174" s="366" t="s">
        <v>822</v>
      </c>
      <c r="E174" s="369">
        <v>2953.8</v>
      </c>
      <c r="F174" s="332" t="s">
        <v>299</v>
      </c>
      <c r="I174" s="126"/>
      <c r="J174" s="126"/>
      <c r="K174" s="126"/>
      <c r="L174" s="126"/>
      <c r="M174" s="126"/>
    </row>
    <row r="175" spans="1:13" s="136" customFormat="1" ht="15" hidden="1" x14ac:dyDescent="0.25">
      <c r="A175" s="134">
        <v>46063</v>
      </c>
      <c r="B175" s="365" t="s">
        <v>118</v>
      </c>
      <c r="C175" s="370" t="s">
        <v>829</v>
      </c>
      <c r="D175" s="366" t="s">
        <v>266</v>
      </c>
      <c r="E175" s="369">
        <v>1000</v>
      </c>
      <c r="F175" s="332" t="s">
        <v>299</v>
      </c>
      <c r="I175" s="126"/>
      <c r="J175" s="126"/>
      <c r="K175" s="126"/>
      <c r="L175" s="126"/>
      <c r="M175" s="126"/>
    </row>
    <row r="176" spans="1:13" s="136" customFormat="1" ht="15" hidden="1" x14ac:dyDescent="0.25">
      <c r="A176" s="134">
        <v>46063</v>
      </c>
      <c r="B176" s="365" t="s">
        <v>202</v>
      </c>
      <c r="C176" s="370" t="s">
        <v>830</v>
      </c>
      <c r="D176" s="366" t="s">
        <v>823</v>
      </c>
      <c r="E176" s="369">
        <v>3041.4</v>
      </c>
      <c r="F176" s="332" t="s">
        <v>299</v>
      </c>
      <c r="I176" s="126"/>
      <c r="J176" s="126"/>
      <c r="K176" s="126"/>
      <c r="L176" s="126"/>
      <c r="M176" s="126"/>
    </row>
    <row r="177" spans="1:13" s="136" customFormat="1" ht="15" hidden="1" x14ac:dyDescent="0.25">
      <c r="A177" s="134">
        <v>46063</v>
      </c>
      <c r="B177" s="365" t="s">
        <v>21</v>
      </c>
      <c r="C177" s="370" t="s">
        <v>833</v>
      </c>
      <c r="D177" s="366" t="s">
        <v>832</v>
      </c>
      <c r="E177" s="369">
        <v>2000</v>
      </c>
      <c r="F177" s="332" t="s">
        <v>721</v>
      </c>
      <c r="I177" s="126"/>
      <c r="J177" s="126"/>
      <c r="K177" s="126"/>
      <c r="L177" s="126"/>
      <c r="M177" s="126"/>
    </row>
    <row r="178" spans="1:13" s="136" customFormat="1" ht="15" hidden="1" x14ac:dyDescent="0.25">
      <c r="A178" s="134">
        <v>46063</v>
      </c>
      <c r="B178" s="365" t="s">
        <v>281</v>
      </c>
      <c r="C178" s="370" t="s">
        <v>834</v>
      </c>
      <c r="D178" s="366" t="s">
        <v>799</v>
      </c>
      <c r="E178" s="369">
        <v>1000</v>
      </c>
      <c r="F178" s="332" t="s">
        <v>721</v>
      </c>
      <c r="I178" s="126"/>
      <c r="J178" s="126"/>
      <c r="K178" s="126"/>
      <c r="L178" s="126"/>
      <c r="M178" s="126"/>
    </row>
    <row r="179" spans="1:13" s="136" customFormat="1" ht="15" hidden="1" x14ac:dyDescent="0.25">
      <c r="A179" s="134">
        <v>46064</v>
      </c>
      <c r="B179" s="365" t="s">
        <v>202</v>
      </c>
      <c r="C179" s="370" t="s">
        <v>853</v>
      </c>
      <c r="D179" s="366" t="s">
        <v>854</v>
      </c>
      <c r="E179" s="369">
        <f>325.74+62.3+115</f>
        <v>503.04</v>
      </c>
      <c r="F179" s="332" t="s">
        <v>299</v>
      </c>
      <c r="G179" s="352">
        <f>Recebimentos!E36-Pagamentos!E179</f>
        <v>8703.65</v>
      </c>
      <c r="I179" s="126"/>
      <c r="J179" s="126"/>
      <c r="K179" s="126"/>
      <c r="L179" s="126"/>
      <c r="M179" s="126"/>
    </row>
    <row r="180" spans="1:13" s="136" customFormat="1" ht="15" hidden="1" x14ac:dyDescent="0.25">
      <c r="A180" s="134">
        <v>46064</v>
      </c>
      <c r="B180" s="365" t="s">
        <v>202</v>
      </c>
      <c r="C180" s="306" t="s">
        <v>877</v>
      </c>
      <c r="D180" s="366" t="s">
        <v>876</v>
      </c>
      <c r="E180" s="381">
        <v>633.69000000000005</v>
      </c>
      <c r="F180" s="332" t="s">
        <v>299</v>
      </c>
      <c r="G180" s="352">
        <f>Recebimentos!E37-Pagamentos!E180</f>
        <v>8076.2999999999993</v>
      </c>
      <c r="I180" s="126"/>
      <c r="J180" s="126"/>
      <c r="K180" s="126"/>
      <c r="L180" s="126"/>
      <c r="M180" s="126"/>
    </row>
    <row r="181" spans="1:13" s="136" customFormat="1" ht="15" hidden="1" x14ac:dyDescent="0.25">
      <c r="A181" s="134">
        <v>46064</v>
      </c>
      <c r="B181" s="365" t="s">
        <v>203</v>
      </c>
      <c r="C181" s="370" t="s">
        <v>596</v>
      </c>
      <c r="D181" s="383" t="s">
        <v>620</v>
      </c>
      <c r="E181" s="384">
        <v>120</v>
      </c>
      <c r="F181" s="332" t="s">
        <v>299</v>
      </c>
      <c r="I181" s="126"/>
      <c r="J181" s="126"/>
      <c r="K181" s="126"/>
      <c r="L181" s="126"/>
      <c r="M181" s="126"/>
    </row>
    <row r="182" spans="1:13" s="136" customFormat="1" ht="15" hidden="1" x14ac:dyDescent="0.25">
      <c r="A182" s="134">
        <v>46064</v>
      </c>
      <c r="B182" s="365" t="s">
        <v>216</v>
      </c>
      <c r="C182" s="370" t="s">
        <v>874</v>
      </c>
      <c r="D182" s="383" t="s">
        <v>873</v>
      </c>
      <c r="E182" s="384">
        <v>810</v>
      </c>
      <c r="F182" s="332" t="s">
        <v>299</v>
      </c>
      <c r="I182" s="126"/>
      <c r="J182" s="126"/>
      <c r="K182" s="126"/>
      <c r="L182" s="126"/>
      <c r="M182" s="126"/>
    </row>
    <row r="183" spans="1:13" s="136" customFormat="1" ht="15" hidden="1" x14ac:dyDescent="0.25">
      <c r="A183" s="134">
        <v>46064</v>
      </c>
      <c r="B183" s="365" t="s">
        <v>27</v>
      </c>
      <c r="C183" s="385" t="s">
        <v>875</v>
      </c>
      <c r="D183" s="383" t="s">
        <v>289</v>
      </c>
      <c r="E183" s="388">
        <v>3159</v>
      </c>
      <c r="F183" s="332" t="s">
        <v>299</v>
      </c>
      <c r="I183" s="126"/>
      <c r="J183" s="126"/>
      <c r="K183" s="126"/>
      <c r="L183" s="126"/>
      <c r="M183" s="126"/>
    </row>
    <row r="184" spans="1:13" s="136" customFormat="1" ht="15" hidden="1" x14ac:dyDescent="0.25">
      <c r="A184" s="134">
        <v>46064</v>
      </c>
      <c r="B184" s="365" t="s">
        <v>47</v>
      </c>
      <c r="C184" s="370" t="s">
        <v>862</v>
      </c>
      <c r="D184" s="386" t="s">
        <v>233</v>
      </c>
      <c r="E184" s="367">
        <v>120</v>
      </c>
      <c r="F184" s="332" t="s">
        <v>721</v>
      </c>
      <c r="I184" s="126"/>
      <c r="J184" s="126"/>
      <c r="K184" s="126"/>
      <c r="L184" s="126"/>
      <c r="M184" s="126"/>
    </row>
    <row r="185" spans="1:13" s="136" customFormat="1" ht="15" hidden="1" x14ac:dyDescent="0.25">
      <c r="A185" s="134">
        <v>46065</v>
      </c>
      <c r="B185" s="365" t="s">
        <v>125</v>
      </c>
      <c r="C185" s="370" t="s">
        <v>858</v>
      </c>
      <c r="D185" s="387" t="s">
        <v>856</v>
      </c>
      <c r="E185" s="369">
        <v>110</v>
      </c>
      <c r="F185" s="332" t="s">
        <v>299</v>
      </c>
      <c r="I185" s="126"/>
      <c r="J185" s="126"/>
      <c r="K185" s="126"/>
      <c r="L185" s="126"/>
      <c r="M185" s="126"/>
    </row>
    <row r="186" spans="1:13" s="136" customFormat="1" ht="15" hidden="1" x14ac:dyDescent="0.25">
      <c r="A186" s="134">
        <v>46065</v>
      </c>
      <c r="B186" s="365" t="s">
        <v>21</v>
      </c>
      <c r="C186" s="370" t="s">
        <v>859</v>
      </c>
      <c r="D186" s="366" t="s">
        <v>857</v>
      </c>
      <c r="E186" s="369">
        <v>28.28</v>
      </c>
      <c r="F186" s="332" t="s">
        <v>299</v>
      </c>
      <c r="I186" s="126"/>
      <c r="J186" s="126"/>
      <c r="K186" s="126"/>
      <c r="L186" s="126"/>
      <c r="M186" s="126"/>
    </row>
    <row r="187" spans="1:13" s="136" customFormat="1" ht="15" hidden="1" x14ac:dyDescent="0.25">
      <c r="A187" s="134">
        <v>46065</v>
      </c>
      <c r="B187" s="365" t="s">
        <v>241</v>
      </c>
      <c r="C187" s="370" t="s">
        <v>860</v>
      </c>
      <c r="D187" s="366" t="s">
        <v>823</v>
      </c>
      <c r="E187" s="369">
        <v>3399</v>
      </c>
      <c r="F187" s="332" t="s">
        <v>299</v>
      </c>
      <c r="I187" s="126"/>
      <c r="J187" s="126"/>
      <c r="K187" s="126"/>
      <c r="L187" s="126"/>
      <c r="M187" s="126"/>
    </row>
    <row r="188" spans="1:13" s="136" customFormat="1" ht="15" hidden="1" x14ac:dyDescent="0.25">
      <c r="A188" s="134">
        <v>46065</v>
      </c>
      <c r="B188" s="365" t="s">
        <v>108</v>
      </c>
      <c r="C188" s="370" t="s">
        <v>783</v>
      </c>
      <c r="D188" s="366" t="s">
        <v>1076</v>
      </c>
      <c r="E188" s="369">
        <v>0.9</v>
      </c>
      <c r="F188" s="332" t="s">
        <v>808</v>
      </c>
      <c r="G188" s="126"/>
      <c r="I188" s="126"/>
      <c r="J188" s="126"/>
      <c r="K188" s="126"/>
      <c r="L188" s="126"/>
      <c r="M188" s="126"/>
    </row>
    <row r="189" spans="1:13" s="136" customFormat="1" ht="15" hidden="1" x14ac:dyDescent="0.25">
      <c r="A189" s="134">
        <v>46066</v>
      </c>
      <c r="B189" s="365" t="s">
        <v>19</v>
      </c>
      <c r="C189" s="370" t="s">
        <v>632</v>
      </c>
      <c r="D189" s="366" t="s">
        <v>837</v>
      </c>
      <c r="E189" s="369">
        <v>91.29</v>
      </c>
      <c r="F189" s="332" t="s">
        <v>299</v>
      </c>
      <c r="I189" s="126"/>
      <c r="J189" s="126"/>
      <c r="K189" s="126"/>
      <c r="L189" s="126"/>
      <c r="M189" s="126"/>
    </row>
    <row r="190" spans="1:13" s="136" customFormat="1" ht="15" hidden="1" x14ac:dyDescent="0.25">
      <c r="A190" s="134">
        <v>46066</v>
      </c>
      <c r="B190" s="365" t="s">
        <v>203</v>
      </c>
      <c r="C190" s="370" t="s">
        <v>596</v>
      </c>
      <c r="D190" s="366" t="s">
        <v>588</v>
      </c>
      <c r="E190" s="369">
        <v>14900</v>
      </c>
      <c r="F190" s="332" t="s">
        <v>842</v>
      </c>
      <c r="I190" s="126"/>
      <c r="J190" s="126"/>
      <c r="K190" s="126"/>
      <c r="L190" s="126"/>
      <c r="M190" s="126"/>
    </row>
    <row r="191" spans="1:13" s="136" customFormat="1" ht="15" hidden="1" x14ac:dyDescent="0.25">
      <c r="A191" s="134">
        <v>46066</v>
      </c>
      <c r="B191" s="365" t="s">
        <v>216</v>
      </c>
      <c r="C191" s="370" t="s">
        <v>839</v>
      </c>
      <c r="D191" s="366" t="s">
        <v>653</v>
      </c>
      <c r="E191" s="369">
        <v>42.14</v>
      </c>
      <c r="F191" s="332" t="s">
        <v>843</v>
      </c>
      <c r="I191" s="126"/>
      <c r="J191" s="126"/>
      <c r="K191" s="126"/>
      <c r="L191" s="126"/>
      <c r="M191" s="126"/>
    </row>
    <row r="192" spans="1:13" s="136" customFormat="1" ht="15" hidden="1" x14ac:dyDescent="0.25">
      <c r="A192" s="134">
        <v>46066</v>
      </c>
      <c r="B192" s="365" t="s">
        <v>21</v>
      </c>
      <c r="C192" s="370" t="s">
        <v>840</v>
      </c>
      <c r="D192" s="366" t="s">
        <v>838</v>
      </c>
      <c r="E192" s="369">
        <v>2100</v>
      </c>
      <c r="F192" s="332" t="s">
        <v>844</v>
      </c>
      <c r="I192" s="126"/>
      <c r="J192" s="126"/>
      <c r="K192" s="126"/>
      <c r="L192" s="126"/>
      <c r="M192" s="126"/>
    </row>
    <row r="193" spans="1:13" s="136" customFormat="1" ht="15" hidden="1" x14ac:dyDescent="0.25">
      <c r="A193" s="134">
        <v>46066</v>
      </c>
      <c r="B193" s="365" t="s">
        <v>203</v>
      </c>
      <c r="C193" s="370" t="s">
        <v>596</v>
      </c>
      <c r="D193" s="366" t="s">
        <v>620</v>
      </c>
      <c r="E193" s="369">
        <v>11998.65</v>
      </c>
      <c r="F193" s="332" t="s">
        <v>845</v>
      </c>
      <c r="I193" s="126"/>
      <c r="J193" s="126"/>
      <c r="K193" s="126"/>
      <c r="L193" s="126"/>
      <c r="M193" s="126"/>
    </row>
    <row r="194" spans="1:13" s="136" customFormat="1" ht="15" hidden="1" x14ac:dyDescent="0.25">
      <c r="A194" s="134">
        <v>46066</v>
      </c>
      <c r="B194" s="365" t="s">
        <v>241</v>
      </c>
      <c r="C194" s="370" t="s">
        <v>841</v>
      </c>
      <c r="D194" s="366" t="s">
        <v>656</v>
      </c>
      <c r="E194" s="369">
        <v>4627.6400000000003</v>
      </c>
      <c r="F194" s="332" t="s">
        <v>846</v>
      </c>
      <c r="I194" s="126"/>
      <c r="J194" s="126"/>
      <c r="K194" s="126"/>
      <c r="L194" s="126"/>
      <c r="M194" s="126"/>
    </row>
    <row r="195" spans="1:13" s="136" customFormat="1" ht="15" hidden="1" x14ac:dyDescent="0.25">
      <c r="A195" s="134">
        <v>46066</v>
      </c>
      <c r="B195" s="365" t="s">
        <v>203</v>
      </c>
      <c r="C195" s="370" t="s">
        <v>596</v>
      </c>
      <c r="D195" s="366" t="s">
        <v>620</v>
      </c>
      <c r="E195" s="369">
        <v>51394.720000000001</v>
      </c>
      <c r="F195" s="332" t="s">
        <v>847</v>
      </c>
      <c r="I195" s="126"/>
      <c r="J195" s="126"/>
      <c r="K195" s="126"/>
      <c r="L195" s="126"/>
      <c r="M195" s="126"/>
    </row>
    <row r="196" spans="1:13" s="136" customFormat="1" ht="15" hidden="1" x14ac:dyDescent="0.25">
      <c r="A196" s="134">
        <v>46066</v>
      </c>
      <c r="B196" s="365" t="s">
        <v>204</v>
      </c>
      <c r="C196" s="370" t="s">
        <v>596</v>
      </c>
      <c r="D196" s="366" t="s">
        <v>861</v>
      </c>
      <c r="E196" s="369">
        <v>635.02</v>
      </c>
      <c r="F196" s="332" t="s">
        <v>721</v>
      </c>
      <c r="I196" s="126"/>
      <c r="J196" s="126"/>
      <c r="K196" s="126"/>
      <c r="L196" s="126"/>
      <c r="M196" s="126"/>
    </row>
    <row r="197" spans="1:13" s="136" customFormat="1" ht="15" hidden="1" x14ac:dyDescent="0.25">
      <c r="A197" s="134">
        <v>46066</v>
      </c>
      <c r="B197" s="365" t="s">
        <v>47</v>
      </c>
      <c r="C197" s="370" t="s">
        <v>862</v>
      </c>
      <c r="D197" s="366" t="s">
        <v>864</v>
      </c>
      <c r="E197" s="369">
        <v>200</v>
      </c>
      <c r="F197" s="332" t="s">
        <v>721</v>
      </c>
      <c r="I197" s="126"/>
      <c r="J197" s="126"/>
      <c r="K197" s="126"/>
      <c r="L197" s="126"/>
      <c r="M197" s="126"/>
    </row>
    <row r="198" spans="1:13" s="136" customFormat="1" ht="15" hidden="1" x14ac:dyDescent="0.25">
      <c r="A198" s="134">
        <v>46066</v>
      </c>
      <c r="B198" s="365" t="s">
        <v>281</v>
      </c>
      <c r="C198" s="370" t="s">
        <v>863</v>
      </c>
      <c r="D198" s="366" t="s">
        <v>482</v>
      </c>
      <c r="E198" s="369">
        <v>44394.720000000001</v>
      </c>
      <c r="F198" s="332" t="s">
        <v>721</v>
      </c>
      <c r="I198" s="126"/>
      <c r="J198" s="126"/>
      <c r="K198" s="126"/>
      <c r="L198" s="126"/>
      <c r="M198" s="126"/>
    </row>
    <row r="199" spans="1:13" s="136" customFormat="1" ht="15" hidden="1" x14ac:dyDescent="0.25">
      <c r="A199" s="134">
        <v>46066</v>
      </c>
      <c r="B199" s="365" t="s">
        <v>49</v>
      </c>
      <c r="C199" s="370" t="s">
        <v>634</v>
      </c>
      <c r="D199" s="366" t="s">
        <v>694</v>
      </c>
      <c r="E199" s="369">
        <v>7000</v>
      </c>
      <c r="F199" s="332" t="s">
        <v>721</v>
      </c>
      <c r="I199" s="126"/>
      <c r="J199" s="126"/>
      <c r="K199" s="126"/>
      <c r="L199" s="126"/>
      <c r="M199" s="126"/>
    </row>
    <row r="200" spans="1:13" s="136" customFormat="1" ht="15" hidden="1" x14ac:dyDescent="0.25">
      <c r="A200" s="134">
        <v>46066</v>
      </c>
      <c r="B200" s="365" t="s">
        <v>50</v>
      </c>
      <c r="C200" s="370" t="s">
        <v>551</v>
      </c>
      <c r="D200" s="366" t="s">
        <v>865</v>
      </c>
      <c r="E200" s="369">
        <v>5351.33</v>
      </c>
      <c r="F200" s="332" t="s">
        <v>721</v>
      </c>
      <c r="I200" s="126"/>
      <c r="J200" s="126"/>
      <c r="K200" s="126"/>
      <c r="L200" s="126"/>
      <c r="M200" s="126"/>
    </row>
    <row r="201" spans="1:13" s="136" customFormat="1" ht="15" hidden="1" x14ac:dyDescent="0.25">
      <c r="A201" s="134">
        <v>46066</v>
      </c>
      <c r="B201" s="365" t="s">
        <v>52</v>
      </c>
      <c r="C201" s="370" t="s">
        <v>867</v>
      </c>
      <c r="D201" s="366" t="s">
        <v>937</v>
      </c>
      <c r="E201" s="369">
        <v>184</v>
      </c>
      <c r="F201" s="332" t="s">
        <v>721</v>
      </c>
      <c r="I201" s="126"/>
      <c r="J201" s="126"/>
      <c r="K201" s="126"/>
      <c r="L201" s="126"/>
      <c r="M201" s="126"/>
    </row>
    <row r="202" spans="1:13" s="136" customFormat="1" ht="15" hidden="1" x14ac:dyDescent="0.25">
      <c r="A202" s="134">
        <v>46066</v>
      </c>
      <c r="B202" s="365" t="s">
        <v>50</v>
      </c>
      <c r="C202" s="370" t="s">
        <v>868</v>
      </c>
      <c r="D202" s="366" t="s">
        <v>866</v>
      </c>
      <c r="E202" s="369">
        <v>2228.4299999999998</v>
      </c>
      <c r="F202" s="332" t="s">
        <v>721</v>
      </c>
      <c r="I202" s="126"/>
      <c r="J202" s="126"/>
      <c r="K202" s="126"/>
      <c r="L202" s="126"/>
      <c r="M202" s="126"/>
    </row>
    <row r="203" spans="1:13" s="136" customFormat="1" ht="15" hidden="1" x14ac:dyDescent="0.25">
      <c r="A203" s="134">
        <v>46066</v>
      </c>
      <c r="B203" s="365" t="s">
        <v>47</v>
      </c>
      <c r="C203" s="370" t="s">
        <v>862</v>
      </c>
      <c r="D203" s="366" t="s">
        <v>769</v>
      </c>
      <c r="E203" s="369">
        <v>150</v>
      </c>
      <c r="F203" s="332" t="s">
        <v>721</v>
      </c>
      <c r="I203" s="126"/>
      <c r="J203" s="126"/>
      <c r="K203" s="126"/>
      <c r="L203" s="126"/>
      <c r="M203" s="126"/>
    </row>
    <row r="204" spans="1:13" s="136" customFormat="1" ht="15" hidden="1" x14ac:dyDescent="0.25">
      <c r="A204" s="134">
        <v>46066</v>
      </c>
      <c r="B204" s="365" t="s">
        <v>50</v>
      </c>
      <c r="C204" s="370" t="s">
        <v>551</v>
      </c>
      <c r="D204" s="366" t="s">
        <v>770</v>
      </c>
      <c r="E204" s="369">
        <v>3249.87</v>
      </c>
      <c r="F204" s="332" t="s">
        <v>721</v>
      </c>
      <c r="H204" s="126"/>
      <c r="I204" s="126"/>
      <c r="J204" s="126"/>
      <c r="K204" s="126"/>
      <c r="L204" s="126"/>
      <c r="M204" s="126"/>
    </row>
    <row r="205" spans="1:13" s="136" customFormat="1" ht="15" hidden="1" x14ac:dyDescent="0.25">
      <c r="A205" s="134">
        <v>46066</v>
      </c>
      <c r="B205" s="365" t="s">
        <v>281</v>
      </c>
      <c r="C205" s="370" t="s">
        <v>871</v>
      </c>
      <c r="D205" s="366" t="s">
        <v>872</v>
      </c>
      <c r="E205" s="369">
        <v>14900</v>
      </c>
      <c r="F205" s="332" t="s">
        <v>870</v>
      </c>
      <c r="G205" s="126"/>
      <c r="H205" s="126"/>
      <c r="I205" s="126"/>
      <c r="J205" s="126"/>
      <c r="K205" s="126"/>
      <c r="L205" s="126"/>
      <c r="M205" s="126"/>
    </row>
    <row r="206" spans="1:13" s="136" customFormat="1" ht="15" hidden="1" x14ac:dyDescent="0.25">
      <c r="A206" s="134">
        <v>46070</v>
      </c>
      <c r="B206" s="365" t="s">
        <v>49</v>
      </c>
      <c r="C206" s="370" t="s">
        <v>1077</v>
      </c>
      <c r="D206" s="366" t="s">
        <v>1078</v>
      </c>
      <c r="E206" s="369">
        <v>400</v>
      </c>
      <c r="F206" s="332" t="s">
        <v>808</v>
      </c>
      <c r="G206" s="126"/>
      <c r="H206" s="126"/>
      <c r="I206" s="126"/>
      <c r="J206" s="126"/>
      <c r="K206" s="126"/>
      <c r="L206" s="126"/>
      <c r="M206" s="126"/>
    </row>
    <row r="207" spans="1:13" s="136" customFormat="1" ht="15" hidden="1" x14ac:dyDescent="0.25">
      <c r="A207" s="134">
        <v>46071</v>
      </c>
      <c r="B207" s="365" t="s">
        <v>202</v>
      </c>
      <c r="C207" s="370"/>
      <c r="D207" s="366" t="s">
        <v>881</v>
      </c>
      <c r="E207" s="369">
        <v>1683.67</v>
      </c>
      <c r="F207" s="332" t="s">
        <v>299</v>
      </c>
      <c r="H207" s="126"/>
      <c r="I207" s="126"/>
      <c r="J207" s="126"/>
      <c r="K207" s="126"/>
      <c r="L207" s="126"/>
      <c r="M207" s="126"/>
    </row>
    <row r="208" spans="1:13" s="136" customFormat="1" ht="15" hidden="1" x14ac:dyDescent="0.25">
      <c r="A208" s="134">
        <v>46071</v>
      </c>
      <c r="B208" s="365" t="s">
        <v>212</v>
      </c>
      <c r="C208" s="370" t="s">
        <v>891</v>
      </c>
      <c r="D208" s="366" t="s">
        <v>606</v>
      </c>
      <c r="E208" s="369">
        <v>5036.76</v>
      </c>
      <c r="F208" s="332" t="s">
        <v>299</v>
      </c>
      <c r="H208" s="126"/>
      <c r="I208" s="126"/>
      <c r="J208" s="126"/>
      <c r="K208" s="126"/>
      <c r="L208" s="126"/>
      <c r="M208" s="126"/>
    </row>
    <row r="209" spans="1:13" s="136" customFormat="1" ht="15" hidden="1" x14ac:dyDescent="0.25">
      <c r="A209" s="134">
        <v>46071</v>
      </c>
      <c r="B209" s="365" t="s">
        <v>27</v>
      </c>
      <c r="C209" s="370" t="s">
        <v>505</v>
      </c>
      <c r="D209" s="366" t="s">
        <v>619</v>
      </c>
      <c r="E209" s="369">
        <v>4413.58</v>
      </c>
      <c r="F209" s="332" t="s">
        <v>299</v>
      </c>
      <c r="H209" s="126"/>
      <c r="I209" s="126"/>
      <c r="J209" s="126"/>
      <c r="K209" s="126"/>
      <c r="L209" s="126"/>
      <c r="M209" s="126"/>
    </row>
    <row r="210" spans="1:13" s="136" customFormat="1" ht="15" hidden="1" x14ac:dyDescent="0.25">
      <c r="A210" s="134">
        <v>46071</v>
      </c>
      <c r="B210" s="365" t="s">
        <v>27</v>
      </c>
      <c r="C210" s="370" t="s">
        <v>478</v>
      </c>
      <c r="D210" s="366" t="s">
        <v>619</v>
      </c>
      <c r="E210" s="369">
        <v>4283.76</v>
      </c>
      <c r="F210" s="332" t="s">
        <v>299</v>
      </c>
      <c r="H210" s="126"/>
      <c r="I210" s="126"/>
      <c r="J210" s="126"/>
      <c r="K210" s="126"/>
      <c r="L210" s="126"/>
      <c r="M210" s="126"/>
    </row>
    <row r="211" spans="1:13" s="136" customFormat="1" ht="15" hidden="1" x14ac:dyDescent="0.25">
      <c r="A211" s="134">
        <v>46071</v>
      </c>
      <c r="B211" s="365" t="s">
        <v>203</v>
      </c>
      <c r="C211" s="370" t="s">
        <v>596</v>
      </c>
      <c r="D211" s="366" t="s">
        <v>620</v>
      </c>
      <c r="E211" s="369">
        <v>30011.360000000001</v>
      </c>
      <c r="F211" s="332" t="s">
        <v>299</v>
      </c>
      <c r="H211" s="126"/>
      <c r="I211" s="126"/>
      <c r="J211" s="126"/>
      <c r="K211" s="126"/>
      <c r="L211" s="126"/>
      <c r="M211" s="126"/>
    </row>
    <row r="212" spans="1:13" s="136" customFormat="1" ht="15" hidden="1" x14ac:dyDescent="0.25">
      <c r="A212" s="134">
        <v>46071</v>
      </c>
      <c r="B212" s="365" t="s">
        <v>128</v>
      </c>
      <c r="C212" s="370" t="s">
        <v>888</v>
      </c>
      <c r="D212" s="366" t="s">
        <v>882</v>
      </c>
      <c r="E212" s="369">
        <v>99.5</v>
      </c>
      <c r="F212" s="332" t="s">
        <v>299</v>
      </c>
      <c r="H212" s="126"/>
      <c r="I212" s="126"/>
      <c r="J212" s="126"/>
      <c r="K212" s="126"/>
      <c r="L212" s="126"/>
      <c r="M212" s="126"/>
    </row>
    <row r="213" spans="1:13" s="136" customFormat="1" ht="15" hidden="1" x14ac:dyDescent="0.25">
      <c r="A213" s="134">
        <v>46071</v>
      </c>
      <c r="B213" s="365" t="s">
        <v>212</v>
      </c>
      <c r="C213" s="370" t="s">
        <v>892</v>
      </c>
      <c r="D213" s="366" t="s">
        <v>621</v>
      </c>
      <c r="E213" s="369">
        <v>11285.37</v>
      </c>
      <c r="F213" s="332" t="s">
        <v>299</v>
      </c>
      <c r="H213" s="126"/>
      <c r="I213" s="126"/>
      <c r="J213" s="126"/>
      <c r="K213" s="126"/>
      <c r="L213" s="126"/>
      <c r="M213" s="126"/>
    </row>
    <row r="214" spans="1:13" s="136" customFormat="1" ht="15" hidden="1" x14ac:dyDescent="0.25">
      <c r="A214" s="134">
        <v>46071</v>
      </c>
      <c r="B214" s="365" t="s">
        <v>83</v>
      </c>
      <c r="C214" s="370" t="s">
        <v>889</v>
      </c>
      <c r="D214" s="366" t="s">
        <v>623</v>
      </c>
      <c r="E214" s="369">
        <v>10000</v>
      </c>
      <c r="F214" s="332" t="s">
        <v>299</v>
      </c>
      <c r="H214" s="126"/>
      <c r="I214" s="126"/>
      <c r="J214" s="126"/>
      <c r="K214" s="126"/>
      <c r="L214" s="126"/>
      <c r="M214" s="126"/>
    </row>
    <row r="215" spans="1:13" s="136" customFormat="1" ht="15" hidden="1" x14ac:dyDescent="0.25">
      <c r="A215" s="134">
        <v>46071</v>
      </c>
      <c r="B215" s="365" t="s">
        <v>103</v>
      </c>
      <c r="C215" s="370" t="s">
        <v>890</v>
      </c>
      <c r="D215" s="366" t="s">
        <v>883</v>
      </c>
      <c r="E215" s="369">
        <v>76</v>
      </c>
      <c r="F215" s="332" t="s">
        <v>299</v>
      </c>
      <c r="H215" s="126"/>
      <c r="I215" s="126"/>
      <c r="J215" s="126"/>
      <c r="K215" s="126"/>
      <c r="L215" s="126"/>
      <c r="M215" s="126"/>
    </row>
    <row r="216" spans="1:13" s="136" customFormat="1" ht="15" hidden="1" x14ac:dyDescent="0.25">
      <c r="A216" s="134">
        <v>46071</v>
      </c>
      <c r="B216" s="365" t="s">
        <v>212</v>
      </c>
      <c r="C216" s="370" t="s">
        <v>893</v>
      </c>
      <c r="D216" s="366" t="s">
        <v>884</v>
      </c>
      <c r="E216" s="369">
        <v>59.9</v>
      </c>
      <c r="F216" s="332" t="s">
        <v>299</v>
      </c>
      <c r="H216" s="126"/>
      <c r="I216" s="126"/>
      <c r="J216" s="126"/>
      <c r="K216" s="126"/>
      <c r="L216" s="126"/>
      <c r="M216" s="126"/>
    </row>
    <row r="217" spans="1:13" s="136" customFormat="1" ht="15" hidden="1" x14ac:dyDescent="0.25">
      <c r="A217" s="134">
        <v>46071</v>
      </c>
      <c r="B217" s="365" t="s">
        <v>212</v>
      </c>
      <c r="C217" s="370" t="s">
        <v>893</v>
      </c>
      <c r="D217" s="366" t="s">
        <v>885</v>
      </c>
      <c r="E217" s="369">
        <v>622.15</v>
      </c>
      <c r="F217" s="332" t="s">
        <v>299</v>
      </c>
      <c r="H217" s="126"/>
      <c r="I217" s="126"/>
      <c r="J217" s="126"/>
      <c r="K217" s="126"/>
      <c r="L217" s="126"/>
      <c r="M217" s="126"/>
    </row>
    <row r="218" spans="1:13" s="136" customFormat="1" ht="15" hidden="1" x14ac:dyDescent="0.25">
      <c r="A218" s="134">
        <v>46071</v>
      </c>
      <c r="B218" s="365" t="s">
        <v>49</v>
      </c>
      <c r="C218" s="370" t="s">
        <v>634</v>
      </c>
      <c r="D218" s="366" t="s">
        <v>288</v>
      </c>
      <c r="E218" s="369">
        <v>5000</v>
      </c>
      <c r="F218" s="332" t="s">
        <v>299</v>
      </c>
      <c r="H218" s="126"/>
      <c r="I218" s="126"/>
      <c r="J218" s="126"/>
      <c r="K218" s="126"/>
      <c r="L218" s="126"/>
      <c r="M218" s="126"/>
    </row>
    <row r="219" spans="1:13" s="136" customFormat="1" ht="15" hidden="1" x14ac:dyDescent="0.25">
      <c r="A219" s="134">
        <v>46071</v>
      </c>
      <c r="B219" s="365" t="s">
        <v>212</v>
      </c>
      <c r="C219" s="370" t="s">
        <v>893</v>
      </c>
      <c r="D219" s="366" t="s">
        <v>886</v>
      </c>
      <c r="E219" s="369">
        <v>1283.5</v>
      </c>
      <c r="F219" s="332" t="s">
        <v>299</v>
      </c>
      <c r="H219" s="126"/>
      <c r="I219" s="126"/>
      <c r="J219" s="126"/>
      <c r="K219" s="126"/>
      <c r="L219" s="126"/>
      <c r="M219" s="126"/>
    </row>
    <row r="220" spans="1:13" s="136" customFormat="1" ht="15" hidden="1" x14ac:dyDescent="0.25">
      <c r="A220" s="363">
        <v>46071</v>
      </c>
      <c r="B220" s="365" t="s">
        <v>27</v>
      </c>
      <c r="C220" s="370" t="s">
        <v>537</v>
      </c>
      <c r="D220" s="366" t="s">
        <v>887</v>
      </c>
      <c r="E220" s="369">
        <v>2335.8000000000002</v>
      </c>
      <c r="F220" s="332" t="s">
        <v>299</v>
      </c>
      <c r="H220" s="126"/>
      <c r="I220" s="126"/>
      <c r="J220" s="126"/>
      <c r="K220" s="126"/>
      <c r="L220" s="126"/>
      <c r="M220" s="126"/>
    </row>
    <row r="221" spans="1:13" ht="15" hidden="1" x14ac:dyDescent="0.25">
      <c r="A221" s="363">
        <v>46071</v>
      </c>
      <c r="B221" s="365" t="s">
        <v>241</v>
      </c>
      <c r="C221" s="370" t="s">
        <v>894</v>
      </c>
      <c r="D221" s="366" t="s">
        <v>586</v>
      </c>
      <c r="E221" s="369">
        <v>72268.2</v>
      </c>
      <c r="F221" s="332" t="s">
        <v>299</v>
      </c>
      <c r="G221" s="352"/>
    </row>
    <row r="222" spans="1:13" ht="15" hidden="1" x14ac:dyDescent="0.25">
      <c r="A222" s="363">
        <v>46071</v>
      </c>
      <c r="B222" s="365" t="s">
        <v>19</v>
      </c>
      <c r="C222" s="370" t="s">
        <v>895</v>
      </c>
      <c r="D222" s="366" t="s">
        <v>457</v>
      </c>
      <c r="E222" s="369">
        <v>850</v>
      </c>
      <c r="F222" s="332" t="s">
        <v>299</v>
      </c>
      <c r="G222" s="136"/>
    </row>
    <row r="223" spans="1:13" ht="15" hidden="1" x14ac:dyDescent="0.25">
      <c r="A223" s="363">
        <v>46071</v>
      </c>
      <c r="B223" s="365" t="s">
        <v>40</v>
      </c>
      <c r="C223" s="370" t="s">
        <v>920</v>
      </c>
      <c r="D223" s="366" t="s">
        <v>913</v>
      </c>
      <c r="E223" s="369">
        <v>683.73</v>
      </c>
      <c r="F223" s="332" t="s">
        <v>721</v>
      </c>
    </row>
    <row r="224" spans="1:13" ht="15" hidden="1" x14ac:dyDescent="0.25">
      <c r="A224" s="363">
        <v>46071</v>
      </c>
      <c r="B224" s="365" t="s">
        <v>40</v>
      </c>
      <c r="C224" s="370" t="s">
        <v>921</v>
      </c>
      <c r="D224" s="366" t="s">
        <v>913</v>
      </c>
      <c r="E224" s="369">
        <v>169.03</v>
      </c>
      <c r="F224" s="332" t="s">
        <v>721</v>
      </c>
    </row>
    <row r="225" spans="1:13" ht="15" hidden="1" x14ac:dyDescent="0.25">
      <c r="A225" s="363">
        <v>46071</v>
      </c>
      <c r="B225" s="365" t="s">
        <v>41</v>
      </c>
      <c r="C225" s="370" t="s">
        <v>922</v>
      </c>
      <c r="D225" s="366" t="s">
        <v>913</v>
      </c>
      <c r="E225" s="369">
        <v>593.29</v>
      </c>
      <c r="F225" s="332" t="s">
        <v>721</v>
      </c>
    </row>
    <row r="226" spans="1:13" ht="15" hidden="1" x14ac:dyDescent="0.25">
      <c r="A226" s="363">
        <v>46071</v>
      </c>
      <c r="B226" s="365" t="s">
        <v>41</v>
      </c>
      <c r="C226" s="370" t="s">
        <v>923</v>
      </c>
      <c r="D226" s="366" t="s">
        <v>913</v>
      </c>
      <c r="E226" s="369">
        <v>1462.24</v>
      </c>
      <c r="F226" s="332" t="s">
        <v>721</v>
      </c>
    </row>
    <row r="227" spans="1:13" ht="15" hidden="1" x14ac:dyDescent="0.25">
      <c r="A227" s="363">
        <v>46071</v>
      </c>
      <c r="B227" s="365" t="s">
        <v>203</v>
      </c>
      <c r="C227" s="370" t="s">
        <v>596</v>
      </c>
      <c r="D227" s="366" t="s">
        <v>869</v>
      </c>
      <c r="E227" s="369">
        <v>47323.66</v>
      </c>
      <c r="F227" s="332" t="s">
        <v>721</v>
      </c>
    </row>
    <row r="228" spans="1:13" ht="15" hidden="1" x14ac:dyDescent="0.25">
      <c r="A228" s="363">
        <v>46071</v>
      </c>
      <c r="B228" s="365" t="s">
        <v>212</v>
      </c>
      <c r="C228" s="370" t="s">
        <v>892</v>
      </c>
      <c r="D228" s="366" t="s">
        <v>745</v>
      </c>
      <c r="E228" s="369">
        <v>1906.05</v>
      </c>
      <c r="F228" s="332" t="s">
        <v>721</v>
      </c>
    </row>
    <row r="229" spans="1:13" ht="15" hidden="1" x14ac:dyDescent="0.25">
      <c r="A229" s="363">
        <v>46071</v>
      </c>
      <c r="B229" s="365" t="s">
        <v>212</v>
      </c>
      <c r="C229" s="370" t="s">
        <v>924</v>
      </c>
      <c r="D229" s="366" t="s">
        <v>700</v>
      </c>
      <c r="E229" s="369">
        <v>1964.62</v>
      </c>
      <c r="F229" s="332" t="s">
        <v>721</v>
      </c>
    </row>
    <row r="230" spans="1:13" s="136" customFormat="1" ht="15" hidden="1" x14ac:dyDescent="0.25">
      <c r="A230" s="363">
        <v>46071</v>
      </c>
      <c r="B230" s="365" t="s">
        <v>199</v>
      </c>
      <c r="C230" s="370" t="s">
        <v>925</v>
      </c>
      <c r="D230" s="366" t="s">
        <v>914</v>
      </c>
      <c r="E230" s="369">
        <v>8587.35</v>
      </c>
      <c r="F230" s="332" t="s">
        <v>721</v>
      </c>
      <c r="G230" s="126"/>
      <c r="H230" s="126"/>
      <c r="I230" s="126"/>
      <c r="J230" s="126"/>
      <c r="K230" s="126"/>
      <c r="L230" s="126"/>
      <c r="M230" s="126"/>
    </row>
    <row r="231" spans="1:13" s="136" customFormat="1" ht="15" hidden="1" x14ac:dyDescent="0.25">
      <c r="A231" s="363">
        <v>46071</v>
      </c>
      <c r="B231" s="365" t="s">
        <v>212</v>
      </c>
      <c r="C231" s="370" t="s">
        <v>892</v>
      </c>
      <c r="D231" s="366" t="s">
        <v>747</v>
      </c>
      <c r="E231" s="369">
        <v>4620.21</v>
      </c>
      <c r="F231" s="332" t="s">
        <v>721</v>
      </c>
      <c r="G231" s="126"/>
      <c r="H231" s="126"/>
      <c r="I231" s="126"/>
      <c r="J231" s="126"/>
      <c r="K231" s="126"/>
      <c r="L231" s="126"/>
      <c r="M231" s="126"/>
    </row>
    <row r="232" spans="1:13" s="136" customFormat="1" ht="15" hidden="1" x14ac:dyDescent="0.25">
      <c r="A232" s="363">
        <v>46071</v>
      </c>
      <c r="B232" s="365" t="s">
        <v>65</v>
      </c>
      <c r="C232" s="370" t="s">
        <v>65</v>
      </c>
      <c r="D232" s="366" t="s">
        <v>915</v>
      </c>
      <c r="E232" s="369">
        <v>547.13</v>
      </c>
      <c r="F232" s="332" t="s">
        <v>721</v>
      </c>
      <c r="G232" s="126"/>
      <c r="H232" s="126"/>
      <c r="I232" s="126"/>
      <c r="J232" s="126"/>
      <c r="K232" s="126"/>
      <c r="L232" s="126"/>
      <c r="M232" s="126"/>
    </row>
    <row r="233" spans="1:13" s="136" customFormat="1" ht="15" hidden="1" x14ac:dyDescent="0.25">
      <c r="A233" s="363">
        <v>46071</v>
      </c>
      <c r="B233" s="365" t="s">
        <v>58</v>
      </c>
      <c r="C233" s="370" t="s">
        <v>926</v>
      </c>
      <c r="D233" s="366" t="s">
        <v>778</v>
      </c>
      <c r="E233" s="369">
        <v>120</v>
      </c>
      <c r="F233" s="332" t="s">
        <v>721</v>
      </c>
      <c r="G233" s="126"/>
      <c r="H233" s="126"/>
      <c r="I233" s="126"/>
      <c r="J233" s="126"/>
      <c r="K233" s="126"/>
      <c r="L233" s="126"/>
      <c r="M233" s="126"/>
    </row>
    <row r="234" spans="1:13" s="136" customFormat="1" ht="15" hidden="1" x14ac:dyDescent="0.25">
      <c r="A234" s="363">
        <v>46071</v>
      </c>
      <c r="B234" s="365" t="s">
        <v>212</v>
      </c>
      <c r="C234" s="370" t="s">
        <v>892</v>
      </c>
      <c r="D234" s="366" t="s">
        <v>748</v>
      </c>
      <c r="E234" s="369">
        <v>1397.29</v>
      </c>
      <c r="F234" s="332" t="s">
        <v>721</v>
      </c>
      <c r="G234" s="126"/>
      <c r="H234" s="126"/>
      <c r="I234" s="126"/>
      <c r="J234" s="126"/>
      <c r="K234" s="126"/>
      <c r="L234" s="126"/>
      <c r="M234" s="126"/>
    </row>
    <row r="235" spans="1:13" s="136" customFormat="1" ht="15" hidden="1" x14ac:dyDescent="0.25">
      <c r="A235" s="363">
        <v>46071</v>
      </c>
      <c r="B235" s="365" t="s">
        <v>212</v>
      </c>
      <c r="C235" s="370" t="s">
        <v>892</v>
      </c>
      <c r="D235" s="366" t="s">
        <v>916</v>
      </c>
      <c r="E235" s="369">
        <v>968.71</v>
      </c>
      <c r="F235" s="332" t="s">
        <v>721</v>
      </c>
      <c r="G235" s="126"/>
      <c r="H235" s="126"/>
      <c r="I235" s="126"/>
      <c r="J235" s="126"/>
      <c r="K235" s="126"/>
      <c r="L235" s="126"/>
      <c r="M235" s="126"/>
    </row>
    <row r="236" spans="1:13" s="136" customFormat="1" ht="15" hidden="1" x14ac:dyDescent="0.25">
      <c r="A236" s="363">
        <v>46071</v>
      </c>
      <c r="B236" s="365" t="s">
        <v>49</v>
      </c>
      <c r="C236" s="370" t="s">
        <v>927</v>
      </c>
      <c r="D236" s="366" t="s">
        <v>917</v>
      </c>
      <c r="E236" s="369">
        <v>4000</v>
      </c>
      <c r="F236" s="332" t="s">
        <v>721</v>
      </c>
      <c r="G236" s="126"/>
      <c r="H236" s="126"/>
      <c r="I236" s="126"/>
      <c r="J236" s="126"/>
      <c r="K236" s="126"/>
      <c r="L236" s="126"/>
      <c r="M236" s="126"/>
    </row>
    <row r="237" spans="1:13" s="136" customFormat="1" ht="15" hidden="1" x14ac:dyDescent="0.25">
      <c r="A237" s="363">
        <v>46071</v>
      </c>
      <c r="B237" s="365" t="s">
        <v>47</v>
      </c>
      <c r="C237" s="370" t="s">
        <v>931</v>
      </c>
      <c r="D237" s="366" t="s">
        <v>918</v>
      </c>
      <c r="E237" s="369">
        <v>100</v>
      </c>
      <c r="F237" s="332" t="s">
        <v>721</v>
      </c>
      <c r="G237" s="126"/>
      <c r="H237" s="126"/>
      <c r="I237" s="126"/>
      <c r="J237" s="126"/>
      <c r="K237" s="126"/>
      <c r="L237" s="126"/>
      <c r="M237" s="126"/>
    </row>
    <row r="238" spans="1:13" s="136" customFormat="1" ht="15" hidden="1" x14ac:dyDescent="0.25">
      <c r="A238" s="363">
        <v>46071</v>
      </c>
      <c r="B238" s="365" t="s">
        <v>212</v>
      </c>
      <c r="C238" s="370" t="s">
        <v>928</v>
      </c>
      <c r="D238" s="366" t="s">
        <v>694</v>
      </c>
      <c r="E238" s="369">
        <v>5300</v>
      </c>
      <c r="F238" s="332" t="s">
        <v>721</v>
      </c>
      <c r="G238" s="126"/>
      <c r="H238" s="126"/>
      <c r="I238" s="126"/>
      <c r="J238" s="126"/>
      <c r="K238" s="126"/>
      <c r="L238" s="126"/>
      <c r="M238" s="126"/>
    </row>
    <row r="239" spans="1:13" s="136" customFormat="1" ht="15" hidden="1" x14ac:dyDescent="0.25">
      <c r="A239" s="134">
        <v>46071</v>
      </c>
      <c r="B239" s="365" t="s">
        <v>282</v>
      </c>
      <c r="C239" s="370" t="s">
        <v>929</v>
      </c>
      <c r="D239" s="383" t="s">
        <v>919</v>
      </c>
      <c r="E239" s="389">
        <v>500</v>
      </c>
      <c r="F239" s="332" t="s">
        <v>721</v>
      </c>
      <c r="G239" s="126"/>
      <c r="H239" s="126"/>
      <c r="I239" s="126"/>
      <c r="J239" s="126"/>
      <c r="K239" s="126"/>
      <c r="L239" s="126"/>
      <c r="M239" s="126"/>
    </row>
    <row r="240" spans="1:13" s="136" customFormat="1" ht="15" hidden="1" x14ac:dyDescent="0.25">
      <c r="A240" s="134">
        <v>46071</v>
      </c>
      <c r="B240" s="365" t="s">
        <v>47</v>
      </c>
      <c r="C240" s="370" t="s">
        <v>931</v>
      </c>
      <c r="D240" s="383" t="s">
        <v>930</v>
      </c>
      <c r="E240" s="389">
        <v>319.55</v>
      </c>
      <c r="F240" s="332" t="s">
        <v>721</v>
      </c>
      <c r="G240" s="126"/>
      <c r="H240" s="126"/>
      <c r="I240" s="126"/>
      <c r="J240" s="126"/>
      <c r="K240" s="126"/>
      <c r="L240" s="126"/>
      <c r="M240" s="126"/>
    </row>
    <row r="241" spans="1:13" s="136" customFormat="1" ht="15" hidden="1" x14ac:dyDescent="0.25">
      <c r="A241" s="134">
        <v>46072</v>
      </c>
      <c r="B241" s="365" t="s">
        <v>241</v>
      </c>
      <c r="C241" s="370" t="s">
        <v>904</v>
      </c>
      <c r="D241" s="383" t="s">
        <v>586</v>
      </c>
      <c r="E241" s="389">
        <v>3399</v>
      </c>
      <c r="F241" s="332" t="s">
        <v>299</v>
      </c>
      <c r="G241" s="126"/>
      <c r="H241" s="126"/>
      <c r="I241" s="126"/>
      <c r="J241" s="126"/>
      <c r="K241" s="126"/>
      <c r="L241" s="126"/>
      <c r="M241" s="126"/>
    </row>
    <row r="242" spans="1:13" s="136" customFormat="1" ht="15" hidden="1" x14ac:dyDescent="0.25">
      <c r="A242" s="134">
        <v>46072</v>
      </c>
      <c r="B242" s="365" t="s">
        <v>27</v>
      </c>
      <c r="C242" s="370" t="s">
        <v>903</v>
      </c>
      <c r="D242" s="383" t="s">
        <v>662</v>
      </c>
      <c r="E242" s="389">
        <v>14054.91</v>
      </c>
      <c r="F242" s="332" t="s">
        <v>299</v>
      </c>
      <c r="G242" s="126"/>
      <c r="H242" s="126"/>
      <c r="I242" s="126"/>
      <c r="J242" s="126"/>
      <c r="K242" s="126"/>
      <c r="L242" s="126"/>
      <c r="M242" s="126"/>
    </row>
    <row r="243" spans="1:13" s="136" customFormat="1" ht="15" hidden="1" x14ac:dyDescent="0.25">
      <c r="A243" s="134">
        <v>46072</v>
      </c>
      <c r="B243" s="365" t="s">
        <v>203</v>
      </c>
      <c r="C243" s="370" t="s">
        <v>596</v>
      </c>
      <c r="D243" s="383" t="s">
        <v>588</v>
      </c>
      <c r="E243" s="389">
        <v>118.24</v>
      </c>
      <c r="F243" s="332" t="s">
        <v>299</v>
      </c>
      <c r="G243" s="126"/>
      <c r="H243" s="126"/>
      <c r="I243" s="126"/>
      <c r="J243" s="126"/>
      <c r="K243" s="126"/>
      <c r="L243" s="126"/>
      <c r="M243" s="126"/>
    </row>
    <row r="244" spans="1:13" s="136" customFormat="1" ht="15" hidden="1" x14ac:dyDescent="0.25">
      <c r="A244" s="134">
        <v>46072</v>
      </c>
      <c r="B244" s="365" t="s">
        <v>19</v>
      </c>
      <c r="C244" s="370" t="s">
        <v>905</v>
      </c>
      <c r="D244" s="383" t="s">
        <v>899</v>
      </c>
      <c r="E244" s="389">
        <v>400</v>
      </c>
      <c r="F244" s="332" t="s">
        <v>299</v>
      </c>
      <c r="G244" s="139"/>
      <c r="H244" s="126"/>
      <c r="I244" s="126"/>
      <c r="J244" s="126"/>
      <c r="K244" s="126"/>
      <c r="L244" s="126"/>
      <c r="M244" s="126"/>
    </row>
    <row r="245" spans="1:13" s="136" customFormat="1" ht="15" hidden="1" x14ac:dyDescent="0.25">
      <c r="A245" s="134">
        <v>46072</v>
      </c>
      <c r="B245" s="365" t="s">
        <v>21</v>
      </c>
      <c r="C245" s="370" t="s">
        <v>906</v>
      </c>
      <c r="D245" s="383" t="s">
        <v>900</v>
      </c>
      <c r="E245" s="389">
        <v>200</v>
      </c>
      <c r="F245" s="332" t="s">
        <v>299</v>
      </c>
      <c r="G245" s="126"/>
      <c r="H245" s="126"/>
      <c r="I245" s="126"/>
      <c r="J245" s="126"/>
      <c r="K245" s="126"/>
      <c r="L245" s="126"/>
      <c r="M245" s="126"/>
    </row>
    <row r="246" spans="1:13" s="136" customFormat="1" ht="15" hidden="1" x14ac:dyDescent="0.25">
      <c r="A246" s="134">
        <v>46072</v>
      </c>
      <c r="B246" s="365" t="s">
        <v>241</v>
      </c>
      <c r="C246" s="370" t="s">
        <v>907</v>
      </c>
      <c r="D246" s="383" t="s">
        <v>590</v>
      </c>
      <c r="E246" s="389">
        <v>694.93</v>
      </c>
      <c r="F246" s="332" t="s">
        <v>299</v>
      </c>
      <c r="G246" s="126"/>
      <c r="H246" s="126"/>
      <c r="I246" s="126"/>
      <c r="J246" s="126"/>
      <c r="K246" s="126"/>
      <c r="L246" s="126"/>
      <c r="M246" s="126"/>
    </row>
    <row r="247" spans="1:13" s="136" customFormat="1" ht="15" hidden="1" x14ac:dyDescent="0.25">
      <c r="A247" s="134">
        <v>46072</v>
      </c>
      <c r="B247" s="365" t="s">
        <v>118</v>
      </c>
      <c r="C247" s="370" t="s">
        <v>113</v>
      </c>
      <c r="D247" s="383" t="s">
        <v>901</v>
      </c>
      <c r="E247" s="390">
        <v>645</v>
      </c>
      <c r="F247" s="332" t="s">
        <v>299</v>
      </c>
      <c r="G247" s="126"/>
      <c r="H247" s="126"/>
      <c r="I247" s="126"/>
      <c r="J247" s="126"/>
      <c r="K247" s="126"/>
      <c r="L247" s="126"/>
      <c r="M247" s="126"/>
    </row>
    <row r="248" spans="1:13" s="136" customFormat="1" ht="15" hidden="1" x14ac:dyDescent="0.25">
      <c r="A248" s="134">
        <v>46072</v>
      </c>
      <c r="B248" s="365" t="s">
        <v>21</v>
      </c>
      <c r="C248" s="370" t="s">
        <v>908</v>
      </c>
      <c r="D248" s="383" t="s">
        <v>902</v>
      </c>
      <c r="E248" s="390">
        <v>150</v>
      </c>
      <c r="F248" s="332" t="s">
        <v>299</v>
      </c>
      <c r="G248" s="126"/>
      <c r="H248" s="126"/>
      <c r="I248" s="126"/>
      <c r="J248" s="126"/>
      <c r="K248" s="126"/>
      <c r="L248" s="126"/>
      <c r="M248" s="126"/>
    </row>
    <row r="249" spans="1:13" s="136" customFormat="1" ht="15" hidden="1" x14ac:dyDescent="0.25">
      <c r="A249" s="134">
        <v>46072</v>
      </c>
      <c r="B249" s="365" t="s">
        <v>71</v>
      </c>
      <c r="C249" s="370" t="s">
        <v>910</v>
      </c>
      <c r="D249" s="383" t="s">
        <v>909</v>
      </c>
      <c r="E249" s="390">
        <v>118.24</v>
      </c>
      <c r="F249" s="332" t="s">
        <v>870</v>
      </c>
      <c r="G249" s="126"/>
      <c r="H249" s="126"/>
      <c r="I249" s="126"/>
      <c r="J249" s="126"/>
      <c r="K249" s="126"/>
      <c r="L249" s="126"/>
      <c r="M249" s="126"/>
    </row>
    <row r="250" spans="1:13" s="136" customFormat="1" ht="15" hidden="1" x14ac:dyDescent="0.25">
      <c r="A250" s="134">
        <v>46072</v>
      </c>
      <c r="B250" s="365" t="s">
        <v>108</v>
      </c>
      <c r="C250" s="370" t="s">
        <v>783</v>
      </c>
      <c r="D250" s="383" t="s">
        <v>1076</v>
      </c>
      <c r="E250" s="390">
        <v>0.9</v>
      </c>
      <c r="F250" s="332" t="s">
        <v>808</v>
      </c>
      <c r="G250" s="126"/>
      <c r="H250" s="126"/>
      <c r="I250" s="126"/>
      <c r="J250" s="126"/>
      <c r="K250" s="126"/>
      <c r="L250" s="126"/>
      <c r="M250" s="126"/>
    </row>
    <row r="251" spans="1:13" s="136" customFormat="1" ht="15" hidden="1" x14ac:dyDescent="0.25">
      <c r="A251" s="134">
        <v>46073</v>
      </c>
      <c r="B251" s="365" t="s">
        <v>269</v>
      </c>
      <c r="C251" s="370" t="s">
        <v>941</v>
      </c>
      <c r="D251" s="383" t="s">
        <v>932</v>
      </c>
      <c r="E251" s="390">
        <v>2083.19</v>
      </c>
      <c r="F251" s="332" t="s">
        <v>870</v>
      </c>
      <c r="G251" s="126"/>
      <c r="H251" s="126"/>
      <c r="I251" s="126"/>
      <c r="J251" s="126"/>
      <c r="K251" s="126"/>
      <c r="L251" s="126"/>
      <c r="M251" s="126"/>
    </row>
    <row r="252" spans="1:13" s="136" customFormat="1" ht="15" hidden="1" x14ac:dyDescent="0.25">
      <c r="A252" s="134">
        <v>46073</v>
      </c>
      <c r="B252" s="365" t="s">
        <v>269</v>
      </c>
      <c r="C252" s="370" t="s">
        <v>941</v>
      </c>
      <c r="D252" s="383" t="s">
        <v>933</v>
      </c>
      <c r="E252" s="390">
        <v>626.25</v>
      </c>
      <c r="F252" s="332" t="s">
        <v>870</v>
      </c>
      <c r="G252" s="126"/>
      <c r="H252" s="126"/>
      <c r="I252" s="126"/>
      <c r="J252" s="126"/>
      <c r="K252" s="126"/>
      <c r="L252" s="126"/>
      <c r="M252" s="126"/>
    </row>
    <row r="253" spans="1:13" s="136" customFormat="1" ht="15" hidden="1" x14ac:dyDescent="0.25">
      <c r="A253" s="134">
        <v>46073</v>
      </c>
      <c r="B253" s="365" t="s">
        <v>269</v>
      </c>
      <c r="C253" s="370" t="s">
        <v>941</v>
      </c>
      <c r="D253" s="383" t="s">
        <v>754</v>
      </c>
      <c r="E253" s="390">
        <v>829.76</v>
      </c>
      <c r="F253" s="332" t="s">
        <v>721</v>
      </c>
      <c r="G253" s="126"/>
      <c r="H253" s="126"/>
      <c r="I253" s="126"/>
      <c r="J253" s="126"/>
      <c r="K253" s="126"/>
      <c r="L253" s="126"/>
      <c r="M253" s="126"/>
    </row>
    <row r="254" spans="1:13" s="136" customFormat="1" ht="15" hidden="1" x14ac:dyDescent="0.25">
      <c r="A254" s="134">
        <v>46073</v>
      </c>
      <c r="B254" s="365" t="s">
        <v>269</v>
      </c>
      <c r="C254" s="370" t="s">
        <v>941</v>
      </c>
      <c r="D254" s="383" t="s">
        <v>937</v>
      </c>
      <c r="E254" s="390">
        <v>569.78</v>
      </c>
      <c r="F254" s="332" t="s">
        <v>721</v>
      </c>
      <c r="G254" s="126"/>
      <c r="H254" s="126"/>
      <c r="I254" s="126"/>
      <c r="J254" s="126"/>
      <c r="K254" s="126"/>
      <c r="L254" s="126"/>
      <c r="M254" s="126"/>
    </row>
    <row r="255" spans="1:13" s="136" customFormat="1" ht="15" hidden="1" x14ac:dyDescent="0.25">
      <c r="A255" s="134">
        <v>46073</v>
      </c>
      <c r="B255" s="365" t="s">
        <v>269</v>
      </c>
      <c r="C255" s="370" t="s">
        <v>941</v>
      </c>
      <c r="D255" s="383" t="s">
        <v>760</v>
      </c>
      <c r="E255" s="390">
        <v>1484</v>
      </c>
      <c r="F255" s="332" t="s">
        <v>721</v>
      </c>
      <c r="G255" s="126"/>
      <c r="H255" s="126"/>
      <c r="I255" s="126"/>
      <c r="J255" s="126"/>
      <c r="K255" s="126"/>
      <c r="L255" s="126"/>
      <c r="M255" s="126"/>
    </row>
    <row r="256" spans="1:13" s="136" customFormat="1" ht="15" hidden="1" x14ac:dyDescent="0.25">
      <c r="A256" s="134">
        <v>46073</v>
      </c>
      <c r="B256" s="365" t="s">
        <v>204</v>
      </c>
      <c r="C256" s="370" t="s">
        <v>596</v>
      </c>
      <c r="D256" s="383" t="s">
        <v>692</v>
      </c>
      <c r="E256" s="390">
        <v>16642.490000000002</v>
      </c>
      <c r="F256" s="332" t="s">
        <v>721</v>
      </c>
      <c r="G256" s="126"/>
      <c r="H256" s="126"/>
      <c r="I256" s="126"/>
      <c r="J256" s="126"/>
      <c r="K256" s="126"/>
      <c r="L256" s="126"/>
      <c r="M256" s="126"/>
    </row>
    <row r="257" spans="1:13" s="136" customFormat="1" ht="15" hidden="1" x14ac:dyDescent="0.25">
      <c r="A257" s="134">
        <v>46073</v>
      </c>
      <c r="B257" s="365" t="s">
        <v>269</v>
      </c>
      <c r="C257" s="370" t="s">
        <v>941</v>
      </c>
      <c r="D257" s="383" t="s">
        <v>747</v>
      </c>
      <c r="E257" s="390">
        <v>1272</v>
      </c>
      <c r="F257" s="332" t="s">
        <v>721</v>
      </c>
      <c r="G257" s="139"/>
      <c r="H257" s="126"/>
      <c r="I257" s="126"/>
      <c r="J257" s="126"/>
      <c r="K257" s="126"/>
      <c r="L257" s="126"/>
      <c r="M257" s="126"/>
    </row>
    <row r="258" spans="1:13" s="136" customFormat="1" ht="15" hidden="1" x14ac:dyDescent="0.25">
      <c r="A258" s="134">
        <v>46073</v>
      </c>
      <c r="B258" s="365" t="s">
        <v>269</v>
      </c>
      <c r="C258" s="370" t="s">
        <v>941</v>
      </c>
      <c r="D258" s="383" t="s">
        <v>756</v>
      </c>
      <c r="E258" s="390">
        <v>720</v>
      </c>
      <c r="F258" s="332" t="s">
        <v>721</v>
      </c>
      <c r="G258" s="126"/>
      <c r="H258" s="126"/>
      <c r="I258" s="126"/>
      <c r="J258" s="126"/>
      <c r="K258" s="126"/>
      <c r="L258" s="126"/>
      <c r="M258" s="126"/>
    </row>
    <row r="259" spans="1:13" s="136" customFormat="1" ht="15" hidden="1" x14ac:dyDescent="0.25">
      <c r="A259" s="134">
        <v>46073</v>
      </c>
      <c r="B259" s="365" t="s">
        <v>269</v>
      </c>
      <c r="C259" s="370" t="s">
        <v>941</v>
      </c>
      <c r="D259" s="383" t="s">
        <v>748</v>
      </c>
      <c r="E259" s="390">
        <v>804.92</v>
      </c>
      <c r="F259" s="332" t="s">
        <v>721</v>
      </c>
      <c r="G259" s="126"/>
      <c r="H259" s="126"/>
      <c r="I259" s="126"/>
      <c r="J259" s="126"/>
      <c r="K259" s="126"/>
      <c r="L259" s="126"/>
      <c r="M259" s="126"/>
    </row>
    <row r="260" spans="1:13" s="136" customFormat="1" ht="15" hidden="1" x14ac:dyDescent="0.25">
      <c r="A260" s="134">
        <v>46073</v>
      </c>
      <c r="B260" s="365" t="s">
        <v>269</v>
      </c>
      <c r="C260" s="370" t="s">
        <v>941</v>
      </c>
      <c r="D260" s="383" t="s">
        <v>746</v>
      </c>
      <c r="E260" s="390">
        <v>629.91999999999996</v>
      </c>
      <c r="F260" s="332" t="s">
        <v>721</v>
      </c>
      <c r="G260" s="139"/>
      <c r="H260" s="126"/>
      <c r="I260" s="126"/>
      <c r="J260" s="126"/>
      <c r="K260" s="126"/>
      <c r="L260" s="126"/>
      <c r="M260" s="126"/>
    </row>
    <row r="261" spans="1:13" s="136" customFormat="1" ht="15" hidden="1" x14ac:dyDescent="0.25">
      <c r="A261" s="134">
        <v>46073</v>
      </c>
      <c r="B261" s="365" t="s">
        <v>269</v>
      </c>
      <c r="C261" s="370" t="s">
        <v>941</v>
      </c>
      <c r="D261" s="383" t="s">
        <v>769</v>
      </c>
      <c r="E261" s="390">
        <v>985.93</v>
      </c>
      <c r="F261" s="332" t="s">
        <v>721</v>
      </c>
      <c r="G261" s="126"/>
      <c r="H261" s="126"/>
      <c r="I261" s="126"/>
      <c r="J261" s="126"/>
      <c r="K261" s="126"/>
      <c r="L261" s="126"/>
      <c r="M261" s="126"/>
    </row>
    <row r="262" spans="1:13" s="136" customFormat="1" ht="15" hidden="1" x14ac:dyDescent="0.25">
      <c r="A262" s="134">
        <v>46073</v>
      </c>
      <c r="B262" s="365" t="s">
        <v>269</v>
      </c>
      <c r="C262" s="370" t="s">
        <v>941</v>
      </c>
      <c r="D262" s="383" t="s">
        <v>768</v>
      </c>
      <c r="E262" s="390">
        <v>832</v>
      </c>
      <c r="F262" s="332" t="s">
        <v>721</v>
      </c>
      <c r="G262" s="126"/>
      <c r="H262" s="126"/>
      <c r="I262" s="126"/>
      <c r="J262" s="126"/>
      <c r="K262" s="126"/>
      <c r="L262" s="126"/>
      <c r="M262" s="126"/>
    </row>
    <row r="263" spans="1:13" s="136" customFormat="1" ht="15" hidden="1" x14ac:dyDescent="0.25">
      <c r="A263" s="134">
        <v>46073</v>
      </c>
      <c r="B263" s="365" t="s">
        <v>269</v>
      </c>
      <c r="C263" s="370" t="s">
        <v>941</v>
      </c>
      <c r="D263" s="383" t="s">
        <v>757</v>
      </c>
      <c r="E263" s="390">
        <v>1487.4</v>
      </c>
      <c r="F263" s="332" t="s">
        <v>721</v>
      </c>
      <c r="G263" s="126"/>
      <c r="H263" s="126"/>
      <c r="I263" s="126"/>
      <c r="J263" s="126"/>
      <c r="K263" s="126"/>
      <c r="L263" s="126"/>
      <c r="M263" s="126"/>
    </row>
    <row r="264" spans="1:13" s="136" customFormat="1" ht="15" hidden="1" x14ac:dyDescent="0.25">
      <c r="A264" s="134">
        <v>46073</v>
      </c>
      <c r="B264" s="365" t="s">
        <v>269</v>
      </c>
      <c r="C264" s="370" t="s">
        <v>941</v>
      </c>
      <c r="D264" s="383" t="s">
        <v>767</v>
      </c>
      <c r="E264" s="390">
        <v>1295.4000000000001</v>
      </c>
      <c r="F264" s="332" t="s">
        <v>721</v>
      </c>
      <c r="G264" s="126"/>
      <c r="H264" s="126"/>
      <c r="I264" s="126"/>
      <c r="J264" s="126"/>
      <c r="K264" s="126"/>
      <c r="L264" s="126"/>
      <c r="M264" s="126"/>
    </row>
    <row r="265" spans="1:13" s="136" customFormat="1" ht="15" hidden="1" x14ac:dyDescent="0.25">
      <c r="A265" s="134">
        <v>46073</v>
      </c>
      <c r="B265" s="365" t="s">
        <v>269</v>
      </c>
      <c r="C265" s="370" t="s">
        <v>941</v>
      </c>
      <c r="D265" s="383" t="s">
        <v>765</v>
      </c>
      <c r="E265" s="390">
        <v>848.4</v>
      </c>
      <c r="F265" s="332" t="s">
        <v>721</v>
      </c>
      <c r="G265" s="126"/>
      <c r="H265" s="126"/>
      <c r="I265" s="126"/>
      <c r="J265" s="126"/>
      <c r="K265" s="126"/>
      <c r="L265" s="126"/>
      <c r="M265" s="126"/>
    </row>
    <row r="266" spans="1:13" s="136" customFormat="1" ht="15" hidden="1" x14ac:dyDescent="0.25">
      <c r="A266" s="134">
        <v>46073</v>
      </c>
      <c r="B266" s="365" t="s">
        <v>269</v>
      </c>
      <c r="C266" s="370" t="s">
        <v>941</v>
      </c>
      <c r="D266" s="383" t="s">
        <v>700</v>
      </c>
      <c r="E266" s="390">
        <v>1892.1</v>
      </c>
      <c r="F266" s="332" t="s">
        <v>721</v>
      </c>
      <c r="G266" s="126"/>
      <c r="H266" s="126"/>
      <c r="I266" s="126"/>
      <c r="J266" s="126"/>
      <c r="K266" s="126"/>
      <c r="L266" s="126"/>
      <c r="M266" s="126"/>
    </row>
    <row r="267" spans="1:13" s="136" customFormat="1" ht="15" hidden="1" x14ac:dyDescent="0.25">
      <c r="A267" s="134">
        <v>46073</v>
      </c>
      <c r="B267" s="365" t="s">
        <v>269</v>
      </c>
      <c r="C267" s="370" t="s">
        <v>941</v>
      </c>
      <c r="D267" s="383" t="s">
        <v>764</v>
      </c>
      <c r="E267" s="390">
        <v>804.92</v>
      </c>
      <c r="F267" s="332" t="s">
        <v>721</v>
      </c>
      <c r="G267" s="126"/>
      <c r="H267" s="126"/>
      <c r="I267" s="126"/>
      <c r="J267" s="126"/>
      <c r="K267" s="126"/>
      <c r="L267" s="126"/>
      <c r="M267" s="126"/>
    </row>
    <row r="268" spans="1:13" s="136" customFormat="1" ht="15" hidden="1" x14ac:dyDescent="0.25">
      <c r="A268" s="134">
        <v>46073</v>
      </c>
      <c r="B268" s="365" t="s">
        <v>204</v>
      </c>
      <c r="C268" s="370" t="s">
        <v>596</v>
      </c>
      <c r="D268" s="383" t="s">
        <v>938</v>
      </c>
      <c r="E268" s="390">
        <v>2709.44</v>
      </c>
      <c r="F268" s="332" t="s">
        <v>721</v>
      </c>
      <c r="G268" s="126"/>
      <c r="H268" s="126"/>
      <c r="I268" s="126"/>
      <c r="J268" s="126"/>
      <c r="K268" s="126"/>
      <c r="L268" s="126"/>
      <c r="M268" s="126"/>
    </row>
    <row r="269" spans="1:13" s="136" customFormat="1" ht="15" hidden="1" x14ac:dyDescent="0.25">
      <c r="A269" s="134">
        <v>46073</v>
      </c>
      <c r="B269" s="365" t="s">
        <v>269</v>
      </c>
      <c r="C269" s="370" t="s">
        <v>941</v>
      </c>
      <c r="D269" s="383" t="s">
        <v>762</v>
      </c>
      <c r="E269" s="390">
        <v>751.26</v>
      </c>
      <c r="F269" s="332" t="s">
        <v>721</v>
      </c>
      <c r="G269" s="126"/>
      <c r="H269" s="126"/>
      <c r="I269" s="126"/>
      <c r="J269" s="126"/>
      <c r="K269" s="126"/>
      <c r="L269" s="126"/>
      <c r="M269" s="126"/>
    </row>
    <row r="270" spans="1:13" s="136" customFormat="1" ht="15" hidden="1" x14ac:dyDescent="0.25">
      <c r="A270" s="134">
        <v>46073</v>
      </c>
      <c r="B270" s="365" t="s">
        <v>269</v>
      </c>
      <c r="C270" s="370" t="s">
        <v>941</v>
      </c>
      <c r="D270" s="383" t="s">
        <v>763</v>
      </c>
      <c r="E270" s="390">
        <v>695.17</v>
      </c>
      <c r="F270" s="332" t="s">
        <v>721</v>
      </c>
      <c r="G270" s="126"/>
      <c r="H270" s="126"/>
      <c r="I270" s="126"/>
      <c r="J270" s="126"/>
      <c r="K270" s="126"/>
      <c r="L270" s="126"/>
      <c r="M270" s="126"/>
    </row>
    <row r="271" spans="1:13" s="136" customFormat="1" ht="15" hidden="1" x14ac:dyDescent="0.25">
      <c r="A271" s="134">
        <v>46073</v>
      </c>
      <c r="B271" s="365" t="s">
        <v>269</v>
      </c>
      <c r="C271" s="370" t="s">
        <v>941</v>
      </c>
      <c r="D271" s="383" t="s">
        <v>778</v>
      </c>
      <c r="E271" s="390">
        <v>590</v>
      </c>
      <c r="F271" s="332" t="s">
        <v>721</v>
      </c>
      <c r="G271" s="126"/>
      <c r="H271" s="126"/>
      <c r="I271" s="126"/>
      <c r="J271" s="126"/>
      <c r="K271" s="126"/>
      <c r="L271" s="126"/>
      <c r="M271" s="126"/>
    </row>
    <row r="272" spans="1:13" s="136" customFormat="1" ht="15" hidden="1" x14ac:dyDescent="0.25">
      <c r="A272" s="134">
        <v>46073</v>
      </c>
      <c r="B272" s="365" t="s">
        <v>269</v>
      </c>
      <c r="C272" s="370" t="s">
        <v>941</v>
      </c>
      <c r="D272" s="383" t="s">
        <v>749</v>
      </c>
      <c r="E272" s="390">
        <v>1091.08</v>
      </c>
      <c r="F272" s="332" t="s">
        <v>721</v>
      </c>
      <c r="G272" s="126"/>
      <c r="H272" s="126"/>
      <c r="I272" s="126"/>
      <c r="J272" s="126"/>
      <c r="K272" s="126"/>
      <c r="L272" s="126"/>
      <c r="M272" s="126"/>
    </row>
    <row r="273" spans="1:13" s="136" customFormat="1" ht="15" hidden="1" x14ac:dyDescent="0.25">
      <c r="A273" s="134">
        <v>46073</v>
      </c>
      <c r="B273" s="365" t="s">
        <v>269</v>
      </c>
      <c r="C273" s="370" t="s">
        <v>941</v>
      </c>
      <c r="D273" s="383" t="s">
        <v>750</v>
      </c>
      <c r="E273" s="390">
        <v>884.92</v>
      </c>
      <c r="F273" s="332" t="s">
        <v>721</v>
      </c>
      <c r="G273" s="126"/>
      <c r="H273" s="126"/>
      <c r="I273" s="126"/>
      <c r="J273" s="126"/>
      <c r="K273" s="126"/>
      <c r="L273" s="126"/>
      <c r="M273" s="126"/>
    </row>
    <row r="274" spans="1:13" s="136" customFormat="1" ht="15" hidden="1" x14ac:dyDescent="0.25">
      <c r="A274" s="134">
        <v>46073</v>
      </c>
      <c r="B274" s="365" t="s">
        <v>269</v>
      </c>
      <c r="C274" s="370" t="s">
        <v>941</v>
      </c>
      <c r="D274" s="383" t="s">
        <v>766</v>
      </c>
      <c r="E274" s="390">
        <v>804.92</v>
      </c>
      <c r="F274" s="332" t="s">
        <v>721</v>
      </c>
      <c r="G274" s="126"/>
      <c r="H274" s="126"/>
      <c r="I274" s="126"/>
      <c r="J274" s="126"/>
      <c r="K274" s="126"/>
      <c r="L274" s="126"/>
      <c r="M274" s="126"/>
    </row>
    <row r="275" spans="1:13" s="136" customFormat="1" ht="15" hidden="1" x14ac:dyDescent="0.25">
      <c r="A275" s="134">
        <v>46073</v>
      </c>
      <c r="B275" s="365" t="s">
        <v>269</v>
      </c>
      <c r="C275" s="370" t="s">
        <v>941</v>
      </c>
      <c r="D275" s="383" t="s">
        <v>777</v>
      </c>
      <c r="E275" s="390">
        <v>1200</v>
      </c>
      <c r="F275" s="332" t="s">
        <v>721</v>
      </c>
      <c r="G275" s="126"/>
      <c r="H275" s="126"/>
      <c r="I275" s="126"/>
      <c r="J275" s="126"/>
      <c r="K275" s="126"/>
      <c r="L275" s="126"/>
      <c r="M275" s="126"/>
    </row>
    <row r="276" spans="1:13" s="136" customFormat="1" ht="15" hidden="1" x14ac:dyDescent="0.25">
      <c r="A276" s="134">
        <v>46073</v>
      </c>
      <c r="B276" s="365" t="s">
        <v>269</v>
      </c>
      <c r="C276" s="370" t="s">
        <v>941</v>
      </c>
      <c r="D276" s="383" t="s">
        <v>758</v>
      </c>
      <c r="E276" s="390">
        <v>979.44</v>
      </c>
      <c r="F276" s="332" t="s">
        <v>721</v>
      </c>
      <c r="G276" s="126"/>
      <c r="H276" s="126"/>
      <c r="I276" s="126"/>
      <c r="J276" s="126"/>
      <c r="K276" s="126"/>
      <c r="L276" s="126"/>
      <c r="M276" s="126"/>
    </row>
    <row r="277" spans="1:13" s="136" customFormat="1" ht="15" hidden="1" x14ac:dyDescent="0.25">
      <c r="A277" s="134">
        <v>46073</v>
      </c>
      <c r="B277" s="365" t="s">
        <v>269</v>
      </c>
      <c r="C277" s="370" t="s">
        <v>941</v>
      </c>
      <c r="D277" s="383" t="s">
        <v>744</v>
      </c>
      <c r="E277" s="390">
        <v>536.61</v>
      </c>
      <c r="F277" s="332" t="s">
        <v>721</v>
      </c>
      <c r="G277" s="126"/>
      <c r="H277" s="126"/>
      <c r="I277" s="126"/>
      <c r="J277" s="126"/>
      <c r="K277" s="126"/>
      <c r="L277" s="126"/>
      <c r="M277" s="126"/>
    </row>
    <row r="278" spans="1:13" s="136" customFormat="1" ht="15" hidden="1" x14ac:dyDescent="0.25">
      <c r="A278" s="134">
        <v>46073</v>
      </c>
      <c r="B278" s="365" t="s">
        <v>269</v>
      </c>
      <c r="C278" s="370" t="s">
        <v>941</v>
      </c>
      <c r="D278" s="383" t="s">
        <v>694</v>
      </c>
      <c r="E278" s="390">
        <v>5300</v>
      </c>
      <c r="F278" s="332" t="s">
        <v>721</v>
      </c>
      <c r="G278" s="126"/>
      <c r="H278" s="126"/>
      <c r="I278" s="126"/>
      <c r="J278" s="126"/>
      <c r="K278" s="126"/>
      <c r="L278" s="126"/>
      <c r="M278" s="126"/>
    </row>
    <row r="279" spans="1:13" s="136" customFormat="1" ht="15" hidden="1" x14ac:dyDescent="0.25">
      <c r="A279" s="134">
        <v>46073</v>
      </c>
      <c r="B279" s="365" t="s">
        <v>269</v>
      </c>
      <c r="C279" s="370" t="s">
        <v>941</v>
      </c>
      <c r="D279" s="383" t="s">
        <v>761</v>
      </c>
      <c r="E279" s="390">
        <v>890.4</v>
      </c>
      <c r="F279" s="332" t="s">
        <v>721</v>
      </c>
      <c r="G279" s="126"/>
      <c r="H279" s="126"/>
      <c r="I279" s="126"/>
      <c r="J279" s="126"/>
      <c r="K279" s="126"/>
      <c r="L279" s="126"/>
      <c r="M279" s="126"/>
    </row>
    <row r="280" spans="1:13" s="136" customFormat="1" ht="15" hidden="1" x14ac:dyDescent="0.25">
      <c r="A280" s="134">
        <v>46073</v>
      </c>
      <c r="B280" s="365" t="s">
        <v>269</v>
      </c>
      <c r="C280" s="370" t="s">
        <v>941</v>
      </c>
      <c r="D280" s="383" t="s">
        <v>745</v>
      </c>
      <c r="E280" s="390">
        <v>804.92</v>
      </c>
      <c r="F280" s="332" t="s">
        <v>721</v>
      </c>
      <c r="G280" s="126"/>
      <c r="H280" s="126"/>
      <c r="I280" s="126"/>
      <c r="J280" s="126"/>
      <c r="K280" s="126"/>
      <c r="L280" s="126"/>
      <c r="M280" s="126"/>
    </row>
    <row r="281" spans="1:13" s="136" customFormat="1" ht="15" hidden="1" x14ac:dyDescent="0.25">
      <c r="A281" s="134">
        <v>46073</v>
      </c>
      <c r="B281" s="365" t="s">
        <v>269</v>
      </c>
      <c r="C281" s="370" t="s">
        <v>941</v>
      </c>
      <c r="D281" s="383" t="s">
        <v>759</v>
      </c>
      <c r="E281" s="390">
        <v>778.09</v>
      </c>
      <c r="F281" s="332" t="s">
        <v>721</v>
      </c>
      <c r="G281" s="126"/>
      <c r="H281" s="126"/>
      <c r="I281" s="126"/>
      <c r="J281" s="126"/>
      <c r="K281" s="126"/>
      <c r="L281" s="126"/>
      <c r="M281" s="126"/>
    </row>
    <row r="282" spans="1:13" s="136" customFormat="1" ht="15" hidden="1" x14ac:dyDescent="0.25">
      <c r="A282" s="134">
        <v>46073</v>
      </c>
      <c r="B282" s="365" t="s">
        <v>269</v>
      </c>
      <c r="C282" s="370" t="s">
        <v>941</v>
      </c>
      <c r="D282" s="383" t="s">
        <v>751</v>
      </c>
      <c r="E282" s="390">
        <v>804.92</v>
      </c>
      <c r="F282" s="332" t="s">
        <v>721</v>
      </c>
      <c r="G282" s="126"/>
      <c r="H282" s="126"/>
      <c r="I282" s="126"/>
      <c r="J282" s="126"/>
      <c r="K282" s="126"/>
      <c r="L282" s="126"/>
      <c r="M282" s="126"/>
    </row>
    <row r="283" spans="1:13" s="136" customFormat="1" ht="15" hidden="1" x14ac:dyDescent="0.25">
      <c r="A283" s="134">
        <v>46073</v>
      </c>
      <c r="B283" s="365" t="s">
        <v>50</v>
      </c>
      <c r="C283" s="370" t="s">
        <v>942</v>
      </c>
      <c r="D283" s="383" t="s">
        <v>939</v>
      </c>
      <c r="E283" s="390">
        <v>2699.59</v>
      </c>
      <c r="F283" s="332" t="s">
        <v>721</v>
      </c>
      <c r="G283" s="139"/>
      <c r="H283" s="126"/>
      <c r="I283" s="126"/>
      <c r="J283" s="126"/>
      <c r="K283" s="126"/>
      <c r="L283" s="126"/>
      <c r="M283" s="126"/>
    </row>
    <row r="284" spans="1:13" s="136" customFormat="1" ht="15" hidden="1" x14ac:dyDescent="0.25">
      <c r="A284" s="134">
        <v>46073</v>
      </c>
      <c r="B284" s="365" t="s">
        <v>118</v>
      </c>
      <c r="C284" s="370" t="s">
        <v>113</v>
      </c>
      <c r="D284" s="383" t="s">
        <v>940</v>
      </c>
      <c r="E284" s="390">
        <v>300</v>
      </c>
      <c r="F284" s="332" t="s">
        <v>721</v>
      </c>
      <c r="G284" s="139"/>
      <c r="H284" s="126"/>
      <c r="I284" s="126"/>
      <c r="J284" s="126"/>
      <c r="K284" s="126"/>
      <c r="L284" s="126"/>
      <c r="M284" s="126"/>
    </row>
    <row r="285" spans="1:13" s="136" customFormat="1" ht="15" hidden="1" x14ac:dyDescent="0.25">
      <c r="A285" s="134">
        <v>46073</v>
      </c>
      <c r="B285" s="365" t="s">
        <v>241</v>
      </c>
      <c r="C285" s="370" t="s">
        <v>948</v>
      </c>
      <c r="D285" s="383" t="s">
        <v>943</v>
      </c>
      <c r="E285" s="390">
        <v>52350</v>
      </c>
      <c r="F285" s="332" t="s">
        <v>299</v>
      </c>
      <c r="G285" s="148"/>
      <c r="H285" s="126"/>
      <c r="I285" s="126"/>
      <c r="J285" s="126"/>
      <c r="K285" s="126"/>
      <c r="L285" s="126"/>
      <c r="M285" s="126"/>
    </row>
    <row r="286" spans="1:13" ht="15" hidden="1" x14ac:dyDescent="0.25">
      <c r="A286" s="134">
        <v>46073</v>
      </c>
      <c r="B286" s="365" t="s">
        <v>19</v>
      </c>
      <c r="C286" s="370" t="s">
        <v>949</v>
      </c>
      <c r="D286" s="383" t="s">
        <v>944</v>
      </c>
      <c r="E286" s="390">
        <v>34.270000000000003</v>
      </c>
      <c r="F286" s="332" t="s">
        <v>299</v>
      </c>
    </row>
    <row r="287" spans="1:13" ht="15" hidden="1" x14ac:dyDescent="0.25">
      <c r="A287" s="134">
        <v>46073</v>
      </c>
      <c r="B287" s="365" t="s">
        <v>269</v>
      </c>
      <c r="C287" s="370" t="s">
        <v>941</v>
      </c>
      <c r="D287" s="383" t="s">
        <v>266</v>
      </c>
      <c r="E287" s="390">
        <v>1612.74</v>
      </c>
      <c r="F287" s="332" t="s">
        <v>299</v>
      </c>
    </row>
    <row r="288" spans="1:13" ht="15" hidden="1" x14ac:dyDescent="0.25">
      <c r="A288" s="134">
        <v>46073</v>
      </c>
      <c r="B288" s="365" t="s">
        <v>269</v>
      </c>
      <c r="C288" s="370" t="s">
        <v>941</v>
      </c>
      <c r="D288" s="383" t="s">
        <v>621</v>
      </c>
      <c r="E288" s="390">
        <v>1558.2</v>
      </c>
      <c r="F288" s="332" t="s">
        <v>299</v>
      </c>
    </row>
    <row r="289" spans="1:7" ht="15" hidden="1" x14ac:dyDescent="0.25">
      <c r="A289" s="134">
        <v>46073</v>
      </c>
      <c r="B289" s="365" t="s">
        <v>269</v>
      </c>
      <c r="C289" s="370" t="s">
        <v>941</v>
      </c>
      <c r="D289" s="383" t="s">
        <v>606</v>
      </c>
      <c r="E289" s="390">
        <v>1558.2</v>
      </c>
      <c r="F289" s="332" t="s">
        <v>299</v>
      </c>
    </row>
    <row r="290" spans="1:7" ht="15" hidden="1" x14ac:dyDescent="0.25">
      <c r="A290" s="134">
        <v>46073</v>
      </c>
      <c r="B290" s="365" t="s">
        <v>21</v>
      </c>
      <c r="C290" s="370" t="s">
        <v>950</v>
      </c>
      <c r="D290" s="383" t="s">
        <v>945</v>
      </c>
      <c r="E290" s="390">
        <v>95.74</v>
      </c>
      <c r="F290" s="332" t="s">
        <v>299</v>
      </c>
    </row>
    <row r="291" spans="1:7" ht="15" hidden="1" x14ac:dyDescent="0.25">
      <c r="A291" s="134">
        <v>46073</v>
      </c>
      <c r="B291" s="365" t="s">
        <v>108</v>
      </c>
      <c r="C291" s="370" t="s">
        <v>951</v>
      </c>
      <c r="D291" s="383" t="s">
        <v>658</v>
      </c>
      <c r="E291" s="390">
        <v>619</v>
      </c>
      <c r="F291" s="332" t="s">
        <v>299</v>
      </c>
    </row>
    <row r="292" spans="1:7" ht="15" hidden="1" x14ac:dyDescent="0.25">
      <c r="A292" s="134">
        <v>46073</v>
      </c>
      <c r="B292" s="365" t="s">
        <v>35</v>
      </c>
      <c r="C292" s="370" t="s">
        <v>941</v>
      </c>
      <c r="D292" s="383" t="s">
        <v>946</v>
      </c>
      <c r="E292" s="390">
        <v>17</v>
      </c>
      <c r="F292" s="332" t="s">
        <v>299</v>
      </c>
    </row>
    <row r="293" spans="1:7" ht="15" hidden="1" x14ac:dyDescent="0.25">
      <c r="A293" s="134">
        <v>46073</v>
      </c>
      <c r="B293" s="365" t="s">
        <v>269</v>
      </c>
      <c r="C293" s="370" t="s">
        <v>596</v>
      </c>
      <c r="D293" s="383" t="s">
        <v>620</v>
      </c>
      <c r="E293" s="390">
        <v>569.78</v>
      </c>
      <c r="F293" s="332" t="s">
        <v>299</v>
      </c>
    </row>
    <row r="294" spans="1:7" ht="15" hidden="1" x14ac:dyDescent="0.25">
      <c r="A294" s="134">
        <v>46073</v>
      </c>
      <c r="B294" s="365" t="s">
        <v>106</v>
      </c>
      <c r="C294" s="370" t="s">
        <v>952</v>
      </c>
      <c r="D294" s="383" t="s">
        <v>947</v>
      </c>
      <c r="E294" s="390">
        <v>1126.71</v>
      </c>
      <c r="F294" s="332" t="s">
        <v>299</v>
      </c>
      <c r="G294" s="139"/>
    </row>
    <row r="295" spans="1:7" ht="15" hidden="1" x14ac:dyDescent="0.25">
      <c r="A295" s="134">
        <v>46076</v>
      </c>
      <c r="B295" s="365" t="s">
        <v>27</v>
      </c>
      <c r="C295" s="370" t="s">
        <v>1018</v>
      </c>
      <c r="D295" s="383" t="s">
        <v>284</v>
      </c>
      <c r="E295" s="390">
        <v>2422.5</v>
      </c>
      <c r="F295" s="332" t="s">
        <v>299</v>
      </c>
      <c r="G295" s="139"/>
    </row>
    <row r="296" spans="1:7" ht="15" hidden="1" x14ac:dyDescent="0.25">
      <c r="A296" s="134">
        <v>46076</v>
      </c>
      <c r="B296" s="365" t="s">
        <v>27</v>
      </c>
      <c r="C296" s="370" t="s">
        <v>1017</v>
      </c>
      <c r="D296" s="383" t="s">
        <v>284</v>
      </c>
      <c r="E296" s="390">
        <v>1627.5</v>
      </c>
      <c r="F296" s="332" t="s">
        <v>299</v>
      </c>
    </row>
    <row r="297" spans="1:7" ht="15" hidden="1" x14ac:dyDescent="0.25">
      <c r="A297" s="134">
        <v>46076</v>
      </c>
      <c r="B297" s="365" t="s">
        <v>106</v>
      </c>
      <c r="C297" s="370" t="s">
        <v>1019</v>
      </c>
      <c r="D297" s="383" t="s">
        <v>1013</v>
      </c>
      <c r="E297" s="390">
        <v>94.9</v>
      </c>
      <c r="F297" s="332" t="s">
        <v>299</v>
      </c>
    </row>
    <row r="298" spans="1:7" ht="15" hidden="1" x14ac:dyDescent="0.25">
      <c r="A298" s="134">
        <v>46076</v>
      </c>
      <c r="B298" s="365" t="s">
        <v>27</v>
      </c>
      <c r="C298" s="370" t="s">
        <v>1020</v>
      </c>
      <c r="D298" s="383" t="s">
        <v>619</v>
      </c>
      <c r="E298" s="390">
        <v>4283.7700000000004</v>
      </c>
      <c r="F298" s="332" t="s">
        <v>299</v>
      </c>
    </row>
    <row r="299" spans="1:7" ht="15" hidden="1" x14ac:dyDescent="0.25">
      <c r="A299" s="134">
        <v>46076</v>
      </c>
      <c r="B299" s="365" t="s">
        <v>108</v>
      </c>
      <c r="C299" s="370" t="s">
        <v>1021</v>
      </c>
      <c r="D299" s="383" t="s">
        <v>658</v>
      </c>
      <c r="E299" s="390">
        <v>490</v>
      </c>
      <c r="F299" s="332" t="s">
        <v>299</v>
      </c>
    </row>
    <row r="300" spans="1:7" ht="15" hidden="1" x14ac:dyDescent="0.25">
      <c r="A300" s="134">
        <v>46076</v>
      </c>
      <c r="B300" s="365" t="s">
        <v>21</v>
      </c>
      <c r="C300" s="370" t="s">
        <v>1022</v>
      </c>
      <c r="D300" s="383" t="s">
        <v>679</v>
      </c>
      <c r="E300" s="390">
        <v>434.74</v>
      </c>
      <c r="F300" s="332" t="s">
        <v>299</v>
      </c>
    </row>
    <row r="301" spans="1:7" ht="15" hidden="1" x14ac:dyDescent="0.25">
      <c r="A301" s="134">
        <v>46076</v>
      </c>
      <c r="B301" s="365" t="s">
        <v>27</v>
      </c>
      <c r="C301" s="370" t="s">
        <v>1023</v>
      </c>
      <c r="D301" s="383" t="s">
        <v>619</v>
      </c>
      <c r="E301" s="390">
        <v>245.65</v>
      </c>
      <c r="F301" s="332" t="s">
        <v>299</v>
      </c>
    </row>
    <row r="302" spans="1:7" ht="15" hidden="1" x14ac:dyDescent="0.25">
      <c r="A302" s="134">
        <v>46076</v>
      </c>
      <c r="B302" s="365" t="s">
        <v>27</v>
      </c>
      <c r="C302" s="370" t="s">
        <v>1024</v>
      </c>
      <c r="D302" s="383" t="s">
        <v>619</v>
      </c>
      <c r="E302" s="390">
        <v>4275.25</v>
      </c>
      <c r="F302" s="332" t="s">
        <v>299</v>
      </c>
    </row>
    <row r="303" spans="1:7" ht="15" hidden="1" x14ac:dyDescent="0.25">
      <c r="A303" s="134">
        <v>46076</v>
      </c>
      <c r="B303" s="365" t="s">
        <v>108</v>
      </c>
      <c r="C303" s="370" t="s">
        <v>1025</v>
      </c>
      <c r="D303" s="383" t="s">
        <v>1014</v>
      </c>
      <c r="E303" s="390">
        <v>620</v>
      </c>
      <c r="F303" s="332" t="s">
        <v>299</v>
      </c>
    </row>
    <row r="304" spans="1:7" ht="15" hidden="1" x14ac:dyDescent="0.25">
      <c r="A304" s="134">
        <v>46076</v>
      </c>
      <c r="B304" s="365" t="s">
        <v>27</v>
      </c>
      <c r="C304" s="370" t="s">
        <v>1026</v>
      </c>
      <c r="D304" s="383" t="s">
        <v>284</v>
      </c>
      <c r="E304" s="390">
        <v>2255</v>
      </c>
      <c r="F304" s="332" t="s">
        <v>299</v>
      </c>
    </row>
    <row r="305" spans="1:6" ht="15" hidden="1" x14ac:dyDescent="0.25">
      <c r="A305" s="134">
        <v>46076</v>
      </c>
      <c r="B305" s="365" t="s">
        <v>203</v>
      </c>
      <c r="C305" s="370" t="s">
        <v>596</v>
      </c>
      <c r="D305" s="383" t="s">
        <v>620</v>
      </c>
      <c r="E305" s="390">
        <v>280</v>
      </c>
      <c r="F305" s="332" t="s">
        <v>299</v>
      </c>
    </row>
    <row r="306" spans="1:6" ht="15" hidden="1" x14ac:dyDescent="0.25">
      <c r="A306" s="134">
        <v>46076</v>
      </c>
      <c r="B306" s="365" t="s">
        <v>241</v>
      </c>
      <c r="C306" s="370" t="s">
        <v>1027</v>
      </c>
      <c r="D306" s="383" t="s">
        <v>1028</v>
      </c>
      <c r="E306" s="390">
        <v>87469.18</v>
      </c>
      <c r="F306" s="332" t="s">
        <v>299</v>
      </c>
    </row>
    <row r="307" spans="1:6" ht="15" hidden="1" x14ac:dyDescent="0.25">
      <c r="A307" s="134">
        <v>46076</v>
      </c>
      <c r="B307" s="365" t="s">
        <v>125</v>
      </c>
      <c r="C307" s="370" t="s">
        <v>1031</v>
      </c>
      <c r="D307" s="383" t="s">
        <v>615</v>
      </c>
      <c r="E307" s="390">
        <v>51</v>
      </c>
      <c r="F307" s="332" t="s">
        <v>299</v>
      </c>
    </row>
    <row r="308" spans="1:6" ht="15" hidden="1" x14ac:dyDescent="0.25">
      <c r="A308" s="134">
        <v>46076</v>
      </c>
      <c r="B308" s="365" t="s">
        <v>27</v>
      </c>
      <c r="C308" s="370" t="s">
        <v>1030</v>
      </c>
      <c r="D308" s="383" t="s">
        <v>284</v>
      </c>
      <c r="E308" s="390">
        <v>3937.5</v>
      </c>
      <c r="F308" s="332" t="s">
        <v>299</v>
      </c>
    </row>
    <row r="309" spans="1:6" ht="15" hidden="1" x14ac:dyDescent="0.25">
      <c r="A309" s="134">
        <v>46076</v>
      </c>
      <c r="B309" s="365" t="s">
        <v>114</v>
      </c>
      <c r="C309" s="370" t="s">
        <v>1032</v>
      </c>
      <c r="D309" s="383" t="s">
        <v>818</v>
      </c>
      <c r="E309" s="390">
        <v>550</v>
      </c>
      <c r="F309" s="332" t="s">
        <v>299</v>
      </c>
    </row>
    <row r="310" spans="1:6" ht="15" hidden="1" x14ac:dyDescent="0.25">
      <c r="A310" s="134">
        <v>46076</v>
      </c>
      <c r="B310" s="365" t="s">
        <v>212</v>
      </c>
      <c r="C310" s="370" t="s">
        <v>1033</v>
      </c>
      <c r="D310" s="383" t="s">
        <v>1015</v>
      </c>
      <c r="E310" s="390">
        <v>322.2</v>
      </c>
      <c r="F310" s="332" t="s">
        <v>299</v>
      </c>
    </row>
    <row r="311" spans="1:6" ht="15" hidden="1" x14ac:dyDescent="0.25">
      <c r="A311" s="134">
        <v>46076</v>
      </c>
      <c r="B311" s="365" t="s">
        <v>27</v>
      </c>
      <c r="C311" s="370" t="s">
        <v>1034</v>
      </c>
      <c r="D311" s="383" t="s">
        <v>619</v>
      </c>
      <c r="E311" s="390">
        <v>5878.91</v>
      </c>
      <c r="F311" s="332" t="s">
        <v>299</v>
      </c>
    </row>
    <row r="312" spans="1:6" ht="15" hidden="1" x14ac:dyDescent="0.25">
      <c r="A312" s="134">
        <v>46076</v>
      </c>
      <c r="B312" s="365" t="s">
        <v>19</v>
      </c>
      <c r="C312" s="370" t="s">
        <v>1029</v>
      </c>
      <c r="D312" s="383" t="s">
        <v>1016</v>
      </c>
      <c r="E312" s="390">
        <v>1100</v>
      </c>
      <c r="F312" s="332" t="s">
        <v>299</v>
      </c>
    </row>
    <row r="313" spans="1:6" ht="15" hidden="1" x14ac:dyDescent="0.25">
      <c r="A313" s="134">
        <v>46076</v>
      </c>
      <c r="B313" s="365" t="s">
        <v>27</v>
      </c>
      <c r="C313" s="370" t="s">
        <v>1035</v>
      </c>
      <c r="D313" s="383" t="s">
        <v>619</v>
      </c>
      <c r="E313" s="390">
        <v>4275.24</v>
      </c>
      <c r="F313" s="332" t="s">
        <v>299</v>
      </c>
    </row>
    <row r="314" spans="1:6" ht="15" hidden="1" x14ac:dyDescent="0.25">
      <c r="A314" s="134">
        <v>46076</v>
      </c>
      <c r="B314" s="365" t="s">
        <v>202</v>
      </c>
      <c r="C314" s="370" t="s">
        <v>1041</v>
      </c>
      <c r="D314" s="383" t="s">
        <v>1040</v>
      </c>
      <c r="E314" s="390">
        <v>461.86</v>
      </c>
      <c r="F314" s="332" t="s">
        <v>299</v>
      </c>
    </row>
    <row r="315" spans="1:6" ht="15" hidden="1" x14ac:dyDescent="0.25">
      <c r="A315" s="134">
        <v>46076</v>
      </c>
      <c r="B315" s="365" t="s">
        <v>241</v>
      </c>
      <c r="C315" s="370" t="s">
        <v>1041</v>
      </c>
      <c r="D315" s="383" t="s">
        <v>1040</v>
      </c>
      <c r="E315" s="390">
        <v>11649.91</v>
      </c>
      <c r="F315" s="332" t="s">
        <v>299</v>
      </c>
    </row>
    <row r="316" spans="1:6" ht="15" hidden="1" x14ac:dyDescent="0.25">
      <c r="A316" s="134">
        <v>46077</v>
      </c>
      <c r="B316" s="365" t="s">
        <v>212</v>
      </c>
      <c r="C316" s="370" t="s">
        <v>1037</v>
      </c>
      <c r="D316" s="383" t="s">
        <v>1036</v>
      </c>
      <c r="E316" s="390">
        <v>280</v>
      </c>
      <c r="F316" s="332" t="s">
        <v>721</v>
      </c>
    </row>
    <row r="317" spans="1:6" ht="15" hidden="1" x14ac:dyDescent="0.25">
      <c r="A317" s="134">
        <v>46077</v>
      </c>
      <c r="B317" s="365" t="s">
        <v>27</v>
      </c>
      <c r="C317" s="370" t="s">
        <v>1046</v>
      </c>
      <c r="D317" s="383" t="s">
        <v>796</v>
      </c>
      <c r="E317" s="390">
        <v>11836.83</v>
      </c>
      <c r="F317" s="332" t="s">
        <v>299</v>
      </c>
    </row>
    <row r="318" spans="1:6" ht="15" hidden="1" x14ac:dyDescent="0.25">
      <c r="A318" s="134">
        <v>46077</v>
      </c>
      <c r="B318" s="365" t="s">
        <v>27</v>
      </c>
      <c r="C318" s="370" t="s">
        <v>1047</v>
      </c>
      <c r="D318" s="383" t="s">
        <v>1042</v>
      </c>
      <c r="E318" s="390">
        <v>8944.0300000000007</v>
      </c>
      <c r="F318" s="332" t="s">
        <v>299</v>
      </c>
    </row>
    <row r="319" spans="1:6" ht="15" hidden="1" x14ac:dyDescent="0.25">
      <c r="A319" s="134">
        <v>46077</v>
      </c>
      <c r="B319" s="365" t="s">
        <v>27</v>
      </c>
      <c r="C319" s="370" t="s">
        <v>1048</v>
      </c>
      <c r="D319" s="383" t="s">
        <v>1042</v>
      </c>
      <c r="E319" s="390">
        <v>8944.0300000000007</v>
      </c>
      <c r="F319" s="332" t="s">
        <v>299</v>
      </c>
    </row>
    <row r="320" spans="1:6" ht="15" hidden="1" x14ac:dyDescent="0.25">
      <c r="A320" s="134">
        <v>46077</v>
      </c>
      <c r="B320" s="365" t="s">
        <v>100</v>
      </c>
      <c r="C320" s="370" t="s">
        <v>1049</v>
      </c>
      <c r="D320" s="383" t="s">
        <v>1043</v>
      </c>
      <c r="E320" s="390">
        <v>500</v>
      </c>
      <c r="F320" s="332" t="s">
        <v>299</v>
      </c>
    </row>
    <row r="321" spans="1:6" ht="15" hidden="1" x14ac:dyDescent="0.25">
      <c r="A321" s="134">
        <v>46077</v>
      </c>
      <c r="B321" s="365" t="s">
        <v>74</v>
      </c>
      <c r="C321" s="370" t="s">
        <v>1050</v>
      </c>
      <c r="D321" s="383" t="s">
        <v>1044</v>
      </c>
      <c r="E321" s="390">
        <v>525.29</v>
      </c>
      <c r="F321" s="332" t="s">
        <v>299</v>
      </c>
    </row>
    <row r="322" spans="1:6" ht="15" hidden="1" x14ac:dyDescent="0.25">
      <c r="A322" s="134">
        <v>46077</v>
      </c>
      <c r="B322" s="365" t="s">
        <v>282</v>
      </c>
      <c r="C322" s="370" t="s">
        <v>1051</v>
      </c>
      <c r="D322" s="383" t="s">
        <v>272</v>
      </c>
      <c r="E322" s="390">
        <v>725.8</v>
      </c>
      <c r="F322" s="332" t="s">
        <v>299</v>
      </c>
    </row>
    <row r="323" spans="1:6" ht="15" hidden="1" x14ac:dyDescent="0.25">
      <c r="A323" s="134">
        <v>46077</v>
      </c>
      <c r="B323" s="365" t="s">
        <v>216</v>
      </c>
      <c r="C323" s="370" t="s">
        <v>1052</v>
      </c>
      <c r="D323" s="383" t="s">
        <v>585</v>
      </c>
      <c r="E323" s="390">
        <v>9000</v>
      </c>
      <c r="F323" s="332" t="s">
        <v>299</v>
      </c>
    </row>
    <row r="324" spans="1:6" ht="15" hidden="1" x14ac:dyDescent="0.25">
      <c r="A324" s="134">
        <v>46077</v>
      </c>
      <c r="B324" s="365" t="s">
        <v>21</v>
      </c>
      <c r="C324" s="370" t="s">
        <v>1053</v>
      </c>
      <c r="D324" s="383" t="s">
        <v>1045</v>
      </c>
      <c r="E324" s="390">
        <v>286.38</v>
      </c>
      <c r="F324" s="332" t="s">
        <v>299</v>
      </c>
    </row>
    <row r="325" spans="1:6" ht="15" hidden="1" x14ac:dyDescent="0.25">
      <c r="A325" s="134">
        <v>46077</v>
      </c>
      <c r="B325" s="365" t="s">
        <v>212</v>
      </c>
      <c r="C325" s="370" t="s">
        <v>1081</v>
      </c>
      <c r="D325" s="383" t="s">
        <v>1080</v>
      </c>
      <c r="E325" s="390">
        <v>1248.02</v>
      </c>
      <c r="F325" s="332" t="s">
        <v>808</v>
      </c>
    </row>
    <row r="326" spans="1:6" ht="15" hidden="1" x14ac:dyDescent="0.25">
      <c r="A326" s="134">
        <v>46077</v>
      </c>
      <c r="B326" s="365" t="s">
        <v>108</v>
      </c>
      <c r="C326" s="370" t="s">
        <v>783</v>
      </c>
      <c r="D326" s="383" t="s">
        <v>1076</v>
      </c>
      <c r="E326" s="390">
        <v>0.9</v>
      </c>
      <c r="F326" s="332" t="s">
        <v>808</v>
      </c>
    </row>
    <row r="327" spans="1:6" ht="15" hidden="1" x14ac:dyDescent="0.25">
      <c r="A327" s="134">
        <v>46078</v>
      </c>
      <c r="B327" s="365" t="s">
        <v>103</v>
      </c>
      <c r="C327" s="370" t="s">
        <v>1061</v>
      </c>
      <c r="D327" s="383" t="s">
        <v>1056</v>
      </c>
      <c r="E327" s="390">
        <v>208</v>
      </c>
      <c r="F327" s="332" t="s">
        <v>299</v>
      </c>
    </row>
    <row r="328" spans="1:6" ht="15" hidden="1" x14ac:dyDescent="0.25">
      <c r="A328" s="134">
        <v>46078</v>
      </c>
      <c r="B328" s="365" t="s">
        <v>52</v>
      </c>
      <c r="C328" s="370" t="s">
        <v>781</v>
      </c>
      <c r="D328" s="383" t="s">
        <v>1057</v>
      </c>
      <c r="E328" s="390">
        <v>120</v>
      </c>
      <c r="F328" s="332" t="s">
        <v>299</v>
      </c>
    </row>
    <row r="329" spans="1:6" ht="15" hidden="1" x14ac:dyDescent="0.25">
      <c r="A329" s="134">
        <v>46078</v>
      </c>
      <c r="B329" s="365" t="s">
        <v>27</v>
      </c>
      <c r="C329" s="370" t="s">
        <v>1062</v>
      </c>
      <c r="D329" s="383" t="s">
        <v>609</v>
      </c>
      <c r="E329" s="390">
        <v>6396.42</v>
      </c>
      <c r="F329" s="332" t="s">
        <v>299</v>
      </c>
    </row>
    <row r="330" spans="1:6" ht="15" hidden="1" x14ac:dyDescent="0.25">
      <c r="A330" s="134">
        <v>46078</v>
      </c>
      <c r="B330" s="365" t="s">
        <v>100</v>
      </c>
      <c r="C330" s="370" t="s">
        <v>1063</v>
      </c>
      <c r="D330" s="383" t="s">
        <v>1043</v>
      </c>
      <c r="E330" s="390">
        <v>150</v>
      </c>
      <c r="F330" s="332" t="s">
        <v>299</v>
      </c>
    </row>
    <row r="331" spans="1:6" ht="15" hidden="1" x14ac:dyDescent="0.25">
      <c r="A331" s="134">
        <v>46078</v>
      </c>
      <c r="B331" s="365" t="s">
        <v>241</v>
      </c>
      <c r="C331" s="370" t="s">
        <v>1064</v>
      </c>
      <c r="D331" s="383" t="s">
        <v>656</v>
      </c>
      <c r="E331" s="390">
        <v>7692.56</v>
      </c>
      <c r="F331" s="332" t="s">
        <v>299</v>
      </c>
    </row>
    <row r="332" spans="1:6" ht="15" hidden="1" x14ac:dyDescent="0.25">
      <c r="A332" s="134">
        <v>46078</v>
      </c>
      <c r="B332" s="365" t="s">
        <v>27</v>
      </c>
      <c r="C332" s="370" t="s">
        <v>1065</v>
      </c>
      <c r="D332" s="383" t="s">
        <v>609</v>
      </c>
      <c r="E332" s="390">
        <v>5071.38</v>
      </c>
      <c r="F332" s="332" t="s">
        <v>299</v>
      </c>
    </row>
    <row r="333" spans="1:6" ht="15" hidden="1" x14ac:dyDescent="0.25">
      <c r="A333" s="134">
        <v>46078</v>
      </c>
      <c r="B333" s="365" t="s">
        <v>139</v>
      </c>
      <c r="C333" s="370" t="s">
        <v>1066</v>
      </c>
      <c r="D333" s="383" t="s">
        <v>1058</v>
      </c>
      <c r="E333" s="390">
        <v>1000</v>
      </c>
      <c r="F333" s="332" t="s">
        <v>299</v>
      </c>
    </row>
    <row r="334" spans="1:6" ht="15" hidden="1" x14ac:dyDescent="0.25">
      <c r="A334" s="134">
        <v>46078</v>
      </c>
      <c r="B334" s="365" t="s">
        <v>21</v>
      </c>
      <c r="C334" s="370" t="s">
        <v>1067</v>
      </c>
      <c r="D334" s="383" t="s">
        <v>1059</v>
      </c>
      <c r="E334" s="390">
        <v>230</v>
      </c>
      <c r="F334" s="332" t="s">
        <v>299</v>
      </c>
    </row>
    <row r="335" spans="1:6" ht="15" hidden="1" x14ac:dyDescent="0.25">
      <c r="A335" s="134">
        <v>46078</v>
      </c>
      <c r="B335" s="365" t="s">
        <v>100</v>
      </c>
      <c r="C335" s="370" t="s">
        <v>1068</v>
      </c>
      <c r="D335" s="383" t="s">
        <v>1060</v>
      </c>
      <c r="E335" s="390">
        <v>50</v>
      </c>
      <c r="F335" s="332" t="s">
        <v>299</v>
      </c>
    </row>
    <row r="336" spans="1:6" ht="15" hidden="1" x14ac:dyDescent="0.25">
      <c r="A336" s="134">
        <v>46078</v>
      </c>
      <c r="B336" s="365" t="s">
        <v>202</v>
      </c>
      <c r="C336" s="370" t="s">
        <v>1070</v>
      </c>
      <c r="D336" s="383" t="s">
        <v>1069</v>
      </c>
      <c r="E336" s="390">
        <f>17514.27+762</f>
        <v>18276.27</v>
      </c>
      <c r="F336" s="332" t="s">
        <v>299</v>
      </c>
    </row>
    <row r="337" spans="1:6" ht="15" hidden="1" x14ac:dyDescent="0.25">
      <c r="A337" s="134">
        <v>46078</v>
      </c>
      <c r="B337" s="365" t="s">
        <v>241</v>
      </c>
      <c r="C337" s="370" t="s">
        <v>1070</v>
      </c>
      <c r="D337" s="383" t="s">
        <v>1069</v>
      </c>
      <c r="E337" s="390">
        <v>174795.8</v>
      </c>
      <c r="F337" s="332" t="s">
        <v>299</v>
      </c>
    </row>
    <row r="338" spans="1:6" ht="15" hidden="1" x14ac:dyDescent="0.25">
      <c r="A338" s="134">
        <v>46078</v>
      </c>
      <c r="B338" s="365" t="s">
        <v>202</v>
      </c>
      <c r="C338" s="370" t="s">
        <v>1072</v>
      </c>
      <c r="D338" s="383" t="s">
        <v>1071</v>
      </c>
      <c r="E338" s="390">
        <f>166.5</f>
        <v>166.5</v>
      </c>
      <c r="F338" s="332" t="s">
        <v>721</v>
      </c>
    </row>
    <row r="339" spans="1:6" ht="15" hidden="1" x14ac:dyDescent="0.25">
      <c r="A339" s="134">
        <v>46078</v>
      </c>
      <c r="B339" s="365" t="s">
        <v>108</v>
      </c>
      <c r="C339" s="370" t="s">
        <v>1072</v>
      </c>
      <c r="D339" s="383" t="s">
        <v>1071</v>
      </c>
      <c r="E339" s="390">
        <f>30+3</f>
        <v>33</v>
      </c>
      <c r="F339" s="332" t="s">
        <v>721</v>
      </c>
    </row>
    <row r="340" spans="1:6" ht="15" hidden="1" x14ac:dyDescent="0.25">
      <c r="A340" s="134">
        <v>46079</v>
      </c>
      <c r="B340" s="365" t="s">
        <v>19</v>
      </c>
      <c r="C340" s="370" t="s">
        <v>1106</v>
      </c>
      <c r="D340" s="383" t="s">
        <v>1091</v>
      </c>
      <c r="E340" s="390">
        <v>27.89</v>
      </c>
      <c r="F340" s="332" t="s">
        <v>299</v>
      </c>
    </row>
    <row r="341" spans="1:6" ht="15" hidden="1" x14ac:dyDescent="0.25">
      <c r="A341" s="134">
        <v>46079</v>
      </c>
      <c r="B341" s="365" t="s">
        <v>27</v>
      </c>
      <c r="C341" s="370" t="s">
        <v>1107</v>
      </c>
      <c r="D341" s="383" t="s">
        <v>1092</v>
      </c>
      <c r="E341" s="390">
        <v>13345.06</v>
      </c>
      <c r="F341" s="332" t="s">
        <v>299</v>
      </c>
    </row>
    <row r="342" spans="1:6" ht="15" hidden="1" x14ac:dyDescent="0.25">
      <c r="A342" s="134">
        <v>46079</v>
      </c>
      <c r="B342" s="365" t="s">
        <v>21</v>
      </c>
      <c r="C342" s="370" t="s">
        <v>1108</v>
      </c>
      <c r="D342" s="383" t="s">
        <v>1093</v>
      </c>
      <c r="E342" s="390">
        <v>85.93</v>
      </c>
      <c r="F342" s="332" t="s">
        <v>299</v>
      </c>
    </row>
    <row r="343" spans="1:6" ht="15" hidden="1" x14ac:dyDescent="0.25">
      <c r="A343" s="134">
        <v>46079</v>
      </c>
      <c r="B343" s="365" t="s">
        <v>216</v>
      </c>
      <c r="C343" s="370" t="s">
        <v>1109</v>
      </c>
      <c r="D343" s="383" t="s">
        <v>1094</v>
      </c>
      <c r="E343" s="390">
        <v>20</v>
      </c>
      <c r="F343" s="332" t="s">
        <v>299</v>
      </c>
    </row>
    <row r="344" spans="1:6" ht="15" hidden="1" x14ac:dyDescent="0.25">
      <c r="A344" s="134">
        <v>46079</v>
      </c>
      <c r="B344" s="365" t="s">
        <v>241</v>
      </c>
      <c r="C344" s="370" t="s">
        <v>1110</v>
      </c>
      <c r="D344" s="383" t="s">
        <v>586</v>
      </c>
      <c r="E344" s="390">
        <v>3399</v>
      </c>
      <c r="F344" s="332" t="s">
        <v>299</v>
      </c>
    </row>
    <row r="345" spans="1:6" ht="15" hidden="1" x14ac:dyDescent="0.25">
      <c r="A345" s="134">
        <v>46079</v>
      </c>
      <c r="B345" s="365" t="s">
        <v>100</v>
      </c>
      <c r="C345" s="370" t="s">
        <v>1111</v>
      </c>
      <c r="D345" s="383" t="s">
        <v>1095</v>
      </c>
      <c r="E345" s="390">
        <v>410</v>
      </c>
      <c r="F345" s="332" t="s">
        <v>299</v>
      </c>
    </row>
    <row r="346" spans="1:6" ht="15" hidden="1" x14ac:dyDescent="0.25">
      <c r="A346" s="134">
        <v>46079</v>
      </c>
      <c r="B346" s="365" t="s">
        <v>100</v>
      </c>
      <c r="C346" s="370" t="s">
        <v>1112</v>
      </c>
      <c r="D346" s="383" t="s">
        <v>1096</v>
      </c>
      <c r="E346" s="390">
        <v>400</v>
      </c>
      <c r="F346" s="332" t="s">
        <v>299</v>
      </c>
    </row>
    <row r="347" spans="1:6" ht="15" hidden="1" x14ac:dyDescent="0.25">
      <c r="A347" s="134">
        <v>46079</v>
      </c>
      <c r="B347" s="365" t="s">
        <v>108</v>
      </c>
      <c r="C347" s="370" t="s">
        <v>851</v>
      </c>
      <c r="D347" s="383" t="s">
        <v>597</v>
      </c>
      <c r="E347" s="390">
        <v>25.19</v>
      </c>
      <c r="F347" s="332" t="s">
        <v>299</v>
      </c>
    </row>
    <row r="348" spans="1:6" ht="15" x14ac:dyDescent="0.25">
      <c r="A348" s="134">
        <v>46080</v>
      </c>
      <c r="B348" s="365" t="s">
        <v>76</v>
      </c>
      <c r="C348" s="370" t="s">
        <v>1113</v>
      </c>
      <c r="D348" s="383" t="s">
        <v>622</v>
      </c>
      <c r="E348" s="390">
        <v>444</v>
      </c>
      <c r="F348" s="332" t="s">
        <v>299</v>
      </c>
    </row>
    <row r="349" spans="1:6" ht="15" x14ac:dyDescent="0.25">
      <c r="A349" s="134">
        <v>46080</v>
      </c>
      <c r="B349" s="365" t="s">
        <v>21</v>
      </c>
      <c r="C349" s="370" t="s">
        <v>1114</v>
      </c>
      <c r="D349" s="383" t="s">
        <v>1097</v>
      </c>
      <c r="E349" s="390">
        <v>516.09</v>
      </c>
      <c r="F349" s="332" t="s">
        <v>299</v>
      </c>
    </row>
    <row r="350" spans="1:6" ht="15" x14ac:dyDescent="0.25">
      <c r="A350" s="134">
        <v>46080</v>
      </c>
      <c r="B350" s="365" t="s">
        <v>27</v>
      </c>
      <c r="C350" s="370" t="s">
        <v>1004</v>
      </c>
      <c r="D350" s="383" t="s">
        <v>613</v>
      </c>
      <c r="E350" s="390">
        <v>2741.85</v>
      </c>
      <c r="F350" s="332" t="s">
        <v>299</v>
      </c>
    </row>
    <row r="351" spans="1:6" ht="15" x14ac:dyDescent="0.25">
      <c r="A351" s="134">
        <v>46080</v>
      </c>
      <c r="B351" s="365" t="s">
        <v>241</v>
      </c>
      <c r="C351" s="370" t="s">
        <v>894</v>
      </c>
      <c r="D351" s="383" t="s">
        <v>943</v>
      </c>
      <c r="E351" s="390">
        <v>103002</v>
      </c>
      <c r="F351" s="332" t="s">
        <v>299</v>
      </c>
    </row>
    <row r="352" spans="1:6" ht="15" x14ac:dyDescent="0.25">
      <c r="A352" s="134">
        <v>46080</v>
      </c>
      <c r="B352" s="365" t="s">
        <v>214</v>
      </c>
      <c r="C352" s="370" t="s">
        <v>264</v>
      </c>
      <c r="D352" s="383" t="s">
        <v>1098</v>
      </c>
      <c r="E352" s="390">
        <v>237.14</v>
      </c>
      <c r="F352" s="332" t="s">
        <v>299</v>
      </c>
    </row>
    <row r="353" spans="1:7" ht="15" x14ac:dyDescent="0.25">
      <c r="A353" s="134">
        <v>46080</v>
      </c>
      <c r="B353" s="365" t="s">
        <v>203</v>
      </c>
      <c r="C353" s="370" t="s">
        <v>596</v>
      </c>
      <c r="D353" s="383" t="s">
        <v>620</v>
      </c>
      <c r="E353" s="390">
        <v>6137.71</v>
      </c>
      <c r="F353" s="332" t="s">
        <v>299</v>
      </c>
    </row>
    <row r="354" spans="1:7" ht="15" x14ac:dyDescent="0.25">
      <c r="A354" s="134">
        <v>46080</v>
      </c>
      <c r="B354" s="365" t="s">
        <v>19</v>
      </c>
      <c r="C354" s="370" t="s">
        <v>1115</v>
      </c>
      <c r="D354" s="383" t="s">
        <v>1099</v>
      </c>
      <c r="E354" s="390">
        <v>800</v>
      </c>
      <c r="F354" s="332" t="s">
        <v>299</v>
      </c>
    </row>
    <row r="355" spans="1:7" ht="15" x14ac:dyDescent="0.25">
      <c r="A355" s="134">
        <v>46080</v>
      </c>
      <c r="B355" s="365" t="s">
        <v>203</v>
      </c>
      <c r="C355" s="370" t="s">
        <v>596</v>
      </c>
      <c r="D355" s="383" t="s">
        <v>588</v>
      </c>
      <c r="E355" s="390">
        <v>4397.3900000000003</v>
      </c>
      <c r="F355" s="332" t="s">
        <v>299</v>
      </c>
    </row>
    <row r="356" spans="1:7" ht="15" x14ac:dyDescent="0.25">
      <c r="A356" s="134">
        <v>46080</v>
      </c>
      <c r="B356" s="365" t="s">
        <v>21</v>
      </c>
      <c r="C356" s="370" t="s">
        <v>1008</v>
      </c>
      <c r="D356" s="383" t="s">
        <v>1100</v>
      </c>
      <c r="E356" s="390">
        <v>390.97</v>
      </c>
      <c r="F356" s="332" t="s">
        <v>299</v>
      </c>
    </row>
    <row r="357" spans="1:7" ht="15" x14ac:dyDescent="0.25">
      <c r="A357" s="134">
        <v>46080</v>
      </c>
      <c r="B357" s="365" t="s">
        <v>125</v>
      </c>
      <c r="C357" s="370" t="s">
        <v>1116</v>
      </c>
      <c r="D357" s="383" t="s">
        <v>1101</v>
      </c>
      <c r="E357" s="390">
        <v>250</v>
      </c>
      <c r="F357" s="332" t="s">
        <v>299</v>
      </c>
    </row>
    <row r="358" spans="1:7" ht="15" x14ac:dyDescent="0.25">
      <c r="A358" s="134">
        <v>46080</v>
      </c>
      <c r="B358" s="365" t="s">
        <v>241</v>
      </c>
      <c r="C358" s="370" t="s">
        <v>1117</v>
      </c>
      <c r="D358" s="383" t="s">
        <v>656</v>
      </c>
      <c r="E358" s="390">
        <v>1415.89</v>
      </c>
      <c r="F358" s="332" t="s">
        <v>299</v>
      </c>
      <c r="G358" s="139"/>
    </row>
    <row r="359" spans="1:7" ht="15" x14ac:dyDescent="0.25">
      <c r="A359" s="134">
        <v>46080</v>
      </c>
      <c r="B359" s="365" t="s">
        <v>21</v>
      </c>
      <c r="C359" s="370" t="s">
        <v>457</v>
      </c>
      <c r="D359" s="383" t="s">
        <v>1102</v>
      </c>
      <c r="E359" s="390">
        <v>244.03</v>
      </c>
      <c r="F359" s="332" t="s">
        <v>299</v>
      </c>
    </row>
    <row r="360" spans="1:7" ht="15" x14ac:dyDescent="0.25">
      <c r="A360" s="134">
        <v>46080</v>
      </c>
      <c r="B360" s="365" t="s">
        <v>19</v>
      </c>
      <c r="C360" s="370" t="s">
        <v>1118</v>
      </c>
      <c r="D360" s="383" t="s">
        <v>1103</v>
      </c>
      <c r="E360" s="390">
        <v>278.14</v>
      </c>
      <c r="F360" s="332" t="s">
        <v>299</v>
      </c>
    </row>
    <row r="361" spans="1:7" ht="15" x14ac:dyDescent="0.25">
      <c r="A361" s="134">
        <v>46080</v>
      </c>
      <c r="B361" s="365" t="s">
        <v>241</v>
      </c>
      <c r="C361" s="370" t="s">
        <v>1119</v>
      </c>
      <c r="D361" s="383" t="s">
        <v>1104</v>
      </c>
      <c r="E361" s="390">
        <v>100033.34</v>
      </c>
      <c r="F361" s="332" t="s">
        <v>299</v>
      </c>
      <c r="G361" s="139"/>
    </row>
    <row r="362" spans="1:7" ht="15" x14ac:dyDescent="0.25">
      <c r="A362" s="134">
        <v>46080</v>
      </c>
      <c r="B362" s="365" t="s">
        <v>21</v>
      </c>
      <c r="C362" s="370" t="s">
        <v>1120</v>
      </c>
      <c r="D362" s="383" t="s">
        <v>1105</v>
      </c>
      <c r="E362" s="390">
        <v>238.05</v>
      </c>
      <c r="F362" s="332" t="s">
        <v>299</v>
      </c>
    </row>
    <row r="363" spans="1:7" ht="15" x14ac:dyDescent="0.25">
      <c r="A363" s="134">
        <v>46080</v>
      </c>
      <c r="B363" s="365" t="s">
        <v>21</v>
      </c>
      <c r="C363" s="370" t="s">
        <v>1121</v>
      </c>
      <c r="D363" s="383" t="s">
        <v>608</v>
      </c>
      <c r="E363" s="390">
        <v>456.07</v>
      </c>
      <c r="F363" s="332" t="s">
        <v>299</v>
      </c>
      <c r="G363" s="360"/>
    </row>
    <row r="364" spans="1:7" ht="15" x14ac:dyDescent="0.25">
      <c r="A364" s="134">
        <v>46080</v>
      </c>
      <c r="B364" s="365" t="s">
        <v>21</v>
      </c>
      <c r="C364" s="370" t="s">
        <v>1122</v>
      </c>
      <c r="D364" s="383" t="s">
        <v>1105</v>
      </c>
      <c r="E364" s="390">
        <v>550</v>
      </c>
      <c r="F364" s="332" t="s">
        <v>299</v>
      </c>
      <c r="G364" s="360"/>
    </row>
    <row r="365" spans="1:7" ht="15" x14ac:dyDescent="0.25">
      <c r="A365" s="134">
        <v>46080</v>
      </c>
      <c r="B365" s="365" t="s">
        <v>21</v>
      </c>
      <c r="C365" s="370" t="s">
        <v>1123</v>
      </c>
      <c r="D365" s="383" t="s">
        <v>608</v>
      </c>
      <c r="E365" s="390">
        <v>1343.46</v>
      </c>
      <c r="F365" s="332" t="s">
        <v>299</v>
      </c>
    </row>
    <row r="366" spans="1:7" ht="15" x14ac:dyDescent="0.25">
      <c r="A366" s="134">
        <v>46080</v>
      </c>
      <c r="B366" s="365" t="s">
        <v>27</v>
      </c>
      <c r="C366" s="370" t="s">
        <v>1124</v>
      </c>
      <c r="D366" s="383" t="s">
        <v>1092</v>
      </c>
      <c r="E366" s="390">
        <v>26690.13</v>
      </c>
      <c r="F366" s="332" t="s">
        <v>299</v>
      </c>
      <c r="G366" s="360"/>
    </row>
    <row r="367" spans="1:7" ht="15" x14ac:dyDescent="0.25">
      <c r="A367" s="134">
        <v>46080</v>
      </c>
      <c r="B367" s="365" t="s">
        <v>241</v>
      </c>
      <c r="C367" s="370" t="s">
        <v>894</v>
      </c>
      <c r="D367" s="383" t="s">
        <v>1147</v>
      </c>
      <c r="E367" s="390">
        <v>143175</v>
      </c>
      <c r="F367" s="332" t="s">
        <v>299</v>
      </c>
    </row>
    <row r="368" spans="1:7" ht="15" x14ac:dyDescent="0.25">
      <c r="A368" s="134">
        <v>46080</v>
      </c>
      <c r="B368" s="365" t="s">
        <v>282</v>
      </c>
      <c r="C368" s="370" t="s">
        <v>1127</v>
      </c>
      <c r="D368" s="383" t="s">
        <v>272</v>
      </c>
      <c r="E368" s="390">
        <v>736.99</v>
      </c>
      <c r="F368" s="332" t="s">
        <v>870</v>
      </c>
      <c r="G368" s="360"/>
    </row>
    <row r="369" spans="1:7" ht="15" x14ac:dyDescent="0.25">
      <c r="A369" s="134">
        <v>46080</v>
      </c>
      <c r="B369" s="365" t="s">
        <v>19</v>
      </c>
      <c r="C369" s="370" t="s">
        <v>1128</v>
      </c>
      <c r="D369" s="383" t="s">
        <v>1125</v>
      </c>
      <c r="E369" s="390">
        <v>620</v>
      </c>
      <c r="F369" s="332" t="s">
        <v>870</v>
      </c>
      <c r="G369" s="360"/>
    </row>
    <row r="370" spans="1:7" ht="15" x14ac:dyDescent="0.25">
      <c r="A370" s="134">
        <v>46080</v>
      </c>
      <c r="B370" s="365" t="s">
        <v>21</v>
      </c>
      <c r="C370" s="370" t="s">
        <v>1129</v>
      </c>
      <c r="D370" s="383" t="s">
        <v>1125</v>
      </c>
      <c r="E370" s="390">
        <v>300</v>
      </c>
      <c r="F370" s="332" t="s">
        <v>870</v>
      </c>
      <c r="G370" s="360"/>
    </row>
    <row r="371" spans="1:7" ht="15" x14ac:dyDescent="0.25">
      <c r="A371" s="134">
        <v>46080</v>
      </c>
      <c r="B371" s="365" t="s">
        <v>281</v>
      </c>
      <c r="C371" s="370" t="s">
        <v>1130</v>
      </c>
      <c r="D371" s="383" t="s">
        <v>1126</v>
      </c>
      <c r="E371" s="390">
        <v>1780</v>
      </c>
      <c r="F371" s="332" t="s">
        <v>870</v>
      </c>
    </row>
    <row r="372" spans="1:7" ht="15" x14ac:dyDescent="0.25">
      <c r="A372" s="134">
        <v>46080</v>
      </c>
      <c r="B372" s="365" t="s">
        <v>58</v>
      </c>
      <c r="C372" s="370" t="s">
        <v>629</v>
      </c>
      <c r="D372" s="383" t="s">
        <v>933</v>
      </c>
      <c r="E372" s="390">
        <v>264</v>
      </c>
      <c r="F372" s="332" t="s">
        <v>870</v>
      </c>
    </row>
    <row r="373" spans="1:7" ht="15" x14ac:dyDescent="0.25">
      <c r="A373" s="134">
        <v>46080</v>
      </c>
      <c r="B373" s="365" t="s">
        <v>58</v>
      </c>
      <c r="C373" s="370" t="s">
        <v>629</v>
      </c>
      <c r="D373" s="383" t="s">
        <v>932</v>
      </c>
      <c r="E373" s="390">
        <v>432.4</v>
      </c>
      <c r="F373" s="332" t="s">
        <v>870</v>
      </c>
    </row>
    <row r="374" spans="1:7" ht="15" x14ac:dyDescent="0.25">
      <c r="A374" s="134">
        <v>46080</v>
      </c>
      <c r="B374" s="365" t="s">
        <v>58</v>
      </c>
      <c r="C374" s="370" t="s">
        <v>629</v>
      </c>
      <c r="D374" s="383" t="s">
        <v>939</v>
      </c>
      <c r="E374" s="390">
        <v>264</v>
      </c>
      <c r="F374" s="332" t="s">
        <v>870</v>
      </c>
    </row>
    <row r="375" spans="1:7" ht="15" x14ac:dyDescent="0.25">
      <c r="A375" s="134">
        <v>46080</v>
      </c>
      <c r="B375" s="365" t="s">
        <v>204</v>
      </c>
      <c r="C375" s="370" t="s">
        <v>596</v>
      </c>
      <c r="D375" s="383" t="s">
        <v>1131</v>
      </c>
      <c r="E375" s="390">
        <v>117277.1</v>
      </c>
      <c r="F375" s="332" t="s">
        <v>721</v>
      </c>
    </row>
    <row r="376" spans="1:7" ht="15" x14ac:dyDescent="0.25">
      <c r="A376" s="134">
        <v>46080</v>
      </c>
      <c r="B376" s="365" t="s">
        <v>241</v>
      </c>
      <c r="C376" s="370" t="s">
        <v>1137</v>
      </c>
      <c r="D376" s="383" t="s">
        <v>1132</v>
      </c>
      <c r="E376" s="390">
        <v>72174.5</v>
      </c>
      <c r="F376" s="332" t="s">
        <v>721</v>
      </c>
    </row>
    <row r="377" spans="1:7" ht="15" x14ac:dyDescent="0.25">
      <c r="A377" s="134">
        <v>46080</v>
      </c>
      <c r="B377" s="365" t="s">
        <v>48</v>
      </c>
      <c r="C377" s="370" t="s">
        <v>1138</v>
      </c>
      <c r="D377" s="383" t="s">
        <v>752</v>
      </c>
      <c r="E377" s="390">
        <v>676.4</v>
      </c>
      <c r="F377" s="332" t="s">
        <v>721</v>
      </c>
    </row>
    <row r="378" spans="1:7" ht="15" x14ac:dyDescent="0.25">
      <c r="A378" s="134">
        <v>46080</v>
      </c>
      <c r="B378" s="365" t="s">
        <v>58</v>
      </c>
      <c r="C378" s="370" t="s">
        <v>629</v>
      </c>
      <c r="D378" s="383" t="s">
        <v>767</v>
      </c>
      <c r="E378" s="390">
        <v>264</v>
      </c>
      <c r="F378" s="332" t="s">
        <v>721</v>
      </c>
    </row>
    <row r="379" spans="1:7" ht="15" x14ac:dyDescent="0.25">
      <c r="A379" s="134">
        <v>46080</v>
      </c>
      <c r="B379" s="365" t="s">
        <v>211</v>
      </c>
      <c r="C379" s="370" t="s">
        <v>1140</v>
      </c>
      <c r="D379" s="383" t="s">
        <v>1133</v>
      </c>
      <c r="E379" s="390">
        <v>353.14</v>
      </c>
      <c r="F379" s="332" t="s">
        <v>721</v>
      </c>
    </row>
    <row r="380" spans="1:7" ht="15" x14ac:dyDescent="0.25">
      <c r="A380" s="134">
        <v>46080</v>
      </c>
      <c r="B380" s="365" t="s">
        <v>58</v>
      </c>
      <c r="C380" s="370" t="s">
        <v>629</v>
      </c>
      <c r="D380" s="383" t="s">
        <v>778</v>
      </c>
      <c r="E380" s="390">
        <v>264</v>
      </c>
      <c r="F380" s="332" t="s">
        <v>721</v>
      </c>
    </row>
    <row r="381" spans="1:7" ht="15" x14ac:dyDescent="0.25">
      <c r="A381" s="134">
        <v>46080</v>
      </c>
      <c r="B381" s="365" t="s">
        <v>58</v>
      </c>
      <c r="C381" s="370" t="s">
        <v>629</v>
      </c>
      <c r="D381" s="383" t="s">
        <v>1134</v>
      </c>
      <c r="E381" s="390">
        <v>276</v>
      </c>
      <c r="F381" s="332" t="s">
        <v>721</v>
      </c>
    </row>
    <row r="382" spans="1:7" ht="15" x14ac:dyDescent="0.25">
      <c r="A382" s="134">
        <v>46080</v>
      </c>
      <c r="B382" s="365" t="s">
        <v>58</v>
      </c>
      <c r="C382" s="370" t="s">
        <v>629</v>
      </c>
      <c r="D382" s="383" t="s">
        <v>937</v>
      </c>
      <c r="E382" s="390">
        <v>264</v>
      </c>
      <c r="F382" s="332" t="s">
        <v>721</v>
      </c>
    </row>
    <row r="383" spans="1:7" ht="15" x14ac:dyDescent="0.25">
      <c r="A383" s="134">
        <v>46080</v>
      </c>
      <c r="B383" s="365" t="s">
        <v>58</v>
      </c>
      <c r="C383" s="370" t="s">
        <v>629</v>
      </c>
      <c r="D383" s="383" t="s">
        <v>758</v>
      </c>
      <c r="E383" s="390">
        <v>276</v>
      </c>
      <c r="F383" s="332" t="s">
        <v>721</v>
      </c>
    </row>
    <row r="384" spans="1:7" ht="15" x14ac:dyDescent="0.25">
      <c r="A384" s="134">
        <v>46080</v>
      </c>
      <c r="B384" s="365" t="s">
        <v>58</v>
      </c>
      <c r="C384" s="370" t="s">
        <v>629</v>
      </c>
      <c r="D384" s="383" t="s">
        <v>765</v>
      </c>
      <c r="E384" s="390">
        <v>276</v>
      </c>
      <c r="F384" s="332" t="s">
        <v>721</v>
      </c>
    </row>
    <row r="385" spans="1:7" ht="15" x14ac:dyDescent="0.25">
      <c r="A385" s="134">
        <v>46080</v>
      </c>
      <c r="B385" s="365" t="s">
        <v>58</v>
      </c>
      <c r="C385" s="370" t="s">
        <v>629</v>
      </c>
      <c r="D385" s="383" t="s">
        <v>768</v>
      </c>
      <c r="E385" s="390">
        <v>276</v>
      </c>
      <c r="F385" s="332" t="s">
        <v>721</v>
      </c>
    </row>
    <row r="386" spans="1:7" ht="15" x14ac:dyDescent="0.25">
      <c r="A386" s="134">
        <v>46080</v>
      </c>
      <c r="B386" s="365" t="s">
        <v>58</v>
      </c>
      <c r="C386" s="370" t="s">
        <v>629</v>
      </c>
      <c r="D386" s="383" t="s">
        <v>761</v>
      </c>
      <c r="E386" s="390">
        <v>276</v>
      </c>
      <c r="F386" s="332" t="s">
        <v>721</v>
      </c>
    </row>
    <row r="387" spans="1:7" ht="15" x14ac:dyDescent="0.25">
      <c r="A387" s="134">
        <v>46080</v>
      </c>
      <c r="B387" s="365" t="s">
        <v>58</v>
      </c>
      <c r="C387" s="370" t="s">
        <v>629</v>
      </c>
      <c r="D387" s="383" t="s">
        <v>769</v>
      </c>
      <c r="E387" s="390">
        <v>2029.25</v>
      </c>
      <c r="F387" s="332" t="s">
        <v>721</v>
      </c>
    </row>
    <row r="388" spans="1:7" ht="15" x14ac:dyDescent="0.25">
      <c r="A388" s="134">
        <v>46080</v>
      </c>
      <c r="B388" s="365" t="s">
        <v>58</v>
      </c>
      <c r="C388" s="370" t="s">
        <v>629</v>
      </c>
      <c r="D388" s="383" t="s">
        <v>746</v>
      </c>
      <c r="E388" s="390">
        <v>264</v>
      </c>
      <c r="F388" s="332" t="s">
        <v>721</v>
      </c>
    </row>
    <row r="389" spans="1:7" ht="15" x14ac:dyDescent="0.25">
      <c r="A389" s="134">
        <v>46080</v>
      </c>
      <c r="B389" s="365" t="s">
        <v>58</v>
      </c>
      <c r="C389" s="370" t="s">
        <v>629</v>
      </c>
      <c r="D389" s="383" t="s">
        <v>1135</v>
      </c>
      <c r="E389" s="390">
        <v>264</v>
      </c>
      <c r="F389" s="332" t="s">
        <v>721</v>
      </c>
    </row>
    <row r="390" spans="1:7" ht="15" x14ac:dyDescent="0.25">
      <c r="A390" s="134">
        <v>46080</v>
      </c>
      <c r="B390" s="365" t="s">
        <v>58</v>
      </c>
      <c r="C390" s="370" t="s">
        <v>629</v>
      </c>
      <c r="D390" s="383" t="s">
        <v>769</v>
      </c>
      <c r="E390" s="390">
        <v>180</v>
      </c>
      <c r="F390" s="332" t="s">
        <v>721</v>
      </c>
    </row>
    <row r="391" spans="1:7" ht="15" x14ac:dyDescent="0.25">
      <c r="A391" s="134">
        <v>46080</v>
      </c>
      <c r="B391" s="365" t="s">
        <v>45</v>
      </c>
      <c r="C391" s="370" t="s">
        <v>1139</v>
      </c>
      <c r="D391" s="383" t="s">
        <v>1136</v>
      </c>
      <c r="E391" s="390">
        <v>875.32</v>
      </c>
      <c r="F391" s="332" t="s">
        <v>721</v>
      </c>
    </row>
    <row r="392" spans="1:7" ht="15" x14ac:dyDescent="0.25">
      <c r="A392" s="134">
        <v>46080</v>
      </c>
      <c r="B392" s="365" t="s">
        <v>202</v>
      </c>
      <c r="C392" s="370" t="s">
        <v>1143</v>
      </c>
      <c r="D392" s="383" t="s">
        <v>1144</v>
      </c>
      <c r="E392" s="390">
        <v>22077.62</v>
      </c>
      <c r="F392" s="332" t="s">
        <v>299</v>
      </c>
      <c r="G392" s="139"/>
    </row>
    <row r="393" spans="1:7" ht="15" x14ac:dyDescent="0.25">
      <c r="A393" s="134">
        <v>46080</v>
      </c>
      <c r="B393" s="365" t="s">
        <v>202</v>
      </c>
      <c r="C393" s="370" t="s">
        <v>1145</v>
      </c>
      <c r="D393" s="383" t="s">
        <v>1040</v>
      </c>
      <c r="E393" s="390">
        <v>3071.7</v>
      </c>
      <c r="F393" s="332" t="s">
        <v>721</v>
      </c>
      <c r="G393" s="139"/>
    </row>
    <row r="394" spans="1:7" ht="15" x14ac:dyDescent="0.25">
      <c r="A394" s="134">
        <v>46080</v>
      </c>
      <c r="B394" s="365" t="s">
        <v>202</v>
      </c>
      <c r="C394" s="370" t="s">
        <v>1146</v>
      </c>
      <c r="D394" s="383" t="s">
        <v>1040</v>
      </c>
      <c r="E394" s="390">
        <v>2278.1799999999998</v>
      </c>
      <c r="F394" s="332" t="s">
        <v>299</v>
      </c>
    </row>
    <row r="395" spans="1:7" ht="15" x14ac:dyDescent="0.25">
      <c r="A395" s="134">
        <v>46080</v>
      </c>
      <c r="B395" s="365" t="s">
        <v>241</v>
      </c>
      <c r="C395" s="370" t="s">
        <v>1146</v>
      </c>
      <c r="D395" s="383" t="s">
        <v>1040</v>
      </c>
      <c r="E395" s="390">
        <v>56302.82</v>
      </c>
      <c r="F395" s="332" t="s">
        <v>299</v>
      </c>
    </row>
    <row r="396" spans="1:7" ht="15" x14ac:dyDescent="0.25">
      <c r="A396" s="134">
        <v>46080</v>
      </c>
      <c r="B396" s="365" t="s">
        <v>108</v>
      </c>
      <c r="C396" s="370" t="s">
        <v>851</v>
      </c>
      <c r="D396" s="383" t="s">
        <v>597</v>
      </c>
      <c r="E396" s="390">
        <v>16</v>
      </c>
      <c r="F396" s="332" t="s">
        <v>299</v>
      </c>
    </row>
    <row r="397" spans="1:7" ht="15" hidden="1" x14ac:dyDescent="0.25">
      <c r="A397" s="134">
        <v>46055</v>
      </c>
      <c r="B397" s="365" t="s">
        <v>209</v>
      </c>
      <c r="C397" s="370" t="s">
        <v>851</v>
      </c>
      <c r="D397" s="383" t="s">
        <v>1150</v>
      </c>
      <c r="E397" s="390">
        <v>0.45</v>
      </c>
      <c r="F397" s="332" t="s">
        <v>1151</v>
      </c>
    </row>
    <row r="398" spans="1:7" ht="15" hidden="1" x14ac:dyDescent="0.25">
      <c r="A398" s="134">
        <v>46056</v>
      </c>
      <c r="B398" s="365" t="s">
        <v>108</v>
      </c>
      <c r="C398" s="370" t="s">
        <v>1153</v>
      </c>
      <c r="D398" s="383" t="s">
        <v>1152</v>
      </c>
      <c r="E398" s="390">
        <v>0.03</v>
      </c>
      <c r="F398" s="332" t="s">
        <v>1151</v>
      </c>
    </row>
    <row r="399" spans="1:7" ht="15" hidden="1" x14ac:dyDescent="0.25">
      <c r="A399" s="134">
        <v>46077</v>
      </c>
      <c r="B399" s="365" t="s">
        <v>141</v>
      </c>
      <c r="C399" s="370" t="s">
        <v>851</v>
      </c>
      <c r="D399" s="383" t="s">
        <v>1155</v>
      </c>
      <c r="E399" s="390">
        <v>0.01</v>
      </c>
      <c r="F399" s="332" t="s">
        <v>1151</v>
      </c>
    </row>
    <row r="400" spans="1:7" ht="15" x14ac:dyDescent="0.25">
      <c r="A400" s="134">
        <v>46080</v>
      </c>
      <c r="B400" s="365" t="s">
        <v>108</v>
      </c>
      <c r="C400" s="370" t="s">
        <v>851</v>
      </c>
      <c r="D400" s="383" t="s">
        <v>1156</v>
      </c>
      <c r="E400" s="390">
        <v>9.14</v>
      </c>
      <c r="F400" s="332" t="s">
        <v>1151</v>
      </c>
    </row>
    <row r="401" spans="1:7" hidden="1" x14ac:dyDescent="0.25">
      <c r="A401" s="134"/>
      <c r="B401" s="145"/>
      <c r="C401" s="135"/>
      <c r="D401" s="135"/>
      <c r="E401" s="144"/>
      <c r="F401" s="145"/>
    </row>
    <row r="402" spans="1:7" hidden="1" x14ac:dyDescent="0.25">
      <c r="A402" s="134"/>
      <c r="B402" s="145"/>
      <c r="C402" s="135"/>
      <c r="D402" s="135"/>
      <c r="E402" s="144"/>
      <c r="F402" s="145"/>
    </row>
    <row r="403" spans="1:7" hidden="1" x14ac:dyDescent="0.25">
      <c r="A403" s="134"/>
      <c r="B403" s="145"/>
      <c r="C403" s="135"/>
      <c r="D403" s="135"/>
      <c r="E403" s="144"/>
      <c r="F403" s="145"/>
    </row>
    <row r="404" spans="1:7" hidden="1" x14ac:dyDescent="0.25">
      <c r="A404" s="134"/>
      <c r="B404" s="145"/>
      <c r="C404" s="135"/>
      <c r="D404" s="135"/>
      <c r="E404" s="144"/>
      <c r="F404" s="145"/>
    </row>
    <row r="405" spans="1:7" hidden="1" x14ac:dyDescent="0.25">
      <c r="A405" s="134"/>
      <c r="B405" s="145"/>
      <c r="C405" s="135"/>
      <c r="D405" s="135"/>
      <c r="E405" s="144"/>
      <c r="F405" s="145"/>
    </row>
    <row r="406" spans="1:7" hidden="1" x14ac:dyDescent="0.25">
      <c r="A406" s="134"/>
      <c r="B406" s="145"/>
      <c r="C406" s="135"/>
      <c r="D406" s="135"/>
      <c r="E406" s="144"/>
      <c r="F406" s="145"/>
    </row>
    <row r="407" spans="1:7" hidden="1" x14ac:dyDescent="0.25">
      <c r="A407" s="134"/>
      <c r="B407" s="145"/>
      <c r="C407" s="135"/>
      <c r="D407" s="135"/>
      <c r="E407" s="144"/>
      <c r="F407" s="145"/>
    </row>
    <row r="408" spans="1:7" hidden="1" x14ac:dyDescent="0.25">
      <c r="A408" s="134"/>
      <c r="B408" s="145"/>
      <c r="C408" s="135"/>
      <c r="D408" s="135"/>
      <c r="E408" s="144"/>
      <c r="F408" s="145"/>
      <c r="G408" s="139"/>
    </row>
    <row r="409" spans="1:7" hidden="1" x14ac:dyDescent="0.25">
      <c r="A409" s="134"/>
      <c r="B409" s="145"/>
      <c r="C409" s="135"/>
      <c r="D409" s="135"/>
      <c r="E409" s="144"/>
      <c r="F409" s="145"/>
    </row>
    <row r="410" spans="1:7" hidden="1" x14ac:dyDescent="0.25">
      <c r="A410" s="134"/>
      <c r="B410" s="145"/>
      <c r="C410" s="135"/>
      <c r="D410" s="135"/>
      <c r="E410" s="144"/>
      <c r="F410" s="145"/>
    </row>
    <row r="411" spans="1:7" hidden="1" x14ac:dyDescent="0.25">
      <c r="A411" s="134"/>
      <c r="B411" s="145"/>
      <c r="C411" s="135"/>
      <c r="D411" s="135"/>
      <c r="E411" s="144"/>
      <c r="F411" s="145"/>
    </row>
    <row r="412" spans="1:7" hidden="1" x14ac:dyDescent="0.25">
      <c r="A412" s="134"/>
      <c r="B412" s="145"/>
      <c r="C412" s="135"/>
      <c r="D412" s="135"/>
      <c r="E412" s="144"/>
      <c r="F412" s="145"/>
    </row>
    <row r="413" spans="1:7" x14ac:dyDescent="0.25"/>
    <row r="414" spans="1:7" x14ac:dyDescent="0.25"/>
    <row r="415" spans="1:7" x14ac:dyDescent="0.25"/>
    <row r="416" spans="1:7" x14ac:dyDescent="0.25"/>
    <row r="417" spans="6:6" x14ac:dyDescent="0.25"/>
    <row r="418" spans="6:6" x14ac:dyDescent="0.25"/>
    <row r="419" spans="6:6" x14ac:dyDescent="0.25"/>
    <row r="420" spans="6:6" x14ac:dyDescent="0.25"/>
    <row r="421" spans="6:6" x14ac:dyDescent="0.25"/>
    <row r="422" spans="6:6" x14ac:dyDescent="0.25"/>
    <row r="423" spans="6:6" x14ac:dyDescent="0.25"/>
    <row r="424" spans="6:6" x14ac:dyDescent="0.25"/>
    <row r="425" spans="6:6" x14ac:dyDescent="0.25"/>
    <row r="426" spans="6:6" x14ac:dyDescent="0.25"/>
    <row r="427" spans="6:6" x14ac:dyDescent="0.25">
      <c r="F427" s="400"/>
    </row>
    <row r="428" spans="6:6" x14ac:dyDescent="0.25"/>
    <row r="429" spans="6:6" x14ac:dyDescent="0.25"/>
    <row r="430" spans="6:6" x14ac:dyDescent="0.25"/>
    <row r="431" spans="6:6" x14ac:dyDescent="0.25"/>
    <row r="432" spans="6:6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  <row r="1000" x14ac:dyDescent="0.25"/>
    <row r="1001" x14ac:dyDescent="0.25"/>
    <row r="1002" x14ac:dyDescent="0.25"/>
    <row r="1003" x14ac:dyDescent="0.25"/>
    <row r="1004" x14ac:dyDescent="0.25"/>
    <row r="1005" x14ac:dyDescent="0.25"/>
    <row r="1006" x14ac:dyDescent="0.25"/>
    <row r="1007" x14ac:dyDescent="0.25"/>
    <row r="1008" x14ac:dyDescent="0.25"/>
    <row r="1009" x14ac:dyDescent="0.25"/>
    <row r="1010" x14ac:dyDescent="0.25"/>
    <row r="1011" x14ac:dyDescent="0.25"/>
    <row r="1012" x14ac:dyDescent="0.25"/>
    <row r="1013" x14ac:dyDescent="0.25"/>
    <row r="1014" x14ac:dyDescent="0.25"/>
    <row r="1015" x14ac:dyDescent="0.25"/>
    <row r="1016" x14ac:dyDescent="0.25"/>
    <row r="1017" x14ac:dyDescent="0.25"/>
    <row r="1018" x14ac:dyDescent="0.25"/>
    <row r="1019" x14ac:dyDescent="0.25"/>
    <row r="1020" x14ac:dyDescent="0.25"/>
    <row r="1021" x14ac:dyDescent="0.25"/>
    <row r="1022" x14ac:dyDescent="0.25"/>
    <row r="1023" x14ac:dyDescent="0.25"/>
    <row r="1024" x14ac:dyDescent="0.25"/>
    <row r="1025" x14ac:dyDescent="0.25"/>
    <row r="1026" x14ac:dyDescent="0.25"/>
    <row r="1027" x14ac:dyDescent="0.25"/>
    <row r="1028" x14ac:dyDescent="0.25"/>
    <row r="1029" x14ac:dyDescent="0.25"/>
    <row r="1030" x14ac:dyDescent="0.25"/>
    <row r="1031" x14ac:dyDescent="0.25"/>
    <row r="1032" x14ac:dyDescent="0.25"/>
    <row r="1033" x14ac:dyDescent="0.25"/>
    <row r="1034" x14ac:dyDescent="0.25"/>
    <row r="1035" x14ac:dyDescent="0.25"/>
    <row r="1036" x14ac:dyDescent="0.25"/>
    <row r="1037" x14ac:dyDescent="0.25"/>
    <row r="1038" x14ac:dyDescent="0.25"/>
    <row r="1039" x14ac:dyDescent="0.25"/>
    <row r="1040" x14ac:dyDescent="0.25"/>
    <row r="1041" x14ac:dyDescent="0.25"/>
    <row r="1042" x14ac:dyDescent="0.25"/>
    <row r="1043" x14ac:dyDescent="0.25"/>
    <row r="1044" x14ac:dyDescent="0.25"/>
    <row r="1045" x14ac:dyDescent="0.25"/>
    <row r="1046" x14ac:dyDescent="0.25"/>
    <row r="1047" x14ac:dyDescent="0.25"/>
    <row r="1048" x14ac:dyDescent="0.25"/>
    <row r="1049" x14ac:dyDescent="0.25"/>
    <row r="1050" x14ac:dyDescent="0.25"/>
    <row r="1051" x14ac:dyDescent="0.25"/>
    <row r="1052" x14ac:dyDescent="0.25"/>
    <row r="1053" x14ac:dyDescent="0.25"/>
    <row r="1054" x14ac:dyDescent="0.25"/>
    <row r="1055" x14ac:dyDescent="0.25"/>
    <row r="1056" x14ac:dyDescent="0.25"/>
    <row r="1057" x14ac:dyDescent="0.25"/>
    <row r="1058" x14ac:dyDescent="0.25"/>
    <row r="1059" x14ac:dyDescent="0.25"/>
    <row r="1060" x14ac:dyDescent="0.25"/>
    <row r="1061" x14ac:dyDescent="0.25"/>
    <row r="1062" x14ac:dyDescent="0.25"/>
    <row r="1063" x14ac:dyDescent="0.25"/>
    <row r="1064" x14ac:dyDescent="0.25"/>
    <row r="1065" x14ac:dyDescent="0.25"/>
    <row r="1066" x14ac:dyDescent="0.25"/>
    <row r="1067" x14ac:dyDescent="0.25"/>
    <row r="1068" x14ac:dyDescent="0.25"/>
    <row r="1069" x14ac:dyDescent="0.25"/>
    <row r="1070" x14ac:dyDescent="0.25"/>
    <row r="1071" x14ac:dyDescent="0.25"/>
    <row r="1072" x14ac:dyDescent="0.25"/>
    <row r="1073" x14ac:dyDescent="0.25"/>
    <row r="1074" x14ac:dyDescent="0.25"/>
    <row r="1075" x14ac:dyDescent="0.25"/>
    <row r="1076" x14ac:dyDescent="0.25"/>
    <row r="1077" x14ac:dyDescent="0.25"/>
    <row r="1078" x14ac:dyDescent="0.25"/>
    <row r="1079" x14ac:dyDescent="0.25"/>
    <row r="1080" x14ac:dyDescent="0.25"/>
    <row r="1081" x14ac:dyDescent="0.25"/>
    <row r="1082" x14ac:dyDescent="0.25"/>
    <row r="1083" x14ac:dyDescent="0.25"/>
    <row r="1084" x14ac:dyDescent="0.25"/>
    <row r="1085" x14ac:dyDescent="0.25"/>
    <row r="1086" x14ac:dyDescent="0.25"/>
    <row r="1087" x14ac:dyDescent="0.25"/>
    <row r="1088" x14ac:dyDescent="0.25"/>
    <row r="1089" x14ac:dyDescent="0.25"/>
    <row r="1090" x14ac:dyDescent="0.25"/>
    <row r="1091" x14ac:dyDescent="0.25"/>
    <row r="1092" x14ac:dyDescent="0.25"/>
    <row r="1093" x14ac:dyDescent="0.25"/>
    <row r="1094" x14ac:dyDescent="0.25"/>
    <row r="1095" x14ac:dyDescent="0.25"/>
    <row r="1096" x14ac:dyDescent="0.25"/>
    <row r="1097" x14ac:dyDescent="0.25"/>
    <row r="1098" x14ac:dyDescent="0.25"/>
    <row r="1099" x14ac:dyDescent="0.25"/>
    <row r="1100" x14ac:dyDescent="0.25"/>
    <row r="1101" x14ac:dyDescent="0.25"/>
    <row r="1102" x14ac:dyDescent="0.25"/>
    <row r="1103" x14ac:dyDescent="0.25"/>
    <row r="1104" x14ac:dyDescent="0.25"/>
    <row r="1105" x14ac:dyDescent="0.25"/>
    <row r="1106" x14ac:dyDescent="0.25"/>
    <row r="1107" x14ac:dyDescent="0.25"/>
    <row r="1108" x14ac:dyDescent="0.25"/>
    <row r="1109" x14ac:dyDescent="0.25"/>
    <row r="1110" x14ac:dyDescent="0.25"/>
    <row r="1111" x14ac:dyDescent="0.25"/>
    <row r="1112" x14ac:dyDescent="0.25"/>
    <row r="1113" x14ac:dyDescent="0.25"/>
    <row r="1114" x14ac:dyDescent="0.25"/>
    <row r="1115" x14ac:dyDescent="0.25"/>
    <row r="1116" x14ac:dyDescent="0.25"/>
    <row r="1117" x14ac:dyDescent="0.25"/>
    <row r="1118" x14ac:dyDescent="0.25"/>
    <row r="1119" x14ac:dyDescent="0.25"/>
    <row r="1120" x14ac:dyDescent="0.25"/>
    <row r="1121" x14ac:dyDescent="0.25"/>
    <row r="1122" x14ac:dyDescent="0.25"/>
    <row r="1123" x14ac:dyDescent="0.25"/>
    <row r="1124" x14ac:dyDescent="0.25"/>
    <row r="1125" x14ac:dyDescent="0.25"/>
    <row r="1126" x14ac:dyDescent="0.25"/>
    <row r="1127" x14ac:dyDescent="0.25"/>
    <row r="1128" x14ac:dyDescent="0.25"/>
    <row r="1129" x14ac:dyDescent="0.25"/>
    <row r="1130" x14ac:dyDescent="0.25"/>
    <row r="1131" x14ac:dyDescent="0.25"/>
    <row r="1132" x14ac:dyDescent="0.25"/>
    <row r="1133" x14ac:dyDescent="0.25"/>
    <row r="1134" x14ac:dyDescent="0.25"/>
    <row r="1135" x14ac:dyDescent="0.25"/>
    <row r="1136" x14ac:dyDescent="0.25"/>
    <row r="1137" x14ac:dyDescent="0.25"/>
    <row r="1138" x14ac:dyDescent="0.25"/>
    <row r="1139" x14ac:dyDescent="0.25"/>
    <row r="1140" x14ac:dyDescent="0.25"/>
    <row r="1141" x14ac:dyDescent="0.25"/>
    <row r="1142" x14ac:dyDescent="0.25"/>
    <row r="1143" x14ac:dyDescent="0.25"/>
    <row r="1144" x14ac:dyDescent="0.25"/>
    <row r="1145" x14ac:dyDescent="0.25"/>
    <row r="1146" x14ac:dyDescent="0.25"/>
    <row r="1147" x14ac:dyDescent="0.25"/>
    <row r="1148" x14ac:dyDescent="0.25"/>
    <row r="1149" x14ac:dyDescent="0.25"/>
    <row r="1150" x14ac:dyDescent="0.25"/>
    <row r="1151" x14ac:dyDescent="0.25"/>
    <row r="1152" x14ac:dyDescent="0.25"/>
    <row r="1153" x14ac:dyDescent="0.25"/>
    <row r="1154" x14ac:dyDescent="0.25"/>
    <row r="1155" x14ac:dyDescent="0.25"/>
    <row r="1156" x14ac:dyDescent="0.25"/>
    <row r="1157" x14ac:dyDescent="0.25"/>
    <row r="1158" x14ac:dyDescent="0.25"/>
    <row r="1159" x14ac:dyDescent="0.25"/>
    <row r="1160" x14ac:dyDescent="0.25"/>
    <row r="1161" x14ac:dyDescent="0.25"/>
    <row r="1162" x14ac:dyDescent="0.25"/>
    <row r="1163" x14ac:dyDescent="0.25"/>
    <row r="1164" x14ac:dyDescent="0.25"/>
    <row r="1165" x14ac:dyDescent="0.25"/>
    <row r="1166" x14ac:dyDescent="0.25"/>
    <row r="1167" x14ac:dyDescent="0.25"/>
    <row r="1168" x14ac:dyDescent="0.25"/>
    <row r="1169" x14ac:dyDescent="0.25"/>
    <row r="1170" x14ac:dyDescent="0.25"/>
    <row r="1171" x14ac:dyDescent="0.25"/>
    <row r="1172" x14ac:dyDescent="0.25"/>
    <row r="1173" x14ac:dyDescent="0.25"/>
    <row r="1174" x14ac:dyDescent="0.25"/>
    <row r="1175" x14ac:dyDescent="0.25"/>
    <row r="1176" x14ac:dyDescent="0.25"/>
    <row r="1177" x14ac:dyDescent="0.25"/>
    <row r="1178" x14ac:dyDescent="0.25"/>
    <row r="1179" x14ac:dyDescent="0.25"/>
    <row r="1180" x14ac:dyDescent="0.25"/>
    <row r="1181" x14ac:dyDescent="0.25"/>
    <row r="1182" x14ac:dyDescent="0.25"/>
    <row r="1183" x14ac:dyDescent="0.25"/>
    <row r="1184" x14ac:dyDescent="0.25"/>
    <row r="1185" x14ac:dyDescent="0.25"/>
    <row r="1186" x14ac:dyDescent="0.25"/>
    <row r="1187" x14ac:dyDescent="0.25"/>
    <row r="1188" x14ac:dyDescent="0.25"/>
    <row r="1189" x14ac:dyDescent="0.25"/>
    <row r="1190" x14ac:dyDescent="0.25"/>
    <row r="1191" x14ac:dyDescent="0.25"/>
    <row r="1192" x14ac:dyDescent="0.25"/>
    <row r="1193" x14ac:dyDescent="0.25"/>
    <row r="1194" x14ac:dyDescent="0.25"/>
    <row r="1195" x14ac:dyDescent="0.25"/>
    <row r="1196" x14ac:dyDescent="0.25"/>
    <row r="1197" x14ac:dyDescent="0.25"/>
    <row r="1198" x14ac:dyDescent="0.25"/>
    <row r="1199" x14ac:dyDescent="0.25"/>
    <row r="1200" x14ac:dyDescent="0.25"/>
    <row r="1201" x14ac:dyDescent="0.25"/>
    <row r="1202" x14ac:dyDescent="0.25"/>
    <row r="1203" x14ac:dyDescent="0.25"/>
    <row r="1204" x14ac:dyDescent="0.25"/>
    <row r="1205" x14ac:dyDescent="0.25"/>
    <row r="1206" x14ac:dyDescent="0.25"/>
    <row r="1207" x14ac:dyDescent="0.25"/>
    <row r="1208" x14ac:dyDescent="0.25"/>
    <row r="1209" x14ac:dyDescent="0.25"/>
    <row r="1210" x14ac:dyDescent="0.25"/>
    <row r="1211" x14ac:dyDescent="0.25"/>
    <row r="1212" x14ac:dyDescent="0.25"/>
    <row r="1213" x14ac:dyDescent="0.25"/>
    <row r="1214" x14ac:dyDescent="0.25"/>
    <row r="1215" x14ac:dyDescent="0.25"/>
    <row r="1216" x14ac:dyDescent="0.25"/>
    <row r="1217" x14ac:dyDescent="0.25"/>
    <row r="1218" x14ac:dyDescent="0.25"/>
    <row r="1219" x14ac:dyDescent="0.25"/>
    <row r="1220" x14ac:dyDescent="0.25"/>
    <row r="1221" x14ac:dyDescent="0.25"/>
    <row r="1222" x14ac:dyDescent="0.25"/>
    <row r="1223" x14ac:dyDescent="0.25"/>
    <row r="1224" x14ac:dyDescent="0.25"/>
    <row r="1225" x14ac:dyDescent="0.25"/>
    <row r="1226" x14ac:dyDescent="0.25"/>
    <row r="1227" x14ac:dyDescent="0.25"/>
    <row r="1228" x14ac:dyDescent="0.25"/>
    <row r="1229" x14ac:dyDescent="0.25"/>
    <row r="1230" x14ac:dyDescent="0.25"/>
    <row r="1231" x14ac:dyDescent="0.25"/>
    <row r="1232" x14ac:dyDescent="0.25"/>
    <row r="1233" x14ac:dyDescent="0.25"/>
    <row r="1234" x14ac:dyDescent="0.25"/>
    <row r="1235" x14ac:dyDescent="0.25"/>
    <row r="1236" x14ac:dyDescent="0.25"/>
    <row r="1237" x14ac:dyDescent="0.25"/>
    <row r="1238" x14ac:dyDescent="0.25"/>
    <row r="1239" x14ac:dyDescent="0.25"/>
    <row r="1240" x14ac:dyDescent="0.25"/>
    <row r="1241" x14ac:dyDescent="0.25"/>
    <row r="1242" x14ac:dyDescent="0.25"/>
    <row r="1243" x14ac:dyDescent="0.25"/>
    <row r="1244" x14ac:dyDescent="0.25"/>
    <row r="1245" x14ac:dyDescent="0.25"/>
    <row r="1246" x14ac:dyDescent="0.25"/>
    <row r="1247" x14ac:dyDescent="0.25"/>
    <row r="1248" x14ac:dyDescent="0.25"/>
    <row r="1249" x14ac:dyDescent="0.25"/>
    <row r="1250" x14ac:dyDescent="0.25"/>
    <row r="1251" x14ac:dyDescent="0.25"/>
    <row r="1252" x14ac:dyDescent="0.25"/>
    <row r="1253" x14ac:dyDescent="0.25"/>
    <row r="1254" x14ac:dyDescent="0.25"/>
    <row r="1255" x14ac:dyDescent="0.25"/>
    <row r="1256" x14ac:dyDescent="0.25"/>
    <row r="1257" x14ac:dyDescent="0.25"/>
    <row r="1258" x14ac:dyDescent="0.25"/>
    <row r="1259" x14ac:dyDescent="0.25"/>
    <row r="1260" x14ac:dyDescent="0.25"/>
    <row r="1261" x14ac:dyDescent="0.25"/>
    <row r="1262" x14ac:dyDescent="0.25"/>
    <row r="1263" x14ac:dyDescent="0.25"/>
    <row r="1264" x14ac:dyDescent="0.25"/>
    <row r="1265" x14ac:dyDescent="0.25"/>
    <row r="1266" x14ac:dyDescent="0.25"/>
    <row r="1267" x14ac:dyDescent="0.25"/>
    <row r="1268" x14ac:dyDescent="0.25"/>
    <row r="1269" x14ac:dyDescent="0.25"/>
    <row r="1270" x14ac:dyDescent="0.25"/>
    <row r="1271" x14ac:dyDescent="0.25"/>
    <row r="1272" x14ac:dyDescent="0.25"/>
    <row r="1273" x14ac:dyDescent="0.25"/>
    <row r="1274" x14ac:dyDescent="0.25"/>
    <row r="1275" x14ac:dyDescent="0.25"/>
    <row r="1276" x14ac:dyDescent="0.25"/>
    <row r="1277" x14ac:dyDescent="0.25"/>
    <row r="1278" x14ac:dyDescent="0.25"/>
    <row r="1279" x14ac:dyDescent="0.25"/>
    <row r="1280" x14ac:dyDescent="0.25"/>
    <row r="1281" x14ac:dyDescent="0.25"/>
    <row r="1282" x14ac:dyDescent="0.25"/>
    <row r="1283" x14ac:dyDescent="0.25"/>
    <row r="1284" x14ac:dyDescent="0.25"/>
    <row r="1285" x14ac:dyDescent="0.25"/>
    <row r="1286" x14ac:dyDescent="0.25"/>
    <row r="1287" x14ac:dyDescent="0.25"/>
    <row r="1288" x14ac:dyDescent="0.25"/>
    <row r="1289" x14ac:dyDescent="0.25"/>
    <row r="1290" x14ac:dyDescent="0.25"/>
    <row r="1291" x14ac:dyDescent="0.25"/>
    <row r="1292" x14ac:dyDescent="0.25"/>
    <row r="1293" x14ac:dyDescent="0.25"/>
    <row r="1294" x14ac:dyDescent="0.25"/>
    <row r="1295" x14ac:dyDescent="0.25"/>
    <row r="1296" x14ac:dyDescent="0.25"/>
    <row r="1297" x14ac:dyDescent="0.25"/>
    <row r="1298" x14ac:dyDescent="0.25"/>
    <row r="1299" x14ac:dyDescent="0.25"/>
    <row r="1300" x14ac:dyDescent="0.25"/>
    <row r="1301" x14ac:dyDescent="0.25"/>
    <row r="1302" x14ac:dyDescent="0.25"/>
    <row r="1303" x14ac:dyDescent="0.25"/>
    <row r="1304" x14ac:dyDescent="0.25"/>
    <row r="1305" x14ac:dyDescent="0.25"/>
    <row r="1306" x14ac:dyDescent="0.25"/>
    <row r="1307" x14ac:dyDescent="0.25"/>
    <row r="1308" x14ac:dyDescent="0.25"/>
    <row r="1309" x14ac:dyDescent="0.25"/>
    <row r="1310" x14ac:dyDescent="0.25"/>
    <row r="1311" x14ac:dyDescent="0.25"/>
    <row r="1312" x14ac:dyDescent="0.25"/>
    <row r="1313" x14ac:dyDescent="0.25"/>
    <row r="1314" x14ac:dyDescent="0.25"/>
    <row r="1315" x14ac:dyDescent="0.25"/>
    <row r="1316" x14ac:dyDescent="0.25"/>
    <row r="1317" x14ac:dyDescent="0.25"/>
    <row r="1318" x14ac:dyDescent="0.25"/>
    <row r="1319" x14ac:dyDescent="0.25"/>
    <row r="1320" x14ac:dyDescent="0.25"/>
    <row r="1321" x14ac:dyDescent="0.25"/>
    <row r="1322" x14ac:dyDescent="0.25"/>
    <row r="1323" x14ac:dyDescent="0.25"/>
    <row r="1324" x14ac:dyDescent="0.25"/>
    <row r="1325" x14ac:dyDescent="0.25"/>
    <row r="1326" x14ac:dyDescent="0.25"/>
    <row r="1327" x14ac:dyDescent="0.25"/>
    <row r="1328" x14ac:dyDescent="0.25"/>
    <row r="1329" x14ac:dyDescent="0.25"/>
    <row r="1330" x14ac:dyDescent="0.25"/>
    <row r="1331" x14ac:dyDescent="0.25"/>
    <row r="1332" x14ac:dyDescent="0.25"/>
    <row r="1333" x14ac:dyDescent="0.25"/>
    <row r="1334" x14ac:dyDescent="0.25"/>
    <row r="1335" x14ac:dyDescent="0.25"/>
    <row r="1336" x14ac:dyDescent="0.25"/>
    <row r="1337" x14ac:dyDescent="0.25"/>
    <row r="1338" x14ac:dyDescent="0.25"/>
    <row r="1339" x14ac:dyDescent="0.25"/>
    <row r="1340" x14ac:dyDescent="0.25"/>
    <row r="1341" x14ac:dyDescent="0.25"/>
    <row r="1342" x14ac:dyDescent="0.25"/>
    <row r="1343" x14ac:dyDescent="0.25"/>
    <row r="1344" x14ac:dyDescent="0.25"/>
    <row r="1345" x14ac:dyDescent="0.25"/>
    <row r="1346" x14ac:dyDescent="0.25"/>
    <row r="1347" x14ac:dyDescent="0.25"/>
    <row r="1348" x14ac:dyDescent="0.25"/>
    <row r="1349" x14ac:dyDescent="0.25"/>
    <row r="1350" x14ac:dyDescent="0.25"/>
    <row r="1351" x14ac:dyDescent="0.25"/>
    <row r="1352" x14ac:dyDescent="0.25"/>
    <row r="1353" x14ac:dyDescent="0.25"/>
    <row r="1354" x14ac:dyDescent="0.25"/>
    <row r="1355" x14ac:dyDescent="0.25"/>
    <row r="1356" x14ac:dyDescent="0.25"/>
    <row r="1357" x14ac:dyDescent="0.25"/>
    <row r="1358" x14ac:dyDescent="0.25"/>
    <row r="1359" x14ac:dyDescent="0.25"/>
    <row r="1360" x14ac:dyDescent="0.25"/>
    <row r="1361" x14ac:dyDescent="0.25"/>
    <row r="1362" x14ac:dyDescent="0.25"/>
    <row r="1363" x14ac:dyDescent="0.25"/>
    <row r="1364" x14ac:dyDescent="0.25"/>
    <row r="1365" x14ac:dyDescent="0.25"/>
    <row r="1366" x14ac:dyDescent="0.25"/>
    <row r="1367" x14ac:dyDescent="0.25"/>
    <row r="1368" x14ac:dyDescent="0.25"/>
    <row r="1369" x14ac:dyDescent="0.25"/>
    <row r="1370" x14ac:dyDescent="0.25"/>
    <row r="1371" x14ac:dyDescent="0.25"/>
    <row r="1372" x14ac:dyDescent="0.25"/>
    <row r="1373" x14ac:dyDescent="0.25"/>
    <row r="1374" x14ac:dyDescent="0.25"/>
    <row r="1375" x14ac:dyDescent="0.25"/>
    <row r="1376" x14ac:dyDescent="0.25"/>
    <row r="1377" x14ac:dyDescent="0.25"/>
    <row r="1378" x14ac:dyDescent="0.25"/>
    <row r="1379" x14ac:dyDescent="0.25"/>
    <row r="1380" x14ac:dyDescent="0.25"/>
    <row r="1381" x14ac:dyDescent="0.25"/>
    <row r="1382" x14ac:dyDescent="0.25"/>
    <row r="1383" x14ac:dyDescent="0.25"/>
    <row r="1384" x14ac:dyDescent="0.25"/>
    <row r="1385" x14ac:dyDescent="0.25"/>
    <row r="1386" x14ac:dyDescent="0.25"/>
    <row r="1387" x14ac:dyDescent="0.25"/>
    <row r="1388" x14ac:dyDescent="0.25"/>
    <row r="1389" x14ac:dyDescent="0.25"/>
    <row r="1390" x14ac:dyDescent="0.25"/>
    <row r="1391" x14ac:dyDescent="0.25"/>
    <row r="1392" x14ac:dyDescent="0.25"/>
    <row r="1393" x14ac:dyDescent="0.25"/>
    <row r="1394" x14ac:dyDescent="0.25"/>
    <row r="1395" x14ac:dyDescent="0.25"/>
    <row r="1396" x14ac:dyDescent="0.25"/>
    <row r="1397" x14ac:dyDescent="0.25"/>
    <row r="1398" x14ac:dyDescent="0.25"/>
    <row r="1399" x14ac:dyDescent="0.25"/>
    <row r="1400" x14ac:dyDescent="0.25"/>
    <row r="1401" x14ac:dyDescent="0.25"/>
    <row r="1402" x14ac:dyDescent="0.25"/>
    <row r="1403" x14ac:dyDescent="0.25"/>
    <row r="1404" x14ac:dyDescent="0.25"/>
    <row r="1405" x14ac:dyDescent="0.25"/>
    <row r="1406" x14ac:dyDescent="0.25"/>
    <row r="1407" x14ac:dyDescent="0.25"/>
    <row r="1408" x14ac:dyDescent="0.25"/>
    <row r="1409" x14ac:dyDescent="0.25"/>
    <row r="1410" x14ac:dyDescent="0.25"/>
    <row r="1411" x14ac:dyDescent="0.25"/>
    <row r="1412" x14ac:dyDescent="0.25"/>
    <row r="1413" x14ac:dyDescent="0.25"/>
    <row r="1414" x14ac:dyDescent="0.25"/>
    <row r="1415" x14ac:dyDescent="0.25"/>
    <row r="1416" x14ac:dyDescent="0.25"/>
    <row r="1417" x14ac:dyDescent="0.25"/>
    <row r="1418" x14ac:dyDescent="0.25"/>
    <row r="1419" x14ac:dyDescent="0.25"/>
    <row r="1420" x14ac:dyDescent="0.25"/>
    <row r="1421" x14ac:dyDescent="0.25"/>
    <row r="1422" x14ac:dyDescent="0.25"/>
    <row r="1423" x14ac:dyDescent="0.25"/>
    <row r="1424" x14ac:dyDescent="0.25"/>
    <row r="1425" x14ac:dyDescent="0.25"/>
    <row r="1426" x14ac:dyDescent="0.25"/>
    <row r="1427" x14ac:dyDescent="0.25"/>
    <row r="1428" x14ac:dyDescent="0.25"/>
    <row r="1429" x14ac:dyDescent="0.25"/>
    <row r="1430" x14ac:dyDescent="0.25"/>
    <row r="1431" x14ac:dyDescent="0.25"/>
    <row r="1432" x14ac:dyDescent="0.25"/>
    <row r="1433" x14ac:dyDescent="0.25"/>
    <row r="1434" x14ac:dyDescent="0.25"/>
    <row r="1435" x14ac:dyDescent="0.25"/>
    <row r="1436" x14ac:dyDescent="0.25"/>
    <row r="1437" x14ac:dyDescent="0.25"/>
    <row r="1438" x14ac:dyDescent="0.25"/>
    <row r="1439" x14ac:dyDescent="0.25"/>
    <row r="1440" x14ac:dyDescent="0.25"/>
    <row r="1441" x14ac:dyDescent="0.25"/>
    <row r="1442" x14ac:dyDescent="0.25"/>
    <row r="1443" x14ac:dyDescent="0.25"/>
    <row r="1444" x14ac:dyDescent="0.25"/>
    <row r="1445" x14ac:dyDescent="0.25"/>
    <row r="1446" x14ac:dyDescent="0.25"/>
    <row r="1447" x14ac:dyDescent="0.25"/>
    <row r="1448" x14ac:dyDescent="0.25"/>
    <row r="1449" x14ac:dyDescent="0.25"/>
    <row r="1450" x14ac:dyDescent="0.25"/>
    <row r="1451" x14ac:dyDescent="0.25"/>
    <row r="1452" x14ac:dyDescent="0.25"/>
    <row r="1453" x14ac:dyDescent="0.25"/>
    <row r="1454" x14ac:dyDescent="0.25"/>
    <row r="1455" x14ac:dyDescent="0.25"/>
    <row r="1456" x14ac:dyDescent="0.25"/>
    <row r="1457" x14ac:dyDescent="0.25"/>
    <row r="1458" x14ac:dyDescent="0.25"/>
    <row r="1459" x14ac:dyDescent="0.25"/>
    <row r="1460" x14ac:dyDescent="0.25"/>
    <row r="1461" x14ac:dyDescent="0.25"/>
    <row r="1462" x14ac:dyDescent="0.25"/>
    <row r="1463" x14ac:dyDescent="0.25"/>
    <row r="1464" x14ac:dyDescent="0.25"/>
    <row r="1465" x14ac:dyDescent="0.25"/>
    <row r="1466" x14ac:dyDescent="0.25"/>
    <row r="1467" x14ac:dyDescent="0.25"/>
    <row r="1468" x14ac:dyDescent="0.25"/>
    <row r="1469" x14ac:dyDescent="0.25"/>
    <row r="1470" x14ac:dyDescent="0.25"/>
    <row r="1471" x14ac:dyDescent="0.25"/>
    <row r="1472" x14ac:dyDescent="0.25"/>
    <row r="1473" x14ac:dyDescent="0.25"/>
    <row r="1474" x14ac:dyDescent="0.25"/>
    <row r="1475" x14ac:dyDescent="0.25"/>
    <row r="1476" x14ac:dyDescent="0.25"/>
    <row r="1477" x14ac:dyDescent="0.25"/>
    <row r="1478" x14ac:dyDescent="0.25"/>
    <row r="1479" x14ac:dyDescent="0.25"/>
    <row r="1480" x14ac:dyDescent="0.25"/>
    <row r="1481" x14ac:dyDescent="0.25"/>
    <row r="1482" x14ac:dyDescent="0.25"/>
    <row r="1483" x14ac:dyDescent="0.25"/>
    <row r="1484" x14ac:dyDescent="0.25"/>
    <row r="1485" x14ac:dyDescent="0.25"/>
    <row r="1486" x14ac:dyDescent="0.25"/>
    <row r="1487" x14ac:dyDescent="0.25"/>
    <row r="1488" x14ac:dyDescent="0.25"/>
    <row r="1489" x14ac:dyDescent="0.25"/>
    <row r="1490" x14ac:dyDescent="0.25"/>
    <row r="1491" x14ac:dyDescent="0.25"/>
    <row r="1492" x14ac:dyDescent="0.25"/>
    <row r="1493" x14ac:dyDescent="0.25"/>
    <row r="1494" x14ac:dyDescent="0.25"/>
    <row r="1495" x14ac:dyDescent="0.25"/>
    <row r="1496" x14ac:dyDescent="0.25"/>
    <row r="1497" x14ac:dyDescent="0.25"/>
    <row r="1498" x14ac:dyDescent="0.25"/>
    <row r="1499" x14ac:dyDescent="0.25"/>
    <row r="1500" x14ac:dyDescent="0.25"/>
    <row r="1501" x14ac:dyDescent="0.25"/>
    <row r="1502" x14ac:dyDescent="0.25"/>
    <row r="1503" x14ac:dyDescent="0.25"/>
    <row r="1504" x14ac:dyDescent="0.25"/>
    <row r="1505" x14ac:dyDescent="0.25"/>
    <row r="1506" x14ac:dyDescent="0.25"/>
    <row r="1507" x14ac:dyDescent="0.25"/>
    <row r="1508" x14ac:dyDescent="0.25"/>
    <row r="1509" x14ac:dyDescent="0.25"/>
    <row r="1510" x14ac:dyDescent="0.25"/>
    <row r="1511" x14ac:dyDescent="0.25"/>
    <row r="1512" x14ac:dyDescent="0.25"/>
    <row r="1513" x14ac:dyDescent="0.25"/>
    <row r="1514" x14ac:dyDescent="0.25"/>
    <row r="1515" x14ac:dyDescent="0.25"/>
    <row r="1516" x14ac:dyDescent="0.25"/>
    <row r="1517" x14ac:dyDescent="0.25"/>
    <row r="1518" x14ac:dyDescent="0.25"/>
    <row r="1519" x14ac:dyDescent="0.25"/>
    <row r="1520" x14ac:dyDescent="0.25"/>
    <row r="1521" x14ac:dyDescent="0.25"/>
    <row r="1522" x14ac:dyDescent="0.25"/>
    <row r="1523" x14ac:dyDescent="0.25"/>
    <row r="1524" x14ac:dyDescent="0.25"/>
    <row r="1525" x14ac:dyDescent="0.25"/>
    <row r="1526" x14ac:dyDescent="0.25"/>
    <row r="1527" x14ac:dyDescent="0.25"/>
    <row r="1528" x14ac:dyDescent="0.25"/>
    <row r="1529" x14ac:dyDescent="0.25"/>
    <row r="1530" x14ac:dyDescent="0.25"/>
    <row r="1531" x14ac:dyDescent="0.25"/>
    <row r="1532" x14ac:dyDescent="0.25"/>
    <row r="1533" x14ac:dyDescent="0.25"/>
    <row r="1534" x14ac:dyDescent="0.25"/>
    <row r="1535" x14ac:dyDescent="0.25"/>
    <row r="1536" x14ac:dyDescent="0.25"/>
    <row r="1537" x14ac:dyDescent="0.25"/>
    <row r="1538" x14ac:dyDescent="0.25"/>
    <row r="1539" x14ac:dyDescent="0.25"/>
    <row r="1540" x14ac:dyDescent="0.25"/>
    <row r="1541" x14ac:dyDescent="0.25"/>
    <row r="1542" x14ac:dyDescent="0.25"/>
    <row r="1543" x14ac:dyDescent="0.25"/>
    <row r="1544" x14ac:dyDescent="0.25"/>
    <row r="1545" x14ac:dyDescent="0.25"/>
    <row r="1546" x14ac:dyDescent="0.25"/>
    <row r="1547" x14ac:dyDescent="0.25"/>
    <row r="1548" x14ac:dyDescent="0.25"/>
    <row r="1549" x14ac:dyDescent="0.25"/>
    <row r="1550" x14ac:dyDescent="0.25"/>
    <row r="1551" x14ac:dyDescent="0.25"/>
    <row r="1552" x14ac:dyDescent="0.25"/>
    <row r="1553" x14ac:dyDescent="0.25"/>
    <row r="1554" x14ac:dyDescent="0.25"/>
    <row r="1555" x14ac:dyDescent="0.25"/>
    <row r="1556" x14ac:dyDescent="0.25"/>
    <row r="1557" x14ac:dyDescent="0.25"/>
    <row r="1558" x14ac:dyDescent="0.25"/>
    <row r="1559" x14ac:dyDescent="0.25"/>
    <row r="1560" x14ac:dyDescent="0.25"/>
    <row r="1561" x14ac:dyDescent="0.25"/>
    <row r="1562" x14ac:dyDescent="0.25"/>
    <row r="1563" x14ac:dyDescent="0.25"/>
    <row r="1564" x14ac:dyDescent="0.25"/>
    <row r="1565" x14ac:dyDescent="0.25"/>
    <row r="1566" x14ac:dyDescent="0.25"/>
    <row r="1567" x14ac:dyDescent="0.25"/>
    <row r="1568" x14ac:dyDescent="0.25"/>
    <row r="1569" x14ac:dyDescent="0.25"/>
    <row r="1570" x14ac:dyDescent="0.25"/>
    <row r="1571" x14ac:dyDescent="0.25"/>
    <row r="1572" x14ac:dyDescent="0.25"/>
    <row r="1573" x14ac:dyDescent="0.25"/>
    <row r="1574" x14ac:dyDescent="0.25"/>
    <row r="1575" x14ac:dyDescent="0.25"/>
    <row r="1576" x14ac:dyDescent="0.25"/>
    <row r="1577" x14ac:dyDescent="0.25"/>
    <row r="1578" x14ac:dyDescent="0.25"/>
    <row r="1579" x14ac:dyDescent="0.25"/>
    <row r="1580" x14ac:dyDescent="0.25"/>
    <row r="1581" x14ac:dyDescent="0.25"/>
    <row r="1582" x14ac:dyDescent="0.25"/>
    <row r="1583" x14ac:dyDescent="0.25"/>
    <row r="1584" x14ac:dyDescent="0.25"/>
    <row r="1585" x14ac:dyDescent="0.25"/>
    <row r="1586" x14ac:dyDescent="0.25"/>
    <row r="1587" x14ac:dyDescent="0.25"/>
    <row r="1588" x14ac:dyDescent="0.25"/>
    <row r="1589" x14ac:dyDescent="0.25"/>
    <row r="1590" x14ac:dyDescent="0.25"/>
    <row r="1591" x14ac:dyDescent="0.25"/>
    <row r="1592" x14ac:dyDescent="0.25"/>
    <row r="1593" x14ac:dyDescent="0.25"/>
    <row r="1594" x14ac:dyDescent="0.25"/>
    <row r="1595" x14ac:dyDescent="0.25"/>
    <row r="1596" x14ac:dyDescent="0.25"/>
    <row r="1597" x14ac:dyDescent="0.25"/>
    <row r="1598" x14ac:dyDescent="0.25"/>
    <row r="1599" x14ac:dyDescent="0.25"/>
    <row r="1600" x14ac:dyDescent="0.25"/>
    <row r="1601" x14ac:dyDescent="0.25"/>
    <row r="1602" x14ac:dyDescent="0.25"/>
    <row r="1603" x14ac:dyDescent="0.25"/>
    <row r="1604" x14ac:dyDescent="0.25"/>
    <row r="1605" x14ac:dyDescent="0.25"/>
    <row r="1606" x14ac:dyDescent="0.25"/>
    <row r="1607" x14ac:dyDescent="0.25"/>
    <row r="1608" x14ac:dyDescent="0.25"/>
    <row r="1609" x14ac:dyDescent="0.25"/>
    <row r="1610" x14ac:dyDescent="0.25"/>
    <row r="1611" x14ac:dyDescent="0.25"/>
    <row r="1612" x14ac:dyDescent="0.25"/>
    <row r="1613" x14ac:dyDescent="0.25"/>
    <row r="1614" x14ac:dyDescent="0.25"/>
    <row r="1615" x14ac:dyDescent="0.25"/>
    <row r="1616" x14ac:dyDescent="0.25"/>
    <row r="1617" x14ac:dyDescent="0.25"/>
    <row r="1618" x14ac:dyDescent="0.25"/>
    <row r="1619" x14ac:dyDescent="0.25"/>
    <row r="1620" x14ac:dyDescent="0.25"/>
    <row r="1621" x14ac:dyDescent="0.25"/>
    <row r="1622" x14ac:dyDescent="0.25"/>
    <row r="1623" x14ac:dyDescent="0.25"/>
    <row r="1624" x14ac:dyDescent="0.25"/>
    <row r="1625" x14ac:dyDescent="0.25"/>
    <row r="1626" x14ac:dyDescent="0.25"/>
    <row r="1627" x14ac:dyDescent="0.25"/>
    <row r="1628" x14ac:dyDescent="0.25"/>
    <row r="1629" x14ac:dyDescent="0.25"/>
    <row r="1630" x14ac:dyDescent="0.25"/>
    <row r="1631" x14ac:dyDescent="0.25"/>
    <row r="1632" x14ac:dyDescent="0.25"/>
    <row r="1633" x14ac:dyDescent="0.25"/>
    <row r="1634" x14ac:dyDescent="0.25"/>
    <row r="1635" x14ac:dyDescent="0.25"/>
    <row r="1636" x14ac:dyDescent="0.25"/>
    <row r="1637" x14ac:dyDescent="0.25"/>
    <row r="1638" x14ac:dyDescent="0.25"/>
    <row r="1639" x14ac:dyDescent="0.25"/>
    <row r="1640" x14ac:dyDescent="0.25"/>
    <row r="1641" x14ac:dyDescent="0.25"/>
    <row r="1642" x14ac:dyDescent="0.25"/>
    <row r="1643" x14ac:dyDescent="0.25"/>
    <row r="1644" x14ac:dyDescent="0.25"/>
    <row r="1645" x14ac:dyDescent="0.25"/>
    <row r="1646" x14ac:dyDescent="0.25"/>
    <row r="1647" x14ac:dyDescent="0.25"/>
    <row r="1648" x14ac:dyDescent="0.25"/>
    <row r="1649" x14ac:dyDescent="0.25"/>
    <row r="1650" x14ac:dyDescent="0.25"/>
    <row r="1651" x14ac:dyDescent="0.25"/>
    <row r="1652" x14ac:dyDescent="0.25"/>
    <row r="1653" x14ac:dyDescent="0.25"/>
    <row r="1654" x14ac:dyDescent="0.25"/>
    <row r="1655" x14ac:dyDescent="0.25"/>
    <row r="1656" x14ac:dyDescent="0.25"/>
    <row r="1657" x14ac:dyDescent="0.25"/>
    <row r="1658" x14ac:dyDescent="0.25"/>
    <row r="1659" x14ac:dyDescent="0.25"/>
    <row r="1660" x14ac:dyDescent="0.25"/>
    <row r="1661" x14ac:dyDescent="0.25"/>
    <row r="1662" x14ac:dyDescent="0.25"/>
    <row r="1663" x14ac:dyDescent="0.25"/>
    <row r="1664" x14ac:dyDescent="0.25"/>
    <row r="1665" x14ac:dyDescent="0.25"/>
    <row r="1666" x14ac:dyDescent="0.25"/>
    <row r="1667" x14ac:dyDescent="0.25"/>
    <row r="1668" x14ac:dyDescent="0.25"/>
    <row r="1669" x14ac:dyDescent="0.25"/>
    <row r="1670" x14ac:dyDescent="0.25"/>
    <row r="1671" x14ac:dyDescent="0.25"/>
    <row r="1672" x14ac:dyDescent="0.25"/>
    <row r="1673" x14ac:dyDescent="0.25"/>
    <row r="1674" x14ac:dyDescent="0.25"/>
    <row r="1675" x14ac:dyDescent="0.25"/>
    <row r="1676" x14ac:dyDescent="0.25"/>
    <row r="1677" x14ac:dyDescent="0.25"/>
    <row r="1678" x14ac:dyDescent="0.25"/>
    <row r="1679" x14ac:dyDescent="0.25"/>
    <row r="1680" x14ac:dyDescent="0.25"/>
    <row r="1681" x14ac:dyDescent="0.25"/>
    <row r="1682" x14ac:dyDescent="0.25"/>
    <row r="1683" x14ac:dyDescent="0.25"/>
    <row r="1684" x14ac:dyDescent="0.25"/>
    <row r="1685" x14ac:dyDescent="0.25"/>
    <row r="1686" x14ac:dyDescent="0.25"/>
    <row r="1687" x14ac:dyDescent="0.25"/>
    <row r="1688" x14ac:dyDescent="0.25"/>
    <row r="1689" x14ac:dyDescent="0.25"/>
    <row r="1690" x14ac:dyDescent="0.25"/>
    <row r="1691" x14ac:dyDescent="0.25"/>
    <row r="1692" x14ac:dyDescent="0.25"/>
    <row r="1693" x14ac:dyDescent="0.25"/>
    <row r="1694" x14ac:dyDescent="0.25"/>
    <row r="1695" x14ac:dyDescent="0.25"/>
    <row r="1696" x14ac:dyDescent="0.25"/>
    <row r="1697" x14ac:dyDescent="0.25"/>
    <row r="1698" x14ac:dyDescent="0.25"/>
    <row r="1699" x14ac:dyDescent="0.25"/>
    <row r="1700" x14ac:dyDescent="0.25"/>
    <row r="1701" x14ac:dyDescent="0.25"/>
    <row r="1702" x14ac:dyDescent="0.25"/>
    <row r="1703" x14ac:dyDescent="0.25"/>
    <row r="1704" x14ac:dyDescent="0.25"/>
    <row r="1705" x14ac:dyDescent="0.25"/>
    <row r="1706" x14ac:dyDescent="0.25"/>
    <row r="1707" x14ac:dyDescent="0.25"/>
    <row r="1708" x14ac:dyDescent="0.25"/>
    <row r="1709" x14ac:dyDescent="0.25"/>
    <row r="1710" x14ac:dyDescent="0.25"/>
    <row r="1711" x14ac:dyDescent="0.25"/>
    <row r="1712" x14ac:dyDescent="0.25"/>
    <row r="1713" x14ac:dyDescent="0.25"/>
    <row r="1714" x14ac:dyDescent="0.25"/>
    <row r="1715" x14ac:dyDescent="0.25"/>
    <row r="1716" x14ac:dyDescent="0.25"/>
    <row r="1717" x14ac:dyDescent="0.25"/>
    <row r="1718" x14ac:dyDescent="0.25"/>
    <row r="1719" x14ac:dyDescent="0.25"/>
    <row r="1720" x14ac:dyDescent="0.25"/>
    <row r="1721" x14ac:dyDescent="0.25"/>
    <row r="1722" x14ac:dyDescent="0.25"/>
    <row r="1723" x14ac:dyDescent="0.25"/>
    <row r="1724" x14ac:dyDescent="0.25"/>
    <row r="1725" x14ac:dyDescent="0.25"/>
    <row r="1726" x14ac:dyDescent="0.25"/>
    <row r="1727" x14ac:dyDescent="0.25"/>
    <row r="1728" x14ac:dyDescent="0.25"/>
    <row r="1729" x14ac:dyDescent="0.25"/>
    <row r="1730" x14ac:dyDescent="0.25"/>
    <row r="1731" x14ac:dyDescent="0.25"/>
    <row r="1732" x14ac:dyDescent="0.25"/>
    <row r="1733" x14ac:dyDescent="0.25"/>
    <row r="1734" x14ac:dyDescent="0.25"/>
    <row r="1735" x14ac:dyDescent="0.25"/>
    <row r="1736" x14ac:dyDescent="0.25"/>
    <row r="1737" x14ac:dyDescent="0.25"/>
    <row r="1738" x14ac:dyDescent="0.25"/>
    <row r="1739" x14ac:dyDescent="0.25"/>
    <row r="1740" x14ac:dyDescent="0.25"/>
    <row r="1741" x14ac:dyDescent="0.25"/>
    <row r="1742" x14ac:dyDescent="0.25"/>
    <row r="1743" x14ac:dyDescent="0.25"/>
    <row r="1744" x14ac:dyDescent="0.25"/>
    <row r="1745" x14ac:dyDescent="0.25"/>
    <row r="1746" x14ac:dyDescent="0.25"/>
    <row r="1747" x14ac:dyDescent="0.25"/>
    <row r="1748" x14ac:dyDescent="0.25"/>
    <row r="1749" x14ac:dyDescent="0.25"/>
    <row r="1750" x14ac:dyDescent="0.25"/>
    <row r="1751" x14ac:dyDescent="0.25"/>
    <row r="1752" x14ac:dyDescent="0.25"/>
    <row r="1753" x14ac:dyDescent="0.25"/>
    <row r="1754" x14ac:dyDescent="0.25"/>
    <row r="1755" x14ac:dyDescent="0.25"/>
    <row r="1756" x14ac:dyDescent="0.25"/>
    <row r="1757" x14ac:dyDescent="0.25"/>
    <row r="1758" x14ac:dyDescent="0.25"/>
    <row r="1759" x14ac:dyDescent="0.25"/>
    <row r="1760" x14ac:dyDescent="0.25"/>
    <row r="1761" x14ac:dyDescent="0.25"/>
    <row r="1762" x14ac:dyDescent="0.25"/>
    <row r="1763" x14ac:dyDescent="0.25"/>
    <row r="1764" x14ac:dyDescent="0.25"/>
    <row r="1765" x14ac:dyDescent="0.25"/>
    <row r="1766" x14ac:dyDescent="0.25"/>
    <row r="1767" x14ac:dyDescent="0.25"/>
    <row r="1768" x14ac:dyDescent="0.25"/>
    <row r="1769" x14ac:dyDescent="0.25"/>
    <row r="1770" x14ac:dyDescent="0.25"/>
    <row r="1771" x14ac:dyDescent="0.25"/>
    <row r="1772" x14ac:dyDescent="0.25"/>
    <row r="1773" x14ac:dyDescent="0.25"/>
    <row r="1774" x14ac:dyDescent="0.25"/>
    <row r="1775" x14ac:dyDescent="0.25"/>
    <row r="1776" x14ac:dyDescent="0.25"/>
    <row r="1777" x14ac:dyDescent="0.25"/>
    <row r="1778" x14ac:dyDescent="0.25"/>
    <row r="1779" x14ac:dyDescent="0.25"/>
    <row r="1780" x14ac:dyDescent="0.25"/>
    <row r="1781" x14ac:dyDescent="0.25"/>
    <row r="1782" x14ac:dyDescent="0.25"/>
    <row r="1783" x14ac:dyDescent="0.25"/>
    <row r="1784" x14ac:dyDescent="0.25"/>
    <row r="1785" x14ac:dyDescent="0.25"/>
    <row r="1786" x14ac:dyDescent="0.25"/>
    <row r="1787" x14ac:dyDescent="0.25"/>
    <row r="1788" x14ac:dyDescent="0.25"/>
    <row r="1789" x14ac:dyDescent="0.25"/>
    <row r="1790" x14ac:dyDescent="0.25"/>
    <row r="1791" x14ac:dyDescent="0.25"/>
    <row r="1792" x14ac:dyDescent="0.25"/>
    <row r="1793" x14ac:dyDescent="0.25"/>
    <row r="1794" x14ac:dyDescent="0.25"/>
    <row r="1795" x14ac:dyDescent="0.25"/>
    <row r="1796" x14ac:dyDescent="0.25"/>
    <row r="1797" x14ac:dyDescent="0.25"/>
    <row r="1798" x14ac:dyDescent="0.25"/>
    <row r="1799" x14ac:dyDescent="0.25"/>
    <row r="1800" x14ac:dyDescent="0.25"/>
    <row r="1801" x14ac:dyDescent="0.25"/>
    <row r="1802" x14ac:dyDescent="0.25"/>
    <row r="1803" x14ac:dyDescent="0.25"/>
    <row r="1804" x14ac:dyDescent="0.25"/>
    <row r="1805" x14ac:dyDescent="0.25"/>
    <row r="1806" x14ac:dyDescent="0.25"/>
    <row r="1807" x14ac:dyDescent="0.25"/>
    <row r="1808" x14ac:dyDescent="0.25"/>
    <row r="1809" x14ac:dyDescent="0.25"/>
    <row r="1810" x14ac:dyDescent="0.25"/>
    <row r="1811" x14ac:dyDescent="0.25"/>
    <row r="1812" x14ac:dyDescent="0.25"/>
    <row r="1813" x14ac:dyDescent="0.25"/>
    <row r="1814" x14ac:dyDescent="0.25"/>
    <row r="1815" x14ac:dyDescent="0.25"/>
    <row r="1816" x14ac:dyDescent="0.25"/>
    <row r="1817" x14ac:dyDescent="0.25"/>
    <row r="1818" x14ac:dyDescent="0.25"/>
    <row r="1819" x14ac:dyDescent="0.25"/>
    <row r="1820" x14ac:dyDescent="0.25"/>
    <row r="1821" x14ac:dyDescent="0.25"/>
    <row r="1822" x14ac:dyDescent="0.25"/>
    <row r="1823" x14ac:dyDescent="0.25"/>
    <row r="1824" x14ac:dyDescent="0.25"/>
    <row r="1825" x14ac:dyDescent="0.25"/>
    <row r="1826" x14ac:dyDescent="0.25"/>
    <row r="1827" x14ac:dyDescent="0.25"/>
    <row r="1828" x14ac:dyDescent="0.25"/>
    <row r="1829" x14ac:dyDescent="0.25"/>
    <row r="1830" x14ac:dyDescent="0.25"/>
    <row r="1831" x14ac:dyDescent="0.25"/>
    <row r="1832" x14ac:dyDescent="0.25"/>
    <row r="1833" x14ac:dyDescent="0.25"/>
    <row r="1834" x14ac:dyDescent="0.25"/>
    <row r="1835" x14ac:dyDescent="0.25"/>
    <row r="1836" x14ac:dyDescent="0.25"/>
    <row r="1837" x14ac:dyDescent="0.25"/>
    <row r="1838" x14ac:dyDescent="0.25"/>
    <row r="1839" x14ac:dyDescent="0.25"/>
    <row r="1840" x14ac:dyDescent="0.25"/>
    <row r="1841" x14ac:dyDescent="0.25"/>
    <row r="1842" x14ac:dyDescent="0.25"/>
    <row r="1843" x14ac:dyDescent="0.25"/>
    <row r="1844" x14ac:dyDescent="0.25"/>
    <row r="1845" x14ac:dyDescent="0.25"/>
    <row r="1846" x14ac:dyDescent="0.25"/>
    <row r="1847" x14ac:dyDescent="0.25"/>
    <row r="1848" x14ac:dyDescent="0.25"/>
    <row r="1849" x14ac:dyDescent="0.25"/>
    <row r="1850" x14ac:dyDescent="0.25"/>
    <row r="1851" x14ac:dyDescent="0.25"/>
    <row r="1852" x14ac:dyDescent="0.25"/>
    <row r="1853" x14ac:dyDescent="0.25"/>
    <row r="1854" x14ac:dyDescent="0.25"/>
    <row r="1855" x14ac:dyDescent="0.25"/>
    <row r="1856" x14ac:dyDescent="0.25"/>
    <row r="1857" x14ac:dyDescent="0.25"/>
    <row r="1858" x14ac:dyDescent="0.25"/>
    <row r="1859" x14ac:dyDescent="0.25"/>
    <row r="1860" x14ac:dyDescent="0.25"/>
    <row r="1861" x14ac:dyDescent="0.25"/>
    <row r="1862" x14ac:dyDescent="0.25"/>
    <row r="1863" x14ac:dyDescent="0.25"/>
    <row r="1864" x14ac:dyDescent="0.25"/>
    <row r="1865" x14ac:dyDescent="0.25"/>
    <row r="1866" x14ac:dyDescent="0.25"/>
    <row r="1867" x14ac:dyDescent="0.25"/>
    <row r="1868" x14ac:dyDescent="0.25"/>
    <row r="1869" x14ac:dyDescent="0.25"/>
    <row r="1870" x14ac:dyDescent="0.25"/>
    <row r="1871" x14ac:dyDescent="0.25"/>
    <row r="1872" x14ac:dyDescent="0.25"/>
    <row r="1873" x14ac:dyDescent="0.25"/>
    <row r="1874" x14ac:dyDescent="0.25"/>
    <row r="1875" x14ac:dyDescent="0.25"/>
    <row r="1876" x14ac:dyDescent="0.25"/>
    <row r="1877" x14ac:dyDescent="0.25"/>
    <row r="1878" x14ac:dyDescent="0.25"/>
    <row r="1879" x14ac:dyDescent="0.25"/>
    <row r="1880" x14ac:dyDescent="0.25"/>
    <row r="1881" x14ac:dyDescent="0.25"/>
    <row r="1882" x14ac:dyDescent="0.25"/>
    <row r="1883" x14ac:dyDescent="0.25"/>
    <row r="1884" x14ac:dyDescent="0.25"/>
    <row r="1885" x14ac:dyDescent="0.25"/>
    <row r="1886" x14ac:dyDescent="0.25"/>
    <row r="1887" x14ac:dyDescent="0.25"/>
    <row r="1888" x14ac:dyDescent="0.25"/>
    <row r="1889" x14ac:dyDescent="0.25"/>
    <row r="1890" x14ac:dyDescent="0.25"/>
    <row r="1891" x14ac:dyDescent="0.25"/>
    <row r="1892" x14ac:dyDescent="0.25"/>
    <row r="1893" x14ac:dyDescent="0.25"/>
    <row r="1894" x14ac:dyDescent="0.25"/>
    <row r="1895" x14ac:dyDescent="0.25"/>
    <row r="1896" x14ac:dyDescent="0.25"/>
    <row r="1897" x14ac:dyDescent="0.25"/>
    <row r="1898" x14ac:dyDescent="0.25"/>
    <row r="1899" x14ac:dyDescent="0.25"/>
    <row r="1900" x14ac:dyDescent="0.25"/>
    <row r="1901" x14ac:dyDescent="0.25"/>
    <row r="1902" x14ac:dyDescent="0.25"/>
    <row r="1903" x14ac:dyDescent="0.25"/>
    <row r="1904" x14ac:dyDescent="0.25"/>
    <row r="1905" x14ac:dyDescent="0.25"/>
    <row r="1906" x14ac:dyDescent="0.25"/>
    <row r="1907" x14ac:dyDescent="0.25"/>
    <row r="1908" x14ac:dyDescent="0.25"/>
    <row r="1909" x14ac:dyDescent="0.25"/>
    <row r="1910" x14ac:dyDescent="0.25"/>
    <row r="1911" x14ac:dyDescent="0.25"/>
    <row r="1912" x14ac:dyDescent="0.25"/>
    <row r="1913" x14ac:dyDescent="0.25"/>
    <row r="1914" x14ac:dyDescent="0.25"/>
    <row r="1915" x14ac:dyDescent="0.25"/>
    <row r="1916" x14ac:dyDescent="0.25"/>
    <row r="1917" x14ac:dyDescent="0.25"/>
    <row r="1918" x14ac:dyDescent="0.25"/>
    <row r="1919" x14ac:dyDescent="0.25"/>
    <row r="1920" x14ac:dyDescent="0.25"/>
    <row r="1921" x14ac:dyDescent="0.25"/>
    <row r="1922" x14ac:dyDescent="0.25"/>
    <row r="1923" x14ac:dyDescent="0.25"/>
    <row r="1924" x14ac:dyDescent="0.25"/>
    <row r="1925" x14ac:dyDescent="0.25"/>
    <row r="1926" x14ac:dyDescent="0.25"/>
    <row r="1927" x14ac:dyDescent="0.25"/>
    <row r="1928" x14ac:dyDescent="0.25"/>
    <row r="1929" x14ac:dyDescent="0.25"/>
    <row r="1930" x14ac:dyDescent="0.25"/>
    <row r="1931" x14ac:dyDescent="0.25"/>
    <row r="1932" x14ac:dyDescent="0.25"/>
    <row r="1933" x14ac:dyDescent="0.25"/>
    <row r="1934" x14ac:dyDescent="0.25"/>
    <row r="1935" x14ac:dyDescent="0.25"/>
    <row r="1936" x14ac:dyDescent="0.25"/>
    <row r="1937" x14ac:dyDescent="0.25"/>
    <row r="1938" x14ac:dyDescent="0.25"/>
    <row r="1939" x14ac:dyDescent="0.25"/>
    <row r="1940" x14ac:dyDescent="0.25"/>
    <row r="1941" x14ac:dyDescent="0.25"/>
    <row r="1942" x14ac:dyDescent="0.25"/>
    <row r="1943" x14ac:dyDescent="0.25"/>
    <row r="1944" x14ac:dyDescent="0.25"/>
    <row r="1945" x14ac:dyDescent="0.25"/>
    <row r="1946" x14ac:dyDescent="0.25"/>
    <row r="1947" x14ac:dyDescent="0.25"/>
    <row r="1948" x14ac:dyDescent="0.25"/>
    <row r="1949" x14ac:dyDescent="0.25"/>
    <row r="1950" x14ac:dyDescent="0.25"/>
    <row r="1951" x14ac:dyDescent="0.25"/>
    <row r="1952" x14ac:dyDescent="0.25"/>
    <row r="1953" x14ac:dyDescent="0.25"/>
    <row r="1954" x14ac:dyDescent="0.25"/>
    <row r="1955" x14ac:dyDescent="0.25"/>
    <row r="1956" x14ac:dyDescent="0.25"/>
    <row r="1957" x14ac:dyDescent="0.25"/>
    <row r="1958" x14ac:dyDescent="0.25"/>
    <row r="1959" x14ac:dyDescent="0.25"/>
    <row r="1960" x14ac:dyDescent="0.25"/>
    <row r="1961" x14ac:dyDescent="0.25"/>
    <row r="1962" x14ac:dyDescent="0.25"/>
    <row r="1963" x14ac:dyDescent="0.25"/>
    <row r="1964" x14ac:dyDescent="0.25"/>
    <row r="1965" x14ac:dyDescent="0.25"/>
    <row r="1966" x14ac:dyDescent="0.25"/>
    <row r="1967" x14ac:dyDescent="0.25"/>
    <row r="1968" x14ac:dyDescent="0.25"/>
    <row r="1969" x14ac:dyDescent="0.25"/>
    <row r="1970" x14ac:dyDescent="0.25"/>
    <row r="1971" x14ac:dyDescent="0.25"/>
    <row r="1972" x14ac:dyDescent="0.25"/>
    <row r="1973" x14ac:dyDescent="0.25"/>
    <row r="1974" x14ac:dyDescent="0.25"/>
    <row r="1975" x14ac:dyDescent="0.25"/>
    <row r="1976" x14ac:dyDescent="0.25"/>
    <row r="1977" x14ac:dyDescent="0.25"/>
    <row r="1978" x14ac:dyDescent="0.25"/>
    <row r="1979" x14ac:dyDescent="0.25"/>
    <row r="1980" x14ac:dyDescent="0.25"/>
    <row r="1981" x14ac:dyDescent="0.25"/>
    <row r="1982" x14ac:dyDescent="0.25"/>
    <row r="1983" x14ac:dyDescent="0.25"/>
    <row r="1984" x14ac:dyDescent="0.25"/>
    <row r="1985" x14ac:dyDescent="0.25"/>
    <row r="1986" x14ac:dyDescent="0.25"/>
    <row r="1987" x14ac:dyDescent="0.25"/>
    <row r="1988" x14ac:dyDescent="0.25"/>
    <row r="1989" x14ac:dyDescent="0.25"/>
    <row r="1990" x14ac:dyDescent="0.25"/>
    <row r="1991" x14ac:dyDescent="0.25"/>
    <row r="1992" x14ac:dyDescent="0.25"/>
    <row r="1993" x14ac:dyDescent="0.25"/>
    <row r="1994" x14ac:dyDescent="0.25"/>
    <row r="1995" x14ac:dyDescent="0.25"/>
    <row r="1996" x14ac:dyDescent="0.25"/>
    <row r="1997" x14ac:dyDescent="0.25"/>
    <row r="1998" x14ac:dyDescent="0.25"/>
    <row r="1999" x14ac:dyDescent="0.25"/>
    <row r="2000" x14ac:dyDescent="0.25"/>
    <row r="2001" x14ac:dyDescent="0.25"/>
    <row r="2002" x14ac:dyDescent="0.25"/>
    <row r="2003" x14ac:dyDescent="0.25"/>
    <row r="2004" x14ac:dyDescent="0.25"/>
    <row r="2005" x14ac:dyDescent="0.25"/>
    <row r="2006" x14ac:dyDescent="0.25"/>
    <row r="2007" x14ac:dyDescent="0.25"/>
    <row r="2008" x14ac:dyDescent="0.25"/>
    <row r="2009" x14ac:dyDescent="0.25"/>
    <row r="2010" x14ac:dyDescent="0.25"/>
    <row r="2011" x14ac:dyDescent="0.25"/>
    <row r="2012" x14ac:dyDescent="0.25"/>
    <row r="2013" x14ac:dyDescent="0.25"/>
    <row r="2014" x14ac:dyDescent="0.25"/>
    <row r="2015" x14ac:dyDescent="0.25"/>
    <row r="2016" x14ac:dyDescent="0.25"/>
    <row r="2017" x14ac:dyDescent="0.25"/>
    <row r="2018" x14ac:dyDescent="0.25"/>
    <row r="2019" x14ac:dyDescent="0.25"/>
    <row r="2020" x14ac:dyDescent="0.25"/>
    <row r="2021" x14ac:dyDescent="0.25"/>
    <row r="2022" x14ac:dyDescent="0.25"/>
    <row r="2023" x14ac:dyDescent="0.25"/>
    <row r="2024" x14ac:dyDescent="0.25"/>
    <row r="2025" x14ac:dyDescent="0.25"/>
    <row r="2026" x14ac:dyDescent="0.25"/>
    <row r="2027" x14ac:dyDescent="0.25"/>
    <row r="2028" x14ac:dyDescent="0.25"/>
    <row r="2029" x14ac:dyDescent="0.25"/>
    <row r="2030" x14ac:dyDescent="0.25"/>
    <row r="2031" x14ac:dyDescent="0.25"/>
    <row r="2032" x14ac:dyDescent="0.25"/>
    <row r="2033" x14ac:dyDescent="0.25"/>
    <row r="2034" x14ac:dyDescent="0.25"/>
    <row r="2035" x14ac:dyDescent="0.25"/>
    <row r="2036" x14ac:dyDescent="0.25"/>
    <row r="2037" x14ac:dyDescent="0.25"/>
    <row r="2038" x14ac:dyDescent="0.25"/>
    <row r="2039" x14ac:dyDescent="0.25"/>
    <row r="2040" x14ac:dyDescent="0.25"/>
    <row r="2041" x14ac:dyDescent="0.25"/>
    <row r="2042" x14ac:dyDescent="0.25"/>
    <row r="2043" x14ac:dyDescent="0.25"/>
    <row r="2044" x14ac:dyDescent="0.25"/>
    <row r="2045" x14ac:dyDescent="0.25"/>
    <row r="2046" x14ac:dyDescent="0.25"/>
    <row r="2047" x14ac:dyDescent="0.25"/>
    <row r="2048" x14ac:dyDescent="0.25"/>
    <row r="2049" x14ac:dyDescent="0.25"/>
    <row r="2050" x14ac:dyDescent="0.25"/>
    <row r="2051" x14ac:dyDescent="0.25"/>
    <row r="2052" x14ac:dyDescent="0.25"/>
    <row r="2053" x14ac:dyDescent="0.25"/>
    <row r="2054" x14ac:dyDescent="0.25"/>
    <row r="2055" x14ac:dyDescent="0.25"/>
    <row r="2056" x14ac:dyDescent="0.25"/>
    <row r="2057" x14ac:dyDescent="0.25"/>
    <row r="2058" x14ac:dyDescent="0.25"/>
    <row r="2059" x14ac:dyDescent="0.25"/>
    <row r="2060" x14ac:dyDescent="0.25"/>
    <row r="2061" x14ac:dyDescent="0.25"/>
    <row r="2062" x14ac:dyDescent="0.25"/>
    <row r="2063" x14ac:dyDescent="0.25"/>
    <row r="2064" x14ac:dyDescent="0.25"/>
    <row r="2065" x14ac:dyDescent="0.25"/>
    <row r="2066" x14ac:dyDescent="0.25"/>
    <row r="2067" x14ac:dyDescent="0.25"/>
    <row r="2068" x14ac:dyDescent="0.25"/>
    <row r="2069" x14ac:dyDescent="0.25"/>
    <row r="2070" x14ac:dyDescent="0.25"/>
    <row r="2071" x14ac:dyDescent="0.25"/>
    <row r="2072" x14ac:dyDescent="0.25"/>
    <row r="2073" x14ac:dyDescent="0.25"/>
    <row r="2074" x14ac:dyDescent="0.25"/>
    <row r="2075" x14ac:dyDescent="0.25"/>
    <row r="2076" x14ac:dyDescent="0.25"/>
    <row r="2077" x14ac:dyDescent="0.25"/>
    <row r="2078" x14ac:dyDescent="0.25"/>
    <row r="2079" x14ac:dyDescent="0.25"/>
    <row r="2080" x14ac:dyDescent="0.25"/>
    <row r="2081" x14ac:dyDescent="0.25"/>
    <row r="2082" x14ac:dyDescent="0.25"/>
    <row r="2083" x14ac:dyDescent="0.25"/>
    <row r="2084" x14ac:dyDescent="0.25"/>
    <row r="2085" x14ac:dyDescent="0.25"/>
    <row r="2086" x14ac:dyDescent="0.25"/>
    <row r="2087" x14ac:dyDescent="0.25"/>
    <row r="2088" x14ac:dyDescent="0.25"/>
    <row r="2089" x14ac:dyDescent="0.25"/>
    <row r="2090" x14ac:dyDescent="0.25"/>
    <row r="2091" x14ac:dyDescent="0.25"/>
    <row r="2092" x14ac:dyDescent="0.25"/>
    <row r="2093" x14ac:dyDescent="0.25"/>
    <row r="2094" x14ac:dyDescent="0.25"/>
    <row r="2095" x14ac:dyDescent="0.25"/>
    <row r="2096" x14ac:dyDescent="0.25"/>
    <row r="2097" x14ac:dyDescent="0.25"/>
    <row r="2098" x14ac:dyDescent="0.25"/>
    <row r="2099" x14ac:dyDescent="0.25"/>
    <row r="2100" x14ac:dyDescent="0.25"/>
    <row r="2101" x14ac:dyDescent="0.25"/>
    <row r="2102" x14ac:dyDescent="0.25"/>
    <row r="2103" x14ac:dyDescent="0.25"/>
    <row r="2104" x14ac:dyDescent="0.25"/>
    <row r="2105" x14ac:dyDescent="0.25"/>
    <row r="2106" x14ac:dyDescent="0.25"/>
    <row r="2107" x14ac:dyDescent="0.25"/>
    <row r="2108" x14ac:dyDescent="0.25"/>
    <row r="2109" x14ac:dyDescent="0.25"/>
    <row r="2110" x14ac:dyDescent="0.25"/>
    <row r="2111" x14ac:dyDescent="0.25"/>
    <row r="2112" x14ac:dyDescent="0.25"/>
    <row r="2113" x14ac:dyDescent="0.25"/>
    <row r="2114" x14ac:dyDescent="0.25"/>
    <row r="2115" x14ac:dyDescent="0.25"/>
    <row r="2116" x14ac:dyDescent="0.25"/>
    <row r="2117" x14ac:dyDescent="0.25"/>
    <row r="2118" x14ac:dyDescent="0.25"/>
    <row r="2119" x14ac:dyDescent="0.25"/>
    <row r="2120" x14ac:dyDescent="0.25"/>
    <row r="2121" x14ac:dyDescent="0.25"/>
    <row r="2122" x14ac:dyDescent="0.25"/>
    <row r="2123" x14ac:dyDescent="0.25"/>
    <row r="2124" x14ac:dyDescent="0.25"/>
    <row r="2125" x14ac:dyDescent="0.25"/>
    <row r="2126" x14ac:dyDescent="0.25"/>
    <row r="2127" x14ac:dyDescent="0.25"/>
    <row r="2128" x14ac:dyDescent="0.25"/>
    <row r="2129" x14ac:dyDescent="0.25"/>
    <row r="2130" x14ac:dyDescent="0.25"/>
    <row r="2131" x14ac:dyDescent="0.25"/>
    <row r="2132" x14ac:dyDescent="0.25"/>
    <row r="2133" x14ac:dyDescent="0.25"/>
    <row r="2134" x14ac:dyDescent="0.25"/>
    <row r="2135" x14ac:dyDescent="0.25"/>
    <row r="2136" x14ac:dyDescent="0.25"/>
    <row r="2137" x14ac:dyDescent="0.25"/>
    <row r="2138" x14ac:dyDescent="0.25"/>
    <row r="2139" x14ac:dyDescent="0.25"/>
    <row r="2140" x14ac:dyDescent="0.25"/>
    <row r="2141" x14ac:dyDescent="0.25"/>
    <row r="2142" x14ac:dyDescent="0.25"/>
    <row r="2143" x14ac:dyDescent="0.25"/>
    <row r="2144" x14ac:dyDescent="0.25"/>
    <row r="2145" x14ac:dyDescent="0.25"/>
    <row r="2146" x14ac:dyDescent="0.25"/>
    <row r="2147" x14ac:dyDescent="0.25"/>
    <row r="2148" x14ac:dyDescent="0.25"/>
    <row r="2149" x14ac:dyDescent="0.25"/>
    <row r="2150" x14ac:dyDescent="0.25"/>
    <row r="2151" x14ac:dyDescent="0.25"/>
    <row r="2152" x14ac:dyDescent="0.25"/>
    <row r="2153" x14ac:dyDescent="0.25"/>
    <row r="2154" x14ac:dyDescent="0.25"/>
    <row r="2155" x14ac:dyDescent="0.25"/>
    <row r="2156" x14ac:dyDescent="0.25"/>
    <row r="2157" x14ac:dyDescent="0.25"/>
    <row r="2158" x14ac:dyDescent="0.25"/>
    <row r="2159" x14ac:dyDescent="0.25"/>
    <row r="2160" x14ac:dyDescent="0.25"/>
    <row r="2161" x14ac:dyDescent="0.25"/>
    <row r="2162" x14ac:dyDescent="0.25"/>
    <row r="2163" x14ac:dyDescent="0.25"/>
    <row r="2164" x14ac:dyDescent="0.25"/>
    <row r="2165" x14ac:dyDescent="0.25"/>
    <row r="2166" x14ac:dyDescent="0.25"/>
    <row r="2167" x14ac:dyDescent="0.25"/>
    <row r="2168" x14ac:dyDescent="0.25"/>
    <row r="2169" x14ac:dyDescent="0.25"/>
    <row r="2170" x14ac:dyDescent="0.25"/>
    <row r="2171" x14ac:dyDescent="0.25"/>
    <row r="2172" x14ac:dyDescent="0.25"/>
    <row r="2173" x14ac:dyDescent="0.25"/>
    <row r="2174" x14ac:dyDescent="0.25"/>
    <row r="2175" x14ac:dyDescent="0.25"/>
    <row r="2176" x14ac:dyDescent="0.25"/>
    <row r="2177" x14ac:dyDescent="0.25"/>
    <row r="2178" x14ac:dyDescent="0.25"/>
    <row r="2179" x14ac:dyDescent="0.25"/>
    <row r="2180" x14ac:dyDescent="0.25"/>
    <row r="2181" x14ac:dyDescent="0.25"/>
    <row r="2182" x14ac:dyDescent="0.25"/>
    <row r="2183" x14ac:dyDescent="0.25"/>
    <row r="2184" x14ac:dyDescent="0.25"/>
    <row r="2185" x14ac:dyDescent="0.25"/>
    <row r="2186" x14ac:dyDescent="0.25"/>
    <row r="2187" x14ac:dyDescent="0.25"/>
    <row r="2188" x14ac:dyDescent="0.25"/>
    <row r="2189" x14ac:dyDescent="0.25"/>
    <row r="2190" x14ac:dyDescent="0.25"/>
    <row r="2191" x14ac:dyDescent="0.25"/>
    <row r="2192" x14ac:dyDescent="0.25"/>
    <row r="2193" x14ac:dyDescent="0.25"/>
    <row r="2194" x14ac:dyDescent="0.25"/>
    <row r="2195" x14ac:dyDescent="0.25"/>
    <row r="2196" x14ac:dyDescent="0.25"/>
    <row r="2197" x14ac:dyDescent="0.25"/>
    <row r="2198" x14ac:dyDescent="0.25"/>
    <row r="2199" x14ac:dyDescent="0.25"/>
    <row r="2200" x14ac:dyDescent="0.25"/>
    <row r="2201" x14ac:dyDescent="0.25"/>
    <row r="2202" x14ac:dyDescent="0.25"/>
    <row r="2203" x14ac:dyDescent="0.25"/>
    <row r="2204" x14ac:dyDescent="0.25"/>
    <row r="2205" x14ac:dyDescent="0.25"/>
    <row r="2206" x14ac:dyDescent="0.25"/>
    <row r="2207" x14ac:dyDescent="0.25"/>
    <row r="2208" x14ac:dyDescent="0.25"/>
    <row r="2209" x14ac:dyDescent="0.25"/>
    <row r="2210" x14ac:dyDescent="0.25"/>
    <row r="2211" x14ac:dyDescent="0.25"/>
    <row r="2212" x14ac:dyDescent="0.25"/>
    <row r="2213" x14ac:dyDescent="0.25"/>
    <row r="2214" x14ac:dyDescent="0.25"/>
    <row r="2215" x14ac:dyDescent="0.25"/>
    <row r="2216" x14ac:dyDescent="0.25"/>
    <row r="2217" x14ac:dyDescent="0.25"/>
    <row r="2218" x14ac:dyDescent="0.25"/>
    <row r="2219" x14ac:dyDescent="0.25"/>
    <row r="2220" x14ac:dyDescent="0.25"/>
    <row r="2221" x14ac:dyDescent="0.25"/>
    <row r="2222" x14ac:dyDescent="0.25"/>
    <row r="2223" x14ac:dyDescent="0.25"/>
    <row r="2224" x14ac:dyDescent="0.25"/>
    <row r="2225" x14ac:dyDescent="0.25"/>
    <row r="2226" x14ac:dyDescent="0.25"/>
    <row r="2227" x14ac:dyDescent="0.25"/>
    <row r="2228" x14ac:dyDescent="0.25"/>
    <row r="2229" x14ac:dyDescent="0.25"/>
    <row r="2230" x14ac:dyDescent="0.25"/>
    <row r="2231" x14ac:dyDescent="0.25"/>
    <row r="2232" x14ac:dyDescent="0.25"/>
    <row r="2233" x14ac:dyDescent="0.25"/>
    <row r="2234" x14ac:dyDescent="0.25"/>
    <row r="2235" x14ac:dyDescent="0.25"/>
    <row r="2236" x14ac:dyDescent="0.25"/>
    <row r="2237" x14ac:dyDescent="0.25"/>
    <row r="2238" x14ac:dyDescent="0.25"/>
    <row r="2239" x14ac:dyDescent="0.25"/>
  </sheetData>
  <autoFilter ref="A5:G412" xr:uid="{00000000-0009-0000-0000-000002000000}">
    <filterColumn colId="0">
      <filters>
        <dateGroupItem year="2026" month="2" day="27" dateTimeGrouping="day"/>
      </filters>
    </filterColumn>
    <sortState xmlns:xlrd2="http://schemas.microsoft.com/office/spreadsheetml/2017/richdata2" ref="A6:G412">
      <sortCondition ref="A5:A412"/>
    </sortState>
  </autoFilter>
  <mergeCells count="1">
    <mergeCell ref="B2:D3"/>
  </mergeCells>
  <phoneticPr fontId="3" type="noConversion"/>
  <printOptions horizontalCentered="1"/>
  <pageMargins left="0.27559055118110237" right="0.27559055118110237" top="0.31496062992125984" bottom="0.31496062992125984" header="0.11811023622047245" footer="0.11811023622047245"/>
  <pageSetup paperSize="9" scale="80" orientation="landscape" r:id="rId1"/>
  <headerFooter>
    <oddFooter>&amp;L&amp;"Helvetica,Regular"&amp;8&amp;K000000Copyright © £ 2018 - GRUPO OBER&amp;C&amp;"Helvetica,Regular"&amp;10&amp;K000000CONFIDENCIAL&amp;R&amp;"Helvetica,Regular"&amp;10&amp;K000000&amp;D * &amp;T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200-000000000000}">
          <x14:formula1>
            <xm:f>Config!$F$41:$F$55</xm:f>
          </x14:formula1>
          <xm:sqref>F6:F311 F322:F403</xm:sqref>
        </x14:dataValidation>
        <x14:dataValidation type="list" allowBlank="1" showInputMessage="1" showErrorMessage="1" xr:uid="{00000000-0002-0000-0200-000001000000}">
          <x14:formula1>
            <xm:f>Config!$J$9:$J$154</xm:f>
          </x14:formula1>
          <xm:sqref>B460:B554 B6:B412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>
    <tabColor theme="5" tint="0.39997558519241921"/>
    <pageSetUpPr fitToPage="1"/>
  </sheetPr>
  <dimension ref="A1:N2042"/>
  <sheetViews>
    <sheetView showGridLines="0" zoomScaleNormal="100" zoomScaleSheetLayoutView="100" workbookViewId="0">
      <pane ySplit="5" topLeftCell="A73" activePane="bottomLeft" state="frozen"/>
      <selection activeCell="E190" sqref="E190"/>
      <selection pane="bottomLeft" activeCell="A73" sqref="A73:E76"/>
    </sheetView>
  </sheetViews>
  <sheetFormatPr defaultColWidth="11" defaultRowHeight="13.5" zeroHeight="1" x14ac:dyDescent="0.25"/>
  <cols>
    <col min="1" max="1" width="10.625" style="87" customWidth="1"/>
    <col min="2" max="2" width="25.625" style="136" customWidth="1"/>
    <col min="3" max="3" width="20.625" style="125" customWidth="1"/>
    <col min="4" max="4" width="50.625" style="87" customWidth="1"/>
    <col min="5" max="5" width="20.625" style="157" customWidth="1"/>
    <col min="6" max="6" width="25.625" style="125" customWidth="1"/>
    <col min="7" max="11" width="11" style="87"/>
    <col min="12" max="15" width="10.625" style="87" customWidth="1"/>
    <col min="16" max="16384" width="11" style="87"/>
  </cols>
  <sheetData>
    <row r="1" spans="1:14" s="125" customFormat="1" ht="7.5" customHeight="1" x14ac:dyDescent="0.25">
      <c r="A1" s="122"/>
      <c r="B1" s="122"/>
      <c r="C1" s="122"/>
      <c r="D1" s="122"/>
      <c r="E1" s="122"/>
      <c r="F1" s="122"/>
      <c r="G1" s="155"/>
      <c r="H1" s="155"/>
      <c r="I1" s="155"/>
      <c r="J1" s="122"/>
      <c r="K1" s="122"/>
      <c r="L1" s="122"/>
      <c r="M1" s="122"/>
      <c r="N1" s="122"/>
    </row>
    <row r="2" spans="1:14" ht="16.350000000000001" customHeight="1" x14ac:dyDescent="0.25">
      <c r="B2" s="414" t="s">
        <v>166</v>
      </c>
      <c r="C2" s="414"/>
      <c r="D2" s="414"/>
      <c r="E2" s="128"/>
      <c r="F2" s="124"/>
    </row>
    <row r="3" spans="1:14" ht="16.350000000000001" customHeight="1" x14ac:dyDescent="0.25">
      <c r="B3" s="414"/>
      <c r="C3" s="414"/>
      <c r="D3" s="414"/>
      <c r="E3" s="156">
        <f>SUM(E6:E365)</f>
        <v>3439118.9000000004</v>
      </c>
      <c r="F3" s="124"/>
    </row>
    <row r="4" spans="1:14" ht="7.5" customHeight="1" x14ac:dyDescent="0.25">
      <c r="M4" s="158"/>
    </row>
    <row r="5" spans="1:14" s="159" customFormat="1" x14ac:dyDescent="0.25">
      <c r="A5" s="113" t="s">
        <v>228</v>
      </c>
      <c r="B5" s="113" t="s">
        <v>148</v>
      </c>
      <c r="C5" s="113" t="s">
        <v>153</v>
      </c>
      <c r="D5" s="113" t="s">
        <v>154</v>
      </c>
      <c r="E5" s="133" t="s">
        <v>155</v>
      </c>
      <c r="F5" s="113" t="s">
        <v>226</v>
      </c>
      <c r="G5" s="113" t="s">
        <v>250</v>
      </c>
    </row>
    <row r="6" spans="1:14" s="136" customFormat="1" ht="15" x14ac:dyDescent="0.25">
      <c r="A6" s="160">
        <v>46055</v>
      </c>
      <c r="B6" s="365" t="s">
        <v>195</v>
      </c>
      <c r="C6" s="370" t="s">
        <v>786</v>
      </c>
      <c r="D6" s="366" t="s">
        <v>785</v>
      </c>
      <c r="E6" s="369">
        <v>104000</v>
      </c>
      <c r="F6" s="332" t="s">
        <v>299</v>
      </c>
      <c r="G6" s="310">
        <f>E6-Pagamentos!E14-Pagamentos!E15</f>
        <v>98419.36</v>
      </c>
    </row>
    <row r="7" spans="1:14" s="136" customFormat="1" ht="15" x14ac:dyDescent="0.25">
      <c r="A7" s="160">
        <v>46055</v>
      </c>
      <c r="B7" s="365" t="s">
        <v>195</v>
      </c>
      <c r="C7" s="370" t="s">
        <v>787</v>
      </c>
      <c r="D7" s="366" t="s">
        <v>785</v>
      </c>
      <c r="E7" s="369">
        <v>12989</v>
      </c>
      <c r="F7" s="332" t="s">
        <v>299</v>
      </c>
      <c r="G7" s="162">
        <f>E7-Pagamentos!E16-Pagamentos!E17</f>
        <v>11921.84</v>
      </c>
    </row>
    <row r="8" spans="1:14" s="136" customFormat="1" ht="15" x14ac:dyDescent="0.25">
      <c r="A8" s="160">
        <v>46055</v>
      </c>
      <c r="B8" s="365" t="s">
        <v>134</v>
      </c>
      <c r="C8" s="370"/>
      <c r="D8" s="366" t="s">
        <v>788</v>
      </c>
      <c r="E8" s="369">
        <v>180000</v>
      </c>
      <c r="F8" s="332" t="s">
        <v>299</v>
      </c>
    </row>
    <row r="9" spans="1:14" s="136" customFormat="1" ht="15" x14ac:dyDescent="0.25">
      <c r="A9" s="160">
        <v>46055</v>
      </c>
      <c r="B9" s="365" t="s">
        <v>137</v>
      </c>
      <c r="C9" s="370" t="s">
        <v>790</v>
      </c>
      <c r="D9" s="366" t="s">
        <v>789</v>
      </c>
      <c r="E9" s="369">
        <v>0.02</v>
      </c>
      <c r="F9" s="332" t="s">
        <v>299</v>
      </c>
    </row>
    <row r="10" spans="1:14" s="136" customFormat="1" ht="15" x14ac:dyDescent="0.25">
      <c r="A10" s="160">
        <v>46056</v>
      </c>
      <c r="B10" s="372" t="s">
        <v>195</v>
      </c>
      <c r="C10" s="373" t="s">
        <v>792</v>
      </c>
      <c r="D10" s="374" t="s">
        <v>791</v>
      </c>
      <c r="E10" s="375">
        <v>86189.81</v>
      </c>
      <c r="F10" s="376" t="s">
        <v>299</v>
      </c>
    </row>
    <row r="11" spans="1:14" s="136" customFormat="1" ht="15" x14ac:dyDescent="0.25">
      <c r="A11" s="160">
        <v>46056</v>
      </c>
      <c r="B11" s="372" t="s">
        <v>195</v>
      </c>
      <c r="C11" s="373" t="s">
        <v>793</v>
      </c>
      <c r="D11" s="374" t="s">
        <v>791</v>
      </c>
      <c r="E11" s="375">
        <v>151595.16</v>
      </c>
      <c r="F11" s="376" t="s">
        <v>299</v>
      </c>
      <c r="G11" s="162">
        <f>E11-Pagamentos!E29-Pagamentos!E30</f>
        <v>142587.08000000002</v>
      </c>
    </row>
    <row r="12" spans="1:14" s="136" customFormat="1" ht="15" x14ac:dyDescent="0.25">
      <c r="A12" s="160">
        <v>46056</v>
      </c>
      <c r="B12" s="372" t="s">
        <v>134</v>
      </c>
      <c r="C12" s="373" t="s">
        <v>801</v>
      </c>
      <c r="D12" s="374" t="s">
        <v>800</v>
      </c>
      <c r="E12" s="375">
        <v>180000</v>
      </c>
      <c r="F12" s="376" t="s">
        <v>299</v>
      </c>
      <c r="G12" s="162">
        <f>E12-Pagamentos!E31</f>
        <v>174111.5</v>
      </c>
    </row>
    <row r="13" spans="1:14" s="136" customFormat="1" ht="15" x14ac:dyDescent="0.25">
      <c r="A13" s="160">
        <v>46057</v>
      </c>
      <c r="B13" s="372" t="s">
        <v>197</v>
      </c>
      <c r="C13" s="373" t="s">
        <v>803</v>
      </c>
      <c r="D13" s="374" t="s">
        <v>802</v>
      </c>
      <c r="E13" s="375">
        <v>1531.66</v>
      </c>
      <c r="F13" s="376" t="s">
        <v>299</v>
      </c>
      <c r="G13" s="310"/>
    </row>
    <row r="14" spans="1:14" s="136" customFormat="1" ht="15" x14ac:dyDescent="0.25">
      <c r="A14" s="160">
        <v>46057</v>
      </c>
      <c r="B14" s="372" t="s">
        <v>206</v>
      </c>
      <c r="C14" s="373" t="s">
        <v>261</v>
      </c>
      <c r="D14" s="374" t="s">
        <v>692</v>
      </c>
      <c r="E14" s="375">
        <v>10</v>
      </c>
      <c r="F14" s="376" t="s">
        <v>299</v>
      </c>
      <c r="G14" s="162"/>
      <c r="H14" s="348"/>
    </row>
    <row r="15" spans="1:14" s="136" customFormat="1" ht="15" x14ac:dyDescent="0.25">
      <c r="A15" s="160">
        <v>46057</v>
      </c>
      <c r="B15" s="372" t="s">
        <v>197</v>
      </c>
      <c r="C15" s="373" t="s">
        <v>805</v>
      </c>
      <c r="D15" s="374" t="s">
        <v>804</v>
      </c>
      <c r="E15" s="375">
        <v>1440</v>
      </c>
      <c r="F15" s="376" t="s">
        <v>299</v>
      </c>
      <c r="G15" s="138"/>
    </row>
    <row r="16" spans="1:14" s="136" customFormat="1" ht="15" x14ac:dyDescent="0.25">
      <c r="A16" s="160">
        <v>46057</v>
      </c>
      <c r="B16" s="372" t="s">
        <v>197</v>
      </c>
      <c r="C16" s="373" t="s">
        <v>805</v>
      </c>
      <c r="D16" s="374" t="s">
        <v>806</v>
      </c>
      <c r="E16" s="375">
        <v>958.4</v>
      </c>
      <c r="F16" s="376" t="s">
        <v>299</v>
      </c>
      <c r="G16" s="137"/>
    </row>
    <row r="17" spans="1:7" s="136" customFormat="1" ht="15" x14ac:dyDescent="0.25">
      <c r="A17" s="160">
        <v>46057</v>
      </c>
      <c r="B17" s="372" t="s">
        <v>195</v>
      </c>
      <c r="C17" s="332" t="s">
        <v>807</v>
      </c>
      <c r="D17" s="366" t="s">
        <v>785</v>
      </c>
      <c r="E17" s="368">
        <v>450000</v>
      </c>
      <c r="F17" s="332" t="s">
        <v>721</v>
      </c>
      <c r="G17" s="137"/>
    </row>
    <row r="18" spans="1:7" s="136" customFormat="1" ht="15" x14ac:dyDescent="0.25">
      <c r="A18" s="160">
        <v>46057</v>
      </c>
      <c r="B18" s="372" t="s">
        <v>208</v>
      </c>
      <c r="C18" s="332" t="s">
        <v>261</v>
      </c>
      <c r="D18" s="366" t="s">
        <v>620</v>
      </c>
      <c r="E18" s="368">
        <v>197353.55</v>
      </c>
      <c r="F18" s="332" t="s">
        <v>808</v>
      </c>
    </row>
    <row r="19" spans="1:7" s="136" customFormat="1" ht="15" x14ac:dyDescent="0.25">
      <c r="A19" s="160">
        <v>46057</v>
      </c>
      <c r="B19" s="372" t="s">
        <v>208</v>
      </c>
      <c r="C19" s="332" t="s">
        <v>261</v>
      </c>
      <c r="D19" s="366" t="s">
        <v>620</v>
      </c>
      <c r="E19" s="368">
        <v>110261.93</v>
      </c>
      <c r="F19" s="332" t="s">
        <v>299</v>
      </c>
    </row>
    <row r="20" spans="1:7" s="136" customFormat="1" ht="15" x14ac:dyDescent="0.25">
      <c r="A20" s="160">
        <v>46058</v>
      </c>
      <c r="B20" s="372" t="s">
        <v>197</v>
      </c>
      <c r="C20" s="332" t="s">
        <v>805</v>
      </c>
      <c r="D20" s="366" t="s">
        <v>809</v>
      </c>
      <c r="E20" s="368">
        <v>40000</v>
      </c>
      <c r="F20" s="332" t="s">
        <v>299</v>
      </c>
    </row>
    <row r="21" spans="1:7" s="136" customFormat="1" ht="15" x14ac:dyDescent="0.25">
      <c r="A21" s="160">
        <v>46058</v>
      </c>
      <c r="B21" s="372" t="s">
        <v>197</v>
      </c>
      <c r="C21" s="332" t="s">
        <v>805</v>
      </c>
      <c r="D21" s="366" t="s">
        <v>809</v>
      </c>
      <c r="E21" s="368">
        <v>16168.75</v>
      </c>
      <c r="F21" s="332" t="s">
        <v>299</v>
      </c>
    </row>
    <row r="22" spans="1:7" s="136" customFormat="1" ht="15" x14ac:dyDescent="0.25">
      <c r="A22" s="160">
        <v>46058</v>
      </c>
      <c r="B22" s="372" t="s">
        <v>208</v>
      </c>
      <c r="C22" s="332" t="s">
        <v>261</v>
      </c>
      <c r="D22" s="366" t="s">
        <v>810</v>
      </c>
      <c r="E22" s="368">
        <v>4100</v>
      </c>
      <c r="F22" s="332" t="s">
        <v>299</v>
      </c>
    </row>
    <row r="23" spans="1:7" s="136" customFormat="1" ht="15" x14ac:dyDescent="0.25">
      <c r="A23" s="160">
        <v>46058</v>
      </c>
      <c r="B23" s="372" t="s">
        <v>208</v>
      </c>
      <c r="C23" s="332" t="s">
        <v>261</v>
      </c>
      <c r="D23" s="366" t="s">
        <v>811</v>
      </c>
      <c r="E23" s="368">
        <v>1464.43</v>
      </c>
      <c r="F23" s="332" t="s">
        <v>299</v>
      </c>
    </row>
    <row r="24" spans="1:7" s="136" customFormat="1" ht="15" x14ac:dyDescent="0.25">
      <c r="A24" s="160">
        <v>46058</v>
      </c>
      <c r="B24" s="372" t="s">
        <v>137</v>
      </c>
      <c r="C24" s="332" t="s">
        <v>790</v>
      </c>
      <c r="D24" s="366" t="s">
        <v>812</v>
      </c>
      <c r="E24" s="368">
        <v>0.15</v>
      </c>
      <c r="F24" s="332" t="s">
        <v>299</v>
      </c>
    </row>
    <row r="25" spans="1:7" s="136" customFormat="1" ht="15" x14ac:dyDescent="0.25">
      <c r="A25" s="160">
        <v>46058</v>
      </c>
      <c r="B25" s="372" t="s">
        <v>207</v>
      </c>
      <c r="C25" s="332" t="s">
        <v>261</v>
      </c>
      <c r="D25" s="366" t="s">
        <v>692</v>
      </c>
      <c r="E25" s="368">
        <v>60312.68</v>
      </c>
      <c r="F25" s="332" t="s">
        <v>721</v>
      </c>
    </row>
    <row r="26" spans="1:7" s="136" customFormat="1" ht="15" x14ac:dyDescent="0.25">
      <c r="A26" s="160">
        <v>46058</v>
      </c>
      <c r="B26" s="372" t="s">
        <v>197</v>
      </c>
      <c r="C26" s="332" t="s">
        <v>805</v>
      </c>
      <c r="D26" s="366" t="s">
        <v>816</v>
      </c>
      <c r="E26" s="368">
        <v>52350</v>
      </c>
      <c r="F26" s="332" t="s">
        <v>721</v>
      </c>
    </row>
    <row r="27" spans="1:7" s="136" customFormat="1" ht="15" x14ac:dyDescent="0.25">
      <c r="A27" s="154">
        <v>46059</v>
      </c>
      <c r="B27" s="372" t="s">
        <v>208</v>
      </c>
      <c r="C27" s="332" t="s">
        <v>261</v>
      </c>
      <c r="D27" s="366" t="s">
        <v>811</v>
      </c>
      <c r="E27" s="368">
        <v>1460.91</v>
      </c>
      <c r="F27" s="332" t="s">
        <v>299</v>
      </c>
    </row>
    <row r="28" spans="1:7" s="136" customFormat="1" ht="15" x14ac:dyDescent="0.25">
      <c r="A28" s="154">
        <v>46059</v>
      </c>
      <c r="B28" s="372" t="s">
        <v>137</v>
      </c>
      <c r="C28" s="332" t="s">
        <v>790</v>
      </c>
      <c r="D28" s="366" t="s">
        <v>812</v>
      </c>
      <c r="E28" s="368">
        <v>0.04</v>
      </c>
      <c r="F28" s="332" t="s">
        <v>299</v>
      </c>
    </row>
    <row r="29" spans="1:7" s="136" customFormat="1" ht="15" x14ac:dyDescent="0.25">
      <c r="A29" s="154">
        <v>46059</v>
      </c>
      <c r="B29" s="372" t="s">
        <v>207</v>
      </c>
      <c r="C29" s="332" t="s">
        <v>261</v>
      </c>
      <c r="D29" s="366" t="s">
        <v>692</v>
      </c>
      <c r="E29" s="368">
        <v>1514.43</v>
      </c>
      <c r="F29" s="332" t="s">
        <v>721</v>
      </c>
    </row>
    <row r="30" spans="1:7" s="136" customFormat="1" ht="15" x14ac:dyDescent="0.25">
      <c r="A30" s="154">
        <v>46059</v>
      </c>
      <c r="B30" s="372" t="s">
        <v>197</v>
      </c>
      <c r="C30" s="332" t="s">
        <v>805</v>
      </c>
      <c r="D30" s="366" t="s">
        <v>817</v>
      </c>
      <c r="E30" s="368">
        <v>1610.91</v>
      </c>
      <c r="F30" s="332" t="s">
        <v>721</v>
      </c>
    </row>
    <row r="31" spans="1:7" s="136" customFormat="1" ht="15" x14ac:dyDescent="0.25">
      <c r="A31" s="154">
        <v>46062</v>
      </c>
      <c r="B31" s="372" t="s">
        <v>137</v>
      </c>
      <c r="C31" s="332" t="s">
        <v>790</v>
      </c>
      <c r="D31" s="366" t="s">
        <v>813</v>
      </c>
      <c r="E31" s="368">
        <v>0.02</v>
      </c>
      <c r="F31" s="332" t="s">
        <v>299</v>
      </c>
      <c r="G31" s="138"/>
    </row>
    <row r="32" spans="1:7" s="136" customFormat="1" ht="15" x14ac:dyDescent="0.25">
      <c r="A32" s="154">
        <v>46062</v>
      </c>
      <c r="B32" s="372" t="s">
        <v>207</v>
      </c>
      <c r="C32" s="332" t="s">
        <v>261</v>
      </c>
      <c r="D32" s="366" t="s">
        <v>692</v>
      </c>
      <c r="E32" s="368">
        <v>60</v>
      </c>
      <c r="F32" s="332" t="s">
        <v>721</v>
      </c>
      <c r="G32" s="138"/>
    </row>
    <row r="33" spans="1:7" s="136" customFormat="1" ht="15" x14ac:dyDescent="0.25">
      <c r="A33" s="154">
        <v>46063</v>
      </c>
      <c r="B33" s="372" t="s">
        <v>137</v>
      </c>
      <c r="C33" s="332" t="s">
        <v>790</v>
      </c>
      <c r="D33" s="366" t="s">
        <v>814</v>
      </c>
      <c r="E33" s="368">
        <v>0.17</v>
      </c>
      <c r="F33" s="332" t="s">
        <v>299</v>
      </c>
    </row>
    <row r="34" spans="1:7" s="136" customFormat="1" ht="15" x14ac:dyDescent="0.25">
      <c r="A34" s="154">
        <v>46063</v>
      </c>
      <c r="B34" s="372" t="s">
        <v>207</v>
      </c>
      <c r="C34" s="332" t="s">
        <v>261</v>
      </c>
      <c r="D34" s="366" t="s">
        <v>692</v>
      </c>
      <c r="E34" s="368">
        <v>3000</v>
      </c>
      <c r="F34" s="332" t="s">
        <v>721</v>
      </c>
    </row>
    <row r="35" spans="1:7" ht="15" x14ac:dyDescent="0.25">
      <c r="A35" s="154">
        <v>46064</v>
      </c>
      <c r="B35" s="372" t="s">
        <v>197</v>
      </c>
      <c r="C35" s="332" t="s">
        <v>805</v>
      </c>
      <c r="D35" s="366" t="s">
        <v>852</v>
      </c>
      <c r="E35" s="382">
        <v>2190</v>
      </c>
      <c r="F35" s="332" t="s">
        <v>299</v>
      </c>
    </row>
    <row r="36" spans="1:7" ht="15" x14ac:dyDescent="0.25">
      <c r="A36" s="154">
        <v>46064</v>
      </c>
      <c r="B36" s="372" t="s">
        <v>195</v>
      </c>
      <c r="C36" s="306" t="s">
        <v>853</v>
      </c>
      <c r="D36" s="366" t="s">
        <v>854</v>
      </c>
      <c r="E36" s="382">
        <v>9206.69</v>
      </c>
      <c r="F36" s="332" t="s">
        <v>299</v>
      </c>
    </row>
    <row r="37" spans="1:7" ht="15" x14ac:dyDescent="0.25">
      <c r="A37" s="154">
        <v>46064</v>
      </c>
      <c r="B37" s="372" t="s">
        <v>195</v>
      </c>
      <c r="C37" s="306" t="s">
        <v>877</v>
      </c>
      <c r="D37" s="366" t="s">
        <v>876</v>
      </c>
      <c r="E37" s="382">
        <v>8709.99</v>
      </c>
      <c r="F37" s="332" t="s">
        <v>299</v>
      </c>
    </row>
    <row r="38" spans="1:7" ht="15" x14ac:dyDescent="0.25">
      <c r="A38" s="154">
        <v>46064</v>
      </c>
      <c r="B38" s="332" t="s">
        <v>298</v>
      </c>
      <c r="C38" s="332" t="s">
        <v>851</v>
      </c>
      <c r="D38" s="366" t="s">
        <v>855</v>
      </c>
      <c r="E38" s="157">
        <v>3399</v>
      </c>
      <c r="F38" s="332" t="s">
        <v>299</v>
      </c>
    </row>
    <row r="39" spans="1:7" ht="15" x14ac:dyDescent="0.25">
      <c r="A39" s="160">
        <v>46064</v>
      </c>
      <c r="B39" s="372" t="s">
        <v>207</v>
      </c>
      <c r="C39" s="332" t="s">
        <v>261</v>
      </c>
      <c r="D39" s="366" t="s">
        <v>869</v>
      </c>
      <c r="E39" s="368">
        <v>120</v>
      </c>
      <c r="F39" s="332" t="s">
        <v>721</v>
      </c>
      <c r="G39" s="136"/>
    </row>
    <row r="40" spans="1:7" s="136" customFormat="1" ht="15" x14ac:dyDescent="0.25">
      <c r="A40" s="154">
        <v>46065</v>
      </c>
      <c r="B40" s="372" t="s">
        <v>137</v>
      </c>
      <c r="C40" s="332" t="s">
        <v>790</v>
      </c>
      <c r="D40" s="366" t="s">
        <v>814</v>
      </c>
      <c r="E40" s="382">
        <v>0.06</v>
      </c>
      <c r="F40" s="332" t="s">
        <v>299</v>
      </c>
      <c r="G40" s="87"/>
    </row>
    <row r="41" spans="1:7" s="136" customFormat="1" ht="15" x14ac:dyDescent="0.25">
      <c r="A41" s="160">
        <v>46065</v>
      </c>
      <c r="B41" s="332" t="s">
        <v>298</v>
      </c>
      <c r="C41" s="332" t="s">
        <v>1075</v>
      </c>
      <c r="D41" s="366" t="s">
        <v>1074</v>
      </c>
      <c r="E41" s="394">
        <v>1430</v>
      </c>
      <c r="F41" s="332" t="s">
        <v>808</v>
      </c>
    </row>
    <row r="42" spans="1:7" s="136" customFormat="1" ht="15" x14ac:dyDescent="0.25">
      <c r="A42" s="154">
        <v>46066</v>
      </c>
      <c r="B42" s="372" t="s">
        <v>197</v>
      </c>
      <c r="C42" s="332" t="s">
        <v>805</v>
      </c>
      <c r="D42" s="366" t="s">
        <v>848</v>
      </c>
      <c r="E42" s="368">
        <v>60000</v>
      </c>
      <c r="F42" s="332" t="s">
        <v>299</v>
      </c>
    </row>
    <row r="43" spans="1:7" s="136" customFormat="1" ht="15" x14ac:dyDescent="0.25">
      <c r="A43" s="154">
        <v>46066</v>
      </c>
      <c r="B43" s="372" t="s">
        <v>197</v>
      </c>
      <c r="C43" s="332" t="s">
        <v>805</v>
      </c>
      <c r="D43" s="366" t="s">
        <v>849</v>
      </c>
      <c r="E43" s="368">
        <v>2905</v>
      </c>
      <c r="F43" s="332" t="s">
        <v>299</v>
      </c>
    </row>
    <row r="44" spans="1:7" s="136" customFormat="1" ht="15" x14ac:dyDescent="0.25">
      <c r="A44" s="154">
        <v>46066</v>
      </c>
      <c r="B44" s="332" t="s">
        <v>298</v>
      </c>
      <c r="C44" s="332" t="s">
        <v>851</v>
      </c>
      <c r="D44" s="366" t="s">
        <v>850</v>
      </c>
      <c r="E44" s="368">
        <v>16594.87</v>
      </c>
      <c r="F44" s="332" t="s">
        <v>299</v>
      </c>
      <c r="G44" s="137"/>
    </row>
    <row r="45" spans="1:7" s="136" customFormat="1" ht="15" x14ac:dyDescent="0.25">
      <c r="A45" s="154">
        <v>46066</v>
      </c>
      <c r="B45" s="372" t="s">
        <v>208</v>
      </c>
      <c r="C45" s="332" t="s">
        <v>261</v>
      </c>
      <c r="D45" s="366" t="s">
        <v>811</v>
      </c>
      <c r="E45" s="368">
        <v>635.02</v>
      </c>
      <c r="F45" s="332" t="s">
        <v>299</v>
      </c>
      <c r="G45" s="137"/>
    </row>
    <row r="46" spans="1:7" s="136" customFormat="1" ht="15" x14ac:dyDescent="0.25">
      <c r="A46" s="154">
        <v>46066</v>
      </c>
      <c r="B46" s="372" t="s">
        <v>137</v>
      </c>
      <c r="C46" s="332" t="s">
        <v>790</v>
      </c>
      <c r="D46" s="366" t="s">
        <v>789</v>
      </c>
      <c r="E46" s="368">
        <v>0.1</v>
      </c>
      <c r="F46" s="332" t="s">
        <v>299</v>
      </c>
      <c r="G46" s="138"/>
    </row>
    <row r="47" spans="1:7" s="136" customFormat="1" ht="15" x14ac:dyDescent="0.25">
      <c r="A47" s="154">
        <v>46066</v>
      </c>
      <c r="B47" s="372" t="s">
        <v>207</v>
      </c>
      <c r="C47" s="332" t="s">
        <v>261</v>
      </c>
      <c r="D47" s="366" t="s">
        <v>869</v>
      </c>
      <c r="E47" s="368">
        <v>51394.720000000001</v>
      </c>
      <c r="F47" s="332" t="s">
        <v>721</v>
      </c>
    </row>
    <row r="48" spans="1:7" s="136" customFormat="1" ht="15" x14ac:dyDescent="0.25">
      <c r="A48" s="154">
        <v>46066</v>
      </c>
      <c r="B48" s="372" t="s">
        <v>207</v>
      </c>
      <c r="C48" s="332" t="s">
        <v>261</v>
      </c>
      <c r="D48" s="366" t="s">
        <v>869</v>
      </c>
      <c r="E48" s="368">
        <v>11998.65</v>
      </c>
      <c r="F48" s="332" t="s">
        <v>721</v>
      </c>
      <c r="G48" s="138"/>
    </row>
    <row r="49" spans="1:7" s="136" customFormat="1" ht="15" x14ac:dyDescent="0.25">
      <c r="A49" s="154">
        <v>46066</v>
      </c>
      <c r="B49" s="372" t="s">
        <v>206</v>
      </c>
      <c r="C49" s="332" t="s">
        <v>261</v>
      </c>
      <c r="D49" s="366" t="s">
        <v>869</v>
      </c>
      <c r="E49" s="368">
        <v>14900</v>
      </c>
      <c r="F49" s="332" t="s">
        <v>870</v>
      </c>
    </row>
    <row r="50" spans="1:7" s="136" customFormat="1" ht="15" x14ac:dyDescent="0.25">
      <c r="A50" s="160">
        <v>46071</v>
      </c>
      <c r="B50" s="372" t="s">
        <v>207</v>
      </c>
      <c r="C50" s="332" t="s">
        <v>261</v>
      </c>
      <c r="D50" s="397" t="s">
        <v>869</v>
      </c>
      <c r="E50" s="368">
        <v>30011.360000000001</v>
      </c>
      <c r="F50" s="332" t="s">
        <v>721</v>
      </c>
      <c r="G50" s="138"/>
    </row>
    <row r="51" spans="1:7" s="136" customFormat="1" ht="15" x14ac:dyDescent="0.25">
      <c r="A51" s="160">
        <v>46071</v>
      </c>
      <c r="B51" s="372" t="s">
        <v>197</v>
      </c>
      <c r="C51" s="332" t="s">
        <v>805</v>
      </c>
      <c r="D51" s="366" t="s">
        <v>912</v>
      </c>
      <c r="E51" s="368">
        <v>50551.5</v>
      </c>
      <c r="F51" s="332" t="s">
        <v>721</v>
      </c>
      <c r="G51" s="138"/>
    </row>
    <row r="52" spans="1:7" s="136" customFormat="1" ht="15" x14ac:dyDescent="0.25">
      <c r="A52" s="160">
        <v>46071</v>
      </c>
      <c r="B52" s="372" t="s">
        <v>197</v>
      </c>
      <c r="C52" s="332" t="s">
        <v>805</v>
      </c>
      <c r="D52" s="366" t="s">
        <v>878</v>
      </c>
      <c r="E52" s="368">
        <v>72268.2</v>
      </c>
      <c r="F52" s="332" t="s">
        <v>299</v>
      </c>
    </row>
    <row r="53" spans="1:7" s="136" customFormat="1" ht="15" x14ac:dyDescent="0.25">
      <c r="A53" s="160">
        <v>46071</v>
      </c>
      <c r="B53" s="372" t="s">
        <v>197</v>
      </c>
      <c r="C53" s="332" t="s">
        <v>805</v>
      </c>
      <c r="D53" s="366" t="s">
        <v>879</v>
      </c>
      <c r="E53" s="368">
        <v>1656</v>
      </c>
      <c r="F53" s="332" t="s">
        <v>299</v>
      </c>
    </row>
    <row r="54" spans="1:7" s="136" customFormat="1" ht="15" x14ac:dyDescent="0.25">
      <c r="A54" s="160">
        <v>46071</v>
      </c>
      <c r="B54" s="372" t="s">
        <v>208</v>
      </c>
      <c r="C54" s="332" t="s">
        <v>261</v>
      </c>
      <c r="D54" s="366" t="s">
        <v>811</v>
      </c>
      <c r="E54" s="368">
        <v>47323.66</v>
      </c>
      <c r="F54" s="332" t="s">
        <v>299</v>
      </c>
    </row>
    <row r="55" spans="1:7" s="136" customFormat="1" ht="15" x14ac:dyDescent="0.25">
      <c r="A55" s="160">
        <v>46071</v>
      </c>
      <c r="B55" s="372" t="s">
        <v>298</v>
      </c>
      <c r="C55" s="332" t="s">
        <v>851</v>
      </c>
      <c r="D55" s="366" t="s">
        <v>880</v>
      </c>
      <c r="E55" s="368">
        <v>4647</v>
      </c>
      <c r="F55" s="332" t="s">
        <v>299</v>
      </c>
    </row>
    <row r="56" spans="1:7" s="136" customFormat="1" ht="15" x14ac:dyDescent="0.25">
      <c r="A56" s="160">
        <v>46071</v>
      </c>
      <c r="B56" s="372" t="s">
        <v>195</v>
      </c>
      <c r="C56" s="332"/>
      <c r="D56" s="366" t="s">
        <v>881</v>
      </c>
      <c r="E56" s="368">
        <v>63583.03</v>
      </c>
      <c r="F56" s="332" t="s">
        <v>299</v>
      </c>
      <c r="G56" s="162">
        <f>E56-Pagamentos!E205</f>
        <v>48683.03</v>
      </c>
    </row>
    <row r="57" spans="1:7" s="136" customFormat="1" ht="15" x14ac:dyDescent="0.25">
      <c r="A57" s="160">
        <v>46072</v>
      </c>
      <c r="B57" s="372" t="s">
        <v>197</v>
      </c>
      <c r="C57" s="332" t="s">
        <v>805</v>
      </c>
      <c r="D57" s="366" t="s">
        <v>896</v>
      </c>
      <c r="E57" s="368">
        <f>2603.03+1995.97</f>
        <v>4599</v>
      </c>
      <c r="F57" s="372" t="s">
        <v>299</v>
      </c>
    </row>
    <row r="58" spans="1:7" s="136" customFormat="1" ht="15" x14ac:dyDescent="0.25">
      <c r="A58" s="160">
        <v>46072</v>
      </c>
      <c r="B58" s="372" t="s">
        <v>137</v>
      </c>
      <c r="C58" s="332" t="s">
        <v>790</v>
      </c>
      <c r="D58" s="366" t="s">
        <v>814</v>
      </c>
      <c r="E58" s="368">
        <v>0.08</v>
      </c>
      <c r="F58" s="372" t="s">
        <v>299</v>
      </c>
    </row>
    <row r="59" spans="1:7" s="136" customFormat="1" ht="15" x14ac:dyDescent="0.25">
      <c r="A59" s="160">
        <v>46072</v>
      </c>
      <c r="B59" s="372" t="s">
        <v>298</v>
      </c>
      <c r="C59" s="332" t="s">
        <v>851</v>
      </c>
      <c r="D59" s="366" t="s">
        <v>897</v>
      </c>
      <c r="E59" s="368">
        <v>6907.25</v>
      </c>
      <c r="F59" s="372" t="s">
        <v>299</v>
      </c>
      <c r="G59" s="138"/>
    </row>
    <row r="60" spans="1:7" s="136" customFormat="1" ht="15" x14ac:dyDescent="0.25">
      <c r="A60" s="160">
        <v>46072</v>
      </c>
      <c r="B60" s="372" t="s">
        <v>206</v>
      </c>
      <c r="C60" s="332" t="s">
        <v>261</v>
      </c>
      <c r="D60" s="366" t="s">
        <v>898</v>
      </c>
      <c r="E60" s="368">
        <v>118.24</v>
      </c>
      <c r="F60" s="372" t="s">
        <v>870</v>
      </c>
    </row>
    <row r="61" spans="1:7" s="136" customFormat="1" ht="15" x14ac:dyDescent="0.25">
      <c r="A61" s="160">
        <v>46072</v>
      </c>
      <c r="B61" s="332" t="s">
        <v>298</v>
      </c>
      <c r="C61" s="332" t="s">
        <v>1075</v>
      </c>
      <c r="D61" s="366" t="s">
        <v>1074</v>
      </c>
      <c r="E61" s="394">
        <v>1430</v>
      </c>
      <c r="F61" s="332" t="s">
        <v>808</v>
      </c>
    </row>
    <row r="62" spans="1:7" s="136" customFormat="1" ht="15" x14ac:dyDescent="0.25">
      <c r="A62" s="160">
        <v>46073</v>
      </c>
      <c r="B62" s="372" t="s">
        <v>197</v>
      </c>
      <c r="C62" s="332" t="s">
        <v>805</v>
      </c>
      <c r="D62" s="366" t="s">
        <v>911</v>
      </c>
      <c r="E62" s="394">
        <v>1440</v>
      </c>
      <c r="F62" s="332" t="s">
        <v>299</v>
      </c>
    </row>
    <row r="63" spans="1:7" s="136" customFormat="1" ht="15" x14ac:dyDescent="0.25">
      <c r="A63" s="160">
        <v>46073</v>
      </c>
      <c r="B63" s="332" t="s">
        <v>137</v>
      </c>
      <c r="C63" s="332" t="s">
        <v>790</v>
      </c>
      <c r="D63" s="366" t="s">
        <v>789</v>
      </c>
      <c r="E63" s="394">
        <v>0.19</v>
      </c>
      <c r="F63" s="332" t="s">
        <v>299</v>
      </c>
    </row>
    <row r="64" spans="1:7" s="136" customFormat="1" ht="15" x14ac:dyDescent="0.25">
      <c r="A64" s="160">
        <v>46073</v>
      </c>
      <c r="B64" s="332" t="s">
        <v>208</v>
      </c>
      <c r="C64" s="332" t="s">
        <v>261</v>
      </c>
      <c r="D64" s="366" t="s">
        <v>811</v>
      </c>
      <c r="E64" s="394">
        <v>16642.490000000002</v>
      </c>
      <c r="F64" s="332" t="s">
        <v>299</v>
      </c>
    </row>
    <row r="65" spans="1:8" s="136" customFormat="1" ht="15" x14ac:dyDescent="0.25">
      <c r="A65" s="160">
        <v>46073</v>
      </c>
      <c r="B65" s="332" t="s">
        <v>206</v>
      </c>
      <c r="C65" s="332" t="s">
        <v>261</v>
      </c>
      <c r="D65" s="366" t="s">
        <v>898</v>
      </c>
      <c r="E65" s="394">
        <v>2709.44</v>
      </c>
      <c r="F65" s="332" t="s">
        <v>870</v>
      </c>
    </row>
    <row r="66" spans="1:8" s="136" customFormat="1" ht="15" x14ac:dyDescent="0.25">
      <c r="A66" s="160">
        <v>46073</v>
      </c>
      <c r="B66" s="332" t="s">
        <v>207</v>
      </c>
      <c r="C66" s="332" t="s">
        <v>261</v>
      </c>
      <c r="D66" s="366" t="s">
        <v>934</v>
      </c>
      <c r="E66" s="394">
        <v>569.78</v>
      </c>
      <c r="F66" s="332" t="s">
        <v>721</v>
      </c>
    </row>
    <row r="67" spans="1:8" s="136" customFormat="1" ht="15" x14ac:dyDescent="0.25">
      <c r="A67" s="160">
        <v>46073</v>
      </c>
      <c r="B67" s="332" t="s">
        <v>298</v>
      </c>
      <c r="C67" s="332" t="s">
        <v>936</v>
      </c>
      <c r="D67" s="366" t="s">
        <v>935</v>
      </c>
      <c r="E67" s="394">
        <v>52350</v>
      </c>
      <c r="F67" s="332" t="s">
        <v>721</v>
      </c>
    </row>
    <row r="68" spans="1:8" s="136" customFormat="1" ht="15" x14ac:dyDescent="0.25">
      <c r="A68" s="160">
        <v>46076</v>
      </c>
      <c r="B68" s="332" t="s">
        <v>207</v>
      </c>
      <c r="C68" s="332" t="s">
        <v>261</v>
      </c>
      <c r="D68" s="366" t="s">
        <v>898</v>
      </c>
      <c r="E68" s="394">
        <v>280</v>
      </c>
      <c r="F68" s="332" t="s">
        <v>721</v>
      </c>
      <c r="G68" s="138"/>
    </row>
    <row r="69" spans="1:8" s="136" customFormat="1" ht="15" x14ac:dyDescent="0.25">
      <c r="A69" s="160">
        <v>46076</v>
      </c>
      <c r="B69" s="332" t="s">
        <v>197</v>
      </c>
      <c r="C69" s="332" t="s">
        <v>805</v>
      </c>
      <c r="D69" s="366" t="s">
        <v>1038</v>
      </c>
      <c r="E69" s="394">
        <v>16811.25</v>
      </c>
      <c r="F69" s="332" t="s">
        <v>299</v>
      </c>
    </row>
    <row r="70" spans="1:8" s="136" customFormat="1" ht="15" x14ac:dyDescent="0.25">
      <c r="A70" s="160">
        <v>46076</v>
      </c>
      <c r="B70" s="332" t="s">
        <v>197</v>
      </c>
      <c r="C70" s="332" t="s">
        <v>805</v>
      </c>
      <c r="D70" s="366" t="s">
        <v>1039</v>
      </c>
      <c r="E70" s="394">
        <v>30000</v>
      </c>
      <c r="F70" s="332" t="s">
        <v>299</v>
      </c>
    </row>
    <row r="71" spans="1:8" s="136" customFormat="1" ht="15" x14ac:dyDescent="0.25">
      <c r="A71" s="160">
        <v>46076</v>
      </c>
      <c r="B71" s="332" t="s">
        <v>197</v>
      </c>
      <c r="C71" s="332" t="s">
        <v>805</v>
      </c>
      <c r="D71" s="366" t="s">
        <v>878</v>
      </c>
      <c r="E71" s="394">
        <v>87469.18</v>
      </c>
      <c r="F71" s="332" t="s">
        <v>299</v>
      </c>
    </row>
    <row r="72" spans="1:8" s="136" customFormat="1" ht="15" x14ac:dyDescent="0.25">
      <c r="A72" s="160">
        <v>46076</v>
      </c>
      <c r="B72" s="332" t="s">
        <v>195</v>
      </c>
      <c r="C72" s="332" t="s">
        <v>1041</v>
      </c>
      <c r="D72" s="366" t="s">
        <v>1040</v>
      </c>
      <c r="E72" s="394">
        <v>12953.41</v>
      </c>
      <c r="F72" s="332" t="s">
        <v>299</v>
      </c>
    </row>
    <row r="73" spans="1:8" s="136" customFormat="1" ht="15" x14ac:dyDescent="0.25">
      <c r="A73" s="160">
        <v>46077</v>
      </c>
      <c r="B73" s="332" t="s">
        <v>197</v>
      </c>
      <c r="C73" s="332" t="s">
        <v>805</v>
      </c>
      <c r="D73" s="366" t="s">
        <v>1054</v>
      </c>
      <c r="E73" s="394">
        <v>18395</v>
      </c>
      <c r="F73" s="332" t="s">
        <v>299</v>
      </c>
      <c r="G73" s="138"/>
      <c r="H73" s="348"/>
    </row>
    <row r="74" spans="1:8" s="136" customFormat="1" ht="15" x14ac:dyDescent="0.25">
      <c r="A74" s="160">
        <v>46077</v>
      </c>
      <c r="B74" s="332" t="s">
        <v>137</v>
      </c>
      <c r="C74" s="332" t="s">
        <v>790</v>
      </c>
      <c r="D74" s="366" t="s">
        <v>789</v>
      </c>
      <c r="E74" s="394">
        <v>0.08</v>
      </c>
      <c r="F74" s="332" t="s">
        <v>299</v>
      </c>
      <c r="G74" s="162"/>
    </row>
    <row r="75" spans="1:8" s="136" customFormat="1" ht="15" x14ac:dyDescent="0.25">
      <c r="A75" s="160">
        <v>46077</v>
      </c>
      <c r="B75" s="332" t="s">
        <v>298</v>
      </c>
      <c r="C75" s="332" t="s">
        <v>851</v>
      </c>
      <c r="D75" s="366" t="s">
        <v>1055</v>
      </c>
      <c r="E75" s="394">
        <v>7551.73</v>
      </c>
      <c r="F75" s="332" t="s">
        <v>299</v>
      </c>
    </row>
    <row r="76" spans="1:8" s="136" customFormat="1" ht="15" x14ac:dyDescent="0.25">
      <c r="A76" s="160">
        <v>46077</v>
      </c>
      <c r="B76" s="332" t="s">
        <v>298</v>
      </c>
      <c r="C76" s="332" t="s">
        <v>1075</v>
      </c>
      <c r="D76" s="366" t="s">
        <v>1079</v>
      </c>
      <c r="E76" s="394">
        <v>674.95</v>
      </c>
      <c r="F76" s="332" t="s">
        <v>808</v>
      </c>
    </row>
    <row r="77" spans="1:8" s="136" customFormat="1" ht="15" x14ac:dyDescent="0.25">
      <c r="A77" s="160">
        <v>46078</v>
      </c>
      <c r="B77" s="332" t="s">
        <v>132</v>
      </c>
      <c r="C77" s="332" t="s">
        <v>332</v>
      </c>
      <c r="D77" s="366" t="s">
        <v>585</v>
      </c>
      <c r="E77" s="394">
        <v>4000</v>
      </c>
      <c r="F77" s="332" t="s">
        <v>299</v>
      </c>
    </row>
    <row r="78" spans="1:8" s="136" customFormat="1" ht="15" x14ac:dyDescent="0.25">
      <c r="A78" s="160">
        <v>46078</v>
      </c>
      <c r="B78" s="332" t="s">
        <v>195</v>
      </c>
      <c r="C78" s="332" t="s">
        <v>1070</v>
      </c>
      <c r="D78" s="366" t="s">
        <v>1069</v>
      </c>
      <c r="E78" s="394">
        <v>193072.07</v>
      </c>
      <c r="F78" s="332" t="s">
        <v>299</v>
      </c>
    </row>
    <row r="79" spans="1:8" s="136" customFormat="1" ht="15" x14ac:dyDescent="0.25">
      <c r="A79" s="160">
        <v>46078</v>
      </c>
      <c r="B79" s="332" t="s">
        <v>195</v>
      </c>
      <c r="C79" s="332" t="s">
        <v>1072</v>
      </c>
      <c r="D79" s="366" t="s">
        <v>1071</v>
      </c>
      <c r="E79" s="394">
        <v>9496</v>
      </c>
      <c r="F79" s="332" t="s">
        <v>721</v>
      </c>
    </row>
    <row r="80" spans="1:8" s="136" customFormat="1" ht="15" x14ac:dyDescent="0.25">
      <c r="A80" s="160">
        <v>46078</v>
      </c>
      <c r="B80" s="332" t="s">
        <v>298</v>
      </c>
      <c r="C80" s="332" t="s">
        <v>851</v>
      </c>
      <c r="D80" s="366" t="s">
        <v>1073</v>
      </c>
      <c r="E80" s="394">
        <v>3399</v>
      </c>
      <c r="F80" s="332" t="s">
        <v>299</v>
      </c>
    </row>
    <row r="81" spans="1:7" s="136" customFormat="1" ht="15" x14ac:dyDescent="0.25">
      <c r="A81" s="160">
        <v>46078</v>
      </c>
      <c r="B81" s="332" t="s">
        <v>137</v>
      </c>
      <c r="C81" s="332" t="s">
        <v>790</v>
      </c>
      <c r="D81" s="366" t="s">
        <v>789</v>
      </c>
      <c r="E81" s="394">
        <v>0.02</v>
      </c>
      <c r="F81" s="332" t="s">
        <v>299</v>
      </c>
      <c r="G81" s="162"/>
    </row>
    <row r="82" spans="1:7" s="136" customFormat="1" ht="15" x14ac:dyDescent="0.25">
      <c r="A82" s="160">
        <v>46079</v>
      </c>
      <c r="B82" s="332" t="s">
        <v>197</v>
      </c>
      <c r="C82" s="332" t="s">
        <v>805</v>
      </c>
      <c r="D82" s="366" t="s">
        <v>1148</v>
      </c>
      <c r="E82" s="394">
        <v>1656</v>
      </c>
      <c r="F82" s="332" t="s">
        <v>299</v>
      </c>
      <c r="G82" s="162"/>
    </row>
    <row r="83" spans="1:7" s="136" customFormat="1" ht="15" x14ac:dyDescent="0.25">
      <c r="A83" s="160">
        <v>46079</v>
      </c>
      <c r="B83" s="332" t="s">
        <v>132</v>
      </c>
      <c r="C83" s="332" t="s">
        <v>332</v>
      </c>
      <c r="D83" s="366" t="s">
        <v>585</v>
      </c>
      <c r="E83" s="394">
        <f>5000+8300</f>
        <v>13300</v>
      </c>
      <c r="F83" s="332" t="s">
        <v>299</v>
      </c>
      <c r="G83" s="162"/>
    </row>
    <row r="84" spans="1:7" s="136" customFormat="1" ht="15" x14ac:dyDescent="0.25">
      <c r="A84" s="160">
        <v>46079</v>
      </c>
      <c r="B84" s="332" t="s">
        <v>197</v>
      </c>
      <c r="C84" s="332" t="s">
        <v>805</v>
      </c>
      <c r="D84" s="366" t="s">
        <v>848</v>
      </c>
      <c r="E84" s="394">
        <v>90020</v>
      </c>
      <c r="F84" s="332" t="s">
        <v>299</v>
      </c>
      <c r="G84" s="162"/>
    </row>
    <row r="85" spans="1:7" s="136" customFormat="1" ht="15" x14ac:dyDescent="0.25">
      <c r="A85" s="160">
        <v>46080</v>
      </c>
      <c r="B85" s="332" t="s">
        <v>197</v>
      </c>
      <c r="C85" s="332" t="s">
        <v>805</v>
      </c>
      <c r="D85" s="366" t="s">
        <v>1141</v>
      </c>
      <c r="E85" s="394">
        <f>58125+85050+80000+23002</f>
        <v>246177</v>
      </c>
      <c r="F85" s="332" t="s">
        <v>299</v>
      </c>
    </row>
    <row r="86" spans="1:7" s="136" customFormat="1" ht="15" x14ac:dyDescent="0.25">
      <c r="A86" s="160">
        <v>46080</v>
      </c>
      <c r="B86" s="332" t="s">
        <v>197</v>
      </c>
      <c r="C86" s="332" t="s">
        <v>805</v>
      </c>
      <c r="D86" s="366" t="s">
        <v>1142</v>
      </c>
      <c r="E86" s="394">
        <v>3496</v>
      </c>
      <c r="F86" s="332" t="s">
        <v>299</v>
      </c>
    </row>
    <row r="87" spans="1:7" s="136" customFormat="1" ht="15" x14ac:dyDescent="0.25">
      <c r="A87" s="160">
        <v>46080</v>
      </c>
      <c r="B87" s="332" t="s">
        <v>208</v>
      </c>
      <c r="C87" s="332" t="s">
        <v>261</v>
      </c>
      <c r="D87" s="366" t="s">
        <v>811</v>
      </c>
      <c r="E87" s="394">
        <v>117277.1</v>
      </c>
      <c r="F87" s="332" t="s">
        <v>299</v>
      </c>
    </row>
    <row r="88" spans="1:7" s="136" customFormat="1" ht="15" x14ac:dyDescent="0.25">
      <c r="A88" s="160">
        <v>46080</v>
      </c>
      <c r="B88" s="332" t="s">
        <v>195</v>
      </c>
      <c r="C88" s="332" t="s">
        <v>1143</v>
      </c>
      <c r="D88" s="366" t="s">
        <v>1144</v>
      </c>
      <c r="E88" s="394">
        <v>122110.96</v>
      </c>
      <c r="F88" s="332" t="s">
        <v>299</v>
      </c>
    </row>
    <row r="89" spans="1:7" s="136" customFormat="1" ht="15" x14ac:dyDescent="0.25">
      <c r="A89" s="160">
        <v>46080</v>
      </c>
      <c r="B89" s="332" t="s">
        <v>195</v>
      </c>
      <c r="C89" s="332" t="s">
        <v>1145</v>
      </c>
      <c r="D89" s="366" t="s">
        <v>1040</v>
      </c>
      <c r="E89" s="394">
        <v>75246.2</v>
      </c>
      <c r="F89" s="332" t="s">
        <v>721</v>
      </c>
    </row>
    <row r="90" spans="1:7" s="136" customFormat="1" ht="15" x14ac:dyDescent="0.25">
      <c r="A90" s="160">
        <v>46080</v>
      </c>
      <c r="B90" s="332" t="s">
        <v>195</v>
      </c>
      <c r="C90" s="332" t="s">
        <v>1146</v>
      </c>
      <c r="D90" s="366" t="s">
        <v>1040</v>
      </c>
      <c r="E90" s="394">
        <v>58581</v>
      </c>
      <c r="F90" s="332" t="s">
        <v>299</v>
      </c>
    </row>
    <row r="91" spans="1:7" s="136" customFormat="1" ht="15" x14ac:dyDescent="0.25">
      <c r="A91" s="160">
        <v>46080</v>
      </c>
      <c r="B91" s="332" t="s">
        <v>206</v>
      </c>
      <c r="C91" s="332" t="s">
        <v>261</v>
      </c>
      <c r="D91" s="366" t="s">
        <v>934</v>
      </c>
      <c r="E91" s="394">
        <v>4397.3900000000003</v>
      </c>
      <c r="F91" s="332" t="s">
        <v>870</v>
      </c>
    </row>
    <row r="92" spans="1:7" s="136" customFormat="1" ht="15" x14ac:dyDescent="0.25">
      <c r="A92" s="160">
        <v>46080</v>
      </c>
      <c r="B92" s="332" t="s">
        <v>197</v>
      </c>
      <c r="C92" s="332" t="s">
        <v>805</v>
      </c>
      <c r="D92" s="366" t="s">
        <v>1149</v>
      </c>
      <c r="E92" s="394">
        <v>117953.5</v>
      </c>
      <c r="F92" s="332" t="s">
        <v>721</v>
      </c>
    </row>
    <row r="93" spans="1:7" s="136" customFormat="1" ht="15" x14ac:dyDescent="0.25">
      <c r="A93" s="160">
        <v>46080</v>
      </c>
      <c r="B93" s="332" t="s">
        <v>207</v>
      </c>
      <c r="C93" s="332" t="s">
        <v>261</v>
      </c>
      <c r="D93" s="366" t="s">
        <v>934</v>
      </c>
      <c r="E93" s="394">
        <v>6137.71</v>
      </c>
      <c r="F93" s="332" t="s">
        <v>721</v>
      </c>
    </row>
    <row r="94" spans="1:7" s="136" customFormat="1" ht="15.75" x14ac:dyDescent="0.25">
      <c r="A94" s="160">
        <v>46077</v>
      </c>
      <c r="B94" s="135" t="s">
        <v>6</v>
      </c>
      <c r="C94" s="135" t="s">
        <v>851</v>
      </c>
      <c r="D94" t="s">
        <v>1154</v>
      </c>
      <c r="E94" s="130">
        <v>0.01</v>
      </c>
      <c r="F94" s="135" t="s">
        <v>1151</v>
      </c>
    </row>
    <row r="95" spans="1:7" s="136" customFormat="1" x14ac:dyDescent="0.25">
      <c r="A95" s="160"/>
      <c r="B95" s="135"/>
      <c r="C95" s="135"/>
      <c r="D95" s="357"/>
      <c r="E95" s="144"/>
      <c r="F95" s="135"/>
    </row>
    <row r="96" spans="1:7" s="136" customFormat="1" x14ac:dyDescent="0.25">
      <c r="A96" s="160"/>
      <c r="B96" s="135"/>
      <c r="C96" s="135"/>
      <c r="D96" s="357"/>
      <c r="E96" s="151"/>
      <c r="F96" s="135"/>
    </row>
    <row r="97" spans="1:7" s="136" customFormat="1" x14ac:dyDescent="0.25">
      <c r="A97" s="160"/>
      <c r="B97" s="135"/>
      <c r="C97" s="135"/>
      <c r="D97" s="135"/>
      <c r="E97" s="151"/>
      <c r="F97" s="135"/>
    </row>
    <row r="98" spans="1:7" s="136" customFormat="1" x14ac:dyDescent="0.25">
      <c r="A98" s="160"/>
      <c r="B98" s="135"/>
      <c r="C98" s="135"/>
      <c r="D98" s="143"/>
      <c r="E98" s="151"/>
      <c r="F98" s="135"/>
    </row>
    <row r="99" spans="1:7" s="136" customFormat="1" x14ac:dyDescent="0.25">
      <c r="A99" s="160"/>
      <c r="B99" s="135"/>
      <c r="C99" s="135"/>
      <c r="D99" s="135"/>
      <c r="E99" s="151"/>
      <c r="F99" s="135"/>
    </row>
    <row r="100" spans="1:7" s="136" customFormat="1" x14ac:dyDescent="0.25">
      <c r="A100" s="160"/>
      <c r="B100" s="135"/>
      <c r="C100" s="135"/>
      <c r="D100" s="149"/>
      <c r="E100" s="151"/>
      <c r="F100" s="135"/>
    </row>
    <row r="101" spans="1:7" s="136" customFormat="1" x14ac:dyDescent="0.25">
      <c r="A101" s="160"/>
      <c r="B101" s="135"/>
      <c r="C101" s="135"/>
      <c r="D101" s="149"/>
      <c r="E101" s="151"/>
      <c r="F101" s="135"/>
    </row>
    <row r="102" spans="1:7" s="136" customFormat="1" x14ac:dyDescent="0.25">
      <c r="A102" s="160"/>
      <c r="B102" s="135"/>
      <c r="C102" s="135"/>
      <c r="D102" s="140"/>
      <c r="E102" s="151"/>
      <c r="F102" s="135"/>
    </row>
    <row r="103" spans="1:7" s="136" customFormat="1" x14ac:dyDescent="0.25">
      <c r="A103" s="160"/>
      <c r="B103" s="135"/>
      <c r="C103" s="135"/>
      <c r="D103" s="135"/>
      <c r="E103" s="144"/>
      <c r="F103" s="135"/>
    </row>
    <row r="104" spans="1:7" s="136" customFormat="1" x14ac:dyDescent="0.25">
      <c r="A104" s="160"/>
      <c r="B104" s="135"/>
      <c r="C104" s="135"/>
      <c r="D104" s="360"/>
      <c r="E104" s="151"/>
      <c r="F104" s="135"/>
    </row>
    <row r="105" spans="1:7" s="136" customFormat="1" x14ac:dyDescent="0.25">
      <c r="A105" s="160"/>
      <c r="B105" s="135"/>
      <c r="C105" s="135"/>
      <c r="D105" s="358"/>
      <c r="E105" s="151"/>
      <c r="F105" s="135"/>
    </row>
    <row r="106" spans="1:7" s="136" customFormat="1" x14ac:dyDescent="0.25">
      <c r="A106" s="160"/>
      <c r="B106" s="135"/>
      <c r="C106" s="135"/>
      <c r="D106" s="358"/>
      <c r="E106" s="151"/>
      <c r="F106" s="135"/>
    </row>
    <row r="107" spans="1:7" s="136" customFormat="1" x14ac:dyDescent="0.25">
      <c r="A107" s="160"/>
      <c r="B107" s="135"/>
      <c r="C107" s="135"/>
      <c r="D107" s="360"/>
      <c r="E107" s="151"/>
      <c r="F107" s="135"/>
    </row>
    <row r="108" spans="1:7" s="136" customFormat="1" x14ac:dyDescent="0.25">
      <c r="A108" s="160"/>
      <c r="B108" s="135"/>
      <c r="C108" s="135"/>
      <c r="E108" s="144"/>
      <c r="F108" s="135"/>
    </row>
    <row r="109" spans="1:7" s="136" customFormat="1" x14ac:dyDescent="0.25">
      <c r="A109" s="160"/>
      <c r="B109" s="135"/>
      <c r="C109" s="135"/>
      <c r="D109" s="359"/>
      <c r="E109" s="144"/>
      <c r="F109" s="135"/>
    </row>
    <row r="110" spans="1:7" s="136" customFormat="1" x14ac:dyDescent="0.25">
      <c r="A110" s="160"/>
      <c r="B110" s="135"/>
      <c r="C110" s="135"/>
      <c r="D110" s="359"/>
      <c r="E110" s="144"/>
      <c r="F110" s="135"/>
    </row>
    <row r="111" spans="1:7" s="136" customFormat="1" x14ac:dyDescent="0.25">
      <c r="A111" s="160"/>
      <c r="B111" s="135"/>
      <c r="C111" s="135"/>
      <c r="D111" s="357"/>
      <c r="E111" s="144"/>
      <c r="F111" s="135"/>
    </row>
    <row r="112" spans="1:7" s="136" customFormat="1" x14ac:dyDescent="0.25">
      <c r="A112" s="160"/>
      <c r="B112" s="135"/>
      <c r="C112" s="135"/>
      <c r="D112" s="140"/>
      <c r="E112" s="151"/>
      <c r="F112" s="135"/>
      <c r="G112" s="162"/>
    </row>
    <row r="113" spans="1:7" s="136" customFormat="1" x14ac:dyDescent="0.25">
      <c r="A113" s="160"/>
      <c r="B113" s="135"/>
      <c r="C113" s="135"/>
      <c r="D113" s="125"/>
      <c r="E113" s="151"/>
      <c r="F113" s="135"/>
      <c r="G113" s="348"/>
    </row>
    <row r="114" spans="1:7" s="136" customFormat="1" x14ac:dyDescent="0.25">
      <c r="A114" s="160"/>
      <c r="B114" s="332"/>
      <c r="C114" s="332"/>
      <c r="D114" s="379"/>
      <c r="E114" s="380"/>
      <c r="F114" s="332"/>
    </row>
    <row r="115" spans="1:7" s="136" customFormat="1" x14ac:dyDescent="0.25">
      <c r="A115" s="160"/>
      <c r="B115" s="332"/>
      <c r="C115" s="332"/>
      <c r="D115" s="379"/>
      <c r="E115" s="380"/>
      <c r="F115" s="332"/>
      <c r="G115" s="162">
        <f>G112-G113</f>
        <v>0</v>
      </c>
    </row>
    <row r="116" spans="1:7" s="136" customFormat="1" x14ac:dyDescent="0.25">
      <c r="A116" s="160"/>
      <c r="B116" s="135"/>
      <c r="C116" s="135"/>
      <c r="D116" s="149"/>
      <c r="E116" s="151"/>
      <c r="F116" s="135"/>
    </row>
    <row r="117" spans="1:7" s="136" customFormat="1" x14ac:dyDescent="0.25">
      <c r="A117" s="160"/>
      <c r="B117" s="135"/>
      <c r="C117" s="135"/>
      <c r="D117" s="149"/>
      <c r="E117" s="151"/>
      <c r="F117" s="135"/>
    </row>
    <row r="118" spans="1:7" s="136" customFormat="1" x14ac:dyDescent="0.25">
      <c r="A118" s="160"/>
      <c r="B118" s="135"/>
      <c r="C118" s="135"/>
      <c r="D118" s="149"/>
      <c r="E118" s="151"/>
      <c r="F118" s="135"/>
    </row>
    <row r="119" spans="1:7" s="136" customFormat="1" x14ac:dyDescent="0.25">
      <c r="A119" s="160"/>
      <c r="B119" s="135"/>
      <c r="C119" s="135"/>
      <c r="D119" s="149"/>
      <c r="E119" s="151"/>
      <c r="F119" s="135"/>
    </row>
    <row r="120" spans="1:7" s="136" customFormat="1" x14ac:dyDescent="0.25">
      <c r="A120" s="160"/>
      <c r="B120" s="135"/>
      <c r="C120" s="135"/>
      <c r="D120" s="149"/>
      <c r="E120" s="151"/>
      <c r="F120" s="135"/>
    </row>
    <row r="121" spans="1:7" s="136" customFormat="1" x14ac:dyDescent="0.25">
      <c r="A121" s="160"/>
      <c r="B121" s="135"/>
      <c r="C121" s="135"/>
      <c r="D121" s="149"/>
      <c r="E121" s="151"/>
      <c r="F121" s="135"/>
    </row>
    <row r="122" spans="1:7" s="136" customFormat="1" x14ac:dyDescent="0.25">
      <c r="A122" s="160"/>
      <c r="B122" s="135"/>
      <c r="C122" s="135"/>
      <c r="D122" s="149"/>
      <c r="E122" s="151"/>
      <c r="F122" s="135"/>
    </row>
    <row r="123" spans="1:7" s="136" customFormat="1" x14ac:dyDescent="0.25">
      <c r="A123" s="160"/>
      <c r="B123" s="135"/>
      <c r="C123" s="135"/>
      <c r="D123" s="149"/>
      <c r="E123" s="151"/>
      <c r="F123" s="135"/>
    </row>
    <row r="124" spans="1:7" s="136" customFormat="1" x14ac:dyDescent="0.25">
      <c r="A124" s="160"/>
      <c r="B124" s="135"/>
      <c r="C124" s="135"/>
      <c r="D124" s="149"/>
      <c r="E124" s="151"/>
      <c r="F124" s="135"/>
    </row>
    <row r="125" spans="1:7" s="136" customFormat="1" x14ac:dyDescent="0.25">
      <c r="A125" s="160"/>
      <c r="B125" s="135"/>
      <c r="C125" s="135"/>
      <c r="D125" s="149"/>
      <c r="E125" s="151"/>
      <c r="F125" s="135"/>
    </row>
    <row r="126" spans="1:7" s="136" customFormat="1" x14ac:dyDescent="0.25">
      <c r="A126" s="160"/>
      <c r="B126" s="135"/>
      <c r="C126" s="135"/>
      <c r="D126" s="149"/>
      <c r="E126" s="151"/>
      <c r="F126" s="135"/>
    </row>
    <row r="127" spans="1:7" s="136" customFormat="1" x14ac:dyDescent="0.25">
      <c r="A127" s="160"/>
      <c r="B127" s="135"/>
      <c r="C127" s="135"/>
      <c r="D127" s="149"/>
      <c r="E127" s="151"/>
      <c r="F127" s="135"/>
    </row>
    <row r="128" spans="1:7" s="136" customFormat="1" x14ac:dyDescent="0.25">
      <c r="A128" s="160"/>
      <c r="B128" s="135"/>
      <c r="C128" s="135"/>
      <c r="D128" s="149"/>
      <c r="E128" s="151"/>
      <c r="F128" s="135"/>
    </row>
    <row r="129" spans="1:8" s="136" customFormat="1" x14ac:dyDescent="0.25">
      <c r="A129" s="160"/>
      <c r="B129" s="135"/>
      <c r="C129" s="135"/>
      <c r="D129" s="149"/>
      <c r="E129" s="151"/>
      <c r="F129" s="135"/>
    </row>
    <row r="130" spans="1:8" s="136" customFormat="1" x14ac:dyDescent="0.25">
      <c r="A130" s="160"/>
      <c r="B130" s="135"/>
      <c r="C130" s="135"/>
      <c r="D130" s="149"/>
      <c r="E130" s="151"/>
      <c r="F130" s="135"/>
    </row>
    <row r="131" spans="1:8" s="136" customFormat="1" x14ac:dyDescent="0.25"/>
    <row r="132" spans="1:8" s="136" customFormat="1" x14ac:dyDescent="0.25"/>
    <row r="133" spans="1:8" s="136" customFormat="1" x14ac:dyDescent="0.25"/>
    <row r="134" spans="1:8" s="136" customFormat="1" x14ac:dyDescent="0.25"/>
    <row r="135" spans="1:8" s="136" customFormat="1" x14ac:dyDescent="0.25">
      <c r="A135" s="160"/>
      <c r="B135" s="135"/>
      <c r="C135" s="135"/>
      <c r="D135" s="149"/>
      <c r="E135" s="152"/>
      <c r="F135" s="135"/>
    </row>
    <row r="136" spans="1:8" s="136" customFormat="1" x14ac:dyDescent="0.25">
      <c r="A136" s="160"/>
      <c r="B136" s="135"/>
      <c r="C136" s="135"/>
      <c r="D136" s="149"/>
      <c r="E136" s="152"/>
      <c r="F136" s="135"/>
      <c r="G136" s="138"/>
    </row>
    <row r="137" spans="1:8" s="136" customFormat="1" x14ac:dyDescent="0.25">
      <c r="A137" s="160"/>
      <c r="B137" s="135"/>
      <c r="C137" s="135"/>
      <c r="D137" s="149"/>
      <c r="E137" s="152"/>
      <c r="F137" s="135"/>
    </row>
    <row r="138" spans="1:8" s="136" customFormat="1" x14ac:dyDescent="0.25">
      <c r="A138" s="160"/>
      <c r="B138" s="135"/>
      <c r="C138" s="135"/>
      <c r="D138" s="149"/>
      <c r="E138" s="152"/>
      <c r="F138" s="135"/>
    </row>
    <row r="139" spans="1:8" s="136" customFormat="1" x14ac:dyDescent="0.25">
      <c r="A139" s="160"/>
      <c r="B139" s="135"/>
      <c r="C139" s="135"/>
      <c r="D139" s="149"/>
      <c r="E139" s="152"/>
      <c r="F139" s="135"/>
    </row>
    <row r="140" spans="1:8" s="136" customFormat="1" x14ac:dyDescent="0.25">
      <c r="A140" s="160"/>
      <c r="B140" s="135"/>
      <c r="C140" s="135"/>
      <c r="D140" s="149"/>
      <c r="E140" s="152"/>
      <c r="F140" s="135"/>
    </row>
    <row r="141" spans="1:8" s="136" customFormat="1" x14ac:dyDescent="0.25">
      <c r="A141" s="160"/>
      <c r="B141" s="135"/>
      <c r="C141" s="135"/>
      <c r="D141" s="149"/>
      <c r="E141" s="151"/>
      <c r="F141" s="135"/>
      <c r="G141" s="162"/>
    </row>
    <row r="142" spans="1:8" s="136" customFormat="1" x14ac:dyDescent="0.25">
      <c r="A142" s="160"/>
      <c r="B142" s="135"/>
      <c r="C142" s="135"/>
      <c r="D142" s="135"/>
      <c r="E142" s="151"/>
      <c r="F142" s="135"/>
      <c r="G142" s="162"/>
    </row>
    <row r="143" spans="1:8" s="136" customFormat="1" x14ac:dyDescent="0.25">
      <c r="A143" s="160"/>
      <c r="B143" s="135"/>
      <c r="C143" s="135"/>
      <c r="D143" s="141"/>
      <c r="E143" s="144"/>
      <c r="F143" s="135"/>
      <c r="H143" s="162"/>
    </row>
    <row r="144" spans="1:8" s="136" customFormat="1" x14ac:dyDescent="0.25">
      <c r="A144" s="160"/>
      <c r="B144" s="135"/>
      <c r="C144" s="135"/>
      <c r="D144" s="141"/>
      <c r="E144" s="144"/>
      <c r="F144" s="135"/>
    </row>
    <row r="145" spans="1:6" s="136" customFormat="1" x14ac:dyDescent="0.25">
      <c r="A145" s="160"/>
      <c r="B145" s="135"/>
      <c r="C145" s="135"/>
      <c r="D145" s="141"/>
      <c r="E145" s="144"/>
      <c r="F145" s="135"/>
    </row>
    <row r="146" spans="1:6" s="136" customFormat="1" x14ac:dyDescent="0.25">
      <c r="A146" s="160"/>
      <c r="B146" s="135"/>
      <c r="C146" s="135"/>
      <c r="D146" s="135"/>
      <c r="E146" s="151"/>
      <c r="F146" s="135"/>
    </row>
    <row r="147" spans="1:6" s="136" customFormat="1" x14ac:dyDescent="0.25">
      <c r="A147" s="160"/>
      <c r="B147" s="135"/>
      <c r="C147" s="135"/>
      <c r="D147" s="135"/>
      <c r="E147" s="151"/>
      <c r="F147" s="135"/>
    </row>
    <row r="148" spans="1:6" s="136" customFormat="1" x14ac:dyDescent="0.25">
      <c r="A148" s="160"/>
      <c r="B148" s="135"/>
      <c r="C148" s="135"/>
      <c r="D148" s="149"/>
      <c r="E148" s="151"/>
      <c r="F148" s="135"/>
    </row>
    <row r="149" spans="1:6" s="136" customFormat="1" x14ac:dyDescent="0.25">
      <c r="A149" s="160"/>
      <c r="B149" s="135"/>
      <c r="C149" s="135"/>
      <c r="D149" s="149"/>
      <c r="E149" s="151"/>
      <c r="F149" s="135"/>
    </row>
    <row r="150" spans="1:6" s="136" customFormat="1" x14ac:dyDescent="0.25">
      <c r="A150" s="160"/>
      <c r="B150" s="135"/>
      <c r="C150" s="135"/>
      <c r="D150" s="149"/>
      <c r="E150" s="151"/>
      <c r="F150" s="135"/>
    </row>
    <row r="151" spans="1:6" s="136" customFormat="1" x14ac:dyDescent="0.25">
      <c r="A151" s="160"/>
      <c r="B151" s="135"/>
      <c r="C151" s="135"/>
      <c r="D151" s="149"/>
      <c r="E151" s="151"/>
      <c r="F151" s="135"/>
    </row>
    <row r="152" spans="1:6" s="136" customFormat="1" x14ac:dyDescent="0.25">
      <c r="A152" s="160"/>
      <c r="B152" s="135"/>
      <c r="C152" s="135"/>
      <c r="D152" s="149"/>
      <c r="E152" s="151"/>
      <c r="F152" s="135"/>
    </row>
    <row r="153" spans="1:6" s="136" customFormat="1" x14ac:dyDescent="0.25">
      <c r="A153" s="160"/>
      <c r="B153" s="135"/>
      <c r="C153" s="135"/>
      <c r="D153" s="149"/>
      <c r="E153" s="151"/>
      <c r="F153" s="135"/>
    </row>
    <row r="154" spans="1:6" s="136" customFormat="1" x14ac:dyDescent="0.25">
      <c r="A154" s="160"/>
      <c r="B154" s="135"/>
      <c r="C154" s="135"/>
      <c r="D154" s="149"/>
      <c r="E154" s="151"/>
      <c r="F154" s="135"/>
    </row>
    <row r="155" spans="1:6" s="136" customFormat="1" x14ac:dyDescent="0.25">
      <c r="A155" s="160"/>
      <c r="B155" s="135"/>
      <c r="C155" s="135"/>
      <c r="D155" s="149"/>
      <c r="E155" s="151"/>
      <c r="F155" s="135"/>
    </row>
    <row r="156" spans="1:6" s="136" customFormat="1" x14ac:dyDescent="0.25">
      <c r="A156" s="160"/>
      <c r="B156" s="135"/>
      <c r="C156" s="135"/>
      <c r="D156" s="149"/>
      <c r="E156" s="151"/>
      <c r="F156" s="135"/>
    </row>
    <row r="157" spans="1:6" s="136" customFormat="1" x14ac:dyDescent="0.25">
      <c r="A157" s="160"/>
      <c r="B157" s="135"/>
      <c r="C157" s="135"/>
      <c r="D157" s="149"/>
      <c r="E157" s="151"/>
      <c r="F157" s="135"/>
    </row>
    <row r="158" spans="1:6" s="136" customFormat="1" x14ac:dyDescent="0.25">
      <c r="A158" s="154"/>
      <c r="B158" s="135"/>
      <c r="C158" s="135"/>
      <c r="D158" s="140"/>
      <c r="E158" s="163"/>
      <c r="F158" s="135"/>
    </row>
    <row r="159" spans="1:6" s="136" customFormat="1" x14ac:dyDescent="0.25">
      <c r="A159" s="154"/>
      <c r="B159" s="135"/>
      <c r="C159" s="135"/>
      <c r="D159" s="140"/>
      <c r="E159" s="163"/>
      <c r="F159" s="135"/>
    </row>
    <row r="160" spans="1:6" s="136" customFormat="1" x14ac:dyDescent="0.25">
      <c r="A160" s="154"/>
      <c r="B160" s="135"/>
      <c r="C160" s="135"/>
      <c r="D160" s="140"/>
      <c r="E160" s="163"/>
      <c r="F160" s="135"/>
    </row>
    <row r="161" spans="1:6" s="136" customFormat="1" x14ac:dyDescent="0.25">
      <c r="A161" s="154"/>
      <c r="B161" s="135"/>
      <c r="C161" s="135"/>
      <c r="D161" s="140"/>
      <c r="E161" s="163"/>
      <c r="F161" s="135"/>
    </row>
    <row r="162" spans="1:6" s="136" customFormat="1" x14ac:dyDescent="0.25">
      <c r="A162" s="154"/>
      <c r="B162" s="135"/>
      <c r="C162" s="135"/>
      <c r="D162" s="140"/>
      <c r="E162" s="163"/>
      <c r="F162" s="135"/>
    </row>
    <row r="163" spans="1:6" s="136" customFormat="1" x14ac:dyDescent="0.25">
      <c r="A163" s="154"/>
      <c r="B163" s="135"/>
      <c r="C163" s="135"/>
      <c r="D163" s="140"/>
      <c r="E163" s="163"/>
      <c r="F163" s="135"/>
    </row>
    <row r="164" spans="1:6" s="136" customFormat="1" x14ac:dyDescent="0.25">
      <c r="A164" s="154"/>
      <c r="B164" s="135"/>
      <c r="C164" s="135"/>
      <c r="D164" s="140"/>
      <c r="E164" s="163"/>
      <c r="F164" s="135"/>
    </row>
    <row r="165" spans="1:6" s="136" customFormat="1" x14ac:dyDescent="0.25">
      <c r="A165" s="154"/>
      <c r="B165" s="135"/>
      <c r="C165" s="135"/>
      <c r="D165" s="140"/>
      <c r="E165" s="163"/>
      <c r="F165" s="135"/>
    </row>
    <row r="166" spans="1:6" s="136" customFormat="1" x14ac:dyDescent="0.25">
      <c r="A166" s="154"/>
      <c r="B166" s="135"/>
      <c r="C166" s="135"/>
      <c r="D166" s="140"/>
      <c r="E166" s="163"/>
      <c r="F166" s="135"/>
    </row>
    <row r="167" spans="1:6" s="136" customFormat="1" x14ac:dyDescent="0.25">
      <c r="A167" s="154"/>
      <c r="B167" s="135"/>
      <c r="C167" s="135"/>
      <c r="D167" s="140"/>
      <c r="E167" s="163"/>
      <c r="F167" s="135"/>
    </row>
    <row r="168" spans="1:6" s="136" customFormat="1" x14ac:dyDescent="0.25">
      <c r="A168" s="154"/>
      <c r="B168" s="135"/>
      <c r="C168" s="135"/>
      <c r="D168" s="140"/>
      <c r="E168" s="163"/>
      <c r="F168" s="135"/>
    </row>
    <row r="169" spans="1:6" s="136" customFormat="1" x14ac:dyDescent="0.25">
      <c r="A169" s="154"/>
      <c r="B169" s="135"/>
      <c r="C169" s="135"/>
      <c r="D169" s="140"/>
      <c r="E169" s="163"/>
      <c r="F169" s="135"/>
    </row>
    <row r="170" spans="1:6" s="136" customFormat="1" x14ac:dyDescent="0.25">
      <c r="A170" s="154"/>
      <c r="B170" s="135"/>
      <c r="C170" s="135"/>
      <c r="D170" s="140"/>
      <c r="E170" s="163"/>
      <c r="F170" s="135"/>
    </row>
    <row r="171" spans="1:6" s="136" customFormat="1" x14ac:dyDescent="0.25">
      <c r="A171" s="154"/>
      <c r="B171" s="135"/>
      <c r="C171" s="135"/>
      <c r="D171" s="140"/>
      <c r="E171" s="163"/>
      <c r="F171" s="135"/>
    </row>
    <row r="172" spans="1:6" s="136" customFormat="1" x14ac:dyDescent="0.25">
      <c r="A172" s="154"/>
      <c r="B172" s="135"/>
      <c r="C172" s="135"/>
      <c r="D172" s="140"/>
      <c r="E172" s="163"/>
      <c r="F172" s="135"/>
    </row>
    <row r="173" spans="1:6" s="136" customFormat="1" x14ac:dyDescent="0.25">
      <c r="A173" s="154"/>
      <c r="B173" s="135"/>
      <c r="C173" s="135"/>
      <c r="D173" s="140"/>
      <c r="E173" s="163"/>
      <c r="F173" s="135"/>
    </row>
    <row r="174" spans="1:6" s="136" customFormat="1" x14ac:dyDescent="0.25">
      <c r="A174" s="154"/>
      <c r="B174" s="135"/>
      <c r="C174" s="135"/>
      <c r="D174" s="140"/>
      <c r="E174" s="163"/>
      <c r="F174" s="135"/>
    </row>
    <row r="175" spans="1:6" s="136" customFormat="1" x14ac:dyDescent="0.25">
      <c r="A175" s="154"/>
      <c r="B175" s="135"/>
      <c r="C175" s="135"/>
      <c r="D175" s="140"/>
      <c r="E175" s="163"/>
      <c r="F175" s="135"/>
    </row>
    <row r="176" spans="1:6" s="136" customFormat="1" x14ac:dyDescent="0.25">
      <c r="A176" s="154"/>
      <c r="B176" s="135"/>
      <c r="C176" s="135"/>
      <c r="D176" s="140"/>
      <c r="E176" s="163"/>
      <c r="F176" s="135"/>
    </row>
    <row r="177" spans="1:6" s="136" customFormat="1" x14ac:dyDescent="0.25">
      <c r="A177" s="154"/>
      <c r="B177" s="135"/>
      <c r="C177" s="135"/>
      <c r="D177" s="140"/>
      <c r="E177" s="163"/>
      <c r="F177" s="135"/>
    </row>
    <row r="178" spans="1:6" s="136" customFormat="1" x14ac:dyDescent="0.25">
      <c r="A178" s="154"/>
      <c r="B178" s="135"/>
      <c r="C178" s="135"/>
      <c r="D178" s="140"/>
      <c r="E178" s="163"/>
      <c r="F178" s="135"/>
    </row>
    <row r="179" spans="1:6" s="136" customFormat="1" x14ac:dyDescent="0.25">
      <c r="A179" s="154"/>
      <c r="B179" s="135"/>
      <c r="C179" s="135"/>
      <c r="D179" s="140"/>
      <c r="E179" s="163"/>
      <c r="F179" s="135"/>
    </row>
    <row r="180" spans="1:6" s="136" customFormat="1" x14ac:dyDescent="0.25">
      <c r="A180" s="154"/>
      <c r="B180" s="135"/>
      <c r="C180" s="135"/>
      <c r="D180" s="140"/>
      <c r="E180" s="163"/>
      <c r="F180" s="135"/>
    </row>
    <row r="181" spans="1:6" s="136" customFormat="1" x14ac:dyDescent="0.25">
      <c r="A181" s="154"/>
      <c r="B181" s="135"/>
      <c r="C181" s="135"/>
      <c r="D181" s="140"/>
      <c r="E181" s="163"/>
      <c r="F181" s="135"/>
    </row>
    <row r="182" spans="1:6" s="136" customFormat="1" x14ac:dyDescent="0.25">
      <c r="A182" s="154"/>
      <c r="B182" s="135"/>
      <c r="C182" s="135"/>
      <c r="D182" s="140"/>
      <c r="E182" s="163"/>
      <c r="F182" s="135"/>
    </row>
    <row r="183" spans="1:6" s="136" customFormat="1" x14ac:dyDescent="0.25">
      <c r="A183" s="154"/>
      <c r="B183" s="135"/>
      <c r="C183" s="135"/>
      <c r="D183" s="140"/>
      <c r="E183" s="163"/>
      <c r="F183" s="135"/>
    </row>
    <row r="184" spans="1:6" s="136" customFormat="1" x14ac:dyDescent="0.25">
      <c r="A184" s="154"/>
      <c r="B184" s="135"/>
      <c r="C184" s="135"/>
      <c r="D184" s="140"/>
      <c r="E184" s="163"/>
      <c r="F184" s="135"/>
    </row>
    <row r="185" spans="1:6" s="136" customFormat="1" x14ac:dyDescent="0.25">
      <c r="A185" s="154"/>
      <c r="B185" s="135"/>
      <c r="C185" s="135"/>
      <c r="D185" s="140"/>
      <c r="E185" s="163"/>
      <c r="F185" s="135"/>
    </row>
    <row r="186" spans="1:6" s="136" customFormat="1" x14ac:dyDescent="0.25">
      <c r="A186" s="154"/>
      <c r="B186" s="135"/>
      <c r="C186" s="135"/>
      <c r="D186" s="140"/>
      <c r="E186" s="163"/>
      <c r="F186" s="135"/>
    </row>
    <row r="187" spans="1:6" s="136" customFormat="1" x14ac:dyDescent="0.25">
      <c r="A187" s="154"/>
      <c r="B187" s="135"/>
      <c r="C187" s="135"/>
      <c r="D187" s="140"/>
      <c r="E187" s="163"/>
      <c r="F187" s="135"/>
    </row>
    <row r="188" spans="1:6" s="136" customFormat="1" x14ac:dyDescent="0.25">
      <c r="A188" s="154"/>
      <c r="B188" s="135"/>
      <c r="C188" s="135"/>
      <c r="D188" s="140"/>
      <c r="E188" s="163"/>
      <c r="F188" s="135"/>
    </row>
    <row r="189" spans="1:6" s="136" customFormat="1" x14ac:dyDescent="0.25">
      <c r="A189" s="154"/>
      <c r="B189" s="135"/>
      <c r="C189" s="135"/>
      <c r="D189" s="140"/>
      <c r="E189" s="163"/>
      <c r="F189" s="135"/>
    </row>
    <row r="190" spans="1:6" s="136" customFormat="1" x14ac:dyDescent="0.25">
      <c r="A190" s="154"/>
      <c r="B190" s="135"/>
      <c r="C190" s="135"/>
      <c r="D190" s="140"/>
      <c r="E190" s="163"/>
      <c r="F190" s="135"/>
    </row>
    <row r="191" spans="1:6" s="136" customFormat="1" x14ac:dyDescent="0.25">
      <c r="A191" s="154"/>
      <c r="B191" s="135"/>
      <c r="C191" s="135"/>
      <c r="D191" s="140"/>
      <c r="E191" s="163"/>
      <c r="F191" s="135"/>
    </row>
    <row r="192" spans="1:6" s="136" customFormat="1" x14ac:dyDescent="0.25">
      <c r="A192" s="154"/>
      <c r="B192" s="135"/>
      <c r="C192" s="135"/>
      <c r="D192" s="140"/>
      <c r="E192" s="163"/>
      <c r="F192" s="135"/>
    </row>
    <row r="193" spans="1:6" s="136" customFormat="1" x14ac:dyDescent="0.25">
      <c r="A193" s="154"/>
      <c r="B193" s="135"/>
      <c r="C193" s="135"/>
      <c r="D193" s="140"/>
      <c r="E193" s="163"/>
      <c r="F193" s="135"/>
    </row>
    <row r="194" spans="1:6" s="136" customFormat="1" x14ac:dyDescent="0.25">
      <c r="A194" s="154"/>
      <c r="B194" s="135"/>
      <c r="C194" s="135"/>
      <c r="D194" s="140"/>
      <c r="E194" s="163"/>
      <c r="F194" s="135"/>
    </row>
    <row r="195" spans="1:6" s="136" customFormat="1" x14ac:dyDescent="0.25">
      <c r="A195" s="154"/>
      <c r="B195" s="135"/>
      <c r="C195" s="135"/>
      <c r="D195" s="140"/>
      <c r="E195" s="163"/>
      <c r="F195" s="135"/>
    </row>
    <row r="196" spans="1:6" s="136" customFormat="1" x14ac:dyDescent="0.25">
      <c r="A196" s="154"/>
      <c r="B196" s="135"/>
      <c r="C196" s="135"/>
      <c r="D196" s="140"/>
      <c r="E196" s="163"/>
      <c r="F196" s="135"/>
    </row>
    <row r="197" spans="1:6" s="136" customFormat="1" x14ac:dyDescent="0.25">
      <c r="A197" s="154"/>
      <c r="B197" s="135"/>
      <c r="C197" s="135"/>
      <c r="D197" s="140"/>
      <c r="E197" s="163"/>
      <c r="F197" s="135"/>
    </row>
    <row r="198" spans="1:6" s="136" customFormat="1" x14ac:dyDescent="0.25">
      <c r="A198" s="154"/>
      <c r="B198" s="135"/>
      <c r="C198" s="135"/>
      <c r="D198" s="140"/>
      <c r="E198" s="163"/>
      <c r="F198" s="135"/>
    </row>
    <row r="199" spans="1:6" s="136" customFormat="1" x14ac:dyDescent="0.25">
      <c r="A199" s="154"/>
      <c r="B199" s="135"/>
      <c r="C199" s="135"/>
      <c r="D199" s="140"/>
      <c r="E199" s="163"/>
      <c r="F199" s="135"/>
    </row>
    <row r="200" spans="1:6" s="136" customFormat="1" x14ac:dyDescent="0.25">
      <c r="A200" s="154"/>
      <c r="B200" s="135"/>
      <c r="C200" s="135"/>
      <c r="D200" s="140"/>
      <c r="E200" s="163"/>
      <c r="F200" s="135"/>
    </row>
    <row r="201" spans="1:6" s="136" customFormat="1" x14ac:dyDescent="0.25">
      <c r="A201" s="154"/>
      <c r="B201" s="135"/>
      <c r="C201" s="135"/>
      <c r="D201" s="140"/>
      <c r="E201" s="163"/>
      <c r="F201" s="135"/>
    </row>
    <row r="202" spans="1:6" s="136" customFormat="1" x14ac:dyDescent="0.25">
      <c r="A202" s="154"/>
      <c r="B202" s="135"/>
      <c r="C202" s="135"/>
      <c r="D202" s="140"/>
      <c r="E202" s="163"/>
      <c r="F202" s="135"/>
    </row>
    <row r="203" spans="1:6" s="136" customFormat="1" x14ac:dyDescent="0.25">
      <c r="A203" s="154"/>
      <c r="B203" s="135"/>
      <c r="C203" s="135"/>
      <c r="D203" s="140"/>
      <c r="E203" s="163"/>
      <c r="F203" s="135"/>
    </row>
    <row r="204" spans="1:6" s="136" customFormat="1" x14ac:dyDescent="0.25">
      <c r="A204" s="154"/>
      <c r="B204" s="135"/>
      <c r="C204" s="135"/>
      <c r="D204" s="140"/>
      <c r="E204" s="163"/>
      <c r="F204" s="135"/>
    </row>
    <row r="205" spans="1:6" s="136" customFormat="1" x14ac:dyDescent="0.25">
      <c r="A205" s="154"/>
      <c r="B205" s="135"/>
      <c r="C205" s="135"/>
      <c r="D205" s="140"/>
      <c r="E205" s="163"/>
      <c r="F205" s="135"/>
    </row>
    <row r="206" spans="1:6" s="136" customFormat="1" x14ac:dyDescent="0.25">
      <c r="A206" s="154"/>
      <c r="B206" s="135"/>
      <c r="C206" s="135"/>
      <c r="D206" s="140"/>
      <c r="E206" s="163"/>
      <c r="F206" s="135"/>
    </row>
    <row r="207" spans="1:6" s="136" customFormat="1" x14ac:dyDescent="0.25">
      <c r="A207" s="154"/>
      <c r="B207" s="135"/>
      <c r="C207" s="135"/>
      <c r="D207" s="140"/>
      <c r="E207" s="163"/>
      <c r="F207" s="135"/>
    </row>
    <row r="208" spans="1:6" s="136" customFormat="1" x14ac:dyDescent="0.25">
      <c r="A208" s="154"/>
      <c r="B208" s="135"/>
      <c r="C208" s="135"/>
      <c r="D208" s="140"/>
      <c r="E208" s="163"/>
      <c r="F208" s="135"/>
    </row>
    <row r="209" spans="1:6" s="136" customFormat="1" x14ac:dyDescent="0.25">
      <c r="A209" s="154"/>
      <c r="B209" s="135"/>
      <c r="C209" s="135"/>
      <c r="D209" s="140"/>
      <c r="E209" s="163"/>
      <c r="F209" s="135"/>
    </row>
    <row r="210" spans="1:6" s="136" customFormat="1" x14ac:dyDescent="0.25">
      <c r="A210" s="154"/>
      <c r="B210" s="135"/>
      <c r="C210" s="135"/>
      <c r="D210" s="140"/>
      <c r="E210" s="163"/>
      <c r="F210" s="135"/>
    </row>
    <row r="211" spans="1:6" s="136" customFormat="1" x14ac:dyDescent="0.25">
      <c r="A211" s="154"/>
      <c r="B211" s="135"/>
      <c r="C211" s="135"/>
      <c r="D211" s="140"/>
      <c r="E211" s="163"/>
      <c r="F211" s="135"/>
    </row>
    <row r="212" spans="1:6" s="136" customFormat="1" x14ac:dyDescent="0.25">
      <c r="A212" s="154"/>
      <c r="B212" s="135"/>
      <c r="C212" s="135"/>
      <c r="D212" s="140"/>
      <c r="E212" s="163"/>
      <c r="F212" s="135"/>
    </row>
    <row r="213" spans="1:6" s="136" customFormat="1" x14ac:dyDescent="0.25">
      <c r="A213" s="154"/>
      <c r="B213" s="135"/>
      <c r="C213" s="135"/>
      <c r="D213" s="140"/>
      <c r="E213" s="163"/>
      <c r="F213" s="135"/>
    </row>
    <row r="214" spans="1:6" s="136" customFormat="1" x14ac:dyDescent="0.25">
      <c r="A214" s="154"/>
      <c r="B214" s="135"/>
      <c r="C214" s="135"/>
      <c r="D214" s="140"/>
      <c r="E214" s="163"/>
      <c r="F214" s="135"/>
    </row>
    <row r="215" spans="1:6" s="136" customFormat="1" x14ac:dyDescent="0.25">
      <c r="A215" s="154"/>
      <c r="B215" s="135"/>
      <c r="C215" s="135"/>
      <c r="D215" s="140"/>
      <c r="E215" s="163"/>
      <c r="F215" s="135"/>
    </row>
    <row r="216" spans="1:6" s="136" customFormat="1" x14ac:dyDescent="0.25">
      <c r="A216" s="154"/>
      <c r="B216" s="135"/>
      <c r="C216" s="135"/>
      <c r="D216" s="140"/>
      <c r="E216" s="163"/>
      <c r="F216" s="135"/>
    </row>
    <row r="217" spans="1:6" s="136" customFormat="1" x14ac:dyDescent="0.25">
      <c r="A217" s="154"/>
      <c r="B217" s="135"/>
      <c r="C217" s="135"/>
      <c r="D217" s="140"/>
      <c r="E217" s="163"/>
      <c r="F217" s="135"/>
    </row>
    <row r="218" spans="1:6" s="136" customFormat="1" x14ac:dyDescent="0.25">
      <c r="A218" s="154"/>
      <c r="B218" s="135"/>
      <c r="C218" s="135"/>
      <c r="D218" s="140"/>
      <c r="E218" s="163"/>
      <c r="F218" s="135"/>
    </row>
    <row r="219" spans="1:6" s="136" customFormat="1" x14ac:dyDescent="0.25">
      <c r="A219" s="154"/>
      <c r="B219" s="135"/>
      <c r="C219" s="135"/>
      <c r="D219" s="140"/>
      <c r="E219" s="163"/>
      <c r="F219" s="135"/>
    </row>
    <row r="220" spans="1:6" s="136" customFormat="1" x14ac:dyDescent="0.25">
      <c r="A220" s="154"/>
      <c r="B220" s="135"/>
      <c r="C220" s="135"/>
      <c r="D220" s="140"/>
      <c r="E220" s="163"/>
      <c r="F220" s="135"/>
    </row>
    <row r="221" spans="1:6" s="136" customFormat="1" x14ac:dyDescent="0.25">
      <c r="A221" s="154"/>
      <c r="B221" s="135"/>
      <c r="C221" s="135"/>
      <c r="D221" s="140"/>
      <c r="E221" s="163"/>
      <c r="F221" s="135"/>
    </row>
    <row r="222" spans="1:6" s="136" customFormat="1" x14ac:dyDescent="0.25">
      <c r="A222" s="154"/>
      <c r="B222" s="135"/>
      <c r="C222" s="135"/>
      <c r="D222" s="140"/>
      <c r="E222" s="163"/>
      <c r="F222" s="135"/>
    </row>
    <row r="223" spans="1:6" s="136" customFormat="1" x14ac:dyDescent="0.25">
      <c r="A223" s="154"/>
      <c r="B223" s="135"/>
      <c r="C223" s="135"/>
      <c r="D223" s="140"/>
      <c r="E223" s="163"/>
      <c r="F223" s="135"/>
    </row>
    <row r="224" spans="1:6" s="136" customFormat="1" x14ac:dyDescent="0.25">
      <c r="A224" s="154"/>
      <c r="B224" s="135"/>
      <c r="C224" s="135"/>
      <c r="D224" s="140"/>
      <c r="E224" s="163"/>
      <c r="F224" s="135"/>
    </row>
    <row r="225" spans="1:6" s="136" customFormat="1" x14ac:dyDescent="0.25">
      <c r="A225" s="154"/>
      <c r="B225" s="135"/>
      <c r="C225" s="135"/>
      <c r="D225" s="140"/>
      <c r="E225" s="163"/>
      <c r="F225" s="135"/>
    </row>
    <row r="226" spans="1:6" s="136" customFormat="1" x14ac:dyDescent="0.25">
      <c r="A226" s="154"/>
      <c r="B226" s="135"/>
      <c r="C226" s="135"/>
      <c r="D226" s="140"/>
      <c r="E226" s="163"/>
      <c r="F226" s="135"/>
    </row>
    <row r="227" spans="1:6" s="136" customFormat="1" x14ac:dyDescent="0.25">
      <c r="A227" s="154"/>
      <c r="B227" s="135"/>
      <c r="C227" s="135"/>
      <c r="D227" s="140"/>
      <c r="E227" s="163"/>
      <c r="F227" s="135"/>
    </row>
    <row r="228" spans="1:6" s="136" customFormat="1" x14ac:dyDescent="0.25">
      <c r="A228" s="154"/>
      <c r="B228" s="135"/>
      <c r="C228" s="135"/>
      <c r="D228" s="140"/>
      <c r="E228" s="163"/>
      <c r="F228" s="135"/>
    </row>
    <row r="229" spans="1:6" s="136" customFormat="1" x14ac:dyDescent="0.25">
      <c r="A229" s="154"/>
      <c r="B229" s="135"/>
      <c r="C229" s="135"/>
      <c r="D229" s="140"/>
      <c r="E229" s="163"/>
      <c r="F229" s="135"/>
    </row>
    <row r="230" spans="1:6" s="136" customFormat="1" x14ac:dyDescent="0.25">
      <c r="A230" s="154"/>
      <c r="B230" s="135"/>
      <c r="C230" s="135"/>
      <c r="D230" s="140"/>
      <c r="E230" s="163"/>
      <c r="F230" s="135"/>
    </row>
    <row r="231" spans="1:6" s="136" customFormat="1" x14ac:dyDescent="0.25">
      <c r="A231" s="154"/>
      <c r="B231" s="135"/>
      <c r="C231" s="135"/>
      <c r="D231" s="140"/>
      <c r="E231" s="163"/>
      <c r="F231" s="135"/>
    </row>
    <row r="232" spans="1:6" s="136" customFormat="1" x14ac:dyDescent="0.25">
      <c r="A232" s="154"/>
      <c r="B232" s="135"/>
      <c r="C232" s="135"/>
      <c r="D232" s="140"/>
      <c r="E232" s="163"/>
      <c r="F232" s="135"/>
    </row>
    <row r="233" spans="1:6" s="136" customFormat="1" x14ac:dyDescent="0.25">
      <c r="A233" s="154"/>
      <c r="B233" s="135"/>
      <c r="C233" s="135"/>
      <c r="D233" s="140"/>
      <c r="E233" s="163"/>
      <c r="F233" s="135"/>
    </row>
    <row r="234" spans="1:6" s="136" customFormat="1" x14ac:dyDescent="0.25">
      <c r="A234" s="154"/>
      <c r="B234" s="135"/>
      <c r="C234" s="135"/>
      <c r="D234" s="140"/>
      <c r="E234" s="163"/>
      <c r="F234" s="135"/>
    </row>
    <row r="235" spans="1:6" s="136" customFormat="1" x14ac:dyDescent="0.25">
      <c r="A235" s="154"/>
      <c r="B235" s="135"/>
      <c r="C235" s="135"/>
      <c r="D235" s="140"/>
      <c r="E235" s="163"/>
      <c r="F235" s="135"/>
    </row>
    <row r="236" spans="1:6" s="136" customFormat="1" x14ac:dyDescent="0.25">
      <c r="A236" s="154"/>
      <c r="B236" s="135"/>
      <c r="C236" s="135"/>
      <c r="D236" s="140"/>
      <c r="E236" s="163"/>
      <c r="F236" s="135"/>
    </row>
    <row r="237" spans="1:6" s="136" customFormat="1" x14ac:dyDescent="0.25">
      <c r="A237" s="154"/>
      <c r="B237" s="135"/>
      <c r="C237" s="135"/>
      <c r="D237" s="140"/>
      <c r="E237" s="163"/>
      <c r="F237" s="135"/>
    </row>
    <row r="238" spans="1:6" s="136" customFormat="1" x14ac:dyDescent="0.25">
      <c r="A238" s="154"/>
      <c r="B238" s="135"/>
      <c r="C238" s="135"/>
      <c r="D238" s="140"/>
      <c r="E238" s="163"/>
      <c r="F238" s="135"/>
    </row>
    <row r="239" spans="1:6" s="136" customFormat="1" x14ac:dyDescent="0.25">
      <c r="A239" s="154"/>
      <c r="B239" s="135"/>
      <c r="C239" s="135"/>
      <c r="D239" s="140"/>
      <c r="E239" s="163"/>
      <c r="F239" s="135"/>
    </row>
    <row r="240" spans="1:6" s="136" customFormat="1" x14ac:dyDescent="0.25">
      <c r="A240" s="154"/>
      <c r="B240" s="135"/>
      <c r="C240" s="135"/>
      <c r="D240" s="140"/>
      <c r="E240" s="163"/>
      <c r="F240" s="135"/>
    </row>
    <row r="241" spans="1:6" s="136" customFormat="1" x14ac:dyDescent="0.25">
      <c r="A241" s="154"/>
      <c r="B241" s="135"/>
      <c r="C241" s="135"/>
      <c r="D241" s="140"/>
      <c r="E241" s="163"/>
      <c r="F241" s="135"/>
    </row>
    <row r="242" spans="1:6" s="136" customFormat="1" x14ac:dyDescent="0.25">
      <c r="A242" s="154"/>
      <c r="B242" s="135"/>
      <c r="C242" s="135"/>
      <c r="D242" s="140"/>
      <c r="E242" s="163"/>
      <c r="F242" s="135"/>
    </row>
    <row r="243" spans="1:6" s="136" customFormat="1" x14ac:dyDescent="0.25">
      <c r="A243" s="154"/>
      <c r="B243" s="135"/>
      <c r="C243" s="135"/>
      <c r="D243" s="140"/>
      <c r="E243" s="163"/>
      <c r="F243" s="135"/>
    </row>
    <row r="244" spans="1:6" s="136" customFormat="1" x14ac:dyDescent="0.25">
      <c r="A244" s="154"/>
      <c r="B244" s="135"/>
      <c r="C244" s="135"/>
      <c r="D244" s="140"/>
      <c r="E244" s="163"/>
      <c r="F244" s="135"/>
    </row>
    <row r="245" spans="1:6" s="136" customFormat="1" x14ac:dyDescent="0.25">
      <c r="A245" s="154"/>
      <c r="B245" s="135"/>
      <c r="C245" s="135"/>
      <c r="D245" s="140"/>
      <c r="E245" s="163"/>
      <c r="F245" s="135"/>
    </row>
    <row r="246" spans="1:6" s="136" customFormat="1" x14ac:dyDescent="0.25">
      <c r="A246" s="154"/>
      <c r="B246" s="135"/>
      <c r="C246" s="135"/>
      <c r="D246" s="140"/>
      <c r="E246" s="163"/>
      <c r="F246" s="135"/>
    </row>
    <row r="247" spans="1:6" s="136" customFormat="1" x14ac:dyDescent="0.25">
      <c r="A247" s="154"/>
      <c r="B247" s="135"/>
      <c r="C247" s="135"/>
      <c r="D247" s="140"/>
      <c r="E247" s="163"/>
      <c r="F247" s="135"/>
    </row>
    <row r="248" spans="1:6" s="136" customFormat="1" x14ac:dyDescent="0.25">
      <c r="A248" s="154"/>
      <c r="B248" s="135"/>
      <c r="C248" s="135"/>
      <c r="D248" s="140"/>
      <c r="E248" s="163"/>
      <c r="F248" s="135"/>
    </row>
    <row r="249" spans="1:6" s="136" customFormat="1" x14ac:dyDescent="0.25">
      <c r="A249" s="154"/>
      <c r="B249" s="135"/>
      <c r="C249" s="135"/>
      <c r="D249" s="140"/>
      <c r="E249" s="163"/>
      <c r="F249" s="135"/>
    </row>
    <row r="250" spans="1:6" s="136" customFormat="1" x14ac:dyDescent="0.25">
      <c r="A250" s="154"/>
      <c r="B250" s="135"/>
      <c r="C250" s="135"/>
      <c r="D250" s="140"/>
      <c r="E250" s="163"/>
      <c r="F250" s="135"/>
    </row>
    <row r="251" spans="1:6" s="136" customFormat="1" x14ac:dyDescent="0.25">
      <c r="A251" s="154"/>
      <c r="B251" s="135"/>
      <c r="C251" s="135"/>
      <c r="D251" s="140"/>
      <c r="E251" s="163"/>
      <c r="F251" s="135"/>
    </row>
    <row r="252" spans="1:6" s="136" customFormat="1" x14ac:dyDescent="0.25">
      <c r="A252" s="154"/>
      <c r="B252" s="135"/>
      <c r="C252" s="135"/>
      <c r="D252" s="140"/>
      <c r="E252" s="163"/>
      <c r="F252" s="135"/>
    </row>
    <row r="253" spans="1:6" s="136" customFormat="1" x14ac:dyDescent="0.25">
      <c r="A253" s="154"/>
      <c r="B253" s="135"/>
      <c r="C253" s="135"/>
      <c r="D253" s="140"/>
      <c r="E253" s="163"/>
      <c r="F253" s="135"/>
    </row>
    <row r="254" spans="1:6" s="136" customFormat="1" x14ac:dyDescent="0.25">
      <c r="A254" s="154"/>
      <c r="B254" s="135"/>
      <c r="C254" s="135"/>
      <c r="D254" s="140"/>
      <c r="E254" s="163"/>
      <c r="F254" s="135"/>
    </row>
    <row r="255" spans="1:6" s="136" customFormat="1" x14ac:dyDescent="0.25">
      <c r="A255" s="154"/>
      <c r="B255" s="135"/>
      <c r="C255" s="135"/>
      <c r="D255" s="140"/>
      <c r="E255" s="163"/>
      <c r="F255" s="135"/>
    </row>
    <row r="256" spans="1:6" s="136" customFormat="1" x14ac:dyDescent="0.25">
      <c r="A256" s="154"/>
      <c r="B256" s="135"/>
      <c r="C256" s="135"/>
      <c r="D256" s="140"/>
      <c r="E256" s="163"/>
      <c r="F256" s="135"/>
    </row>
    <row r="257" spans="1:6" s="136" customFormat="1" x14ac:dyDescent="0.25">
      <c r="A257" s="154"/>
      <c r="B257" s="135"/>
      <c r="C257" s="135"/>
      <c r="D257" s="140"/>
      <c r="E257" s="163"/>
      <c r="F257" s="135"/>
    </row>
    <row r="258" spans="1:6" s="136" customFormat="1" x14ac:dyDescent="0.25">
      <c r="A258" s="154"/>
      <c r="B258" s="135"/>
      <c r="C258" s="135"/>
      <c r="D258" s="140"/>
      <c r="E258" s="163"/>
      <c r="F258" s="135"/>
    </row>
    <row r="259" spans="1:6" s="136" customFormat="1" x14ac:dyDescent="0.25">
      <c r="A259" s="154"/>
      <c r="B259" s="135"/>
      <c r="C259" s="135"/>
      <c r="D259" s="140"/>
      <c r="E259" s="163"/>
      <c r="F259" s="135"/>
    </row>
    <row r="260" spans="1:6" s="136" customFormat="1" x14ac:dyDescent="0.25">
      <c r="A260" s="154"/>
      <c r="B260" s="135"/>
      <c r="C260" s="135"/>
      <c r="D260" s="140"/>
      <c r="E260" s="163"/>
      <c r="F260" s="135"/>
    </row>
    <row r="261" spans="1:6" s="136" customFormat="1" x14ac:dyDescent="0.25">
      <c r="A261" s="154"/>
      <c r="B261" s="135"/>
      <c r="C261" s="135"/>
      <c r="D261" s="140"/>
      <c r="E261" s="163"/>
      <c r="F261" s="135"/>
    </row>
    <row r="262" spans="1:6" s="136" customFormat="1" x14ac:dyDescent="0.25">
      <c r="A262" s="154"/>
      <c r="B262" s="135"/>
      <c r="C262" s="135"/>
      <c r="D262" s="140"/>
      <c r="E262" s="163"/>
      <c r="F262" s="135"/>
    </row>
    <row r="263" spans="1:6" s="136" customFormat="1" x14ac:dyDescent="0.25">
      <c r="A263" s="154"/>
      <c r="B263" s="135"/>
      <c r="C263" s="135"/>
      <c r="D263" s="140"/>
      <c r="E263" s="163"/>
      <c r="F263" s="135"/>
    </row>
    <row r="264" spans="1:6" s="136" customFormat="1" x14ac:dyDescent="0.25">
      <c r="A264" s="154"/>
      <c r="B264" s="135"/>
      <c r="C264" s="135"/>
      <c r="D264" s="140"/>
      <c r="E264" s="163"/>
      <c r="F264" s="135"/>
    </row>
    <row r="265" spans="1:6" s="136" customFormat="1" x14ac:dyDescent="0.25">
      <c r="A265" s="154"/>
      <c r="B265" s="135"/>
      <c r="C265" s="135"/>
      <c r="D265" s="140"/>
      <c r="E265" s="163"/>
      <c r="F265" s="135"/>
    </row>
    <row r="266" spans="1:6" s="136" customFormat="1" x14ac:dyDescent="0.25">
      <c r="A266" s="154"/>
      <c r="B266" s="135"/>
      <c r="C266" s="135"/>
      <c r="D266" s="140"/>
      <c r="E266" s="163"/>
      <c r="F266" s="135"/>
    </row>
    <row r="267" spans="1:6" s="136" customFormat="1" x14ac:dyDescent="0.25">
      <c r="A267" s="154"/>
      <c r="B267" s="135"/>
      <c r="C267" s="135"/>
      <c r="D267" s="140"/>
      <c r="E267" s="163"/>
      <c r="F267" s="135"/>
    </row>
    <row r="268" spans="1:6" s="136" customFormat="1" x14ac:dyDescent="0.25">
      <c r="A268" s="154"/>
      <c r="B268" s="135"/>
      <c r="C268" s="135"/>
      <c r="D268" s="140"/>
      <c r="E268" s="163"/>
      <c r="F268" s="135"/>
    </row>
    <row r="269" spans="1:6" s="136" customFormat="1" x14ac:dyDescent="0.25">
      <c r="A269" s="154"/>
      <c r="B269" s="135"/>
      <c r="C269" s="135"/>
      <c r="D269" s="140"/>
      <c r="E269" s="163"/>
      <c r="F269" s="135"/>
    </row>
    <row r="270" spans="1:6" s="136" customFormat="1" x14ac:dyDescent="0.25">
      <c r="A270" s="154"/>
      <c r="B270" s="135"/>
      <c r="C270" s="135"/>
      <c r="D270" s="140"/>
      <c r="E270" s="163"/>
      <c r="F270" s="135"/>
    </row>
    <row r="271" spans="1:6" s="136" customFormat="1" x14ac:dyDescent="0.25">
      <c r="A271" s="154"/>
      <c r="B271" s="135"/>
      <c r="C271" s="135"/>
      <c r="D271" s="140"/>
      <c r="E271" s="163"/>
      <c r="F271" s="135"/>
    </row>
    <row r="272" spans="1:6" s="136" customFormat="1" x14ac:dyDescent="0.25">
      <c r="A272" s="154"/>
      <c r="B272" s="135"/>
      <c r="C272" s="135"/>
      <c r="D272" s="140"/>
      <c r="E272" s="163"/>
      <c r="F272" s="135"/>
    </row>
    <row r="273" spans="1:6" s="136" customFormat="1" x14ac:dyDescent="0.25">
      <c r="A273" s="154"/>
      <c r="B273" s="135"/>
      <c r="C273" s="135"/>
      <c r="D273" s="140"/>
      <c r="E273" s="163"/>
      <c r="F273" s="135"/>
    </row>
    <row r="274" spans="1:6" s="136" customFormat="1" x14ac:dyDescent="0.25">
      <c r="A274" s="154"/>
      <c r="B274" s="135"/>
      <c r="C274" s="135"/>
      <c r="D274" s="140"/>
      <c r="E274" s="163"/>
      <c r="F274" s="135"/>
    </row>
    <row r="275" spans="1:6" s="136" customFormat="1" x14ac:dyDescent="0.25">
      <c r="A275" s="154"/>
      <c r="B275" s="135"/>
      <c r="C275" s="135"/>
      <c r="D275" s="140"/>
      <c r="E275" s="163"/>
      <c r="F275" s="135"/>
    </row>
    <row r="276" spans="1:6" s="136" customFormat="1" x14ac:dyDescent="0.25">
      <c r="A276" s="154"/>
      <c r="B276" s="135"/>
      <c r="C276" s="135"/>
      <c r="D276" s="140"/>
      <c r="E276" s="163"/>
      <c r="F276" s="135"/>
    </row>
    <row r="277" spans="1:6" s="136" customFormat="1" x14ac:dyDescent="0.25">
      <c r="A277" s="154"/>
      <c r="B277" s="135"/>
      <c r="C277" s="135"/>
      <c r="D277" s="140"/>
      <c r="E277" s="163"/>
      <c r="F277" s="135"/>
    </row>
    <row r="278" spans="1:6" s="136" customFormat="1" x14ac:dyDescent="0.25">
      <c r="A278" s="154"/>
      <c r="B278" s="135"/>
      <c r="C278" s="135"/>
      <c r="D278" s="140"/>
      <c r="E278" s="163"/>
      <c r="F278" s="135"/>
    </row>
    <row r="279" spans="1:6" s="136" customFormat="1" x14ac:dyDescent="0.25">
      <c r="A279" s="154"/>
      <c r="B279" s="135"/>
      <c r="C279" s="135"/>
      <c r="D279" s="140"/>
      <c r="E279" s="163"/>
      <c r="F279" s="135"/>
    </row>
    <row r="280" spans="1:6" s="136" customFormat="1" x14ac:dyDescent="0.25">
      <c r="A280" s="154"/>
      <c r="B280" s="135"/>
      <c r="C280" s="135"/>
      <c r="D280" s="140"/>
      <c r="E280" s="163"/>
      <c r="F280" s="135"/>
    </row>
    <row r="281" spans="1:6" s="136" customFormat="1" x14ac:dyDescent="0.25">
      <c r="A281" s="154"/>
      <c r="B281" s="135"/>
      <c r="C281" s="135"/>
      <c r="D281" s="140"/>
      <c r="E281" s="163"/>
      <c r="F281" s="135"/>
    </row>
    <row r="282" spans="1:6" s="136" customFormat="1" x14ac:dyDescent="0.25">
      <c r="A282" s="154"/>
      <c r="B282" s="135"/>
      <c r="C282" s="135"/>
      <c r="D282" s="140"/>
      <c r="E282" s="163"/>
      <c r="F282" s="135"/>
    </row>
    <row r="283" spans="1:6" s="136" customFormat="1" x14ac:dyDescent="0.25">
      <c r="A283" s="154"/>
      <c r="B283" s="135"/>
      <c r="C283" s="135"/>
      <c r="D283" s="140"/>
      <c r="E283" s="163"/>
      <c r="F283" s="135"/>
    </row>
    <row r="284" spans="1:6" s="136" customFormat="1" x14ac:dyDescent="0.25">
      <c r="A284" s="154"/>
      <c r="B284" s="135"/>
      <c r="C284" s="135"/>
      <c r="D284" s="140"/>
      <c r="E284" s="163"/>
      <c r="F284" s="135"/>
    </row>
    <row r="285" spans="1:6" s="136" customFormat="1" x14ac:dyDescent="0.25">
      <c r="A285" s="154"/>
      <c r="B285" s="135"/>
      <c r="C285" s="135"/>
      <c r="D285" s="140"/>
      <c r="E285" s="163"/>
      <c r="F285" s="135"/>
    </row>
    <row r="286" spans="1:6" s="136" customFormat="1" x14ac:dyDescent="0.25">
      <c r="A286" s="154"/>
      <c r="B286" s="135"/>
      <c r="C286" s="135"/>
      <c r="D286" s="140"/>
      <c r="E286" s="163"/>
      <c r="F286" s="135"/>
    </row>
    <row r="287" spans="1:6" s="136" customFormat="1" x14ac:dyDescent="0.25">
      <c r="A287" s="154"/>
      <c r="B287" s="135"/>
      <c r="C287" s="135"/>
      <c r="D287" s="140"/>
      <c r="E287" s="163"/>
      <c r="F287" s="135"/>
    </row>
    <row r="288" spans="1:6" s="136" customFormat="1" x14ac:dyDescent="0.25">
      <c r="A288" s="154"/>
      <c r="B288" s="135"/>
      <c r="C288" s="135"/>
      <c r="D288" s="140"/>
      <c r="E288" s="163"/>
      <c r="F288" s="135"/>
    </row>
    <row r="289" spans="1:6" s="136" customFormat="1" x14ac:dyDescent="0.25">
      <c r="A289" s="154"/>
      <c r="B289" s="135"/>
      <c r="C289" s="135"/>
      <c r="D289" s="140"/>
      <c r="E289" s="163"/>
      <c r="F289" s="135"/>
    </row>
    <row r="290" spans="1:6" s="136" customFormat="1" x14ac:dyDescent="0.25">
      <c r="A290" s="154"/>
      <c r="B290" s="135"/>
      <c r="C290" s="135"/>
      <c r="D290" s="140"/>
      <c r="E290" s="163"/>
      <c r="F290" s="135"/>
    </row>
    <row r="291" spans="1:6" s="136" customFormat="1" x14ac:dyDescent="0.25">
      <c r="A291" s="154"/>
      <c r="B291" s="135"/>
      <c r="C291" s="135"/>
      <c r="D291" s="140"/>
      <c r="E291" s="163"/>
      <c r="F291" s="135"/>
    </row>
    <row r="292" spans="1:6" s="136" customFormat="1" x14ac:dyDescent="0.25">
      <c r="A292" s="154"/>
      <c r="B292" s="135"/>
      <c r="C292" s="135"/>
      <c r="D292" s="140"/>
      <c r="E292" s="163"/>
      <c r="F292" s="135"/>
    </row>
    <row r="293" spans="1:6" s="136" customFormat="1" x14ac:dyDescent="0.25">
      <c r="A293" s="154"/>
      <c r="B293" s="135"/>
      <c r="C293" s="135"/>
      <c r="D293" s="140"/>
      <c r="E293" s="163"/>
      <c r="F293" s="135"/>
    </row>
    <row r="294" spans="1:6" s="136" customFormat="1" x14ac:dyDescent="0.25">
      <c r="A294" s="154"/>
      <c r="B294" s="135"/>
      <c r="C294" s="135"/>
      <c r="D294" s="140"/>
      <c r="E294" s="163"/>
      <c r="F294" s="135"/>
    </row>
    <row r="295" spans="1:6" s="136" customFormat="1" x14ac:dyDescent="0.25">
      <c r="A295" s="154"/>
      <c r="B295" s="135"/>
      <c r="C295" s="135"/>
      <c r="D295" s="140"/>
      <c r="E295" s="163"/>
      <c r="F295" s="135"/>
    </row>
    <row r="296" spans="1:6" s="136" customFormat="1" x14ac:dyDescent="0.25">
      <c r="A296" s="154"/>
      <c r="B296" s="135"/>
      <c r="C296" s="135"/>
      <c r="D296" s="140"/>
      <c r="E296" s="163"/>
      <c r="F296" s="135"/>
    </row>
    <row r="297" spans="1:6" s="136" customFormat="1" x14ac:dyDescent="0.25">
      <c r="A297" s="154"/>
      <c r="B297" s="135"/>
      <c r="C297" s="135"/>
      <c r="D297" s="140"/>
      <c r="E297" s="163"/>
      <c r="F297" s="135"/>
    </row>
    <row r="298" spans="1:6" s="136" customFormat="1" x14ac:dyDescent="0.25">
      <c r="A298" s="154"/>
      <c r="B298" s="135"/>
      <c r="C298" s="135"/>
      <c r="D298" s="140"/>
      <c r="E298" s="163"/>
      <c r="F298" s="135"/>
    </row>
    <row r="299" spans="1:6" s="136" customFormat="1" x14ac:dyDescent="0.25">
      <c r="A299" s="154"/>
      <c r="B299" s="135"/>
      <c r="C299" s="135"/>
      <c r="D299" s="140"/>
      <c r="E299" s="163"/>
      <c r="F299" s="135"/>
    </row>
    <row r="300" spans="1:6" s="136" customFormat="1" x14ac:dyDescent="0.25">
      <c r="A300" s="154"/>
      <c r="B300" s="135"/>
      <c r="C300" s="145"/>
      <c r="D300" s="140"/>
      <c r="E300" s="163"/>
      <c r="F300" s="145"/>
    </row>
    <row r="301" spans="1:6" s="136" customFormat="1" x14ac:dyDescent="0.25">
      <c r="A301" s="154"/>
      <c r="B301" s="135"/>
      <c r="C301" s="145"/>
      <c r="D301" s="140"/>
      <c r="E301" s="163"/>
      <c r="F301" s="145"/>
    </row>
    <row r="302" spans="1:6" s="136" customFormat="1" x14ac:dyDescent="0.25">
      <c r="A302" s="154"/>
      <c r="B302" s="135"/>
      <c r="C302" s="145"/>
      <c r="D302" s="140"/>
      <c r="E302" s="163"/>
      <c r="F302" s="145"/>
    </row>
    <row r="303" spans="1:6" s="136" customFormat="1" x14ac:dyDescent="0.25">
      <c r="A303" s="154"/>
      <c r="B303" s="135"/>
      <c r="C303" s="145"/>
      <c r="D303" s="140"/>
      <c r="E303" s="163"/>
      <c r="F303" s="145"/>
    </row>
    <row r="304" spans="1:6" s="136" customFormat="1" x14ac:dyDescent="0.25">
      <c r="A304" s="154"/>
      <c r="B304" s="135"/>
      <c r="C304" s="145"/>
      <c r="D304" s="140"/>
      <c r="E304" s="163"/>
      <c r="F304" s="145"/>
    </row>
    <row r="305" spans="1:6" s="136" customFormat="1" x14ac:dyDescent="0.25">
      <c r="A305" s="154"/>
      <c r="B305" s="135"/>
      <c r="C305" s="145"/>
      <c r="D305" s="140"/>
      <c r="E305" s="163"/>
      <c r="F305" s="145"/>
    </row>
    <row r="306" spans="1:6" s="136" customFormat="1" x14ac:dyDescent="0.25">
      <c r="A306" s="154"/>
      <c r="B306" s="135"/>
      <c r="C306" s="145"/>
      <c r="D306" s="140"/>
      <c r="E306" s="163"/>
      <c r="F306" s="145"/>
    </row>
    <row r="307" spans="1:6" s="136" customFormat="1" x14ac:dyDescent="0.25">
      <c r="A307" s="154"/>
      <c r="B307" s="135"/>
      <c r="C307" s="145"/>
      <c r="D307" s="140"/>
      <c r="E307" s="163"/>
      <c r="F307" s="145"/>
    </row>
    <row r="308" spans="1:6" s="136" customFormat="1" x14ac:dyDescent="0.25">
      <c r="A308" s="154"/>
      <c r="B308" s="135"/>
      <c r="C308" s="145"/>
      <c r="D308" s="140"/>
      <c r="E308" s="163"/>
      <c r="F308" s="145"/>
    </row>
    <row r="309" spans="1:6" s="136" customFormat="1" x14ac:dyDescent="0.25">
      <c r="A309" s="154"/>
      <c r="B309" s="135"/>
      <c r="C309" s="145"/>
      <c r="D309" s="140"/>
      <c r="E309" s="163"/>
      <c r="F309" s="145"/>
    </row>
    <row r="310" spans="1:6" s="136" customFormat="1" x14ac:dyDescent="0.25">
      <c r="A310" s="154"/>
      <c r="B310" s="135"/>
      <c r="C310" s="145"/>
      <c r="D310" s="140"/>
      <c r="E310" s="163"/>
      <c r="F310" s="145"/>
    </row>
    <row r="311" spans="1:6" s="136" customFormat="1" x14ac:dyDescent="0.25">
      <c r="A311" s="154"/>
      <c r="B311" s="135"/>
      <c r="C311" s="145"/>
      <c r="D311" s="140"/>
      <c r="E311" s="163"/>
      <c r="F311" s="145"/>
    </row>
    <row r="312" spans="1:6" s="136" customFormat="1" x14ac:dyDescent="0.25">
      <c r="A312" s="154"/>
      <c r="B312" s="135"/>
      <c r="C312" s="145"/>
      <c r="D312" s="140"/>
      <c r="E312" s="163"/>
      <c r="F312" s="145"/>
    </row>
    <row r="313" spans="1:6" s="136" customFormat="1" x14ac:dyDescent="0.25">
      <c r="A313" s="154"/>
      <c r="B313" s="135"/>
      <c r="C313" s="145"/>
      <c r="D313" s="140"/>
      <c r="E313" s="163"/>
      <c r="F313" s="145"/>
    </row>
    <row r="314" spans="1:6" s="136" customFormat="1" x14ac:dyDescent="0.25">
      <c r="A314" s="154"/>
      <c r="B314" s="135"/>
      <c r="C314" s="145"/>
      <c r="D314" s="140"/>
      <c r="E314" s="163"/>
      <c r="F314" s="145"/>
    </row>
    <row r="315" spans="1:6" s="136" customFormat="1" x14ac:dyDescent="0.25">
      <c r="A315" s="154"/>
      <c r="B315" s="135"/>
      <c r="C315" s="145"/>
      <c r="D315" s="140"/>
      <c r="E315" s="163"/>
      <c r="F315" s="145"/>
    </row>
    <row r="316" spans="1:6" s="136" customFormat="1" x14ac:dyDescent="0.25">
      <c r="A316" s="154"/>
      <c r="B316" s="135"/>
      <c r="C316" s="145"/>
      <c r="D316" s="140"/>
      <c r="E316" s="163"/>
      <c r="F316" s="145"/>
    </row>
    <row r="317" spans="1:6" s="136" customFormat="1" x14ac:dyDescent="0.25">
      <c r="A317" s="154"/>
      <c r="B317" s="135"/>
      <c r="C317" s="145"/>
      <c r="D317" s="140"/>
      <c r="E317" s="163"/>
      <c r="F317" s="145"/>
    </row>
    <row r="318" spans="1:6" s="136" customFormat="1" x14ac:dyDescent="0.25">
      <c r="A318" s="154"/>
      <c r="B318" s="135"/>
      <c r="C318" s="145"/>
      <c r="D318" s="140"/>
      <c r="E318" s="163"/>
      <c r="F318" s="145"/>
    </row>
    <row r="319" spans="1:6" s="136" customFormat="1" x14ac:dyDescent="0.25">
      <c r="A319" s="154"/>
      <c r="B319" s="135"/>
      <c r="C319" s="145"/>
      <c r="D319" s="140"/>
      <c r="E319" s="163"/>
      <c r="F319" s="145"/>
    </row>
    <row r="320" spans="1:6" s="136" customFormat="1" x14ac:dyDescent="0.25">
      <c r="A320" s="154"/>
      <c r="B320" s="135"/>
      <c r="C320" s="145"/>
      <c r="D320" s="140"/>
      <c r="E320" s="163"/>
      <c r="F320" s="145"/>
    </row>
    <row r="321" spans="1:6" s="136" customFormat="1" x14ac:dyDescent="0.25">
      <c r="A321" s="154"/>
      <c r="B321" s="135"/>
      <c r="C321" s="145"/>
      <c r="D321" s="140"/>
      <c r="E321" s="163"/>
      <c r="F321" s="145"/>
    </row>
    <row r="322" spans="1:6" s="136" customFormat="1" x14ac:dyDescent="0.25">
      <c r="A322" s="154"/>
      <c r="B322" s="135"/>
      <c r="C322" s="145"/>
      <c r="D322" s="140"/>
      <c r="E322" s="163"/>
      <c r="F322" s="145"/>
    </row>
    <row r="323" spans="1:6" s="136" customFormat="1" x14ac:dyDescent="0.25">
      <c r="A323" s="154"/>
      <c r="B323" s="135"/>
      <c r="C323" s="145"/>
      <c r="D323" s="140"/>
      <c r="E323" s="163"/>
      <c r="F323" s="145"/>
    </row>
    <row r="324" spans="1:6" s="136" customFormat="1" x14ac:dyDescent="0.25">
      <c r="A324" s="154"/>
      <c r="B324" s="135"/>
      <c r="C324" s="145"/>
      <c r="D324" s="140"/>
      <c r="E324" s="163"/>
      <c r="F324" s="145"/>
    </row>
    <row r="325" spans="1:6" s="136" customFormat="1" x14ac:dyDescent="0.25">
      <c r="A325" s="154"/>
      <c r="B325" s="135"/>
      <c r="C325" s="145"/>
      <c r="D325" s="140"/>
      <c r="E325" s="163"/>
      <c r="F325" s="145"/>
    </row>
    <row r="326" spans="1:6" s="136" customFormat="1" x14ac:dyDescent="0.25">
      <c r="A326" s="154"/>
      <c r="B326" s="135"/>
      <c r="C326" s="145"/>
      <c r="D326" s="140"/>
      <c r="E326" s="163"/>
      <c r="F326" s="145"/>
    </row>
    <row r="327" spans="1:6" s="136" customFormat="1" x14ac:dyDescent="0.25">
      <c r="A327" s="154"/>
      <c r="B327" s="135"/>
      <c r="C327" s="145"/>
      <c r="D327" s="140"/>
      <c r="E327" s="163"/>
      <c r="F327" s="145"/>
    </row>
    <row r="328" spans="1:6" s="136" customFormat="1" x14ac:dyDescent="0.25">
      <c r="A328" s="154"/>
      <c r="B328" s="135"/>
      <c r="C328" s="145"/>
      <c r="D328" s="140"/>
      <c r="E328" s="163"/>
      <c r="F328" s="145"/>
    </row>
    <row r="329" spans="1:6" s="136" customFormat="1" x14ac:dyDescent="0.25">
      <c r="A329" s="154"/>
      <c r="B329" s="135"/>
      <c r="C329" s="145"/>
      <c r="D329" s="140"/>
      <c r="E329" s="163"/>
      <c r="F329" s="145"/>
    </row>
    <row r="330" spans="1:6" s="136" customFormat="1" x14ac:dyDescent="0.25">
      <c r="A330" s="154"/>
      <c r="B330" s="135"/>
      <c r="C330" s="145"/>
      <c r="D330" s="140"/>
      <c r="E330" s="163"/>
      <c r="F330" s="145"/>
    </row>
    <row r="331" spans="1:6" s="136" customFormat="1" x14ac:dyDescent="0.25">
      <c r="A331" s="154"/>
      <c r="B331" s="135"/>
      <c r="C331" s="145"/>
      <c r="D331" s="140"/>
      <c r="E331" s="163"/>
      <c r="F331" s="145"/>
    </row>
    <row r="332" spans="1:6" s="136" customFormat="1" x14ac:dyDescent="0.25">
      <c r="A332" s="154"/>
      <c r="B332" s="135"/>
      <c r="C332" s="145"/>
      <c r="D332" s="140"/>
      <c r="E332" s="163"/>
      <c r="F332" s="145"/>
    </row>
    <row r="333" spans="1:6" s="136" customFormat="1" x14ac:dyDescent="0.25">
      <c r="A333" s="154"/>
      <c r="B333" s="135"/>
      <c r="C333" s="145"/>
      <c r="D333" s="140"/>
      <c r="E333" s="163"/>
      <c r="F333" s="145"/>
    </row>
    <row r="334" spans="1:6" s="136" customFormat="1" x14ac:dyDescent="0.25">
      <c r="A334" s="154"/>
      <c r="B334" s="135"/>
      <c r="C334" s="145"/>
      <c r="D334" s="140"/>
      <c r="E334" s="163"/>
      <c r="F334" s="145"/>
    </row>
    <row r="335" spans="1:6" s="136" customFormat="1" x14ac:dyDescent="0.25">
      <c r="A335" s="154"/>
      <c r="B335" s="135"/>
      <c r="C335" s="145"/>
      <c r="D335" s="140"/>
      <c r="E335" s="163"/>
      <c r="F335" s="145"/>
    </row>
    <row r="336" spans="1:6" s="136" customFormat="1" x14ac:dyDescent="0.25">
      <c r="A336" s="154"/>
      <c r="B336" s="135"/>
      <c r="C336" s="145"/>
      <c r="D336" s="140"/>
      <c r="E336" s="163"/>
      <c r="F336" s="145"/>
    </row>
    <row r="337" spans="1:6" s="136" customFormat="1" x14ac:dyDescent="0.25">
      <c r="A337" s="154"/>
      <c r="B337" s="135"/>
      <c r="C337" s="145"/>
      <c r="D337" s="140"/>
      <c r="E337" s="163"/>
      <c r="F337" s="145"/>
    </row>
    <row r="338" spans="1:6" s="136" customFormat="1" x14ac:dyDescent="0.25">
      <c r="A338" s="154"/>
      <c r="B338" s="135"/>
      <c r="C338" s="145"/>
      <c r="D338" s="140"/>
      <c r="E338" s="163"/>
      <c r="F338" s="145"/>
    </row>
    <row r="339" spans="1:6" s="136" customFormat="1" x14ac:dyDescent="0.25">
      <c r="A339" s="154"/>
      <c r="B339" s="135"/>
      <c r="C339" s="145"/>
      <c r="D339" s="140"/>
      <c r="E339" s="163"/>
      <c r="F339" s="145"/>
    </row>
    <row r="340" spans="1:6" s="136" customFormat="1" x14ac:dyDescent="0.25">
      <c r="A340" s="154"/>
      <c r="B340" s="135"/>
      <c r="C340" s="145"/>
      <c r="D340" s="140"/>
      <c r="E340" s="163"/>
      <c r="F340" s="145"/>
    </row>
    <row r="341" spans="1:6" s="136" customFormat="1" x14ac:dyDescent="0.25">
      <c r="A341" s="154"/>
      <c r="B341" s="135"/>
      <c r="C341" s="145"/>
      <c r="D341" s="140"/>
      <c r="E341" s="163"/>
      <c r="F341" s="145"/>
    </row>
    <row r="342" spans="1:6" s="136" customFormat="1" x14ac:dyDescent="0.25">
      <c r="A342" s="154"/>
      <c r="B342" s="135"/>
      <c r="C342" s="145"/>
      <c r="D342" s="140"/>
      <c r="E342" s="163"/>
      <c r="F342" s="145"/>
    </row>
    <row r="343" spans="1:6" s="136" customFormat="1" x14ac:dyDescent="0.25">
      <c r="A343" s="154"/>
      <c r="B343" s="135"/>
      <c r="C343" s="145"/>
      <c r="D343" s="140"/>
      <c r="E343" s="163"/>
      <c r="F343" s="145"/>
    </row>
    <row r="344" spans="1:6" s="136" customFormat="1" x14ac:dyDescent="0.25">
      <c r="A344" s="154"/>
      <c r="B344" s="135"/>
      <c r="C344" s="145"/>
      <c r="D344" s="140"/>
      <c r="E344" s="163"/>
      <c r="F344" s="145"/>
    </row>
    <row r="345" spans="1:6" s="136" customFormat="1" x14ac:dyDescent="0.25">
      <c r="A345" s="154"/>
      <c r="B345" s="135"/>
      <c r="C345" s="145"/>
      <c r="D345" s="140"/>
      <c r="E345" s="163"/>
      <c r="F345" s="145"/>
    </row>
    <row r="346" spans="1:6" s="136" customFormat="1" x14ac:dyDescent="0.25">
      <c r="A346" s="154"/>
      <c r="B346" s="135"/>
      <c r="C346" s="145"/>
      <c r="D346" s="140"/>
      <c r="E346" s="163"/>
      <c r="F346" s="145"/>
    </row>
    <row r="347" spans="1:6" s="136" customFormat="1" x14ac:dyDescent="0.25">
      <c r="A347" s="154"/>
      <c r="B347" s="135"/>
      <c r="C347" s="145"/>
      <c r="D347" s="140"/>
      <c r="E347" s="163"/>
      <c r="F347" s="145"/>
    </row>
    <row r="348" spans="1:6" s="136" customFormat="1" x14ac:dyDescent="0.25">
      <c r="A348" s="154"/>
      <c r="B348" s="135"/>
      <c r="C348" s="145"/>
      <c r="D348" s="140"/>
      <c r="E348" s="163"/>
      <c r="F348" s="145"/>
    </row>
    <row r="349" spans="1:6" s="136" customFormat="1" x14ac:dyDescent="0.25">
      <c r="A349" s="154"/>
      <c r="B349" s="135"/>
      <c r="C349" s="145"/>
      <c r="D349" s="140"/>
      <c r="E349" s="163"/>
      <c r="F349" s="145"/>
    </row>
    <row r="350" spans="1:6" s="136" customFormat="1" x14ac:dyDescent="0.25">
      <c r="A350" s="154"/>
      <c r="B350" s="135"/>
      <c r="C350" s="145"/>
      <c r="D350" s="140"/>
      <c r="E350" s="163"/>
      <c r="F350" s="145"/>
    </row>
    <row r="351" spans="1:6" s="136" customFormat="1" x14ac:dyDescent="0.25">
      <c r="A351" s="154"/>
      <c r="B351" s="135"/>
      <c r="C351" s="145"/>
      <c r="D351" s="140"/>
      <c r="E351" s="163"/>
      <c r="F351" s="145"/>
    </row>
    <row r="352" spans="1:6" s="136" customFormat="1" x14ac:dyDescent="0.25">
      <c r="A352" s="154"/>
      <c r="B352" s="135"/>
      <c r="C352" s="145"/>
      <c r="D352" s="140"/>
      <c r="E352" s="163"/>
      <c r="F352" s="145"/>
    </row>
    <row r="353" spans="1:6" s="136" customFormat="1" x14ac:dyDescent="0.25">
      <c r="A353" s="154"/>
      <c r="B353" s="135"/>
      <c r="C353" s="145"/>
      <c r="D353" s="140"/>
      <c r="E353" s="163"/>
      <c r="F353" s="145"/>
    </row>
    <row r="354" spans="1:6" s="136" customFormat="1" x14ac:dyDescent="0.25">
      <c r="A354" s="154"/>
      <c r="B354" s="135"/>
      <c r="C354" s="145"/>
      <c r="D354" s="140"/>
      <c r="E354" s="163"/>
      <c r="F354" s="145"/>
    </row>
    <row r="355" spans="1:6" s="136" customFormat="1" x14ac:dyDescent="0.25">
      <c r="A355" s="154"/>
      <c r="B355" s="135"/>
      <c r="C355" s="145"/>
      <c r="D355" s="140"/>
      <c r="E355" s="163"/>
      <c r="F355" s="145"/>
    </row>
    <row r="356" spans="1:6" s="136" customFormat="1" x14ac:dyDescent="0.25">
      <c r="A356" s="154"/>
      <c r="B356" s="135"/>
      <c r="C356" s="145"/>
      <c r="D356" s="140"/>
      <c r="E356" s="163"/>
      <c r="F356" s="145"/>
    </row>
    <row r="357" spans="1:6" s="136" customFormat="1" x14ac:dyDescent="0.25">
      <c r="A357" s="154"/>
      <c r="B357" s="135"/>
      <c r="C357" s="145"/>
      <c r="D357" s="140"/>
      <c r="E357" s="163"/>
      <c r="F357" s="145"/>
    </row>
    <row r="358" spans="1:6" s="136" customFormat="1" x14ac:dyDescent="0.25">
      <c r="A358" s="154"/>
      <c r="B358" s="135"/>
      <c r="C358" s="145"/>
      <c r="D358" s="140"/>
      <c r="E358" s="163"/>
      <c r="F358" s="145"/>
    </row>
    <row r="359" spans="1:6" s="136" customFormat="1" x14ac:dyDescent="0.25">
      <c r="A359" s="154"/>
      <c r="B359" s="135"/>
      <c r="C359" s="145"/>
      <c r="D359" s="140"/>
      <c r="E359" s="163"/>
      <c r="F359" s="145"/>
    </row>
    <row r="360" spans="1:6" s="136" customFormat="1" x14ac:dyDescent="0.25">
      <c r="A360" s="154"/>
      <c r="B360" s="135"/>
      <c r="C360" s="145"/>
      <c r="D360" s="140"/>
      <c r="E360" s="163"/>
      <c r="F360" s="145"/>
    </row>
    <row r="361" spans="1:6" s="136" customFormat="1" x14ac:dyDescent="0.25">
      <c r="A361" s="154"/>
      <c r="B361" s="135"/>
      <c r="C361" s="145"/>
      <c r="D361" s="140"/>
      <c r="E361" s="163"/>
      <c r="F361" s="145"/>
    </row>
    <row r="362" spans="1:6" s="136" customFormat="1" x14ac:dyDescent="0.25">
      <c r="A362" s="154"/>
      <c r="B362" s="135"/>
      <c r="C362" s="145"/>
      <c r="D362" s="140"/>
      <c r="E362" s="163"/>
      <c r="F362" s="145"/>
    </row>
    <row r="363" spans="1:6" s="136" customFormat="1" x14ac:dyDescent="0.25">
      <c r="A363" s="154"/>
      <c r="B363" s="135"/>
      <c r="C363" s="145"/>
      <c r="D363" s="140"/>
      <c r="E363" s="163"/>
      <c r="F363" s="145"/>
    </row>
    <row r="364" spans="1:6" s="136" customFormat="1" x14ac:dyDescent="0.25">
      <c r="A364" s="154"/>
      <c r="B364" s="135"/>
      <c r="C364" s="145"/>
      <c r="D364" s="140"/>
      <c r="E364" s="163"/>
      <c r="F364" s="145"/>
    </row>
    <row r="365" spans="1:6" s="136" customFormat="1" x14ac:dyDescent="0.25">
      <c r="A365" s="154"/>
      <c r="B365" s="135"/>
      <c r="C365" s="145"/>
      <c r="D365" s="140"/>
      <c r="E365" s="163"/>
      <c r="F365" s="145"/>
    </row>
    <row r="366" spans="1:6" s="136" customFormat="1" x14ac:dyDescent="0.25">
      <c r="A366" s="154"/>
      <c r="B366" s="135"/>
      <c r="C366" s="145"/>
      <c r="D366" s="140"/>
      <c r="E366" s="163"/>
      <c r="F366" s="145"/>
    </row>
    <row r="367" spans="1:6" s="136" customFormat="1" x14ac:dyDescent="0.25">
      <c r="A367" s="154"/>
      <c r="B367" s="135"/>
      <c r="C367" s="145"/>
      <c r="D367" s="140"/>
      <c r="E367" s="163"/>
      <c r="F367" s="145"/>
    </row>
    <row r="368" spans="1:6" s="136" customFormat="1" x14ac:dyDescent="0.25">
      <c r="A368" s="154"/>
      <c r="B368" s="135"/>
      <c r="C368" s="145"/>
      <c r="D368" s="140"/>
      <c r="E368" s="163"/>
      <c r="F368" s="145"/>
    </row>
    <row r="369" spans="1:6" s="136" customFormat="1" x14ac:dyDescent="0.25">
      <c r="A369" s="154"/>
      <c r="B369" s="135"/>
      <c r="C369" s="145"/>
      <c r="D369" s="140"/>
      <c r="E369" s="163"/>
      <c r="F369" s="145"/>
    </row>
    <row r="370" spans="1:6" s="136" customFormat="1" x14ac:dyDescent="0.25">
      <c r="A370" s="154"/>
      <c r="B370" s="135"/>
      <c r="C370" s="145"/>
      <c r="D370" s="140"/>
      <c r="E370" s="163"/>
      <c r="F370" s="145"/>
    </row>
    <row r="371" spans="1:6" s="136" customFormat="1" x14ac:dyDescent="0.25">
      <c r="A371" s="154"/>
      <c r="B371" s="135"/>
      <c r="C371" s="145"/>
      <c r="D371" s="140"/>
      <c r="E371" s="163"/>
      <c r="F371" s="145"/>
    </row>
    <row r="372" spans="1:6" s="136" customFormat="1" x14ac:dyDescent="0.25">
      <c r="A372" s="154"/>
      <c r="B372" s="135"/>
      <c r="C372" s="145"/>
      <c r="D372" s="140"/>
      <c r="E372" s="163"/>
      <c r="F372" s="145"/>
    </row>
    <row r="373" spans="1:6" s="136" customFormat="1" x14ac:dyDescent="0.25">
      <c r="A373" s="154"/>
      <c r="B373" s="135"/>
      <c r="C373" s="145"/>
      <c r="D373" s="140"/>
      <c r="E373" s="163"/>
      <c r="F373" s="145"/>
    </row>
    <row r="374" spans="1:6" s="136" customFormat="1" x14ac:dyDescent="0.25">
      <c r="A374" s="154"/>
      <c r="B374" s="135"/>
      <c r="C374" s="145"/>
      <c r="D374" s="140"/>
      <c r="E374" s="163"/>
      <c r="F374" s="145"/>
    </row>
    <row r="375" spans="1:6" s="136" customFormat="1" x14ac:dyDescent="0.25">
      <c r="A375" s="154"/>
      <c r="B375" s="135"/>
      <c r="C375" s="145"/>
      <c r="D375" s="140"/>
      <c r="E375" s="163"/>
      <c r="F375" s="145"/>
    </row>
    <row r="376" spans="1:6" s="136" customFormat="1" x14ac:dyDescent="0.25">
      <c r="A376" s="154"/>
      <c r="B376" s="135"/>
      <c r="C376" s="145"/>
      <c r="D376" s="140"/>
      <c r="E376" s="163"/>
      <c r="F376" s="145"/>
    </row>
    <row r="377" spans="1:6" s="136" customFormat="1" x14ac:dyDescent="0.25">
      <c r="A377" s="154"/>
      <c r="B377" s="135"/>
      <c r="C377" s="145"/>
      <c r="D377" s="140"/>
      <c r="E377" s="163"/>
      <c r="F377" s="145"/>
    </row>
    <row r="378" spans="1:6" s="136" customFormat="1" x14ac:dyDescent="0.25">
      <c r="A378" s="154"/>
      <c r="B378" s="135"/>
      <c r="C378" s="145"/>
      <c r="D378" s="140"/>
      <c r="E378" s="163"/>
      <c r="F378" s="145"/>
    </row>
    <row r="379" spans="1:6" s="136" customFormat="1" x14ac:dyDescent="0.25">
      <c r="A379" s="154"/>
      <c r="B379" s="135"/>
      <c r="C379" s="145"/>
      <c r="D379" s="140"/>
      <c r="E379" s="163"/>
      <c r="F379" s="145"/>
    </row>
    <row r="380" spans="1:6" s="136" customFormat="1" x14ac:dyDescent="0.25">
      <c r="A380" s="154"/>
      <c r="B380" s="135"/>
      <c r="C380" s="145"/>
      <c r="D380" s="140"/>
      <c r="E380" s="163"/>
      <c r="F380" s="145"/>
    </row>
    <row r="381" spans="1:6" s="136" customFormat="1" x14ac:dyDescent="0.25">
      <c r="A381" s="154"/>
      <c r="B381" s="135"/>
      <c r="C381" s="145"/>
      <c r="D381" s="140"/>
      <c r="E381" s="163"/>
      <c r="F381" s="145"/>
    </row>
    <row r="382" spans="1:6" s="136" customFormat="1" x14ac:dyDescent="0.25">
      <c r="A382" s="154"/>
      <c r="B382" s="135"/>
      <c r="C382" s="145"/>
      <c r="D382" s="140"/>
      <c r="E382" s="163"/>
      <c r="F382" s="145"/>
    </row>
    <row r="383" spans="1:6" s="136" customFormat="1" x14ac:dyDescent="0.25">
      <c r="A383" s="154"/>
      <c r="B383" s="135"/>
      <c r="C383" s="145"/>
      <c r="D383" s="140"/>
      <c r="E383" s="163"/>
      <c r="F383" s="145"/>
    </row>
    <row r="384" spans="1:6" s="136" customFormat="1" x14ac:dyDescent="0.25">
      <c r="A384" s="154"/>
      <c r="B384" s="135"/>
      <c r="C384" s="145"/>
      <c r="D384" s="140"/>
      <c r="E384" s="163"/>
      <c r="F384" s="145"/>
    </row>
    <row r="385" spans="1:6" s="136" customFormat="1" x14ac:dyDescent="0.25">
      <c r="A385" s="154"/>
      <c r="B385" s="135"/>
      <c r="C385" s="145"/>
      <c r="D385" s="140"/>
      <c r="E385" s="163"/>
      <c r="F385" s="145"/>
    </row>
    <row r="386" spans="1:6" s="136" customFormat="1" x14ac:dyDescent="0.25">
      <c r="A386" s="154"/>
      <c r="B386" s="135"/>
      <c r="C386" s="145"/>
      <c r="D386" s="140"/>
      <c r="E386" s="163"/>
      <c r="F386" s="145"/>
    </row>
    <row r="387" spans="1:6" s="136" customFormat="1" x14ac:dyDescent="0.25">
      <c r="A387" s="154"/>
      <c r="B387" s="135"/>
      <c r="C387" s="145"/>
      <c r="D387" s="140"/>
      <c r="E387" s="163"/>
      <c r="F387" s="145"/>
    </row>
    <row r="388" spans="1:6" s="136" customFormat="1" x14ac:dyDescent="0.25">
      <c r="A388" s="154"/>
      <c r="B388" s="135"/>
      <c r="C388" s="145"/>
      <c r="D388" s="140"/>
      <c r="E388" s="163"/>
      <c r="F388" s="145"/>
    </row>
    <row r="389" spans="1:6" s="136" customFormat="1" x14ac:dyDescent="0.25">
      <c r="A389" s="154"/>
      <c r="B389" s="135"/>
      <c r="C389" s="145"/>
      <c r="D389" s="140"/>
      <c r="E389" s="163"/>
      <c r="F389" s="145"/>
    </row>
    <row r="390" spans="1:6" s="136" customFormat="1" x14ac:dyDescent="0.25">
      <c r="A390" s="154"/>
      <c r="B390" s="135"/>
      <c r="C390" s="145"/>
      <c r="D390" s="140"/>
      <c r="E390" s="163"/>
      <c r="F390" s="145"/>
    </row>
    <row r="391" spans="1:6" s="136" customFormat="1" x14ac:dyDescent="0.25">
      <c r="A391" s="154"/>
      <c r="B391" s="135"/>
      <c r="C391" s="145"/>
      <c r="D391" s="140"/>
      <c r="E391" s="163"/>
      <c r="F391" s="145"/>
    </row>
    <row r="392" spans="1:6" s="136" customFormat="1" x14ac:dyDescent="0.25">
      <c r="A392" s="154"/>
      <c r="B392" s="135"/>
      <c r="C392" s="145"/>
      <c r="D392" s="140"/>
      <c r="E392" s="163"/>
      <c r="F392" s="145"/>
    </row>
    <row r="393" spans="1:6" s="136" customFormat="1" x14ac:dyDescent="0.25">
      <c r="A393" s="154"/>
      <c r="B393" s="135"/>
      <c r="C393" s="145"/>
      <c r="D393" s="140"/>
      <c r="E393" s="163"/>
      <c r="F393" s="145"/>
    </row>
    <row r="394" spans="1:6" s="136" customFormat="1" x14ac:dyDescent="0.25">
      <c r="A394" s="154"/>
      <c r="B394" s="135"/>
      <c r="C394" s="145"/>
      <c r="D394" s="140"/>
      <c r="E394" s="163"/>
      <c r="F394" s="145"/>
    </row>
    <row r="395" spans="1:6" s="136" customFormat="1" x14ac:dyDescent="0.25">
      <c r="A395" s="154"/>
      <c r="B395" s="135"/>
      <c r="C395" s="145"/>
      <c r="D395" s="140"/>
      <c r="E395" s="163"/>
      <c r="F395" s="145"/>
    </row>
    <row r="396" spans="1:6" s="136" customFormat="1" x14ac:dyDescent="0.25">
      <c r="A396" s="154"/>
      <c r="B396" s="135"/>
      <c r="C396" s="145"/>
      <c r="D396" s="140"/>
      <c r="E396" s="163"/>
      <c r="F396" s="145"/>
    </row>
    <row r="397" spans="1:6" s="136" customFormat="1" x14ac:dyDescent="0.25">
      <c r="A397" s="154"/>
      <c r="B397" s="135"/>
      <c r="C397" s="145"/>
      <c r="D397" s="140"/>
      <c r="E397" s="163"/>
      <c r="F397" s="145"/>
    </row>
    <row r="398" spans="1:6" s="136" customFormat="1" x14ac:dyDescent="0.25">
      <c r="A398" s="154"/>
      <c r="B398" s="135"/>
      <c r="C398" s="145"/>
      <c r="D398" s="140"/>
      <c r="E398" s="163"/>
      <c r="F398" s="145"/>
    </row>
    <row r="399" spans="1:6" s="136" customFormat="1" x14ac:dyDescent="0.25">
      <c r="A399" s="154"/>
      <c r="B399" s="135"/>
      <c r="C399" s="145"/>
      <c r="D399" s="140"/>
      <c r="E399" s="163"/>
      <c r="F399" s="145"/>
    </row>
    <row r="400" spans="1:6" s="136" customFormat="1" x14ac:dyDescent="0.25">
      <c r="A400" s="154"/>
      <c r="B400" s="135"/>
      <c r="C400" s="145"/>
      <c r="D400" s="140"/>
      <c r="E400" s="163"/>
      <c r="F400" s="145"/>
    </row>
    <row r="401" spans="1:6" s="136" customFormat="1" x14ac:dyDescent="0.25">
      <c r="A401" s="154"/>
      <c r="B401" s="135"/>
      <c r="C401" s="145"/>
      <c r="D401" s="140"/>
      <c r="E401" s="163"/>
      <c r="F401" s="145"/>
    </row>
    <row r="402" spans="1:6" s="136" customFormat="1" x14ac:dyDescent="0.25">
      <c r="A402" s="154"/>
      <c r="B402" s="135"/>
      <c r="C402" s="145"/>
      <c r="D402" s="140"/>
      <c r="E402" s="163"/>
      <c r="F402" s="145"/>
    </row>
    <row r="403" spans="1:6" s="136" customFormat="1" x14ac:dyDescent="0.25">
      <c r="A403" s="154"/>
      <c r="B403" s="135"/>
      <c r="C403" s="145"/>
      <c r="D403" s="140"/>
      <c r="E403" s="163"/>
      <c r="F403" s="145"/>
    </row>
    <row r="404" spans="1:6" s="136" customFormat="1" x14ac:dyDescent="0.25">
      <c r="A404" s="154"/>
      <c r="B404" s="135"/>
      <c r="C404" s="145"/>
      <c r="D404" s="140"/>
      <c r="E404" s="163"/>
      <c r="F404" s="145"/>
    </row>
    <row r="405" spans="1:6" s="136" customFormat="1" x14ac:dyDescent="0.25">
      <c r="A405" s="154"/>
      <c r="B405" s="135"/>
      <c r="C405" s="145"/>
      <c r="D405" s="140"/>
      <c r="E405" s="163"/>
      <c r="F405" s="145"/>
    </row>
    <row r="406" spans="1:6" s="136" customFormat="1" x14ac:dyDescent="0.25">
      <c r="A406" s="154"/>
      <c r="B406" s="135"/>
      <c r="C406" s="145"/>
      <c r="D406" s="140"/>
      <c r="E406" s="163"/>
      <c r="F406" s="145"/>
    </row>
    <row r="407" spans="1:6" s="136" customFormat="1" x14ac:dyDescent="0.25">
      <c r="A407" s="154"/>
      <c r="B407" s="135"/>
      <c r="C407" s="145"/>
      <c r="D407" s="140"/>
      <c r="E407" s="163"/>
      <c r="F407" s="145"/>
    </row>
    <row r="408" spans="1:6" s="136" customFormat="1" x14ac:dyDescent="0.25">
      <c r="A408" s="154"/>
      <c r="B408" s="135"/>
      <c r="C408" s="145"/>
      <c r="D408" s="140"/>
      <c r="E408" s="163"/>
      <c r="F408" s="145"/>
    </row>
    <row r="409" spans="1:6" s="136" customFormat="1" x14ac:dyDescent="0.25">
      <c r="A409" s="154"/>
      <c r="B409" s="135"/>
      <c r="C409" s="145"/>
      <c r="D409" s="140"/>
      <c r="E409" s="163"/>
      <c r="F409" s="145"/>
    </row>
    <row r="410" spans="1:6" s="136" customFormat="1" x14ac:dyDescent="0.25">
      <c r="A410" s="154"/>
      <c r="B410" s="135"/>
      <c r="C410" s="145"/>
      <c r="D410" s="140"/>
      <c r="E410" s="163"/>
      <c r="F410" s="145"/>
    </row>
    <row r="411" spans="1:6" s="136" customFormat="1" x14ac:dyDescent="0.25">
      <c r="A411" s="154"/>
      <c r="B411" s="135"/>
      <c r="C411" s="145"/>
      <c r="D411" s="140"/>
      <c r="E411" s="163"/>
      <c r="F411" s="145"/>
    </row>
    <row r="412" spans="1:6" s="136" customFormat="1" x14ac:dyDescent="0.25">
      <c r="A412" s="154"/>
      <c r="B412" s="135"/>
      <c r="C412" s="145"/>
      <c r="D412" s="140"/>
      <c r="E412" s="163"/>
      <c r="F412" s="145"/>
    </row>
    <row r="413" spans="1:6" s="136" customFormat="1" x14ac:dyDescent="0.25">
      <c r="A413" s="154"/>
      <c r="B413" s="135"/>
      <c r="C413" s="145"/>
      <c r="D413" s="140"/>
      <c r="E413" s="163"/>
      <c r="F413" s="145"/>
    </row>
    <row r="414" spans="1:6" s="136" customFormat="1" x14ac:dyDescent="0.25">
      <c r="A414" s="154"/>
      <c r="B414" s="135"/>
      <c r="C414" s="145"/>
      <c r="D414" s="140"/>
      <c r="E414" s="163"/>
      <c r="F414" s="145"/>
    </row>
    <row r="415" spans="1:6" s="136" customFormat="1" x14ac:dyDescent="0.25">
      <c r="A415" s="154"/>
      <c r="B415" s="135"/>
      <c r="C415" s="145"/>
      <c r="D415" s="140"/>
      <c r="E415" s="163"/>
      <c r="F415" s="145"/>
    </row>
    <row r="416" spans="1:6" s="136" customFormat="1" x14ac:dyDescent="0.25">
      <c r="A416" s="154"/>
      <c r="B416" s="135"/>
      <c r="C416" s="145"/>
      <c r="D416" s="140"/>
      <c r="E416" s="163"/>
      <c r="F416" s="145"/>
    </row>
    <row r="417" spans="1:6" s="136" customFormat="1" x14ac:dyDescent="0.25">
      <c r="A417" s="154"/>
      <c r="B417" s="135"/>
      <c r="C417" s="145"/>
      <c r="D417" s="140"/>
      <c r="E417" s="163"/>
      <c r="F417" s="145"/>
    </row>
    <row r="418" spans="1:6" s="136" customFormat="1" x14ac:dyDescent="0.25">
      <c r="A418" s="154"/>
      <c r="B418" s="135"/>
      <c r="C418" s="145"/>
      <c r="D418" s="140"/>
      <c r="E418" s="163"/>
      <c r="F418" s="145"/>
    </row>
    <row r="419" spans="1:6" s="136" customFormat="1" x14ac:dyDescent="0.25">
      <c r="A419" s="154"/>
      <c r="B419" s="135"/>
      <c r="C419" s="145"/>
      <c r="D419" s="140"/>
      <c r="E419" s="163"/>
      <c r="F419" s="145"/>
    </row>
    <row r="420" spans="1:6" s="136" customFormat="1" x14ac:dyDescent="0.25">
      <c r="A420" s="154"/>
      <c r="B420" s="135"/>
      <c r="C420" s="145"/>
      <c r="D420" s="140"/>
      <c r="E420" s="163"/>
      <c r="F420" s="145"/>
    </row>
    <row r="421" spans="1:6" s="136" customFormat="1" x14ac:dyDescent="0.25">
      <c r="A421" s="154"/>
      <c r="B421" s="135"/>
      <c r="C421" s="145"/>
      <c r="D421" s="140"/>
      <c r="E421" s="163"/>
      <c r="F421" s="145"/>
    </row>
    <row r="422" spans="1:6" s="136" customFormat="1" x14ac:dyDescent="0.25">
      <c r="A422" s="154"/>
      <c r="B422" s="135"/>
      <c r="C422" s="145"/>
      <c r="D422" s="140"/>
      <c r="E422" s="163"/>
      <c r="F422" s="145"/>
    </row>
    <row r="423" spans="1:6" s="136" customFormat="1" x14ac:dyDescent="0.25">
      <c r="A423" s="154"/>
      <c r="B423" s="135"/>
      <c r="C423" s="145"/>
      <c r="D423" s="140"/>
      <c r="E423" s="163"/>
      <c r="F423" s="145"/>
    </row>
    <row r="424" spans="1:6" s="136" customFormat="1" x14ac:dyDescent="0.25">
      <c r="A424" s="154"/>
      <c r="B424" s="135"/>
      <c r="C424" s="145"/>
      <c r="D424" s="140"/>
      <c r="E424" s="163"/>
      <c r="F424" s="145"/>
    </row>
    <row r="425" spans="1:6" s="136" customFormat="1" x14ac:dyDescent="0.25">
      <c r="A425" s="154"/>
      <c r="B425" s="135"/>
      <c r="C425" s="145"/>
      <c r="D425" s="140"/>
      <c r="E425" s="163"/>
      <c r="F425" s="145"/>
    </row>
    <row r="426" spans="1:6" s="136" customFormat="1" x14ac:dyDescent="0.25">
      <c r="A426" s="154"/>
      <c r="B426" s="135"/>
      <c r="C426" s="145"/>
      <c r="D426" s="140"/>
      <c r="E426" s="163"/>
      <c r="F426" s="145"/>
    </row>
    <row r="427" spans="1:6" s="136" customFormat="1" x14ac:dyDescent="0.25">
      <c r="A427" s="154"/>
      <c r="B427" s="135"/>
      <c r="C427" s="145"/>
      <c r="D427" s="140"/>
      <c r="E427" s="163"/>
      <c r="F427" s="145"/>
    </row>
    <row r="428" spans="1:6" s="136" customFormat="1" x14ac:dyDescent="0.25">
      <c r="A428" s="154"/>
      <c r="B428" s="135"/>
      <c r="C428" s="145"/>
      <c r="D428" s="140"/>
      <c r="E428" s="163"/>
      <c r="F428" s="145"/>
    </row>
    <row r="429" spans="1:6" s="136" customFormat="1" x14ac:dyDescent="0.25">
      <c r="A429" s="154"/>
      <c r="B429" s="135"/>
      <c r="C429" s="145"/>
      <c r="D429" s="140"/>
      <c r="E429" s="163"/>
      <c r="F429" s="145"/>
    </row>
    <row r="430" spans="1:6" s="136" customFormat="1" x14ac:dyDescent="0.25">
      <c r="A430" s="154"/>
      <c r="B430" s="135"/>
      <c r="C430" s="145"/>
      <c r="D430" s="140"/>
      <c r="E430" s="163"/>
      <c r="F430" s="145"/>
    </row>
    <row r="431" spans="1:6" s="136" customFormat="1" x14ac:dyDescent="0.25">
      <c r="A431" s="154"/>
      <c r="B431" s="135"/>
      <c r="C431" s="145"/>
      <c r="D431" s="140"/>
      <c r="E431" s="163"/>
      <c r="F431" s="145"/>
    </row>
    <row r="432" spans="1:6" s="136" customFormat="1" x14ac:dyDescent="0.25">
      <c r="A432" s="154"/>
      <c r="B432" s="135"/>
      <c r="C432" s="145"/>
      <c r="D432" s="140"/>
      <c r="E432" s="163"/>
      <c r="F432" s="145"/>
    </row>
    <row r="433" spans="1:6" s="136" customFormat="1" x14ac:dyDescent="0.25">
      <c r="A433" s="154"/>
      <c r="B433" s="135"/>
      <c r="C433" s="145"/>
      <c r="D433" s="140"/>
      <c r="E433" s="163"/>
      <c r="F433" s="145"/>
    </row>
    <row r="434" spans="1:6" s="136" customFormat="1" x14ac:dyDescent="0.25">
      <c r="A434" s="154"/>
      <c r="B434" s="135"/>
      <c r="C434" s="145"/>
      <c r="D434" s="140"/>
      <c r="E434" s="163"/>
      <c r="F434" s="145"/>
    </row>
    <row r="435" spans="1:6" s="136" customFormat="1" x14ac:dyDescent="0.25">
      <c r="A435" s="154"/>
      <c r="B435" s="135"/>
      <c r="C435" s="145"/>
      <c r="D435" s="140"/>
      <c r="E435" s="163"/>
      <c r="F435" s="145"/>
    </row>
    <row r="436" spans="1:6" s="136" customFormat="1" x14ac:dyDescent="0.25">
      <c r="A436" s="154"/>
      <c r="B436" s="135"/>
      <c r="C436" s="145"/>
      <c r="D436" s="140"/>
      <c r="E436" s="163"/>
      <c r="F436" s="145"/>
    </row>
    <row r="437" spans="1:6" s="136" customFormat="1" x14ac:dyDescent="0.25">
      <c r="A437" s="154"/>
      <c r="B437" s="135"/>
      <c r="C437" s="145"/>
      <c r="D437" s="140"/>
      <c r="E437" s="163"/>
      <c r="F437" s="145"/>
    </row>
    <row r="438" spans="1:6" s="136" customFormat="1" x14ac:dyDescent="0.25">
      <c r="A438" s="154"/>
      <c r="B438" s="135"/>
      <c r="C438" s="145"/>
      <c r="D438" s="140"/>
      <c r="E438" s="163"/>
      <c r="F438" s="145"/>
    </row>
    <row r="439" spans="1:6" s="136" customFormat="1" x14ac:dyDescent="0.25">
      <c r="A439" s="154"/>
      <c r="B439" s="135"/>
      <c r="C439" s="145"/>
      <c r="D439" s="140"/>
      <c r="E439" s="163"/>
      <c r="F439" s="145"/>
    </row>
    <row r="440" spans="1:6" s="136" customFormat="1" x14ac:dyDescent="0.25">
      <c r="A440" s="154"/>
      <c r="B440" s="135"/>
      <c r="C440" s="145"/>
      <c r="D440" s="140"/>
      <c r="E440" s="163"/>
      <c r="F440" s="145"/>
    </row>
    <row r="441" spans="1:6" s="136" customFormat="1" x14ac:dyDescent="0.25">
      <c r="A441" s="154"/>
      <c r="B441" s="135"/>
      <c r="C441" s="145"/>
      <c r="D441" s="140"/>
      <c r="E441" s="163"/>
      <c r="F441" s="145"/>
    </row>
    <row r="442" spans="1:6" s="136" customFormat="1" x14ac:dyDescent="0.25">
      <c r="A442" s="154"/>
      <c r="B442" s="135"/>
      <c r="C442" s="145"/>
      <c r="D442" s="140"/>
      <c r="E442" s="163"/>
      <c r="F442" s="145"/>
    </row>
    <row r="443" spans="1:6" s="136" customFormat="1" x14ac:dyDescent="0.25">
      <c r="A443" s="154"/>
      <c r="B443" s="135"/>
      <c r="C443" s="145"/>
      <c r="D443" s="140"/>
      <c r="E443" s="163"/>
      <c r="F443" s="145"/>
    </row>
    <row r="444" spans="1:6" s="136" customFormat="1" x14ac:dyDescent="0.25">
      <c r="A444" s="154"/>
      <c r="B444" s="135"/>
      <c r="C444" s="145"/>
      <c r="D444" s="140"/>
      <c r="E444" s="163"/>
      <c r="F444" s="145"/>
    </row>
    <row r="445" spans="1:6" s="136" customFormat="1" x14ac:dyDescent="0.25">
      <c r="A445" s="154"/>
      <c r="B445" s="135"/>
      <c r="C445" s="145"/>
      <c r="D445" s="140"/>
      <c r="E445" s="163"/>
      <c r="F445" s="145"/>
    </row>
    <row r="446" spans="1:6" s="136" customFormat="1" x14ac:dyDescent="0.25">
      <c r="A446" s="154"/>
      <c r="B446" s="135"/>
      <c r="C446" s="145"/>
      <c r="D446" s="140"/>
      <c r="E446" s="163"/>
      <c r="F446" s="145"/>
    </row>
    <row r="447" spans="1:6" s="136" customFormat="1" x14ac:dyDescent="0.25">
      <c r="A447" s="154"/>
      <c r="B447" s="135"/>
      <c r="C447" s="145"/>
      <c r="D447" s="140"/>
      <c r="E447" s="163"/>
      <c r="F447" s="145"/>
    </row>
    <row r="448" spans="1:6" s="136" customFormat="1" x14ac:dyDescent="0.25">
      <c r="A448" s="154"/>
      <c r="B448" s="135"/>
      <c r="C448" s="145"/>
      <c r="D448" s="140"/>
      <c r="E448" s="163"/>
      <c r="F448" s="145"/>
    </row>
    <row r="449" spans="1:6" s="136" customFormat="1" x14ac:dyDescent="0.25">
      <c r="A449" s="154"/>
      <c r="B449" s="135"/>
      <c r="C449" s="145"/>
      <c r="D449" s="140"/>
      <c r="E449" s="163"/>
      <c r="F449" s="145"/>
    </row>
    <row r="450" spans="1:6" s="136" customFormat="1" x14ac:dyDescent="0.25">
      <c r="A450" s="154"/>
      <c r="B450" s="135"/>
      <c r="C450" s="145"/>
      <c r="D450" s="140"/>
      <c r="E450" s="163"/>
      <c r="F450" s="145"/>
    </row>
    <row r="451" spans="1:6" s="136" customFormat="1" x14ac:dyDescent="0.25">
      <c r="A451" s="154"/>
      <c r="B451" s="135"/>
      <c r="C451" s="145"/>
      <c r="D451" s="140"/>
      <c r="E451" s="163"/>
      <c r="F451" s="145"/>
    </row>
    <row r="452" spans="1:6" s="136" customFormat="1" x14ac:dyDescent="0.25">
      <c r="A452" s="154"/>
      <c r="B452" s="135"/>
      <c r="C452" s="145"/>
      <c r="D452" s="140"/>
      <c r="E452" s="163"/>
      <c r="F452" s="145"/>
    </row>
    <row r="453" spans="1:6" s="136" customFormat="1" x14ac:dyDescent="0.25">
      <c r="A453" s="154"/>
      <c r="B453" s="135"/>
      <c r="C453" s="145"/>
      <c r="D453" s="140"/>
      <c r="E453" s="163"/>
      <c r="F453" s="145"/>
    </row>
    <row r="454" spans="1:6" s="136" customFormat="1" x14ac:dyDescent="0.25">
      <c r="A454" s="154"/>
      <c r="B454" s="135"/>
      <c r="C454" s="145"/>
      <c r="D454" s="140"/>
      <c r="E454" s="163"/>
      <c r="F454" s="145"/>
    </row>
    <row r="455" spans="1:6" s="136" customFormat="1" x14ac:dyDescent="0.25">
      <c r="A455" s="154"/>
      <c r="B455" s="135"/>
      <c r="C455" s="145"/>
      <c r="D455" s="140"/>
      <c r="E455" s="163"/>
      <c r="F455" s="145"/>
    </row>
    <row r="456" spans="1:6" s="136" customFormat="1" x14ac:dyDescent="0.25">
      <c r="A456" s="154"/>
      <c r="B456" s="135"/>
      <c r="C456" s="145"/>
      <c r="D456" s="140"/>
      <c r="E456" s="163"/>
      <c r="F456" s="145"/>
    </row>
    <row r="457" spans="1:6" s="136" customFormat="1" x14ac:dyDescent="0.25">
      <c r="A457" s="154"/>
      <c r="B457" s="135"/>
      <c r="C457" s="145"/>
      <c r="D457" s="140"/>
      <c r="E457" s="163"/>
      <c r="F457" s="145"/>
    </row>
    <row r="458" spans="1:6" s="136" customFormat="1" x14ac:dyDescent="0.25">
      <c r="A458" s="154"/>
      <c r="B458" s="135"/>
      <c r="C458" s="145"/>
      <c r="D458" s="140"/>
      <c r="E458" s="163"/>
      <c r="F458" s="145"/>
    </row>
    <row r="459" spans="1:6" s="136" customFormat="1" x14ac:dyDescent="0.25">
      <c r="A459" s="154"/>
      <c r="B459" s="135"/>
      <c r="C459" s="145"/>
      <c r="D459" s="140"/>
      <c r="E459" s="163"/>
      <c r="F459" s="145"/>
    </row>
    <row r="460" spans="1:6" s="136" customFormat="1" x14ac:dyDescent="0.25">
      <c r="A460" s="154"/>
      <c r="B460" s="135"/>
      <c r="C460" s="135"/>
      <c r="D460" s="140"/>
      <c r="E460" s="163"/>
      <c r="F460" s="135"/>
    </row>
    <row r="461" spans="1:6" s="136" customFormat="1" x14ac:dyDescent="0.25">
      <c r="A461" s="154"/>
      <c r="B461" s="135"/>
      <c r="C461" s="135"/>
      <c r="D461" s="140"/>
      <c r="E461" s="163"/>
      <c r="F461" s="135"/>
    </row>
    <row r="462" spans="1:6" s="136" customFormat="1" x14ac:dyDescent="0.25">
      <c r="A462" s="154"/>
      <c r="B462" s="135"/>
      <c r="C462" s="135"/>
      <c r="D462" s="140"/>
      <c r="E462" s="163"/>
      <c r="F462" s="135"/>
    </row>
    <row r="463" spans="1:6" s="136" customFormat="1" x14ac:dyDescent="0.25">
      <c r="A463" s="154"/>
      <c r="B463" s="135"/>
      <c r="C463" s="135"/>
      <c r="D463" s="140"/>
      <c r="E463" s="163"/>
      <c r="F463" s="135"/>
    </row>
    <row r="464" spans="1:6" s="136" customFormat="1" x14ac:dyDescent="0.25">
      <c r="A464" s="154"/>
      <c r="B464" s="135"/>
      <c r="C464" s="135"/>
      <c r="D464" s="140"/>
      <c r="E464" s="163"/>
      <c r="F464" s="135"/>
    </row>
    <row r="465" spans="1:6" s="136" customFormat="1" x14ac:dyDescent="0.25">
      <c r="A465" s="154"/>
      <c r="B465" s="135"/>
      <c r="C465" s="135"/>
      <c r="D465" s="140"/>
      <c r="E465" s="163"/>
      <c r="F465" s="135"/>
    </row>
    <row r="466" spans="1:6" s="136" customFormat="1" x14ac:dyDescent="0.25">
      <c r="A466" s="154"/>
      <c r="B466" s="135"/>
      <c r="C466" s="135"/>
      <c r="D466" s="140"/>
      <c r="E466" s="163"/>
      <c r="F466" s="135"/>
    </row>
    <row r="467" spans="1:6" s="136" customFormat="1" x14ac:dyDescent="0.25">
      <c r="A467" s="154"/>
      <c r="B467" s="135"/>
      <c r="C467" s="135"/>
      <c r="D467" s="140"/>
      <c r="E467" s="163"/>
      <c r="F467" s="135"/>
    </row>
    <row r="468" spans="1:6" s="136" customFormat="1" x14ac:dyDescent="0.25">
      <c r="A468" s="154"/>
      <c r="B468" s="135"/>
      <c r="C468" s="135"/>
      <c r="D468" s="140"/>
      <c r="E468" s="163"/>
      <c r="F468" s="135"/>
    </row>
    <row r="469" spans="1:6" s="136" customFormat="1" x14ac:dyDescent="0.25">
      <c r="A469" s="154"/>
      <c r="B469" s="135"/>
      <c r="C469" s="135"/>
      <c r="D469" s="140"/>
      <c r="E469" s="163"/>
      <c r="F469" s="135"/>
    </row>
    <row r="470" spans="1:6" s="136" customFormat="1" x14ac:dyDescent="0.25">
      <c r="A470" s="154"/>
      <c r="B470" s="135"/>
      <c r="C470" s="135"/>
      <c r="D470" s="140"/>
      <c r="E470" s="163"/>
      <c r="F470" s="135"/>
    </row>
    <row r="471" spans="1:6" s="136" customFormat="1" x14ac:dyDescent="0.25">
      <c r="A471" s="154"/>
      <c r="B471" s="135"/>
      <c r="C471" s="135"/>
      <c r="D471" s="140"/>
      <c r="E471" s="163"/>
      <c r="F471" s="135"/>
    </row>
    <row r="472" spans="1:6" s="136" customFormat="1" x14ac:dyDescent="0.25">
      <c r="A472" s="154"/>
      <c r="B472" s="135"/>
      <c r="C472" s="135"/>
      <c r="D472" s="140"/>
      <c r="E472" s="163"/>
      <c r="F472" s="135"/>
    </row>
    <row r="473" spans="1:6" s="136" customFormat="1" x14ac:dyDescent="0.25">
      <c r="A473" s="154"/>
      <c r="B473" s="135"/>
      <c r="C473" s="135"/>
      <c r="D473" s="140"/>
      <c r="E473" s="163"/>
      <c r="F473" s="135"/>
    </row>
    <row r="474" spans="1:6" s="136" customFormat="1" x14ac:dyDescent="0.25">
      <c r="A474" s="154"/>
      <c r="B474" s="135"/>
      <c r="C474" s="135"/>
      <c r="D474" s="140"/>
      <c r="E474" s="163"/>
      <c r="F474" s="135"/>
    </row>
    <row r="475" spans="1:6" s="136" customFormat="1" x14ac:dyDescent="0.25">
      <c r="A475" s="154"/>
      <c r="B475" s="135"/>
      <c r="C475" s="135"/>
      <c r="D475" s="140"/>
      <c r="E475" s="163"/>
      <c r="F475" s="135"/>
    </row>
    <row r="476" spans="1:6" s="136" customFormat="1" x14ac:dyDescent="0.25">
      <c r="A476" s="154"/>
      <c r="B476" s="135"/>
      <c r="C476" s="135"/>
      <c r="D476" s="140"/>
      <c r="E476" s="163"/>
      <c r="F476" s="135"/>
    </row>
    <row r="477" spans="1:6" s="136" customFormat="1" x14ac:dyDescent="0.25">
      <c r="A477" s="154"/>
      <c r="B477" s="135"/>
      <c r="C477" s="135"/>
      <c r="D477" s="140"/>
      <c r="E477" s="163"/>
      <c r="F477" s="135"/>
    </row>
    <row r="478" spans="1:6" s="136" customFormat="1" x14ac:dyDescent="0.25">
      <c r="A478" s="154"/>
      <c r="B478" s="135"/>
      <c r="C478" s="135"/>
      <c r="D478" s="140"/>
      <c r="E478" s="163"/>
      <c r="F478" s="135"/>
    </row>
    <row r="479" spans="1:6" s="136" customFormat="1" x14ac:dyDescent="0.25">
      <c r="A479" s="154"/>
      <c r="B479" s="135"/>
      <c r="C479" s="135"/>
      <c r="D479" s="140"/>
      <c r="E479" s="163"/>
      <c r="F479" s="135"/>
    </row>
    <row r="480" spans="1:6" s="136" customFormat="1" x14ac:dyDescent="0.25">
      <c r="A480" s="154"/>
      <c r="B480" s="135"/>
      <c r="C480" s="135"/>
      <c r="D480" s="140"/>
      <c r="E480" s="163"/>
      <c r="F480" s="135"/>
    </row>
    <row r="481" spans="1:6" s="136" customFormat="1" x14ac:dyDescent="0.25">
      <c r="A481" s="154"/>
      <c r="B481" s="135"/>
      <c r="C481" s="135"/>
      <c r="D481" s="140"/>
      <c r="E481" s="163"/>
      <c r="F481" s="135"/>
    </row>
    <row r="482" spans="1:6" s="136" customFormat="1" x14ac:dyDescent="0.25">
      <c r="A482" s="154"/>
      <c r="B482" s="135"/>
      <c r="C482" s="135"/>
      <c r="D482" s="140"/>
      <c r="E482" s="163"/>
      <c r="F482" s="135"/>
    </row>
    <row r="483" spans="1:6" s="136" customFormat="1" x14ac:dyDescent="0.25">
      <c r="A483" s="154"/>
      <c r="B483" s="135"/>
      <c r="C483" s="135"/>
      <c r="D483" s="140"/>
      <c r="E483" s="163"/>
      <c r="F483" s="135"/>
    </row>
    <row r="484" spans="1:6" s="136" customFormat="1" x14ac:dyDescent="0.25">
      <c r="A484" s="154"/>
      <c r="B484" s="135"/>
      <c r="C484" s="116"/>
      <c r="D484" s="140"/>
      <c r="E484" s="163"/>
      <c r="F484" s="116"/>
    </row>
    <row r="485" spans="1:6" s="136" customFormat="1" x14ac:dyDescent="0.25">
      <c r="A485" s="154"/>
      <c r="B485" s="135"/>
      <c r="C485" s="135"/>
      <c r="D485" s="140"/>
      <c r="E485" s="163"/>
      <c r="F485" s="135"/>
    </row>
    <row r="486" spans="1:6" s="136" customFormat="1" x14ac:dyDescent="0.25">
      <c r="A486" s="154"/>
      <c r="B486" s="135"/>
      <c r="C486" s="135"/>
      <c r="D486" s="140"/>
      <c r="E486" s="163"/>
      <c r="F486" s="135"/>
    </row>
    <row r="487" spans="1:6" s="136" customFormat="1" x14ac:dyDescent="0.25">
      <c r="A487" s="154"/>
      <c r="B487" s="135"/>
      <c r="C487" s="135"/>
      <c r="D487" s="140"/>
      <c r="E487" s="163"/>
      <c r="F487" s="135"/>
    </row>
    <row r="488" spans="1:6" s="136" customFormat="1" x14ac:dyDescent="0.25">
      <c r="A488" s="154"/>
      <c r="B488" s="135"/>
      <c r="C488" s="135"/>
      <c r="D488" s="140"/>
      <c r="E488" s="163"/>
      <c r="F488" s="135"/>
    </row>
    <row r="489" spans="1:6" s="136" customFormat="1" x14ac:dyDescent="0.25">
      <c r="A489" s="154"/>
      <c r="B489" s="135"/>
      <c r="C489" s="135"/>
      <c r="D489" s="140"/>
      <c r="E489" s="163"/>
      <c r="F489" s="135"/>
    </row>
    <row r="490" spans="1:6" s="136" customFormat="1" x14ac:dyDescent="0.25">
      <c r="A490" s="154"/>
      <c r="B490" s="135"/>
      <c r="C490" s="135"/>
      <c r="D490" s="140"/>
      <c r="E490" s="163"/>
      <c r="F490" s="135"/>
    </row>
    <row r="491" spans="1:6" s="136" customFormat="1" x14ac:dyDescent="0.25">
      <c r="A491" s="154"/>
      <c r="B491" s="135"/>
      <c r="C491" s="135"/>
      <c r="D491" s="140"/>
      <c r="E491" s="163"/>
      <c r="F491" s="135"/>
    </row>
    <row r="492" spans="1:6" s="136" customFormat="1" x14ac:dyDescent="0.25">
      <c r="A492" s="154"/>
      <c r="B492" s="135"/>
      <c r="C492" s="135"/>
      <c r="D492" s="140"/>
      <c r="E492" s="163"/>
      <c r="F492" s="135"/>
    </row>
    <row r="493" spans="1:6" s="136" customFormat="1" x14ac:dyDescent="0.25">
      <c r="A493" s="154"/>
      <c r="B493" s="135"/>
      <c r="C493" s="135"/>
      <c r="D493" s="140"/>
      <c r="E493" s="163"/>
      <c r="F493" s="135"/>
    </row>
    <row r="494" spans="1:6" s="136" customFormat="1" x14ac:dyDescent="0.25">
      <c r="A494" s="154"/>
      <c r="B494" s="135"/>
      <c r="C494" s="135"/>
      <c r="D494" s="140"/>
      <c r="E494" s="163"/>
      <c r="F494" s="135"/>
    </row>
    <row r="495" spans="1:6" s="136" customFormat="1" x14ac:dyDescent="0.25">
      <c r="A495" s="154"/>
      <c r="B495" s="135"/>
      <c r="C495" s="135"/>
      <c r="D495" s="140"/>
      <c r="E495" s="163"/>
      <c r="F495" s="135"/>
    </row>
    <row r="496" spans="1:6" s="136" customFormat="1" x14ac:dyDescent="0.25">
      <c r="A496" s="154"/>
      <c r="B496" s="135"/>
      <c r="C496" s="135"/>
      <c r="D496" s="140"/>
      <c r="E496" s="163"/>
      <c r="F496" s="135"/>
    </row>
    <row r="497" spans="1:6" s="136" customFormat="1" x14ac:dyDescent="0.25">
      <c r="A497" s="154"/>
      <c r="B497" s="135"/>
      <c r="C497" s="135"/>
      <c r="D497" s="140"/>
      <c r="E497" s="163"/>
      <c r="F497" s="135"/>
    </row>
    <row r="498" spans="1:6" s="136" customFormat="1" x14ac:dyDescent="0.25">
      <c r="A498" s="154"/>
      <c r="B498" s="135"/>
      <c r="C498" s="135"/>
      <c r="D498" s="140"/>
      <c r="E498" s="163"/>
      <c r="F498" s="135"/>
    </row>
    <row r="499" spans="1:6" s="136" customFormat="1" x14ac:dyDescent="0.25">
      <c r="A499" s="154"/>
      <c r="B499" s="135"/>
      <c r="C499" s="135"/>
      <c r="D499" s="140"/>
      <c r="E499" s="163"/>
      <c r="F499" s="135"/>
    </row>
    <row r="500" spans="1:6" s="136" customFormat="1" x14ac:dyDescent="0.25">
      <c r="A500" s="154"/>
      <c r="B500" s="135"/>
      <c r="C500" s="135"/>
      <c r="D500" s="140"/>
      <c r="E500" s="163"/>
      <c r="F500" s="135"/>
    </row>
    <row r="501" spans="1:6" s="136" customFormat="1" x14ac:dyDescent="0.25">
      <c r="A501" s="154"/>
      <c r="B501" s="135"/>
      <c r="C501" s="135"/>
      <c r="D501" s="140"/>
      <c r="E501" s="163"/>
      <c r="F501" s="135"/>
    </row>
    <row r="502" spans="1:6" s="136" customFormat="1" x14ac:dyDescent="0.25">
      <c r="A502" s="154"/>
      <c r="B502" s="135"/>
      <c r="C502" s="135"/>
      <c r="D502" s="140"/>
      <c r="E502" s="163"/>
      <c r="F502" s="135"/>
    </row>
    <row r="503" spans="1:6" s="136" customFormat="1" x14ac:dyDescent="0.25">
      <c r="A503" s="154"/>
      <c r="B503" s="135"/>
      <c r="C503" s="135"/>
      <c r="D503" s="140"/>
      <c r="E503" s="163"/>
      <c r="F503" s="135"/>
    </row>
    <row r="504" spans="1:6" s="136" customFormat="1" x14ac:dyDescent="0.25">
      <c r="A504" s="154"/>
      <c r="B504" s="135"/>
      <c r="C504" s="135"/>
      <c r="D504" s="140"/>
      <c r="E504" s="163"/>
      <c r="F504" s="135"/>
    </row>
    <row r="505" spans="1:6" s="136" customFormat="1" x14ac:dyDescent="0.25">
      <c r="A505" s="154"/>
      <c r="B505" s="135"/>
      <c r="C505" s="135"/>
      <c r="D505" s="140"/>
      <c r="E505" s="163"/>
      <c r="F505" s="135"/>
    </row>
    <row r="506" spans="1:6" s="136" customFormat="1" x14ac:dyDescent="0.25">
      <c r="A506" s="154"/>
      <c r="B506" s="135"/>
      <c r="C506" s="116"/>
      <c r="D506" s="140"/>
      <c r="E506" s="163"/>
      <c r="F506" s="116"/>
    </row>
    <row r="507" spans="1:6" s="136" customFormat="1" x14ac:dyDescent="0.25">
      <c r="A507" s="154"/>
      <c r="B507" s="135"/>
      <c r="C507" s="135"/>
      <c r="D507" s="140"/>
      <c r="E507" s="163"/>
      <c r="F507" s="135"/>
    </row>
    <row r="508" spans="1:6" s="136" customFormat="1" x14ac:dyDescent="0.25">
      <c r="A508" s="154"/>
      <c r="B508" s="135"/>
      <c r="C508" s="135"/>
      <c r="D508" s="140"/>
      <c r="E508" s="163"/>
      <c r="F508" s="135"/>
    </row>
    <row r="509" spans="1:6" s="136" customFormat="1" x14ac:dyDescent="0.25">
      <c r="A509" s="154"/>
      <c r="B509" s="135"/>
      <c r="C509" s="135"/>
      <c r="D509" s="140"/>
      <c r="E509" s="163"/>
      <c r="F509" s="135"/>
    </row>
    <row r="510" spans="1:6" s="136" customFormat="1" x14ac:dyDescent="0.25">
      <c r="A510" s="154"/>
      <c r="B510" s="135"/>
      <c r="C510" s="135"/>
      <c r="D510" s="140"/>
      <c r="E510" s="163"/>
      <c r="F510" s="135"/>
    </row>
    <row r="511" spans="1:6" s="136" customFormat="1" x14ac:dyDescent="0.25">
      <c r="A511" s="154"/>
      <c r="B511" s="135"/>
      <c r="C511" s="135"/>
      <c r="D511" s="140"/>
      <c r="E511" s="163"/>
      <c r="F511" s="135"/>
    </row>
    <row r="512" spans="1:6" s="136" customFormat="1" x14ac:dyDescent="0.25">
      <c r="A512" s="154"/>
      <c r="B512" s="135"/>
      <c r="C512" s="135"/>
      <c r="D512" s="140"/>
      <c r="E512" s="163"/>
      <c r="F512" s="135"/>
    </row>
    <row r="513" spans="1:6" s="136" customFormat="1" x14ac:dyDescent="0.25">
      <c r="A513" s="154"/>
      <c r="B513" s="135"/>
      <c r="C513" s="135"/>
      <c r="D513" s="140"/>
      <c r="E513" s="163"/>
      <c r="F513" s="135"/>
    </row>
    <row r="514" spans="1:6" s="136" customFormat="1" x14ac:dyDescent="0.25">
      <c r="A514" s="154"/>
      <c r="B514" s="135"/>
      <c r="C514" s="135"/>
      <c r="D514" s="140"/>
      <c r="E514" s="163"/>
      <c r="F514" s="135"/>
    </row>
    <row r="515" spans="1:6" s="136" customFormat="1" x14ac:dyDescent="0.25">
      <c r="A515" s="154"/>
      <c r="B515" s="135"/>
      <c r="C515" s="135"/>
      <c r="D515" s="140"/>
      <c r="E515" s="163"/>
      <c r="F515" s="135"/>
    </row>
    <row r="516" spans="1:6" s="136" customFormat="1" x14ac:dyDescent="0.25">
      <c r="A516" s="154"/>
      <c r="B516" s="135"/>
      <c r="C516" s="135"/>
      <c r="D516" s="140"/>
      <c r="E516" s="163"/>
      <c r="F516" s="135"/>
    </row>
    <row r="517" spans="1:6" s="136" customFormat="1" x14ac:dyDescent="0.25">
      <c r="A517" s="154"/>
      <c r="B517" s="135"/>
      <c r="C517" s="135"/>
      <c r="D517" s="140"/>
      <c r="E517" s="163"/>
      <c r="F517" s="135"/>
    </row>
    <row r="518" spans="1:6" s="136" customFormat="1" x14ac:dyDescent="0.25">
      <c r="A518" s="154"/>
      <c r="B518" s="135"/>
      <c r="C518" s="135"/>
      <c r="D518" s="140"/>
      <c r="E518" s="163"/>
      <c r="F518" s="135"/>
    </row>
    <row r="519" spans="1:6" s="136" customFormat="1" x14ac:dyDescent="0.25">
      <c r="A519" s="154"/>
      <c r="B519" s="135"/>
      <c r="C519" s="135"/>
      <c r="D519" s="140"/>
      <c r="E519" s="163"/>
      <c r="F519" s="135"/>
    </row>
    <row r="520" spans="1:6" s="136" customFormat="1" x14ac:dyDescent="0.25">
      <c r="A520" s="154"/>
      <c r="B520" s="135"/>
      <c r="C520" s="135"/>
      <c r="D520" s="140"/>
      <c r="E520" s="163"/>
      <c r="F520" s="135"/>
    </row>
    <row r="521" spans="1:6" s="136" customFormat="1" x14ac:dyDescent="0.25">
      <c r="A521" s="154"/>
      <c r="B521" s="135"/>
      <c r="C521" s="135"/>
      <c r="D521" s="140"/>
      <c r="E521" s="163"/>
      <c r="F521" s="135"/>
    </row>
    <row r="522" spans="1:6" s="136" customFormat="1" x14ac:dyDescent="0.25">
      <c r="A522" s="154"/>
      <c r="B522" s="135"/>
      <c r="C522" s="135"/>
      <c r="D522" s="140"/>
      <c r="E522" s="163"/>
      <c r="F522" s="135"/>
    </row>
    <row r="523" spans="1:6" s="136" customFormat="1" x14ac:dyDescent="0.25">
      <c r="A523" s="154"/>
      <c r="B523" s="135"/>
      <c r="C523" s="135"/>
      <c r="D523" s="140"/>
      <c r="E523" s="163"/>
      <c r="F523" s="135"/>
    </row>
    <row r="524" spans="1:6" s="136" customFormat="1" x14ac:dyDescent="0.25">
      <c r="A524" s="154"/>
      <c r="B524" s="135"/>
      <c r="C524" s="135"/>
      <c r="D524" s="140"/>
      <c r="E524" s="163"/>
      <c r="F524" s="135"/>
    </row>
    <row r="525" spans="1:6" s="136" customFormat="1" x14ac:dyDescent="0.25">
      <c r="A525" s="154"/>
      <c r="B525" s="135"/>
      <c r="C525" s="135"/>
      <c r="D525" s="140"/>
      <c r="E525" s="163"/>
      <c r="F525" s="135"/>
    </row>
    <row r="526" spans="1:6" s="136" customFormat="1" x14ac:dyDescent="0.25">
      <c r="A526" s="154"/>
      <c r="B526" s="135"/>
      <c r="C526" s="135"/>
      <c r="D526" s="140"/>
      <c r="E526" s="163"/>
      <c r="F526" s="135"/>
    </row>
    <row r="527" spans="1:6" s="136" customFormat="1" x14ac:dyDescent="0.25">
      <c r="A527" s="154"/>
      <c r="B527" s="135"/>
      <c r="C527" s="135"/>
      <c r="D527" s="140"/>
      <c r="E527" s="163"/>
      <c r="F527" s="135"/>
    </row>
    <row r="528" spans="1:6" s="136" customFormat="1" x14ac:dyDescent="0.25">
      <c r="A528" s="154"/>
      <c r="B528" s="135"/>
      <c r="C528" s="135"/>
      <c r="D528" s="140"/>
      <c r="E528" s="163"/>
      <c r="F528" s="135"/>
    </row>
    <row r="529" spans="1:6" s="136" customFormat="1" x14ac:dyDescent="0.25">
      <c r="A529" s="154"/>
      <c r="B529" s="135"/>
      <c r="C529" s="135"/>
      <c r="D529" s="140"/>
      <c r="E529" s="163"/>
      <c r="F529" s="135"/>
    </row>
    <row r="530" spans="1:6" s="136" customFormat="1" x14ac:dyDescent="0.25">
      <c r="A530" s="154"/>
      <c r="B530" s="135"/>
      <c r="C530" s="116"/>
      <c r="D530" s="140"/>
      <c r="E530" s="163"/>
      <c r="F530" s="116"/>
    </row>
    <row r="531" spans="1:6" s="136" customFormat="1" x14ac:dyDescent="0.25">
      <c r="A531" s="154"/>
      <c r="B531" s="135"/>
      <c r="C531" s="135"/>
      <c r="D531" s="140"/>
      <c r="E531" s="163"/>
      <c r="F531" s="135"/>
    </row>
    <row r="532" spans="1:6" s="136" customFormat="1" x14ac:dyDescent="0.25">
      <c r="A532" s="154"/>
      <c r="B532" s="135"/>
      <c r="C532" s="135"/>
      <c r="D532" s="140"/>
      <c r="E532" s="163"/>
      <c r="F532" s="135"/>
    </row>
    <row r="533" spans="1:6" s="136" customFormat="1" x14ac:dyDescent="0.25">
      <c r="A533" s="154"/>
      <c r="B533" s="135"/>
      <c r="C533" s="135"/>
      <c r="D533" s="140"/>
      <c r="E533" s="163"/>
      <c r="F533" s="135"/>
    </row>
    <row r="534" spans="1:6" s="136" customFormat="1" x14ac:dyDescent="0.25">
      <c r="A534" s="154"/>
      <c r="B534" s="135"/>
      <c r="C534" s="135"/>
      <c r="D534" s="140"/>
      <c r="E534" s="163"/>
      <c r="F534" s="135"/>
    </row>
    <row r="535" spans="1:6" s="136" customFormat="1" x14ac:dyDescent="0.25">
      <c r="A535" s="154"/>
      <c r="B535" s="135"/>
      <c r="C535" s="135"/>
      <c r="D535" s="140"/>
      <c r="E535" s="163"/>
      <c r="F535" s="135"/>
    </row>
    <row r="536" spans="1:6" s="136" customFormat="1" x14ac:dyDescent="0.25">
      <c r="A536" s="154"/>
      <c r="B536" s="135"/>
      <c r="C536" s="135"/>
      <c r="D536" s="140"/>
      <c r="E536" s="163"/>
      <c r="F536" s="135"/>
    </row>
    <row r="537" spans="1:6" s="136" customFormat="1" x14ac:dyDescent="0.25">
      <c r="A537" s="154"/>
      <c r="B537" s="135"/>
      <c r="C537" s="135"/>
      <c r="D537" s="140"/>
      <c r="E537" s="163"/>
      <c r="F537" s="135"/>
    </row>
    <row r="538" spans="1:6" s="136" customFormat="1" x14ac:dyDescent="0.25">
      <c r="A538" s="154"/>
      <c r="B538" s="135"/>
      <c r="C538" s="135"/>
      <c r="D538" s="140"/>
      <c r="E538" s="163"/>
      <c r="F538" s="135"/>
    </row>
    <row r="539" spans="1:6" s="136" customFormat="1" x14ac:dyDescent="0.25">
      <c r="A539" s="154"/>
      <c r="B539" s="135"/>
      <c r="C539" s="135"/>
      <c r="D539" s="140"/>
      <c r="E539" s="163"/>
      <c r="F539" s="135"/>
    </row>
    <row r="540" spans="1:6" s="136" customFormat="1" x14ac:dyDescent="0.25">
      <c r="A540" s="154"/>
      <c r="B540" s="135"/>
      <c r="C540" s="135"/>
      <c r="D540" s="140"/>
      <c r="E540" s="163"/>
      <c r="F540" s="135"/>
    </row>
    <row r="541" spans="1:6" s="136" customFormat="1" x14ac:dyDescent="0.25">
      <c r="A541" s="154"/>
      <c r="B541" s="135"/>
      <c r="C541" s="135"/>
      <c r="D541" s="140"/>
      <c r="E541" s="163"/>
      <c r="F541" s="135"/>
    </row>
    <row r="542" spans="1:6" s="136" customFormat="1" x14ac:dyDescent="0.25">
      <c r="A542" s="154"/>
      <c r="B542" s="135"/>
      <c r="C542" s="135"/>
      <c r="D542" s="140"/>
      <c r="E542" s="163"/>
      <c r="F542" s="135"/>
    </row>
    <row r="543" spans="1:6" s="136" customFormat="1" x14ac:dyDescent="0.25">
      <c r="A543" s="154"/>
      <c r="B543" s="135"/>
      <c r="C543" s="135"/>
      <c r="D543" s="140"/>
      <c r="E543" s="163"/>
      <c r="F543" s="135"/>
    </row>
    <row r="544" spans="1:6" s="136" customFormat="1" x14ac:dyDescent="0.25">
      <c r="A544" s="154"/>
      <c r="B544" s="135"/>
      <c r="C544" s="135"/>
      <c r="D544" s="140"/>
      <c r="E544" s="163"/>
      <c r="F544" s="135"/>
    </row>
    <row r="545" spans="1:6" s="136" customFormat="1" x14ac:dyDescent="0.25">
      <c r="A545" s="154"/>
      <c r="B545" s="135"/>
      <c r="C545" s="135"/>
      <c r="D545" s="140"/>
      <c r="E545" s="163"/>
      <c r="F545" s="135"/>
    </row>
    <row r="546" spans="1:6" s="136" customFormat="1" x14ac:dyDescent="0.25">
      <c r="A546" s="154"/>
      <c r="B546" s="135"/>
      <c r="C546" s="135"/>
      <c r="D546" s="140"/>
      <c r="E546" s="163"/>
      <c r="F546" s="135"/>
    </row>
    <row r="547" spans="1:6" s="136" customFormat="1" x14ac:dyDescent="0.25">
      <c r="A547" s="154"/>
      <c r="B547" s="135"/>
      <c r="C547" s="135"/>
      <c r="D547" s="140"/>
      <c r="E547" s="163"/>
      <c r="F547" s="135"/>
    </row>
    <row r="548" spans="1:6" s="136" customFormat="1" x14ac:dyDescent="0.25">
      <c r="A548" s="154"/>
      <c r="B548" s="135"/>
      <c r="C548" s="135"/>
      <c r="D548" s="140"/>
      <c r="E548" s="163"/>
      <c r="F548" s="135"/>
    </row>
    <row r="549" spans="1:6" s="136" customFormat="1" x14ac:dyDescent="0.25">
      <c r="A549" s="154"/>
      <c r="B549" s="135"/>
      <c r="C549" s="135"/>
      <c r="D549" s="140"/>
      <c r="E549" s="163"/>
      <c r="F549" s="135"/>
    </row>
    <row r="550" spans="1:6" s="136" customFormat="1" x14ac:dyDescent="0.25">
      <c r="A550" s="154"/>
      <c r="B550" s="135"/>
      <c r="C550" s="135"/>
      <c r="D550" s="140"/>
      <c r="E550" s="163"/>
      <c r="F550" s="135"/>
    </row>
    <row r="551" spans="1:6" s="136" customFormat="1" x14ac:dyDescent="0.25">
      <c r="A551" s="154"/>
      <c r="B551" s="135"/>
      <c r="C551" s="135"/>
      <c r="D551" s="140"/>
      <c r="E551" s="163"/>
      <c r="F551" s="135"/>
    </row>
    <row r="552" spans="1:6" s="136" customFormat="1" x14ac:dyDescent="0.25">
      <c r="A552" s="154"/>
      <c r="B552" s="135"/>
      <c r="C552" s="135"/>
      <c r="D552" s="140"/>
      <c r="E552" s="163"/>
      <c r="F552" s="135"/>
    </row>
    <row r="553" spans="1:6" s="136" customFormat="1" x14ac:dyDescent="0.25">
      <c r="A553" s="154"/>
      <c r="B553" s="135"/>
      <c r="C553" s="135"/>
      <c r="D553" s="140"/>
      <c r="E553" s="163"/>
      <c r="F553" s="135"/>
    </row>
    <row r="554" spans="1:6" s="136" customFormat="1" x14ac:dyDescent="0.25">
      <c r="A554" s="154"/>
      <c r="B554" s="135"/>
      <c r="C554" s="135"/>
      <c r="D554" s="140"/>
      <c r="E554" s="163"/>
      <c r="F554" s="135"/>
    </row>
    <row r="555" spans="1:6" s="136" customFormat="1" x14ac:dyDescent="0.25">
      <c r="A555" s="154"/>
      <c r="B555" s="135"/>
      <c r="C555" s="135"/>
      <c r="D555" s="140"/>
      <c r="E555" s="163"/>
      <c r="F555" s="135"/>
    </row>
    <row r="556" spans="1:6" s="136" customFormat="1" x14ac:dyDescent="0.25">
      <c r="A556" s="154"/>
      <c r="B556" s="135"/>
      <c r="C556" s="135"/>
      <c r="D556" s="140"/>
      <c r="E556" s="163"/>
      <c r="F556" s="135"/>
    </row>
    <row r="557" spans="1:6" s="136" customFormat="1" x14ac:dyDescent="0.25">
      <c r="A557" s="154"/>
      <c r="B557" s="135"/>
      <c r="C557" s="135"/>
      <c r="D557" s="140"/>
      <c r="E557" s="163"/>
      <c r="F557" s="135"/>
    </row>
    <row r="558" spans="1:6" s="136" customFormat="1" x14ac:dyDescent="0.25">
      <c r="A558" s="154"/>
      <c r="B558" s="135"/>
      <c r="C558" s="135"/>
      <c r="D558" s="140"/>
      <c r="E558" s="163"/>
      <c r="F558" s="135"/>
    </row>
    <row r="559" spans="1:6" s="136" customFormat="1" x14ac:dyDescent="0.25">
      <c r="A559" s="154"/>
      <c r="B559" s="135"/>
      <c r="C559" s="135"/>
      <c r="D559" s="140"/>
      <c r="E559" s="163"/>
      <c r="F559" s="135"/>
    </row>
    <row r="560" spans="1:6" s="136" customFormat="1" x14ac:dyDescent="0.25">
      <c r="A560" s="154"/>
      <c r="B560" s="135"/>
      <c r="C560" s="135"/>
      <c r="D560" s="140"/>
      <c r="E560" s="163"/>
      <c r="F560" s="135"/>
    </row>
    <row r="561" spans="1:6" s="136" customFormat="1" x14ac:dyDescent="0.25">
      <c r="A561" s="154"/>
      <c r="B561" s="135"/>
      <c r="C561" s="116"/>
      <c r="D561" s="140"/>
      <c r="E561" s="163"/>
      <c r="F561" s="116"/>
    </row>
    <row r="562" spans="1:6" s="136" customFormat="1" x14ac:dyDescent="0.25">
      <c r="A562" s="154"/>
      <c r="B562" s="135"/>
      <c r="C562" s="135"/>
      <c r="D562" s="140"/>
      <c r="E562" s="163"/>
      <c r="F562" s="135"/>
    </row>
    <row r="563" spans="1:6" s="136" customFormat="1" x14ac:dyDescent="0.25">
      <c r="A563" s="154"/>
      <c r="B563" s="135"/>
      <c r="C563" s="135"/>
      <c r="D563" s="140"/>
      <c r="E563" s="163"/>
      <c r="F563" s="135"/>
    </row>
    <row r="564" spans="1:6" s="136" customFormat="1" x14ac:dyDescent="0.25">
      <c r="A564" s="154"/>
      <c r="B564" s="135"/>
      <c r="C564" s="135"/>
      <c r="D564" s="140"/>
      <c r="E564" s="163"/>
      <c r="F564" s="135"/>
    </row>
    <row r="565" spans="1:6" s="136" customFormat="1" x14ac:dyDescent="0.25">
      <c r="A565" s="154"/>
      <c r="B565" s="135"/>
      <c r="C565" s="135"/>
      <c r="D565" s="140"/>
      <c r="E565" s="163"/>
      <c r="F565" s="135"/>
    </row>
    <row r="566" spans="1:6" s="136" customFormat="1" x14ac:dyDescent="0.25">
      <c r="A566" s="154"/>
      <c r="B566" s="135"/>
      <c r="C566" s="135"/>
      <c r="D566" s="140"/>
      <c r="E566" s="163"/>
      <c r="F566" s="135"/>
    </row>
    <row r="567" spans="1:6" s="136" customFormat="1" x14ac:dyDescent="0.25">
      <c r="A567" s="154"/>
      <c r="B567" s="135"/>
      <c r="C567" s="135"/>
      <c r="D567" s="140"/>
      <c r="E567" s="163"/>
      <c r="F567" s="135"/>
    </row>
    <row r="568" spans="1:6" s="136" customFormat="1" x14ac:dyDescent="0.25">
      <c r="A568" s="154"/>
      <c r="B568" s="135"/>
      <c r="C568" s="135"/>
      <c r="D568" s="140"/>
      <c r="E568" s="163"/>
      <c r="F568" s="135"/>
    </row>
    <row r="569" spans="1:6" s="136" customFormat="1" x14ac:dyDescent="0.25">
      <c r="A569" s="154"/>
      <c r="B569" s="135"/>
      <c r="C569" s="135"/>
      <c r="D569" s="140"/>
      <c r="E569" s="163"/>
      <c r="F569" s="135"/>
    </row>
    <row r="570" spans="1:6" s="136" customFormat="1" x14ac:dyDescent="0.25">
      <c r="A570" s="154"/>
      <c r="B570" s="135"/>
      <c r="C570" s="135"/>
      <c r="D570" s="140"/>
      <c r="E570" s="163"/>
      <c r="F570" s="135"/>
    </row>
    <row r="571" spans="1:6" s="136" customFormat="1" x14ac:dyDescent="0.25">
      <c r="A571" s="154"/>
      <c r="B571" s="135"/>
      <c r="C571" s="135"/>
      <c r="D571" s="140"/>
      <c r="E571" s="163"/>
      <c r="F571" s="135"/>
    </row>
    <row r="572" spans="1:6" s="136" customFormat="1" x14ac:dyDescent="0.25">
      <c r="A572" s="154"/>
      <c r="B572" s="135"/>
      <c r="C572" s="135"/>
      <c r="D572" s="140"/>
      <c r="E572" s="163"/>
      <c r="F572" s="135"/>
    </row>
    <row r="573" spans="1:6" s="136" customFormat="1" x14ac:dyDescent="0.25">
      <c r="A573" s="154"/>
      <c r="B573" s="135"/>
      <c r="C573" s="135"/>
      <c r="D573" s="140"/>
      <c r="E573" s="163"/>
      <c r="F573" s="135"/>
    </row>
    <row r="574" spans="1:6" s="136" customFormat="1" x14ac:dyDescent="0.25">
      <c r="A574" s="154"/>
      <c r="B574" s="135"/>
      <c r="C574" s="135"/>
      <c r="D574" s="140"/>
      <c r="E574" s="163"/>
      <c r="F574" s="135"/>
    </row>
    <row r="575" spans="1:6" s="136" customFormat="1" x14ac:dyDescent="0.25">
      <c r="A575" s="154"/>
      <c r="B575" s="135"/>
      <c r="C575" s="135"/>
      <c r="D575" s="140"/>
      <c r="E575" s="163"/>
      <c r="F575" s="135"/>
    </row>
    <row r="576" spans="1:6" s="136" customFormat="1" x14ac:dyDescent="0.25">
      <c r="A576" s="154"/>
      <c r="B576" s="135"/>
      <c r="C576" s="135"/>
      <c r="D576" s="140"/>
      <c r="E576" s="163"/>
      <c r="F576" s="135"/>
    </row>
    <row r="577" spans="1:6" s="136" customFormat="1" x14ac:dyDescent="0.25">
      <c r="A577" s="154"/>
      <c r="B577" s="135"/>
      <c r="C577" s="135"/>
      <c r="D577" s="140"/>
      <c r="E577" s="163"/>
      <c r="F577" s="135"/>
    </row>
    <row r="578" spans="1:6" s="136" customFormat="1" x14ac:dyDescent="0.25">
      <c r="A578" s="154"/>
      <c r="B578" s="135"/>
      <c r="C578" s="135"/>
      <c r="D578" s="140"/>
      <c r="E578" s="163"/>
      <c r="F578" s="135"/>
    </row>
    <row r="579" spans="1:6" s="136" customFormat="1" x14ac:dyDescent="0.25">
      <c r="A579" s="154"/>
      <c r="B579" s="135"/>
      <c r="C579" s="116"/>
      <c r="D579" s="140"/>
      <c r="E579" s="163"/>
      <c r="F579" s="116"/>
    </row>
    <row r="580" spans="1:6" s="136" customFormat="1" x14ac:dyDescent="0.25">
      <c r="A580" s="154"/>
      <c r="B580" s="135"/>
      <c r="C580" s="135"/>
      <c r="D580" s="140"/>
      <c r="E580" s="163"/>
      <c r="F580" s="135"/>
    </row>
    <row r="581" spans="1:6" s="136" customFormat="1" x14ac:dyDescent="0.25">
      <c r="A581" s="154"/>
      <c r="B581" s="135"/>
      <c r="C581" s="135"/>
      <c r="D581" s="140"/>
      <c r="E581" s="163"/>
      <c r="F581" s="135"/>
    </row>
    <row r="582" spans="1:6" s="136" customFormat="1" x14ac:dyDescent="0.25">
      <c r="A582" s="154"/>
      <c r="B582" s="135"/>
      <c r="C582" s="135"/>
      <c r="D582" s="140"/>
      <c r="E582" s="163"/>
      <c r="F582" s="135"/>
    </row>
    <row r="583" spans="1:6" s="136" customFormat="1" x14ac:dyDescent="0.25">
      <c r="A583" s="154"/>
      <c r="B583" s="135"/>
      <c r="C583" s="135"/>
      <c r="D583" s="140"/>
      <c r="E583" s="163"/>
      <c r="F583" s="135"/>
    </row>
    <row r="584" spans="1:6" s="136" customFormat="1" x14ac:dyDescent="0.25">
      <c r="A584" s="154"/>
      <c r="B584" s="135"/>
      <c r="C584" s="135"/>
      <c r="D584" s="140"/>
      <c r="E584" s="163"/>
      <c r="F584" s="135"/>
    </row>
    <row r="585" spans="1:6" s="136" customFormat="1" x14ac:dyDescent="0.25">
      <c r="A585" s="154"/>
      <c r="B585" s="135"/>
      <c r="C585" s="135"/>
      <c r="D585" s="140"/>
      <c r="E585" s="163"/>
      <c r="F585" s="135"/>
    </row>
    <row r="586" spans="1:6" s="136" customFormat="1" x14ac:dyDescent="0.25">
      <c r="A586" s="154"/>
      <c r="B586" s="135"/>
      <c r="C586" s="135"/>
      <c r="D586" s="140"/>
      <c r="E586" s="163"/>
      <c r="F586" s="135"/>
    </row>
    <row r="587" spans="1:6" s="136" customFormat="1" x14ac:dyDescent="0.25">
      <c r="A587" s="154"/>
      <c r="B587" s="135"/>
      <c r="C587" s="135"/>
      <c r="D587" s="140"/>
      <c r="E587" s="163"/>
      <c r="F587" s="135"/>
    </row>
    <row r="588" spans="1:6" s="136" customFormat="1" x14ac:dyDescent="0.25">
      <c r="A588" s="154"/>
      <c r="B588" s="135"/>
      <c r="C588" s="135"/>
      <c r="D588" s="140"/>
      <c r="E588" s="163"/>
      <c r="F588" s="135"/>
    </row>
    <row r="589" spans="1:6" s="136" customFormat="1" x14ac:dyDescent="0.25">
      <c r="A589" s="154"/>
      <c r="B589" s="135"/>
      <c r="C589" s="135"/>
      <c r="D589" s="140"/>
      <c r="E589" s="163"/>
      <c r="F589" s="135"/>
    </row>
    <row r="590" spans="1:6" s="136" customFormat="1" x14ac:dyDescent="0.25">
      <c r="A590" s="154"/>
      <c r="B590" s="135"/>
      <c r="C590" s="135"/>
      <c r="D590" s="140"/>
      <c r="E590" s="163"/>
      <c r="F590" s="135"/>
    </row>
    <row r="591" spans="1:6" s="136" customFormat="1" x14ac:dyDescent="0.25">
      <c r="A591" s="154"/>
      <c r="B591" s="135"/>
      <c r="C591" s="135"/>
      <c r="D591" s="140"/>
      <c r="E591" s="163"/>
      <c r="F591" s="135"/>
    </row>
    <row r="592" spans="1:6" s="136" customFormat="1" x14ac:dyDescent="0.25">
      <c r="A592" s="154"/>
      <c r="B592" s="135"/>
      <c r="C592" s="135"/>
      <c r="D592" s="140"/>
      <c r="E592" s="163"/>
      <c r="F592" s="135"/>
    </row>
    <row r="593" spans="1:6" s="136" customFormat="1" x14ac:dyDescent="0.25">
      <c r="A593" s="154"/>
      <c r="B593" s="135"/>
      <c r="C593" s="116"/>
      <c r="D593" s="140"/>
      <c r="E593" s="163"/>
      <c r="F593" s="116"/>
    </row>
    <row r="594" spans="1:6" s="136" customFormat="1" x14ac:dyDescent="0.25">
      <c r="A594" s="154"/>
      <c r="B594" s="135"/>
      <c r="C594" s="135"/>
      <c r="D594" s="140"/>
      <c r="E594" s="163"/>
      <c r="F594" s="135"/>
    </row>
    <row r="595" spans="1:6" s="136" customFormat="1" x14ac:dyDescent="0.25">
      <c r="A595" s="154"/>
      <c r="B595" s="135"/>
      <c r="C595" s="135"/>
      <c r="D595" s="140"/>
      <c r="E595" s="163"/>
      <c r="F595" s="135"/>
    </row>
    <row r="596" spans="1:6" s="136" customFormat="1" x14ac:dyDescent="0.25">
      <c r="A596" s="154"/>
      <c r="B596" s="135"/>
      <c r="C596" s="135"/>
      <c r="D596" s="140"/>
      <c r="E596" s="163"/>
      <c r="F596" s="135"/>
    </row>
    <row r="597" spans="1:6" s="136" customFormat="1" x14ac:dyDescent="0.25">
      <c r="A597" s="154"/>
      <c r="B597" s="135"/>
      <c r="C597" s="135"/>
      <c r="D597" s="140"/>
      <c r="E597" s="163"/>
      <c r="F597" s="135"/>
    </row>
    <row r="598" spans="1:6" s="136" customFormat="1" x14ac:dyDescent="0.25">
      <c r="A598" s="154"/>
      <c r="B598" s="135"/>
      <c r="C598" s="135"/>
      <c r="D598" s="140"/>
      <c r="E598" s="163"/>
      <c r="F598" s="135"/>
    </row>
    <row r="599" spans="1:6" s="136" customFormat="1" x14ac:dyDescent="0.25">
      <c r="A599" s="154"/>
      <c r="B599" s="135"/>
      <c r="C599" s="135"/>
      <c r="D599" s="140"/>
      <c r="E599" s="163"/>
      <c r="F599" s="135"/>
    </row>
    <row r="600" spans="1:6" s="136" customFormat="1" x14ac:dyDescent="0.25">
      <c r="A600" s="154"/>
      <c r="B600" s="135"/>
      <c r="C600" s="135"/>
      <c r="D600" s="140"/>
      <c r="E600" s="163"/>
      <c r="F600" s="135"/>
    </row>
    <row r="601" spans="1:6" s="136" customFormat="1" x14ac:dyDescent="0.25">
      <c r="A601" s="154"/>
      <c r="B601" s="135"/>
      <c r="C601" s="135"/>
      <c r="D601" s="140"/>
      <c r="E601" s="163"/>
      <c r="F601" s="135"/>
    </row>
    <row r="602" spans="1:6" s="136" customFormat="1" x14ac:dyDescent="0.25">
      <c r="A602" s="154"/>
      <c r="B602" s="135"/>
      <c r="C602" s="135"/>
      <c r="D602" s="140"/>
      <c r="E602" s="163"/>
      <c r="F602" s="135"/>
    </row>
    <row r="603" spans="1:6" s="136" customFormat="1" x14ac:dyDescent="0.25">
      <c r="A603" s="154"/>
      <c r="B603" s="135"/>
      <c r="C603" s="135"/>
      <c r="D603" s="140"/>
      <c r="E603" s="163"/>
      <c r="F603" s="135"/>
    </row>
    <row r="604" spans="1:6" s="136" customFormat="1" x14ac:dyDescent="0.25">
      <c r="A604" s="154"/>
      <c r="B604" s="135"/>
      <c r="C604" s="135"/>
      <c r="D604" s="140"/>
      <c r="E604" s="163"/>
      <c r="F604" s="135"/>
    </row>
    <row r="605" spans="1:6" s="136" customFormat="1" x14ac:dyDescent="0.25">
      <c r="A605" s="154"/>
      <c r="B605" s="135"/>
      <c r="C605" s="135"/>
      <c r="D605" s="140"/>
      <c r="E605" s="163"/>
      <c r="F605" s="135"/>
    </row>
    <row r="606" spans="1:6" s="136" customFormat="1" x14ac:dyDescent="0.25">
      <c r="A606" s="154"/>
      <c r="B606" s="135"/>
      <c r="C606" s="135"/>
      <c r="D606" s="140"/>
      <c r="E606" s="163"/>
      <c r="F606" s="135"/>
    </row>
    <row r="607" spans="1:6" s="136" customFormat="1" x14ac:dyDescent="0.25">
      <c r="A607" s="154"/>
      <c r="B607" s="135"/>
      <c r="C607" s="135"/>
      <c r="D607" s="140"/>
      <c r="E607" s="163"/>
      <c r="F607" s="135"/>
    </row>
    <row r="608" spans="1:6" s="136" customFormat="1" x14ac:dyDescent="0.25">
      <c r="A608" s="154"/>
      <c r="B608" s="135"/>
      <c r="C608" s="135"/>
      <c r="D608" s="140"/>
      <c r="E608" s="163"/>
      <c r="F608" s="135"/>
    </row>
    <row r="609" spans="1:6" s="136" customFormat="1" x14ac:dyDescent="0.25">
      <c r="A609" s="154"/>
      <c r="B609" s="135"/>
      <c r="C609" s="135"/>
      <c r="D609" s="140"/>
      <c r="E609" s="163"/>
      <c r="F609" s="135"/>
    </row>
    <row r="610" spans="1:6" s="136" customFormat="1" x14ac:dyDescent="0.25">
      <c r="A610" s="154"/>
      <c r="B610" s="135"/>
      <c r="C610" s="135"/>
      <c r="D610" s="140"/>
      <c r="E610" s="163"/>
      <c r="F610" s="135"/>
    </row>
    <row r="611" spans="1:6" s="136" customFormat="1" x14ac:dyDescent="0.25">
      <c r="A611" s="154"/>
      <c r="B611" s="135"/>
      <c r="C611" s="135"/>
      <c r="D611" s="140"/>
      <c r="E611" s="163"/>
      <c r="F611" s="135"/>
    </row>
    <row r="612" spans="1:6" s="136" customFormat="1" x14ac:dyDescent="0.25">
      <c r="A612" s="154"/>
      <c r="B612" s="135"/>
      <c r="C612" s="135"/>
      <c r="D612" s="140"/>
      <c r="E612" s="163"/>
      <c r="F612" s="135"/>
    </row>
    <row r="613" spans="1:6" s="136" customFormat="1" x14ac:dyDescent="0.25">
      <c r="A613" s="154"/>
      <c r="B613" s="135"/>
      <c r="C613" s="135"/>
      <c r="D613" s="140"/>
      <c r="E613" s="163"/>
      <c r="F613" s="135"/>
    </row>
    <row r="614" spans="1:6" s="136" customFormat="1" x14ac:dyDescent="0.25">
      <c r="A614" s="154"/>
      <c r="B614" s="135"/>
      <c r="C614" s="135"/>
      <c r="D614" s="140"/>
      <c r="E614" s="163"/>
      <c r="F614" s="135"/>
    </row>
    <row r="615" spans="1:6" s="136" customFormat="1" x14ac:dyDescent="0.25">
      <c r="A615" s="154"/>
      <c r="B615" s="135"/>
      <c r="C615" s="135"/>
      <c r="D615" s="140"/>
      <c r="E615" s="163"/>
      <c r="F615" s="135"/>
    </row>
    <row r="616" spans="1:6" s="136" customFormat="1" x14ac:dyDescent="0.25">
      <c r="A616" s="154"/>
      <c r="B616" s="135"/>
      <c r="C616" s="135"/>
      <c r="D616" s="140"/>
      <c r="E616" s="163"/>
      <c r="F616" s="135"/>
    </row>
    <row r="617" spans="1:6" s="136" customFormat="1" x14ac:dyDescent="0.25">
      <c r="A617" s="154"/>
      <c r="B617" s="135"/>
      <c r="C617" s="135"/>
      <c r="D617" s="140"/>
      <c r="E617" s="163"/>
      <c r="F617" s="135"/>
    </row>
    <row r="618" spans="1:6" s="136" customFormat="1" x14ac:dyDescent="0.25">
      <c r="A618" s="154"/>
      <c r="B618" s="135"/>
      <c r="C618" s="135"/>
      <c r="D618" s="140"/>
      <c r="E618" s="163"/>
      <c r="F618" s="135"/>
    </row>
    <row r="619" spans="1:6" s="136" customFormat="1" x14ac:dyDescent="0.25">
      <c r="A619" s="154"/>
      <c r="B619" s="135"/>
      <c r="C619" s="135"/>
      <c r="D619" s="140"/>
      <c r="E619" s="163"/>
      <c r="F619" s="135"/>
    </row>
    <row r="620" spans="1:6" s="136" customFormat="1" x14ac:dyDescent="0.25">
      <c r="A620" s="154"/>
      <c r="B620" s="135"/>
      <c r="C620" s="135"/>
      <c r="D620" s="140"/>
      <c r="E620" s="163"/>
      <c r="F620" s="135"/>
    </row>
    <row r="621" spans="1:6" s="136" customFormat="1" x14ac:dyDescent="0.25">
      <c r="A621" s="154"/>
      <c r="B621" s="135"/>
      <c r="C621" s="135"/>
      <c r="D621" s="140"/>
      <c r="E621" s="163"/>
      <c r="F621" s="135"/>
    </row>
    <row r="622" spans="1:6" s="136" customFormat="1" x14ac:dyDescent="0.25">
      <c r="A622" s="154"/>
      <c r="B622" s="135"/>
      <c r="C622" s="135"/>
      <c r="D622" s="140"/>
      <c r="E622" s="163"/>
      <c r="F622" s="135"/>
    </row>
    <row r="623" spans="1:6" s="136" customFormat="1" x14ac:dyDescent="0.25">
      <c r="A623" s="154"/>
      <c r="B623" s="135"/>
      <c r="C623" s="135"/>
      <c r="D623" s="140"/>
      <c r="E623" s="163"/>
      <c r="F623" s="135"/>
    </row>
    <row r="624" spans="1:6" s="136" customFormat="1" x14ac:dyDescent="0.25">
      <c r="A624" s="154"/>
      <c r="B624" s="135"/>
      <c r="C624" s="135"/>
      <c r="D624" s="140"/>
      <c r="E624" s="163"/>
      <c r="F624" s="135"/>
    </row>
    <row r="625" spans="1:6" s="136" customFormat="1" x14ac:dyDescent="0.25">
      <c r="A625" s="154"/>
      <c r="B625" s="135"/>
      <c r="C625" s="135"/>
      <c r="D625" s="140"/>
      <c r="E625" s="163"/>
      <c r="F625" s="135"/>
    </row>
    <row r="626" spans="1:6" s="136" customFormat="1" x14ac:dyDescent="0.25">
      <c r="A626" s="154"/>
      <c r="B626" s="135"/>
      <c r="C626" s="135"/>
      <c r="D626" s="140"/>
      <c r="E626" s="163"/>
      <c r="F626" s="135"/>
    </row>
    <row r="627" spans="1:6" s="136" customFormat="1" x14ac:dyDescent="0.25">
      <c r="A627" s="154"/>
      <c r="B627" s="135"/>
      <c r="C627" s="135"/>
      <c r="D627" s="140"/>
      <c r="E627" s="163"/>
      <c r="F627" s="135"/>
    </row>
    <row r="628" spans="1:6" s="136" customFormat="1" x14ac:dyDescent="0.25">
      <c r="A628" s="154"/>
      <c r="B628" s="135"/>
      <c r="C628" s="135"/>
      <c r="D628" s="140"/>
      <c r="E628" s="163"/>
      <c r="F628" s="135"/>
    </row>
    <row r="629" spans="1:6" s="136" customFormat="1" x14ac:dyDescent="0.25">
      <c r="A629" s="154"/>
      <c r="B629" s="135"/>
      <c r="C629" s="135"/>
      <c r="D629" s="140"/>
      <c r="E629" s="163"/>
      <c r="F629" s="135"/>
    </row>
    <row r="630" spans="1:6" s="136" customFormat="1" x14ac:dyDescent="0.25">
      <c r="A630" s="154"/>
      <c r="B630" s="135"/>
      <c r="C630" s="135"/>
      <c r="D630" s="140"/>
      <c r="E630" s="163"/>
      <c r="F630" s="135"/>
    </row>
    <row r="631" spans="1:6" s="136" customFormat="1" x14ac:dyDescent="0.25">
      <c r="A631" s="154"/>
      <c r="B631" s="135"/>
      <c r="C631" s="135"/>
      <c r="D631" s="140"/>
      <c r="E631" s="163"/>
      <c r="F631" s="135"/>
    </row>
    <row r="632" spans="1:6" s="136" customFormat="1" x14ac:dyDescent="0.25">
      <c r="A632" s="154"/>
      <c r="B632" s="135"/>
      <c r="C632" s="135"/>
      <c r="D632" s="140"/>
      <c r="E632" s="163"/>
      <c r="F632" s="135"/>
    </row>
    <row r="633" spans="1:6" s="136" customFormat="1" x14ac:dyDescent="0.25">
      <c r="A633" s="154"/>
      <c r="B633" s="135"/>
      <c r="C633" s="135"/>
      <c r="D633" s="140"/>
      <c r="E633" s="163"/>
      <c r="F633" s="135"/>
    </row>
    <row r="634" spans="1:6" s="136" customFormat="1" x14ac:dyDescent="0.25">
      <c r="A634" s="154"/>
      <c r="B634" s="135"/>
      <c r="C634" s="135"/>
      <c r="D634" s="140"/>
      <c r="E634" s="163"/>
      <c r="F634" s="135"/>
    </row>
    <row r="635" spans="1:6" s="136" customFormat="1" x14ac:dyDescent="0.25">
      <c r="A635" s="154"/>
      <c r="B635" s="135"/>
      <c r="C635" s="135"/>
      <c r="D635" s="140"/>
      <c r="E635" s="163"/>
      <c r="F635" s="135"/>
    </row>
    <row r="636" spans="1:6" s="136" customFormat="1" x14ac:dyDescent="0.25">
      <c r="A636" s="154"/>
      <c r="B636" s="135"/>
      <c r="C636" s="135"/>
      <c r="D636" s="140"/>
      <c r="E636" s="163"/>
      <c r="F636" s="135"/>
    </row>
    <row r="637" spans="1:6" s="136" customFormat="1" x14ac:dyDescent="0.25">
      <c r="A637" s="154"/>
      <c r="B637" s="135"/>
      <c r="C637" s="135"/>
      <c r="D637" s="140"/>
      <c r="E637" s="163"/>
      <c r="F637" s="135"/>
    </row>
    <row r="638" spans="1:6" s="136" customFormat="1" x14ac:dyDescent="0.25">
      <c r="A638" s="154"/>
      <c r="B638" s="135"/>
      <c r="C638" s="135"/>
      <c r="D638" s="140"/>
      <c r="E638" s="163"/>
      <c r="F638" s="135"/>
    </row>
    <row r="639" spans="1:6" s="136" customFormat="1" x14ac:dyDescent="0.25">
      <c r="A639" s="154"/>
      <c r="B639" s="135"/>
      <c r="C639" s="135"/>
      <c r="D639" s="140"/>
      <c r="E639" s="163"/>
      <c r="F639" s="135"/>
    </row>
    <row r="640" spans="1:6" s="136" customFormat="1" x14ac:dyDescent="0.25">
      <c r="A640" s="154"/>
      <c r="B640" s="135"/>
      <c r="C640" s="135"/>
      <c r="D640" s="140"/>
      <c r="E640" s="163"/>
      <c r="F640" s="135"/>
    </row>
    <row r="641" spans="1:6" s="136" customFormat="1" x14ac:dyDescent="0.25">
      <c r="A641" s="154"/>
      <c r="B641" s="135"/>
      <c r="C641" s="116"/>
      <c r="D641" s="140"/>
      <c r="E641" s="163"/>
      <c r="F641" s="116"/>
    </row>
    <row r="642" spans="1:6" s="136" customFormat="1" x14ac:dyDescent="0.25">
      <c r="A642" s="154"/>
      <c r="B642" s="135"/>
      <c r="C642" s="135"/>
      <c r="D642" s="140"/>
      <c r="E642" s="163"/>
      <c r="F642" s="135"/>
    </row>
    <row r="643" spans="1:6" s="136" customFormat="1" x14ac:dyDescent="0.25">
      <c r="A643" s="154"/>
      <c r="B643" s="135"/>
      <c r="C643" s="135"/>
      <c r="D643" s="140"/>
      <c r="E643" s="163"/>
      <c r="F643" s="135"/>
    </row>
    <row r="644" spans="1:6" s="136" customFormat="1" x14ac:dyDescent="0.25">
      <c r="A644" s="154"/>
      <c r="B644" s="135"/>
      <c r="C644" s="135"/>
      <c r="D644" s="140"/>
      <c r="E644" s="163"/>
      <c r="F644" s="135"/>
    </row>
    <row r="645" spans="1:6" s="136" customFormat="1" x14ac:dyDescent="0.25">
      <c r="A645" s="154"/>
      <c r="B645" s="135"/>
      <c r="C645" s="135"/>
      <c r="D645" s="140"/>
      <c r="E645" s="163"/>
      <c r="F645" s="135"/>
    </row>
    <row r="646" spans="1:6" s="136" customFormat="1" x14ac:dyDescent="0.25">
      <c r="A646" s="154"/>
      <c r="B646" s="135"/>
      <c r="C646" s="135"/>
      <c r="D646" s="140"/>
      <c r="E646" s="163"/>
      <c r="F646" s="135"/>
    </row>
    <row r="647" spans="1:6" s="136" customFormat="1" x14ac:dyDescent="0.25">
      <c r="A647" s="154"/>
      <c r="B647" s="135"/>
      <c r="C647" s="135"/>
      <c r="D647" s="140"/>
      <c r="E647" s="163"/>
      <c r="F647" s="135"/>
    </row>
    <row r="648" spans="1:6" s="136" customFormat="1" x14ac:dyDescent="0.25">
      <c r="A648" s="154"/>
      <c r="B648" s="135"/>
      <c r="C648" s="116"/>
      <c r="D648" s="140"/>
      <c r="E648" s="163"/>
      <c r="F648" s="116"/>
    </row>
    <row r="649" spans="1:6" s="136" customFormat="1" x14ac:dyDescent="0.25">
      <c r="A649" s="154"/>
      <c r="B649" s="135"/>
      <c r="C649" s="135"/>
      <c r="D649" s="140"/>
      <c r="E649" s="163"/>
      <c r="F649" s="135"/>
    </row>
    <row r="650" spans="1:6" s="136" customFormat="1" x14ac:dyDescent="0.25">
      <c r="A650" s="154"/>
      <c r="B650" s="135"/>
      <c r="C650" s="135"/>
      <c r="D650" s="140"/>
      <c r="E650" s="163"/>
      <c r="F650" s="135"/>
    </row>
    <row r="651" spans="1:6" s="136" customFormat="1" x14ac:dyDescent="0.25">
      <c r="A651" s="154"/>
      <c r="B651" s="135"/>
      <c r="C651" s="135"/>
      <c r="D651" s="140"/>
      <c r="E651" s="163"/>
      <c r="F651" s="135"/>
    </row>
    <row r="652" spans="1:6" s="136" customFormat="1" x14ac:dyDescent="0.25">
      <c r="A652" s="154"/>
      <c r="B652" s="135"/>
      <c r="C652" s="135"/>
      <c r="D652" s="140"/>
      <c r="E652" s="163"/>
      <c r="F652" s="135"/>
    </row>
    <row r="653" spans="1:6" s="136" customFormat="1" x14ac:dyDescent="0.25">
      <c r="A653" s="154"/>
      <c r="B653" s="135"/>
      <c r="C653" s="135"/>
      <c r="D653" s="140"/>
      <c r="E653" s="163"/>
      <c r="F653" s="135"/>
    </row>
    <row r="654" spans="1:6" s="136" customFormat="1" x14ac:dyDescent="0.25">
      <c r="A654" s="154"/>
      <c r="B654" s="135"/>
      <c r="C654" s="135"/>
      <c r="D654" s="140"/>
      <c r="E654" s="163"/>
      <c r="F654" s="135"/>
    </row>
    <row r="655" spans="1:6" s="136" customFormat="1" x14ac:dyDescent="0.25">
      <c r="A655" s="154"/>
      <c r="B655" s="135"/>
      <c r="C655" s="135"/>
      <c r="D655" s="140"/>
      <c r="E655" s="163"/>
      <c r="F655" s="135"/>
    </row>
    <row r="656" spans="1:6" s="136" customFormat="1" x14ac:dyDescent="0.25">
      <c r="A656" s="154"/>
      <c r="B656" s="135"/>
      <c r="C656" s="135"/>
      <c r="D656" s="140"/>
      <c r="E656" s="163"/>
      <c r="F656" s="135"/>
    </row>
    <row r="657" spans="1:6" s="136" customFormat="1" x14ac:dyDescent="0.25">
      <c r="A657" s="154"/>
      <c r="B657" s="135"/>
      <c r="C657" s="135"/>
      <c r="D657" s="140"/>
      <c r="E657" s="163"/>
      <c r="F657" s="135"/>
    </row>
    <row r="658" spans="1:6" s="136" customFormat="1" x14ac:dyDescent="0.25">
      <c r="A658" s="154"/>
      <c r="B658" s="135"/>
      <c r="C658" s="135"/>
      <c r="D658" s="140"/>
      <c r="E658" s="163"/>
      <c r="F658" s="135"/>
    </row>
    <row r="659" spans="1:6" s="136" customFormat="1" x14ac:dyDescent="0.25">
      <c r="A659" s="154"/>
      <c r="B659" s="135"/>
      <c r="C659" s="135"/>
      <c r="D659" s="140"/>
      <c r="E659" s="163"/>
      <c r="F659" s="135"/>
    </row>
    <row r="660" spans="1:6" s="136" customFormat="1" x14ac:dyDescent="0.25">
      <c r="A660" s="154"/>
      <c r="B660" s="135"/>
      <c r="C660" s="135"/>
      <c r="D660" s="140"/>
      <c r="E660" s="163"/>
      <c r="F660" s="135"/>
    </row>
    <row r="661" spans="1:6" s="136" customFormat="1" x14ac:dyDescent="0.25">
      <c r="A661" s="154"/>
      <c r="B661" s="135"/>
      <c r="C661" s="135"/>
      <c r="D661" s="140"/>
      <c r="E661" s="163"/>
      <c r="F661" s="135"/>
    </row>
    <row r="662" spans="1:6" s="136" customFormat="1" x14ac:dyDescent="0.25">
      <c r="A662" s="154"/>
      <c r="B662" s="135"/>
      <c r="C662" s="140"/>
      <c r="D662" s="140"/>
      <c r="E662" s="163"/>
      <c r="F662" s="140"/>
    </row>
    <row r="663" spans="1:6" s="136" customFormat="1" x14ac:dyDescent="0.25">
      <c r="A663" s="154"/>
      <c r="B663" s="135"/>
      <c r="C663" s="135"/>
      <c r="D663" s="140"/>
      <c r="E663" s="163"/>
      <c r="F663" s="135"/>
    </row>
    <row r="664" spans="1:6" s="136" customFormat="1" x14ac:dyDescent="0.25">
      <c r="A664" s="154"/>
      <c r="B664" s="135"/>
      <c r="C664" s="135"/>
      <c r="D664" s="140"/>
      <c r="E664" s="163"/>
      <c r="F664" s="135"/>
    </row>
    <row r="665" spans="1:6" s="136" customFormat="1" x14ac:dyDescent="0.25">
      <c r="A665" s="154"/>
      <c r="B665" s="135"/>
      <c r="C665" s="135"/>
      <c r="D665" s="140"/>
      <c r="E665" s="163"/>
      <c r="F665" s="135"/>
    </row>
    <row r="666" spans="1:6" s="136" customFormat="1" x14ac:dyDescent="0.25">
      <c r="A666" s="154"/>
      <c r="B666" s="135"/>
      <c r="C666" s="135"/>
      <c r="D666" s="140"/>
      <c r="E666" s="163"/>
      <c r="F666" s="135"/>
    </row>
    <row r="667" spans="1:6" s="136" customFormat="1" x14ac:dyDescent="0.25">
      <c r="A667" s="154"/>
      <c r="B667" s="135"/>
      <c r="C667" s="135"/>
      <c r="D667" s="140"/>
      <c r="E667" s="163"/>
      <c r="F667" s="135"/>
    </row>
    <row r="668" spans="1:6" s="136" customFormat="1" x14ac:dyDescent="0.25">
      <c r="A668" s="154"/>
      <c r="B668" s="135"/>
      <c r="C668" s="135"/>
      <c r="D668" s="140"/>
      <c r="E668" s="163"/>
      <c r="F668" s="135"/>
    </row>
    <row r="669" spans="1:6" s="136" customFormat="1" x14ac:dyDescent="0.25">
      <c r="A669" s="154"/>
      <c r="B669" s="135"/>
      <c r="C669" s="135"/>
      <c r="D669" s="140"/>
      <c r="E669" s="163"/>
      <c r="F669" s="135"/>
    </row>
    <row r="670" spans="1:6" s="136" customFormat="1" x14ac:dyDescent="0.25">
      <c r="A670" s="154"/>
      <c r="B670" s="135"/>
      <c r="C670" s="135"/>
      <c r="D670" s="140"/>
      <c r="E670" s="163"/>
      <c r="F670" s="135"/>
    </row>
    <row r="671" spans="1:6" s="136" customFormat="1" x14ac:dyDescent="0.25">
      <c r="A671" s="154"/>
      <c r="B671" s="135"/>
      <c r="C671" s="135"/>
      <c r="D671" s="140"/>
      <c r="E671" s="163"/>
      <c r="F671" s="135"/>
    </row>
    <row r="672" spans="1:6" s="136" customFormat="1" x14ac:dyDescent="0.25">
      <c r="A672" s="154"/>
      <c r="B672" s="135"/>
      <c r="C672" s="135"/>
      <c r="D672" s="140"/>
      <c r="E672" s="163"/>
      <c r="F672" s="135"/>
    </row>
    <row r="673" spans="1:6" s="136" customFormat="1" x14ac:dyDescent="0.25">
      <c r="A673" s="154"/>
      <c r="B673" s="135"/>
      <c r="C673" s="135"/>
      <c r="D673" s="140"/>
      <c r="E673" s="163"/>
      <c r="F673" s="135"/>
    </row>
    <row r="674" spans="1:6" s="136" customFormat="1" x14ac:dyDescent="0.25">
      <c r="A674" s="154"/>
      <c r="B674" s="135"/>
      <c r="C674" s="153"/>
      <c r="D674" s="140"/>
      <c r="E674" s="163"/>
      <c r="F674" s="153"/>
    </row>
    <row r="675" spans="1:6" s="136" customFormat="1" x14ac:dyDescent="0.25">
      <c r="A675" s="154"/>
      <c r="B675" s="135"/>
      <c r="C675" s="135"/>
      <c r="D675" s="140"/>
      <c r="E675" s="163"/>
      <c r="F675" s="135"/>
    </row>
    <row r="676" spans="1:6" s="136" customFormat="1" x14ac:dyDescent="0.25">
      <c r="A676" s="154"/>
      <c r="B676" s="135"/>
      <c r="C676" s="140"/>
      <c r="D676" s="140"/>
      <c r="E676" s="163"/>
      <c r="F676" s="140"/>
    </row>
    <row r="677" spans="1:6" s="136" customFormat="1" x14ac:dyDescent="0.25">
      <c r="A677" s="154"/>
      <c r="B677" s="135"/>
      <c r="C677" s="135"/>
      <c r="D677" s="140"/>
      <c r="E677" s="163"/>
      <c r="F677" s="135"/>
    </row>
    <row r="678" spans="1:6" s="136" customFormat="1" x14ac:dyDescent="0.25">
      <c r="A678" s="154"/>
      <c r="B678" s="135"/>
      <c r="C678" s="135"/>
      <c r="D678" s="140"/>
      <c r="E678" s="163"/>
      <c r="F678" s="135"/>
    </row>
    <row r="679" spans="1:6" s="136" customFormat="1" x14ac:dyDescent="0.25">
      <c r="A679" s="154"/>
      <c r="B679" s="135"/>
      <c r="C679" s="135"/>
      <c r="D679" s="140"/>
      <c r="E679" s="163"/>
      <c r="F679" s="135"/>
    </row>
    <row r="680" spans="1:6" s="136" customFormat="1" x14ac:dyDescent="0.25">
      <c r="A680" s="154"/>
      <c r="B680" s="135"/>
      <c r="C680" s="135"/>
      <c r="D680" s="140"/>
      <c r="E680" s="163"/>
      <c r="F680" s="135"/>
    </row>
    <row r="681" spans="1:6" s="136" customFormat="1" x14ac:dyDescent="0.25">
      <c r="A681" s="154"/>
      <c r="B681" s="135"/>
      <c r="C681" s="135"/>
      <c r="D681" s="140"/>
      <c r="E681" s="163"/>
      <c r="F681" s="135"/>
    </row>
    <row r="682" spans="1:6" s="136" customFormat="1" x14ac:dyDescent="0.25">
      <c r="A682" s="154"/>
      <c r="B682" s="135"/>
      <c r="C682" s="135"/>
      <c r="D682" s="140"/>
      <c r="E682" s="163"/>
      <c r="F682" s="135"/>
    </row>
    <row r="683" spans="1:6" s="136" customFormat="1" x14ac:dyDescent="0.25">
      <c r="A683" s="154"/>
      <c r="B683" s="135"/>
      <c r="C683" s="135"/>
      <c r="D683" s="140"/>
      <c r="E683" s="163"/>
      <c r="F683" s="135"/>
    </row>
    <row r="684" spans="1:6" s="136" customFormat="1" x14ac:dyDescent="0.25">
      <c r="A684" s="154"/>
      <c r="B684" s="135"/>
      <c r="C684" s="135"/>
      <c r="D684" s="140"/>
      <c r="E684" s="163"/>
      <c r="F684" s="135"/>
    </row>
    <row r="685" spans="1:6" s="136" customFormat="1" x14ac:dyDescent="0.25">
      <c r="A685" s="154"/>
      <c r="B685" s="135"/>
      <c r="C685" s="135"/>
      <c r="D685" s="140"/>
      <c r="E685" s="163"/>
      <c r="F685" s="135"/>
    </row>
    <row r="686" spans="1:6" s="136" customFormat="1" x14ac:dyDescent="0.25">
      <c r="A686" s="154"/>
      <c r="B686" s="135"/>
      <c r="C686" s="135"/>
      <c r="D686" s="140"/>
      <c r="E686" s="163"/>
      <c r="F686" s="135"/>
    </row>
    <row r="687" spans="1:6" s="136" customFormat="1" x14ac:dyDescent="0.25">
      <c r="A687" s="154"/>
      <c r="B687" s="135"/>
      <c r="C687" s="135"/>
      <c r="D687" s="140"/>
      <c r="E687" s="163"/>
      <c r="F687" s="135"/>
    </row>
    <row r="688" spans="1:6" s="136" customFormat="1" x14ac:dyDescent="0.25">
      <c r="A688" s="154"/>
      <c r="B688" s="135"/>
      <c r="C688" s="135"/>
      <c r="D688" s="140"/>
      <c r="E688" s="163"/>
      <c r="F688" s="135"/>
    </row>
    <row r="689" spans="1:6" s="136" customFormat="1" x14ac:dyDescent="0.25">
      <c r="A689" s="154"/>
      <c r="B689" s="135"/>
      <c r="C689" s="135"/>
      <c r="D689" s="140"/>
      <c r="E689" s="163"/>
      <c r="F689" s="135"/>
    </row>
    <row r="690" spans="1:6" s="136" customFormat="1" x14ac:dyDescent="0.25">
      <c r="A690" s="154"/>
      <c r="B690" s="135"/>
      <c r="C690" s="135"/>
      <c r="D690" s="140"/>
      <c r="E690" s="163"/>
      <c r="F690" s="135"/>
    </row>
    <row r="691" spans="1:6" s="136" customFormat="1" x14ac:dyDescent="0.25">
      <c r="A691" s="154"/>
      <c r="B691" s="135"/>
      <c r="C691" s="135"/>
      <c r="D691" s="140"/>
      <c r="E691" s="163"/>
      <c r="F691" s="135"/>
    </row>
    <row r="692" spans="1:6" s="136" customFormat="1" x14ac:dyDescent="0.25">
      <c r="A692" s="154"/>
      <c r="B692" s="135"/>
      <c r="C692" s="135"/>
      <c r="D692" s="140"/>
      <c r="E692" s="163"/>
      <c r="F692" s="135"/>
    </row>
    <row r="693" spans="1:6" s="136" customFormat="1" x14ac:dyDescent="0.25">
      <c r="A693" s="154"/>
      <c r="B693" s="135"/>
      <c r="C693" s="135"/>
      <c r="D693" s="140"/>
      <c r="E693" s="163"/>
      <c r="F693" s="135"/>
    </row>
    <row r="694" spans="1:6" s="136" customFormat="1" x14ac:dyDescent="0.25">
      <c r="A694" s="154"/>
      <c r="B694" s="135"/>
      <c r="C694" s="140"/>
      <c r="D694" s="140"/>
      <c r="E694" s="163"/>
      <c r="F694" s="140"/>
    </row>
    <row r="695" spans="1:6" s="136" customFormat="1" x14ac:dyDescent="0.25">
      <c r="A695" s="154"/>
      <c r="B695" s="135"/>
      <c r="C695" s="140"/>
      <c r="D695" s="140"/>
      <c r="E695" s="163"/>
      <c r="F695" s="140"/>
    </row>
    <row r="696" spans="1:6" s="136" customFormat="1" x14ac:dyDescent="0.25">
      <c r="A696" s="154"/>
      <c r="B696" s="135"/>
      <c r="C696" s="140"/>
      <c r="D696" s="140"/>
      <c r="E696" s="163"/>
      <c r="F696" s="140"/>
    </row>
    <row r="697" spans="1:6" s="136" customFormat="1" x14ac:dyDescent="0.25">
      <c r="A697" s="154"/>
      <c r="B697" s="135"/>
      <c r="C697" s="140"/>
      <c r="D697" s="140"/>
      <c r="E697" s="163"/>
      <c r="F697" s="140"/>
    </row>
    <row r="698" spans="1:6" s="136" customFormat="1" x14ac:dyDescent="0.25">
      <c r="A698" s="154"/>
      <c r="B698" s="135"/>
      <c r="C698" s="140"/>
      <c r="D698" s="140"/>
      <c r="E698" s="163"/>
      <c r="F698" s="140"/>
    </row>
    <row r="699" spans="1:6" s="136" customFormat="1" x14ac:dyDescent="0.25">
      <c r="A699" s="154"/>
      <c r="B699" s="135"/>
      <c r="C699" s="140"/>
      <c r="D699" s="140"/>
      <c r="E699" s="163"/>
      <c r="F699" s="140"/>
    </row>
    <row r="700" spans="1:6" s="136" customFormat="1" x14ac:dyDescent="0.25">
      <c r="A700" s="154"/>
      <c r="B700" s="135"/>
      <c r="C700" s="140"/>
      <c r="D700" s="140"/>
      <c r="E700" s="163"/>
      <c r="F700" s="140"/>
    </row>
    <row r="701" spans="1:6" s="136" customFormat="1" x14ac:dyDescent="0.25">
      <c r="A701" s="154"/>
      <c r="B701" s="135"/>
      <c r="C701" s="140"/>
      <c r="D701" s="140"/>
      <c r="E701" s="163"/>
      <c r="F701" s="140"/>
    </row>
    <row r="702" spans="1:6" s="136" customFormat="1" x14ac:dyDescent="0.25">
      <c r="A702" s="154"/>
      <c r="B702" s="135"/>
      <c r="C702" s="140"/>
      <c r="D702" s="140"/>
      <c r="E702" s="163"/>
      <c r="F702" s="140"/>
    </row>
    <row r="703" spans="1:6" s="136" customFormat="1" x14ac:dyDescent="0.25">
      <c r="A703" s="154"/>
      <c r="B703" s="135"/>
      <c r="C703" s="140"/>
      <c r="D703" s="140"/>
      <c r="E703" s="163"/>
      <c r="F703" s="140"/>
    </row>
    <row r="704" spans="1:6" s="136" customFormat="1" x14ac:dyDescent="0.25">
      <c r="A704" s="154"/>
      <c r="B704" s="135"/>
      <c r="C704" s="140"/>
      <c r="D704" s="140"/>
      <c r="E704" s="163"/>
      <c r="F704" s="140"/>
    </row>
    <row r="705" spans="1:6" s="136" customFormat="1" x14ac:dyDescent="0.25">
      <c r="A705" s="154"/>
      <c r="B705" s="135"/>
      <c r="C705" s="140"/>
      <c r="D705" s="140"/>
      <c r="E705" s="163"/>
      <c r="F705" s="140"/>
    </row>
    <row r="706" spans="1:6" s="136" customFormat="1" x14ac:dyDescent="0.25">
      <c r="A706" s="154"/>
      <c r="B706" s="135"/>
      <c r="C706" s="140"/>
      <c r="D706" s="140"/>
      <c r="E706" s="163"/>
      <c r="F706" s="140"/>
    </row>
    <row r="707" spans="1:6" s="136" customFormat="1" x14ac:dyDescent="0.25">
      <c r="A707" s="154"/>
      <c r="B707" s="135"/>
      <c r="C707" s="140"/>
      <c r="D707" s="140"/>
      <c r="E707" s="163"/>
      <c r="F707" s="140"/>
    </row>
    <row r="708" spans="1:6" s="136" customFormat="1" x14ac:dyDescent="0.25">
      <c r="A708" s="154"/>
      <c r="B708" s="135"/>
      <c r="C708" s="140"/>
      <c r="D708" s="140"/>
      <c r="E708" s="163"/>
      <c r="F708" s="140"/>
    </row>
    <row r="709" spans="1:6" s="136" customFormat="1" x14ac:dyDescent="0.25">
      <c r="A709" s="154"/>
      <c r="B709" s="135"/>
      <c r="C709" s="140"/>
      <c r="D709" s="140"/>
      <c r="E709" s="163"/>
      <c r="F709" s="140"/>
    </row>
    <row r="710" spans="1:6" s="136" customFormat="1" x14ac:dyDescent="0.25">
      <c r="A710" s="154"/>
      <c r="B710" s="135"/>
      <c r="C710" s="140"/>
      <c r="D710" s="140"/>
      <c r="E710" s="163"/>
      <c r="F710" s="140"/>
    </row>
    <row r="711" spans="1:6" s="136" customFormat="1" x14ac:dyDescent="0.25">
      <c r="A711" s="154"/>
      <c r="B711" s="135"/>
      <c r="C711" s="140"/>
      <c r="D711" s="140"/>
      <c r="E711" s="163"/>
      <c r="F711" s="140"/>
    </row>
    <row r="712" spans="1:6" s="136" customFormat="1" x14ac:dyDescent="0.25">
      <c r="A712" s="154"/>
      <c r="B712" s="135"/>
      <c r="C712" s="140"/>
      <c r="D712" s="140"/>
      <c r="E712" s="163"/>
      <c r="F712" s="140"/>
    </row>
    <row r="713" spans="1:6" s="136" customFormat="1" x14ac:dyDescent="0.25">
      <c r="A713" s="154"/>
      <c r="B713" s="135"/>
      <c r="C713" s="140"/>
      <c r="D713" s="140"/>
      <c r="E713" s="163"/>
      <c r="F713" s="140"/>
    </row>
    <row r="714" spans="1:6" s="136" customFormat="1" x14ac:dyDescent="0.25">
      <c r="A714" s="154"/>
      <c r="B714" s="135"/>
      <c r="C714" s="140"/>
      <c r="D714" s="140"/>
      <c r="E714" s="163"/>
      <c r="F714" s="140"/>
    </row>
    <row r="715" spans="1:6" s="136" customFormat="1" x14ac:dyDescent="0.25">
      <c r="A715" s="154"/>
      <c r="B715" s="135"/>
      <c r="C715" s="140"/>
      <c r="D715" s="140"/>
      <c r="E715" s="163"/>
      <c r="F715" s="140"/>
    </row>
    <row r="716" spans="1:6" s="136" customFormat="1" x14ac:dyDescent="0.25">
      <c r="A716" s="154"/>
      <c r="B716" s="135"/>
      <c r="C716" s="140"/>
      <c r="D716" s="140"/>
      <c r="E716" s="163"/>
      <c r="F716" s="140"/>
    </row>
    <row r="717" spans="1:6" s="136" customFormat="1" x14ac:dyDescent="0.25">
      <c r="A717" s="154"/>
      <c r="B717" s="135"/>
      <c r="C717" s="140"/>
      <c r="D717" s="140"/>
      <c r="E717" s="163"/>
      <c r="F717" s="140"/>
    </row>
    <row r="718" spans="1:6" s="136" customFormat="1" x14ac:dyDescent="0.25">
      <c r="A718" s="154"/>
      <c r="B718" s="135"/>
      <c r="C718" s="140"/>
      <c r="D718" s="140"/>
      <c r="E718" s="163"/>
      <c r="F718" s="140"/>
    </row>
    <row r="719" spans="1:6" s="136" customFormat="1" x14ac:dyDescent="0.25">
      <c r="A719" s="154"/>
      <c r="B719" s="135"/>
      <c r="C719" s="140"/>
      <c r="D719" s="140"/>
      <c r="E719" s="163"/>
      <c r="F719" s="140"/>
    </row>
    <row r="720" spans="1:6" s="136" customFormat="1" x14ac:dyDescent="0.25">
      <c r="A720" s="154"/>
      <c r="B720" s="135"/>
      <c r="C720" s="140"/>
      <c r="D720" s="140"/>
      <c r="E720" s="163"/>
      <c r="F720" s="140"/>
    </row>
    <row r="721" spans="1:6" s="136" customFormat="1" x14ac:dyDescent="0.25">
      <c r="A721" s="154"/>
      <c r="B721" s="135"/>
      <c r="C721" s="140"/>
      <c r="D721" s="140"/>
      <c r="E721" s="163"/>
      <c r="F721" s="140"/>
    </row>
    <row r="722" spans="1:6" s="136" customFormat="1" x14ac:dyDescent="0.25">
      <c r="A722" s="154"/>
      <c r="B722" s="135"/>
      <c r="C722" s="140"/>
      <c r="D722" s="140"/>
      <c r="E722" s="163"/>
      <c r="F722" s="140"/>
    </row>
    <row r="723" spans="1:6" s="136" customFormat="1" x14ac:dyDescent="0.25">
      <c r="A723" s="154"/>
      <c r="B723" s="135"/>
      <c r="C723" s="140"/>
      <c r="D723" s="140"/>
      <c r="E723" s="163"/>
      <c r="F723" s="140"/>
    </row>
    <row r="724" spans="1:6" s="136" customFormat="1" x14ac:dyDescent="0.25">
      <c r="A724" s="154"/>
      <c r="B724" s="135"/>
      <c r="C724" s="140"/>
      <c r="D724" s="140"/>
      <c r="E724" s="163"/>
      <c r="F724" s="140"/>
    </row>
    <row r="725" spans="1:6" s="136" customFormat="1" x14ac:dyDescent="0.25">
      <c r="A725" s="154"/>
      <c r="B725" s="135"/>
      <c r="C725" s="140"/>
      <c r="D725" s="140"/>
      <c r="E725" s="163"/>
      <c r="F725" s="140"/>
    </row>
    <row r="726" spans="1:6" s="136" customFormat="1" x14ac:dyDescent="0.25">
      <c r="A726" s="154"/>
      <c r="B726" s="135"/>
      <c r="C726" s="140"/>
      <c r="D726" s="140"/>
      <c r="E726" s="163"/>
      <c r="F726" s="140"/>
    </row>
    <row r="727" spans="1:6" s="136" customFormat="1" x14ac:dyDescent="0.25">
      <c r="A727" s="154"/>
      <c r="B727" s="135"/>
      <c r="C727" s="140"/>
      <c r="D727" s="140"/>
      <c r="E727" s="163"/>
      <c r="F727" s="140"/>
    </row>
    <row r="728" spans="1:6" s="136" customFormat="1" x14ac:dyDescent="0.25">
      <c r="A728" s="154"/>
      <c r="B728" s="135"/>
      <c r="C728" s="140"/>
      <c r="D728" s="140"/>
      <c r="E728" s="163"/>
      <c r="F728" s="140"/>
    </row>
    <row r="729" spans="1:6" s="136" customFormat="1" x14ac:dyDescent="0.25">
      <c r="A729" s="154"/>
      <c r="B729" s="135"/>
      <c r="C729" s="140"/>
      <c r="D729" s="140"/>
      <c r="E729" s="163"/>
      <c r="F729" s="140"/>
    </row>
    <row r="730" spans="1:6" s="136" customFormat="1" x14ac:dyDescent="0.25">
      <c r="A730" s="154"/>
      <c r="B730" s="135"/>
      <c r="C730" s="140"/>
      <c r="D730" s="140"/>
      <c r="E730" s="163"/>
      <c r="F730" s="140"/>
    </row>
    <row r="731" spans="1:6" s="136" customFormat="1" x14ac:dyDescent="0.25">
      <c r="A731" s="154"/>
      <c r="B731" s="135"/>
      <c r="C731" s="140"/>
      <c r="D731" s="140"/>
      <c r="E731" s="163"/>
      <c r="F731" s="140"/>
    </row>
    <row r="732" spans="1:6" s="136" customFormat="1" x14ac:dyDescent="0.25">
      <c r="A732" s="154"/>
      <c r="B732" s="135"/>
      <c r="C732" s="140"/>
      <c r="D732" s="140"/>
      <c r="E732" s="163"/>
      <c r="F732" s="140"/>
    </row>
    <row r="733" spans="1:6" s="136" customFormat="1" x14ac:dyDescent="0.25">
      <c r="A733" s="154"/>
      <c r="B733" s="135"/>
      <c r="C733" s="140"/>
      <c r="D733" s="140"/>
      <c r="E733" s="163"/>
      <c r="F733" s="140"/>
    </row>
    <row r="734" spans="1:6" s="136" customFormat="1" x14ac:dyDescent="0.25">
      <c r="A734" s="154"/>
      <c r="B734" s="135"/>
      <c r="C734" s="140"/>
      <c r="D734" s="140"/>
      <c r="E734" s="163"/>
      <c r="F734" s="140"/>
    </row>
    <row r="735" spans="1:6" s="136" customFormat="1" x14ac:dyDescent="0.25">
      <c r="A735" s="154"/>
      <c r="B735" s="135"/>
      <c r="C735" s="140"/>
      <c r="D735" s="140"/>
      <c r="E735" s="163"/>
      <c r="F735" s="140"/>
    </row>
    <row r="736" spans="1:6" s="136" customFormat="1" x14ac:dyDescent="0.25">
      <c r="A736" s="154"/>
      <c r="B736" s="135"/>
      <c r="C736" s="140"/>
      <c r="D736" s="140"/>
      <c r="E736" s="163"/>
      <c r="F736" s="140"/>
    </row>
    <row r="737" spans="1:6" s="136" customFormat="1" x14ac:dyDescent="0.25">
      <c r="A737" s="154"/>
      <c r="B737" s="135"/>
      <c r="C737" s="140"/>
      <c r="D737" s="140"/>
      <c r="E737" s="163"/>
      <c r="F737" s="140"/>
    </row>
    <row r="738" spans="1:6" s="136" customFormat="1" x14ac:dyDescent="0.25">
      <c r="A738" s="154"/>
      <c r="B738" s="135"/>
      <c r="C738" s="140"/>
      <c r="D738" s="140"/>
      <c r="E738" s="163"/>
      <c r="F738" s="140"/>
    </row>
    <row r="739" spans="1:6" s="136" customFormat="1" x14ac:dyDescent="0.25">
      <c r="A739" s="154"/>
      <c r="B739" s="135"/>
      <c r="C739" s="140"/>
      <c r="D739" s="140"/>
      <c r="E739" s="163"/>
      <c r="F739" s="140"/>
    </row>
    <row r="740" spans="1:6" s="136" customFormat="1" x14ac:dyDescent="0.25">
      <c r="A740" s="154"/>
      <c r="B740" s="135"/>
      <c r="C740" s="140"/>
      <c r="D740" s="140"/>
      <c r="E740" s="163"/>
      <c r="F740" s="140"/>
    </row>
    <row r="741" spans="1:6" s="136" customFormat="1" x14ac:dyDescent="0.25">
      <c r="A741" s="154"/>
      <c r="B741" s="135"/>
      <c r="C741" s="140"/>
      <c r="D741" s="140"/>
      <c r="E741" s="163"/>
      <c r="F741" s="140"/>
    </row>
    <row r="742" spans="1:6" s="136" customFormat="1" x14ac:dyDescent="0.25">
      <c r="A742" s="154"/>
      <c r="B742" s="135"/>
      <c r="C742" s="140"/>
      <c r="D742" s="140"/>
      <c r="E742" s="163"/>
      <c r="F742" s="140"/>
    </row>
    <row r="743" spans="1:6" s="136" customFormat="1" x14ac:dyDescent="0.25">
      <c r="A743" s="154"/>
      <c r="B743" s="135"/>
      <c r="C743" s="140"/>
      <c r="D743" s="140"/>
      <c r="E743" s="163"/>
      <c r="F743" s="140"/>
    </row>
    <row r="744" spans="1:6" s="136" customFormat="1" x14ac:dyDescent="0.25">
      <c r="A744" s="154"/>
      <c r="B744" s="135"/>
      <c r="C744" s="140"/>
      <c r="D744" s="140"/>
      <c r="E744" s="163"/>
      <c r="F744" s="140"/>
    </row>
    <row r="745" spans="1:6" s="136" customFormat="1" x14ac:dyDescent="0.25">
      <c r="A745" s="154"/>
      <c r="B745" s="135"/>
      <c r="C745" s="140"/>
      <c r="D745" s="140"/>
      <c r="E745" s="163"/>
      <c r="F745" s="140"/>
    </row>
    <row r="746" spans="1:6" s="136" customFormat="1" x14ac:dyDescent="0.25">
      <c r="A746" s="154"/>
      <c r="B746" s="135"/>
      <c r="C746" s="140"/>
      <c r="D746" s="140"/>
      <c r="E746" s="163"/>
      <c r="F746" s="140"/>
    </row>
    <row r="747" spans="1:6" s="136" customFormat="1" x14ac:dyDescent="0.25">
      <c r="A747" s="154"/>
      <c r="B747" s="135"/>
      <c r="C747" s="140"/>
      <c r="D747" s="140"/>
      <c r="E747" s="163"/>
      <c r="F747" s="140"/>
    </row>
    <row r="748" spans="1:6" s="136" customFormat="1" x14ac:dyDescent="0.25">
      <c r="A748" s="154"/>
      <c r="B748" s="135"/>
      <c r="C748" s="140"/>
      <c r="D748" s="140"/>
      <c r="E748" s="163"/>
      <c r="F748" s="140"/>
    </row>
    <row r="749" spans="1:6" s="136" customFormat="1" x14ac:dyDescent="0.25">
      <c r="A749" s="154"/>
      <c r="B749" s="135"/>
      <c r="C749" s="140"/>
      <c r="D749" s="140"/>
      <c r="E749" s="163"/>
      <c r="F749" s="140"/>
    </row>
    <row r="750" spans="1:6" s="136" customFormat="1" x14ac:dyDescent="0.25">
      <c r="A750" s="154"/>
      <c r="B750" s="135"/>
      <c r="C750" s="140"/>
      <c r="D750" s="140"/>
      <c r="E750" s="163"/>
      <c r="F750" s="140"/>
    </row>
    <row r="751" spans="1:6" s="136" customFormat="1" x14ac:dyDescent="0.25">
      <c r="A751" s="154"/>
      <c r="B751" s="135"/>
      <c r="C751" s="140"/>
      <c r="D751" s="140"/>
      <c r="E751" s="163"/>
      <c r="F751" s="140"/>
    </row>
    <row r="752" spans="1:6" s="136" customFormat="1" x14ac:dyDescent="0.25">
      <c r="A752" s="154"/>
      <c r="B752" s="135"/>
      <c r="C752" s="140"/>
      <c r="D752" s="140"/>
      <c r="E752" s="163"/>
      <c r="F752" s="140"/>
    </row>
    <row r="753" spans="1:6" s="136" customFormat="1" x14ac:dyDescent="0.25">
      <c r="A753" s="154"/>
      <c r="B753" s="135"/>
      <c r="C753" s="140"/>
      <c r="D753" s="140"/>
      <c r="E753" s="163"/>
      <c r="F753" s="140"/>
    </row>
    <row r="754" spans="1:6" s="136" customFormat="1" x14ac:dyDescent="0.25">
      <c r="A754" s="154"/>
      <c r="B754" s="135"/>
      <c r="C754" s="140"/>
      <c r="D754" s="140"/>
      <c r="E754" s="163"/>
      <c r="F754" s="140"/>
    </row>
    <row r="755" spans="1:6" s="136" customFormat="1" x14ac:dyDescent="0.25">
      <c r="A755" s="154"/>
      <c r="B755" s="135"/>
      <c r="C755" s="140"/>
      <c r="D755" s="140"/>
      <c r="E755" s="163"/>
      <c r="F755" s="140"/>
    </row>
    <row r="756" spans="1:6" s="136" customFormat="1" x14ac:dyDescent="0.25">
      <c r="A756" s="154"/>
      <c r="B756" s="135"/>
      <c r="C756" s="140"/>
      <c r="D756" s="140"/>
      <c r="E756" s="163"/>
      <c r="F756" s="140"/>
    </row>
    <row r="757" spans="1:6" s="136" customFormat="1" x14ac:dyDescent="0.25">
      <c r="A757" s="154"/>
      <c r="B757" s="135"/>
      <c r="C757" s="140"/>
      <c r="D757" s="140"/>
      <c r="E757" s="163"/>
      <c r="F757" s="140"/>
    </row>
    <row r="758" spans="1:6" s="136" customFormat="1" x14ac:dyDescent="0.25">
      <c r="A758" s="154"/>
      <c r="B758" s="135"/>
      <c r="C758" s="140"/>
      <c r="D758" s="140"/>
      <c r="E758" s="163"/>
      <c r="F758" s="140"/>
    </row>
    <row r="759" spans="1:6" s="136" customFormat="1" x14ac:dyDescent="0.25">
      <c r="A759" s="154"/>
      <c r="B759" s="135"/>
      <c r="C759" s="140"/>
      <c r="D759" s="140"/>
      <c r="E759" s="163"/>
      <c r="F759" s="140"/>
    </row>
    <row r="760" spans="1:6" s="136" customFormat="1" x14ac:dyDescent="0.25">
      <c r="A760" s="154"/>
      <c r="B760" s="135"/>
      <c r="C760" s="140"/>
      <c r="D760" s="140"/>
      <c r="E760" s="163"/>
      <c r="F760" s="140"/>
    </row>
    <row r="761" spans="1:6" s="136" customFormat="1" x14ac:dyDescent="0.25">
      <c r="A761" s="154"/>
      <c r="B761" s="135"/>
      <c r="C761" s="140"/>
      <c r="D761" s="140"/>
      <c r="E761" s="163"/>
      <c r="F761" s="140"/>
    </row>
    <row r="762" spans="1:6" s="136" customFormat="1" x14ac:dyDescent="0.25">
      <c r="A762" s="154"/>
      <c r="B762" s="135"/>
      <c r="C762" s="140"/>
      <c r="D762" s="140"/>
      <c r="E762" s="163"/>
      <c r="F762" s="140"/>
    </row>
    <row r="763" spans="1:6" s="136" customFormat="1" x14ac:dyDescent="0.25">
      <c r="A763" s="154"/>
      <c r="B763" s="135"/>
      <c r="C763" s="140"/>
      <c r="D763" s="140"/>
      <c r="E763" s="163"/>
      <c r="F763" s="140"/>
    </row>
    <row r="764" spans="1:6" s="136" customFormat="1" x14ac:dyDescent="0.25">
      <c r="A764" s="154"/>
      <c r="B764" s="135"/>
      <c r="C764" s="140"/>
      <c r="D764" s="140"/>
      <c r="E764" s="163"/>
      <c r="F764" s="140"/>
    </row>
    <row r="765" spans="1:6" s="136" customFormat="1" x14ac:dyDescent="0.25">
      <c r="A765" s="154"/>
      <c r="B765" s="135"/>
      <c r="C765" s="140"/>
      <c r="D765" s="140"/>
      <c r="E765" s="163"/>
      <c r="F765" s="140"/>
    </row>
    <row r="766" spans="1:6" s="136" customFormat="1" x14ac:dyDescent="0.25">
      <c r="A766" s="154"/>
      <c r="B766" s="135"/>
      <c r="C766" s="140"/>
      <c r="D766" s="140"/>
      <c r="E766" s="163"/>
      <c r="F766" s="140"/>
    </row>
    <row r="767" spans="1:6" s="136" customFormat="1" x14ac:dyDescent="0.25">
      <c r="A767" s="154"/>
      <c r="B767" s="135"/>
      <c r="C767" s="140"/>
      <c r="D767" s="140"/>
      <c r="E767" s="163"/>
      <c r="F767" s="140"/>
    </row>
    <row r="768" spans="1:6" s="136" customFormat="1" x14ac:dyDescent="0.25">
      <c r="A768" s="154"/>
      <c r="B768" s="135"/>
      <c r="C768" s="140"/>
      <c r="D768" s="140"/>
      <c r="E768" s="163"/>
      <c r="F768" s="140"/>
    </row>
    <row r="769" spans="1:6" s="136" customFormat="1" x14ac:dyDescent="0.25">
      <c r="A769" s="154"/>
      <c r="B769" s="135"/>
      <c r="C769" s="140"/>
      <c r="D769" s="140"/>
      <c r="E769" s="163"/>
      <c r="F769" s="140"/>
    </row>
    <row r="770" spans="1:6" s="136" customFormat="1" x14ac:dyDescent="0.25">
      <c r="A770" s="154"/>
      <c r="B770" s="135"/>
      <c r="C770" s="140"/>
      <c r="D770" s="140"/>
      <c r="E770" s="163"/>
      <c r="F770" s="140"/>
    </row>
    <row r="771" spans="1:6" s="136" customFormat="1" x14ac:dyDescent="0.25">
      <c r="A771" s="154"/>
      <c r="B771" s="135"/>
      <c r="C771" s="140"/>
      <c r="D771" s="140"/>
      <c r="E771" s="163"/>
      <c r="F771" s="140"/>
    </row>
    <row r="772" spans="1:6" s="136" customFormat="1" x14ac:dyDescent="0.25">
      <c r="A772" s="154"/>
      <c r="B772" s="135"/>
      <c r="C772" s="140"/>
      <c r="D772" s="140"/>
      <c r="E772" s="163"/>
      <c r="F772" s="140"/>
    </row>
    <row r="773" spans="1:6" s="136" customFormat="1" x14ac:dyDescent="0.25">
      <c r="A773" s="154"/>
      <c r="B773" s="135"/>
      <c r="C773" s="140"/>
      <c r="D773" s="140"/>
      <c r="E773" s="163"/>
      <c r="F773" s="140"/>
    </row>
    <row r="774" spans="1:6" s="136" customFormat="1" x14ac:dyDescent="0.25">
      <c r="A774" s="154"/>
      <c r="B774" s="135"/>
      <c r="C774" s="140"/>
      <c r="D774" s="140"/>
      <c r="E774" s="163"/>
      <c r="F774" s="140"/>
    </row>
    <row r="775" spans="1:6" s="136" customFormat="1" x14ac:dyDescent="0.25">
      <c r="A775" s="154"/>
      <c r="B775" s="135"/>
      <c r="C775" s="140"/>
      <c r="D775" s="140"/>
      <c r="E775" s="163"/>
      <c r="F775" s="140"/>
    </row>
    <row r="776" spans="1:6" s="136" customFormat="1" x14ac:dyDescent="0.25">
      <c r="A776" s="154"/>
      <c r="B776" s="135"/>
      <c r="C776" s="140"/>
      <c r="D776" s="140"/>
      <c r="E776" s="163"/>
      <c r="F776" s="140"/>
    </row>
    <row r="777" spans="1:6" s="136" customFormat="1" x14ac:dyDescent="0.25">
      <c r="A777" s="154"/>
      <c r="B777" s="135"/>
      <c r="C777" s="140"/>
      <c r="D777" s="140"/>
      <c r="E777" s="163"/>
      <c r="F777" s="140"/>
    </row>
    <row r="778" spans="1:6" s="136" customFormat="1" x14ac:dyDescent="0.25">
      <c r="A778" s="154"/>
      <c r="B778" s="135"/>
      <c r="C778" s="140"/>
      <c r="D778" s="140"/>
      <c r="E778" s="163"/>
      <c r="F778" s="140"/>
    </row>
    <row r="779" spans="1:6" s="136" customFormat="1" x14ac:dyDescent="0.25">
      <c r="A779" s="154"/>
      <c r="B779" s="135"/>
      <c r="C779" s="140"/>
      <c r="D779" s="140"/>
      <c r="E779" s="163"/>
      <c r="F779" s="140"/>
    </row>
    <row r="780" spans="1:6" s="136" customFormat="1" x14ac:dyDescent="0.25">
      <c r="A780" s="154"/>
      <c r="B780" s="135"/>
      <c r="C780" s="140"/>
      <c r="D780" s="140"/>
      <c r="E780" s="163"/>
      <c r="F780" s="140"/>
    </row>
    <row r="781" spans="1:6" s="136" customFormat="1" x14ac:dyDescent="0.25">
      <c r="A781" s="154"/>
      <c r="B781" s="135"/>
      <c r="C781" s="140"/>
      <c r="D781" s="140"/>
      <c r="E781" s="163"/>
      <c r="F781" s="140"/>
    </row>
    <row r="782" spans="1:6" s="136" customFormat="1" x14ac:dyDescent="0.25">
      <c r="A782" s="154"/>
      <c r="B782" s="135"/>
      <c r="C782" s="140"/>
      <c r="D782" s="140"/>
      <c r="E782" s="163"/>
      <c r="F782" s="140"/>
    </row>
    <row r="783" spans="1:6" s="136" customFormat="1" x14ac:dyDescent="0.25">
      <c r="A783" s="154"/>
      <c r="B783" s="135"/>
      <c r="C783" s="140"/>
      <c r="D783" s="140"/>
      <c r="E783" s="163"/>
      <c r="F783" s="140"/>
    </row>
    <row r="784" spans="1:6" s="136" customFormat="1" x14ac:dyDescent="0.25">
      <c r="A784" s="154"/>
      <c r="B784" s="135"/>
      <c r="C784" s="140"/>
      <c r="D784" s="140"/>
      <c r="E784" s="163"/>
      <c r="F784" s="140"/>
    </row>
    <row r="785" spans="1:6" s="136" customFormat="1" x14ac:dyDescent="0.25">
      <c r="A785" s="154"/>
      <c r="B785" s="135"/>
      <c r="C785" s="140"/>
      <c r="D785" s="140"/>
      <c r="E785" s="163"/>
      <c r="F785" s="140"/>
    </row>
    <row r="786" spans="1:6" s="136" customFormat="1" x14ac:dyDescent="0.25">
      <c r="A786" s="154"/>
      <c r="B786" s="135"/>
      <c r="C786" s="140"/>
      <c r="D786" s="140"/>
      <c r="E786" s="163"/>
      <c r="F786" s="140"/>
    </row>
    <row r="787" spans="1:6" s="136" customFormat="1" x14ac:dyDescent="0.25">
      <c r="A787" s="154"/>
      <c r="B787" s="135"/>
      <c r="C787" s="140"/>
      <c r="D787" s="140"/>
      <c r="E787" s="163"/>
      <c r="F787" s="140"/>
    </row>
    <row r="788" spans="1:6" s="136" customFormat="1" x14ac:dyDescent="0.25">
      <c r="A788" s="154"/>
      <c r="B788" s="135"/>
      <c r="C788" s="140"/>
      <c r="D788" s="140"/>
      <c r="E788" s="163"/>
      <c r="F788" s="140"/>
    </row>
    <row r="789" spans="1:6" s="136" customFormat="1" x14ac:dyDescent="0.25">
      <c r="A789" s="154"/>
      <c r="B789" s="135"/>
      <c r="C789" s="140"/>
      <c r="D789" s="140"/>
      <c r="E789" s="163"/>
      <c r="F789" s="140"/>
    </row>
    <row r="790" spans="1:6" s="136" customFormat="1" x14ac:dyDescent="0.25">
      <c r="A790" s="154"/>
      <c r="B790" s="135"/>
      <c r="C790" s="140"/>
      <c r="D790" s="140"/>
      <c r="E790" s="163"/>
      <c r="F790" s="140"/>
    </row>
    <row r="791" spans="1:6" s="136" customFormat="1" x14ac:dyDescent="0.25">
      <c r="A791" s="154"/>
      <c r="B791" s="135"/>
      <c r="C791" s="140"/>
      <c r="D791" s="140"/>
      <c r="E791" s="163"/>
      <c r="F791" s="140"/>
    </row>
    <row r="792" spans="1:6" s="136" customFormat="1" x14ac:dyDescent="0.25">
      <c r="A792" s="154"/>
      <c r="B792" s="135"/>
      <c r="C792" s="140"/>
      <c r="D792" s="140"/>
      <c r="E792" s="163"/>
      <c r="F792" s="140"/>
    </row>
    <row r="793" spans="1:6" s="136" customFormat="1" x14ac:dyDescent="0.25">
      <c r="A793" s="154"/>
      <c r="B793" s="135"/>
      <c r="C793" s="140"/>
      <c r="D793" s="140"/>
      <c r="E793" s="163"/>
      <c r="F793" s="140"/>
    </row>
    <row r="794" spans="1:6" s="136" customFormat="1" x14ac:dyDescent="0.25">
      <c r="A794" s="154"/>
      <c r="B794" s="135"/>
      <c r="C794" s="140"/>
      <c r="D794" s="140"/>
      <c r="E794" s="163"/>
      <c r="F794" s="140"/>
    </row>
    <row r="795" spans="1:6" s="136" customFormat="1" x14ac:dyDescent="0.25">
      <c r="A795" s="154"/>
      <c r="B795" s="135"/>
      <c r="C795" s="140"/>
      <c r="D795" s="140"/>
      <c r="E795" s="163"/>
      <c r="F795" s="140"/>
    </row>
    <row r="796" spans="1:6" s="136" customFormat="1" x14ac:dyDescent="0.25">
      <c r="A796" s="154"/>
      <c r="B796" s="135"/>
      <c r="C796" s="140"/>
      <c r="D796" s="140"/>
      <c r="E796" s="163"/>
      <c r="F796" s="140"/>
    </row>
    <row r="797" spans="1:6" s="136" customFormat="1" x14ac:dyDescent="0.25">
      <c r="A797" s="154"/>
      <c r="B797" s="135"/>
      <c r="C797" s="140"/>
      <c r="D797" s="140"/>
      <c r="E797" s="163"/>
      <c r="F797" s="140"/>
    </row>
    <row r="798" spans="1:6" s="136" customFormat="1" x14ac:dyDescent="0.25">
      <c r="A798" s="154"/>
      <c r="B798" s="135"/>
      <c r="C798" s="140"/>
      <c r="D798" s="140"/>
      <c r="E798" s="163"/>
      <c r="F798" s="140"/>
    </row>
    <row r="799" spans="1:6" s="136" customFormat="1" x14ac:dyDescent="0.25">
      <c r="A799" s="154"/>
      <c r="B799" s="135"/>
      <c r="C799" s="140"/>
      <c r="D799" s="140"/>
      <c r="E799" s="163"/>
      <c r="F799" s="140"/>
    </row>
    <row r="800" spans="1:6" s="136" customFormat="1" x14ac:dyDescent="0.25">
      <c r="A800" s="154"/>
      <c r="B800" s="135"/>
      <c r="C800" s="140"/>
      <c r="D800" s="140"/>
      <c r="E800" s="163"/>
      <c r="F800" s="140"/>
    </row>
    <row r="801" spans="1:6" s="136" customFormat="1" x14ac:dyDescent="0.25">
      <c r="A801" s="154"/>
      <c r="B801" s="135"/>
      <c r="C801" s="140"/>
      <c r="D801" s="140"/>
      <c r="E801" s="163"/>
      <c r="F801" s="140"/>
    </row>
    <row r="802" spans="1:6" s="136" customFormat="1" x14ac:dyDescent="0.25">
      <c r="A802" s="154"/>
      <c r="B802" s="135"/>
      <c r="C802" s="140"/>
      <c r="D802" s="140"/>
      <c r="E802" s="163"/>
      <c r="F802" s="140"/>
    </row>
    <row r="803" spans="1:6" s="136" customFormat="1" x14ac:dyDescent="0.25">
      <c r="A803" s="154"/>
      <c r="B803" s="135"/>
      <c r="C803" s="140"/>
      <c r="D803" s="140"/>
      <c r="E803" s="163"/>
      <c r="F803" s="140"/>
    </row>
    <row r="804" spans="1:6" s="136" customFormat="1" x14ac:dyDescent="0.25">
      <c r="A804" s="154"/>
      <c r="B804" s="135"/>
      <c r="C804" s="140"/>
      <c r="D804" s="140"/>
      <c r="E804" s="163"/>
      <c r="F804" s="140"/>
    </row>
    <row r="805" spans="1:6" s="136" customFormat="1" x14ac:dyDescent="0.25">
      <c r="A805" s="154"/>
      <c r="B805" s="135"/>
      <c r="C805" s="140"/>
      <c r="D805" s="140"/>
      <c r="E805" s="163"/>
      <c r="F805" s="140"/>
    </row>
    <row r="806" spans="1:6" s="136" customFormat="1" x14ac:dyDescent="0.25">
      <c r="A806" s="154"/>
      <c r="B806" s="135"/>
      <c r="C806" s="140"/>
      <c r="D806" s="140"/>
      <c r="E806" s="163"/>
      <c r="F806" s="140"/>
    </row>
    <row r="807" spans="1:6" s="136" customFormat="1" x14ac:dyDescent="0.25">
      <c r="A807" s="154"/>
      <c r="B807" s="135"/>
      <c r="C807" s="140"/>
      <c r="D807" s="140"/>
      <c r="E807" s="163"/>
      <c r="F807" s="140"/>
    </row>
    <row r="808" spans="1:6" s="136" customFormat="1" x14ac:dyDescent="0.25">
      <c r="A808" s="154"/>
      <c r="B808" s="135"/>
      <c r="C808" s="140"/>
      <c r="D808" s="140"/>
      <c r="E808" s="163"/>
      <c r="F808" s="140"/>
    </row>
    <row r="809" spans="1:6" s="136" customFormat="1" x14ac:dyDescent="0.25">
      <c r="A809" s="154"/>
      <c r="B809" s="135"/>
      <c r="C809" s="140"/>
      <c r="D809" s="140"/>
      <c r="E809" s="163"/>
      <c r="F809" s="140"/>
    </row>
    <row r="810" spans="1:6" s="136" customFormat="1" x14ac:dyDescent="0.25">
      <c r="A810" s="154"/>
      <c r="B810" s="135"/>
      <c r="C810" s="140"/>
      <c r="D810" s="140"/>
      <c r="E810" s="163"/>
      <c r="F810" s="140"/>
    </row>
    <row r="811" spans="1:6" s="136" customFormat="1" x14ac:dyDescent="0.25">
      <c r="A811" s="154"/>
      <c r="B811" s="135"/>
      <c r="C811" s="140"/>
      <c r="D811" s="140"/>
      <c r="E811" s="163"/>
      <c r="F811" s="140"/>
    </row>
    <row r="812" spans="1:6" s="136" customFormat="1" x14ac:dyDescent="0.25">
      <c r="A812" s="154"/>
      <c r="B812" s="135"/>
      <c r="C812" s="140"/>
      <c r="D812" s="140"/>
      <c r="E812" s="163"/>
      <c r="F812" s="140"/>
    </row>
    <row r="813" spans="1:6" s="136" customFormat="1" x14ac:dyDescent="0.25">
      <c r="A813" s="154"/>
      <c r="B813" s="135"/>
      <c r="C813" s="140"/>
      <c r="D813" s="140"/>
      <c r="E813" s="163"/>
      <c r="F813" s="140"/>
    </row>
    <row r="814" spans="1:6" s="136" customFormat="1" x14ac:dyDescent="0.25">
      <c r="A814" s="154"/>
      <c r="B814" s="135"/>
      <c r="C814" s="140"/>
      <c r="D814" s="140"/>
      <c r="E814" s="163"/>
      <c r="F814" s="140"/>
    </row>
    <row r="815" spans="1:6" s="136" customFormat="1" x14ac:dyDescent="0.25">
      <c r="A815" s="154"/>
      <c r="B815" s="135"/>
      <c r="C815" s="140"/>
      <c r="D815" s="140"/>
      <c r="E815" s="163"/>
      <c r="F815" s="140"/>
    </row>
    <row r="816" spans="1:6" s="136" customFormat="1" x14ac:dyDescent="0.25">
      <c r="A816" s="154"/>
      <c r="B816" s="135"/>
      <c r="C816" s="140"/>
      <c r="D816" s="140"/>
      <c r="E816" s="163"/>
      <c r="F816" s="140"/>
    </row>
    <row r="817" spans="1:6" s="136" customFormat="1" x14ac:dyDescent="0.25">
      <c r="A817" s="154"/>
      <c r="B817" s="135"/>
      <c r="C817" s="140"/>
      <c r="D817" s="140"/>
      <c r="E817" s="163"/>
      <c r="F817" s="140"/>
    </row>
    <row r="818" spans="1:6" s="136" customFormat="1" x14ac:dyDescent="0.25">
      <c r="A818" s="154"/>
      <c r="B818" s="135"/>
      <c r="C818" s="140"/>
      <c r="D818" s="140"/>
      <c r="E818" s="163"/>
      <c r="F818" s="140"/>
    </row>
    <row r="819" spans="1:6" s="136" customFormat="1" x14ac:dyDescent="0.25">
      <c r="A819" s="154"/>
      <c r="B819" s="135"/>
      <c r="C819" s="140"/>
      <c r="D819" s="140"/>
      <c r="E819" s="163"/>
      <c r="F819" s="140"/>
    </row>
    <row r="820" spans="1:6" s="136" customFormat="1" x14ac:dyDescent="0.25">
      <c r="A820" s="154"/>
      <c r="B820" s="135"/>
      <c r="C820" s="140"/>
      <c r="D820" s="140"/>
      <c r="E820" s="163"/>
      <c r="F820" s="140"/>
    </row>
    <row r="821" spans="1:6" s="136" customFormat="1" x14ac:dyDescent="0.25">
      <c r="A821" s="154"/>
      <c r="B821" s="135"/>
      <c r="C821" s="140"/>
      <c r="D821" s="140"/>
      <c r="E821" s="163"/>
      <c r="F821" s="140"/>
    </row>
    <row r="822" spans="1:6" s="136" customFormat="1" x14ac:dyDescent="0.25">
      <c r="A822" s="154"/>
      <c r="B822" s="135"/>
      <c r="C822" s="140"/>
      <c r="D822" s="140"/>
      <c r="E822" s="163"/>
      <c r="F822" s="140"/>
    </row>
    <row r="823" spans="1:6" s="136" customFormat="1" x14ac:dyDescent="0.25">
      <c r="A823" s="154"/>
      <c r="B823" s="135"/>
      <c r="C823" s="140"/>
      <c r="D823" s="140"/>
      <c r="E823" s="163"/>
      <c r="F823" s="140"/>
    </row>
    <row r="824" spans="1:6" s="136" customFormat="1" x14ac:dyDescent="0.25">
      <c r="A824" s="154"/>
      <c r="B824" s="135"/>
      <c r="C824" s="140"/>
      <c r="D824" s="140"/>
      <c r="E824" s="163"/>
      <c r="F824" s="140"/>
    </row>
    <row r="825" spans="1:6" s="136" customFormat="1" x14ac:dyDescent="0.25">
      <c r="A825" s="154"/>
      <c r="B825" s="135"/>
      <c r="C825" s="140"/>
      <c r="D825" s="140"/>
      <c r="E825" s="163"/>
      <c r="F825" s="140"/>
    </row>
    <row r="826" spans="1:6" s="136" customFormat="1" x14ac:dyDescent="0.25">
      <c r="A826" s="154"/>
      <c r="B826" s="135"/>
      <c r="C826" s="140"/>
      <c r="D826" s="140"/>
      <c r="E826" s="163"/>
      <c r="F826" s="140"/>
    </row>
    <row r="827" spans="1:6" s="136" customFormat="1" x14ac:dyDescent="0.25">
      <c r="A827" s="154"/>
      <c r="B827" s="135"/>
      <c r="C827" s="140"/>
      <c r="D827" s="140"/>
      <c r="E827" s="163"/>
      <c r="F827" s="140"/>
    </row>
    <row r="828" spans="1:6" s="136" customFormat="1" x14ac:dyDescent="0.25">
      <c r="A828" s="154"/>
      <c r="B828" s="135"/>
      <c r="C828" s="140"/>
      <c r="D828" s="140"/>
      <c r="E828" s="163"/>
      <c r="F828" s="140"/>
    </row>
    <row r="829" spans="1:6" s="136" customFormat="1" x14ac:dyDescent="0.25">
      <c r="A829" s="154"/>
      <c r="B829" s="135"/>
      <c r="C829" s="140"/>
      <c r="D829" s="140"/>
      <c r="E829" s="163"/>
      <c r="F829" s="140"/>
    </row>
    <row r="830" spans="1:6" s="136" customFormat="1" x14ac:dyDescent="0.25">
      <c r="A830" s="154"/>
      <c r="B830" s="135"/>
      <c r="C830" s="140"/>
      <c r="D830" s="140"/>
      <c r="E830" s="163"/>
      <c r="F830" s="140"/>
    </row>
    <row r="831" spans="1:6" s="136" customFormat="1" x14ac:dyDescent="0.25">
      <c r="A831" s="154"/>
      <c r="B831" s="135"/>
      <c r="C831" s="140"/>
      <c r="D831" s="140"/>
      <c r="E831" s="163"/>
      <c r="F831" s="140"/>
    </row>
    <row r="832" spans="1:6" s="136" customFormat="1" x14ac:dyDescent="0.25">
      <c r="A832" s="154"/>
      <c r="B832" s="135"/>
      <c r="C832" s="140"/>
      <c r="D832" s="140"/>
      <c r="E832" s="163"/>
      <c r="F832" s="140"/>
    </row>
    <row r="833" spans="1:6" s="136" customFormat="1" x14ac:dyDescent="0.25">
      <c r="A833" s="154"/>
      <c r="B833" s="135"/>
      <c r="C833" s="140"/>
      <c r="D833" s="140"/>
      <c r="E833" s="163"/>
      <c r="F833" s="140"/>
    </row>
    <row r="834" spans="1:6" s="136" customFormat="1" x14ac:dyDescent="0.25">
      <c r="A834" s="154"/>
      <c r="B834" s="135"/>
      <c r="C834" s="140"/>
      <c r="D834" s="140"/>
      <c r="E834" s="163"/>
      <c r="F834" s="140"/>
    </row>
    <row r="835" spans="1:6" s="136" customFormat="1" x14ac:dyDescent="0.25">
      <c r="A835" s="154"/>
      <c r="B835" s="135"/>
      <c r="C835" s="140"/>
      <c r="D835" s="140"/>
      <c r="E835" s="163"/>
      <c r="F835" s="140"/>
    </row>
    <row r="836" spans="1:6" s="136" customFormat="1" x14ac:dyDescent="0.25">
      <c r="A836" s="154"/>
      <c r="B836" s="135"/>
      <c r="C836" s="140"/>
      <c r="D836" s="140"/>
      <c r="E836" s="163"/>
      <c r="F836" s="140"/>
    </row>
    <row r="837" spans="1:6" s="136" customFormat="1" x14ac:dyDescent="0.25">
      <c r="A837" s="154"/>
      <c r="B837" s="135"/>
      <c r="C837" s="140"/>
      <c r="D837" s="140"/>
      <c r="E837" s="163"/>
      <c r="F837" s="140"/>
    </row>
    <row r="838" spans="1:6" s="136" customFormat="1" x14ac:dyDescent="0.25">
      <c r="A838" s="154"/>
      <c r="B838" s="135"/>
      <c r="C838" s="140"/>
      <c r="D838" s="140"/>
      <c r="E838" s="163"/>
      <c r="F838" s="140"/>
    </row>
    <row r="839" spans="1:6" s="136" customFormat="1" x14ac:dyDescent="0.25">
      <c r="A839" s="154"/>
      <c r="B839" s="135"/>
      <c r="C839" s="140"/>
      <c r="D839" s="140"/>
      <c r="E839" s="163"/>
      <c r="F839" s="140"/>
    </row>
    <row r="840" spans="1:6" s="136" customFormat="1" x14ac:dyDescent="0.25">
      <c r="A840" s="154"/>
      <c r="B840" s="135"/>
      <c r="C840" s="140"/>
      <c r="D840" s="140"/>
      <c r="E840" s="163"/>
      <c r="F840" s="140"/>
    </row>
    <row r="841" spans="1:6" s="136" customFormat="1" x14ac:dyDescent="0.25">
      <c r="A841" s="154"/>
      <c r="B841" s="135"/>
      <c r="C841" s="140"/>
      <c r="D841" s="140"/>
      <c r="E841" s="163"/>
      <c r="F841" s="140"/>
    </row>
    <row r="842" spans="1:6" s="136" customFormat="1" x14ac:dyDescent="0.25">
      <c r="A842" s="154"/>
      <c r="B842" s="135"/>
      <c r="C842" s="140"/>
      <c r="D842" s="140"/>
      <c r="E842" s="163"/>
      <c r="F842" s="140"/>
    </row>
    <row r="843" spans="1:6" s="136" customFormat="1" x14ac:dyDescent="0.25">
      <c r="A843" s="154"/>
      <c r="B843" s="135"/>
      <c r="C843" s="140"/>
      <c r="D843" s="140"/>
      <c r="E843" s="163"/>
      <c r="F843" s="140"/>
    </row>
    <row r="844" spans="1:6" s="136" customFormat="1" x14ac:dyDescent="0.25">
      <c r="A844" s="154"/>
      <c r="B844" s="135"/>
      <c r="C844" s="140"/>
      <c r="D844" s="140"/>
      <c r="E844" s="163"/>
      <c r="F844" s="140"/>
    </row>
    <row r="845" spans="1:6" s="136" customFormat="1" x14ac:dyDescent="0.25">
      <c r="A845" s="154"/>
      <c r="B845" s="135"/>
      <c r="C845" s="140"/>
      <c r="D845" s="140"/>
      <c r="E845" s="163"/>
      <c r="F845" s="140"/>
    </row>
    <row r="846" spans="1:6" s="136" customFormat="1" x14ac:dyDescent="0.25">
      <c r="A846" s="154"/>
      <c r="B846" s="135"/>
      <c r="C846" s="140"/>
      <c r="D846" s="140"/>
      <c r="E846" s="163"/>
      <c r="F846" s="140"/>
    </row>
    <row r="847" spans="1:6" s="136" customFormat="1" x14ac:dyDescent="0.25">
      <c r="A847" s="154"/>
      <c r="B847" s="135"/>
      <c r="C847" s="140"/>
      <c r="D847" s="140"/>
      <c r="E847" s="163"/>
      <c r="F847" s="140"/>
    </row>
    <row r="848" spans="1:6" s="136" customFormat="1" x14ac:dyDescent="0.25">
      <c r="A848" s="154"/>
      <c r="B848" s="135"/>
      <c r="C848" s="140"/>
      <c r="D848" s="140"/>
      <c r="E848" s="163"/>
      <c r="F848" s="140"/>
    </row>
    <row r="849" spans="1:6" s="136" customFormat="1" x14ac:dyDescent="0.25">
      <c r="A849" s="154"/>
      <c r="B849" s="135"/>
      <c r="C849" s="140"/>
      <c r="D849" s="140"/>
      <c r="E849" s="163"/>
      <c r="F849" s="140"/>
    </row>
    <row r="850" spans="1:6" s="136" customFormat="1" x14ac:dyDescent="0.25">
      <c r="A850" s="154"/>
      <c r="B850" s="135"/>
      <c r="C850" s="140"/>
      <c r="D850" s="140"/>
      <c r="E850" s="163"/>
      <c r="F850" s="140"/>
    </row>
    <row r="851" spans="1:6" s="136" customFormat="1" x14ac:dyDescent="0.25">
      <c r="A851" s="154"/>
      <c r="B851" s="135"/>
      <c r="C851" s="140"/>
      <c r="D851" s="140"/>
      <c r="E851" s="163"/>
      <c r="F851" s="140"/>
    </row>
    <row r="852" spans="1:6" s="136" customFormat="1" x14ac:dyDescent="0.25">
      <c r="A852" s="154"/>
      <c r="B852" s="135"/>
      <c r="C852" s="140"/>
      <c r="D852" s="140"/>
      <c r="E852" s="163"/>
      <c r="F852" s="140"/>
    </row>
    <row r="853" spans="1:6" s="136" customFormat="1" x14ac:dyDescent="0.25">
      <c r="A853" s="154"/>
      <c r="B853" s="135"/>
      <c r="C853" s="140"/>
      <c r="D853" s="140"/>
      <c r="E853" s="163"/>
      <c r="F853" s="140"/>
    </row>
    <row r="854" spans="1:6" s="136" customFormat="1" x14ac:dyDescent="0.25">
      <c r="A854" s="154"/>
      <c r="B854" s="135"/>
      <c r="C854" s="140"/>
      <c r="D854" s="140"/>
      <c r="E854" s="163"/>
      <c r="F854" s="140"/>
    </row>
    <row r="855" spans="1:6" s="136" customFormat="1" x14ac:dyDescent="0.25">
      <c r="A855" s="154"/>
      <c r="B855" s="135"/>
      <c r="C855" s="140"/>
      <c r="D855" s="140"/>
      <c r="E855" s="163"/>
      <c r="F855" s="140"/>
    </row>
    <row r="856" spans="1:6" s="136" customFormat="1" x14ac:dyDescent="0.25">
      <c r="A856" s="154"/>
      <c r="B856" s="135"/>
      <c r="C856" s="140"/>
      <c r="D856" s="140"/>
      <c r="E856" s="163"/>
      <c r="F856" s="140"/>
    </row>
    <row r="857" spans="1:6" s="136" customFormat="1" x14ac:dyDescent="0.25">
      <c r="A857" s="154"/>
      <c r="B857" s="135"/>
      <c r="C857" s="140"/>
      <c r="D857" s="140"/>
      <c r="E857" s="163"/>
      <c r="F857" s="140"/>
    </row>
    <row r="858" spans="1:6" s="136" customFormat="1" x14ac:dyDescent="0.25">
      <c r="A858" s="154"/>
      <c r="B858" s="135"/>
      <c r="C858" s="140"/>
      <c r="D858" s="140"/>
      <c r="E858" s="163"/>
      <c r="F858" s="140"/>
    </row>
    <row r="859" spans="1:6" s="136" customFormat="1" x14ac:dyDescent="0.25">
      <c r="A859" s="154"/>
      <c r="B859" s="135"/>
      <c r="C859" s="140"/>
      <c r="D859" s="140"/>
      <c r="E859" s="163"/>
      <c r="F859" s="140"/>
    </row>
    <row r="860" spans="1:6" s="136" customFormat="1" x14ac:dyDescent="0.25">
      <c r="A860" s="154"/>
      <c r="B860" s="135"/>
      <c r="C860" s="140"/>
      <c r="D860" s="140"/>
      <c r="E860" s="163"/>
      <c r="F860" s="140"/>
    </row>
    <row r="861" spans="1:6" s="136" customFormat="1" x14ac:dyDescent="0.25">
      <c r="A861" s="154"/>
      <c r="B861" s="135"/>
      <c r="C861" s="140"/>
      <c r="D861" s="140"/>
      <c r="E861" s="163"/>
      <c r="F861" s="140"/>
    </row>
    <row r="862" spans="1:6" s="136" customFormat="1" x14ac:dyDescent="0.25">
      <c r="A862" s="154"/>
      <c r="B862" s="135"/>
      <c r="C862" s="140"/>
      <c r="D862" s="140"/>
      <c r="E862" s="163"/>
      <c r="F862" s="140"/>
    </row>
    <row r="863" spans="1:6" s="136" customFormat="1" x14ac:dyDescent="0.25">
      <c r="A863" s="154"/>
      <c r="B863" s="135"/>
      <c r="C863" s="140"/>
      <c r="D863" s="140"/>
      <c r="E863" s="163"/>
      <c r="F863" s="140"/>
    </row>
    <row r="864" spans="1:6" s="136" customFormat="1" x14ac:dyDescent="0.25">
      <c r="A864" s="154"/>
      <c r="B864" s="135"/>
      <c r="C864" s="140"/>
      <c r="D864" s="140"/>
      <c r="E864" s="163"/>
      <c r="F864" s="140"/>
    </row>
    <row r="865" spans="1:6" s="136" customFormat="1" x14ac:dyDescent="0.25">
      <c r="A865" s="154"/>
      <c r="B865" s="135"/>
      <c r="C865" s="140"/>
      <c r="D865" s="140"/>
      <c r="E865" s="163"/>
      <c r="F865" s="140"/>
    </row>
    <row r="866" spans="1:6" s="136" customFormat="1" x14ac:dyDescent="0.25">
      <c r="A866" s="154"/>
      <c r="B866" s="135"/>
      <c r="C866" s="140"/>
      <c r="D866" s="140"/>
      <c r="E866" s="163"/>
      <c r="F866" s="140"/>
    </row>
    <row r="867" spans="1:6" s="136" customFormat="1" x14ac:dyDescent="0.25">
      <c r="A867" s="154"/>
      <c r="B867" s="135"/>
      <c r="C867" s="140"/>
      <c r="D867" s="140"/>
      <c r="E867" s="163"/>
      <c r="F867" s="140"/>
    </row>
    <row r="868" spans="1:6" s="136" customFormat="1" x14ac:dyDescent="0.25">
      <c r="A868" s="154"/>
      <c r="B868" s="135"/>
      <c r="C868" s="140"/>
      <c r="D868" s="140"/>
      <c r="E868" s="163"/>
      <c r="F868" s="140"/>
    </row>
    <row r="869" spans="1:6" s="136" customFormat="1" x14ac:dyDescent="0.25">
      <c r="A869" s="154"/>
      <c r="B869" s="135"/>
      <c r="C869" s="140"/>
      <c r="D869" s="140"/>
      <c r="E869" s="163"/>
      <c r="F869" s="140"/>
    </row>
    <row r="870" spans="1:6" s="136" customFormat="1" x14ac:dyDescent="0.25">
      <c r="A870" s="154"/>
      <c r="B870" s="135"/>
      <c r="C870" s="140"/>
      <c r="D870" s="140"/>
      <c r="E870" s="163"/>
      <c r="F870" s="140"/>
    </row>
    <row r="871" spans="1:6" s="136" customFormat="1" x14ac:dyDescent="0.25">
      <c r="A871" s="154"/>
      <c r="B871" s="135"/>
      <c r="C871" s="140"/>
      <c r="D871" s="140"/>
      <c r="E871" s="163"/>
      <c r="F871" s="140"/>
    </row>
    <row r="872" spans="1:6" s="136" customFormat="1" x14ac:dyDescent="0.25">
      <c r="A872" s="154"/>
      <c r="B872" s="135"/>
      <c r="C872" s="140"/>
      <c r="D872" s="140"/>
      <c r="E872" s="163"/>
      <c r="F872" s="140"/>
    </row>
    <row r="873" spans="1:6" s="136" customFormat="1" x14ac:dyDescent="0.25">
      <c r="A873" s="154"/>
      <c r="B873" s="135"/>
      <c r="C873" s="140"/>
      <c r="D873" s="140"/>
      <c r="E873" s="163"/>
      <c r="F873" s="140"/>
    </row>
    <row r="874" spans="1:6" s="136" customFormat="1" x14ac:dyDescent="0.25">
      <c r="A874" s="154"/>
      <c r="B874" s="135"/>
      <c r="C874" s="140"/>
      <c r="D874" s="140"/>
      <c r="E874" s="163"/>
      <c r="F874" s="140"/>
    </row>
    <row r="875" spans="1:6" s="136" customFormat="1" x14ac:dyDescent="0.25">
      <c r="A875" s="154"/>
      <c r="B875" s="135"/>
      <c r="C875" s="140"/>
      <c r="D875" s="140"/>
      <c r="E875" s="163"/>
      <c r="F875" s="140"/>
    </row>
    <row r="876" spans="1:6" s="136" customFormat="1" x14ac:dyDescent="0.25">
      <c r="A876" s="154"/>
      <c r="B876" s="135"/>
      <c r="C876" s="140"/>
      <c r="D876" s="140"/>
      <c r="E876" s="163"/>
      <c r="F876" s="140"/>
    </row>
    <row r="877" spans="1:6" s="136" customFormat="1" x14ac:dyDescent="0.25">
      <c r="A877" s="154"/>
      <c r="B877" s="135"/>
      <c r="C877" s="140"/>
      <c r="D877" s="140"/>
      <c r="E877" s="163"/>
      <c r="F877" s="140"/>
    </row>
    <row r="878" spans="1:6" s="136" customFormat="1" x14ac:dyDescent="0.25">
      <c r="A878" s="154"/>
      <c r="B878" s="135"/>
      <c r="C878" s="140"/>
      <c r="D878" s="140"/>
      <c r="E878" s="163"/>
      <c r="F878" s="140"/>
    </row>
    <row r="879" spans="1:6" s="136" customFormat="1" x14ac:dyDescent="0.25">
      <c r="A879" s="154"/>
      <c r="B879" s="135"/>
      <c r="C879" s="140"/>
      <c r="D879" s="140"/>
      <c r="E879" s="163"/>
      <c r="F879" s="140"/>
    </row>
    <row r="880" spans="1:6" s="136" customFormat="1" x14ac:dyDescent="0.25">
      <c r="A880" s="154"/>
      <c r="B880" s="135"/>
      <c r="C880" s="140"/>
      <c r="D880" s="140"/>
      <c r="E880" s="163"/>
      <c r="F880" s="140"/>
    </row>
    <row r="881" spans="1:6" s="136" customFormat="1" x14ac:dyDescent="0.25">
      <c r="A881" s="154"/>
      <c r="B881" s="135"/>
      <c r="C881" s="140"/>
      <c r="D881" s="140"/>
      <c r="E881" s="163"/>
      <c r="F881" s="140"/>
    </row>
    <row r="882" spans="1:6" s="136" customFormat="1" x14ac:dyDescent="0.25">
      <c r="A882" s="154"/>
      <c r="B882" s="135"/>
      <c r="C882" s="140"/>
      <c r="D882" s="140"/>
      <c r="E882" s="163"/>
      <c r="F882" s="140"/>
    </row>
    <row r="883" spans="1:6" s="136" customFormat="1" x14ac:dyDescent="0.25">
      <c r="A883" s="154"/>
      <c r="B883" s="135"/>
      <c r="C883" s="140"/>
      <c r="D883" s="140"/>
      <c r="E883" s="163"/>
      <c r="F883" s="140"/>
    </row>
    <row r="884" spans="1:6" s="136" customFormat="1" x14ac:dyDescent="0.25">
      <c r="A884" s="154"/>
      <c r="B884" s="135"/>
      <c r="C884" s="140"/>
      <c r="D884" s="140"/>
      <c r="E884" s="163"/>
      <c r="F884" s="140"/>
    </row>
    <row r="885" spans="1:6" s="136" customFormat="1" x14ac:dyDescent="0.25">
      <c r="A885" s="154"/>
      <c r="B885" s="135"/>
      <c r="C885" s="140"/>
      <c r="D885" s="140"/>
      <c r="E885" s="163"/>
      <c r="F885" s="140"/>
    </row>
    <row r="886" spans="1:6" s="136" customFormat="1" x14ac:dyDescent="0.25">
      <c r="A886" s="154"/>
      <c r="B886" s="135"/>
      <c r="C886" s="140"/>
      <c r="D886" s="140"/>
      <c r="E886" s="163"/>
      <c r="F886" s="140"/>
    </row>
    <row r="887" spans="1:6" s="136" customFormat="1" x14ac:dyDescent="0.25">
      <c r="A887" s="154"/>
      <c r="B887" s="135"/>
      <c r="C887" s="140"/>
      <c r="D887" s="140"/>
      <c r="E887" s="163"/>
      <c r="F887" s="140"/>
    </row>
    <row r="888" spans="1:6" s="136" customFormat="1" x14ac:dyDescent="0.25">
      <c r="A888" s="154"/>
      <c r="B888" s="135"/>
      <c r="C888" s="140"/>
      <c r="D888" s="140"/>
      <c r="E888" s="163"/>
      <c r="F888" s="140"/>
    </row>
    <row r="889" spans="1:6" s="136" customFormat="1" x14ac:dyDescent="0.25">
      <c r="A889" s="154"/>
      <c r="B889" s="135"/>
      <c r="C889" s="140"/>
      <c r="D889" s="140"/>
      <c r="E889" s="163"/>
      <c r="F889" s="140"/>
    </row>
    <row r="890" spans="1:6" s="136" customFormat="1" x14ac:dyDescent="0.25">
      <c r="A890" s="154"/>
      <c r="B890" s="135"/>
      <c r="C890" s="140"/>
      <c r="D890" s="140"/>
      <c r="E890" s="163"/>
      <c r="F890" s="140"/>
    </row>
    <row r="891" spans="1:6" s="136" customFormat="1" x14ac:dyDescent="0.25">
      <c r="A891" s="154"/>
      <c r="B891" s="135"/>
      <c r="C891" s="140"/>
      <c r="D891" s="140"/>
      <c r="E891" s="163"/>
      <c r="F891" s="140"/>
    </row>
    <row r="892" spans="1:6" s="136" customFormat="1" x14ac:dyDescent="0.25">
      <c r="A892" s="154"/>
      <c r="B892" s="135"/>
      <c r="C892" s="140"/>
      <c r="D892" s="140"/>
      <c r="E892" s="163"/>
      <c r="F892" s="140"/>
    </row>
    <row r="893" spans="1:6" s="136" customFormat="1" x14ac:dyDescent="0.25">
      <c r="A893" s="154"/>
      <c r="B893" s="135"/>
      <c r="C893" s="140"/>
      <c r="D893" s="140"/>
      <c r="E893" s="163"/>
      <c r="F893" s="140"/>
    </row>
    <row r="894" spans="1:6" s="136" customFormat="1" x14ac:dyDescent="0.25">
      <c r="A894" s="154"/>
      <c r="B894" s="135"/>
      <c r="C894" s="140"/>
      <c r="D894" s="140"/>
      <c r="E894" s="163"/>
      <c r="F894" s="140"/>
    </row>
    <row r="895" spans="1:6" s="136" customFormat="1" x14ac:dyDescent="0.25">
      <c r="A895" s="154"/>
      <c r="B895" s="135"/>
      <c r="C895" s="140"/>
      <c r="D895" s="140"/>
      <c r="E895" s="163"/>
      <c r="F895" s="140"/>
    </row>
    <row r="896" spans="1:6" s="136" customFormat="1" x14ac:dyDescent="0.25">
      <c r="A896" s="154"/>
      <c r="B896" s="135"/>
      <c r="C896" s="140"/>
      <c r="D896" s="140"/>
      <c r="E896" s="163"/>
      <c r="F896" s="140"/>
    </row>
    <row r="897" spans="1:6" s="136" customFormat="1" x14ac:dyDescent="0.25">
      <c r="A897" s="154"/>
      <c r="B897" s="135"/>
      <c r="C897" s="140"/>
      <c r="D897" s="140"/>
      <c r="E897" s="163"/>
      <c r="F897" s="140"/>
    </row>
    <row r="898" spans="1:6" s="136" customFormat="1" x14ac:dyDescent="0.25">
      <c r="A898" s="154"/>
      <c r="B898" s="135"/>
      <c r="C898" s="140"/>
      <c r="D898" s="140"/>
      <c r="E898" s="163"/>
      <c r="F898" s="140"/>
    </row>
    <row r="899" spans="1:6" s="136" customFormat="1" x14ac:dyDescent="0.25">
      <c r="A899" s="154"/>
      <c r="B899" s="135"/>
      <c r="C899" s="140"/>
      <c r="D899" s="140"/>
      <c r="E899" s="163"/>
      <c r="F899" s="140"/>
    </row>
    <row r="900" spans="1:6" s="136" customFormat="1" x14ac:dyDescent="0.25">
      <c r="A900" s="154"/>
      <c r="B900" s="135"/>
      <c r="C900" s="140"/>
      <c r="D900" s="140"/>
      <c r="E900" s="163"/>
      <c r="F900" s="140"/>
    </row>
    <row r="901" spans="1:6" s="136" customFormat="1" x14ac:dyDescent="0.25">
      <c r="A901" s="154"/>
      <c r="B901" s="135"/>
      <c r="C901" s="140"/>
      <c r="D901" s="140"/>
      <c r="E901" s="163"/>
      <c r="F901" s="140"/>
    </row>
    <row r="902" spans="1:6" s="136" customFormat="1" x14ac:dyDescent="0.25">
      <c r="A902" s="154"/>
      <c r="B902" s="135"/>
      <c r="C902" s="140"/>
      <c r="D902" s="140"/>
      <c r="E902" s="163"/>
      <c r="F902" s="140"/>
    </row>
    <row r="903" spans="1:6" s="136" customFormat="1" x14ac:dyDescent="0.25">
      <c r="A903" s="154"/>
      <c r="B903" s="135"/>
      <c r="C903" s="140"/>
      <c r="D903" s="140"/>
      <c r="E903" s="163"/>
      <c r="F903" s="140"/>
    </row>
    <row r="904" spans="1:6" s="136" customFormat="1" x14ac:dyDescent="0.25">
      <c r="A904" s="154"/>
      <c r="B904" s="135"/>
      <c r="C904" s="140"/>
      <c r="D904" s="140"/>
      <c r="E904" s="163"/>
      <c r="F904" s="140"/>
    </row>
    <row r="905" spans="1:6" s="136" customFormat="1" x14ac:dyDescent="0.25">
      <c r="A905" s="154"/>
      <c r="B905" s="135"/>
      <c r="C905" s="140"/>
      <c r="D905" s="140"/>
      <c r="E905" s="163"/>
      <c r="F905" s="140"/>
    </row>
    <row r="906" spans="1:6" s="136" customFormat="1" x14ac:dyDescent="0.25">
      <c r="A906" s="154"/>
      <c r="B906" s="135"/>
      <c r="C906" s="140"/>
      <c r="D906" s="140"/>
      <c r="E906" s="163"/>
      <c r="F906" s="140"/>
    </row>
    <row r="907" spans="1:6" s="136" customFormat="1" x14ac:dyDescent="0.25">
      <c r="A907" s="154"/>
      <c r="B907" s="135"/>
      <c r="C907" s="140"/>
      <c r="D907" s="140"/>
      <c r="E907" s="163"/>
      <c r="F907" s="140"/>
    </row>
    <row r="908" spans="1:6" s="136" customFormat="1" x14ac:dyDescent="0.25">
      <c r="A908" s="154"/>
      <c r="B908" s="135"/>
      <c r="C908" s="140"/>
      <c r="D908" s="140"/>
      <c r="E908" s="163"/>
      <c r="F908" s="140"/>
    </row>
    <row r="909" spans="1:6" s="136" customFormat="1" x14ac:dyDescent="0.25">
      <c r="A909" s="154"/>
      <c r="B909" s="135"/>
      <c r="C909" s="140"/>
      <c r="D909" s="140"/>
      <c r="E909" s="163"/>
      <c r="F909" s="140"/>
    </row>
    <row r="910" spans="1:6" s="136" customFormat="1" x14ac:dyDescent="0.25">
      <c r="A910" s="154"/>
      <c r="B910" s="135"/>
      <c r="C910" s="140"/>
      <c r="D910" s="140"/>
      <c r="E910" s="163"/>
      <c r="F910" s="140"/>
    </row>
    <row r="911" spans="1:6" s="136" customFormat="1" x14ac:dyDescent="0.25">
      <c r="A911" s="154"/>
      <c r="B911" s="135"/>
      <c r="C911" s="140"/>
      <c r="D911" s="140"/>
      <c r="E911" s="163"/>
      <c r="F911" s="140"/>
    </row>
    <row r="912" spans="1:6" s="136" customFormat="1" x14ac:dyDescent="0.25">
      <c r="A912" s="154"/>
      <c r="B912" s="135"/>
      <c r="C912" s="140"/>
      <c r="D912" s="140"/>
      <c r="E912" s="163"/>
      <c r="F912" s="140"/>
    </row>
    <row r="913" spans="1:6" s="136" customFormat="1" x14ac:dyDescent="0.25">
      <c r="A913" s="154"/>
      <c r="B913" s="135"/>
      <c r="C913" s="140"/>
      <c r="D913" s="140"/>
      <c r="E913" s="163"/>
      <c r="F913" s="140"/>
    </row>
    <row r="914" spans="1:6" s="136" customFormat="1" x14ac:dyDescent="0.25">
      <c r="A914" s="154"/>
      <c r="B914" s="135"/>
      <c r="C914" s="140"/>
      <c r="D914" s="140"/>
      <c r="E914" s="163"/>
      <c r="F914" s="140"/>
    </row>
    <row r="915" spans="1:6" s="136" customFormat="1" x14ac:dyDescent="0.25">
      <c r="A915" s="154"/>
      <c r="B915" s="135"/>
      <c r="C915" s="140"/>
      <c r="D915" s="140"/>
      <c r="E915" s="163"/>
      <c r="F915" s="140"/>
    </row>
    <row r="916" spans="1:6" s="136" customFormat="1" x14ac:dyDescent="0.25">
      <c r="A916" s="154"/>
      <c r="B916" s="135"/>
      <c r="C916" s="140"/>
      <c r="D916" s="140"/>
      <c r="E916" s="163"/>
      <c r="F916" s="140"/>
    </row>
    <row r="917" spans="1:6" s="136" customFormat="1" x14ac:dyDescent="0.25">
      <c r="A917" s="154"/>
      <c r="B917" s="135"/>
      <c r="C917" s="140"/>
      <c r="D917" s="140"/>
      <c r="E917" s="163"/>
      <c r="F917" s="140"/>
    </row>
    <row r="918" spans="1:6" s="136" customFormat="1" x14ac:dyDescent="0.25">
      <c r="A918" s="154"/>
      <c r="B918" s="135"/>
      <c r="C918" s="140"/>
      <c r="D918" s="140"/>
      <c r="E918" s="163"/>
      <c r="F918" s="140"/>
    </row>
    <row r="919" spans="1:6" s="136" customFormat="1" x14ac:dyDescent="0.25">
      <c r="A919" s="154"/>
      <c r="B919" s="135"/>
      <c r="C919" s="140"/>
      <c r="D919" s="140"/>
      <c r="E919" s="163"/>
      <c r="F919" s="140"/>
    </row>
    <row r="920" spans="1:6" s="136" customFormat="1" x14ac:dyDescent="0.25">
      <c r="A920" s="154"/>
      <c r="B920" s="135"/>
      <c r="C920" s="140"/>
      <c r="D920" s="140"/>
      <c r="E920" s="163"/>
      <c r="F920" s="140"/>
    </row>
    <row r="921" spans="1:6" s="136" customFormat="1" x14ac:dyDescent="0.25">
      <c r="A921" s="154"/>
      <c r="B921" s="135"/>
      <c r="C921" s="140"/>
      <c r="D921" s="140"/>
      <c r="E921" s="163"/>
      <c r="F921" s="140"/>
    </row>
    <row r="922" spans="1:6" s="136" customFormat="1" x14ac:dyDescent="0.25">
      <c r="A922" s="154"/>
      <c r="B922" s="135"/>
      <c r="C922" s="140"/>
      <c r="D922" s="140"/>
      <c r="E922" s="163"/>
      <c r="F922" s="140"/>
    </row>
    <row r="923" spans="1:6" s="136" customFormat="1" x14ac:dyDescent="0.25">
      <c r="A923" s="154"/>
      <c r="B923" s="135"/>
      <c r="C923" s="140"/>
      <c r="D923" s="140"/>
      <c r="E923" s="163"/>
      <c r="F923" s="140"/>
    </row>
    <row r="924" spans="1:6" s="136" customFormat="1" x14ac:dyDescent="0.25">
      <c r="A924" s="154"/>
      <c r="B924" s="135"/>
      <c r="C924" s="140"/>
      <c r="D924" s="140"/>
      <c r="E924" s="163"/>
      <c r="F924" s="140"/>
    </row>
    <row r="925" spans="1:6" s="136" customFormat="1" x14ac:dyDescent="0.25">
      <c r="A925" s="154"/>
      <c r="B925" s="135"/>
      <c r="C925" s="140"/>
      <c r="D925" s="140"/>
      <c r="E925" s="163"/>
      <c r="F925" s="140"/>
    </row>
    <row r="926" spans="1:6" s="136" customFormat="1" x14ac:dyDescent="0.25">
      <c r="A926" s="154"/>
      <c r="B926" s="135"/>
      <c r="C926" s="140"/>
      <c r="D926" s="140"/>
      <c r="E926" s="163"/>
      <c r="F926" s="140"/>
    </row>
    <row r="927" spans="1:6" s="136" customFormat="1" x14ac:dyDescent="0.25">
      <c r="A927" s="154"/>
      <c r="B927" s="135"/>
      <c r="C927" s="140"/>
      <c r="D927" s="140"/>
      <c r="E927" s="163"/>
      <c r="F927" s="140"/>
    </row>
    <row r="928" spans="1:6" s="136" customFormat="1" x14ac:dyDescent="0.25">
      <c r="A928" s="154"/>
      <c r="B928" s="135"/>
      <c r="C928" s="140"/>
      <c r="D928" s="140"/>
      <c r="E928" s="163"/>
      <c r="F928" s="140"/>
    </row>
    <row r="929" spans="1:6" s="136" customFormat="1" x14ac:dyDescent="0.25">
      <c r="A929" s="154"/>
      <c r="B929" s="135"/>
      <c r="C929" s="140"/>
      <c r="D929" s="140"/>
      <c r="E929" s="163"/>
      <c r="F929" s="140"/>
    </row>
    <row r="930" spans="1:6" s="136" customFormat="1" x14ac:dyDescent="0.25">
      <c r="A930" s="154"/>
      <c r="B930" s="135"/>
      <c r="C930" s="140"/>
      <c r="D930" s="140"/>
      <c r="E930" s="163"/>
      <c r="F930" s="140"/>
    </row>
    <row r="931" spans="1:6" s="136" customFormat="1" x14ac:dyDescent="0.25">
      <c r="A931" s="154"/>
      <c r="B931" s="135"/>
      <c r="C931" s="140"/>
      <c r="D931" s="140"/>
      <c r="E931" s="163"/>
      <c r="F931" s="140"/>
    </row>
    <row r="932" spans="1:6" s="136" customFormat="1" x14ac:dyDescent="0.25">
      <c r="A932" s="154"/>
      <c r="B932" s="135"/>
      <c r="C932" s="140"/>
      <c r="D932" s="140"/>
      <c r="E932" s="163"/>
      <c r="F932" s="140"/>
    </row>
    <row r="933" spans="1:6" s="136" customFormat="1" x14ac:dyDescent="0.25">
      <c r="A933" s="154"/>
      <c r="B933" s="135"/>
      <c r="C933" s="140"/>
      <c r="D933" s="140"/>
      <c r="E933" s="163"/>
      <c r="F933" s="140"/>
    </row>
    <row r="934" spans="1:6" s="136" customFormat="1" x14ac:dyDescent="0.25">
      <c r="A934" s="154"/>
      <c r="B934" s="135"/>
      <c r="C934" s="140"/>
      <c r="D934" s="140"/>
      <c r="E934" s="163"/>
      <c r="F934" s="140"/>
    </row>
    <row r="935" spans="1:6" s="136" customFormat="1" x14ac:dyDescent="0.25">
      <c r="A935" s="154"/>
      <c r="B935" s="135"/>
      <c r="C935" s="140"/>
      <c r="D935" s="140"/>
      <c r="E935" s="163"/>
      <c r="F935" s="140"/>
    </row>
    <row r="936" spans="1:6" s="136" customFormat="1" x14ac:dyDescent="0.25">
      <c r="A936" s="154"/>
      <c r="B936" s="135"/>
      <c r="C936" s="140"/>
      <c r="D936" s="140"/>
      <c r="E936" s="163"/>
      <c r="F936" s="140"/>
    </row>
    <row r="937" spans="1:6" s="136" customFormat="1" x14ac:dyDescent="0.25">
      <c r="A937" s="154"/>
      <c r="B937" s="135"/>
      <c r="C937" s="140"/>
      <c r="D937" s="140"/>
      <c r="E937" s="163"/>
      <c r="F937" s="140"/>
    </row>
    <row r="938" spans="1:6" s="136" customFormat="1" x14ac:dyDescent="0.25">
      <c r="A938" s="154"/>
      <c r="B938" s="135"/>
      <c r="C938" s="140"/>
      <c r="D938" s="140"/>
      <c r="E938" s="163"/>
      <c r="F938" s="140"/>
    </row>
    <row r="939" spans="1:6" s="136" customFormat="1" x14ac:dyDescent="0.25">
      <c r="A939" s="154"/>
      <c r="B939" s="135"/>
      <c r="C939" s="140"/>
      <c r="D939" s="140"/>
      <c r="E939" s="163"/>
      <c r="F939" s="140"/>
    </row>
    <row r="940" spans="1:6" s="136" customFormat="1" x14ac:dyDescent="0.25">
      <c r="A940" s="154"/>
      <c r="B940" s="135"/>
      <c r="C940" s="140"/>
      <c r="D940" s="140"/>
      <c r="E940" s="163"/>
      <c r="F940" s="140"/>
    </row>
    <row r="941" spans="1:6" s="136" customFormat="1" x14ac:dyDescent="0.25">
      <c r="A941" s="154"/>
      <c r="B941" s="135"/>
      <c r="C941" s="140"/>
      <c r="D941" s="140"/>
      <c r="E941" s="163"/>
      <c r="F941" s="140"/>
    </row>
    <row r="942" spans="1:6" s="136" customFormat="1" x14ac:dyDescent="0.25">
      <c r="A942" s="154"/>
      <c r="B942" s="135"/>
      <c r="C942" s="140"/>
      <c r="D942" s="140"/>
      <c r="E942" s="163"/>
      <c r="F942" s="140"/>
    </row>
    <row r="943" spans="1:6" s="136" customFormat="1" x14ac:dyDescent="0.25">
      <c r="A943" s="154"/>
      <c r="B943" s="135"/>
      <c r="C943" s="140"/>
      <c r="D943" s="140"/>
      <c r="E943" s="163"/>
      <c r="F943" s="140"/>
    </row>
    <row r="944" spans="1:6" s="136" customFormat="1" x14ac:dyDescent="0.25">
      <c r="A944" s="154"/>
      <c r="B944" s="135"/>
      <c r="C944" s="140"/>
      <c r="D944" s="140"/>
      <c r="E944" s="163"/>
      <c r="F944" s="140"/>
    </row>
    <row r="945" spans="1:6" s="136" customFormat="1" x14ac:dyDescent="0.25">
      <c r="A945" s="154"/>
      <c r="B945" s="135"/>
      <c r="C945" s="140"/>
      <c r="D945" s="140"/>
      <c r="E945" s="163"/>
      <c r="F945" s="140"/>
    </row>
    <row r="946" spans="1:6" s="136" customFormat="1" x14ac:dyDescent="0.25">
      <c r="A946" s="154"/>
      <c r="B946" s="135"/>
      <c r="C946" s="140"/>
      <c r="D946" s="140"/>
      <c r="E946" s="163"/>
      <c r="F946" s="140"/>
    </row>
    <row r="947" spans="1:6" s="136" customFormat="1" x14ac:dyDescent="0.25">
      <c r="A947" s="154"/>
      <c r="B947" s="135"/>
      <c r="C947" s="140"/>
      <c r="D947" s="140"/>
      <c r="E947" s="163"/>
      <c r="F947" s="140"/>
    </row>
    <row r="948" spans="1:6" s="136" customFormat="1" x14ac:dyDescent="0.25">
      <c r="A948" s="154"/>
      <c r="B948" s="135"/>
      <c r="C948" s="140"/>
      <c r="D948" s="140"/>
      <c r="E948" s="163"/>
      <c r="F948" s="140"/>
    </row>
    <row r="949" spans="1:6" s="136" customFormat="1" x14ac:dyDescent="0.25">
      <c r="A949" s="154"/>
      <c r="B949" s="135"/>
      <c r="C949" s="140"/>
      <c r="D949" s="140"/>
      <c r="E949" s="163"/>
      <c r="F949" s="140"/>
    </row>
    <row r="950" spans="1:6" s="136" customFormat="1" x14ac:dyDescent="0.25">
      <c r="A950" s="154"/>
      <c r="B950" s="135"/>
      <c r="C950" s="140"/>
      <c r="D950" s="140"/>
      <c r="E950" s="163"/>
      <c r="F950" s="140"/>
    </row>
    <row r="951" spans="1:6" s="136" customFormat="1" x14ac:dyDescent="0.25">
      <c r="A951" s="154"/>
      <c r="B951" s="135"/>
      <c r="C951" s="140"/>
      <c r="D951" s="140"/>
      <c r="E951" s="163"/>
      <c r="F951" s="140"/>
    </row>
    <row r="952" spans="1:6" s="136" customFormat="1" x14ac:dyDescent="0.25">
      <c r="A952" s="154"/>
      <c r="B952" s="135"/>
      <c r="C952" s="140"/>
      <c r="D952" s="140"/>
      <c r="E952" s="163"/>
      <c r="F952" s="140"/>
    </row>
    <row r="953" spans="1:6" s="136" customFormat="1" x14ac:dyDescent="0.25">
      <c r="A953" s="154"/>
      <c r="B953" s="135"/>
      <c r="C953" s="140"/>
      <c r="D953" s="140"/>
      <c r="E953" s="163"/>
      <c r="F953" s="140"/>
    </row>
    <row r="954" spans="1:6" s="136" customFormat="1" x14ac:dyDescent="0.25">
      <c r="A954" s="154"/>
      <c r="B954" s="135"/>
      <c r="C954" s="140"/>
      <c r="D954" s="140"/>
      <c r="E954" s="163"/>
      <c r="F954" s="140"/>
    </row>
    <row r="955" spans="1:6" s="136" customFormat="1" x14ac:dyDescent="0.25">
      <c r="A955" s="154"/>
      <c r="B955" s="135"/>
      <c r="C955" s="140"/>
      <c r="D955" s="140"/>
      <c r="E955" s="163"/>
      <c r="F955" s="140"/>
    </row>
    <row r="956" spans="1:6" s="136" customFormat="1" x14ac:dyDescent="0.25">
      <c r="A956" s="154"/>
      <c r="B956" s="135"/>
      <c r="C956" s="140"/>
      <c r="D956" s="140"/>
      <c r="E956" s="163"/>
      <c r="F956" s="140"/>
    </row>
    <row r="957" spans="1:6" s="136" customFormat="1" x14ac:dyDescent="0.25">
      <c r="A957" s="154"/>
      <c r="B957" s="135"/>
      <c r="C957" s="140"/>
      <c r="D957" s="140"/>
      <c r="E957" s="163"/>
      <c r="F957" s="140"/>
    </row>
    <row r="958" spans="1:6" s="136" customFormat="1" x14ac:dyDescent="0.25">
      <c r="A958" s="154"/>
      <c r="B958" s="135"/>
      <c r="C958" s="140"/>
      <c r="D958" s="140"/>
      <c r="E958" s="163"/>
      <c r="F958" s="140"/>
    </row>
    <row r="959" spans="1:6" s="136" customFormat="1" x14ac:dyDescent="0.25">
      <c r="A959" s="154"/>
      <c r="B959" s="135"/>
      <c r="C959" s="140"/>
      <c r="D959" s="140"/>
      <c r="E959" s="163"/>
      <c r="F959" s="140"/>
    </row>
    <row r="960" spans="1:6" s="136" customFormat="1" x14ac:dyDescent="0.25">
      <c r="A960" s="154"/>
      <c r="B960" s="135"/>
      <c r="C960" s="140"/>
      <c r="D960" s="140"/>
      <c r="E960" s="163"/>
      <c r="F960" s="140"/>
    </row>
    <row r="961" spans="1:6" s="136" customFormat="1" x14ac:dyDescent="0.25">
      <c r="A961" s="154"/>
      <c r="B961" s="135"/>
      <c r="C961" s="140"/>
      <c r="D961" s="140"/>
      <c r="E961" s="163"/>
      <c r="F961" s="140"/>
    </row>
    <row r="962" spans="1:6" s="136" customFormat="1" x14ac:dyDescent="0.25">
      <c r="A962" s="154"/>
      <c r="B962" s="135"/>
      <c r="C962" s="116"/>
      <c r="D962" s="140"/>
      <c r="E962" s="163"/>
      <c r="F962" s="116"/>
    </row>
    <row r="963" spans="1:6" s="136" customFormat="1" x14ac:dyDescent="0.25">
      <c r="A963" s="154"/>
      <c r="B963" s="135"/>
      <c r="C963" s="116"/>
      <c r="D963" s="140"/>
      <c r="E963" s="163"/>
      <c r="F963" s="116"/>
    </row>
    <row r="964" spans="1:6" s="136" customFormat="1" x14ac:dyDescent="0.25">
      <c r="A964" s="154"/>
      <c r="B964" s="135"/>
      <c r="C964" s="116"/>
      <c r="D964" s="140"/>
      <c r="E964" s="163"/>
      <c r="F964" s="116"/>
    </row>
    <row r="965" spans="1:6" s="136" customFormat="1" x14ac:dyDescent="0.25">
      <c r="A965" s="154"/>
      <c r="B965" s="135"/>
      <c r="C965" s="116"/>
      <c r="D965" s="140"/>
      <c r="E965" s="163"/>
      <c r="F965" s="116"/>
    </row>
    <row r="966" spans="1:6" s="136" customFormat="1" x14ac:dyDescent="0.25">
      <c r="A966" s="154"/>
      <c r="B966" s="135"/>
      <c r="C966" s="116"/>
      <c r="D966" s="140"/>
      <c r="E966" s="163"/>
      <c r="F966" s="116"/>
    </row>
    <row r="967" spans="1:6" s="136" customFormat="1" x14ac:dyDescent="0.25">
      <c r="A967" s="154"/>
      <c r="B967" s="135"/>
      <c r="C967" s="116"/>
      <c r="D967" s="140"/>
      <c r="E967" s="163"/>
      <c r="F967" s="116"/>
    </row>
    <row r="968" spans="1:6" s="136" customFormat="1" x14ac:dyDescent="0.25">
      <c r="A968" s="154"/>
      <c r="B968" s="135"/>
      <c r="C968" s="116"/>
      <c r="D968" s="140"/>
      <c r="E968" s="163"/>
      <c r="F968" s="116"/>
    </row>
    <row r="969" spans="1:6" s="136" customFormat="1" x14ac:dyDescent="0.25">
      <c r="A969" s="154"/>
      <c r="B969" s="135"/>
      <c r="C969" s="116"/>
      <c r="D969" s="140"/>
      <c r="E969" s="163"/>
      <c r="F969" s="116"/>
    </row>
    <row r="970" spans="1:6" s="136" customFormat="1" x14ac:dyDescent="0.25">
      <c r="A970" s="154"/>
      <c r="B970" s="135"/>
      <c r="C970" s="116"/>
      <c r="D970" s="140"/>
      <c r="E970" s="163"/>
      <c r="F970" s="116"/>
    </row>
    <row r="971" spans="1:6" s="136" customFormat="1" x14ac:dyDescent="0.25">
      <c r="A971" s="154"/>
      <c r="B971" s="135"/>
      <c r="C971" s="116"/>
      <c r="D971" s="140"/>
      <c r="E971" s="163"/>
      <c r="F971" s="116"/>
    </row>
    <row r="972" spans="1:6" s="136" customFormat="1" x14ac:dyDescent="0.25">
      <c r="A972" s="154"/>
      <c r="B972" s="135"/>
      <c r="C972" s="116"/>
      <c r="D972" s="140"/>
      <c r="E972" s="163"/>
      <c r="F972" s="116"/>
    </row>
    <row r="973" spans="1:6" s="136" customFormat="1" x14ac:dyDescent="0.25">
      <c r="A973" s="154"/>
      <c r="B973" s="135"/>
      <c r="C973" s="116"/>
      <c r="D973" s="140"/>
      <c r="E973" s="163"/>
      <c r="F973" s="116"/>
    </row>
    <row r="974" spans="1:6" s="136" customFormat="1" x14ac:dyDescent="0.25">
      <c r="A974" s="154"/>
      <c r="B974" s="135"/>
      <c r="C974" s="116"/>
      <c r="D974" s="140"/>
      <c r="E974" s="163"/>
      <c r="F974" s="116"/>
    </row>
    <row r="975" spans="1:6" s="136" customFormat="1" x14ac:dyDescent="0.25">
      <c r="A975" s="154"/>
      <c r="B975" s="135"/>
      <c r="C975" s="116"/>
      <c r="D975" s="140"/>
      <c r="E975" s="163"/>
      <c r="F975" s="116"/>
    </row>
    <row r="976" spans="1:6" s="136" customFormat="1" x14ac:dyDescent="0.25">
      <c r="A976" s="154"/>
      <c r="B976" s="135"/>
      <c r="C976" s="116"/>
      <c r="D976" s="140"/>
      <c r="E976" s="163"/>
      <c r="F976" s="116"/>
    </row>
    <row r="977" spans="1:6" s="136" customFormat="1" x14ac:dyDescent="0.25">
      <c r="A977" s="154"/>
      <c r="B977" s="135"/>
      <c r="C977" s="116"/>
      <c r="D977" s="140"/>
      <c r="E977" s="163"/>
      <c r="F977" s="116"/>
    </row>
    <row r="978" spans="1:6" s="136" customFormat="1" x14ac:dyDescent="0.25">
      <c r="A978" s="154"/>
      <c r="B978" s="135"/>
      <c r="C978" s="116"/>
      <c r="D978" s="140"/>
      <c r="E978" s="163"/>
      <c r="F978" s="116"/>
    </row>
    <row r="979" spans="1:6" s="136" customFormat="1" x14ac:dyDescent="0.25">
      <c r="A979" s="154"/>
      <c r="B979" s="135"/>
      <c r="C979" s="116"/>
      <c r="D979" s="140"/>
      <c r="E979" s="163"/>
      <c r="F979" s="116"/>
    </row>
    <row r="980" spans="1:6" s="136" customFormat="1" x14ac:dyDescent="0.25">
      <c r="A980" s="154"/>
      <c r="B980" s="135"/>
      <c r="C980" s="116"/>
      <c r="D980" s="140"/>
      <c r="E980" s="163"/>
      <c r="F980" s="116"/>
    </row>
    <row r="981" spans="1:6" s="136" customFormat="1" x14ac:dyDescent="0.25">
      <c r="A981" s="154"/>
      <c r="B981" s="135"/>
      <c r="C981" s="116"/>
      <c r="D981" s="140"/>
      <c r="E981" s="163"/>
      <c r="F981" s="116"/>
    </row>
    <row r="982" spans="1:6" s="136" customFormat="1" x14ac:dyDescent="0.25">
      <c r="A982" s="154"/>
      <c r="B982" s="135"/>
      <c r="C982" s="116"/>
      <c r="D982" s="140"/>
      <c r="E982" s="163"/>
      <c r="F982" s="116"/>
    </row>
    <row r="983" spans="1:6" s="136" customFormat="1" x14ac:dyDescent="0.25">
      <c r="A983" s="154"/>
      <c r="B983" s="135"/>
      <c r="C983" s="116"/>
      <c r="D983" s="140"/>
      <c r="E983" s="163"/>
      <c r="F983" s="116"/>
    </row>
    <row r="984" spans="1:6" s="136" customFormat="1" x14ac:dyDescent="0.25">
      <c r="A984" s="154"/>
      <c r="B984" s="135"/>
      <c r="C984" s="116"/>
      <c r="D984" s="140"/>
      <c r="E984" s="163"/>
      <c r="F984" s="116"/>
    </row>
    <row r="985" spans="1:6" s="136" customFormat="1" x14ac:dyDescent="0.25">
      <c r="A985" s="154"/>
      <c r="B985" s="135"/>
      <c r="C985" s="116"/>
      <c r="D985" s="140"/>
      <c r="E985" s="163"/>
      <c r="F985" s="116"/>
    </row>
    <row r="986" spans="1:6" s="136" customFormat="1" x14ac:dyDescent="0.25">
      <c r="A986" s="154"/>
      <c r="B986" s="135"/>
      <c r="C986" s="116"/>
      <c r="D986" s="140"/>
      <c r="E986" s="163"/>
      <c r="F986" s="116"/>
    </row>
    <row r="987" spans="1:6" s="136" customFormat="1" x14ac:dyDescent="0.25">
      <c r="A987" s="154"/>
      <c r="B987" s="135"/>
      <c r="C987" s="116"/>
      <c r="D987" s="140"/>
      <c r="E987" s="163"/>
      <c r="F987" s="116"/>
    </row>
    <row r="988" spans="1:6" s="136" customFormat="1" x14ac:dyDescent="0.25">
      <c r="A988" s="154"/>
      <c r="B988" s="135"/>
      <c r="C988" s="116"/>
      <c r="D988" s="140"/>
      <c r="E988" s="163"/>
      <c r="F988" s="116"/>
    </row>
    <row r="989" spans="1:6" s="136" customFormat="1" x14ac:dyDescent="0.25">
      <c r="A989" s="154"/>
      <c r="B989" s="135"/>
      <c r="C989" s="116"/>
      <c r="D989" s="140"/>
      <c r="E989" s="163"/>
      <c r="F989" s="116"/>
    </row>
    <row r="990" spans="1:6" s="136" customFormat="1" x14ac:dyDescent="0.25">
      <c r="A990" s="154"/>
      <c r="B990" s="135"/>
      <c r="C990" s="116"/>
      <c r="D990" s="140"/>
      <c r="E990" s="163"/>
      <c r="F990" s="116"/>
    </row>
    <row r="991" spans="1:6" s="136" customFormat="1" x14ac:dyDescent="0.25">
      <c r="A991" s="154"/>
      <c r="B991" s="135"/>
      <c r="C991" s="116"/>
      <c r="D991" s="140"/>
      <c r="E991" s="163"/>
      <c r="F991" s="116"/>
    </row>
    <row r="992" spans="1:6" s="136" customFormat="1" x14ac:dyDescent="0.25">
      <c r="A992" s="154"/>
      <c r="B992" s="135"/>
      <c r="C992" s="116"/>
      <c r="D992" s="140"/>
      <c r="E992" s="163"/>
      <c r="F992" s="116"/>
    </row>
    <row r="993" spans="1:6" s="136" customFormat="1" x14ac:dyDescent="0.25">
      <c r="A993" s="154"/>
      <c r="B993" s="135"/>
      <c r="C993" s="116"/>
      <c r="D993" s="140"/>
      <c r="E993" s="163"/>
      <c r="F993" s="116"/>
    </row>
    <row r="994" spans="1:6" s="136" customFormat="1" x14ac:dyDescent="0.25">
      <c r="A994" s="154"/>
      <c r="B994" s="135"/>
      <c r="C994" s="116"/>
      <c r="D994" s="140"/>
      <c r="E994" s="163"/>
      <c r="F994" s="116"/>
    </row>
    <row r="995" spans="1:6" s="136" customFormat="1" x14ac:dyDescent="0.25">
      <c r="A995" s="154"/>
      <c r="B995" s="135"/>
      <c r="C995" s="116"/>
      <c r="D995" s="140"/>
      <c r="E995" s="163"/>
      <c r="F995" s="116"/>
    </row>
    <row r="996" spans="1:6" s="136" customFormat="1" x14ac:dyDescent="0.25">
      <c r="A996" s="154"/>
      <c r="B996" s="135"/>
      <c r="C996" s="116"/>
      <c r="D996" s="140"/>
      <c r="E996" s="163"/>
      <c r="F996" s="116"/>
    </row>
    <row r="997" spans="1:6" s="136" customFormat="1" x14ac:dyDescent="0.25">
      <c r="A997" s="154"/>
      <c r="B997" s="135"/>
      <c r="C997" s="116"/>
      <c r="D997" s="140"/>
      <c r="E997" s="163"/>
      <c r="F997" s="116"/>
    </row>
    <row r="998" spans="1:6" s="136" customFormat="1" x14ac:dyDescent="0.25">
      <c r="A998" s="154"/>
      <c r="B998" s="135"/>
      <c r="C998" s="116"/>
      <c r="D998" s="140"/>
      <c r="E998" s="163"/>
      <c r="F998" s="116"/>
    </row>
    <row r="999" spans="1:6" s="136" customFormat="1" x14ac:dyDescent="0.25">
      <c r="A999" s="154"/>
      <c r="B999" s="135"/>
      <c r="C999" s="116"/>
      <c r="D999" s="140"/>
      <c r="E999" s="163"/>
      <c r="F999" s="116"/>
    </row>
    <row r="1000" spans="1:6" s="136" customFormat="1" x14ac:dyDescent="0.25">
      <c r="A1000" s="154"/>
      <c r="B1000" s="135"/>
      <c r="C1000" s="116"/>
      <c r="D1000" s="140"/>
      <c r="E1000" s="163"/>
      <c r="F1000" s="116"/>
    </row>
    <row r="1001" spans="1:6" s="136" customFormat="1" x14ac:dyDescent="0.25">
      <c r="A1001" s="154"/>
      <c r="B1001" s="135"/>
      <c r="C1001" s="116"/>
      <c r="D1001" s="140"/>
      <c r="E1001" s="163"/>
      <c r="F1001" s="116"/>
    </row>
    <row r="1002" spans="1:6" s="136" customFormat="1" x14ac:dyDescent="0.25">
      <c r="A1002" s="154"/>
      <c r="B1002" s="135"/>
      <c r="C1002" s="116"/>
      <c r="D1002" s="140"/>
      <c r="E1002" s="163"/>
      <c r="F1002" s="116"/>
    </row>
    <row r="1003" spans="1:6" s="136" customFormat="1" x14ac:dyDescent="0.25">
      <c r="A1003" s="154"/>
      <c r="B1003" s="135"/>
      <c r="C1003" s="116"/>
      <c r="D1003" s="140"/>
      <c r="E1003" s="163"/>
      <c r="F1003" s="116"/>
    </row>
    <row r="1004" spans="1:6" s="136" customFormat="1" x14ac:dyDescent="0.25">
      <c r="A1004" s="154"/>
      <c r="B1004" s="135"/>
      <c r="C1004" s="116"/>
      <c r="D1004" s="140"/>
      <c r="E1004" s="163"/>
      <c r="F1004" s="116"/>
    </row>
    <row r="1005" spans="1:6" s="136" customFormat="1" x14ac:dyDescent="0.25">
      <c r="A1005" s="154"/>
      <c r="B1005" s="135"/>
      <c r="C1005" s="116"/>
      <c r="D1005" s="140"/>
      <c r="E1005" s="163"/>
      <c r="F1005" s="116"/>
    </row>
    <row r="1006" spans="1:6" s="136" customFormat="1" x14ac:dyDescent="0.25">
      <c r="A1006" s="154"/>
      <c r="B1006" s="135"/>
      <c r="C1006" s="116"/>
      <c r="D1006" s="140"/>
      <c r="E1006" s="163"/>
      <c r="F1006" s="116"/>
    </row>
    <row r="1007" spans="1:6" s="136" customFormat="1" x14ac:dyDescent="0.25">
      <c r="A1007" s="154"/>
      <c r="B1007" s="135"/>
      <c r="C1007" s="116"/>
      <c r="D1007" s="140"/>
      <c r="E1007" s="163"/>
      <c r="F1007" s="116"/>
    </row>
    <row r="1008" spans="1:6" s="136" customFormat="1" x14ac:dyDescent="0.25">
      <c r="A1008" s="154"/>
      <c r="B1008" s="135"/>
      <c r="C1008" s="116"/>
      <c r="D1008" s="140"/>
      <c r="E1008" s="163"/>
      <c r="F1008" s="116"/>
    </row>
    <row r="1009" spans="1:6" s="136" customFormat="1" x14ac:dyDescent="0.25">
      <c r="A1009" s="154"/>
      <c r="B1009" s="135"/>
      <c r="C1009" s="116"/>
      <c r="D1009" s="140"/>
      <c r="E1009" s="163"/>
      <c r="F1009" s="116"/>
    </row>
    <row r="1010" spans="1:6" s="136" customFormat="1" x14ac:dyDescent="0.25">
      <c r="A1010" s="154"/>
      <c r="B1010" s="135"/>
      <c r="C1010" s="116"/>
      <c r="D1010" s="140"/>
      <c r="E1010" s="163"/>
      <c r="F1010" s="116"/>
    </row>
    <row r="1011" spans="1:6" s="136" customFormat="1" x14ac:dyDescent="0.25">
      <c r="A1011" s="154"/>
      <c r="B1011" s="135"/>
      <c r="C1011" s="116"/>
      <c r="D1011" s="140"/>
      <c r="E1011" s="163"/>
      <c r="F1011" s="116"/>
    </row>
    <row r="1012" spans="1:6" s="136" customFormat="1" x14ac:dyDescent="0.25">
      <c r="A1012" s="154"/>
      <c r="B1012" s="135"/>
      <c r="C1012" s="116"/>
      <c r="D1012" s="140"/>
      <c r="E1012" s="163"/>
      <c r="F1012" s="116"/>
    </row>
    <row r="1013" spans="1:6" s="136" customFormat="1" x14ac:dyDescent="0.25">
      <c r="A1013" s="154"/>
      <c r="B1013" s="135"/>
      <c r="C1013" s="116"/>
      <c r="D1013" s="140"/>
      <c r="E1013" s="163"/>
      <c r="F1013" s="116"/>
    </row>
    <row r="1014" spans="1:6" s="136" customFormat="1" x14ac:dyDescent="0.25">
      <c r="A1014" s="154"/>
      <c r="B1014" s="135"/>
      <c r="C1014" s="116"/>
      <c r="D1014" s="140"/>
      <c r="E1014" s="163"/>
      <c r="F1014" s="116"/>
    </row>
    <row r="1015" spans="1:6" s="136" customFormat="1" x14ac:dyDescent="0.25">
      <c r="A1015" s="154"/>
      <c r="B1015" s="135"/>
      <c r="C1015" s="116"/>
      <c r="D1015" s="140"/>
      <c r="E1015" s="163"/>
      <c r="F1015" s="116"/>
    </row>
    <row r="1016" spans="1:6" s="136" customFormat="1" x14ac:dyDescent="0.25">
      <c r="A1016" s="154"/>
      <c r="B1016" s="135"/>
      <c r="C1016" s="116"/>
      <c r="D1016" s="140"/>
      <c r="E1016" s="163"/>
      <c r="F1016" s="116"/>
    </row>
    <row r="1017" spans="1:6" s="136" customFormat="1" x14ac:dyDescent="0.25">
      <c r="A1017" s="154"/>
      <c r="B1017" s="135"/>
      <c r="C1017" s="116"/>
      <c r="D1017" s="140"/>
      <c r="E1017" s="163"/>
      <c r="F1017" s="116"/>
    </row>
    <row r="1018" spans="1:6" s="136" customFormat="1" x14ac:dyDescent="0.25">
      <c r="A1018" s="154"/>
      <c r="B1018" s="135"/>
      <c r="C1018" s="116"/>
      <c r="D1018" s="140"/>
      <c r="E1018" s="163"/>
      <c r="F1018" s="116"/>
    </row>
    <row r="1019" spans="1:6" s="136" customFormat="1" x14ac:dyDescent="0.25">
      <c r="A1019" s="154"/>
      <c r="B1019" s="135"/>
      <c r="C1019" s="116"/>
      <c r="D1019" s="140"/>
      <c r="E1019" s="163"/>
      <c r="F1019" s="116"/>
    </row>
    <row r="1020" spans="1:6" s="136" customFormat="1" x14ac:dyDescent="0.25">
      <c r="A1020" s="154"/>
      <c r="B1020" s="135"/>
      <c r="C1020" s="116"/>
      <c r="D1020" s="140"/>
      <c r="E1020" s="163"/>
      <c r="F1020" s="116"/>
    </row>
    <row r="1021" spans="1:6" s="136" customFormat="1" x14ac:dyDescent="0.25">
      <c r="A1021" s="154"/>
      <c r="B1021" s="135"/>
      <c r="C1021" s="116"/>
      <c r="D1021" s="140"/>
      <c r="E1021" s="163"/>
      <c r="F1021" s="116"/>
    </row>
    <row r="1022" spans="1:6" s="136" customFormat="1" x14ac:dyDescent="0.25">
      <c r="A1022" s="154"/>
      <c r="B1022" s="135"/>
      <c r="C1022" s="116"/>
      <c r="D1022" s="140"/>
      <c r="E1022" s="163"/>
      <c r="F1022" s="116"/>
    </row>
    <row r="1023" spans="1:6" s="136" customFormat="1" x14ac:dyDescent="0.25">
      <c r="A1023" s="154"/>
      <c r="B1023" s="135"/>
      <c r="C1023" s="116"/>
      <c r="D1023" s="140"/>
      <c r="E1023" s="163"/>
      <c r="F1023" s="116"/>
    </row>
    <row r="1024" spans="1:6" s="136" customFormat="1" x14ac:dyDescent="0.25">
      <c r="A1024" s="154"/>
      <c r="B1024" s="135"/>
      <c r="C1024" s="116"/>
      <c r="D1024" s="140"/>
      <c r="E1024" s="163"/>
      <c r="F1024" s="116"/>
    </row>
    <row r="1025" spans="1:6" s="136" customFormat="1" x14ac:dyDescent="0.25">
      <c r="A1025" s="154"/>
      <c r="B1025" s="135"/>
      <c r="C1025" s="116"/>
      <c r="D1025" s="140"/>
      <c r="E1025" s="163"/>
      <c r="F1025" s="116"/>
    </row>
    <row r="1026" spans="1:6" s="136" customFormat="1" x14ac:dyDescent="0.25">
      <c r="A1026" s="154"/>
      <c r="B1026" s="135"/>
      <c r="C1026" s="116"/>
      <c r="D1026" s="140"/>
      <c r="E1026" s="163"/>
      <c r="F1026" s="116"/>
    </row>
    <row r="1027" spans="1:6" s="136" customFormat="1" x14ac:dyDescent="0.25">
      <c r="A1027" s="154"/>
      <c r="B1027" s="135"/>
      <c r="C1027" s="116"/>
      <c r="D1027" s="140"/>
      <c r="E1027" s="163"/>
      <c r="F1027" s="116"/>
    </row>
    <row r="1028" spans="1:6" s="136" customFormat="1" x14ac:dyDescent="0.25">
      <c r="A1028" s="154"/>
      <c r="B1028" s="135"/>
      <c r="C1028" s="116"/>
      <c r="D1028" s="140"/>
      <c r="E1028" s="163"/>
      <c r="F1028" s="116"/>
    </row>
    <row r="1029" spans="1:6" s="136" customFormat="1" x14ac:dyDescent="0.25">
      <c r="A1029" s="154"/>
      <c r="B1029" s="135"/>
      <c r="C1029" s="116"/>
      <c r="D1029" s="140"/>
      <c r="E1029" s="163"/>
      <c r="F1029" s="116"/>
    </row>
    <row r="1030" spans="1:6" s="136" customFormat="1" x14ac:dyDescent="0.25">
      <c r="A1030" s="154"/>
      <c r="B1030" s="135"/>
      <c r="C1030" s="116"/>
      <c r="D1030" s="140"/>
      <c r="E1030" s="163"/>
      <c r="F1030" s="116"/>
    </row>
    <row r="1031" spans="1:6" s="136" customFormat="1" x14ac:dyDescent="0.25">
      <c r="A1031" s="154"/>
      <c r="B1031" s="135"/>
      <c r="C1031" s="116"/>
      <c r="D1031" s="140"/>
      <c r="E1031" s="163"/>
      <c r="F1031" s="116"/>
    </row>
    <row r="1032" spans="1:6" s="136" customFormat="1" x14ac:dyDescent="0.25">
      <c r="A1032" s="154"/>
      <c r="B1032" s="135"/>
      <c r="C1032" s="116"/>
      <c r="D1032" s="140"/>
      <c r="E1032" s="163"/>
      <c r="F1032" s="116"/>
    </row>
    <row r="1033" spans="1:6" s="136" customFormat="1" x14ac:dyDescent="0.25">
      <c r="A1033" s="154"/>
      <c r="B1033" s="135"/>
      <c r="C1033" s="116"/>
      <c r="D1033" s="140"/>
      <c r="E1033" s="163"/>
      <c r="F1033" s="116"/>
    </row>
    <row r="1034" spans="1:6" s="136" customFormat="1" x14ac:dyDescent="0.25">
      <c r="A1034" s="154"/>
      <c r="B1034" s="135"/>
      <c r="C1034" s="116"/>
      <c r="D1034" s="140"/>
      <c r="E1034" s="163"/>
      <c r="F1034" s="116"/>
    </row>
    <row r="1035" spans="1:6" s="136" customFormat="1" x14ac:dyDescent="0.25">
      <c r="A1035" s="154"/>
      <c r="B1035" s="135"/>
      <c r="C1035" s="116"/>
      <c r="D1035" s="140"/>
      <c r="E1035" s="163"/>
      <c r="F1035" s="116"/>
    </row>
    <row r="1036" spans="1:6" s="136" customFormat="1" x14ac:dyDescent="0.25">
      <c r="A1036" s="154"/>
      <c r="B1036" s="135"/>
      <c r="C1036" s="116"/>
      <c r="D1036" s="140"/>
      <c r="E1036" s="163"/>
      <c r="F1036" s="116"/>
    </row>
    <row r="1037" spans="1:6" s="136" customFormat="1" x14ac:dyDescent="0.25">
      <c r="A1037" s="154"/>
      <c r="B1037" s="135"/>
      <c r="C1037" s="116"/>
      <c r="D1037" s="140"/>
      <c r="E1037" s="163"/>
      <c r="F1037" s="116"/>
    </row>
    <row r="1038" spans="1:6" s="136" customFormat="1" x14ac:dyDescent="0.25">
      <c r="A1038" s="154"/>
      <c r="B1038" s="135"/>
      <c r="C1038" s="116"/>
      <c r="D1038" s="140"/>
      <c r="E1038" s="163"/>
      <c r="F1038" s="116"/>
    </row>
    <row r="1039" spans="1:6" s="136" customFormat="1" x14ac:dyDescent="0.25">
      <c r="A1039" s="154"/>
      <c r="B1039" s="135"/>
      <c r="C1039" s="116"/>
      <c r="D1039" s="140"/>
      <c r="E1039" s="163"/>
      <c r="F1039" s="116"/>
    </row>
    <row r="1040" spans="1:6" s="136" customFormat="1" x14ac:dyDescent="0.25">
      <c r="A1040" s="154"/>
      <c r="B1040" s="135"/>
      <c r="C1040" s="116"/>
      <c r="D1040" s="140"/>
      <c r="E1040" s="163"/>
      <c r="F1040" s="116"/>
    </row>
    <row r="1041" spans="1:6" s="136" customFormat="1" x14ac:dyDescent="0.25">
      <c r="A1041" s="154"/>
      <c r="B1041" s="135"/>
      <c r="C1041" s="116"/>
      <c r="D1041" s="140"/>
      <c r="E1041" s="163"/>
      <c r="F1041" s="116"/>
    </row>
    <row r="1042" spans="1:6" s="136" customFormat="1" x14ac:dyDescent="0.25">
      <c r="A1042" s="154"/>
      <c r="B1042" s="135"/>
      <c r="C1042" s="116"/>
      <c r="D1042" s="140"/>
      <c r="E1042" s="163"/>
      <c r="F1042" s="116"/>
    </row>
    <row r="1043" spans="1:6" s="136" customFormat="1" x14ac:dyDescent="0.25">
      <c r="A1043" s="154"/>
      <c r="B1043" s="135"/>
      <c r="C1043" s="116"/>
      <c r="D1043" s="140"/>
      <c r="E1043" s="163"/>
      <c r="F1043" s="116"/>
    </row>
    <row r="1044" spans="1:6" s="136" customFormat="1" x14ac:dyDescent="0.25">
      <c r="A1044" s="154"/>
      <c r="B1044" s="135"/>
      <c r="C1044" s="116"/>
      <c r="D1044" s="140"/>
      <c r="E1044" s="163"/>
      <c r="F1044" s="116"/>
    </row>
    <row r="1045" spans="1:6" s="136" customFormat="1" x14ac:dyDescent="0.25">
      <c r="A1045" s="154"/>
      <c r="B1045" s="135"/>
      <c r="C1045" s="116"/>
      <c r="D1045" s="140"/>
      <c r="E1045" s="163"/>
      <c r="F1045" s="116"/>
    </row>
    <row r="1046" spans="1:6" s="136" customFormat="1" x14ac:dyDescent="0.25">
      <c r="A1046" s="154"/>
      <c r="B1046" s="135"/>
      <c r="C1046" s="116"/>
      <c r="D1046" s="140"/>
      <c r="E1046" s="163"/>
      <c r="F1046" s="116"/>
    </row>
    <row r="1047" spans="1:6" s="136" customFormat="1" x14ac:dyDescent="0.25">
      <c r="A1047" s="154"/>
      <c r="B1047" s="135"/>
      <c r="C1047" s="116"/>
      <c r="D1047" s="140"/>
      <c r="E1047" s="163"/>
      <c r="F1047" s="116"/>
    </row>
    <row r="1048" spans="1:6" s="136" customFormat="1" x14ac:dyDescent="0.25">
      <c r="A1048" s="154"/>
      <c r="B1048" s="135"/>
      <c r="C1048" s="116"/>
      <c r="D1048" s="140"/>
      <c r="E1048" s="163"/>
      <c r="F1048" s="116"/>
    </row>
    <row r="1049" spans="1:6" s="136" customFormat="1" x14ac:dyDescent="0.25">
      <c r="A1049" s="154"/>
      <c r="B1049" s="135"/>
      <c r="C1049" s="116"/>
      <c r="D1049" s="140"/>
      <c r="E1049" s="163"/>
      <c r="F1049" s="116"/>
    </row>
    <row r="1050" spans="1:6" s="136" customFormat="1" x14ac:dyDescent="0.25">
      <c r="A1050" s="154"/>
      <c r="B1050" s="135"/>
      <c r="C1050" s="116"/>
      <c r="D1050" s="140"/>
      <c r="E1050" s="163"/>
      <c r="F1050" s="116"/>
    </row>
    <row r="1051" spans="1:6" s="136" customFormat="1" x14ac:dyDescent="0.25">
      <c r="A1051" s="154"/>
      <c r="B1051" s="135"/>
      <c r="C1051" s="116"/>
      <c r="D1051" s="140"/>
      <c r="E1051" s="163"/>
      <c r="F1051" s="116"/>
    </row>
    <row r="1052" spans="1:6" s="136" customFormat="1" x14ac:dyDescent="0.25">
      <c r="A1052" s="154"/>
      <c r="B1052" s="135"/>
      <c r="C1052" s="116"/>
      <c r="D1052" s="140"/>
      <c r="E1052" s="163"/>
      <c r="F1052" s="116"/>
    </row>
    <row r="1053" spans="1:6" s="136" customFormat="1" x14ac:dyDescent="0.25">
      <c r="A1053" s="154"/>
      <c r="B1053" s="135"/>
      <c r="C1053" s="116"/>
      <c r="D1053" s="140"/>
      <c r="E1053" s="163"/>
      <c r="F1053" s="116"/>
    </row>
    <row r="1054" spans="1:6" s="136" customFormat="1" x14ac:dyDescent="0.25">
      <c r="A1054" s="154"/>
      <c r="B1054" s="135"/>
      <c r="C1054" s="116"/>
      <c r="D1054" s="140"/>
      <c r="E1054" s="163"/>
      <c r="F1054" s="116"/>
    </row>
    <row r="1055" spans="1:6" s="136" customFormat="1" x14ac:dyDescent="0.25">
      <c r="A1055" s="154"/>
      <c r="B1055" s="135"/>
      <c r="C1055" s="116"/>
      <c r="D1055" s="140"/>
      <c r="E1055" s="163"/>
      <c r="F1055" s="116"/>
    </row>
    <row r="1056" spans="1:6" s="136" customFormat="1" x14ac:dyDescent="0.25">
      <c r="A1056" s="154"/>
      <c r="B1056" s="135"/>
      <c r="C1056" s="116"/>
      <c r="D1056" s="140"/>
      <c r="E1056" s="163"/>
      <c r="F1056" s="116"/>
    </row>
    <row r="1057" spans="1:6" s="136" customFormat="1" x14ac:dyDescent="0.25">
      <c r="A1057" s="154"/>
      <c r="B1057" s="135"/>
      <c r="C1057" s="116"/>
      <c r="D1057" s="140"/>
      <c r="E1057" s="163"/>
      <c r="F1057" s="116"/>
    </row>
    <row r="1058" spans="1:6" s="136" customFormat="1" x14ac:dyDescent="0.25">
      <c r="A1058" s="154"/>
      <c r="B1058" s="135"/>
      <c r="C1058" s="116"/>
      <c r="D1058" s="140"/>
      <c r="E1058" s="163"/>
      <c r="F1058" s="116"/>
    </row>
    <row r="1059" spans="1:6" s="136" customFormat="1" x14ac:dyDescent="0.25">
      <c r="A1059" s="154"/>
      <c r="B1059" s="135"/>
      <c r="C1059" s="116"/>
      <c r="D1059" s="140"/>
      <c r="E1059" s="163"/>
      <c r="F1059" s="116"/>
    </row>
    <row r="1060" spans="1:6" s="136" customFormat="1" x14ac:dyDescent="0.25">
      <c r="A1060" s="154"/>
      <c r="B1060" s="135"/>
      <c r="C1060" s="116"/>
      <c r="D1060" s="140"/>
      <c r="E1060" s="163"/>
      <c r="F1060" s="116"/>
    </row>
    <row r="1061" spans="1:6" s="136" customFormat="1" x14ac:dyDescent="0.25">
      <c r="A1061" s="154"/>
      <c r="B1061" s="135"/>
      <c r="C1061" s="116"/>
      <c r="D1061" s="140"/>
      <c r="E1061" s="163"/>
      <c r="F1061" s="116"/>
    </row>
    <row r="1062" spans="1:6" s="136" customFormat="1" x14ac:dyDescent="0.25">
      <c r="A1062" s="154"/>
      <c r="B1062" s="135"/>
      <c r="C1062" s="116"/>
      <c r="D1062" s="140"/>
      <c r="E1062" s="163"/>
      <c r="F1062" s="116"/>
    </row>
    <row r="1063" spans="1:6" s="136" customFormat="1" x14ac:dyDescent="0.25">
      <c r="A1063" s="154"/>
      <c r="B1063" s="135"/>
      <c r="C1063" s="116"/>
      <c r="D1063" s="140"/>
      <c r="E1063" s="163"/>
      <c r="F1063" s="116"/>
    </row>
    <row r="1064" spans="1:6" s="136" customFormat="1" x14ac:dyDescent="0.25">
      <c r="A1064" s="154"/>
      <c r="B1064" s="135"/>
      <c r="C1064" s="116"/>
      <c r="D1064" s="140"/>
      <c r="E1064" s="163"/>
      <c r="F1064" s="116"/>
    </row>
    <row r="1065" spans="1:6" s="136" customFormat="1" x14ac:dyDescent="0.25">
      <c r="A1065" s="154"/>
      <c r="B1065" s="135"/>
      <c r="C1065" s="116"/>
      <c r="D1065" s="140"/>
      <c r="E1065" s="163"/>
      <c r="F1065" s="116"/>
    </row>
    <row r="1066" spans="1:6" s="136" customFormat="1" x14ac:dyDescent="0.25">
      <c r="A1066" s="154"/>
      <c r="B1066" s="135"/>
      <c r="C1066" s="116"/>
      <c r="D1066" s="140"/>
      <c r="E1066" s="163"/>
      <c r="F1066" s="116"/>
    </row>
    <row r="1067" spans="1:6" s="136" customFormat="1" x14ac:dyDescent="0.25">
      <c r="A1067" s="154"/>
      <c r="B1067" s="135"/>
      <c r="C1067" s="116"/>
      <c r="D1067" s="140"/>
      <c r="E1067" s="163"/>
      <c r="F1067" s="116"/>
    </row>
    <row r="1068" spans="1:6" s="136" customFormat="1" x14ac:dyDescent="0.25">
      <c r="A1068" s="154"/>
      <c r="B1068" s="135"/>
      <c r="C1068" s="116"/>
      <c r="D1068" s="140"/>
      <c r="E1068" s="163"/>
      <c r="F1068" s="116"/>
    </row>
    <row r="1069" spans="1:6" s="136" customFormat="1" x14ac:dyDescent="0.25">
      <c r="A1069" s="154"/>
      <c r="B1069" s="135"/>
      <c r="C1069" s="116"/>
      <c r="D1069" s="140"/>
      <c r="E1069" s="163"/>
      <c r="F1069" s="116"/>
    </row>
    <row r="1070" spans="1:6" s="136" customFormat="1" x14ac:dyDescent="0.25">
      <c r="A1070" s="154"/>
      <c r="B1070" s="135"/>
      <c r="C1070" s="116"/>
      <c r="D1070" s="140"/>
      <c r="E1070" s="163"/>
      <c r="F1070" s="116"/>
    </row>
    <row r="1071" spans="1:6" s="136" customFormat="1" x14ac:dyDescent="0.25">
      <c r="A1071" s="154"/>
      <c r="B1071" s="135"/>
      <c r="C1071" s="116"/>
      <c r="D1071" s="140"/>
      <c r="E1071" s="163"/>
      <c r="F1071" s="116"/>
    </row>
    <row r="1072" spans="1:6" s="136" customFormat="1" x14ac:dyDescent="0.25">
      <c r="A1072" s="154"/>
      <c r="B1072" s="135"/>
      <c r="C1072" s="116"/>
      <c r="D1072" s="140"/>
      <c r="E1072" s="163"/>
      <c r="F1072" s="116"/>
    </row>
    <row r="1073" spans="1:6" s="136" customFormat="1" x14ac:dyDescent="0.25">
      <c r="A1073" s="154"/>
      <c r="B1073" s="135"/>
      <c r="C1073" s="116"/>
      <c r="D1073" s="140"/>
      <c r="E1073" s="163"/>
      <c r="F1073" s="116"/>
    </row>
    <row r="1074" spans="1:6" s="136" customFormat="1" x14ac:dyDescent="0.25">
      <c r="A1074" s="154"/>
      <c r="B1074" s="135"/>
      <c r="C1074" s="116"/>
      <c r="D1074" s="140"/>
      <c r="E1074" s="163"/>
      <c r="F1074" s="116"/>
    </row>
    <row r="1075" spans="1:6" s="136" customFormat="1" x14ac:dyDescent="0.25">
      <c r="A1075" s="154"/>
      <c r="B1075" s="135"/>
      <c r="C1075" s="116"/>
      <c r="D1075" s="140"/>
      <c r="E1075" s="163"/>
      <c r="F1075" s="116"/>
    </row>
    <row r="1076" spans="1:6" s="136" customFormat="1" x14ac:dyDescent="0.25">
      <c r="A1076" s="154"/>
      <c r="B1076" s="135"/>
      <c r="C1076" s="116"/>
      <c r="D1076" s="140"/>
      <c r="E1076" s="163"/>
      <c r="F1076" s="116"/>
    </row>
    <row r="1077" spans="1:6" s="136" customFormat="1" x14ac:dyDescent="0.25">
      <c r="A1077" s="154"/>
      <c r="B1077" s="135"/>
      <c r="C1077" s="116"/>
      <c r="D1077" s="140"/>
      <c r="E1077" s="163"/>
      <c r="F1077" s="116"/>
    </row>
    <row r="1078" spans="1:6" s="136" customFormat="1" x14ac:dyDescent="0.25">
      <c r="A1078" s="154"/>
      <c r="B1078" s="135"/>
      <c r="C1078" s="116"/>
      <c r="D1078" s="140"/>
      <c r="E1078" s="163"/>
      <c r="F1078" s="116"/>
    </row>
    <row r="1079" spans="1:6" s="136" customFormat="1" x14ac:dyDescent="0.25">
      <c r="A1079" s="154"/>
      <c r="B1079" s="135"/>
      <c r="C1079" s="116"/>
      <c r="D1079" s="140"/>
      <c r="E1079" s="163"/>
      <c r="F1079" s="116"/>
    </row>
    <row r="1080" spans="1:6" s="136" customFormat="1" x14ac:dyDescent="0.25">
      <c r="A1080" s="154"/>
      <c r="B1080" s="135"/>
      <c r="C1080" s="116"/>
      <c r="D1080" s="140"/>
      <c r="E1080" s="163"/>
      <c r="F1080" s="116"/>
    </row>
    <row r="1081" spans="1:6" s="136" customFormat="1" x14ac:dyDescent="0.25">
      <c r="A1081" s="154"/>
      <c r="B1081" s="135"/>
      <c r="C1081" s="116"/>
      <c r="D1081" s="140"/>
      <c r="E1081" s="163"/>
      <c r="F1081" s="116"/>
    </row>
    <row r="1082" spans="1:6" s="136" customFormat="1" x14ac:dyDescent="0.25">
      <c r="A1082" s="154"/>
      <c r="B1082" s="135"/>
      <c r="C1082" s="116"/>
      <c r="D1082" s="140"/>
      <c r="E1082" s="163"/>
      <c r="F1082" s="116"/>
    </row>
    <row r="1083" spans="1:6" s="136" customFormat="1" x14ac:dyDescent="0.25">
      <c r="A1083" s="154"/>
      <c r="B1083" s="135"/>
      <c r="C1083" s="116"/>
      <c r="D1083" s="140"/>
      <c r="E1083" s="163"/>
      <c r="F1083" s="116"/>
    </row>
    <row r="1084" spans="1:6" s="136" customFormat="1" x14ac:dyDescent="0.25">
      <c r="A1084" s="154"/>
      <c r="B1084" s="135"/>
      <c r="C1084" s="116"/>
      <c r="D1084" s="140"/>
      <c r="E1084" s="163"/>
      <c r="F1084" s="116"/>
    </row>
    <row r="1085" spans="1:6" s="136" customFormat="1" x14ac:dyDescent="0.25">
      <c r="A1085" s="154"/>
      <c r="B1085" s="135"/>
      <c r="C1085" s="116"/>
      <c r="D1085" s="140"/>
      <c r="E1085" s="163"/>
      <c r="F1085" s="116"/>
    </row>
    <row r="1086" spans="1:6" s="136" customFormat="1" x14ac:dyDescent="0.25">
      <c r="A1086" s="154"/>
      <c r="B1086" s="135"/>
      <c r="C1086" s="116"/>
      <c r="D1086" s="140"/>
      <c r="E1086" s="163"/>
      <c r="F1086" s="116"/>
    </row>
    <row r="1087" spans="1:6" s="136" customFormat="1" x14ac:dyDescent="0.25">
      <c r="A1087" s="154"/>
      <c r="B1087" s="135"/>
      <c r="C1087" s="116"/>
      <c r="D1087" s="140"/>
      <c r="E1087" s="163"/>
      <c r="F1087" s="116"/>
    </row>
    <row r="1088" spans="1:6" s="136" customFormat="1" x14ac:dyDescent="0.25">
      <c r="A1088" s="154"/>
      <c r="B1088" s="135"/>
      <c r="C1088" s="116"/>
      <c r="D1088" s="140"/>
      <c r="E1088" s="163"/>
      <c r="F1088" s="116"/>
    </row>
    <row r="1089" spans="1:6" s="136" customFormat="1" x14ac:dyDescent="0.25">
      <c r="A1089" s="154"/>
      <c r="B1089" s="135"/>
      <c r="C1089" s="116"/>
      <c r="D1089" s="140"/>
      <c r="E1089" s="163"/>
      <c r="F1089" s="116"/>
    </row>
    <row r="1090" spans="1:6" s="136" customFormat="1" x14ac:dyDescent="0.25">
      <c r="A1090" s="154"/>
      <c r="B1090" s="135"/>
      <c r="C1090" s="116"/>
      <c r="D1090" s="140"/>
      <c r="E1090" s="163"/>
      <c r="F1090" s="116"/>
    </row>
    <row r="1091" spans="1:6" s="136" customFormat="1" x14ac:dyDescent="0.25">
      <c r="A1091" s="154"/>
      <c r="B1091" s="135"/>
      <c r="C1091" s="116"/>
      <c r="D1091" s="140"/>
      <c r="E1091" s="163"/>
      <c r="F1091" s="116"/>
    </row>
    <row r="1092" spans="1:6" s="136" customFormat="1" x14ac:dyDescent="0.25">
      <c r="A1092" s="154"/>
      <c r="B1092" s="135"/>
      <c r="C1092" s="116"/>
      <c r="D1092" s="140"/>
      <c r="E1092" s="163"/>
      <c r="F1092" s="116"/>
    </row>
    <row r="1093" spans="1:6" s="136" customFormat="1" x14ac:dyDescent="0.25">
      <c r="A1093" s="154"/>
      <c r="B1093" s="135"/>
      <c r="C1093" s="116"/>
      <c r="D1093" s="140"/>
      <c r="E1093" s="163"/>
      <c r="F1093" s="116"/>
    </row>
    <row r="1094" spans="1:6" s="136" customFormat="1" x14ac:dyDescent="0.25">
      <c r="A1094" s="154"/>
      <c r="B1094" s="135"/>
      <c r="C1094" s="116"/>
      <c r="D1094" s="140"/>
      <c r="E1094" s="163"/>
      <c r="F1094" s="116"/>
    </row>
    <row r="1095" spans="1:6" s="136" customFormat="1" x14ac:dyDescent="0.25">
      <c r="A1095" s="154"/>
      <c r="B1095" s="135"/>
      <c r="C1095" s="116"/>
      <c r="D1095" s="140"/>
      <c r="E1095" s="163"/>
      <c r="F1095" s="116"/>
    </row>
    <row r="1096" spans="1:6" s="136" customFormat="1" x14ac:dyDescent="0.25">
      <c r="A1096" s="154"/>
      <c r="B1096" s="135"/>
      <c r="C1096" s="116"/>
      <c r="D1096" s="140"/>
      <c r="E1096" s="163"/>
      <c r="F1096" s="116"/>
    </row>
    <row r="1097" spans="1:6" s="136" customFormat="1" x14ac:dyDescent="0.25">
      <c r="A1097" s="154"/>
      <c r="B1097" s="135"/>
      <c r="C1097" s="116"/>
      <c r="D1097" s="140"/>
      <c r="E1097" s="163"/>
      <c r="F1097" s="116"/>
    </row>
    <row r="1098" spans="1:6" s="136" customFormat="1" x14ac:dyDescent="0.25">
      <c r="A1098" s="154"/>
      <c r="B1098" s="135"/>
      <c r="C1098" s="116"/>
      <c r="D1098" s="140"/>
      <c r="E1098" s="163"/>
      <c r="F1098" s="116"/>
    </row>
    <row r="1099" spans="1:6" s="136" customFormat="1" x14ac:dyDescent="0.25">
      <c r="A1099" s="154"/>
      <c r="B1099" s="135"/>
      <c r="C1099" s="116"/>
      <c r="D1099" s="140"/>
      <c r="E1099" s="163"/>
      <c r="F1099" s="116"/>
    </row>
    <row r="1100" spans="1:6" s="136" customFormat="1" x14ac:dyDescent="0.25">
      <c r="A1100" s="154"/>
      <c r="B1100" s="135"/>
      <c r="C1100" s="116"/>
      <c r="D1100" s="140"/>
      <c r="E1100" s="163"/>
      <c r="F1100" s="116"/>
    </row>
    <row r="1101" spans="1:6" s="136" customFormat="1" x14ac:dyDescent="0.25">
      <c r="A1101" s="154"/>
      <c r="B1101" s="135"/>
      <c r="C1101" s="116"/>
      <c r="D1101" s="140"/>
      <c r="E1101" s="163"/>
      <c r="F1101" s="116"/>
    </row>
    <row r="1102" spans="1:6" s="136" customFormat="1" x14ac:dyDescent="0.25">
      <c r="A1102" s="154"/>
      <c r="B1102" s="135"/>
      <c r="C1102" s="116"/>
      <c r="D1102" s="140"/>
      <c r="E1102" s="163"/>
      <c r="F1102" s="116"/>
    </row>
    <row r="1103" spans="1:6" s="136" customFormat="1" x14ac:dyDescent="0.25">
      <c r="A1103" s="154"/>
      <c r="B1103" s="135"/>
      <c r="C1103" s="116"/>
      <c r="D1103" s="140"/>
      <c r="E1103" s="163"/>
      <c r="F1103" s="116"/>
    </row>
    <row r="1104" spans="1:6" s="136" customFormat="1" x14ac:dyDescent="0.25">
      <c r="A1104" s="154"/>
      <c r="B1104" s="135"/>
      <c r="C1104" s="116"/>
      <c r="D1104" s="140"/>
      <c r="E1104" s="163"/>
      <c r="F1104" s="116"/>
    </row>
    <row r="1105" spans="1:6" s="136" customFormat="1" x14ac:dyDescent="0.25">
      <c r="A1105" s="154"/>
      <c r="B1105" s="135"/>
      <c r="C1105" s="116"/>
      <c r="D1105" s="140"/>
      <c r="E1105" s="163"/>
      <c r="F1105" s="116"/>
    </row>
    <row r="1106" spans="1:6" s="136" customFormat="1" x14ac:dyDescent="0.25">
      <c r="A1106" s="154"/>
      <c r="B1106" s="135"/>
      <c r="C1106" s="116"/>
      <c r="D1106" s="140"/>
      <c r="E1106" s="163"/>
      <c r="F1106" s="116"/>
    </row>
    <row r="1107" spans="1:6" s="136" customFormat="1" x14ac:dyDescent="0.25">
      <c r="A1107" s="154"/>
      <c r="B1107" s="135"/>
      <c r="C1107" s="116"/>
      <c r="D1107" s="140"/>
      <c r="E1107" s="163"/>
      <c r="F1107" s="116"/>
    </row>
    <row r="1108" spans="1:6" s="136" customFormat="1" x14ac:dyDescent="0.25">
      <c r="A1108" s="154"/>
      <c r="B1108" s="135"/>
      <c r="C1108" s="116"/>
      <c r="D1108" s="140"/>
      <c r="E1108" s="163"/>
      <c r="F1108" s="116"/>
    </row>
    <row r="1109" spans="1:6" s="136" customFormat="1" x14ac:dyDescent="0.25">
      <c r="A1109" s="154"/>
      <c r="B1109" s="135"/>
      <c r="C1109" s="116"/>
      <c r="D1109" s="140"/>
      <c r="E1109" s="163"/>
      <c r="F1109" s="116"/>
    </row>
    <row r="1110" spans="1:6" s="136" customFormat="1" x14ac:dyDescent="0.25">
      <c r="A1110" s="154"/>
      <c r="B1110" s="135"/>
      <c r="C1110" s="116"/>
      <c r="D1110" s="140"/>
      <c r="E1110" s="163"/>
      <c r="F1110" s="116"/>
    </row>
    <row r="1111" spans="1:6" s="136" customFormat="1" x14ac:dyDescent="0.25">
      <c r="A1111" s="154"/>
      <c r="B1111" s="135"/>
      <c r="C1111" s="116"/>
      <c r="D1111" s="140"/>
      <c r="E1111" s="163"/>
      <c r="F1111" s="116"/>
    </row>
    <row r="1112" spans="1:6" s="136" customFormat="1" x14ac:dyDescent="0.25">
      <c r="A1112" s="154"/>
      <c r="B1112" s="135"/>
      <c r="C1112" s="116"/>
      <c r="D1112" s="140"/>
      <c r="E1112" s="163"/>
      <c r="F1112" s="116"/>
    </row>
    <row r="1113" spans="1:6" s="136" customFormat="1" x14ac:dyDescent="0.25">
      <c r="A1113" s="154"/>
      <c r="B1113" s="135"/>
      <c r="C1113" s="116"/>
      <c r="D1113" s="140"/>
      <c r="E1113" s="163"/>
      <c r="F1113" s="116"/>
    </row>
    <row r="1114" spans="1:6" s="136" customFormat="1" x14ac:dyDescent="0.25">
      <c r="A1114" s="154"/>
      <c r="B1114" s="135"/>
      <c r="C1114" s="116"/>
      <c r="D1114" s="140"/>
      <c r="E1114" s="163"/>
      <c r="F1114" s="116"/>
    </row>
    <row r="1115" spans="1:6" s="136" customFormat="1" x14ac:dyDescent="0.25">
      <c r="A1115" s="154"/>
      <c r="B1115" s="135"/>
      <c r="C1115" s="116"/>
      <c r="D1115" s="140"/>
      <c r="E1115" s="163"/>
      <c r="F1115" s="116"/>
    </row>
    <row r="1116" spans="1:6" s="136" customFormat="1" x14ac:dyDescent="0.25">
      <c r="A1116" s="154"/>
      <c r="B1116" s="135"/>
      <c r="C1116" s="116"/>
      <c r="D1116" s="140"/>
      <c r="E1116" s="163"/>
      <c r="F1116" s="116"/>
    </row>
    <row r="1117" spans="1:6" s="136" customFormat="1" x14ac:dyDescent="0.25">
      <c r="A1117" s="154"/>
      <c r="B1117" s="135"/>
      <c r="C1117" s="116"/>
      <c r="D1117" s="140"/>
      <c r="E1117" s="163"/>
      <c r="F1117" s="116"/>
    </row>
    <row r="1118" spans="1:6" s="136" customFormat="1" x14ac:dyDescent="0.25">
      <c r="A1118" s="154"/>
      <c r="B1118" s="135"/>
      <c r="C1118" s="116"/>
      <c r="D1118" s="140"/>
      <c r="E1118" s="163"/>
      <c r="F1118" s="116"/>
    </row>
    <row r="1119" spans="1:6" s="136" customFormat="1" x14ac:dyDescent="0.25">
      <c r="A1119" s="154"/>
      <c r="B1119" s="135"/>
      <c r="C1119" s="116"/>
      <c r="D1119" s="140"/>
      <c r="E1119" s="163"/>
      <c r="F1119" s="116"/>
    </row>
    <row r="1120" spans="1:6" s="136" customFormat="1" x14ac:dyDescent="0.25">
      <c r="A1120" s="154"/>
      <c r="B1120" s="135"/>
      <c r="C1120" s="116"/>
      <c r="D1120" s="140"/>
      <c r="E1120" s="163"/>
      <c r="F1120" s="116"/>
    </row>
    <row r="1121" spans="1:6" s="136" customFormat="1" x14ac:dyDescent="0.25">
      <c r="A1121" s="154"/>
      <c r="B1121" s="135"/>
      <c r="C1121" s="116"/>
      <c r="D1121" s="140"/>
      <c r="E1121" s="163"/>
      <c r="F1121" s="116"/>
    </row>
    <row r="1122" spans="1:6" s="136" customFormat="1" x14ac:dyDescent="0.25">
      <c r="A1122" s="154"/>
      <c r="B1122" s="135"/>
      <c r="C1122" s="116"/>
      <c r="D1122" s="140"/>
      <c r="E1122" s="163"/>
      <c r="F1122" s="116"/>
    </row>
    <row r="1123" spans="1:6" s="136" customFormat="1" x14ac:dyDescent="0.25">
      <c r="A1123" s="154"/>
      <c r="B1123" s="135"/>
      <c r="C1123" s="116"/>
      <c r="D1123" s="140"/>
      <c r="E1123" s="163"/>
      <c r="F1123" s="116"/>
    </row>
    <row r="1124" spans="1:6" s="136" customFormat="1" x14ac:dyDescent="0.25">
      <c r="A1124" s="154"/>
      <c r="B1124" s="135"/>
      <c r="C1124" s="116"/>
      <c r="D1124" s="140"/>
      <c r="E1124" s="163"/>
      <c r="F1124" s="116"/>
    </row>
    <row r="1125" spans="1:6" s="136" customFormat="1" x14ac:dyDescent="0.25">
      <c r="A1125" s="154"/>
      <c r="B1125" s="135"/>
      <c r="C1125" s="116"/>
      <c r="D1125" s="140"/>
      <c r="E1125" s="163"/>
      <c r="F1125" s="116"/>
    </row>
    <row r="1126" spans="1:6" s="136" customFormat="1" x14ac:dyDescent="0.25">
      <c r="A1126" s="154"/>
      <c r="B1126" s="135"/>
      <c r="C1126" s="116"/>
      <c r="D1126" s="140"/>
      <c r="E1126" s="163"/>
      <c r="F1126" s="116"/>
    </row>
    <row r="1127" spans="1:6" s="136" customFormat="1" x14ac:dyDescent="0.25">
      <c r="A1127" s="154"/>
      <c r="B1127" s="135"/>
      <c r="C1127" s="116"/>
      <c r="D1127" s="140"/>
      <c r="E1127" s="163"/>
      <c r="F1127" s="116"/>
    </row>
    <row r="1128" spans="1:6" s="136" customFormat="1" x14ac:dyDescent="0.25">
      <c r="A1128" s="154"/>
      <c r="B1128" s="135"/>
      <c r="C1128" s="116"/>
      <c r="D1128" s="140"/>
      <c r="E1128" s="163"/>
      <c r="F1128" s="116"/>
    </row>
    <row r="1129" spans="1:6" s="136" customFormat="1" x14ac:dyDescent="0.25">
      <c r="A1129" s="154"/>
      <c r="B1129" s="135"/>
      <c r="C1129" s="116"/>
      <c r="D1129" s="140"/>
      <c r="E1129" s="163"/>
      <c r="F1129" s="116"/>
    </row>
    <row r="1130" spans="1:6" s="136" customFormat="1" x14ac:dyDescent="0.25">
      <c r="A1130" s="154"/>
      <c r="B1130" s="135"/>
      <c r="C1130" s="116"/>
      <c r="D1130" s="140"/>
      <c r="E1130" s="163"/>
      <c r="F1130" s="116"/>
    </row>
    <row r="1131" spans="1:6" s="136" customFormat="1" x14ac:dyDescent="0.25">
      <c r="A1131" s="154"/>
      <c r="B1131" s="135"/>
      <c r="C1131" s="116"/>
      <c r="D1131" s="140"/>
      <c r="E1131" s="163"/>
      <c r="F1131" s="116"/>
    </row>
    <row r="1132" spans="1:6" s="136" customFormat="1" x14ac:dyDescent="0.25">
      <c r="A1132" s="154"/>
      <c r="B1132" s="135"/>
      <c r="C1132" s="116"/>
      <c r="D1132" s="140"/>
      <c r="E1132" s="163"/>
      <c r="F1132" s="116"/>
    </row>
    <row r="1133" spans="1:6" s="136" customFormat="1" x14ac:dyDescent="0.25">
      <c r="A1133" s="154"/>
      <c r="B1133" s="135"/>
      <c r="C1133" s="116"/>
      <c r="D1133" s="140"/>
      <c r="E1133" s="163"/>
      <c r="F1133" s="116"/>
    </row>
    <row r="1134" spans="1:6" s="136" customFormat="1" x14ac:dyDescent="0.25">
      <c r="A1134" s="154"/>
      <c r="B1134" s="135"/>
      <c r="C1134" s="116"/>
      <c r="D1134" s="140"/>
      <c r="E1134" s="163"/>
      <c r="F1134" s="116"/>
    </row>
    <row r="1135" spans="1:6" s="136" customFormat="1" x14ac:dyDescent="0.25">
      <c r="A1135" s="154"/>
      <c r="B1135" s="135"/>
      <c r="C1135" s="116"/>
      <c r="D1135" s="140"/>
      <c r="E1135" s="163"/>
      <c r="F1135" s="116"/>
    </row>
    <row r="1136" spans="1:6" s="136" customFormat="1" x14ac:dyDescent="0.25">
      <c r="A1136" s="154"/>
      <c r="B1136" s="135"/>
      <c r="C1136" s="116"/>
      <c r="D1136" s="140"/>
      <c r="E1136" s="163"/>
      <c r="F1136" s="116"/>
    </row>
    <row r="1137" spans="1:6" s="136" customFormat="1" x14ac:dyDescent="0.25">
      <c r="A1137" s="154"/>
      <c r="B1137" s="135"/>
      <c r="C1137" s="116"/>
      <c r="D1137" s="140"/>
      <c r="E1137" s="163"/>
      <c r="F1137" s="116"/>
    </row>
    <row r="1138" spans="1:6" s="136" customFormat="1" x14ac:dyDescent="0.25">
      <c r="A1138" s="154"/>
      <c r="B1138" s="135"/>
      <c r="C1138" s="116"/>
      <c r="D1138" s="140"/>
      <c r="E1138" s="163"/>
      <c r="F1138" s="116"/>
    </row>
    <row r="1139" spans="1:6" s="136" customFormat="1" x14ac:dyDescent="0.25">
      <c r="A1139" s="154"/>
      <c r="B1139" s="135"/>
      <c r="C1139" s="116"/>
      <c r="D1139" s="140"/>
      <c r="E1139" s="163"/>
      <c r="F1139" s="116"/>
    </row>
    <row r="1140" spans="1:6" s="136" customFormat="1" x14ac:dyDescent="0.25">
      <c r="A1140" s="154"/>
      <c r="B1140" s="135"/>
      <c r="C1140" s="116"/>
      <c r="D1140" s="140"/>
      <c r="E1140" s="163"/>
      <c r="F1140" s="116"/>
    </row>
    <row r="1141" spans="1:6" s="136" customFormat="1" x14ac:dyDescent="0.25">
      <c r="A1141" s="154"/>
      <c r="B1141" s="135"/>
      <c r="C1141" s="116"/>
      <c r="D1141" s="140"/>
      <c r="E1141" s="163"/>
      <c r="F1141" s="116"/>
    </row>
    <row r="1142" spans="1:6" s="136" customFormat="1" x14ac:dyDescent="0.25">
      <c r="A1142" s="154"/>
      <c r="B1142" s="135"/>
      <c r="C1142" s="116"/>
      <c r="D1142" s="140"/>
      <c r="E1142" s="163"/>
      <c r="F1142" s="116"/>
    </row>
    <row r="1143" spans="1:6" s="136" customFormat="1" x14ac:dyDescent="0.25">
      <c r="A1143" s="154"/>
      <c r="B1143" s="135"/>
      <c r="C1143" s="116"/>
      <c r="D1143" s="140"/>
      <c r="E1143" s="163"/>
      <c r="F1143" s="116"/>
    </row>
    <row r="1144" spans="1:6" s="136" customFormat="1" x14ac:dyDescent="0.25">
      <c r="A1144" s="154"/>
      <c r="B1144" s="135"/>
      <c r="C1144" s="116"/>
      <c r="D1144" s="140"/>
      <c r="E1144" s="163"/>
      <c r="F1144" s="116"/>
    </row>
    <row r="1145" spans="1:6" s="136" customFormat="1" x14ac:dyDescent="0.25">
      <c r="A1145" s="154"/>
      <c r="B1145" s="135"/>
      <c r="C1145" s="116"/>
      <c r="D1145" s="140"/>
      <c r="E1145" s="163"/>
      <c r="F1145" s="116"/>
    </row>
    <row r="1146" spans="1:6" s="136" customFormat="1" x14ac:dyDescent="0.25">
      <c r="A1146" s="154"/>
      <c r="B1146" s="135"/>
      <c r="C1146" s="116"/>
      <c r="D1146" s="140"/>
      <c r="E1146" s="163"/>
      <c r="F1146" s="116"/>
    </row>
    <row r="1147" spans="1:6" s="136" customFormat="1" x14ac:dyDescent="0.25">
      <c r="A1147" s="154"/>
      <c r="B1147" s="135"/>
      <c r="C1147" s="116"/>
      <c r="D1147" s="140"/>
      <c r="E1147" s="163"/>
      <c r="F1147" s="116"/>
    </row>
    <row r="1148" spans="1:6" s="136" customFormat="1" x14ac:dyDescent="0.25">
      <c r="A1148" s="154"/>
      <c r="B1148" s="135"/>
      <c r="C1148" s="116"/>
      <c r="D1148" s="140"/>
      <c r="E1148" s="163"/>
      <c r="F1148" s="116"/>
    </row>
    <row r="1149" spans="1:6" s="136" customFormat="1" x14ac:dyDescent="0.25">
      <c r="A1149" s="154"/>
      <c r="B1149" s="135"/>
      <c r="C1149" s="116"/>
      <c r="D1149" s="140"/>
      <c r="E1149" s="163"/>
      <c r="F1149" s="116"/>
    </row>
    <row r="1150" spans="1:6" s="136" customFormat="1" x14ac:dyDescent="0.25">
      <c r="A1150" s="154"/>
      <c r="B1150" s="135"/>
      <c r="C1150" s="116"/>
      <c r="D1150" s="140"/>
      <c r="E1150" s="163"/>
      <c r="F1150" s="116"/>
    </row>
    <row r="1151" spans="1:6" s="136" customFormat="1" x14ac:dyDescent="0.25">
      <c r="A1151" s="154"/>
      <c r="B1151" s="135"/>
      <c r="C1151" s="116"/>
      <c r="D1151" s="140"/>
      <c r="E1151" s="163"/>
      <c r="F1151" s="116"/>
    </row>
    <row r="1152" spans="1:6" s="136" customFormat="1" x14ac:dyDescent="0.25">
      <c r="A1152" s="154"/>
      <c r="B1152" s="135"/>
      <c r="C1152" s="116"/>
      <c r="D1152" s="140"/>
      <c r="E1152" s="163"/>
      <c r="F1152" s="116"/>
    </row>
    <row r="1153" spans="1:6" s="136" customFormat="1" x14ac:dyDescent="0.25">
      <c r="A1153" s="154"/>
      <c r="B1153" s="135"/>
      <c r="C1153" s="116"/>
      <c r="D1153" s="140"/>
      <c r="E1153" s="163"/>
      <c r="F1153" s="116"/>
    </row>
    <row r="1154" spans="1:6" s="136" customFormat="1" x14ac:dyDescent="0.25">
      <c r="A1154" s="154"/>
      <c r="B1154" s="135"/>
      <c r="C1154" s="116"/>
      <c r="D1154" s="140"/>
      <c r="E1154" s="163"/>
      <c r="F1154" s="116"/>
    </row>
    <row r="1155" spans="1:6" s="136" customFormat="1" x14ac:dyDescent="0.25">
      <c r="A1155" s="154"/>
      <c r="B1155" s="135"/>
      <c r="C1155" s="116"/>
      <c r="D1155" s="140"/>
      <c r="E1155" s="163"/>
      <c r="F1155" s="116"/>
    </row>
    <row r="1156" spans="1:6" s="136" customFormat="1" x14ac:dyDescent="0.25">
      <c r="A1156" s="154"/>
      <c r="B1156" s="135"/>
      <c r="C1156" s="116"/>
      <c r="D1156" s="140"/>
      <c r="E1156" s="163"/>
      <c r="F1156" s="116"/>
    </row>
    <row r="1157" spans="1:6" s="136" customFormat="1" x14ac:dyDescent="0.25">
      <c r="A1157" s="154"/>
      <c r="B1157" s="135"/>
      <c r="C1157" s="116"/>
      <c r="D1157" s="140"/>
      <c r="E1157" s="163"/>
      <c r="F1157" s="116"/>
    </row>
    <row r="1158" spans="1:6" s="136" customFormat="1" x14ac:dyDescent="0.25">
      <c r="A1158" s="154"/>
      <c r="B1158" s="135"/>
      <c r="C1158" s="116"/>
      <c r="D1158" s="140"/>
      <c r="E1158" s="163"/>
      <c r="F1158" s="116"/>
    </row>
    <row r="1159" spans="1:6" s="136" customFormat="1" x14ac:dyDescent="0.25">
      <c r="A1159" s="154"/>
      <c r="B1159" s="135"/>
      <c r="C1159" s="116"/>
      <c r="D1159" s="140"/>
      <c r="E1159" s="163"/>
      <c r="F1159" s="116"/>
    </row>
    <row r="1160" spans="1:6" s="136" customFormat="1" x14ac:dyDescent="0.25">
      <c r="A1160" s="154"/>
      <c r="B1160" s="135"/>
      <c r="C1160" s="116"/>
      <c r="D1160" s="140"/>
      <c r="E1160" s="163"/>
      <c r="F1160" s="116"/>
    </row>
    <row r="1161" spans="1:6" s="136" customFormat="1" x14ac:dyDescent="0.25">
      <c r="A1161" s="154"/>
      <c r="B1161" s="135"/>
      <c r="C1161" s="116"/>
      <c r="D1161" s="140"/>
      <c r="E1161" s="163"/>
      <c r="F1161" s="116"/>
    </row>
    <row r="1162" spans="1:6" s="136" customFormat="1" x14ac:dyDescent="0.25">
      <c r="A1162" s="154"/>
      <c r="B1162" s="135"/>
      <c r="C1162" s="116"/>
      <c r="D1162" s="140"/>
      <c r="E1162" s="163"/>
      <c r="F1162" s="116"/>
    </row>
    <row r="1163" spans="1:6" s="136" customFormat="1" x14ac:dyDescent="0.25">
      <c r="A1163" s="154"/>
      <c r="B1163" s="135"/>
      <c r="C1163" s="116"/>
      <c r="D1163" s="140"/>
      <c r="E1163" s="163"/>
      <c r="F1163" s="116"/>
    </row>
    <row r="1164" spans="1:6" s="136" customFormat="1" x14ac:dyDescent="0.25">
      <c r="A1164" s="154"/>
      <c r="B1164" s="135"/>
      <c r="C1164" s="116"/>
      <c r="D1164" s="140"/>
      <c r="E1164" s="163"/>
      <c r="F1164" s="116"/>
    </row>
    <row r="1165" spans="1:6" s="136" customFormat="1" x14ac:dyDescent="0.25">
      <c r="A1165" s="154"/>
      <c r="B1165" s="135"/>
      <c r="C1165" s="116"/>
      <c r="D1165" s="140"/>
      <c r="E1165" s="163"/>
      <c r="F1165" s="116"/>
    </row>
    <row r="1166" spans="1:6" s="136" customFormat="1" x14ac:dyDescent="0.25">
      <c r="A1166" s="154"/>
      <c r="B1166" s="135"/>
      <c r="C1166" s="116"/>
      <c r="D1166" s="140"/>
      <c r="E1166" s="163"/>
      <c r="F1166" s="116"/>
    </row>
    <row r="1167" spans="1:6" s="136" customFormat="1" x14ac:dyDescent="0.25">
      <c r="A1167" s="154"/>
      <c r="B1167" s="135"/>
      <c r="C1167" s="116"/>
      <c r="D1167" s="140"/>
      <c r="E1167" s="163"/>
      <c r="F1167" s="116"/>
    </row>
    <row r="1168" spans="1:6" s="136" customFormat="1" x14ac:dyDescent="0.25">
      <c r="A1168" s="154"/>
      <c r="B1168" s="135"/>
      <c r="C1168" s="116"/>
      <c r="D1168" s="140"/>
      <c r="E1168" s="163"/>
      <c r="F1168" s="116"/>
    </row>
    <row r="1169" spans="1:6" s="136" customFormat="1" x14ac:dyDescent="0.25">
      <c r="A1169" s="154"/>
      <c r="B1169" s="135"/>
      <c r="C1169" s="116"/>
      <c r="D1169" s="140"/>
      <c r="E1169" s="163"/>
      <c r="F1169" s="116"/>
    </row>
    <row r="1170" spans="1:6" s="136" customFormat="1" x14ac:dyDescent="0.25">
      <c r="A1170" s="154"/>
      <c r="B1170" s="135"/>
      <c r="C1170" s="116"/>
      <c r="D1170" s="140"/>
      <c r="E1170" s="163"/>
      <c r="F1170" s="116"/>
    </row>
    <row r="1171" spans="1:6" s="136" customFormat="1" x14ac:dyDescent="0.25">
      <c r="A1171" s="154"/>
      <c r="B1171" s="135"/>
      <c r="C1171" s="116"/>
      <c r="D1171" s="140"/>
      <c r="E1171" s="163"/>
      <c r="F1171" s="116"/>
    </row>
    <row r="1172" spans="1:6" s="136" customFormat="1" x14ac:dyDescent="0.25">
      <c r="A1172" s="154"/>
      <c r="B1172" s="135"/>
      <c r="C1172" s="116"/>
      <c r="D1172" s="140"/>
      <c r="E1172" s="163"/>
      <c r="F1172" s="116"/>
    </row>
    <row r="1173" spans="1:6" s="136" customFormat="1" x14ac:dyDescent="0.25">
      <c r="A1173" s="154"/>
      <c r="B1173" s="135"/>
      <c r="C1173" s="116"/>
      <c r="D1173" s="140"/>
      <c r="E1173" s="163"/>
      <c r="F1173" s="116"/>
    </row>
    <row r="1174" spans="1:6" s="136" customFormat="1" x14ac:dyDescent="0.25">
      <c r="A1174" s="154"/>
      <c r="B1174" s="135"/>
      <c r="C1174" s="116"/>
      <c r="D1174" s="140"/>
      <c r="E1174" s="163"/>
      <c r="F1174" s="116"/>
    </row>
    <row r="1175" spans="1:6" s="136" customFormat="1" x14ac:dyDescent="0.25">
      <c r="A1175" s="154"/>
      <c r="B1175" s="135"/>
      <c r="C1175" s="116"/>
      <c r="D1175" s="140"/>
      <c r="E1175" s="163"/>
      <c r="F1175" s="116"/>
    </row>
    <row r="1176" spans="1:6" s="136" customFormat="1" x14ac:dyDescent="0.25">
      <c r="A1176" s="154"/>
      <c r="B1176" s="135"/>
      <c r="C1176" s="116"/>
      <c r="D1176" s="140"/>
      <c r="E1176" s="163"/>
      <c r="F1176" s="116"/>
    </row>
    <row r="1177" spans="1:6" s="136" customFormat="1" x14ac:dyDescent="0.25">
      <c r="A1177" s="154"/>
      <c r="B1177" s="135"/>
      <c r="C1177" s="116"/>
      <c r="D1177" s="140"/>
      <c r="E1177" s="163"/>
      <c r="F1177" s="116"/>
    </row>
    <row r="1178" spans="1:6" s="136" customFormat="1" x14ac:dyDescent="0.25">
      <c r="A1178" s="154"/>
      <c r="B1178" s="135"/>
      <c r="C1178" s="116"/>
      <c r="D1178" s="140"/>
      <c r="E1178" s="163"/>
      <c r="F1178" s="116"/>
    </row>
    <row r="1179" spans="1:6" s="136" customFormat="1" x14ac:dyDescent="0.25">
      <c r="A1179" s="154"/>
      <c r="B1179" s="135"/>
      <c r="C1179" s="116"/>
      <c r="D1179" s="140"/>
      <c r="E1179" s="163"/>
      <c r="F1179" s="116"/>
    </row>
    <row r="1180" spans="1:6" s="136" customFormat="1" x14ac:dyDescent="0.25">
      <c r="A1180" s="154"/>
      <c r="B1180" s="135"/>
      <c r="C1180" s="116"/>
      <c r="D1180" s="140"/>
      <c r="E1180" s="163"/>
      <c r="F1180" s="116"/>
    </row>
    <row r="1181" spans="1:6" s="136" customFormat="1" x14ac:dyDescent="0.25">
      <c r="A1181" s="154"/>
      <c r="B1181" s="135"/>
      <c r="C1181" s="116"/>
      <c r="D1181" s="140"/>
      <c r="E1181" s="163"/>
      <c r="F1181" s="116"/>
    </row>
    <row r="1182" spans="1:6" s="136" customFormat="1" x14ac:dyDescent="0.25">
      <c r="A1182" s="154"/>
      <c r="B1182" s="135"/>
      <c r="C1182" s="116"/>
      <c r="D1182" s="140"/>
      <c r="E1182" s="163"/>
      <c r="F1182" s="116"/>
    </row>
    <row r="1183" spans="1:6" s="136" customFormat="1" x14ac:dyDescent="0.25">
      <c r="A1183" s="154"/>
      <c r="B1183" s="135"/>
      <c r="C1183" s="116"/>
      <c r="D1183" s="140"/>
      <c r="E1183" s="163"/>
      <c r="F1183" s="116"/>
    </row>
    <row r="1184" spans="1:6" s="136" customFormat="1" x14ac:dyDescent="0.25">
      <c r="A1184" s="154"/>
      <c r="B1184" s="135"/>
      <c r="C1184" s="116"/>
      <c r="D1184" s="140"/>
      <c r="E1184" s="163"/>
      <c r="F1184" s="116"/>
    </row>
    <row r="1185" spans="1:6" s="136" customFormat="1" x14ac:dyDescent="0.25">
      <c r="A1185" s="154"/>
      <c r="B1185" s="135"/>
      <c r="C1185" s="116"/>
      <c r="D1185" s="140"/>
      <c r="E1185" s="163"/>
      <c r="F1185" s="116"/>
    </row>
    <row r="1186" spans="1:6" s="136" customFormat="1" x14ac:dyDescent="0.25">
      <c r="A1186" s="154"/>
      <c r="B1186" s="135"/>
      <c r="C1186" s="116"/>
      <c r="D1186" s="140"/>
      <c r="E1186" s="163"/>
      <c r="F1186" s="116"/>
    </row>
    <row r="1187" spans="1:6" s="136" customFormat="1" x14ac:dyDescent="0.25">
      <c r="A1187" s="154"/>
      <c r="B1187" s="135"/>
      <c r="C1187" s="116"/>
      <c r="D1187" s="140"/>
      <c r="E1187" s="163"/>
      <c r="F1187" s="116"/>
    </row>
    <row r="1188" spans="1:6" s="136" customFormat="1" x14ac:dyDescent="0.25">
      <c r="A1188" s="154"/>
      <c r="B1188" s="135"/>
      <c r="C1188" s="116"/>
      <c r="D1188" s="140"/>
      <c r="E1188" s="163"/>
      <c r="F1188" s="116"/>
    </row>
    <row r="1189" spans="1:6" s="136" customFormat="1" x14ac:dyDescent="0.25">
      <c r="A1189" s="154"/>
      <c r="B1189" s="135"/>
      <c r="C1189" s="116"/>
      <c r="D1189" s="140"/>
      <c r="E1189" s="163"/>
      <c r="F1189" s="116"/>
    </row>
    <row r="1190" spans="1:6" s="136" customFormat="1" x14ac:dyDescent="0.25">
      <c r="A1190" s="154"/>
      <c r="B1190" s="135"/>
      <c r="C1190" s="116"/>
      <c r="D1190" s="140"/>
      <c r="E1190" s="163"/>
      <c r="F1190" s="116"/>
    </row>
    <row r="1191" spans="1:6" s="136" customFormat="1" x14ac:dyDescent="0.25">
      <c r="A1191" s="154"/>
      <c r="B1191" s="135"/>
      <c r="C1191" s="116"/>
      <c r="D1191" s="140"/>
      <c r="E1191" s="163"/>
      <c r="F1191" s="116"/>
    </row>
    <row r="1192" spans="1:6" s="136" customFormat="1" x14ac:dyDescent="0.25">
      <c r="A1192" s="154"/>
      <c r="B1192" s="135"/>
      <c r="C1192" s="116"/>
      <c r="D1192" s="140"/>
      <c r="E1192" s="163"/>
      <c r="F1192" s="116"/>
    </row>
    <row r="1193" spans="1:6" s="136" customFormat="1" x14ac:dyDescent="0.25">
      <c r="A1193" s="154"/>
      <c r="B1193" s="135"/>
      <c r="C1193" s="116"/>
      <c r="D1193" s="140"/>
      <c r="E1193" s="163"/>
      <c r="F1193" s="116"/>
    </row>
    <row r="1194" spans="1:6" s="136" customFormat="1" x14ac:dyDescent="0.25">
      <c r="A1194" s="154"/>
      <c r="B1194" s="135"/>
      <c r="C1194" s="116"/>
      <c r="D1194" s="140"/>
      <c r="E1194" s="163"/>
      <c r="F1194" s="116"/>
    </row>
    <row r="1195" spans="1:6" s="136" customFormat="1" x14ac:dyDescent="0.25">
      <c r="A1195" s="154"/>
      <c r="B1195" s="135"/>
      <c r="C1195" s="116"/>
      <c r="D1195" s="140"/>
      <c r="E1195" s="163"/>
      <c r="F1195" s="116"/>
    </row>
    <row r="1196" spans="1:6" s="136" customFormat="1" x14ac:dyDescent="0.25">
      <c r="A1196" s="154"/>
      <c r="B1196" s="135"/>
      <c r="C1196" s="116"/>
      <c r="D1196" s="140"/>
      <c r="E1196" s="163"/>
      <c r="F1196" s="116"/>
    </row>
    <row r="1197" spans="1:6" s="136" customFormat="1" x14ac:dyDescent="0.25">
      <c r="A1197" s="154"/>
      <c r="B1197" s="135"/>
      <c r="C1197" s="116"/>
      <c r="D1197" s="140"/>
      <c r="E1197" s="163"/>
      <c r="F1197" s="116"/>
    </row>
    <row r="1198" spans="1:6" s="136" customFormat="1" x14ac:dyDescent="0.25">
      <c r="A1198" s="154"/>
      <c r="B1198" s="135"/>
      <c r="C1198" s="116"/>
      <c r="D1198" s="140"/>
      <c r="E1198" s="163"/>
      <c r="F1198" s="116"/>
    </row>
    <row r="1199" spans="1:6" s="136" customFormat="1" x14ac:dyDescent="0.25">
      <c r="A1199" s="154"/>
      <c r="B1199" s="135"/>
      <c r="C1199" s="116"/>
      <c r="D1199" s="140"/>
      <c r="E1199" s="163"/>
      <c r="F1199" s="116"/>
    </row>
    <row r="1200" spans="1:6" s="136" customFormat="1" x14ac:dyDescent="0.25">
      <c r="A1200" s="154"/>
      <c r="B1200" s="135"/>
      <c r="C1200" s="116"/>
      <c r="D1200" s="140"/>
      <c r="E1200" s="163"/>
      <c r="F1200" s="116"/>
    </row>
    <row r="1201" spans="1:6" s="136" customFormat="1" x14ac:dyDescent="0.25">
      <c r="A1201" s="154"/>
      <c r="B1201" s="135"/>
      <c r="C1201" s="116"/>
      <c r="D1201" s="140"/>
      <c r="E1201" s="163"/>
      <c r="F1201" s="116"/>
    </row>
    <row r="1202" spans="1:6" s="136" customFormat="1" x14ac:dyDescent="0.25">
      <c r="A1202" s="154"/>
      <c r="B1202" s="135"/>
      <c r="C1202" s="116"/>
      <c r="D1202" s="140"/>
      <c r="E1202" s="163"/>
      <c r="F1202" s="116"/>
    </row>
    <row r="1203" spans="1:6" s="136" customFormat="1" x14ac:dyDescent="0.25">
      <c r="A1203" s="154"/>
      <c r="B1203" s="135"/>
      <c r="C1203" s="116"/>
      <c r="D1203" s="140"/>
      <c r="E1203" s="163"/>
      <c r="F1203" s="116"/>
    </row>
    <row r="1204" spans="1:6" s="136" customFormat="1" x14ac:dyDescent="0.25">
      <c r="A1204" s="154"/>
      <c r="B1204" s="135"/>
      <c r="C1204" s="116"/>
      <c r="D1204" s="140"/>
      <c r="E1204" s="163"/>
      <c r="F1204" s="116"/>
    </row>
    <row r="1205" spans="1:6" s="136" customFormat="1" x14ac:dyDescent="0.25">
      <c r="A1205" s="154"/>
      <c r="B1205" s="135"/>
      <c r="C1205" s="116"/>
      <c r="D1205" s="140"/>
      <c r="E1205" s="163"/>
      <c r="F1205" s="116"/>
    </row>
    <row r="1206" spans="1:6" s="136" customFormat="1" x14ac:dyDescent="0.25">
      <c r="A1206" s="154"/>
      <c r="B1206" s="135"/>
      <c r="C1206" s="116"/>
      <c r="D1206" s="140"/>
      <c r="E1206" s="163"/>
      <c r="F1206" s="116"/>
    </row>
    <row r="1207" spans="1:6" s="136" customFormat="1" x14ac:dyDescent="0.25">
      <c r="A1207" s="154"/>
      <c r="B1207" s="135"/>
      <c r="C1207" s="116"/>
      <c r="D1207" s="140"/>
      <c r="E1207" s="163"/>
      <c r="F1207" s="116"/>
    </row>
    <row r="1208" spans="1:6" s="136" customFormat="1" x14ac:dyDescent="0.25">
      <c r="A1208" s="154"/>
      <c r="B1208" s="135"/>
      <c r="C1208" s="116"/>
      <c r="D1208" s="140"/>
      <c r="E1208" s="163"/>
      <c r="F1208" s="116"/>
    </row>
    <row r="1209" spans="1:6" s="136" customFormat="1" x14ac:dyDescent="0.25">
      <c r="A1209" s="154"/>
      <c r="B1209" s="135"/>
      <c r="C1209" s="116"/>
      <c r="D1209" s="140"/>
      <c r="E1209" s="163"/>
      <c r="F1209" s="116"/>
    </row>
    <row r="1210" spans="1:6" s="136" customFormat="1" x14ac:dyDescent="0.25">
      <c r="A1210" s="154"/>
      <c r="B1210" s="135"/>
      <c r="C1210" s="116"/>
      <c r="D1210" s="140"/>
      <c r="E1210" s="163"/>
      <c r="F1210" s="116"/>
    </row>
    <row r="1211" spans="1:6" s="136" customFormat="1" x14ac:dyDescent="0.25">
      <c r="A1211" s="154"/>
      <c r="B1211" s="135"/>
      <c r="C1211" s="116"/>
      <c r="D1211" s="140"/>
      <c r="E1211" s="163"/>
      <c r="F1211" s="116"/>
    </row>
    <row r="1212" spans="1:6" s="136" customFormat="1" x14ac:dyDescent="0.25">
      <c r="A1212" s="154"/>
      <c r="B1212" s="135"/>
      <c r="C1212" s="140"/>
      <c r="D1212" s="140"/>
      <c r="E1212" s="163"/>
      <c r="F1212" s="140"/>
    </row>
    <row r="1213" spans="1:6" s="136" customFormat="1" x14ac:dyDescent="0.25">
      <c r="A1213" s="154"/>
      <c r="B1213" s="135"/>
      <c r="C1213" s="140"/>
      <c r="D1213" s="140"/>
      <c r="E1213" s="163"/>
      <c r="F1213" s="140"/>
    </row>
    <row r="1214" spans="1:6" s="136" customFormat="1" x14ac:dyDescent="0.25">
      <c r="A1214" s="154"/>
      <c r="B1214" s="135"/>
      <c r="C1214" s="140"/>
      <c r="D1214" s="140"/>
      <c r="E1214" s="163"/>
      <c r="F1214" s="140"/>
    </row>
    <row r="1215" spans="1:6" s="136" customFormat="1" x14ac:dyDescent="0.25">
      <c r="A1215" s="154"/>
      <c r="B1215" s="135"/>
      <c r="C1215" s="140"/>
      <c r="D1215" s="140"/>
      <c r="E1215" s="163"/>
      <c r="F1215" s="140"/>
    </row>
    <row r="1216" spans="1:6" s="136" customFormat="1" x14ac:dyDescent="0.25">
      <c r="A1216" s="154"/>
      <c r="B1216" s="135"/>
      <c r="C1216" s="140"/>
      <c r="D1216" s="140"/>
      <c r="E1216" s="163"/>
      <c r="F1216" s="140"/>
    </row>
    <row r="1217" spans="1:6" s="136" customFormat="1" x14ac:dyDescent="0.25">
      <c r="A1217" s="154"/>
      <c r="B1217" s="135"/>
      <c r="C1217" s="140"/>
      <c r="D1217" s="140"/>
      <c r="E1217" s="163"/>
      <c r="F1217" s="140"/>
    </row>
    <row r="1218" spans="1:6" s="136" customFormat="1" x14ac:dyDescent="0.25">
      <c r="A1218" s="154"/>
      <c r="B1218" s="135"/>
      <c r="C1218" s="140"/>
      <c r="D1218" s="140"/>
      <c r="E1218" s="163"/>
      <c r="F1218" s="140"/>
    </row>
    <row r="1219" spans="1:6" s="136" customFormat="1" x14ac:dyDescent="0.25">
      <c r="A1219" s="154"/>
      <c r="B1219" s="135"/>
      <c r="C1219" s="140"/>
      <c r="D1219" s="140"/>
      <c r="E1219" s="163"/>
      <c r="F1219" s="140"/>
    </row>
    <row r="1220" spans="1:6" s="136" customFormat="1" x14ac:dyDescent="0.25">
      <c r="A1220" s="154"/>
      <c r="B1220" s="135"/>
      <c r="C1220" s="140"/>
      <c r="D1220" s="140"/>
      <c r="E1220" s="163"/>
      <c r="F1220" s="140"/>
    </row>
    <row r="1221" spans="1:6" s="136" customFormat="1" x14ac:dyDescent="0.25">
      <c r="A1221" s="154"/>
      <c r="B1221" s="135"/>
      <c r="C1221" s="140"/>
      <c r="D1221" s="140"/>
      <c r="E1221" s="163"/>
      <c r="F1221" s="140"/>
    </row>
    <row r="1222" spans="1:6" s="136" customFormat="1" x14ac:dyDescent="0.25">
      <c r="A1222" s="154"/>
      <c r="B1222" s="135"/>
      <c r="C1222" s="140"/>
      <c r="D1222" s="140"/>
      <c r="E1222" s="163"/>
      <c r="F1222" s="140"/>
    </row>
    <row r="1223" spans="1:6" s="136" customFormat="1" x14ac:dyDescent="0.25">
      <c r="A1223" s="154"/>
      <c r="B1223" s="135"/>
      <c r="C1223" s="140"/>
      <c r="D1223" s="140"/>
      <c r="E1223" s="163"/>
      <c r="F1223" s="140"/>
    </row>
    <row r="1224" spans="1:6" s="136" customFormat="1" x14ac:dyDescent="0.25">
      <c r="A1224" s="154"/>
      <c r="B1224" s="135"/>
      <c r="C1224" s="140"/>
      <c r="D1224" s="140"/>
      <c r="E1224" s="163"/>
      <c r="F1224" s="140"/>
    </row>
    <row r="1225" spans="1:6" s="136" customFormat="1" x14ac:dyDescent="0.25">
      <c r="A1225" s="154"/>
      <c r="B1225" s="135"/>
      <c r="C1225" s="140"/>
      <c r="D1225" s="140"/>
      <c r="E1225" s="163"/>
      <c r="F1225" s="140"/>
    </row>
    <row r="1226" spans="1:6" s="136" customFormat="1" x14ac:dyDescent="0.25">
      <c r="A1226" s="154"/>
      <c r="B1226" s="135"/>
      <c r="C1226" s="140"/>
      <c r="D1226" s="140"/>
      <c r="E1226" s="163"/>
      <c r="F1226" s="140"/>
    </row>
    <row r="1227" spans="1:6" s="136" customFormat="1" x14ac:dyDescent="0.25">
      <c r="A1227" s="154"/>
      <c r="B1227" s="135"/>
      <c r="C1227" s="140"/>
      <c r="D1227" s="140"/>
      <c r="E1227" s="163"/>
      <c r="F1227" s="140"/>
    </row>
    <row r="1228" spans="1:6" s="136" customFormat="1" x14ac:dyDescent="0.25">
      <c r="A1228" s="154"/>
      <c r="B1228" s="135"/>
      <c r="C1228" s="140"/>
      <c r="D1228" s="140"/>
      <c r="E1228" s="163"/>
      <c r="F1228" s="140"/>
    </row>
    <row r="1229" spans="1:6" s="136" customFormat="1" x14ac:dyDescent="0.25">
      <c r="A1229" s="154"/>
      <c r="B1229" s="135"/>
      <c r="C1229" s="140"/>
      <c r="D1229" s="140"/>
      <c r="E1229" s="163"/>
      <c r="F1229" s="140"/>
    </row>
    <row r="1230" spans="1:6" s="136" customFormat="1" x14ac:dyDescent="0.25">
      <c r="A1230" s="154"/>
      <c r="B1230" s="135"/>
      <c r="C1230" s="140"/>
      <c r="D1230" s="140"/>
      <c r="E1230" s="163"/>
      <c r="F1230" s="140"/>
    </row>
    <row r="1231" spans="1:6" s="136" customFormat="1" x14ac:dyDescent="0.25">
      <c r="A1231" s="154"/>
      <c r="B1231" s="135"/>
      <c r="C1231" s="140"/>
      <c r="D1231" s="140"/>
      <c r="E1231" s="163"/>
      <c r="F1231" s="140"/>
    </row>
    <row r="1232" spans="1:6" s="136" customFormat="1" x14ac:dyDescent="0.25">
      <c r="A1232" s="154"/>
      <c r="B1232" s="135"/>
      <c r="C1232" s="140"/>
      <c r="D1232" s="140"/>
      <c r="E1232" s="163"/>
      <c r="F1232" s="140"/>
    </row>
    <row r="1233" spans="1:6" s="136" customFormat="1" x14ac:dyDescent="0.25">
      <c r="A1233" s="154"/>
      <c r="B1233" s="135"/>
      <c r="C1233" s="140"/>
      <c r="D1233" s="140"/>
      <c r="E1233" s="163"/>
      <c r="F1233" s="140"/>
    </row>
    <row r="1234" spans="1:6" s="136" customFormat="1" x14ac:dyDescent="0.25">
      <c r="A1234" s="154"/>
      <c r="B1234" s="135"/>
      <c r="C1234" s="140"/>
      <c r="D1234" s="140"/>
      <c r="E1234" s="163"/>
      <c r="F1234" s="140"/>
    </row>
    <row r="1235" spans="1:6" s="136" customFormat="1" x14ac:dyDescent="0.25">
      <c r="A1235" s="154"/>
      <c r="B1235" s="135"/>
      <c r="C1235" s="140"/>
      <c r="D1235" s="140"/>
      <c r="E1235" s="163"/>
      <c r="F1235" s="140"/>
    </row>
    <row r="1236" spans="1:6" s="136" customFormat="1" x14ac:dyDescent="0.25">
      <c r="A1236" s="154"/>
      <c r="B1236" s="135"/>
      <c r="C1236" s="140"/>
      <c r="D1236" s="140"/>
      <c r="E1236" s="163"/>
      <c r="F1236" s="140"/>
    </row>
    <row r="1237" spans="1:6" s="136" customFormat="1" x14ac:dyDescent="0.25">
      <c r="A1237" s="154"/>
      <c r="B1237" s="135"/>
      <c r="C1237" s="140"/>
      <c r="D1237" s="140"/>
      <c r="E1237" s="163"/>
      <c r="F1237" s="140"/>
    </row>
    <row r="1238" spans="1:6" s="136" customFormat="1" x14ac:dyDescent="0.25">
      <c r="A1238" s="154"/>
      <c r="B1238" s="135"/>
      <c r="C1238" s="140"/>
      <c r="D1238" s="140"/>
      <c r="E1238" s="163"/>
      <c r="F1238" s="140"/>
    </row>
    <row r="1239" spans="1:6" s="136" customFormat="1" x14ac:dyDescent="0.25">
      <c r="A1239" s="154"/>
      <c r="B1239" s="135"/>
      <c r="C1239" s="140"/>
      <c r="D1239" s="140"/>
      <c r="E1239" s="163"/>
      <c r="F1239" s="140"/>
    </row>
    <row r="1240" spans="1:6" s="136" customFormat="1" x14ac:dyDescent="0.25">
      <c r="A1240" s="154"/>
      <c r="B1240" s="135"/>
      <c r="C1240" s="140"/>
      <c r="D1240" s="140"/>
      <c r="E1240" s="163"/>
      <c r="F1240" s="140"/>
    </row>
    <row r="1241" spans="1:6" s="136" customFormat="1" x14ac:dyDescent="0.25">
      <c r="A1241" s="154"/>
      <c r="B1241" s="135"/>
      <c r="C1241" s="140"/>
      <c r="D1241" s="140"/>
      <c r="E1241" s="163"/>
      <c r="F1241" s="140"/>
    </row>
    <row r="1242" spans="1:6" s="136" customFormat="1" x14ac:dyDescent="0.25">
      <c r="A1242" s="154"/>
      <c r="B1242" s="135"/>
      <c r="C1242" s="140"/>
      <c r="D1242" s="140"/>
      <c r="E1242" s="163"/>
      <c r="F1242" s="140"/>
    </row>
    <row r="1243" spans="1:6" s="136" customFormat="1" x14ac:dyDescent="0.25">
      <c r="A1243" s="154"/>
      <c r="B1243" s="135"/>
      <c r="C1243" s="140"/>
      <c r="D1243" s="140"/>
      <c r="E1243" s="163"/>
      <c r="F1243" s="140"/>
    </row>
    <row r="1244" spans="1:6" s="136" customFormat="1" x14ac:dyDescent="0.25">
      <c r="A1244" s="154"/>
      <c r="B1244" s="135"/>
      <c r="C1244" s="140"/>
      <c r="D1244" s="140"/>
      <c r="E1244" s="163"/>
      <c r="F1244" s="140"/>
    </row>
    <row r="1245" spans="1:6" s="136" customFormat="1" x14ac:dyDescent="0.25">
      <c r="A1245" s="154"/>
      <c r="B1245" s="135"/>
      <c r="C1245" s="140"/>
      <c r="D1245" s="140"/>
      <c r="E1245" s="163"/>
      <c r="F1245" s="140"/>
    </row>
    <row r="1246" spans="1:6" s="136" customFormat="1" x14ac:dyDescent="0.25">
      <c r="A1246" s="154"/>
      <c r="B1246" s="135"/>
      <c r="C1246" s="140"/>
      <c r="D1246" s="140"/>
      <c r="E1246" s="163"/>
      <c r="F1246" s="140"/>
    </row>
    <row r="1247" spans="1:6" s="136" customFormat="1" x14ac:dyDescent="0.25">
      <c r="A1247" s="154"/>
      <c r="B1247" s="135"/>
      <c r="C1247" s="140"/>
      <c r="D1247" s="140"/>
      <c r="E1247" s="163"/>
      <c r="F1247" s="140"/>
    </row>
    <row r="1248" spans="1:6" s="136" customFormat="1" x14ac:dyDescent="0.25">
      <c r="A1248" s="154"/>
      <c r="B1248" s="135"/>
      <c r="C1248" s="140"/>
      <c r="D1248" s="140"/>
      <c r="E1248" s="163"/>
      <c r="F1248" s="140"/>
    </row>
    <row r="1249" spans="1:6" s="136" customFormat="1" x14ac:dyDescent="0.25">
      <c r="A1249" s="154"/>
      <c r="B1249" s="135"/>
      <c r="C1249" s="140"/>
      <c r="D1249" s="140"/>
      <c r="E1249" s="163"/>
      <c r="F1249" s="140"/>
    </row>
    <row r="1250" spans="1:6" s="136" customFormat="1" x14ac:dyDescent="0.25">
      <c r="A1250" s="154"/>
      <c r="B1250" s="135"/>
      <c r="C1250" s="140"/>
      <c r="D1250" s="140"/>
      <c r="E1250" s="163"/>
      <c r="F1250" s="140"/>
    </row>
    <row r="1251" spans="1:6" s="136" customFormat="1" x14ac:dyDescent="0.25">
      <c r="A1251" s="154"/>
      <c r="B1251" s="135"/>
      <c r="C1251" s="140"/>
      <c r="D1251" s="140"/>
      <c r="E1251" s="163"/>
      <c r="F1251" s="140"/>
    </row>
    <row r="1252" spans="1:6" s="136" customFormat="1" x14ac:dyDescent="0.25">
      <c r="A1252" s="154"/>
      <c r="B1252" s="135"/>
      <c r="C1252" s="140"/>
      <c r="D1252" s="140"/>
      <c r="E1252" s="163"/>
      <c r="F1252" s="140"/>
    </row>
    <row r="1253" spans="1:6" s="136" customFormat="1" x14ac:dyDescent="0.25">
      <c r="A1253" s="154"/>
      <c r="B1253" s="135"/>
      <c r="C1253" s="140"/>
      <c r="D1253" s="140"/>
      <c r="E1253" s="163"/>
      <c r="F1253" s="140"/>
    </row>
    <row r="1254" spans="1:6" s="136" customFormat="1" x14ac:dyDescent="0.25">
      <c r="A1254" s="154"/>
      <c r="B1254" s="135"/>
      <c r="C1254" s="140"/>
      <c r="D1254" s="140"/>
      <c r="E1254" s="163"/>
      <c r="F1254" s="140"/>
    </row>
    <row r="1255" spans="1:6" s="136" customFormat="1" x14ac:dyDescent="0.25">
      <c r="A1255" s="154"/>
      <c r="B1255" s="135"/>
      <c r="C1255" s="140"/>
      <c r="D1255" s="140"/>
      <c r="E1255" s="163"/>
      <c r="F1255" s="140"/>
    </row>
    <row r="1256" spans="1:6" s="136" customFormat="1" x14ac:dyDescent="0.25">
      <c r="A1256" s="154"/>
      <c r="B1256" s="135"/>
      <c r="C1256" s="140"/>
      <c r="D1256" s="140"/>
      <c r="E1256" s="163"/>
      <c r="F1256" s="140"/>
    </row>
    <row r="1257" spans="1:6" s="136" customFormat="1" x14ac:dyDescent="0.25">
      <c r="A1257" s="154"/>
      <c r="B1257" s="135"/>
      <c r="C1257" s="140"/>
      <c r="D1257" s="140"/>
      <c r="E1257" s="163"/>
      <c r="F1257" s="140"/>
    </row>
    <row r="1258" spans="1:6" s="136" customFormat="1" x14ac:dyDescent="0.25">
      <c r="A1258" s="154"/>
      <c r="B1258" s="135"/>
      <c r="C1258" s="140"/>
      <c r="D1258" s="140"/>
      <c r="E1258" s="163"/>
      <c r="F1258" s="140"/>
    </row>
    <row r="1259" spans="1:6" s="136" customFormat="1" x14ac:dyDescent="0.25">
      <c r="A1259" s="154"/>
      <c r="B1259" s="135"/>
      <c r="C1259" s="140"/>
      <c r="D1259" s="140"/>
      <c r="E1259" s="163"/>
      <c r="F1259" s="140"/>
    </row>
    <row r="1260" spans="1:6" s="136" customFormat="1" x14ac:dyDescent="0.25">
      <c r="A1260" s="154"/>
      <c r="B1260" s="135"/>
      <c r="C1260" s="140"/>
      <c r="D1260" s="140"/>
      <c r="E1260" s="163"/>
      <c r="F1260" s="140"/>
    </row>
    <row r="1261" spans="1:6" s="136" customFormat="1" x14ac:dyDescent="0.25">
      <c r="A1261" s="154"/>
      <c r="B1261" s="135"/>
      <c r="C1261" s="140"/>
      <c r="D1261" s="140"/>
      <c r="E1261" s="163"/>
      <c r="F1261" s="140"/>
    </row>
    <row r="1262" spans="1:6" s="136" customFormat="1" x14ac:dyDescent="0.25">
      <c r="A1262" s="154"/>
      <c r="B1262" s="135"/>
      <c r="C1262" s="140"/>
      <c r="D1262" s="140"/>
      <c r="E1262" s="163"/>
      <c r="F1262" s="140"/>
    </row>
    <row r="1263" spans="1:6" s="136" customFormat="1" x14ac:dyDescent="0.25">
      <c r="A1263" s="154"/>
      <c r="B1263" s="135"/>
      <c r="C1263" s="140"/>
      <c r="D1263" s="140"/>
      <c r="E1263" s="163"/>
      <c r="F1263" s="140"/>
    </row>
    <row r="1264" spans="1:6" s="136" customFormat="1" x14ac:dyDescent="0.25">
      <c r="A1264" s="154"/>
      <c r="B1264" s="135"/>
      <c r="C1264" s="140"/>
      <c r="D1264" s="140"/>
      <c r="E1264" s="163"/>
      <c r="F1264" s="140"/>
    </row>
    <row r="1265" spans="1:6" s="136" customFormat="1" x14ac:dyDescent="0.25">
      <c r="A1265" s="154"/>
      <c r="B1265" s="135"/>
      <c r="C1265" s="140"/>
      <c r="D1265" s="140"/>
      <c r="E1265" s="163"/>
      <c r="F1265" s="140"/>
    </row>
    <row r="1266" spans="1:6" s="136" customFormat="1" x14ac:dyDescent="0.25">
      <c r="A1266" s="154"/>
      <c r="B1266" s="135"/>
      <c r="C1266" s="140"/>
      <c r="D1266" s="140"/>
      <c r="E1266" s="163"/>
      <c r="F1266" s="140"/>
    </row>
    <row r="1267" spans="1:6" s="136" customFormat="1" x14ac:dyDescent="0.25">
      <c r="A1267" s="154"/>
      <c r="B1267" s="135"/>
      <c r="C1267" s="140"/>
      <c r="D1267" s="140"/>
      <c r="E1267" s="163"/>
      <c r="F1267" s="140"/>
    </row>
    <row r="1268" spans="1:6" s="136" customFormat="1" x14ac:dyDescent="0.25">
      <c r="A1268" s="154"/>
      <c r="B1268" s="135"/>
      <c r="C1268" s="140"/>
      <c r="D1268" s="140"/>
      <c r="E1268" s="163"/>
      <c r="F1268" s="140"/>
    </row>
    <row r="1269" spans="1:6" s="136" customFormat="1" x14ac:dyDescent="0.25">
      <c r="A1269" s="154"/>
      <c r="B1269" s="135"/>
      <c r="C1269" s="140"/>
      <c r="D1269" s="140"/>
      <c r="E1269" s="163"/>
      <c r="F1269" s="140"/>
    </row>
    <row r="1270" spans="1:6" s="136" customFormat="1" x14ac:dyDescent="0.25">
      <c r="A1270" s="154"/>
      <c r="B1270" s="135"/>
      <c r="C1270" s="140"/>
      <c r="D1270" s="140"/>
      <c r="E1270" s="163"/>
      <c r="F1270" s="140"/>
    </row>
    <row r="1271" spans="1:6" s="136" customFormat="1" x14ac:dyDescent="0.25">
      <c r="A1271" s="154"/>
      <c r="B1271" s="135"/>
      <c r="C1271" s="140"/>
      <c r="D1271" s="140"/>
      <c r="E1271" s="163"/>
      <c r="F1271" s="140"/>
    </row>
    <row r="1272" spans="1:6" s="136" customFormat="1" x14ac:dyDescent="0.25">
      <c r="A1272" s="154"/>
      <c r="B1272" s="135"/>
      <c r="C1272" s="140"/>
      <c r="D1272" s="140"/>
      <c r="E1272" s="163"/>
      <c r="F1272" s="140"/>
    </row>
    <row r="1273" spans="1:6" s="136" customFormat="1" x14ac:dyDescent="0.25">
      <c r="A1273" s="154"/>
      <c r="B1273" s="135"/>
      <c r="C1273" s="140"/>
      <c r="D1273" s="140"/>
      <c r="E1273" s="163"/>
      <c r="F1273" s="140"/>
    </row>
    <row r="1274" spans="1:6" s="136" customFormat="1" x14ac:dyDescent="0.25">
      <c r="A1274" s="154"/>
      <c r="B1274" s="135"/>
      <c r="C1274" s="140"/>
      <c r="D1274" s="140"/>
      <c r="E1274" s="163"/>
      <c r="F1274" s="140"/>
    </row>
    <row r="1275" spans="1:6" s="136" customFormat="1" x14ac:dyDescent="0.25">
      <c r="A1275" s="154"/>
      <c r="B1275" s="135"/>
      <c r="C1275" s="140"/>
      <c r="D1275" s="140"/>
      <c r="E1275" s="163"/>
      <c r="F1275" s="140"/>
    </row>
    <row r="1276" spans="1:6" s="136" customFormat="1" x14ac:dyDescent="0.25">
      <c r="A1276" s="154"/>
      <c r="B1276" s="135"/>
      <c r="C1276" s="140"/>
      <c r="D1276" s="140"/>
      <c r="E1276" s="163"/>
      <c r="F1276" s="140"/>
    </row>
    <row r="1277" spans="1:6" s="136" customFormat="1" x14ac:dyDescent="0.25">
      <c r="A1277" s="154"/>
      <c r="B1277" s="135"/>
      <c r="C1277" s="140"/>
      <c r="D1277" s="140"/>
      <c r="E1277" s="163"/>
      <c r="F1277" s="140"/>
    </row>
    <row r="1278" spans="1:6" s="136" customFormat="1" x14ac:dyDescent="0.25">
      <c r="A1278" s="154"/>
      <c r="B1278" s="135"/>
      <c r="C1278" s="140"/>
      <c r="D1278" s="140"/>
      <c r="E1278" s="163"/>
      <c r="F1278" s="140"/>
    </row>
    <row r="1279" spans="1:6" s="136" customFormat="1" x14ac:dyDescent="0.25">
      <c r="A1279" s="154"/>
      <c r="B1279" s="135"/>
      <c r="C1279" s="140"/>
      <c r="D1279" s="140"/>
      <c r="E1279" s="163"/>
      <c r="F1279" s="140"/>
    </row>
    <row r="1280" spans="1:6" s="136" customFormat="1" x14ac:dyDescent="0.25">
      <c r="A1280" s="154"/>
      <c r="B1280" s="135"/>
      <c r="C1280" s="140"/>
      <c r="D1280" s="140"/>
      <c r="E1280" s="163"/>
      <c r="F1280" s="140"/>
    </row>
    <row r="1281" spans="1:6" s="136" customFormat="1" x14ac:dyDescent="0.25">
      <c r="A1281" s="154"/>
      <c r="B1281" s="135"/>
      <c r="C1281" s="140"/>
      <c r="D1281" s="140"/>
      <c r="E1281" s="163"/>
      <c r="F1281" s="140"/>
    </row>
    <row r="1282" spans="1:6" s="136" customFormat="1" x14ac:dyDescent="0.25">
      <c r="A1282" s="154"/>
      <c r="B1282" s="135"/>
      <c r="C1282" s="140"/>
      <c r="D1282" s="140"/>
      <c r="E1282" s="163"/>
      <c r="F1282" s="140"/>
    </row>
    <row r="1283" spans="1:6" s="136" customFormat="1" x14ac:dyDescent="0.25">
      <c r="A1283" s="154"/>
      <c r="B1283" s="135"/>
      <c r="C1283" s="140"/>
      <c r="D1283" s="140"/>
      <c r="E1283" s="163"/>
      <c r="F1283" s="140"/>
    </row>
    <row r="1284" spans="1:6" s="136" customFormat="1" x14ac:dyDescent="0.25">
      <c r="A1284" s="154"/>
      <c r="B1284" s="135"/>
      <c r="C1284" s="140"/>
      <c r="D1284" s="140"/>
      <c r="E1284" s="163"/>
      <c r="F1284" s="140"/>
    </row>
    <row r="1285" spans="1:6" s="136" customFormat="1" x14ac:dyDescent="0.25">
      <c r="A1285" s="154"/>
      <c r="B1285" s="135"/>
      <c r="C1285" s="140"/>
      <c r="D1285" s="140"/>
      <c r="E1285" s="163"/>
      <c r="F1285" s="140"/>
    </row>
    <row r="1286" spans="1:6" s="136" customFormat="1" x14ac:dyDescent="0.25">
      <c r="A1286" s="154"/>
      <c r="B1286" s="135"/>
      <c r="C1286" s="140"/>
      <c r="D1286" s="140"/>
      <c r="E1286" s="163"/>
      <c r="F1286" s="140"/>
    </row>
    <row r="1287" spans="1:6" s="136" customFormat="1" x14ac:dyDescent="0.25">
      <c r="A1287" s="154"/>
      <c r="B1287" s="135"/>
      <c r="C1287" s="140"/>
      <c r="D1287" s="140"/>
      <c r="E1287" s="163"/>
      <c r="F1287" s="140"/>
    </row>
    <row r="1288" spans="1:6" s="136" customFormat="1" x14ac:dyDescent="0.25">
      <c r="A1288" s="154"/>
      <c r="B1288" s="135"/>
      <c r="C1288" s="140"/>
      <c r="D1288" s="140"/>
      <c r="E1288" s="163"/>
      <c r="F1288" s="140"/>
    </row>
    <row r="1289" spans="1:6" s="136" customFormat="1" x14ac:dyDescent="0.25">
      <c r="A1289" s="154"/>
      <c r="B1289" s="135"/>
      <c r="C1289" s="140"/>
      <c r="D1289" s="140"/>
      <c r="E1289" s="163"/>
      <c r="F1289" s="140"/>
    </row>
    <row r="1290" spans="1:6" s="136" customFormat="1" x14ac:dyDescent="0.25">
      <c r="A1290" s="154"/>
      <c r="B1290" s="135"/>
      <c r="C1290" s="140"/>
      <c r="D1290" s="140"/>
      <c r="E1290" s="163"/>
      <c r="F1290" s="140"/>
    </row>
    <row r="1291" spans="1:6" s="136" customFormat="1" x14ac:dyDescent="0.25">
      <c r="A1291" s="154"/>
      <c r="B1291" s="135"/>
      <c r="C1291" s="140"/>
      <c r="D1291" s="140"/>
      <c r="E1291" s="163"/>
      <c r="F1291" s="140"/>
    </row>
    <row r="1292" spans="1:6" s="136" customFormat="1" x14ac:dyDescent="0.25">
      <c r="A1292" s="154"/>
      <c r="B1292" s="135"/>
      <c r="C1292" s="140"/>
      <c r="D1292" s="140"/>
      <c r="E1292" s="163"/>
      <c r="F1292" s="140"/>
    </row>
    <row r="1293" spans="1:6" s="136" customFormat="1" x14ac:dyDescent="0.25">
      <c r="A1293" s="154"/>
      <c r="B1293" s="135"/>
      <c r="C1293" s="140"/>
      <c r="D1293" s="140"/>
      <c r="E1293" s="163"/>
      <c r="F1293" s="140"/>
    </row>
    <row r="1294" spans="1:6" s="136" customFormat="1" x14ac:dyDescent="0.25">
      <c r="A1294" s="154"/>
      <c r="B1294" s="135"/>
      <c r="C1294" s="140"/>
      <c r="D1294" s="140"/>
      <c r="E1294" s="163"/>
      <c r="F1294" s="140"/>
    </row>
    <row r="1295" spans="1:6" s="136" customFormat="1" x14ac:dyDescent="0.25">
      <c r="A1295" s="154"/>
      <c r="B1295" s="135"/>
      <c r="C1295" s="140"/>
      <c r="D1295" s="140"/>
      <c r="E1295" s="163"/>
      <c r="F1295" s="140"/>
    </row>
    <row r="1296" spans="1:6" s="136" customFormat="1" x14ac:dyDescent="0.25">
      <c r="A1296" s="154"/>
      <c r="B1296" s="135"/>
      <c r="C1296" s="140"/>
      <c r="D1296" s="140"/>
      <c r="E1296" s="163"/>
      <c r="F1296" s="140"/>
    </row>
    <row r="1297" spans="1:6" s="136" customFormat="1" x14ac:dyDescent="0.25">
      <c r="A1297" s="154"/>
      <c r="B1297" s="135"/>
      <c r="C1297" s="140"/>
      <c r="D1297" s="140"/>
      <c r="E1297" s="163"/>
      <c r="F1297" s="140"/>
    </row>
    <row r="1298" spans="1:6" s="136" customFormat="1" x14ac:dyDescent="0.25">
      <c r="A1298" s="154"/>
      <c r="B1298" s="135"/>
      <c r="C1298" s="140"/>
      <c r="D1298" s="140"/>
      <c r="E1298" s="163"/>
      <c r="F1298" s="140"/>
    </row>
    <row r="1299" spans="1:6" s="136" customFormat="1" x14ac:dyDescent="0.25">
      <c r="A1299" s="154"/>
      <c r="B1299" s="135"/>
      <c r="C1299" s="140"/>
      <c r="D1299" s="140"/>
      <c r="E1299" s="163"/>
      <c r="F1299" s="140"/>
    </row>
    <row r="1300" spans="1:6" s="136" customFormat="1" x14ac:dyDescent="0.25">
      <c r="A1300" s="154"/>
      <c r="B1300" s="135"/>
      <c r="C1300" s="140"/>
      <c r="D1300" s="140"/>
      <c r="E1300" s="163"/>
      <c r="F1300" s="140"/>
    </row>
    <row r="1301" spans="1:6" s="136" customFormat="1" x14ac:dyDescent="0.25">
      <c r="A1301" s="154"/>
      <c r="B1301" s="135"/>
      <c r="C1301" s="140"/>
      <c r="D1301" s="140"/>
      <c r="E1301" s="163"/>
      <c r="F1301" s="140"/>
    </row>
    <row r="1302" spans="1:6" s="136" customFormat="1" x14ac:dyDescent="0.25">
      <c r="A1302" s="154"/>
      <c r="B1302" s="135"/>
      <c r="C1302" s="140"/>
      <c r="D1302" s="140"/>
      <c r="E1302" s="163"/>
      <c r="F1302" s="140"/>
    </row>
    <row r="1303" spans="1:6" s="136" customFormat="1" x14ac:dyDescent="0.25">
      <c r="A1303" s="154"/>
      <c r="B1303" s="135"/>
      <c r="C1303" s="140"/>
      <c r="D1303" s="140"/>
      <c r="E1303" s="163"/>
      <c r="F1303" s="140"/>
    </row>
    <row r="1304" spans="1:6" s="136" customFormat="1" x14ac:dyDescent="0.25">
      <c r="A1304" s="154"/>
      <c r="B1304" s="135"/>
      <c r="C1304" s="140"/>
      <c r="D1304" s="140"/>
      <c r="E1304" s="163"/>
      <c r="F1304" s="140"/>
    </row>
    <row r="1305" spans="1:6" s="136" customFormat="1" x14ac:dyDescent="0.25">
      <c r="A1305" s="154"/>
      <c r="B1305" s="135"/>
      <c r="C1305" s="140"/>
      <c r="D1305" s="140"/>
      <c r="E1305" s="163"/>
      <c r="F1305" s="140"/>
    </row>
    <row r="1306" spans="1:6" s="136" customFormat="1" x14ac:dyDescent="0.25">
      <c r="A1306" s="154"/>
      <c r="B1306" s="135"/>
      <c r="C1306" s="140"/>
      <c r="D1306" s="140"/>
      <c r="E1306" s="163"/>
      <c r="F1306" s="140"/>
    </row>
    <row r="1307" spans="1:6" s="136" customFormat="1" x14ac:dyDescent="0.25">
      <c r="A1307" s="154"/>
      <c r="B1307" s="135"/>
      <c r="C1307" s="140"/>
      <c r="D1307" s="140"/>
      <c r="E1307" s="163"/>
      <c r="F1307" s="140"/>
    </row>
    <row r="1308" spans="1:6" s="136" customFormat="1" x14ac:dyDescent="0.25">
      <c r="A1308" s="154"/>
      <c r="B1308" s="135"/>
      <c r="C1308" s="140"/>
      <c r="D1308" s="140"/>
      <c r="E1308" s="163"/>
      <c r="F1308" s="140"/>
    </row>
    <row r="1309" spans="1:6" s="136" customFormat="1" x14ac:dyDescent="0.25">
      <c r="A1309" s="154"/>
      <c r="B1309" s="135"/>
      <c r="C1309" s="140"/>
      <c r="D1309" s="140"/>
      <c r="E1309" s="163"/>
      <c r="F1309" s="140"/>
    </row>
    <row r="1310" spans="1:6" s="136" customFormat="1" x14ac:dyDescent="0.25">
      <c r="A1310" s="154"/>
      <c r="B1310" s="135"/>
      <c r="C1310" s="140"/>
      <c r="D1310" s="140"/>
      <c r="E1310" s="163"/>
      <c r="F1310" s="140"/>
    </row>
    <row r="1311" spans="1:6" s="136" customFormat="1" x14ac:dyDescent="0.25">
      <c r="A1311" s="154"/>
      <c r="B1311" s="135"/>
      <c r="C1311" s="140"/>
      <c r="D1311" s="140"/>
      <c r="E1311" s="163"/>
      <c r="F1311" s="140"/>
    </row>
    <row r="1312" spans="1:6" s="136" customFormat="1" x14ac:dyDescent="0.25">
      <c r="A1312" s="154"/>
      <c r="B1312" s="135"/>
      <c r="C1312" s="140"/>
      <c r="D1312" s="140"/>
      <c r="E1312" s="163"/>
      <c r="F1312" s="140"/>
    </row>
    <row r="1313" spans="1:6" s="136" customFormat="1" x14ac:dyDescent="0.25">
      <c r="A1313" s="154"/>
      <c r="B1313" s="135"/>
      <c r="C1313" s="140"/>
      <c r="D1313" s="140"/>
      <c r="E1313" s="163"/>
      <c r="F1313" s="140"/>
    </row>
    <row r="1314" spans="1:6" s="136" customFormat="1" x14ac:dyDescent="0.25">
      <c r="A1314" s="154"/>
      <c r="B1314" s="135"/>
      <c r="C1314" s="140"/>
      <c r="D1314" s="140"/>
      <c r="E1314" s="163"/>
      <c r="F1314" s="140"/>
    </row>
    <row r="1315" spans="1:6" s="136" customFormat="1" x14ac:dyDescent="0.25">
      <c r="A1315" s="154"/>
      <c r="B1315" s="135"/>
      <c r="C1315" s="140"/>
      <c r="D1315" s="140"/>
      <c r="E1315" s="163"/>
      <c r="F1315" s="140"/>
    </row>
    <row r="1316" spans="1:6" s="136" customFormat="1" x14ac:dyDescent="0.25">
      <c r="A1316" s="154"/>
      <c r="B1316" s="135"/>
      <c r="C1316" s="140"/>
      <c r="D1316" s="140"/>
      <c r="E1316" s="163"/>
      <c r="F1316" s="140"/>
    </row>
    <row r="1317" spans="1:6" s="136" customFormat="1" x14ac:dyDescent="0.25">
      <c r="A1317" s="154"/>
      <c r="B1317" s="135"/>
      <c r="C1317" s="140"/>
      <c r="D1317" s="140"/>
      <c r="E1317" s="163"/>
      <c r="F1317" s="140"/>
    </row>
    <row r="1318" spans="1:6" s="136" customFormat="1" x14ac:dyDescent="0.25">
      <c r="A1318" s="154"/>
      <c r="B1318" s="135"/>
      <c r="C1318" s="140"/>
      <c r="D1318" s="140"/>
      <c r="E1318" s="163"/>
      <c r="F1318" s="140"/>
    </row>
    <row r="1319" spans="1:6" s="136" customFormat="1" x14ac:dyDescent="0.25">
      <c r="A1319" s="154"/>
      <c r="B1319" s="135"/>
      <c r="C1319" s="140"/>
      <c r="D1319" s="140"/>
      <c r="E1319" s="163"/>
      <c r="F1319" s="140"/>
    </row>
    <row r="1320" spans="1:6" s="136" customFormat="1" x14ac:dyDescent="0.25">
      <c r="A1320" s="154"/>
      <c r="B1320" s="135"/>
      <c r="C1320" s="140"/>
      <c r="D1320" s="140"/>
      <c r="E1320" s="163"/>
      <c r="F1320" s="140"/>
    </row>
    <row r="1321" spans="1:6" s="136" customFormat="1" x14ac:dyDescent="0.25">
      <c r="A1321" s="154"/>
      <c r="B1321" s="135"/>
      <c r="C1321" s="140"/>
      <c r="D1321" s="140"/>
      <c r="E1321" s="163"/>
      <c r="F1321" s="140"/>
    </row>
    <row r="1322" spans="1:6" s="136" customFormat="1" x14ac:dyDescent="0.25">
      <c r="A1322" s="154"/>
      <c r="B1322" s="135"/>
      <c r="C1322" s="140"/>
      <c r="D1322" s="140"/>
      <c r="E1322" s="163"/>
      <c r="F1322" s="140"/>
    </row>
    <row r="1323" spans="1:6" s="136" customFormat="1" x14ac:dyDescent="0.25">
      <c r="A1323" s="154"/>
      <c r="B1323" s="135"/>
      <c r="C1323" s="140"/>
      <c r="D1323" s="140"/>
      <c r="E1323" s="163"/>
      <c r="F1323" s="140"/>
    </row>
    <row r="1324" spans="1:6" s="136" customFormat="1" x14ac:dyDescent="0.25">
      <c r="A1324" s="154"/>
      <c r="B1324" s="135"/>
      <c r="C1324" s="140"/>
      <c r="D1324" s="140"/>
      <c r="E1324" s="163"/>
      <c r="F1324" s="140"/>
    </row>
    <row r="1325" spans="1:6" s="136" customFormat="1" x14ac:dyDescent="0.25">
      <c r="A1325" s="154"/>
      <c r="B1325" s="135"/>
      <c r="C1325" s="140"/>
      <c r="D1325" s="140"/>
      <c r="E1325" s="163"/>
      <c r="F1325" s="140"/>
    </row>
    <row r="1326" spans="1:6" s="136" customFormat="1" x14ac:dyDescent="0.25">
      <c r="A1326" s="154"/>
      <c r="B1326" s="135"/>
      <c r="C1326" s="140"/>
      <c r="D1326" s="140"/>
      <c r="E1326" s="163"/>
      <c r="F1326" s="140"/>
    </row>
    <row r="1327" spans="1:6" s="136" customFormat="1" x14ac:dyDescent="0.25">
      <c r="A1327" s="154"/>
      <c r="B1327" s="135"/>
      <c r="C1327" s="140"/>
      <c r="D1327" s="140"/>
      <c r="E1327" s="163"/>
      <c r="F1327" s="140"/>
    </row>
    <row r="1328" spans="1:6" s="136" customFormat="1" x14ac:dyDescent="0.25">
      <c r="A1328" s="154"/>
      <c r="B1328" s="135"/>
      <c r="C1328" s="140"/>
      <c r="D1328" s="140"/>
      <c r="E1328" s="163"/>
      <c r="F1328" s="140"/>
    </row>
    <row r="1329" spans="1:6" s="136" customFormat="1" x14ac:dyDescent="0.25">
      <c r="A1329" s="154"/>
      <c r="B1329" s="135"/>
      <c r="C1329" s="140"/>
      <c r="D1329" s="140"/>
      <c r="E1329" s="163"/>
      <c r="F1329" s="140"/>
    </row>
    <row r="1330" spans="1:6" s="136" customFormat="1" x14ac:dyDescent="0.25">
      <c r="A1330" s="154"/>
      <c r="B1330" s="135"/>
      <c r="C1330" s="140"/>
      <c r="D1330" s="140"/>
      <c r="E1330" s="163"/>
      <c r="F1330" s="140"/>
    </row>
    <row r="1331" spans="1:6" s="136" customFormat="1" x14ac:dyDescent="0.25">
      <c r="A1331" s="154"/>
      <c r="B1331" s="135"/>
      <c r="C1331" s="140"/>
      <c r="D1331" s="140"/>
      <c r="E1331" s="163"/>
      <c r="F1331" s="140"/>
    </row>
    <row r="1332" spans="1:6" s="136" customFormat="1" x14ac:dyDescent="0.25">
      <c r="A1332" s="154"/>
      <c r="B1332" s="135"/>
      <c r="C1332" s="140"/>
      <c r="D1332" s="140"/>
      <c r="E1332" s="163"/>
      <c r="F1332" s="140"/>
    </row>
    <row r="1333" spans="1:6" s="136" customFormat="1" x14ac:dyDescent="0.25">
      <c r="A1333" s="154"/>
      <c r="B1333" s="135"/>
      <c r="C1333" s="140"/>
      <c r="D1333" s="140"/>
      <c r="E1333" s="163"/>
      <c r="F1333" s="140"/>
    </row>
    <row r="1334" spans="1:6" s="136" customFormat="1" x14ac:dyDescent="0.25">
      <c r="A1334" s="154"/>
      <c r="B1334" s="135"/>
      <c r="C1334" s="140"/>
      <c r="D1334" s="140"/>
      <c r="E1334" s="163"/>
      <c r="F1334" s="140"/>
    </row>
    <row r="1335" spans="1:6" s="136" customFormat="1" x14ac:dyDescent="0.25">
      <c r="A1335" s="154"/>
      <c r="B1335" s="135"/>
      <c r="C1335" s="140"/>
      <c r="D1335" s="140"/>
      <c r="E1335" s="163"/>
      <c r="F1335" s="140"/>
    </row>
    <row r="1336" spans="1:6" s="136" customFormat="1" x14ac:dyDescent="0.25">
      <c r="A1336" s="154"/>
      <c r="B1336" s="135"/>
      <c r="C1336" s="140"/>
      <c r="D1336" s="140"/>
      <c r="E1336" s="163"/>
      <c r="F1336" s="140"/>
    </row>
    <row r="1337" spans="1:6" s="136" customFormat="1" x14ac:dyDescent="0.25">
      <c r="A1337" s="154"/>
      <c r="B1337" s="135"/>
      <c r="C1337" s="140"/>
      <c r="D1337" s="140"/>
      <c r="E1337" s="163"/>
      <c r="F1337" s="140"/>
    </row>
    <row r="1338" spans="1:6" s="136" customFormat="1" x14ac:dyDescent="0.25">
      <c r="A1338" s="154"/>
      <c r="B1338" s="135"/>
      <c r="C1338" s="140"/>
      <c r="D1338" s="140"/>
      <c r="E1338" s="163"/>
      <c r="F1338" s="140"/>
    </row>
    <row r="1339" spans="1:6" s="136" customFormat="1" x14ac:dyDescent="0.25">
      <c r="A1339" s="154"/>
      <c r="B1339" s="135"/>
      <c r="C1339" s="140"/>
      <c r="D1339" s="140"/>
      <c r="E1339" s="163"/>
      <c r="F1339" s="140"/>
    </row>
    <row r="1340" spans="1:6" s="136" customFormat="1" x14ac:dyDescent="0.25">
      <c r="A1340" s="154"/>
      <c r="B1340" s="135"/>
      <c r="C1340" s="140"/>
      <c r="D1340" s="140"/>
      <c r="E1340" s="163"/>
      <c r="F1340" s="140"/>
    </row>
    <row r="1341" spans="1:6" s="136" customFormat="1" x14ac:dyDescent="0.25">
      <c r="A1341" s="154"/>
      <c r="B1341" s="135"/>
      <c r="C1341" s="140"/>
      <c r="D1341" s="140"/>
      <c r="E1341" s="163"/>
      <c r="F1341" s="140"/>
    </row>
    <row r="1342" spans="1:6" s="136" customFormat="1" x14ac:dyDescent="0.25">
      <c r="A1342" s="154"/>
      <c r="B1342" s="135"/>
      <c r="C1342" s="140"/>
      <c r="D1342" s="140"/>
      <c r="E1342" s="163"/>
      <c r="F1342" s="140"/>
    </row>
    <row r="1343" spans="1:6" s="136" customFormat="1" x14ac:dyDescent="0.25">
      <c r="A1343" s="154"/>
      <c r="B1343" s="135"/>
      <c r="C1343" s="140"/>
      <c r="D1343" s="140"/>
      <c r="E1343" s="163"/>
      <c r="F1343" s="140"/>
    </row>
    <row r="1344" spans="1:6" s="136" customFormat="1" x14ac:dyDescent="0.25">
      <c r="A1344" s="154"/>
      <c r="B1344" s="135"/>
      <c r="C1344" s="140"/>
      <c r="D1344" s="140"/>
      <c r="E1344" s="163"/>
      <c r="F1344" s="140"/>
    </row>
    <row r="1345" spans="1:6" s="136" customFormat="1" x14ac:dyDescent="0.25">
      <c r="A1345" s="154"/>
      <c r="B1345" s="135"/>
      <c r="C1345" s="140"/>
      <c r="D1345" s="140"/>
      <c r="E1345" s="163"/>
      <c r="F1345" s="140"/>
    </row>
    <row r="1346" spans="1:6" s="136" customFormat="1" x14ac:dyDescent="0.25">
      <c r="A1346" s="154"/>
      <c r="B1346" s="135"/>
      <c r="C1346" s="140"/>
      <c r="D1346" s="140"/>
      <c r="E1346" s="163"/>
      <c r="F1346" s="140"/>
    </row>
    <row r="1347" spans="1:6" s="136" customFormat="1" x14ac:dyDescent="0.25">
      <c r="A1347" s="154"/>
      <c r="B1347" s="135"/>
      <c r="C1347" s="140"/>
      <c r="D1347" s="140"/>
      <c r="E1347" s="163"/>
      <c r="F1347" s="140"/>
    </row>
    <row r="1348" spans="1:6" s="136" customFormat="1" x14ac:dyDescent="0.25">
      <c r="A1348" s="154"/>
      <c r="B1348" s="135"/>
      <c r="C1348" s="140"/>
      <c r="D1348" s="140"/>
      <c r="E1348" s="163"/>
      <c r="F1348" s="140"/>
    </row>
    <row r="1349" spans="1:6" s="136" customFormat="1" x14ac:dyDescent="0.25">
      <c r="A1349" s="154"/>
      <c r="B1349" s="135"/>
      <c r="C1349" s="140"/>
      <c r="D1349" s="140"/>
      <c r="E1349" s="163"/>
      <c r="F1349" s="140"/>
    </row>
    <row r="1350" spans="1:6" s="136" customFormat="1" x14ac:dyDescent="0.25">
      <c r="A1350" s="154"/>
      <c r="B1350" s="135"/>
      <c r="C1350" s="140"/>
      <c r="D1350" s="140"/>
      <c r="E1350" s="163"/>
      <c r="F1350" s="140"/>
    </row>
    <row r="1351" spans="1:6" s="136" customFormat="1" x14ac:dyDescent="0.25">
      <c r="A1351" s="154"/>
      <c r="B1351" s="135"/>
      <c r="C1351" s="140"/>
      <c r="D1351" s="140"/>
      <c r="E1351" s="163"/>
      <c r="F1351" s="140"/>
    </row>
    <row r="1352" spans="1:6" s="136" customFormat="1" x14ac:dyDescent="0.25">
      <c r="A1352" s="154"/>
      <c r="B1352" s="135"/>
      <c r="C1352" s="140"/>
      <c r="D1352" s="140"/>
      <c r="E1352" s="163"/>
      <c r="F1352" s="140"/>
    </row>
    <row r="1353" spans="1:6" s="136" customFormat="1" x14ac:dyDescent="0.25">
      <c r="A1353" s="154"/>
      <c r="B1353" s="135"/>
      <c r="C1353" s="140"/>
      <c r="D1353" s="140"/>
      <c r="E1353" s="163"/>
      <c r="F1353" s="140"/>
    </row>
    <row r="1354" spans="1:6" s="136" customFormat="1" x14ac:dyDescent="0.25">
      <c r="A1354" s="154"/>
      <c r="B1354" s="135"/>
      <c r="C1354" s="140"/>
      <c r="D1354" s="140"/>
      <c r="E1354" s="163"/>
      <c r="F1354" s="140"/>
    </row>
    <row r="1355" spans="1:6" s="136" customFormat="1" x14ac:dyDescent="0.25">
      <c r="A1355" s="154"/>
      <c r="B1355" s="135"/>
      <c r="C1355" s="140"/>
      <c r="D1355" s="140"/>
      <c r="E1355" s="163"/>
      <c r="F1355" s="140"/>
    </row>
    <row r="1356" spans="1:6" s="136" customFormat="1" x14ac:dyDescent="0.25">
      <c r="A1356" s="154"/>
      <c r="B1356" s="135"/>
      <c r="C1356" s="140"/>
      <c r="D1356" s="140"/>
      <c r="E1356" s="163"/>
      <c r="F1356" s="140"/>
    </row>
    <row r="1357" spans="1:6" s="136" customFormat="1" x14ac:dyDescent="0.25">
      <c r="A1357" s="154"/>
      <c r="B1357" s="135"/>
      <c r="C1357" s="140"/>
      <c r="D1357" s="140"/>
      <c r="E1357" s="163"/>
      <c r="F1357" s="140"/>
    </row>
    <row r="1358" spans="1:6" s="136" customFormat="1" x14ac:dyDescent="0.25">
      <c r="A1358" s="154"/>
      <c r="B1358" s="135"/>
      <c r="C1358" s="140"/>
      <c r="D1358" s="140"/>
      <c r="E1358" s="163"/>
      <c r="F1358" s="140"/>
    </row>
    <row r="1359" spans="1:6" s="136" customFormat="1" x14ac:dyDescent="0.25">
      <c r="A1359" s="154"/>
      <c r="B1359" s="135"/>
      <c r="C1359" s="140"/>
      <c r="D1359" s="140"/>
      <c r="E1359" s="163"/>
      <c r="F1359" s="140"/>
    </row>
    <row r="1360" spans="1:6" s="136" customFormat="1" x14ac:dyDescent="0.25">
      <c r="A1360" s="154"/>
      <c r="B1360" s="135"/>
      <c r="C1360" s="140"/>
      <c r="D1360" s="140"/>
      <c r="E1360" s="163"/>
      <c r="F1360" s="140"/>
    </row>
    <row r="1361" spans="1:6" s="136" customFormat="1" x14ac:dyDescent="0.25">
      <c r="A1361" s="154"/>
      <c r="B1361" s="135"/>
      <c r="C1361" s="140"/>
      <c r="D1361" s="140"/>
      <c r="E1361" s="163"/>
      <c r="F1361" s="140"/>
    </row>
    <row r="1362" spans="1:6" s="136" customFormat="1" x14ac:dyDescent="0.25">
      <c r="A1362" s="154"/>
      <c r="B1362" s="135"/>
      <c r="C1362" s="140"/>
      <c r="D1362" s="140"/>
      <c r="E1362" s="163"/>
      <c r="F1362" s="140"/>
    </row>
    <row r="1363" spans="1:6" s="136" customFormat="1" x14ac:dyDescent="0.25">
      <c r="A1363" s="154"/>
      <c r="B1363" s="135"/>
      <c r="C1363" s="140"/>
      <c r="D1363" s="140"/>
      <c r="E1363" s="163"/>
      <c r="F1363" s="140"/>
    </row>
    <row r="1364" spans="1:6" s="136" customFormat="1" x14ac:dyDescent="0.25">
      <c r="A1364" s="154"/>
      <c r="B1364" s="135"/>
      <c r="C1364" s="140"/>
      <c r="D1364" s="140"/>
      <c r="E1364" s="163"/>
      <c r="F1364" s="140"/>
    </row>
    <row r="1365" spans="1:6" s="136" customFormat="1" x14ac:dyDescent="0.25">
      <c r="A1365" s="154"/>
      <c r="B1365" s="135"/>
      <c r="C1365" s="140"/>
      <c r="D1365" s="140"/>
      <c r="E1365" s="163"/>
      <c r="F1365" s="140"/>
    </row>
    <row r="1366" spans="1:6" s="136" customFormat="1" x14ac:dyDescent="0.25">
      <c r="A1366" s="154"/>
      <c r="B1366" s="135"/>
      <c r="C1366" s="140"/>
      <c r="D1366" s="140"/>
      <c r="E1366" s="163"/>
      <c r="F1366" s="140"/>
    </row>
    <row r="1367" spans="1:6" s="136" customFormat="1" x14ac:dyDescent="0.25">
      <c r="A1367" s="154"/>
      <c r="B1367" s="135"/>
      <c r="C1367" s="140"/>
      <c r="D1367" s="140"/>
      <c r="E1367" s="163"/>
      <c r="F1367" s="140"/>
    </row>
    <row r="1368" spans="1:6" s="136" customFormat="1" x14ac:dyDescent="0.25">
      <c r="A1368" s="154"/>
      <c r="B1368" s="135"/>
      <c r="C1368" s="140"/>
      <c r="D1368" s="140"/>
      <c r="E1368" s="163"/>
      <c r="F1368" s="140"/>
    </row>
    <row r="1369" spans="1:6" s="136" customFormat="1" x14ac:dyDescent="0.25">
      <c r="A1369" s="154"/>
      <c r="B1369" s="135"/>
      <c r="C1369" s="140"/>
      <c r="D1369" s="140"/>
      <c r="E1369" s="163"/>
      <c r="F1369" s="140"/>
    </row>
    <row r="1370" spans="1:6" s="136" customFormat="1" x14ac:dyDescent="0.25">
      <c r="A1370" s="154"/>
      <c r="B1370" s="135"/>
      <c r="C1370" s="140"/>
      <c r="D1370" s="140"/>
      <c r="E1370" s="163"/>
      <c r="F1370" s="140"/>
    </row>
    <row r="1371" spans="1:6" s="136" customFormat="1" x14ac:dyDescent="0.25">
      <c r="A1371" s="154"/>
      <c r="B1371" s="135"/>
      <c r="C1371" s="140"/>
      <c r="D1371" s="140"/>
      <c r="E1371" s="163"/>
      <c r="F1371" s="140"/>
    </row>
    <row r="1372" spans="1:6" s="136" customFormat="1" x14ac:dyDescent="0.25">
      <c r="A1372" s="154"/>
      <c r="B1372" s="135"/>
      <c r="C1372" s="140"/>
      <c r="D1372" s="140"/>
      <c r="E1372" s="163"/>
      <c r="F1372" s="140"/>
    </row>
    <row r="1373" spans="1:6" s="136" customFormat="1" x14ac:dyDescent="0.25">
      <c r="A1373" s="154"/>
      <c r="B1373" s="135"/>
      <c r="C1373" s="140"/>
      <c r="D1373" s="140"/>
      <c r="E1373" s="163"/>
      <c r="F1373" s="140"/>
    </row>
    <row r="1374" spans="1:6" s="136" customFormat="1" x14ac:dyDescent="0.25">
      <c r="A1374" s="154"/>
      <c r="B1374" s="135"/>
      <c r="C1374" s="140"/>
      <c r="D1374" s="140"/>
      <c r="E1374" s="163"/>
      <c r="F1374" s="140"/>
    </row>
    <row r="1375" spans="1:6" s="136" customFormat="1" x14ac:dyDescent="0.25">
      <c r="A1375" s="154"/>
      <c r="B1375" s="135"/>
      <c r="C1375" s="140"/>
      <c r="D1375" s="140"/>
      <c r="E1375" s="163"/>
      <c r="F1375" s="140"/>
    </row>
    <row r="1376" spans="1:6" s="136" customFormat="1" x14ac:dyDescent="0.25">
      <c r="A1376" s="154"/>
      <c r="B1376" s="135"/>
      <c r="C1376" s="140"/>
      <c r="D1376" s="140"/>
      <c r="E1376" s="163"/>
      <c r="F1376" s="140"/>
    </row>
    <row r="1377" spans="1:6" s="136" customFormat="1" x14ac:dyDescent="0.25">
      <c r="A1377" s="154"/>
      <c r="B1377" s="135"/>
      <c r="C1377" s="140"/>
      <c r="D1377" s="140"/>
      <c r="E1377" s="163"/>
      <c r="F1377" s="140"/>
    </row>
    <row r="1378" spans="1:6" s="136" customFormat="1" x14ac:dyDescent="0.25">
      <c r="A1378" s="154"/>
      <c r="B1378" s="135"/>
      <c r="C1378" s="140"/>
      <c r="D1378" s="140"/>
      <c r="E1378" s="163"/>
      <c r="F1378" s="140"/>
    </row>
    <row r="1379" spans="1:6" s="136" customFormat="1" x14ac:dyDescent="0.25">
      <c r="A1379" s="154"/>
      <c r="B1379" s="135"/>
      <c r="C1379" s="140"/>
      <c r="D1379" s="140"/>
      <c r="E1379" s="163"/>
      <c r="F1379" s="140"/>
    </row>
    <row r="1380" spans="1:6" s="136" customFormat="1" x14ac:dyDescent="0.25">
      <c r="A1380" s="154"/>
      <c r="B1380" s="135"/>
      <c r="C1380" s="140"/>
      <c r="D1380" s="140"/>
      <c r="E1380" s="163"/>
      <c r="F1380" s="140"/>
    </row>
    <row r="1381" spans="1:6" s="136" customFormat="1" x14ac:dyDescent="0.25">
      <c r="A1381" s="154"/>
      <c r="B1381" s="135"/>
      <c r="C1381" s="140"/>
      <c r="D1381" s="140"/>
      <c r="E1381" s="163"/>
      <c r="F1381" s="140"/>
    </row>
    <row r="1382" spans="1:6" s="136" customFormat="1" x14ac:dyDescent="0.25">
      <c r="A1382" s="154"/>
      <c r="B1382" s="135"/>
      <c r="C1382" s="140"/>
      <c r="D1382" s="140"/>
      <c r="E1382" s="163"/>
      <c r="F1382" s="140"/>
    </row>
    <row r="1383" spans="1:6" s="136" customFormat="1" x14ac:dyDescent="0.25">
      <c r="A1383" s="154"/>
      <c r="B1383" s="135"/>
      <c r="C1383" s="140"/>
      <c r="D1383" s="140"/>
      <c r="E1383" s="163"/>
      <c r="F1383" s="140"/>
    </row>
    <row r="1384" spans="1:6" s="136" customFormat="1" x14ac:dyDescent="0.25">
      <c r="A1384" s="154"/>
      <c r="B1384" s="135"/>
      <c r="C1384" s="140"/>
      <c r="D1384" s="140"/>
      <c r="E1384" s="163"/>
      <c r="F1384" s="140"/>
    </row>
    <row r="1385" spans="1:6" s="136" customFormat="1" x14ac:dyDescent="0.25">
      <c r="A1385" s="154"/>
      <c r="B1385" s="135"/>
      <c r="C1385" s="140"/>
      <c r="D1385" s="140"/>
      <c r="E1385" s="163"/>
      <c r="F1385" s="140"/>
    </row>
    <row r="1386" spans="1:6" s="136" customFormat="1" x14ac:dyDescent="0.25">
      <c r="A1386" s="154"/>
      <c r="B1386" s="135"/>
      <c r="C1386" s="140"/>
      <c r="D1386" s="140"/>
      <c r="E1386" s="163"/>
      <c r="F1386" s="140"/>
    </row>
    <row r="1387" spans="1:6" s="136" customFormat="1" x14ac:dyDescent="0.25">
      <c r="A1387" s="154"/>
      <c r="B1387" s="154"/>
      <c r="C1387" s="140"/>
      <c r="D1387" s="140"/>
      <c r="E1387" s="163"/>
      <c r="F1387" s="140"/>
    </row>
    <row r="1388" spans="1:6" s="136" customFormat="1" x14ac:dyDescent="0.25">
      <c r="A1388" s="154"/>
      <c r="B1388" s="154"/>
      <c r="C1388" s="140"/>
      <c r="D1388" s="140"/>
      <c r="E1388" s="163"/>
      <c r="F1388" s="140"/>
    </row>
    <row r="1389" spans="1:6" s="136" customFormat="1" x14ac:dyDescent="0.25">
      <c r="A1389" s="154"/>
      <c r="B1389" s="154"/>
      <c r="C1389" s="140"/>
      <c r="D1389" s="140"/>
      <c r="E1389" s="163"/>
      <c r="F1389" s="140"/>
    </row>
    <row r="1390" spans="1:6" x14ac:dyDescent="0.25">
      <c r="C1390" s="140"/>
      <c r="F1390" s="140"/>
    </row>
    <row r="1391" spans="1:6" x14ac:dyDescent="0.25">
      <c r="C1391" s="140"/>
      <c r="F1391" s="140"/>
    </row>
    <row r="1392" spans="1:6" x14ac:dyDescent="0.25">
      <c r="C1392" s="140"/>
      <c r="F1392" s="140"/>
    </row>
    <row r="1393" spans="3:6" hidden="1" x14ac:dyDescent="0.25">
      <c r="C1393" s="140"/>
      <c r="F1393" s="140"/>
    </row>
    <row r="1394" spans="3:6" hidden="1" x14ac:dyDescent="0.25">
      <c r="C1394" s="140"/>
      <c r="F1394" s="140"/>
    </row>
    <row r="1395" spans="3:6" hidden="1" x14ac:dyDescent="0.25">
      <c r="C1395" s="140"/>
      <c r="F1395" s="140"/>
    </row>
    <row r="1396" spans="3:6" hidden="1" x14ac:dyDescent="0.25">
      <c r="C1396" s="140"/>
      <c r="F1396" s="140"/>
    </row>
    <row r="1397" spans="3:6" hidden="1" x14ac:dyDescent="0.25">
      <c r="C1397" s="140"/>
      <c r="F1397" s="140"/>
    </row>
    <row r="1398" spans="3:6" hidden="1" x14ac:dyDescent="0.25">
      <c r="C1398" s="140"/>
      <c r="F1398" s="140"/>
    </row>
    <row r="1399" spans="3:6" hidden="1" x14ac:dyDescent="0.25">
      <c r="C1399" s="140"/>
      <c r="F1399" s="140"/>
    </row>
    <row r="1400" spans="3:6" hidden="1" x14ac:dyDescent="0.25">
      <c r="C1400" s="140"/>
      <c r="F1400" s="140"/>
    </row>
    <row r="1401" spans="3:6" hidden="1" x14ac:dyDescent="0.25">
      <c r="C1401" s="140"/>
      <c r="F1401" s="140"/>
    </row>
    <row r="1402" spans="3:6" hidden="1" x14ac:dyDescent="0.25">
      <c r="C1402" s="140"/>
      <c r="F1402" s="140"/>
    </row>
    <row r="1403" spans="3:6" hidden="1" x14ac:dyDescent="0.25">
      <c r="C1403" s="140"/>
      <c r="F1403" s="140"/>
    </row>
    <row r="1404" spans="3:6" hidden="1" x14ac:dyDescent="0.25">
      <c r="C1404" s="140"/>
      <c r="F1404" s="140"/>
    </row>
    <row r="1405" spans="3:6" hidden="1" x14ac:dyDescent="0.25">
      <c r="C1405" s="140"/>
      <c r="F1405" s="140"/>
    </row>
    <row r="1406" spans="3:6" hidden="1" x14ac:dyDescent="0.25">
      <c r="C1406" s="140"/>
      <c r="F1406" s="140"/>
    </row>
    <row r="1407" spans="3:6" hidden="1" x14ac:dyDescent="0.25">
      <c r="C1407" s="140"/>
      <c r="F1407" s="140"/>
    </row>
    <row r="1408" spans="3:6" hidden="1" x14ac:dyDescent="0.25">
      <c r="C1408" s="140"/>
      <c r="F1408" s="140"/>
    </row>
    <row r="1409" spans="3:6" hidden="1" x14ac:dyDescent="0.25">
      <c r="C1409" s="140"/>
      <c r="F1409" s="140"/>
    </row>
    <row r="1410" spans="3:6" hidden="1" x14ac:dyDescent="0.25">
      <c r="C1410" s="140"/>
      <c r="F1410" s="140"/>
    </row>
    <row r="1411" spans="3:6" hidden="1" x14ac:dyDescent="0.25">
      <c r="C1411" s="140"/>
      <c r="F1411" s="140"/>
    </row>
    <row r="1412" spans="3:6" hidden="1" x14ac:dyDescent="0.25">
      <c r="C1412" s="140"/>
      <c r="F1412" s="140"/>
    </row>
    <row r="1413" spans="3:6" hidden="1" x14ac:dyDescent="0.25">
      <c r="C1413" s="140"/>
      <c r="F1413" s="140"/>
    </row>
    <row r="1414" spans="3:6" hidden="1" x14ac:dyDescent="0.25">
      <c r="C1414" s="140"/>
      <c r="F1414" s="140"/>
    </row>
    <row r="1415" spans="3:6" hidden="1" x14ac:dyDescent="0.25">
      <c r="C1415" s="140"/>
      <c r="F1415" s="140"/>
    </row>
    <row r="1416" spans="3:6" hidden="1" x14ac:dyDescent="0.25">
      <c r="C1416" s="140"/>
      <c r="F1416" s="140"/>
    </row>
    <row r="1417" spans="3:6" hidden="1" x14ac:dyDescent="0.25">
      <c r="C1417" s="140"/>
      <c r="F1417" s="140"/>
    </row>
    <row r="1418" spans="3:6" hidden="1" x14ac:dyDescent="0.25">
      <c r="C1418" s="140"/>
      <c r="F1418" s="140"/>
    </row>
    <row r="1419" spans="3:6" hidden="1" x14ac:dyDescent="0.25">
      <c r="C1419" s="140"/>
      <c r="F1419" s="140"/>
    </row>
    <row r="1420" spans="3:6" hidden="1" x14ac:dyDescent="0.25">
      <c r="C1420" s="140"/>
      <c r="F1420" s="140"/>
    </row>
    <row r="1421" spans="3:6" hidden="1" x14ac:dyDescent="0.25">
      <c r="C1421" s="140"/>
      <c r="F1421" s="140"/>
    </row>
    <row r="1422" spans="3:6" hidden="1" x14ac:dyDescent="0.25">
      <c r="C1422" s="140"/>
      <c r="F1422" s="140"/>
    </row>
    <row r="1423" spans="3:6" hidden="1" x14ac:dyDescent="0.25">
      <c r="C1423" s="140"/>
      <c r="F1423" s="140"/>
    </row>
    <row r="1424" spans="3:6" hidden="1" x14ac:dyDescent="0.25">
      <c r="C1424" s="140"/>
      <c r="F1424" s="140"/>
    </row>
    <row r="1425" spans="3:6" hidden="1" x14ac:dyDescent="0.25">
      <c r="C1425" s="140"/>
      <c r="F1425" s="140"/>
    </row>
    <row r="1426" spans="3:6" hidden="1" x14ac:dyDescent="0.25">
      <c r="C1426" s="140"/>
      <c r="F1426" s="140"/>
    </row>
    <row r="1427" spans="3:6" hidden="1" x14ac:dyDescent="0.25">
      <c r="C1427" s="140"/>
      <c r="F1427" s="140"/>
    </row>
    <row r="1428" spans="3:6" hidden="1" x14ac:dyDescent="0.25">
      <c r="C1428" s="140"/>
      <c r="F1428" s="140"/>
    </row>
    <row r="1429" spans="3:6" hidden="1" x14ac:dyDescent="0.25">
      <c r="C1429" s="140"/>
      <c r="F1429" s="140"/>
    </row>
    <row r="1430" spans="3:6" hidden="1" x14ac:dyDescent="0.25">
      <c r="C1430" s="140"/>
      <c r="F1430" s="140"/>
    </row>
    <row r="1431" spans="3:6" hidden="1" x14ac:dyDescent="0.25">
      <c r="C1431" s="140"/>
      <c r="F1431" s="140"/>
    </row>
    <row r="1432" spans="3:6" hidden="1" x14ac:dyDescent="0.25">
      <c r="C1432" s="140"/>
      <c r="F1432" s="140"/>
    </row>
    <row r="1433" spans="3:6" hidden="1" x14ac:dyDescent="0.25">
      <c r="C1433" s="140"/>
      <c r="F1433" s="140"/>
    </row>
    <row r="1434" spans="3:6" hidden="1" x14ac:dyDescent="0.25">
      <c r="C1434" s="140"/>
      <c r="F1434" s="140"/>
    </row>
    <row r="1435" spans="3:6" hidden="1" x14ac:dyDescent="0.25">
      <c r="C1435" s="140"/>
      <c r="F1435" s="140"/>
    </row>
    <row r="1436" spans="3:6" hidden="1" x14ac:dyDescent="0.25">
      <c r="C1436" s="140"/>
      <c r="F1436" s="140"/>
    </row>
    <row r="1437" spans="3:6" hidden="1" x14ac:dyDescent="0.25">
      <c r="C1437" s="140"/>
      <c r="F1437" s="140"/>
    </row>
    <row r="1438" spans="3:6" hidden="1" x14ac:dyDescent="0.25">
      <c r="C1438" s="140"/>
      <c r="F1438" s="140"/>
    </row>
    <row r="1439" spans="3:6" hidden="1" x14ac:dyDescent="0.25">
      <c r="C1439" s="140"/>
      <c r="F1439" s="140"/>
    </row>
    <row r="1440" spans="3:6" hidden="1" x14ac:dyDescent="0.25">
      <c r="C1440" s="140"/>
      <c r="F1440" s="140"/>
    </row>
    <row r="1441" spans="3:6" hidden="1" x14ac:dyDescent="0.25">
      <c r="C1441" s="140"/>
      <c r="F1441" s="140"/>
    </row>
    <row r="1442" spans="3:6" hidden="1" x14ac:dyDescent="0.25">
      <c r="C1442" s="140"/>
      <c r="F1442" s="140"/>
    </row>
    <row r="1443" spans="3:6" hidden="1" x14ac:dyDescent="0.25">
      <c r="C1443" s="140"/>
      <c r="F1443" s="140"/>
    </row>
    <row r="1444" spans="3:6" hidden="1" x14ac:dyDescent="0.25">
      <c r="C1444" s="140"/>
      <c r="F1444" s="140"/>
    </row>
    <row r="1445" spans="3:6" hidden="1" x14ac:dyDescent="0.25">
      <c r="C1445" s="140"/>
      <c r="F1445" s="140"/>
    </row>
    <row r="1446" spans="3:6" hidden="1" x14ac:dyDescent="0.25">
      <c r="C1446" s="140"/>
      <c r="F1446" s="140"/>
    </row>
    <row r="1447" spans="3:6" hidden="1" x14ac:dyDescent="0.25">
      <c r="C1447" s="140"/>
      <c r="F1447" s="140"/>
    </row>
    <row r="1448" spans="3:6" hidden="1" x14ac:dyDescent="0.25">
      <c r="C1448" s="140"/>
      <c r="F1448" s="140"/>
    </row>
    <row r="1449" spans="3:6" hidden="1" x14ac:dyDescent="0.25">
      <c r="C1449" s="140"/>
      <c r="F1449" s="140"/>
    </row>
    <row r="1450" spans="3:6" hidden="1" x14ac:dyDescent="0.25">
      <c r="C1450" s="140"/>
      <c r="F1450" s="140"/>
    </row>
    <row r="1451" spans="3:6" hidden="1" x14ac:dyDescent="0.25">
      <c r="C1451" s="140"/>
      <c r="F1451" s="140"/>
    </row>
    <row r="1452" spans="3:6" hidden="1" x14ac:dyDescent="0.25">
      <c r="C1452" s="140"/>
      <c r="F1452" s="140"/>
    </row>
    <row r="1453" spans="3:6" hidden="1" x14ac:dyDescent="0.25">
      <c r="C1453" s="140"/>
      <c r="F1453" s="140"/>
    </row>
    <row r="1454" spans="3:6" hidden="1" x14ac:dyDescent="0.25">
      <c r="C1454" s="140"/>
      <c r="F1454" s="140"/>
    </row>
    <row r="1455" spans="3:6" hidden="1" x14ac:dyDescent="0.25">
      <c r="C1455" s="140"/>
      <c r="F1455" s="140"/>
    </row>
    <row r="1456" spans="3:6" hidden="1" x14ac:dyDescent="0.25">
      <c r="C1456" s="140"/>
      <c r="F1456" s="140"/>
    </row>
    <row r="1457" spans="3:6" hidden="1" x14ac:dyDescent="0.25">
      <c r="C1457" s="140"/>
      <c r="F1457" s="140"/>
    </row>
    <row r="1458" spans="3:6" hidden="1" x14ac:dyDescent="0.25">
      <c r="C1458" s="140"/>
      <c r="F1458" s="140"/>
    </row>
    <row r="1459" spans="3:6" hidden="1" x14ac:dyDescent="0.25">
      <c r="C1459" s="140"/>
      <c r="F1459" s="140"/>
    </row>
    <row r="1460" spans="3:6" hidden="1" x14ac:dyDescent="0.25">
      <c r="C1460" s="140"/>
      <c r="F1460" s="140"/>
    </row>
    <row r="1461" spans="3:6" hidden="1" x14ac:dyDescent="0.25">
      <c r="C1461" s="140"/>
      <c r="F1461" s="140"/>
    </row>
    <row r="1462" spans="3:6" hidden="1" x14ac:dyDescent="0.25">
      <c r="C1462" s="140"/>
      <c r="F1462" s="140"/>
    </row>
    <row r="1463" spans="3:6" hidden="1" x14ac:dyDescent="0.25">
      <c r="C1463" s="140"/>
      <c r="F1463" s="140"/>
    </row>
    <row r="1464" spans="3:6" hidden="1" x14ac:dyDescent="0.25">
      <c r="C1464" s="140"/>
      <c r="F1464" s="140"/>
    </row>
    <row r="1465" spans="3:6" hidden="1" x14ac:dyDescent="0.25">
      <c r="C1465" s="140"/>
      <c r="F1465" s="140"/>
    </row>
    <row r="1466" spans="3:6" hidden="1" x14ac:dyDescent="0.25">
      <c r="C1466" s="140"/>
      <c r="F1466" s="140"/>
    </row>
    <row r="1467" spans="3:6" hidden="1" x14ac:dyDescent="0.25">
      <c r="C1467" s="140"/>
      <c r="F1467" s="140"/>
    </row>
    <row r="1468" spans="3:6" hidden="1" x14ac:dyDescent="0.25">
      <c r="C1468" s="140"/>
      <c r="F1468" s="140"/>
    </row>
    <row r="1469" spans="3:6" hidden="1" x14ac:dyDescent="0.25">
      <c r="C1469" s="140"/>
      <c r="F1469" s="140"/>
    </row>
    <row r="1470" spans="3:6" hidden="1" x14ac:dyDescent="0.25">
      <c r="C1470" s="140"/>
      <c r="F1470" s="140"/>
    </row>
    <row r="1471" spans="3:6" hidden="1" x14ac:dyDescent="0.25">
      <c r="C1471" s="140"/>
      <c r="F1471" s="140"/>
    </row>
    <row r="1472" spans="3:6" hidden="1" x14ac:dyDescent="0.25">
      <c r="C1472" s="140"/>
      <c r="F1472" s="140"/>
    </row>
    <row r="1473" spans="3:6" hidden="1" x14ac:dyDescent="0.25">
      <c r="C1473" s="140"/>
      <c r="F1473" s="140"/>
    </row>
    <row r="1474" spans="3:6" hidden="1" x14ac:dyDescent="0.25">
      <c r="C1474" s="140"/>
      <c r="F1474" s="140"/>
    </row>
    <row r="1475" spans="3:6" hidden="1" x14ac:dyDescent="0.25">
      <c r="C1475" s="140"/>
      <c r="F1475" s="140"/>
    </row>
    <row r="1476" spans="3:6" hidden="1" x14ac:dyDescent="0.25">
      <c r="C1476" s="140"/>
      <c r="F1476" s="140"/>
    </row>
    <row r="1477" spans="3:6" hidden="1" x14ac:dyDescent="0.25">
      <c r="C1477" s="140"/>
      <c r="F1477" s="140"/>
    </row>
    <row r="1478" spans="3:6" hidden="1" x14ac:dyDescent="0.25">
      <c r="C1478" s="140"/>
      <c r="F1478" s="140"/>
    </row>
    <row r="1479" spans="3:6" hidden="1" x14ac:dyDescent="0.25">
      <c r="C1479" s="140"/>
      <c r="F1479" s="140"/>
    </row>
    <row r="1480" spans="3:6" hidden="1" x14ac:dyDescent="0.25">
      <c r="C1480" s="140"/>
      <c r="F1480" s="140"/>
    </row>
    <row r="1481" spans="3:6" hidden="1" x14ac:dyDescent="0.25">
      <c r="C1481" s="140"/>
      <c r="F1481" s="140"/>
    </row>
    <row r="1482" spans="3:6" hidden="1" x14ac:dyDescent="0.25">
      <c r="C1482" s="140"/>
      <c r="F1482" s="140"/>
    </row>
    <row r="1483" spans="3:6" hidden="1" x14ac:dyDescent="0.25">
      <c r="C1483" s="140"/>
      <c r="F1483" s="140"/>
    </row>
    <row r="1484" spans="3:6" hidden="1" x14ac:dyDescent="0.25">
      <c r="C1484" s="140"/>
      <c r="F1484" s="140"/>
    </row>
    <row r="1485" spans="3:6" hidden="1" x14ac:dyDescent="0.25">
      <c r="C1485" s="140"/>
      <c r="F1485" s="140"/>
    </row>
    <row r="1486" spans="3:6" hidden="1" x14ac:dyDescent="0.25">
      <c r="C1486" s="140"/>
      <c r="F1486" s="140"/>
    </row>
    <row r="1487" spans="3:6" hidden="1" x14ac:dyDescent="0.25">
      <c r="C1487" s="140"/>
      <c r="F1487" s="140"/>
    </row>
    <row r="1488" spans="3:6" hidden="1" x14ac:dyDescent="0.25">
      <c r="C1488" s="140"/>
      <c r="F1488" s="140"/>
    </row>
    <row r="1489" spans="3:6" hidden="1" x14ac:dyDescent="0.25">
      <c r="C1489" s="140"/>
      <c r="F1489" s="140"/>
    </row>
    <row r="1490" spans="3:6" hidden="1" x14ac:dyDescent="0.25">
      <c r="C1490" s="140"/>
      <c r="F1490" s="140"/>
    </row>
    <row r="1491" spans="3:6" hidden="1" x14ac:dyDescent="0.25">
      <c r="C1491" s="140"/>
      <c r="F1491" s="140"/>
    </row>
    <row r="1492" spans="3:6" hidden="1" x14ac:dyDescent="0.25">
      <c r="C1492" s="140"/>
      <c r="F1492" s="140"/>
    </row>
    <row r="1493" spans="3:6" hidden="1" x14ac:dyDescent="0.25">
      <c r="C1493" s="140"/>
      <c r="F1493" s="140"/>
    </row>
    <row r="1494" spans="3:6" hidden="1" x14ac:dyDescent="0.25">
      <c r="C1494" s="140"/>
      <c r="F1494" s="140"/>
    </row>
    <row r="1495" spans="3:6" hidden="1" x14ac:dyDescent="0.25">
      <c r="C1495" s="140"/>
      <c r="F1495" s="140"/>
    </row>
    <row r="1496" spans="3:6" hidden="1" x14ac:dyDescent="0.25">
      <c r="C1496" s="140"/>
      <c r="F1496" s="140"/>
    </row>
    <row r="1497" spans="3:6" hidden="1" x14ac:dyDescent="0.25">
      <c r="C1497" s="140"/>
      <c r="F1497" s="140"/>
    </row>
    <row r="1498" spans="3:6" hidden="1" x14ac:dyDescent="0.25">
      <c r="C1498" s="140"/>
      <c r="F1498" s="140"/>
    </row>
    <row r="1499" spans="3:6" hidden="1" x14ac:dyDescent="0.25">
      <c r="C1499" s="140"/>
      <c r="F1499" s="140"/>
    </row>
    <row r="1500" spans="3:6" hidden="1" x14ac:dyDescent="0.25">
      <c r="C1500" s="140"/>
      <c r="F1500" s="140"/>
    </row>
    <row r="1501" spans="3:6" hidden="1" x14ac:dyDescent="0.25">
      <c r="C1501" s="140"/>
      <c r="F1501" s="140"/>
    </row>
    <row r="1502" spans="3:6" hidden="1" x14ac:dyDescent="0.25">
      <c r="C1502" s="140"/>
      <c r="F1502" s="140"/>
    </row>
    <row r="1503" spans="3:6" hidden="1" x14ac:dyDescent="0.25">
      <c r="C1503" s="140"/>
      <c r="F1503" s="140"/>
    </row>
    <row r="1504" spans="3:6" hidden="1" x14ac:dyDescent="0.25">
      <c r="C1504" s="140"/>
      <c r="F1504" s="140"/>
    </row>
    <row r="1505" spans="3:6" hidden="1" x14ac:dyDescent="0.25">
      <c r="C1505" s="140"/>
      <c r="F1505" s="140"/>
    </row>
    <row r="1506" spans="3:6" hidden="1" x14ac:dyDescent="0.25">
      <c r="C1506" s="140"/>
      <c r="F1506" s="140"/>
    </row>
    <row r="1507" spans="3:6" hidden="1" x14ac:dyDescent="0.25">
      <c r="C1507" s="140"/>
      <c r="F1507" s="140"/>
    </row>
    <row r="1508" spans="3:6" hidden="1" x14ac:dyDescent="0.25">
      <c r="C1508" s="140"/>
      <c r="F1508" s="140"/>
    </row>
    <row r="1509" spans="3:6" hidden="1" x14ac:dyDescent="0.25">
      <c r="C1509" s="140"/>
      <c r="F1509" s="140"/>
    </row>
    <row r="1510" spans="3:6" hidden="1" x14ac:dyDescent="0.25">
      <c r="C1510" s="140"/>
      <c r="F1510" s="140"/>
    </row>
    <row r="1511" spans="3:6" hidden="1" x14ac:dyDescent="0.25">
      <c r="C1511" s="140"/>
      <c r="F1511" s="140"/>
    </row>
    <row r="1512" spans="3:6" hidden="1" x14ac:dyDescent="0.25">
      <c r="C1512" s="140"/>
      <c r="F1512" s="140"/>
    </row>
    <row r="1513" spans="3:6" hidden="1" x14ac:dyDescent="0.25">
      <c r="C1513" s="140"/>
      <c r="F1513" s="140"/>
    </row>
    <row r="1514" spans="3:6" hidden="1" x14ac:dyDescent="0.25">
      <c r="C1514" s="140"/>
      <c r="F1514" s="140"/>
    </row>
    <row r="1515" spans="3:6" hidden="1" x14ac:dyDescent="0.25">
      <c r="C1515" s="140"/>
      <c r="F1515" s="140"/>
    </row>
    <row r="1516" spans="3:6" hidden="1" x14ac:dyDescent="0.25">
      <c r="C1516" s="140"/>
      <c r="F1516" s="140"/>
    </row>
    <row r="1517" spans="3:6" hidden="1" x14ac:dyDescent="0.25">
      <c r="C1517" s="140"/>
      <c r="F1517" s="140"/>
    </row>
    <row r="1518" spans="3:6" hidden="1" x14ac:dyDescent="0.25">
      <c r="C1518" s="140"/>
      <c r="F1518" s="140"/>
    </row>
    <row r="1519" spans="3:6" hidden="1" x14ac:dyDescent="0.25">
      <c r="C1519" s="140"/>
      <c r="F1519" s="140"/>
    </row>
    <row r="1520" spans="3:6" hidden="1" x14ac:dyDescent="0.25">
      <c r="C1520" s="140"/>
      <c r="F1520" s="140"/>
    </row>
    <row r="1521" spans="3:6" hidden="1" x14ac:dyDescent="0.25">
      <c r="C1521" s="140"/>
      <c r="F1521" s="140"/>
    </row>
    <row r="1522" spans="3:6" hidden="1" x14ac:dyDescent="0.25">
      <c r="C1522" s="140"/>
      <c r="F1522" s="140"/>
    </row>
    <row r="1523" spans="3:6" hidden="1" x14ac:dyDescent="0.25">
      <c r="C1523" s="140"/>
      <c r="F1523" s="140"/>
    </row>
    <row r="1524" spans="3:6" hidden="1" x14ac:dyDescent="0.25">
      <c r="C1524" s="140"/>
      <c r="F1524" s="140"/>
    </row>
    <row r="1525" spans="3:6" hidden="1" x14ac:dyDescent="0.25">
      <c r="C1525" s="140"/>
      <c r="F1525" s="140"/>
    </row>
    <row r="1526" spans="3:6" hidden="1" x14ac:dyDescent="0.25">
      <c r="C1526" s="140"/>
      <c r="F1526" s="140"/>
    </row>
    <row r="1527" spans="3:6" hidden="1" x14ac:dyDescent="0.25">
      <c r="C1527" s="140"/>
      <c r="F1527" s="140"/>
    </row>
    <row r="1528" spans="3:6" hidden="1" x14ac:dyDescent="0.25">
      <c r="C1528" s="140"/>
      <c r="F1528" s="140"/>
    </row>
    <row r="1529" spans="3:6" hidden="1" x14ac:dyDescent="0.25">
      <c r="C1529" s="140"/>
      <c r="F1529" s="140"/>
    </row>
    <row r="1530" spans="3:6" hidden="1" x14ac:dyDescent="0.25">
      <c r="C1530" s="140"/>
      <c r="F1530" s="140"/>
    </row>
    <row r="1531" spans="3:6" hidden="1" x14ac:dyDescent="0.25">
      <c r="C1531" s="140"/>
      <c r="F1531" s="140"/>
    </row>
    <row r="1532" spans="3:6" hidden="1" x14ac:dyDescent="0.25">
      <c r="C1532" s="140"/>
      <c r="F1532" s="140"/>
    </row>
    <row r="1533" spans="3:6" hidden="1" x14ac:dyDescent="0.25">
      <c r="C1533" s="140"/>
      <c r="F1533" s="140"/>
    </row>
    <row r="1534" spans="3:6" hidden="1" x14ac:dyDescent="0.25">
      <c r="C1534" s="140"/>
      <c r="F1534" s="140"/>
    </row>
    <row r="1535" spans="3:6" hidden="1" x14ac:dyDescent="0.25">
      <c r="C1535" s="140"/>
      <c r="F1535" s="140"/>
    </row>
    <row r="1536" spans="3:6" hidden="1" x14ac:dyDescent="0.25">
      <c r="C1536" s="140"/>
      <c r="F1536" s="140"/>
    </row>
    <row r="1537" spans="3:6" hidden="1" x14ac:dyDescent="0.25">
      <c r="C1537" s="140"/>
      <c r="F1537" s="140"/>
    </row>
    <row r="1538" spans="3:6" hidden="1" x14ac:dyDescent="0.25">
      <c r="C1538" s="140"/>
      <c r="F1538" s="140"/>
    </row>
    <row r="1539" spans="3:6" hidden="1" x14ac:dyDescent="0.25">
      <c r="C1539" s="140"/>
      <c r="F1539" s="140"/>
    </row>
    <row r="1540" spans="3:6" hidden="1" x14ac:dyDescent="0.25">
      <c r="C1540" s="140"/>
      <c r="F1540" s="140"/>
    </row>
    <row r="1541" spans="3:6" hidden="1" x14ac:dyDescent="0.25">
      <c r="C1541" s="140"/>
      <c r="F1541" s="140"/>
    </row>
    <row r="1542" spans="3:6" hidden="1" x14ac:dyDescent="0.25">
      <c r="C1542" s="140"/>
      <c r="F1542" s="140"/>
    </row>
    <row r="1543" spans="3:6" hidden="1" x14ac:dyDescent="0.25">
      <c r="C1543" s="140"/>
      <c r="F1543" s="140"/>
    </row>
    <row r="1544" spans="3:6" hidden="1" x14ac:dyDescent="0.25">
      <c r="C1544" s="140"/>
      <c r="F1544" s="140"/>
    </row>
    <row r="1545" spans="3:6" hidden="1" x14ac:dyDescent="0.25">
      <c r="C1545" s="140"/>
      <c r="F1545" s="140"/>
    </row>
    <row r="1546" spans="3:6" hidden="1" x14ac:dyDescent="0.25">
      <c r="C1546" s="140"/>
      <c r="F1546" s="140"/>
    </row>
    <row r="1547" spans="3:6" hidden="1" x14ac:dyDescent="0.25">
      <c r="C1547" s="140"/>
      <c r="F1547" s="140"/>
    </row>
    <row r="1548" spans="3:6" hidden="1" x14ac:dyDescent="0.25">
      <c r="C1548" s="140"/>
      <c r="F1548" s="140"/>
    </row>
    <row r="1549" spans="3:6" hidden="1" x14ac:dyDescent="0.25">
      <c r="C1549" s="140"/>
      <c r="F1549" s="140"/>
    </row>
    <row r="1550" spans="3:6" hidden="1" x14ac:dyDescent="0.25">
      <c r="C1550" s="140"/>
      <c r="F1550" s="140"/>
    </row>
    <row r="1551" spans="3:6" hidden="1" x14ac:dyDescent="0.25">
      <c r="C1551" s="140"/>
      <c r="F1551" s="140"/>
    </row>
    <row r="1552" spans="3:6" hidden="1" x14ac:dyDescent="0.25">
      <c r="C1552" s="140"/>
      <c r="F1552" s="140"/>
    </row>
    <row r="1553" spans="3:6" hidden="1" x14ac:dyDescent="0.25">
      <c r="C1553" s="140"/>
      <c r="F1553" s="140"/>
    </row>
    <row r="1554" spans="3:6" hidden="1" x14ac:dyDescent="0.25">
      <c r="C1554" s="140"/>
      <c r="F1554" s="140"/>
    </row>
    <row r="1555" spans="3:6" hidden="1" x14ac:dyDescent="0.25">
      <c r="C1555" s="140"/>
      <c r="F1555" s="140"/>
    </row>
    <row r="1556" spans="3:6" hidden="1" x14ac:dyDescent="0.25">
      <c r="C1556" s="140"/>
      <c r="F1556" s="140"/>
    </row>
    <row r="1557" spans="3:6" hidden="1" x14ac:dyDescent="0.25">
      <c r="C1557" s="140"/>
      <c r="F1557" s="140"/>
    </row>
    <row r="1558" spans="3:6" hidden="1" x14ac:dyDescent="0.25">
      <c r="C1558" s="140"/>
      <c r="F1558" s="140"/>
    </row>
    <row r="1559" spans="3:6" hidden="1" x14ac:dyDescent="0.25">
      <c r="C1559" s="140"/>
      <c r="F1559" s="140"/>
    </row>
    <row r="1560" spans="3:6" hidden="1" x14ac:dyDescent="0.25">
      <c r="C1560" s="140"/>
      <c r="F1560" s="140"/>
    </row>
    <row r="1561" spans="3:6" hidden="1" x14ac:dyDescent="0.25">
      <c r="C1561" s="140"/>
      <c r="F1561" s="140"/>
    </row>
    <row r="1562" spans="3:6" hidden="1" x14ac:dyDescent="0.25">
      <c r="C1562" s="140"/>
      <c r="F1562" s="140"/>
    </row>
    <row r="1563" spans="3:6" hidden="1" x14ac:dyDescent="0.25">
      <c r="C1563" s="140"/>
      <c r="F1563" s="140"/>
    </row>
    <row r="1564" spans="3:6" hidden="1" x14ac:dyDescent="0.25">
      <c r="C1564" s="140"/>
      <c r="F1564" s="140"/>
    </row>
    <row r="1565" spans="3:6" hidden="1" x14ac:dyDescent="0.25">
      <c r="C1565" s="140"/>
      <c r="F1565" s="140"/>
    </row>
    <row r="1566" spans="3:6" hidden="1" x14ac:dyDescent="0.25">
      <c r="C1566" s="140"/>
      <c r="F1566" s="140"/>
    </row>
    <row r="1567" spans="3:6" hidden="1" x14ac:dyDescent="0.25">
      <c r="C1567" s="140"/>
      <c r="F1567" s="140"/>
    </row>
    <row r="1568" spans="3:6" hidden="1" x14ac:dyDescent="0.25">
      <c r="C1568" s="140"/>
      <c r="F1568" s="140"/>
    </row>
    <row r="1569" spans="3:6" hidden="1" x14ac:dyDescent="0.25">
      <c r="C1569" s="140"/>
      <c r="F1569" s="140"/>
    </row>
    <row r="1570" spans="3:6" hidden="1" x14ac:dyDescent="0.25">
      <c r="C1570" s="140"/>
      <c r="F1570" s="140"/>
    </row>
    <row r="1571" spans="3:6" hidden="1" x14ac:dyDescent="0.25">
      <c r="C1571" s="140"/>
      <c r="F1571" s="140"/>
    </row>
    <row r="1572" spans="3:6" hidden="1" x14ac:dyDescent="0.25">
      <c r="C1572" s="140"/>
      <c r="F1572" s="140"/>
    </row>
    <row r="1573" spans="3:6" hidden="1" x14ac:dyDescent="0.25">
      <c r="C1573" s="140"/>
      <c r="F1573" s="140"/>
    </row>
    <row r="1574" spans="3:6" hidden="1" x14ac:dyDescent="0.25">
      <c r="C1574" s="140"/>
      <c r="F1574" s="140"/>
    </row>
    <row r="1575" spans="3:6" hidden="1" x14ac:dyDescent="0.25">
      <c r="C1575" s="140"/>
      <c r="F1575" s="140"/>
    </row>
    <row r="1576" spans="3:6" hidden="1" x14ac:dyDescent="0.25">
      <c r="C1576" s="140"/>
      <c r="F1576" s="140"/>
    </row>
    <row r="1577" spans="3:6" hidden="1" x14ac:dyDescent="0.25">
      <c r="C1577" s="140"/>
      <c r="F1577" s="140"/>
    </row>
    <row r="1578" spans="3:6" hidden="1" x14ac:dyDescent="0.25">
      <c r="C1578" s="140"/>
      <c r="F1578" s="140"/>
    </row>
    <row r="1579" spans="3:6" hidden="1" x14ac:dyDescent="0.25">
      <c r="C1579" s="140"/>
      <c r="F1579" s="140"/>
    </row>
    <row r="1580" spans="3:6" hidden="1" x14ac:dyDescent="0.25">
      <c r="C1580" s="140"/>
      <c r="F1580" s="140"/>
    </row>
    <row r="1581" spans="3:6" hidden="1" x14ac:dyDescent="0.25">
      <c r="C1581" s="140"/>
      <c r="F1581" s="140"/>
    </row>
    <row r="1582" spans="3:6" hidden="1" x14ac:dyDescent="0.25">
      <c r="C1582" s="140"/>
      <c r="F1582" s="140"/>
    </row>
    <row r="1583" spans="3:6" hidden="1" x14ac:dyDescent="0.25">
      <c r="C1583" s="140"/>
      <c r="F1583" s="140"/>
    </row>
    <row r="1584" spans="3:6" hidden="1" x14ac:dyDescent="0.25">
      <c r="C1584" s="140"/>
      <c r="F1584" s="140"/>
    </row>
    <row r="1585" spans="3:6" hidden="1" x14ac:dyDescent="0.25">
      <c r="C1585" s="140"/>
      <c r="F1585" s="140"/>
    </row>
    <row r="1586" spans="3:6" hidden="1" x14ac:dyDescent="0.25">
      <c r="C1586" s="140"/>
      <c r="F1586" s="140"/>
    </row>
    <row r="1587" spans="3:6" hidden="1" x14ac:dyDescent="0.25">
      <c r="C1587" s="140"/>
      <c r="F1587" s="140"/>
    </row>
    <row r="1588" spans="3:6" hidden="1" x14ac:dyDescent="0.25">
      <c r="C1588" s="140"/>
      <c r="F1588" s="140"/>
    </row>
    <row r="1589" spans="3:6" hidden="1" x14ac:dyDescent="0.25">
      <c r="C1589" s="140"/>
      <c r="F1589" s="140"/>
    </row>
    <row r="1590" spans="3:6" hidden="1" x14ac:dyDescent="0.25">
      <c r="C1590" s="140"/>
      <c r="F1590" s="140"/>
    </row>
    <row r="1591" spans="3:6" hidden="1" x14ac:dyDescent="0.25">
      <c r="C1591" s="140"/>
      <c r="F1591" s="140"/>
    </row>
    <row r="1592" spans="3:6" hidden="1" x14ac:dyDescent="0.25">
      <c r="C1592" s="140"/>
      <c r="F1592" s="140"/>
    </row>
    <row r="1593" spans="3:6" hidden="1" x14ac:dyDescent="0.25">
      <c r="C1593" s="140"/>
      <c r="F1593" s="140"/>
    </row>
    <row r="1594" spans="3:6" hidden="1" x14ac:dyDescent="0.25">
      <c r="C1594" s="140"/>
      <c r="F1594" s="140"/>
    </row>
    <row r="1595" spans="3:6" hidden="1" x14ac:dyDescent="0.25">
      <c r="C1595" s="140"/>
      <c r="F1595" s="140"/>
    </row>
    <row r="1596" spans="3:6" hidden="1" x14ac:dyDescent="0.25">
      <c r="C1596" s="140"/>
      <c r="F1596" s="140"/>
    </row>
    <row r="1597" spans="3:6" hidden="1" x14ac:dyDescent="0.25">
      <c r="C1597" s="140"/>
      <c r="F1597" s="140"/>
    </row>
    <row r="1598" spans="3:6" hidden="1" x14ac:dyDescent="0.25">
      <c r="C1598" s="140"/>
      <c r="F1598" s="140"/>
    </row>
    <row r="1599" spans="3:6" hidden="1" x14ac:dyDescent="0.25">
      <c r="C1599" s="140"/>
      <c r="F1599" s="140"/>
    </row>
    <row r="1600" spans="3:6" hidden="1" x14ac:dyDescent="0.25">
      <c r="C1600" s="140"/>
      <c r="F1600" s="140"/>
    </row>
    <row r="1601" spans="3:6" hidden="1" x14ac:dyDescent="0.25">
      <c r="C1601" s="140"/>
      <c r="F1601" s="140"/>
    </row>
    <row r="1602" spans="3:6" hidden="1" x14ac:dyDescent="0.25">
      <c r="C1602" s="140"/>
      <c r="F1602" s="140"/>
    </row>
    <row r="1603" spans="3:6" hidden="1" x14ac:dyDescent="0.25">
      <c r="C1603" s="140"/>
      <c r="F1603" s="140"/>
    </row>
    <row r="1604" spans="3:6" hidden="1" x14ac:dyDescent="0.25">
      <c r="C1604" s="140"/>
      <c r="F1604" s="140"/>
    </row>
    <row r="1605" spans="3:6" hidden="1" x14ac:dyDescent="0.25">
      <c r="C1605" s="140"/>
      <c r="F1605" s="140"/>
    </row>
    <row r="1606" spans="3:6" hidden="1" x14ac:dyDescent="0.25">
      <c r="C1606" s="140"/>
      <c r="F1606" s="140"/>
    </row>
    <row r="1607" spans="3:6" hidden="1" x14ac:dyDescent="0.25">
      <c r="C1607" s="140"/>
      <c r="F1607" s="140"/>
    </row>
    <row r="1608" spans="3:6" hidden="1" x14ac:dyDescent="0.25">
      <c r="C1608" s="140"/>
      <c r="F1608" s="140"/>
    </row>
    <row r="1609" spans="3:6" hidden="1" x14ac:dyDescent="0.25">
      <c r="C1609" s="140"/>
      <c r="F1609" s="140"/>
    </row>
    <row r="1610" spans="3:6" hidden="1" x14ac:dyDescent="0.25">
      <c r="C1610" s="140"/>
      <c r="F1610" s="140"/>
    </row>
    <row r="1611" spans="3:6" hidden="1" x14ac:dyDescent="0.25">
      <c r="C1611" s="140"/>
      <c r="F1611" s="140"/>
    </row>
    <row r="1612" spans="3:6" hidden="1" x14ac:dyDescent="0.25">
      <c r="C1612" s="140"/>
      <c r="F1612" s="140"/>
    </row>
    <row r="1613" spans="3:6" hidden="1" x14ac:dyDescent="0.25">
      <c r="C1613" s="140"/>
      <c r="F1613" s="140"/>
    </row>
    <row r="1614" spans="3:6" hidden="1" x14ac:dyDescent="0.25">
      <c r="C1614" s="140"/>
      <c r="F1614" s="140"/>
    </row>
    <row r="1615" spans="3:6" hidden="1" x14ac:dyDescent="0.25">
      <c r="C1615" s="140"/>
      <c r="F1615" s="140"/>
    </row>
    <row r="1616" spans="3:6" hidden="1" x14ac:dyDescent="0.25">
      <c r="C1616" s="140"/>
      <c r="F1616" s="140"/>
    </row>
    <row r="1617" spans="3:6" hidden="1" x14ac:dyDescent="0.25">
      <c r="C1617" s="140"/>
      <c r="F1617" s="140"/>
    </row>
    <row r="1618" spans="3:6" hidden="1" x14ac:dyDescent="0.25">
      <c r="C1618" s="140"/>
      <c r="F1618" s="140"/>
    </row>
    <row r="1619" spans="3:6" hidden="1" x14ac:dyDescent="0.25">
      <c r="C1619" s="140"/>
      <c r="F1619" s="140"/>
    </row>
    <row r="1620" spans="3:6" hidden="1" x14ac:dyDescent="0.25">
      <c r="C1620" s="140"/>
      <c r="F1620" s="140"/>
    </row>
    <row r="1621" spans="3:6" hidden="1" x14ac:dyDescent="0.25">
      <c r="C1621" s="140"/>
      <c r="F1621" s="140"/>
    </row>
    <row r="1622" spans="3:6" hidden="1" x14ac:dyDescent="0.25">
      <c r="C1622" s="140"/>
      <c r="F1622" s="140"/>
    </row>
    <row r="1623" spans="3:6" hidden="1" x14ac:dyDescent="0.25">
      <c r="C1623" s="140"/>
      <c r="F1623" s="140"/>
    </row>
    <row r="1624" spans="3:6" hidden="1" x14ac:dyDescent="0.25">
      <c r="C1624" s="140"/>
      <c r="F1624" s="140"/>
    </row>
    <row r="1625" spans="3:6" hidden="1" x14ac:dyDescent="0.25">
      <c r="C1625" s="140"/>
      <c r="F1625" s="140"/>
    </row>
    <row r="1626" spans="3:6" hidden="1" x14ac:dyDescent="0.25">
      <c r="C1626" s="140"/>
      <c r="F1626" s="140"/>
    </row>
    <row r="1627" spans="3:6" hidden="1" x14ac:dyDescent="0.25">
      <c r="C1627" s="140"/>
      <c r="F1627" s="140"/>
    </row>
    <row r="1628" spans="3:6" hidden="1" x14ac:dyDescent="0.25">
      <c r="C1628" s="140"/>
      <c r="F1628" s="140"/>
    </row>
    <row r="1629" spans="3:6" hidden="1" x14ac:dyDescent="0.25">
      <c r="C1629" s="140"/>
      <c r="F1629" s="140"/>
    </row>
    <row r="1630" spans="3:6" hidden="1" x14ac:dyDescent="0.25">
      <c r="C1630" s="140"/>
      <c r="F1630" s="140"/>
    </row>
    <row r="1631" spans="3:6" hidden="1" x14ac:dyDescent="0.25">
      <c r="C1631" s="140"/>
      <c r="F1631" s="140"/>
    </row>
    <row r="1632" spans="3:6" hidden="1" x14ac:dyDescent="0.25">
      <c r="C1632" s="140"/>
      <c r="F1632" s="140"/>
    </row>
    <row r="1633" spans="3:6" hidden="1" x14ac:dyDescent="0.25">
      <c r="C1633" s="140"/>
      <c r="F1633" s="140"/>
    </row>
    <row r="1634" spans="3:6" hidden="1" x14ac:dyDescent="0.25">
      <c r="C1634" s="140"/>
      <c r="F1634" s="140"/>
    </row>
    <row r="1635" spans="3:6" hidden="1" x14ac:dyDescent="0.25">
      <c r="C1635" s="140"/>
      <c r="F1635" s="140"/>
    </row>
    <row r="1636" spans="3:6" hidden="1" x14ac:dyDescent="0.25">
      <c r="C1636" s="140"/>
      <c r="F1636" s="140"/>
    </row>
    <row r="1637" spans="3:6" hidden="1" x14ac:dyDescent="0.25">
      <c r="C1637" s="140"/>
      <c r="F1637" s="140"/>
    </row>
    <row r="1638" spans="3:6" hidden="1" x14ac:dyDescent="0.25">
      <c r="C1638" s="140"/>
      <c r="F1638" s="140"/>
    </row>
    <row r="1639" spans="3:6" hidden="1" x14ac:dyDescent="0.25">
      <c r="C1639" s="140"/>
      <c r="F1639" s="140"/>
    </row>
    <row r="1640" spans="3:6" hidden="1" x14ac:dyDescent="0.25">
      <c r="C1640" s="140"/>
      <c r="F1640" s="140"/>
    </row>
    <row r="1641" spans="3:6" hidden="1" x14ac:dyDescent="0.25">
      <c r="C1641" s="140"/>
      <c r="F1641" s="140"/>
    </row>
    <row r="1642" spans="3:6" hidden="1" x14ac:dyDescent="0.25">
      <c r="C1642" s="140"/>
      <c r="F1642" s="140"/>
    </row>
    <row r="1643" spans="3:6" hidden="1" x14ac:dyDescent="0.25">
      <c r="C1643" s="140"/>
      <c r="F1643" s="140"/>
    </row>
    <row r="1644" spans="3:6" hidden="1" x14ac:dyDescent="0.25">
      <c r="C1644" s="140"/>
      <c r="F1644" s="140"/>
    </row>
    <row r="1645" spans="3:6" hidden="1" x14ac:dyDescent="0.25">
      <c r="C1645" s="140"/>
      <c r="F1645" s="140"/>
    </row>
    <row r="1646" spans="3:6" hidden="1" x14ac:dyDescent="0.25">
      <c r="C1646" s="140"/>
      <c r="F1646" s="140"/>
    </row>
    <row r="1647" spans="3:6" hidden="1" x14ac:dyDescent="0.25">
      <c r="C1647" s="140"/>
      <c r="F1647" s="140"/>
    </row>
    <row r="1648" spans="3:6" hidden="1" x14ac:dyDescent="0.25">
      <c r="C1648" s="140"/>
      <c r="F1648" s="140"/>
    </row>
    <row r="1649" spans="3:6" hidden="1" x14ac:dyDescent="0.25">
      <c r="C1649" s="140"/>
      <c r="F1649" s="140"/>
    </row>
    <row r="1650" spans="3:6" hidden="1" x14ac:dyDescent="0.25">
      <c r="C1650" s="140"/>
      <c r="F1650" s="140"/>
    </row>
    <row r="1651" spans="3:6" hidden="1" x14ac:dyDescent="0.25">
      <c r="C1651" s="140"/>
      <c r="F1651" s="140"/>
    </row>
    <row r="1652" spans="3:6" hidden="1" x14ac:dyDescent="0.25">
      <c r="C1652" s="140"/>
      <c r="F1652" s="140"/>
    </row>
    <row r="1653" spans="3:6" hidden="1" x14ac:dyDescent="0.25">
      <c r="C1653" s="140"/>
      <c r="F1653" s="140"/>
    </row>
    <row r="1654" spans="3:6" hidden="1" x14ac:dyDescent="0.25">
      <c r="C1654" s="140"/>
      <c r="F1654" s="140"/>
    </row>
    <row r="1655" spans="3:6" hidden="1" x14ac:dyDescent="0.25">
      <c r="C1655" s="140"/>
      <c r="F1655" s="140"/>
    </row>
    <row r="1656" spans="3:6" hidden="1" x14ac:dyDescent="0.25">
      <c r="C1656" s="140"/>
      <c r="F1656" s="140"/>
    </row>
    <row r="1657" spans="3:6" hidden="1" x14ac:dyDescent="0.25">
      <c r="C1657" s="140"/>
      <c r="F1657" s="140"/>
    </row>
    <row r="1658" spans="3:6" hidden="1" x14ac:dyDescent="0.25">
      <c r="C1658" s="140"/>
      <c r="F1658" s="140"/>
    </row>
    <row r="1659" spans="3:6" hidden="1" x14ac:dyDescent="0.25">
      <c r="C1659" s="140"/>
      <c r="F1659" s="140"/>
    </row>
    <row r="1660" spans="3:6" hidden="1" x14ac:dyDescent="0.25">
      <c r="C1660" s="140"/>
      <c r="F1660" s="140"/>
    </row>
    <row r="1661" spans="3:6" hidden="1" x14ac:dyDescent="0.25">
      <c r="C1661" s="140"/>
      <c r="F1661" s="140"/>
    </row>
    <row r="1662" spans="3:6" hidden="1" x14ac:dyDescent="0.25">
      <c r="C1662" s="140"/>
      <c r="F1662" s="140"/>
    </row>
    <row r="1663" spans="3:6" hidden="1" x14ac:dyDescent="0.25">
      <c r="C1663" s="140"/>
      <c r="F1663" s="140"/>
    </row>
    <row r="1664" spans="3:6" hidden="1" x14ac:dyDescent="0.25">
      <c r="C1664" s="140"/>
      <c r="F1664" s="140"/>
    </row>
    <row r="1665" spans="3:6" hidden="1" x14ac:dyDescent="0.25">
      <c r="C1665" s="140"/>
      <c r="F1665" s="140"/>
    </row>
    <row r="1666" spans="3:6" hidden="1" x14ac:dyDescent="0.25">
      <c r="C1666" s="140"/>
      <c r="F1666" s="140"/>
    </row>
    <row r="1667" spans="3:6" hidden="1" x14ac:dyDescent="0.25">
      <c r="C1667" s="140"/>
      <c r="F1667" s="140"/>
    </row>
    <row r="1668" spans="3:6" hidden="1" x14ac:dyDescent="0.25">
      <c r="C1668" s="140"/>
      <c r="F1668" s="140"/>
    </row>
    <row r="1669" spans="3:6" hidden="1" x14ac:dyDescent="0.25">
      <c r="C1669" s="140"/>
      <c r="F1669" s="140"/>
    </row>
    <row r="1670" spans="3:6" hidden="1" x14ac:dyDescent="0.25">
      <c r="C1670" s="140"/>
      <c r="F1670" s="140"/>
    </row>
    <row r="1671" spans="3:6" hidden="1" x14ac:dyDescent="0.25">
      <c r="C1671" s="140"/>
      <c r="F1671" s="140"/>
    </row>
    <row r="1672" spans="3:6" hidden="1" x14ac:dyDescent="0.25">
      <c r="C1672" s="140"/>
      <c r="F1672" s="140"/>
    </row>
    <row r="1673" spans="3:6" hidden="1" x14ac:dyDescent="0.25">
      <c r="C1673" s="140"/>
      <c r="F1673" s="140"/>
    </row>
    <row r="1674" spans="3:6" hidden="1" x14ac:dyDescent="0.25">
      <c r="C1674" s="140"/>
      <c r="F1674" s="140"/>
    </row>
    <row r="1675" spans="3:6" hidden="1" x14ac:dyDescent="0.25">
      <c r="C1675" s="140"/>
      <c r="F1675" s="140"/>
    </row>
    <row r="1676" spans="3:6" hidden="1" x14ac:dyDescent="0.25">
      <c r="C1676" s="140"/>
      <c r="F1676" s="140"/>
    </row>
    <row r="1677" spans="3:6" hidden="1" x14ac:dyDescent="0.25">
      <c r="C1677" s="140"/>
      <c r="F1677" s="140"/>
    </row>
    <row r="1678" spans="3:6" hidden="1" x14ac:dyDescent="0.25">
      <c r="C1678" s="140"/>
      <c r="F1678" s="140"/>
    </row>
    <row r="1679" spans="3:6" hidden="1" x14ac:dyDescent="0.25">
      <c r="C1679" s="140"/>
      <c r="F1679" s="140"/>
    </row>
    <row r="1680" spans="3:6" hidden="1" x14ac:dyDescent="0.25">
      <c r="C1680" s="140"/>
      <c r="F1680" s="140"/>
    </row>
    <row r="1681" spans="3:6" hidden="1" x14ac:dyDescent="0.25">
      <c r="C1681" s="140"/>
      <c r="F1681" s="140"/>
    </row>
    <row r="1682" spans="3:6" hidden="1" x14ac:dyDescent="0.25">
      <c r="C1682" s="140"/>
      <c r="F1682" s="140"/>
    </row>
    <row r="1683" spans="3:6" hidden="1" x14ac:dyDescent="0.25">
      <c r="C1683" s="140"/>
      <c r="F1683" s="140"/>
    </row>
    <row r="1684" spans="3:6" hidden="1" x14ac:dyDescent="0.25">
      <c r="C1684" s="140"/>
      <c r="F1684" s="140"/>
    </row>
    <row r="1685" spans="3:6" hidden="1" x14ac:dyDescent="0.25">
      <c r="C1685" s="140"/>
      <c r="F1685" s="140"/>
    </row>
    <row r="1686" spans="3:6" hidden="1" x14ac:dyDescent="0.25">
      <c r="C1686" s="140"/>
      <c r="F1686" s="140"/>
    </row>
    <row r="1687" spans="3:6" hidden="1" x14ac:dyDescent="0.25">
      <c r="C1687" s="140"/>
      <c r="F1687" s="140"/>
    </row>
    <row r="1688" spans="3:6" hidden="1" x14ac:dyDescent="0.25">
      <c r="C1688" s="140"/>
      <c r="F1688" s="140"/>
    </row>
    <row r="1689" spans="3:6" hidden="1" x14ac:dyDescent="0.25">
      <c r="C1689" s="140"/>
      <c r="F1689" s="140"/>
    </row>
    <row r="1690" spans="3:6" hidden="1" x14ac:dyDescent="0.25">
      <c r="C1690" s="140"/>
      <c r="F1690" s="140"/>
    </row>
    <row r="1691" spans="3:6" hidden="1" x14ac:dyDescent="0.25">
      <c r="C1691" s="140"/>
      <c r="F1691" s="140"/>
    </row>
    <row r="1692" spans="3:6" hidden="1" x14ac:dyDescent="0.25">
      <c r="C1692" s="140"/>
      <c r="F1692" s="140"/>
    </row>
    <row r="1693" spans="3:6" hidden="1" x14ac:dyDescent="0.25">
      <c r="C1693" s="140"/>
      <c r="F1693" s="140"/>
    </row>
    <row r="1694" spans="3:6" hidden="1" x14ac:dyDescent="0.25">
      <c r="C1694" s="140"/>
      <c r="F1694" s="140"/>
    </row>
    <row r="1695" spans="3:6" hidden="1" x14ac:dyDescent="0.25">
      <c r="C1695" s="140"/>
      <c r="F1695" s="140"/>
    </row>
    <row r="1696" spans="3:6" hidden="1" x14ac:dyDescent="0.25">
      <c r="C1696" s="140"/>
      <c r="F1696" s="140"/>
    </row>
    <row r="1697" spans="3:6" hidden="1" x14ac:dyDescent="0.25">
      <c r="C1697" s="140"/>
      <c r="F1697" s="140"/>
    </row>
    <row r="1698" spans="3:6" hidden="1" x14ac:dyDescent="0.25">
      <c r="C1698" s="140"/>
      <c r="F1698" s="140"/>
    </row>
    <row r="1699" spans="3:6" hidden="1" x14ac:dyDescent="0.25">
      <c r="C1699" s="140"/>
      <c r="F1699" s="140"/>
    </row>
    <row r="1700" spans="3:6" hidden="1" x14ac:dyDescent="0.25">
      <c r="C1700" s="140"/>
      <c r="F1700" s="140"/>
    </row>
    <row r="1701" spans="3:6" hidden="1" x14ac:dyDescent="0.25">
      <c r="C1701" s="140"/>
      <c r="F1701" s="140"/>
    </row>
    <row r="1702" spans="3:6" hidden="1" x14ac:dyDescent="0.25">
      <c r="C1702" s="140"/>
      <c r="F1702" s="140"/>
    </row>
    <row r="1703" spans="3:6" hidden="1" x14ac:dyDescent="0.25">
      <c r="C1703" s="140"/>
      <c r="F1703" s="140"/>
    </row>
    <row r="1704" spans="3:6" hidden="1" x14ac:dyDescent="0.25">
      <c r="C1704" s="140"/>
      <c r="F1704" s="140"/>
    </row>
    <row r="1705" spans="3:6" hidden="1" x14ac:dyDescent="0.25">
      <c r="C1705" s="140"/>
      <c r="F1705" s="140"/>
    </row>
    <row r="1706" spans="3:6" hidden="1" x14ac:dyDescent="0.25">
      <c r="C1706" s="140"/>
      <c r="F1706" s="140"/>
    </row>
    <row r="1707" spans="3:6" hidden="1" x14ac:dyDescent="0.25">
      <c r="C1707" s="140"/>
      <c r="F1707" s="140"/>
    </row>
    <row r="1708" spans="3:6" hidden="1" x14ac:dyDescent="0.25">
      <c r="C1708" s="140"/>
      <c r="F1708" s="140"/>
    </row>
    <row r="1709" spans="3:6" hidden="1" x14ac:dyDescent="0.25">
      <c r="C1709" s="140"/>
      <c r="F1709" s="140"/>
    </row>
    <row r="1710" spans="3:6" hidden="1" x14ac:dyDescent="0.25">
      <c r="C1710" s="140"/>
      <c r="F1710" s="140"/>
    </row>
    <row r="1711" spans="3:6" hidden="1" x14ac:dyDescent="0.25">
      <c r="C1711" s="140"/>
      <c r="F1711" s="140"/>
    </row>
    <row r="1712" spans="3:6" hidden="1" x14ac:dyDescent="0.25">
      <c r="C1712" s="140"/>
      <c r="F1712" s="140"/>
    </row>
    <row r="1713" spans="3:6" hidden="1" x14ac:dyDescent="0.25">
      <c r="C1713" s="140"/>
      <c r="F1713" s="140"/>
    </row>
    <row r="1714" spans="3:6" hidden="1" x14ac:dyDescent="0.25">
      <c r="C1714" s="140"/>
      <c r="F1714" s="140"/>
    </row>
    <row r="1715" spans="3:6" hidden="1" x14ac:dyDescent="0.25">
      <c r="C1715" s="140"/>
      <c r="F1715" s="140"/>
    </row>
    <row r="1716" spans="3:6" hidden="1" x14ac:dyDescent="0.25">
      <c r="C1716" s="140"/>
      <c r="F1716" s="140"/>
    </row>
    <row r="1717" spans="3:6" hidden="1" x14ac:dyDescent="0.25">
      <c r="C1717" s="140"/>
      <c r="F1717" s="140"/>
    </row>
    <row r="1718" spans="3:6" hidden="1" x14ac:dyDescent="0.25">
      <c r="C1718" s="140"/>
      <c r="F1718" s="140"/>
    </row>
    <row r="1719" spans="3:6" hidden="1" x14ac:dyDescent="0.25">
      <c r="C1719" s="140"/>
      <c r="F1719" s="140"/>
    </row>
    <row r="1720" spans="3:6" hidden="1" x14ac:dyDescent="0.25">
      <c r="C1720" s="140"/>
      <c r="F1720" s="140"/>
    </row>
    <row r="1721" spans="3:6" hidden="1" x14ac:dyDescent="0.25">
      <c r="C1721" s="140"/>
      <c r="F1721" s="140"/>
    </row>
    <row r="1722" spans="3:6" hidden="1" x14ac:dyDescent="0.25">
      <c r="C1722" s="140"/>
      <c r="F1722" s="140"/>
    </row>
    <row r="1723" spans="3:6" hidden="1" x14ac:dyDescent="0.25">
      <c r="C1723" s="140"/>
      <c r="F1723" s="140"/>
    </row>
    <row r="1724" spans="3:6" hidden="1" x14ac:dyDescent="0.25">
      <c r="C1724" s="140"/>
      <c r="F1724" s="140"/>
    </row>
    <row r="1725" spans="3:6" hidden="1" x14ac:dyDescent="0.25">
      <c r="C1725" s="140"/>
      <c r="F1725" s="140"/>
    </row>
    <row r="1726" spans="3:6" hidden="1" x14ac:dyDescent="0.25">
      <c r="C1726" s="140"/>
      <c r="F1726" s="140"/>
    </row>
    <row r="1727" spans="3:6" hidden="1" x14ac:dyDescent="0.25">
      <c r="C1727" s="140"/>
      <c r="F1727" s="140"/>
    </row>
    <row r="1728" spans="3:6" hidden="1" x14ac:dyDescent="0.25">
      <c r="C1728" s="140"/>
      <c r="F1728" s="140"/>
    </row>
    <row r="1729" spans="3:6" hidden="1" x14ac:dyDescent="0.25">
      <c r="C1729" s="140"/>
      <c r="F1729" s="140"/>
    </row>
    <row r="1730" spans="3:6" hidden="1" x14ac:dyDescent="0.25">
      <c r="C1730" s="140"/>
      <c r="F1730" s="140"/>
    </row>
    <row r="1731" spans="3:6" hidden="1" x14ac:dyDescent="0.25">
      <c r="C1731" s="140"/>
      <c r="F1731" s="140"/>
    </row>
    <row r="1732" spans="3:6" hidden="1" x14ac:dyDescent="0.25">
      <c r="C1732" s="140"/>
      <c r="F1732" s="140"/>
    </row>
    <row r="1733" spans="3:6" hidden="1" x14ac:dyDescent="0.25">
      <c r="C1733" s="140"/>
      <c r="F1733" s="140"/>
    </row>
    <row r="1734" spans="3:6" hidden="1" x14ac:dyDescent="0.25">
      <c r="C1734" s="140"/>
      <c r="F1734" s="140"/>
    </row>
    <row r="1735" spans="3:6" hidden="1" x14ac:dyDescent="0.25">
      <c r="C1735" s="140"/>
      <c r="F1735" s="140"/>
    </row>
    <row r="1736" spans="3:6" hidden="1" x14ac:dyDescent="0.25">
      <c r="C1736" s="140"/>
      <c r="F1736" s="140"/>
    </row>
    <row r="1737" spans="3:6" hidden="1" x14ac:dyDescent="0.25">
      <c r="C1737" s="140"/>
      <c r="F1737" s="140"/>
    </row>
    <row r="1738" spans="3:6" hidden="1" x14ac:dyDescent="0.25">
      <c r="C1738" s="140"/>
      <c r="F1738" s="140"/>
    </row>
    <row r="1739" spans="3:6" hidden="1" x14ac:dyDescent="0.25">
      <c r="C1739" s="140"/>
      <c r="F1739" s="140"/>
    </row>
    <row r="1740" spans="3:6" hidden="1" x14ac:dyDescent="0.25">
      <c r="C1740" s="140"/>
      <c r="F1740" s="140"/>
    </row>
    <row r="1741" spans="3:6" hidden="1" x14ac:dyDescent="0.25">
      <c r="C1741" s="140"/>
      <c r="F1741" s="140"/>
    </row>
    <row r="1742" spans="3:6" hidden="1" x14ac:dyDescent="0.25">
      <c r="C1742" s="140"/>
      <c r="F1742" s="140"/>
    </row>
    <row r="1743" spans="3:6" hidden="1" x14ac:dyDescent="0.25">
      <c r="C1743" s="140"/>
      <c r="F1743" s="140"/>
    </row>
    <row r="1744" spans="3:6" hidden="1" x14ac:dyDescent="0.25">
      <c r="C1744" s="140"/>
      <c r="F1744" s="140"/>
    </row>
    <row r="1745" spans="3:6" hidden="1" x14ac:dyDescent="0.25">
      <c r="C1745" s="140"/>
      <c r="F1745" s="140"/>
    </row>
    <row r="1746" spans="3:6" hidden="1" x14ac:dyDescent="0.25">
      <c r="C1746" s="140"/>
      <c r="F1746" s="140"/>
    </row>
    <row r="1747" spans="3:6" hidden="1" x14ac:dyDescent="0.25">
      <c r="C1747" s="140"/>
      <c r="F1747" s="140"/>
    </row>
    <row r="1748" spans="3:6" hidden="1" x14ac:dyDescent="0.25">
      <c r="C1748" s="140"/>
      <c r="F1748" s="140"/>
    </row>
    <row r="1749" spans="3:6" hidden="1" x14ac:dyDescent="0.25">
      <c r="C1749" s="140"/>
      <c r="F1749" s="140"/>
    </row>
    <row r="1750" spans="3:6" hidden="1" x14ac:dyDescent="0.25">
      <c r="C1750" s="140"/>
      <c r="F1750" s="140"/>
    </row>
    <row r="1751" spans="3:6" hidden="1" x14ac:dyDescent="0.25">
      <c r="C1751" s="140"/>
      <c r="F1751" s="140"/>
    </row>
    <row r="1752" spans="3:6" hidden="1" x14ac:dyDescent="0.25">
      <c r="C1752" s="140"/>
      <c r="F1752" s="140"/>
    </row>
    <row r="1753" spans="3:6" hidden="1" x14ac:dyDescent="0.25">
      <c r="C1753" s="140"/>
      <c r="F1753" s="140"/>
    </row>
    <row r="1754" spans="3:6" hidden="1" x14ac:dyDescent="0.25">
      <c r="C1754" s="140"/>
      <c r="F1754" s="140"/>
    </row>
    <row r="1755" spans="3:6" hidden="1" x14ac:dyDescent="0.25">
      <c r="C1755" s="140"/>
      <c r="F1755" s="140"/>
    </row>
    <row r="1756" spans="3:6" hidden="1" x14ac:dyDescent="0.25">
      <c r="C1756" s="140"/>
      <c r="F1756" s="140"/>
    </row>
    <row r="1757" spans="3:6" hidden="1" x14ac:dyDescent="0.25">
      <c r="C1757" s="140"/>
      <c r="F1757" s="140"/>
    </row>
    <row r="1758" spans="3:6" hidden="1" x14ac:dyDescent="0.25">
      <c r="C1758" s="140"/>
      <c r="F1758" s="140"/>
    </row>
    <row r="1759" spans="3:6" hidden="1" x14ac:dyDescent="0.25">
      <c r="C1759" s="140"/>
      <c r="F1759" s="140"/>
    </row>
    <row r="1760" spans="3:6" hidden="1" x14ac:dyDescent="0.25">
      <c r="C1760" s="140"/>
      <c r="F1760" s="140"/>
    </row>
    <row r="1761" spans="3:6" hidden="1" x14ac:dyDescent="0.25">
      <c r="C1761" s="140"/>
      <c r="F1761" s="140"/>
    </row>
    <row r="1762" spans="3:6" hidden="1" x14ac:dyDescent="0.25">
      <c r="C1762" s="140"/>
      <c r="F1762" s="140"/>
    </row>
    <row r="1763" spans="3:6" hidden="1" x14ac:dyDescent="0.25">
      <c r="C1763" s="140"/>
      <c r="F1763" s="140"/>
    </row>
    <row r="1764" spans="3:6" hidden="1" x14ac:dyDescent="0.25">
      <c r="C1764" s="140"/>
      <c r="F1764" s="140"/>
    </row>
    <row r="1765" spans="3:6" hidden="1" x14ac:dyDescent="0.25">
      <c r="C1765" s="140"/>
      <c r="F1765" s="140"/>
    </row>
    <row r="1766" spans="3:6" hidden="1" x14ac:dyDescent="0.25">
      <c r="C1766" s="140"/>
      <c r="F1766" s="140"/>
    </row>
    <row r="1767" spans="3:6" hidden="1" x14ac:dyDescent="0.25">
      <c r="C1767" s="140"/>
      <c r="F1767" s="140"/>
    </row>
    <row r="1768" spans="3:6" hidden="1" x14ac:dyDescent="0.25">
      <c r="C1768" s="140"/>
      <c r="F1768" s="140"/>
    </row>
    <row r="1769" spans="3:6" hidden="1" x14ac:dyDescent="0.25">
      <c r="C1769" s="140"/>
      <c r="F1769" s="140"/>
    </row>
    <row r="1770" spans="3:6" hidden="1" x14ac:dyDescent="0.25">
      <c r="C1770" s="140"/>
      <c r="F1770" s="140"/>
    </row>
    <row r="1771" spans="3:6" hidden="1" x14ac:dyDescent="0.25">
      <c r="C1771" s="140"/>
      <c r="F1771" s="140"/>
    </row>
    <row r="1772" spans="3:6" hidden="1" x14ac:dyDescent="0.25">
      <c r="C1772" s="140"/>
      <c r="F1772" s="140"/>
    </row>
    <row r="1773" spans="3:6" hidden="1" x14ac:dyDescent="0.25">
      <c r="C1773" s="140"/>
      <c r="F1773" s="140"/>
    </row>
    <row r="1774" spans="3:6" hidden="1" x14ac:dyDescent="0.25">
      <c r="C1774" s="140"/>
      <c r="F1774" s="140"/>
    </row>
    <row r="1775" spans="3:6" hidden="1" x14ac:dyDescent="0.25">
      <c r="C1775" s="140"/>
      <c r="F1775" s="140"/>
    </row>
    <row r="1776" spans="3:6" hidden="1" x14ac:dyDescent="0.25">
      <c r="C1776" s="140"/>
      <c r="F1776" s="140"/>
    </row>
    <row r="1777" spans="3:6" hidden="1" x14ac:dyDescent="0.25">
      <c r="C1777" s="140"/>
      <c r="F1777" s="140"/>
    </row>
    <row r="1778" spans="3:6" hidden="1" x14ac:dyDescent="0.25">
      <c r="C1778" s="140"/>
      <c r="F1778" s="140"/>
    </row>
    <row r="1779" spans="3:6" hidden="1" x14ac:dyDescent="0.25">
      <c r="C1779" s="140"/>
      <c r="F1779" s="140"/>
    </row>
    <row r="1780" spans="3:6" hidden="1" x14ac:dyDescent="0.25">
      <c r="C1780" s="140"/>
      <c r="F1780" s="140"/>
    </row>
    <row r="1781" spans="3:6" hidden="1" x14ac:dyDescent="0.25">
      <c r="C1781" s="140"/>
      <c r="F1781" s="140"/>
    </row>
    <row r="1782" spans="3:6" hidden="1" x14ac:dyDescent="0.25">
      <c r="C1782" s="140"/>
      <c r="F1782" s="140"/>
    </row>
    <row r="1783" spans="3:6" hidden="1" x14ac:dyDescent="0.25">
      <c r="C1783" s="140"/>
      <c r="F1783" s="140"/>
    </row>
    <row r="1784" spans="3:6" hidden="1" x14ac:dyDescent="0.25">
      <c r="C1784" s="140"/>
      <c r="F1784" s="140"/>
    </row>
    <row r="1785" spans="3:6" hidden="1" x14ac:dyDescent="0.25">
      <c r="C1785" s="140"/>
      <c r="F1785" s="140"/>
    </row>
    <row r="1786" spans="3:6" hidden="1" x14ac:dyDescent="0.25">
      <c r="C1786" s="140"/>
      <c r="F1786" s="140"/>
    </row>
    <row r="1787" spans="3:6" hidden="1" x14ac:dyDescent="0.25">
      <c r="C1787" s="140"/>
      <c r="F1787" s="140"/>
    </row>
    <row r="1788" spans="3:6" hidden="1" x14ac:dyDescent="0.25">
      <c r="C1788" s="140"/>
      <c r="F1788" s="140"/>
    </row>
    <row r="1789" spans="3:6" hidden="1" x14ac:dyDescent="0.25">
      <c r="C1789" s="140"/>
      <c r="F1789" s="140"/>
    </row>
    <row r="1790" spans="3:6" hidden="1" x14ac:dyDescent="0.25">
      <c r="C1790" s="140"/>
      <c r="F1790" s="140"/>
    </row>
    <row r="1791" spans="3:6" hidden="1" x14ac:dyDescent="0.25">
      <c r="C1791" s="140"/>
      <c r="F1791" s="140"/>
    </row>
    <row r="1792" spans="3:6" hidden="1" x14ac:dyDescent="0.25">
      <c r="C1792" s="140"/>
      <c r="F1792" s="140"/>
    </row>
    <row r="1793" spans="3:6" hidden="1" x14ac:dyDescent="0.25">
      <c r="C1793" s="140"/>
      <c r="F1793" s="140"/>
    </row>
    <row r="1794" spans="3:6" hidden="1" x14ac:dyDescent="0.25">
      <c r="C1794" s="140"/>
      <c r="F1794" s="140"/>
    </row>
    <row r="1795" spans="3:6" hidden="1" x14ac:dyDescent="0.25">
      <c r="C1795" s="140"/>
      <c r="F1795" s="140"/>
    </row>
    <row r="1796" spans="3:6" hidden="1" x14ac:dyDescent="0.25">
      <c r="C1796" s="140"/>
      <c r="F1796" s="140"/>
    </row>
    <row r="1797" spans="3:6" hidden="1" x14ac:dyDescent="0.25">
      <c r="C1797" s="140"/>
      <c r="F1797" s="140"/>
    </row>
    <row r="1798" spans="3:6" hidden="1" x14ac:dyDescent="0.25">
      <c r="C1798" s="140"/>
      <c r="F1798" s="140"/>
    </row>
    <row r="1799" spans="3:6" hidden="1" x14ac:dyDescent="0.25">
      <c r="C1799" s="140"/>
      <c r="F1799" s="140"/>
    </row>
    <row r="1800" spans="3:6" hidden="1" x14ac:dyDescent="0.25">
      <c r="C1800" s="140"/>
      <c r="F1800" s="140"/>
    </row>
    <row r="1801" spans="3:6" hidden="1" x14ac:dyDescent="0.25">
      <c r="C1801" s="140"/>
      <c r="F1801" s="140"/>
    </row>
    <row r="1802" spans="3:6" hidden="1" x14ac:dyDescent="0.25">
      <c r="C1802" s="140"/>
      <c r="F1802" s="140"/>
    </row>
    <row r="1803" spans="3:6" hidden="1" x14ac:dyDescent="0.25">
      <c r="C1803" s="140"/>
      <c r="F1803" s="140"/>
    </row>
    <row r="1804" spans="3:6" hidden="1" x14ac:dyDescent="0.25">
      <c r="C1804" s="140"/>
      <c r="F1804" s="140"/>
    </row>
    <row r="1805" spans="3:6" hidden="1" x14ac:dyDescent="0.25">
      <c r="C1805" s="140"/>
      <c r="F1805" s="140"/>
    </row>
    <row r="1806" spans="3:6" hidden="1" x14ac:dyDescent="0.25">
      <c r="C1806" s="140"/>
      <c r="F1806" s="140"/>
    </row>
    <row r="1807" spans="3:6" hidden="1" x14ac:dyDescent="0.25">
      <c r="C1807" s="140"/>
      <c r="F1807" s="140"/>
    </row>
    <row r="1808" spans="3:6" hidden="1" x14ac:dyDescent="0.25">
      <c r="C1808" s="140"/>
      <c r="F1808" s="140"/>
    </row>
    <row r="1809" spans="3:6" hidden="1" x14ac:dyDescent="0.25">
      <c r="C1809" s="140"/>
      <c r="F1809" s="140"/>
    </row>
    <row r="1810" spans="3:6" hidden="1" x14ac:dyDescent="0.25">
      <c r="C1810" s="140"/>
      <c r="F1810" s="140"/>
    </row>
    <row r="1811" spans="3:6" hidden="1" x14ac:dyDescent="0.25">
      <c r="C1811" s="140"/>
      <c r="F1811" s="140"/>
    </row>
    <row r="1812" spans="3:6" hidden="1" x14ac:dyDescent="0.25">
      <c r="C1812" s="140"/>
      <c r="F1812" s="140"/>
    </row>
    <row r="1813" spans="3:6" hidden="1" x14ac:dyDescent="0.25">
      <c r="C1813" s="140"/>
      <c r="F1813" s="140"/>
    </row>
    <row r="1814" spans="3:6" hidden="1" x14ac:dyDescent="0.25">
      <c r="C1814" s="140"/>
      <c r="F1814" s="140"/>
    </row>
    <row r="1815" spans="3:6" hidden="1" x14ac:dyDescent="0.25">
      <c r="C1815" s="140"/>
      <c r="F1815" s="140"/>
    </row>
    <row r="1816" spans="3:6" hidden="1" x14ac:dyDescent="0.25">
      <c r="C1816" s="140"/>
      <c r="F1816" s="140"/>
    </row>
    <row r="1817" spans="3:6" hidden="1" x14ac:dyDescent="0.25">
      <c r="C1817" s="140"/>
      <c r="F1817" s="140"/>
    </row>
    <row r="1818" spans="3:6" hidden="1" x14ac:dyDescent="0.25">
      <c r="C1818" s="140"/>
      <c r="F1818" s="140"/>
    </row>
    <row r="1819" spans="3:6" hidden="1" x14ac:dyDescent="0.25">
      <c r="C1819" s="140"/>
      <c r="F1819" s="140"/>
    </row>
    <row r="1820" spans="3:6" hidden="1" x14ac:dyDescent="0.25">
      <c r="C1820" s="140"/>
      <c r="F1820" s="140"/>
    </row>
    <row r="1821" spans="3:6" hidden="1" x14ac:dyDescent="0.25">
      <c r="C1821" s="140"/>
      <c r="F1821" s="140"/>
    </row>
    <row r="1822" spans="3:6" hidden="1" x14ac:dyDescent="0.25">
      <c r="C1822" s="140"/>
      <c r="F1822" s="140"/>
    </row>
    <row r="1823" spans="3:6" hidden="1" x14ac:dyDescent="0.25">
      <c r="C1823" s="140"/>
      <c r="F1823" s="140"/>
    </row>
    <row r="1824" spans="3:6" hidden="1" x14ac:dyDescent="0.25">
      <c r="C1824" s="140"/>
      <c r="F1824" s="140"/>
    </row>
    <row r="1825" spans="3:6" hidden="1" x14ac:dyDescent="0.25">
      <c r="C1825" s="140"/>
      <c r="F1825" s="140"/>
    </row>
    <row r="1826" spans="3:6" hidden="1" x14ac:dyDescent="0.25">
      <c r="C1826" s="140"/>
      <c r="F1826" s="140"/>
    </row>
    <row r="1827" spans="3:6" hidden="1" x14ac:dyDescent="0.25">
      <c r="C1827" s="140"/>
      <c r="F1827" s="140"/>
    </row>
    <row r="1828" spans="3:6" hidden="1" x14ac:dyDescent="0.25">
      <c r="C1828" s="140"/>
      <c r="F1828" s="140"/>
    </row>
    <row r="1829" spans="3:6" hidden="1" x14ac:dyDescent="0.25">
      <c r="C1829" s="140"/>
      <c r="F1829" s="140"/>
    </row>
    <row r="1830" spans="3:6" hidden="1" x14ac:dyDescent="0.25">
      <c r="C1830" s="140"/>
      <c r="F1830" s="140"/>
    </row>
    <row r="1831" spans="3:6" hidden="1" x14ac:dyDescent="0.25">
      <c r="C1831" s="140"/>
      <c r="F1831" s="140"/>
    </row>
    <row r="1832" spans="3:6" hidden="1" x14ac:dyDescent="0.25">
      <c r="C1832" s="140"/>
      <c r="F1832" s="140"/>
    </row>
    <row r="1833" spans="3:6" hidden="1" x14ac:dyDescent="0.25">
      <c r="C1833" s="140"/>
      <c r="F1833" s="140"/>
    </row>
    <row r="1834" spans="3:6" hidden="1" x14ac:dyDescent="0.25">
      <c r="C1834" s="140"/>
      <c r="F1834" s="140"/>
    </row>
    <row r="1835" spans="3:6" hidden="1" x14ac:dyDescent="0.25">
      <c r="C1835" s="140"/>
      <c r="F1835" s="140"/>
    </row>
    <row r="1836" spans="3:6" hidden="1" x14ac:dyDescent="0.25">
      <c r="C1836" s="140"/>
      <c r="F1836" s="140"/>
    </row>
    <row r="1837" spans="3:6" hidden="1" x14ac:dyDescent="0.25">
      <c r="C1837" s="140"/>
      <c r="F1837" s="140"/>
    </row>
    <row r="1838" spans="3:6" hidden="1" x14ac:dyDescent="0.25">
      <c r="C1838" s="140"/>
      <c r="F1838" s="140"/>
    </row>
    <row r="1839" spans="3:6" hidden="1" x14ac:dyDescent="0.25">
      <c r="C1839" s="140"/>
      <c r="F1839" s="140"/>
    </row>
    <row r="1840" spans="3:6" hidden="1" x14ac:dyDescent="0.25">
      <c r="C1840" s="140"/>
      <c r="F1840" s="140"/>
    </row>
    <row r="1841" spans="3:6" hidden="1" x14ac:dyDescent="0.25">
      <c r="C1841" s="140"/>
      <c r="F1841" s="140"/>
    </row>
    <row r="1842" spans="3:6" hidden="1" x14ac:dyDescent="0.25">
      <c r="C1842" s="140"/>
      <c r="F1842" s="140"/>
    </row>
    <row r="1843" spans="3:6" hidden="1" x14ac:dyDescent="0.25">
      <c r="C1843" s="140"/>
      <c r="F1843" s="140"/>
    </row>
    <row r="1844" spans="3:6" hidden="1" x14ac:dyDescent="0.25">
      <c r="C1844" s="140"/>
      <c r="F1844" s="140"/>
    </row>
    <row r="1845" spans="3:6" hidden="1" x14ac:dyDescent="0.25">
      <c r="C1845" s="140"/>
      <c r="F1845" s="140"/>
    </row>
    <row r="1846" spans="3:6" hidden="1" x14ac:dyDescent="0.25">
      <c r="C1846" s="140"/>
      <c r="F1846" s="140"/>
    </row>
    <row r="1847" spans="3:6" hidden="1" x14ac:dyDescent="0.25">
      <c r="C1847" s="140"/>
      <c r="F1847" s="140"/>
    </row>
    <row r="1848" spans="3:6" hidden="1" x14ac:dyDescent="0.25">
      <c r="C1848" s="140"/>
      <c r="F1848" s="140"/>
    </row>
    <row r="1849" spans="3:6" hidden="1" x14ac:dyDescent="0.25">
      <c r="C1849" s="140"/>
      <c r="F1849" s="140"/>
    </row>
    <row r="1850" spans="3:6" hidden="1" x14ac:dyDescent="0.25">
      <c r="C1850" s="140"/>
      <c r="F1850" s="140"/>
    </row>
    <row r="1851" spans="3:6" hidden="1" x14ac:dyDescent="0.25">
      <c r="C1851" s="140"/>
      <c r="F1851" s="140"/>
    </row>
    <row r="1852" spans="3:6" hidden="1" x14ac:dyDescent="0.25">
      <c r="C1852" s="140"/>
      <c r="F1852" s="140"/>
    </row>
    <row r="1853" spans="3:6" hidden="1" x14ac:dyDescent="0.25">
      <c r="C1853" s="140"/>
      <c r="F1853" s="140"/>
    </row>
    <row r="1854" spans="3:6" hidden="1" x14ac:dyDescent="0.25">
      <c r="C1854" s="140"/>
      <c r="F1854" s="140"/>
    </row>
    <row r="1855" spans="3:6" hidden="1" x14ac:dyDescent="0.25">
      <c r="C1855" s="140"/>
      <c r="F1855" s="140"/>
    </row>
    <row r="1856" spans="3:6" hidden="1" x14ac:dyDescent="0.25">
      <c r="C1856" s="140"/>
      <c r="F1856" s="140"/>
    </row>
    <row r="1857" spans="3:6" hidden="1" x14ac:dyDescent="0.25">
      <c r="C1857" s="140"/>
      <c r="F1857" s="140"/>
    </row>
    <row r="1858" spans="3:6" hidden="1" x14ac:dyDescent="0.25">
      <c r="C1858" s="140"/>
      <c r="F1858" s="140"/>
    </row>
    <row r="1859" spans="3:6" hidden="1" x14ac:dyDescent="0.25">
      <c r="C1859" s="140"/>
      <c r="F1859" s="140"/>
    </row>
    <row r="1860" spans="3:6" hidden="1" x14ac:dyDescent="0.25">
      <c r="C1860" s="140"/>
      <c r="F1860" s="140"/>
    </row>
    <row r="1861" spans="3:6" hidden="1" x14ac:dyDescent="0.25">
      <c r="C1861" s="140"/>
      <c r="F1861" s="140"/>
    </row>
    <row r="1862" spans="3:6" hidden="1" x14ac:dyDescent="0.25">
      <c r="C1862" s="140"/>
      <c r="F1862" s="140"/>
    </row>
    <row r="1863" spans="3:6" hidden="1" x14ac:dyDescent="0.25">
      <c r="C1863" s="140"/>
      <c r="F1863" s="140"/>
    </row>
    <row r="1864" spans="3:6" hidden="1" x14ac:dyDescent="0.25">
      <c r="C1864" s="140"/>
      <c r="F1864" s="140"/>
    </row>
    <row r="1865" spans="3:6" hidden="1" x14ac:dyDescent="0.25">
      <c r="C1865" s="140"/>
      <c r="F1865" s="140"/>
    </row>
    <row r="1866" spans="3:6" hidden="1" x14ac:dyDescent="0.25">
      <c r="C1866" s="140"/>
      <c r="F1866" s="140"/>
    </row>
    <row r="1867" spans="3:6" hidden="1" x14ac:dyDescent="0.25">
      <c r="C1867" s="140"/>
      <c r="F1867" s="140"/>
    </row>
    <row r="1868" spans="3:6" hidden="1" x14ac:dyDescent="0.25">
      <c r="C1868" s="140"/>
      <c r="F1868" s="140"/>
    </row>
    <row r="1869" spans="3:6" hidden="1" x14ac:dyDescent="0.25">
      <c r="C1869" s="140"/>
      <c r="F1869" s="140"/>
    </row>
    <row r="1870" spans="3:6" hidden="1" x14ac:dyDescent="0.25">
      <c r="C1870" s="140"/>
      <c r="F1870" s="140"/>
    </row>
    <row r="1871" spans="3:6" hidden="1" x14ac:dyDescent="0.25">
      <c r="C1871" s="140"/>
      <c r="F1871" s="140"/>
    </row>
    <row r="1872" spans="3:6" hidden="1" x14ac:dyDescent="0.25">
      <c r="C1872" s="140"/>
      <c r="F1872" s="140"/>
    </row>
    <row r="1873" spans="3:6" hidden="1" x14ac:dyDescent="0.25">
      <c r="C1873" s="140"/>
      <c r="F1873" s="140"/>
    </row>
    <row r="1874" spans="3:6" hidden="1" x14ac:dyDescent="0.25">
      <c r="C1874" s="140"/>
      <c r="F1874" s="140"/>
    </row>
    <row r="1875" spans="3:6" hidden="1" x14ac:dyDescent="0.25">
      <c r="C1875" s="140"/>
      <c r="F1875" s="140"/>
    </row>
    <row r="1876" spans="3:6" hidden="1" x14ac:dyDescent="0.25">
      <c r="C1876" s="140"/>
      <c r="F1876" s="140"/>
    </row>
    <row r="1877" spans="3:6" hidden="1" x14ac:dyDescent="0.25">
      <c r="C1877" s="140"/>
      <c r="F1877" s="140"/>
    </row>
    <row r="1878" spans="3:6" hidden="1" x14ac:dyDescent="0.25">
      <c r="C1878" s="140"/>
      <c r="F1878" s="140"/>
    </row>
    <row r="1879" spans="3:6" hidden="1" x14ac:dyDescent="0.25">
      <c r="C1879" s="140"/>
      <c r="F1879" s="140"/>
    </row>
    <row r="1880" spans="3:6" hidden="1" x14ac:dyDescent="0.25">
      <c r="C1880" s="140"/>
      <c r="F1880" s="140"/>
    </row>
    <row r="1881" spans="3:6" hidden="1" x14ac:dyDescent="0.25">
      <c r="C1881" s="140"/>
      <c r="F1881" s="140"/>
    </row>
    <row r="1882" spans="3:6" hidden="1" x14ac:dyDescent="0.25">
      <c r="C1882" s="140"/>
      <c r="F1882" s="140"/>
    </row>
    <row r="1883" spans="3:6" hidden="1" x14ac:dyDescent="0.25">
      <c r="C1883" s="140"/>
      <c r="F1883" s="140"/>
    </row>
    <row r="1884" spans="3:6" hidden="1" x14ac:dyDescent="0.25">
      <c r="C1884" s="140"/>
      <c r="F1884" s="140"/>
    </row>
    <row r="1885" spans="3:6" hidden="1" x14ac:dyDescent="0.25">
      <c r="C1885" s="140"/>
      <c r="F1885" s="140"/>
    </row>
    <row r="1886" spans="3:6" hidden="1" x14ac:dyDescent="0.25">
      <c r="C1886" s="140"/>
      <c r="F1886" s="140"/>
    </row>
    <row r="1887" spans="3:6" hidden="1" x14ac:dyDescent="0.25">
      <c r="C1887" s="140"/>
      <c r="F1887" s="140"/>
    </row>
    <row r="1888" spans="3:6" hidden="1" x14ac:dyDescent="0.25">
      <c r="C1888" s="140"/>
      <c r="F1888" s="140"/>
    </row>
    <row r="1889" spans="3:6" hidden="1" x14ac:dyDescent="0.25">
      <c r="C1889" s="140"/>
      <c r="F1889" s="140"/>
    </row>
    <row r="1890" spans="3:6" hidden="1" x14ac:dyDescent="0.25">
      <c r="C1890" s="140"/>
      <c r="F1890" s="140"/>
    </row>
    <row r="1891" spans="3:6" hidden="1" x14ac:dyDescent="0.25">
      <c r="C1891" s="140"/>
      <c r="F1891" s="140"/>
    </row>
    <row r="1892" spans="3:6" hidden="1" x14ac:dyDescent="0.25">
      <c r="C1892" s="140"/>
      <c r="F1892" s="140"/>
    </row>
    <row r="1893" spans="3:6" hidden="1" x14ac:dyDescent="0.25">
      <c r="C1893" s="140"/>
      <c r="F1893" s="140"/>
    </row>
    <row r="1894" spans="3:6" hidden="1" x14ac:dyDescent="0.25">
      <c r="C1894" s="140"/>
      <c r="F1894" s="140"/>
    </row>
    <row r="1895" spans="3:6" hidden="1" x14ac:dyDescent="0.25">
      <c r="C1895" s="140"/>
      <c r="F1895" s="140"/>
    </row>
    <row r="1896" spans="3:6" hidden="1" x14ac:dyDescent="0.25">
      <c r="C1896" s="140"/>
      <c r="F1896" s="140"/>
    </row>
    <row r="1897" spans="3:6" hidden="1" x14ac:dyDescent="0.25">
      <c r="C1897" s="140"/>
      <c r="F1897" s="140"/>
    </row>
    <row r="1898" spans="3:6" hidden="1" x14ac:dyDescent="0.25">
      <c r="C1898" s="140"/>
      <c r="F1898" s="140"/>
    </row>
    <row r="1899" spans="3:6" hidden="1" x14ac:dyDescent="0.25">
      <c r="C1899" s="140"/>
      <c r="F1899" s="140"/>
    </row>
    <row r="1900" spans="3:6" hidden="1" x14ac:dyDescent="0.25">
      <c r="C1900" s="140"/>
      <c r="F1900" s="140"/>
    </row>
    <row r="1901" spans="3:6" hidden="1" x14ac:dyDescent="0.25">
      <c r="C1901" s="140"/>
      <c r="F1901" s="140"/>
    </row>
    <row r="1902" spans="3:6" hidden="1" x14ac:dyDescent="0.25">
      <c r="C1902" s="140"/>
      <c r="F1902" s="140"/>
    </row>
    <row r="1903" spans="3:6" hidden="1" x14ac:dyDescent="0.25">
      <c r="C1903" s="140"/>
      <c r="F1903" s="140"/>
    </row>
    <row r="1904" spans="3:6" hidden="1" x14ac:dyDescent="0.25">
      <c r="C1904" s="140"/>
      <c r="F1904" s="140"/>
    </row>
    <row r="1905" spans="3:6" hidden="1" x14ac:dyDescent="0.25">
      <c r="C1905" s="140"/>
      <c r="F1905" s="140"/>
    </row>
    <row r="1906" spans="3:6" hidden="1" x14ac:dyDescent="0.25">
      <c r="C1906" s="140"/>
      <c r="F1906" s="140"/>
    </row>
    <row r="1907" spans="3:6" hidden="1" x14ac:dyDescent="0.25">
      <c r="C1907" s="140"/>
      <c r="F1907" s="140"/>
    </row>
    <row r="1908" spans="3:6" hidden="1" x14ac:dyDescent="0.25">
      <c r="C1908" s="140"/>
      <c r="F1908" s="140"/>
    </row>
    <row r="1909" spans="3:6" hidden="1" x14ac:dyDescent="0.25">
      <c r="C1909" s="140"/>
      <c r="F1909" s="140"/>
    </row>
    <row r="1910" spans="3:6" hidden="1" x14ac:dyDescent="0.25">
      <c r="C1910" s="140"/>
      <c r="F1910" s="140"/>
    </row>
    <row r="1911" spans="3:6" hidden="1" x14ac:dyDescent="0.25">
      <c r="C1911" s="140"/>
      <c r="F1911" s="140"/>
    </row>
    <row r="1912" spans="3:6" hidden="1" x14ac:dyDescent="0.25">
      <c r="C1912" s="140"/>
      <c r="F1912" s="140"/>
    </row>
    <row r="1913" spans="3:6" hidden="1" x14ac:dyDescent="0.25">
      <c r="C1913" s="140"/>
      <c r="F1913" s="140"/>
    </row>
    <row r="1914" spans="3:6" hidden="1" x14ac:dyDescent="0.25">
      <c r="C1914" s="140"/>
      <c r="F1914" s="140"/>
    </row>
    <row r="1915" spans="3:6" hidden="1" x14ac:dyDescent="0.25">
      <c r="C1915" s="140"/>
      <c r="F1915" s="140"/>
    </row>
    <row r="1916" spans="3:6" hidden="1" x14ac:dyDescent="0.25">
      <c r="C1916" s="140"/>
      <c r="F1916" s="140"/>
    </row>
    <row r="1917" spans="3:6" hidden="1" x14ac:dyDescent="0.25">
      <c r="C1917" s="140"/>
      <c r="F1917" s="140"/>
    </row>
    <row r="1918" spans="3:6" hidden="1" x14ac:dyDescent="0.25">
      <c r="C1918" s="140"/>
      <c r="F1918" s="140"/>
    </row>
    <row r="1919" spans="3:6" hidden="1" x14ac:dyDescent="0.25">
      <c r="C1919" s="140"/>
      <c r="F1919" s="140"/>
    </row>
    <row r="1920" spans="3:6" hidden="1" x14ac:dyDescent="0.25">
      <c r="C1920" s="140"/>
      <c r="F1920" s="140"/>
    </row>
    <row r="1921" spans="3:6" hidden="1" x14ac:dyDescent="0.25">
      <c r="C1921" s="140"/>
      <c r="F1921" s="140"/>
    </row>
    <row r="1922" spans="3:6" hidden="1" x14ac:dyDescent="0.25">
      <c r="C1922" s="140"/>
      <c r="F1922" s="140"/>
    </row>
    <row r="1923" spans="3:6" hidden="1" x14ac:dyDescent="0.25">
      <c r="C1923" s="140"/>
      <c r="F1923" s="140"/>
    </row>
    <row r="1924" spans="3:6" hidden="1" x14ac:dyDescent="0.25">
      <c r="C1924" s="140"/>
      <c r="F1924" s="140"/>
    </row>
    <row r="1925" spans="3:6" hidden="1" x14ac:dyDescent="0.25">
      <c r="C1925" s="140"/>
      <c r="F1925" s="140"/>
    </row>
    <row r="1926" spans="3:6" hidden="1" x14ac:dyDescent="0.25">
      <c r="C1926" s="140"/>
      <c r="F1926" s="140"/>
    </row>
    <row r="1927" spans="3:6" hidden="1" x14ac:dyDescent="0.25">
      <c r="C1927" s="140"/>
      <c r="F1927" s="140"/>
    </row>
    <row r="1928" spans="3:6" hidden="1" x14ac:dyDescent="0.25">
      <c r="C1928" s="140"/>
      <c r="F1928" s="140"/>
    </row>
    <row r="1929" spans="3:6" hidden="1" x14ac:dyDescent="0.25">
      <c r="C1929" s="140"/>
      <c r="F1929" s="140"/>
    </row>
    <row r="1930" spans="3:6" hidden="1" x14ac:dyDescent="0.25">
      <c r="C1930" s="140"/>
      <c r="F1930" s="140"/>
    </row>
    <row r="1931" spans="3:6" hidden="1" x14ac:dyDescent="0.25">
      <c r="C1931" s="140"/>
      <c r="F1931" s="140"/>
    </row>
    <row r="1932" spans="3:6" hidden="1" x14ac:dyDescent="0.25">
      <c r="C1932" s="140"/>
      <c r="F1932" s="140"/>
    </row>
    <row r="1933" spans="3:6" hidden="1" x14ac:dyDescent="0.25">
      <c r="C1933" s="140"/>
      <c r="F1933" s="140"/>
    </row>
    <row r="1934" spans="3:6" hidden="1" x14ac:dyDescent="0.25">
      <c r="C1934" s="140"/>
      <c r="F1934" s="140"/>
    </row>
    <row r="1935" spans="3:6" hidden="1" x14ac:dyDescent="0.25">
      <c r="C1935" s="140"/>
      <c r="F1935" s="140"/>
    </row>
    <row r="1936" spans="3:6" hidden="1" x14ac:dyDescent="0.25">
      <c r="C1936" s="140"/>
      <c r="F1936" s="140"/>
    </row>
    <row r="1937" x14ac:dyDescent="0.25"/>
    <row r="1938" x14ac:dyDescent="0.25"/>
    <row r="1939" x14ac:dyDescent="0.25"/>
    <row r="1940" x14ac:dyDescent="0.25"/>
    <row r="1941" x14ac:dyDescent="0.25"/>
    <row r="1942" x14ac:dyDescent="0.25"/>
    <row r="1943" x14ac:dyDescent="0.25"/>
    <row r="1944" x14ac:dyDescent="0.25"/>
    <row r="1945" x14ac:dyDescent="0.25"/>
    <row r="1946" x14ac:dyDescent="0.25"/>
    <row r="1947" x14ac:dyDescent="0.25"/>
    <row r="1948" x14ac:dyDescent="0.25"/>
    <row r="1949" x14ac:dyDescent="0.25"/>
    <row r="1950" x14ac:dyDescent="0.25"/>
    <row r="1951" x14ac:dyDescent="0.25"/>
    <row r="1952" x14ac:dyDescent="0.25"/>
    <row r="1953" x14ac:dyDescent="0.25"/>
    <row r="1954" x14ac:dyDescent="0.25"/>
    <row r="1955" x14ac:dyDescent="0.25"/>
    <row r="1956" x14ac:dyDescent="0.25"/>
    <row r="1957" x14ac:dyDescent="0.25"/>
    <row r="1958" x14ac:dyDescent="0.25"/>
    <row r="1959" x14ac:dyDescent="0.25"/>
    <row r="1960" x14ac:dyDescent="0.25"/>
    <row r="1961" x14ac:dyDescent="0.25"/>
    <row r="1962" x14ac:dyDescent="0.25"/>
    <row r="1963" x14ac:dyDescent="0.25"/>
    <row r="1964" x14ac:dyDescent="0.25"/>
    <row r="1965" x14ac:dyDescent="0.25"/>
    <row r="1966" x14ac:dyDescent="0.25"/>
    <row r="1967" x14ac:dyDescent="0.25"/>
    <row r="1968" x14ac:dyDescent="0.25"/>
    <row r="1969" x14ac:dyDescent="0.25"/>
    <row r="1970" x14ac:dyDescent="0.25"/>
    <row r="1971" x14ac:dyDescent="0.25"/>
    <row r="1972" x14ac:dyDescent="0.25"/>
    <row r="1973" x14ac:dyDescent="0.25"/>
    <row r="1974" x14ac:dyDescent="0.25"/>
    <row r="1975" x14ac:dyDescent="0.25"/>
    <row r="1976" x14ac:dyDescent="0.25"/>
    <row r="1977" x14ac:dyDescent="0.25"/>
    <row r="1978" x14ac:dyDescent="0.25"/>
    <row r="1979" x14ac:dyDescent="0.25"/>
    <row r="1980" x14ac:dyDescent="0.25"/>
    <row r="1981" x14ac:dyDescent="0.25"/>
    <row r="1982" x14ac:dyDescent="0.25"/>
    <row r="1983" x14ac:dyDescent="0.25"/>
    <row r="1984" x14ac:dyDescent="0.25"/>
    <row r="1985" x14ac:dyDescent="0.25"/>
    <row r="1986" x14ac:dyDescent="0.25"/>
    <row r="1987" x14ac:dyDescent="0.25"/>
    <row r="1988" x14ac:dyDescent="0.25"/>
    <row r="1989" x14ac:dyDescent="0.25"/>
    <row r="1990" x14ac:dyDescent="0.25"/>
    <row r="1991" x14ac:dyDescent="0.25"/>
    <row r="1992" x14ac:dyDescent="0.25"/>
    <row r="1993" x14ac:dyDescent="0.25"/>
    <row r="1994" x14ac:dyDescent="0.25"/>
    <row r="1995" x14ac:dyDescent="0.25"/>
    <row r="1996" x14ac:dyDescent="0.25"/>
    <row r="1997" x14ac:dyDescent="0.25"/>
    <row r="1998" x14ac:dyDescent="0.25"/>
    <row r="1999" x14ac:dyDescent="0.25"/>
    <row r="2000" x14ac:dyDescent="0.25"/>
    <row r="2001" x14ac:dyDescent="0.25"/>
    <row r="2002" x14ac:dyDescent="0.25"/>
    <row r="2003" x14ac:dyDescent="0.25"/>
    <row r="2004" x14ac:dyDescent="0.25"/>
    <row r="2005" x14ac:dyDescent="0.25"/>
    <row r="2006" x14ac:dyDescent="0.25"/>
    <row r="2007" x14ac:dyDescent="0.25"/>
    <row r="2008" x14ac:dyDescent="0.25"/>
    <row r="2009" x14ac:dyDescent="0.25"/>
    <row r="2010" x14ac:dyDescent="0.25"/>
    <row r="2011" x14ac:dyDescent="0.25"/>
    <row r="2012" x14ac:dyDescent="0.25"/>
    <row r="2013" x14ac:dyDescent="0.25"/>
    <row r="2014" x14ac:dyDescent="0.25"/>
    <row r="2015" x14ac:dyDescent="0.25"/>
    <row r="2016" x14ac:dyDescent="0.25"/>
    <row r="2017" x14ac:dyDescent="0.25"/>
    <row r="2018" x14ac:dyDescent="0.25"/>
    <row r="2019" x14ac:dyDescent="0.25"/>
    <row r="2020" x14ac:dyDescent="0.25"/>
    <row r="2021" x14ac:dyDescent="0.25"/>
    <row r="2022" x14ac:dyDescent="0.25"/>
    <row r="2023" x14ac:dyDescent="0.25"/>
    <row r="2024" x14ac:dyDescent="0.25"/>
    <row r="2025" x14ac:dyDescent="0.25"/>
    <row r="2026" x14ac:dyDescent="0.25"/>
    <row r="2027" x14ac:dyDescent="0.25"/>
    <row r="2028" x14ac:dyDescent="0.25"/>
    <row r="2029" x14ac:dyDescent="0.25"/>
    <row r="2030" x14ac:dyDescent="0.25"/>
    <row r="2031" x14ac:dyDescent="0.25"/>
    <row r="2032" x14ac:dyDescent="0.25"/>
    <row r="2033" x14ac:dyDescent="0.25"/>
    <row r="2034" x14ac:dyDescent="0.25"/>
    <row r="2035" x14ac:dyDescent="0.25"/>
    <row r="2036" x14ac:dyDescent="0.25"/>
    <row r="2037" x14ac:dyDescent="0.25"/>
    <row r="2038" x14ac:dyDescent="0.25"/>
    <row r="2039" x14ac:dyDescent="0.25"/>
    <row r="2040" x14ac:dyDescent="0.25"/>
    <row r="2041" x14ac:dyDescent="0.25"/>
    <row r="2042" x14ac:dyDescent="0.25"/>
  </sheetData>
  <autoFilter ref="A5:G115" xr:uid="{00000000-0009-0000-0000-000003000000}">
    <sortState xmlns:xlrd2="http://schemas.microsoft.com/office/spreadsheetml/2017/richdata2" ref="A6:G115">
      <sortCondition ref="A5:A115"/>
    </sortState>
  </autoFilter>
  <mergeCells count="1">
    <mergeCell ref="B2:D3"/>
  </mergeCells>
  <phoneticPr fontId="19" type="noConversion"/>
  <printOptions horizontalCentered="1"/>
  <pageMargins left="0.27559055119999998" right="0.27559055119999998" top="0.29527559060000003" bottom="0.29527559060000003" header="0.1181102362" footer="0.1181102362"/>
  <pageSetup paperSize="9" scale="10" orientation="landscape" r:id="rId1"/>
  <headerFooter>
    <oddFooter>&amp;L&amp;"Helvetica,Regular"&amp;K000000&amp;T&amp;C&amp;"Calibri,Regular"&amp;K000000CONFIDENCIAL&amp;R&amp;"Helvetica,Regular"&amp;K000000XINFINITY INVEST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300-000001000000}">
          <x14:formula1>
            <xm:f>Config!$F$41:$F$55</xm:f>
          </x14:formula1>
          <xm:sqref>F6:F1389</xm:sqref>
        </x14:dataValidation>
        <x14:dataValidation type="list" allowBlank="1" showInputMessage="1" showErrorMessage="1" xr:uid="{00000000-0002-0000-0300-000000000000}">
          <x14:formula1>
            <xm:f>Config!$F$9:$F$25</xm:f>
          </x14:formula1>
          <xm:sqref>B5:B2039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>
    <tabColor theme="9" tint="0.59999389629810485"/>
  </sheetPr>
  <dimension ref="A1:HO308"/>
  <sheetViews>
    <sheetView showGridLines="0" zoomScaleNormal="100" zoomScaleSheetLayoutView="100" workbookViewId="0">
      <pane xSplit="4" ySplit="6" topLeftCell="E40" activePane="bottomRight" state="frozen"/>
      <selection pane="topRight"/>
      <selection pane="bottomLeft"/>
      <selection pane="bottomRight" activeCell="N185" sqref="N185"/>
    </sheetView>
  </sheetViews>
  <sheetFormatPr defaultColWidth="12.375" defaultRowHeight="15.75" outlineLevelRow="1" outlineLevelCol="1" x14ac:dyDescent="0.25"/>
  <cols>
    <col min="1" max="1" width="4.625" style="164" customWidth="1"/>
    <col min="2" max="2" width="20.375" style="165" customWidth="1"/>
    <col min="3" max="3" width="9.875" style="165" customWidth="1"/>
    <col min="4" max="4" width="1.125" style="166" customWidth="1"/>
    <col min="5" max="35" width="12.375" style="165" customWidth="1" outlineLevel="1"/>
    <col min="36" max="36" width="14.625" style="165" customWidth="1"/>
    <col min="37" max="66" width="12.375" style="165" customWidth="1" outlineLevel="1"/>
    <col min="67" max="67" width="14.625" style="165" customWidth="1"/>
    <col min="68" max="98" width="12.375" style="165" customWidth="1" outlineLevel="1"/>
    <col min="99" max="99" width="14.625" style="165" customWidth="1"/>
    <col min="100" max="130" width="12.375" style="165" hidden="1" customWidth="1" outlineLevel="1"/>
    <col min="131" max="131" width="14.625" style="165" customWidth="1" collapsed="1"/>
    <col min="132" max="159" width="12.375" style="165" hidden="1" customWidth="1" outlineLevel="1"/>
    <col min="160" max="160" width="14.625" style="165" customWidth="1" collapsed="1"/>
    <col min="161" max="191" width="12.375" style="165" hidden="1" customWidth="1" outlineLevel="1"/>
    <col min="192" max="192" width="14.625" style="189" customWidth="1" collapsed="1"/>
    <col min="193" max="222" width="12.375" style="165" hidden="1" customWidth="1" outlineLevel="1"/>
    <col min="223" max="223" width="12.375" style="51" collapsed="1"/>
    <col min="224" max="16384" width="12.375" style="51"/>
  </cols>
  <sheetData>
    <row r="1" spans="1:222" ht="7.5" customHeight="1" x14ac:dyDescent="0.25"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8"/>
      <c r="Q1" s="168"/>
      <c r="R1" s="168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67"/>
      <c r="AP1" s="167"/>
      <c r="AQ1" s="167"/>
      <c r="AR1" s="167"/>
      <c r="AS1" s="167"/>
      <c r="AT1" s="167"/>
      <c r="AU1" s="167"/>
      <c r="AV1" s="167"/>
      <c r="AW1" s="167"/>
      <c r="AX1" s="167"/>
      <c r="AY1" s="167"/>
      <c r="AZ1" s="167"/>
      <c r="BA1" s="167"/>
      <c r="BB1" s="167"/>
      <c r="BC1" s="167"/>
      <c r="BD1" s="167"/>
      <c r="BE1" s="167"/>
      <c r="BF1" s="167"/>
      <c r="BG1" s="167"/>
      <c r="BH1" s="167"/>
      <c r="BI1" s="167"/>
      <c r="BJ1" s="167"/>
      <c r="BK1" s="167"/>
      <c r="BL1" s="167"/>
      <c r="BM1" s="167"/>
      <c r="BN1" s="167"/>
      <c r="BO1" s="167"/>
      <c r="BP1" s="167"/>
      <c r="BQ1" s="167"/>
      <c r="BR1" s="167"/>
      <c r="BS1" s="167"/>
      <c r="BT1" s="167"/>
      <c r="BU1" s="167"/>
      <c r="BV1" s="167"/>
      <c r="BW1" s="167"/>
      <c r="BX1" s="167"/>
      <c r="BY1" s="167"/>
      <c r="BZ1" s="167"/>
      <c r="CA1" s="167"/>
      <c r="CB1" s="167"/>
      <c r="CC1" s="167"/>
      <c r="CD1" s="167"/>
      <c r="CE1" s="167"/>
      <c r="CF1" s="167"/>
      <c r="CG1" s="167"/>
      <c r="CH1" s="167"/>
      <c r="CI1" s="167"/>
      <c r="CJ1" s="167"/>
      <c r="CK1" s="167"/>
      <c r="CL1" s="167"/>
      <c r="CM1" s="167"/>
      <c r="CN1" s="167"/>
      <c r="CO1" s="167"/>
      <c r="CP1" s="167"/>
      <c r="CQ1" s="167"/>
      <c r="CR1" s="167"/>
      <c r="CS1" s="167"/>
      <c r="CT1" s="167"/>
      <c r="CU1" s="167"/>
      <c r="CV1" s="167"/>
      <c r="CW1" s="167"/>
      <c r="CX1" s="167"/>
      <c r="CY1" s="167"/>
      <c r="CZ1" s="167"/>
      <c r="DA1" s="167"/>
      <c r="DB1" s="167"/>
      <c r="DC1" s="167"/>
      <c r="DD1" s="167"/>
      <c r="DE1" s="167"/>
      <c r="DF1" s="167"/>
      <c r="DG1" s="167"/>
      <c r="DH1" s="167"/>
      <c r="DI1" s="167"/>
      <c r="DJ1" s="167"/>
      <c r="DK1" s="167"/>
      <c r="DL1" s="167"/>
      <c r="DM1" s="167"/>
      <c r="DN1" s="167"/>
      <c r="DO1" s="167"/>
      <c r="DP1" s="167"/>
      <c r="DQ1" s="167"/>
      <c r="DR1" s="167"/>
      <c r="DS1" s="167"/>
      <c r="DT1" s="167"/>
      <c r="DU1" s="167"/>
      <c r="DV1" s="167"/>
      <c r="DW1" s="167"/>
      <c r="DX1" s="167"/>
      <c r="DY1" s="167"/>
      <c r="DZ1" s="167"/>
      <c r="EA1" s="167"/>
      <c r="EB1" s="167"/>
      <c r="EC1" s="167"/>
      <c r="ED1" s="167"/>
      <c r="EE1" s="167"/>
      <c r="EF1" s="167"/>
      <c r="EG1" s="167"/>
      <c r="EH1" s="167"/>
      <c r="EI1" s="167"/>
      <c r="EJ1" s="167"/>
      <c r="EK1" s="167"/>
      <c r="EL1" s="167"/>
      <c r="EM1" s="167"/>
      <c r="EN1" s="167"/>
      <c r="EO1" s="167"/>
      <c r="EP1" s="167"/>
      <c r="EQ1" s="167"/>
      <c r="ER1" s="167"/>
      <c r="ES1" s="167"/>
      <c r="ET1" s="167"/>
      <c r="EU1" s="167"/>
      <c r="EV1" s="167"/>
      <c r="EW1" s="167"/>
      <c r="EX1" s="167"/>
      <c r="EY1" s="167"/>
      <c r="EZ1" s="167"/>
      <c r="FA1" s="167"/>
      <c r="FB1" s="167"/>
      <c r="FC1" s="167"/>
      <c r="FD1" s="167"/>
      <c r="FE1" s="167"/>
      <c r="FF1" s="167"/>
      <c r="FG1" s="167"/>
      <c r="FH1" s="167"/>
      <c r="FI1" s="167"/>
      <c r="FJ1" s="167"/>
      <c r="FK1" s="167"/>
      <c r="FL1" s="167"/>
      <c r="FM1" s="167"/>
      <c r="FN1" s="167"/>
      <c r="FO1" s="167"/>
      <c r="FP1" s="167"/>
      <c r="FQ1" s="167"/>
      <c r="FR1" s="167"/>
      <c r="FS1" s="167"/>
      <c r="FT1" s="167"/>
      <c r="FU1" s="167"/>
      <c r="FV1" s="167"/>
      <c r="FW1" s="167"/>
      <c r="FX1" s="167"/>
      <c r="FY1" s="167"/>
      <c r="FZ1" s="167"/>
      <c r="GA1" s="167"/>
      <c r="GB1" s="167"/>
      <c r="GC1" s="167"/>
      <c r="GD1" s="167"/>
      <c r="GE1" s="167"/>
      <c r="GF1" s="167"/>
      <c r="GG1" s="167"/>
      <c r="GH1" s="167"/>
      <c r="GI1" s="167"/>
      <c r="GJ1" s="167"/>
      <c r="GK1" s="167"/>
      <c r="GL1" s="167"/>
      <c r="GM1" s="167"/>
      <c r="GN1" s="167"/>
      <c r="GO1" s="167"/>
      <c r="GP1" s="167"/>
      <c r="GQ1" s="167"/>
      <c r="GR1" s="167"/>
      <c r="GS1" s="167"/>
      <c r="GT1" s="167"/>
      <c r="GU1" s="167"/>
      <c r="GV1" s="167"/>
      <c r="GW1" s="167"/>
      <c r="GX1" s="167"/>
      <c r="GY1" s="167"/>
      <c r="GZ1" s="167"/>
      <c r="HA1" s="167"/>
      <c r="HB1" s="167"/>
      <c r="HC1" s="167"/>
      <c r="HD1" s="167"/>
      <c r="HE1" s="167"/>
      <c r="HF1" s="167"/>
      <c r="HG1" s="167"/>
      <c r="HH1" s="167"/>
      <c r="HI1" s="167"/>
      <c r="HJ1" s="167"/>
      <c r="HK1" s="167"/>
      <c r="HL1" s="167"/>
      <c r="HM1" s="167"/>
      <c r="HN1" s="167"/>
    </row>
    <row r="2" spans="1:222" ht="15.75" customHeight="1" x14ac:dyDescent="0.25"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8"/>
      <c r="Q2" s="168"/>
      <c r="R2" s="168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7"/>
      <c r="AL2" s="167"/>
      <c r="AM2" s="167"/>
      <c r="AN2" s="167"/>
      <c r="AO2" s="167"/>
      <c r="AP2" s="167"/>
      <c r="AQ2" s="167"/>
      <c r="AR2" s="167"/>
      <c r="AS2" s="167"/>
      <c r="AT2" s="167"/>
      <c r="AU2" s="167"/>
      <c r="AV2" s="167"/>
      <c r="AW2" s="167"/>
      <c r="AX2" s="167"/>
      <c r="AY2" s="167"/>
      <c r="AZ2" s="167"/>
      <c r="BA2" s="167"/>
      <c r="BB2" s="167"/>
      <c r="BC2" s="167"/>
      <c r="BD2" s="167"/>
      <c r="BE2" s="167"/>
      <c r="BF2" s="167"/>
      <c r="BG2" s="167"/>
      <c r="BH2" s="167"/>
      <c r="BI2" s="167"/>
      <c r="BJ2" s="167"/>
      <c r="BK2" s="167"/>
      <c r="BL2" s="167"/>
      <c r="BM2" s="167"/>
      <c r="BN2" s="167"/>
      <c r="BO2" s="167"/>
      <c r="BP2" s="167"/>
      <c r="BQ2" s="167"/>
      <c r="BR2" s="167"/>
      <c r="BS2" s="167"/>
      <c r="BT2" s="167"/>
      <c r="BU2" s="167"/>
      <c r="BV2" s="167"/>
      <c r="BW2" s="167"/>
      <c r="BX2" s="167"/>
      <c r="BY2" s="167"/>
      <c r="BZ2" s="167"/>
      <c r="CA2" s="167"/>
      <c r="CB2" s="167"/>
      <c r="CC2" s="167"/>
      <c r="CD2" s="167"/>
      <c r="CE2" s="167"/>
      <c r="CF2" s="167"/>
      <c r="CG2" s="167"/>
      <c r="CH2" s="167"/>
      <c r="CI2" s="167"/>
      <c r="CJ2" s="167"/>
      <c r="CK2" s="167"/>
      <c r="CL2" s="167"/>
      <c r="CM2" s="167"/>
      <c r="CN2" s="167"/>
      <c r="CO2" s="167"/>
      <c r="CP2" s="167"/>
      <c r="CQ2" s="167"/>
      <c r="CR2" s="167"/>
      <c r="CS2" s="167"/>
      <c r="CT2" s="167"/>
      <c r="CU2" s="167"/>
      <c r="CV2" s="167"/>
      <c r="CW2" s="167"/>
      <c r="CX2" s="167"/>
      <c r="CY2" s="167"/>
      <c r="CZ2" s="167"/>
      <c r="DA2" s="167"/>
      <c r="DB2" s="167"/>
      <c r="DC2" s="167"/>
      <c r="DD2" s="167"/>
      <c r="DE2" s="167"/>
      <c r="DF2" s="167"/>
      <c r="DG2" s="167"/>
      <c r="DH2" s="167"/>
      <c r="DI2" s="167"/>
      <c r="DJ2" s="167"/>
      <c r="DK2" s="167"/>
      <c r="DL2" s="167"/>
      <c r="DM2" s="167"/>
      <c r="DN2" s="167"/>
      <c r="DO2" s="167"/>
      <c r="DP2" s="167"/>
      <c r="DQ2" s="167"/>
      <c r="DR2" s="167"/>
      <c r="DS2" s="167"/>
      <c r="DT2" s="167"/>
      <c r="DU2" s="167"/>
      <c r="DV2" s="167"/>
      <c r="DW2" s="167"/>
      <c r="DX2" s="167"/>
      <c r="DY2" s="167"/>
      <c r="DZ2" s="167"/>
      <c r="EA2" s="167"/>
      <c r="EB2" s="167"/>
      <c r="EC2" s="167"/>
      <c r="ED2" s="167"/>
      <c r="EE2" s="167"/>
      <c r="EF2" s="167"/>
      <c r="EG2" s="167"/>
      <c r="EH2" s="167"/>
      <c r="EI2" s="167"/>
      <c r="EJ2" s="167"/>
      <c r="EK2" s="167"/>
      <c r="EL2" s="167"/>
      <c r="EM2" s="167"/>
      <c r="EN2" s="167"/>
      <c r="EO2" s="167"/>
      <c r="EP2" s="167"/>
      <c r="EQ2" s="167"/>
      <c r="ER2" s="167"/>
      <c r="ES2" s="167"/>
      <c r="ET2" s="167"/>
      <c r="EU2" s="167"/>
      <c r="EV2" s="167"/>
      <c r="EW2" s="167"/>
      <c r="EX2" s="167"/>
      <c r="EY2" s="167"/>
      <c r="EZ2" s="167"/>
      <c r="FA2" s="167"/>
      <c r="FB2" s="167"/>
      <c r="FC2" s="167"/>
      <c r="FD2" s="167"/>
      <c r="FE2" s="167"/>
      <c r="FF2" s="167"/>
      <c r="FG2" s="167"/>
      <c r="FH2" s="167"/>
      <c r="FI2" s="167"/>
      <c r="FJ2" s="167"/>
      <c r="FK2" s="167"/>
      <c r="FL2" s="167"/>
      <c r="FM2" s="167"/>
      <c r="FN2" s="167"/>
      <c r="FO2" s="167"/>
      <c r="FP2" s="167"/>
      <c r="FQ2" s="167"/>
      <c r="FR2" s="167"/>
      <c r="FS2" s="167"/>
      <c r="FT2" s="167"/>
      <c r="FU2" s="167"/>
      <c r="FV2" s="167"/>
      <c r="FW2" s="167"/>
      <c r="FX2" s="167"/>
      <c r="FY2" s="167"/>
      <c r="FZ2" s="167"/>
      <c r="GA2" s="167"/>
      <c r="GB2" s="167"/>
      <c r="GC2" s="167"/>
      <c r="GD2" s="167"/>
      <c r="GE2" s="167"/>
      <c r="GF2" s="167"/>
      <c r="GG2" s="167"/>
      <c r="GH2" s="167"/>
      <c r="GI2" s="167"/>
      <c r="GJ2" s="167"/>
      <c r="GK2" s="167"/>
      <c r="GL2" s="167"/>
      <c r="GM2" s="167"/>
      <c r="GN2" s="167"/>
      <c r="GO2" s="167"/>
      <c r="GP2" s="167"/>
      <c r="GQ2" s="167"/>
      <c r="GR2" s="167"/>
      <c r="GS2" s="167"/>
      <c r="GT2" s="167"/>
      <c r="GU2" s="167"/>
      <c r="GV2" s="167"/>
      <c r="GW2" s="167"/>
      <c r="GX2" s="167"/>
      <c r="GY2" s="167"/>
      <c r="GZ2" s="167"/>
      <c r="HA2" s="167"/>
      <c r="HB2" s="167"/>
      <c r="HC2" s="167"/>
      <c r="HD2" s="167"/>
      <c r="HE2" s="167"/>
      <c r="HF2" s="167"/>
      <c r="HG2" s="167"/>
      <c r="HH2" s="167"/>
      <c r="HI2" s="167"/>
      <c r="HJ2" s="167"/>
      <c r="HK2" s="167"/>
      <c r="HL2" s="167"/>
      <c r="HM2" s="167"/>
      <c r="HN2" s="167"/>
    </row>
    <row r="3" spans="1:222" ht="15.75" customHeight="1" thickBot="1" x14ac:dyDescent="0.3">
      <c r="B3" s="169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8"/>
      <c r="Q3" s="168"/>
      <c r="R3" s="168"/>
      <c r="S3" s="167"/>
      <c r="T3" s="167"/>
      <c r="U3" s="167"/>
      <c r="V3" s="167"/>
      <c r="W3" s="167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K3" s="167"/>
      <c r="AL3" s="167"/>
      <c r="AM3" s="167"/>
      <c r="AN3" s="167"/>
      <c r="AO3" s="167"/>
      <c r="AP3" s="167"/>
      <c r="AQ3" s="167"/>
      <c r="AR3" s="167"/>
      <c r="AS3" s="167"/>
      <c r="AT3" s="167"/>
      <c r="AU3" s="167"/>
      <c r="AV3" s="167"/>
      <c r="AW3" s="167"/>
      <c r="AX3" s="167"/>
      <c r="AY3" s="167"/>
      <c r="AZ3" s="167"/>
      <c r="BA3" s="167"/>
      <c r="BB3" s="167"/>
      <c r="BC3" s="167"/>
      <c r="BD3" s="167"/>
      <c r="BE3" s="167"/>
      <c r="BF3" s="167"/>
      <c r="BG3" s="167"/>
      <c r="BH3" s="167"/>
      <c r="BI3" s="167"/>
      <c r="BJ3" s="167"/>
      <c r="BK3" s="167"/>
      <c r="BL3" s="167"/>
      <c r="BM3" s="167"/>
      <c r="BN3" s="167"/>
      <c r="BO3" s="167"/>
      <c r="BP3" s="167"/>
      <c r="BQ3" s="167"/>
      <c r="BR3" s="167"/>
      <c r="BS3" s="167"/>
      <c r="BT3" s="167"/>
      <c r="BU3" s="167"/>
      <c r="BV3" s="167"/>
      <c r="BW3" s="167"/>
      <c r="BX3" s="167"/>
      <c r="BY3" s="167"/>
      <c r="BZ3" s="167"/>
      <c r="CA3" s="167"/>
      <c r="CB3" s="167"/>
      <c r="CC3" s="167"/>
      <c r="CD3" s="167"/>
      <c r="CE3" s="167"/>
      <c r="CF3" s="167"/>
      <c r="CG3" s="167"/>
      <c r="CH3" s="167"/>
      <c r="CI3" s="167"/>
      <c r="CJ3" s="167"/>
      <c r="CK3" s="167"/>
      <c r="CL3" s="167"/>
      <c r="CM3" s="167"/>
      <c r="CN3" s="167"/>
      <c r="CO3" s="167"/>
      <c r="CP3" s="167"/>
      <c r="CQ3" s="167"/>
      <c r="CR3" s="167"/>
      <c r="CS3" s="167"/>
      <c r="CT3" s="167"/>
      <c r="CU3" s="167"/>
      <c r="CV3" s="167"/>
      <c r="CW3" s="167"/>
      <c r="CX3" s="167"/>
      <c r="CY3" s="167"/>
      <c r="CZ3" s="167"/>
      <c r="DA3" s="167"/>
      <c r="DB3" s="167"/>
      <c r="DC3" s="167"/>
      <c r="DD3" s="167"/>
      <c r="DE3" s="167"/>
      <c r="DF3" s="167"/>
      <c r="DG3" s="167"/>
      <c r="DH3" s="167"/>
      <c r="DI3" s="167"/>
      <c r="DJ3" s="167"/>
      <c r="DK3" s="167"/>
      <c r="DL3" s="167"/>
      <c r="DM3" s="167"/>
      <c r="DN3" s="167"/>
      <c r="DO3" s="167"/>
      <c r="DP3" s="167"/>
      <c r="DQ3" s="167"/>
      <c r="DR3" s="167"/>
      <c r="DS3" s="167"/>
      <c r="DT3" s="167"/>
      <c r="DU3" s="167"/>
      <c r="DV3" s="167"/>
      <c r="DW3" s="167"/>
      <c r="DX3" s="167"/>
      <c r="DY3" s="167"/>
      <c r="DZ3" s="167"/>
      <c r="EA3" s="167"/>
      <c r="EB3" s="167"/>
      <c r="EC3" s="167"/>
      <c r="ED3" s="167"/>
      <c r="EE3" s="167"/>
      <c r="EF3" s="167"/>
      <c r="EG3" s="167"/>
      <c r="EH3" s="167"/>
      <c r="EI3" s="167"/>
      <c r="EJ3" s="167"/>
      <c r="EK3" s="167"/>
      <c r="EL3" s="167"/>
      <c r="EM3" s="167"/>
      <c r="EN3" s="167"/>
      <c r="EO3" s="167"/>
      <c r="EP3" s="167"/>
      <c r="EQ3" s="167"/>
      <c r="ER3" s="167"/>
      <c r="ES3" s="167"/>
      <c r="ET3" s="167"/>
      <c r="EU3" s="167"/>
      <c r="EV3" s="167"/>
      <c r="EW3" s="167"/>
      <c r="EX3" s="167"/>
      <c r="EY3" s="167"/>
      <c r="EZ3" s="167"/>
      <c r="FA3" s="167"/>
      <c r="FB3" s="167"/>
      <c r="FC3" s="167"/>
      <c r="FD3" s="167"/>
      <c r="FE3" s="167"/>
      <c r="FF3" s="167"/>
      <c r="FG3" s="167"/>
      <c r="FH3" s="167"/>
      <c r="FI3" s="167"/>
      <c r="FJ3" s="167"/>
      <c r="FK3" s="167"/>
      <c r="FL3" s="167"/>
      <c r="FM3" s="167"/>
      <c r="FN3" s="167"/>
      <c r="FO3" s="167"/>
      <c r="FP3" s="167"/>
      <c r="FQ3" s="167"/>
      <c r="FR3" s="167"/>
      <c r="FS3" s="167"/>
      <c r="FT3" s="167"/>
      <c r="FU3" s="167"/>
      <c r="FV3" s="167"/>
      <c r="FW3" s="167"/>
      <c r="FX3" s="167"/>
      <c r="FY3" s="167"/>
      <c r="FZ3" s="167"/>
      <c r="GA3" s="167"/>
      <c r="GB3" s="167"/>
      <c r="GC3" s="167"/>
      <c r="GD3" s="167"/>
      <c r="GE3" s="167"/>
      <c r="GF3" s="167"/>
      <c r="GG3" s="167"/>
      <c r="GH3" s="167"/>
      <c r="GI3" s="167"/>
      <c r="GJ3" s="167"/>
      <c r="GK3" s="167"/>
      <c r="GL3" s="167"/>
      <c r="GM3" s="167"/>
      <c r="GN3" s="167"/>
      <c r="GO3" s="167"/>
      <c r="GP3" s="167"/>
      <c r="GQ3" s="167"/>
      <c r="GR3" s="167"/>
      <c r="GS3" s="167"/>
      <c r="GT3" s="167"/>
      <c r="GU3" s="167"/>
      <c r="GV3" s="167"/>
      <c r="GW3" s="167"/>
      <c r="GX3" s="167"/>
      <c r="GY3" s="167"/>
      <c r="GZ3" s="167"/>
      <c r="HA3" s="167"/>
      <c r="HB3" s="167"/>
      <c r="HC3" s="167"/>
      <c r="HD3" s="167"/>
      <c r="HE3" s="167"/>
      <c r="HF3" s="167"/>
      <c r="HG3" s="167"/>
      <c r="HH3" s="167"/>
      <c r="HI3" s="167"/>
      <c r="HJ3" s="167"/>
      <c r="HK3" s="167"/>
      <c r="HL3" s="167"/>
      <c r="HM3" s="167"/>
      <c r="HN3" s="167"/>
    </row>
    <row r="4" spans="1:222" ht="7.5" customHeight="1" x14ac:dyDescent="0.25">
      <c r="B4" s="417"/>
      <c r="C4" s="417"/>
      <c r="E4" s="170">
        <f t="shared" ref="E4:AI4" si="0">+WEEKDAY(E5,1)</f>
        <v>1</v>
      </c>
      <c r="F4" s="170">
        <f t="shared" si="0"/>
        <v>2</v>
      </c>
      <c r="G4" s="170">
        <f t="shared" si="0"/>
        <v>3</v>
      </c>
      <c r="H4" s="170">
        <f t="shared" si="0"/>
        <v>4</v>
      </c>
      <c r="I4" s="170">
        <f t="shared" si="0"/>
        <v>5</v>
      </c>
      <c r="J4" s="170">
        <f t="shared" si="0"/>
        <v>6</v>
      </c>
      <c r="K4" s="170">
        <f t="shared" si="0"/>
        <v>7</v>
      </c>
      <c r="L4" s="170">
        <f t="shared" si="0"/>
        <v>1</v>
      </c>
      <c r="M4" s="170">
        <f t="shared" si="0"/>
        <v>2</v>
      </c>
      <c r="N4" s="170">
        <f t="shared" si="0"/>
        <v>3</v>
      </c>
      <c r="O4" s="170">
        <f t="shared" si="0"/>
        <v>4</v>
      </c>
      <c r="P4" s="170">
        <f t="shared" si="0"/>
        <v>5</v>
      </c>
      <c r="Q4" s="170">
        <f t="shared" si="0"/>
        <v>6</v>
      </c>
      <c r="R4" s="170">
        <f t="shared" si="0"/>
        <v>7</v>
      </c>
      <c r="S4" s="170">
        <f t="shared" si="0"/>
        <v>1</v>
      </c>
      <c r="T4" s="170">
        <f t="shared" si="0"/>
        <v>2</v>
      </c>
      <c r="U4" s="170">
        <f t="shared" si="0"/>
        <v>3</v>
      </c>
      <c r="V4" s="170">
        <f t="shared" si="0"/>
        <v>4</v>
      </c>
      <c r="W4" s="170">
        <f t="shared" si="0"/>
        <v>5</v>
      </c>
      <c r="X4" s="170">
        <f t="shared" si="0"/>
        <v>6</v>
      </c>
      <c r="Y4" s="170">
        <f t="shared" si="0"/>
        <v>7</v>
      </c>
      <c r="Z4" s="170">
        <f t="shared" si="0"/>
        <v>1</v>
      </c>
      <c r="AA4" s="170">
        <f t="shared" si="0"/>
        <v>2</v>
      </c>
      <c r="AB4" s="170">
        <f t="shared" si="0"/>
        <v>3</v>
      </c>
      <c r="AC4" s="170">
        <f t="shared" si="0"/>
        <v>4</v>
      </c>
      <c r="AD4" s="170">
        <f t="shared" si="0"/>
        <v>5</v>
      </c>
      <c r="AE4" s="170">
        <f t="shared" si="0"/>
        <v>6</v>
      </c>
      <c r="AF4" s="170">
        <f t="shared" si="0"/>
        <v>7</v>
      </c>
      <c r="AG4" s="170">
        <f t="shared" si="0"/>
        <v>1</v>
      </c>
      <c r="AH4" s="170">
        <f t="shared" si="0"/>
        <v>2</v>
      </c>
      <c r="AI4" s="170">
        <f t="shared" si="0"/>
        <v>3</v>
      </c>
      <c r="AJ4" s="415" t="s">
        <v>191</v>
      </c>
      <c r="AK4" s="170">
        <f t="shared" ref="AK4:CR4" si="1">+WEEKDAY(AK5,1)</f>
        <v>4</v>
      </c>
      <c r="AL4" s="170">
        <f t="shared" si="1"/>
        <v>5</v>
      </c>
      <c r="AM4" s="170">
        <f t="shared" si="1"/>
        <v>6</v>
      </c>
      <c r="AN4" s="170">
        <f t="shared" si="1"/>
        <v>7</v>
      </c>
      <c r="AO4" s="170">
        <f t="shared" si="1"/>
        <v>1</v>
      </c>
      <c r="AP4" s="170">
        <f t="shared" si="1"/>
        <v>2</v>
      </c>
      <c r="AQ4" s="170">
        <f t="shared" si="1"/>
        <v>3</v>
      </c>
      <c r="AR4" s="170">
        <f t="shared" si="1"/>
        <v>4</v>
      </c>
      <c r="AS4" s="170">
        <f t="shared" si="1"/>
        <v>5</v>
      </c>
      <c r="AT4" s="170">
        <f t="shared" si="1"/>
        <v>6</v>
      </c>
      <c r="AU4" s="170">
        <f t="shared" si="1"/>
        <v>7</v>
      </c>
      <c r="AV4" s="170">
        <f t="shared" si="1"/>
        <v>1</v>
      </c>
      <c r="AW4" s="170">
        <f t="shared" si="1"/>
        <v>2</v>
      </c>
      <c r="AX4" s="170">
        <f t="shared" si="1"/>
        <v>3</v>
      </c>
      <c r="AY4" s="170">
        <f t="shared" si="1"/>
        <v>4</v>
      </c>
      <c r="AZ4" s="170">
        <f t="shared" si="1"/>
        <v>5</v>
      </c>
      <c r="BA4" s="170">
        <f t="shared" si="1"/>
        <v>6</v>
      </c>
      <c r="BB4" s="170">
        <f t="shared" si="1"/>
        <v>7</v>
      </c>
      <c r="BC4" s="170">
        <f t="shared" si="1"/>
        <v>1</v>
      </c>
      <c r="BD4" s="170">
        <f t="shared" si="1"/>
        <v>2</v>
      </c>
      <c r="BE4" s="170">
        <f t="shared" si="1"/>
        <v>3</v>
      </c>
      <c r="BF4" s="170">
        <f t="shared" si="1"/>
        <v>4</v>
      </c>
      <c r="BG4" s="170">
        <f t="shared" si="1"/>
        <v>5</v>
      </c>
      <c r="BH4" s="170">
        <f t="shared" si="1"/>
        <v>6</v>
      </c>
      <c r="BI4" s="170">
        <f t="shared" si="1"/>
        <v>7</v>
      </c>
      <c r="BJ4" s="170">
        <f t="shared" si="1"/>
        <v>1</v>
      </c>
      <c r="BK4" s="170">
        <f t="shared" si="1"/>
        <v>2</v>
      </c>
      <c r="BL4" s="170">
        <f t="shared" si="1"/>
        <v>3</v>
      </c>
      <c r="BM4" s="170">
        <f>+WEEKDAY(BM5,1)</f>
        <v>4</v>
      </c>
      <c r="BN4" s="170">
        <f>+WEEKDAY(BN5,1)</f>
        <v>5</v>
      </c>
      <c r="BO4" s="415" t="s">
        <v>192</v>
      </c>
      <c r="BP4" s="170">
        <f t="shared" si="1"/>
        <v>6</v>
      </c>
      <c r="BQ4" s="170">
        <f t="shared" si="1"/>
        <v>7</v>
      </c>
      <c r="BR4" s="170">
        <f t="shared" si="1"/>
        <v>1</v>
      </c>
      <c r="BS4" s="170">
        <f t="shared" si="1"/>
        <v>2</v>
      </c>
      <c r="BT4" s="170">
        <f t="shared" si="1"/>
        <v>3</v>
      </c>
      <c r="BU4" s="170">
        <f t="shared" si="1"/>
        <v>4</v>
      </c>
      <c r="BV4" s="170">
        <f t="shared" si="1"/>
        <v>5</v>
      </c>
      <c r="BW4" s="170">
        <f t="shared" si="1"/>
        <v>6</v>
      </c>
      <c r="BX4" s="170">
        <f t="shared" si="1"/>
        <v>7</v>
      </c>
      <c r="BY4" s="170">
        <f t="shared" si="1"/>
        <v>1</v>
      </c>
      <c r="BZ4" s="170">
        <f t="shared" si="1"/>
        <v>2</v>
      </c>
      <c r="CA4" s="170">
        <f t="shared" si="1"/>
        <v>3</v>
      </c>
      <c r="CB4" s="170">
        <f t="shared" si="1"/>
        <v>4</v>
      </c>
      <c r="CC4" s="170">
        <f t="shared" si="1"/>
        <v>5</v>
      </c>
      <c r="CD4" s="170">
        <f t="shared" si="1"/>
        <v>6</v>
      </c>
      <c r="CE4" s="170">
        <f t="shared" si="1"/>
        <v>7</v>
      </c>
      <c r="CF4" s="170">
        <f t="shared" si="1"/>
        <v>1</v>
      </c>
      <c r="CG4" s="170">
        <f t="shared" si="1"/>
        <v>2</v>
      </c>
      <c r="CH4" s="170">
        <f t="shared" si="1"/>
        <v>3</v>
      </c>
      <c r="CI4" s="170">
        <f t="shared" si="1"/>
        <v>4</v>
      </c>
      <c r="CJ4" s="170">
        <f t="shared" si="1"/>
        <v>5</v>
      </c>
      <c r="CK4" s="170">
        <f t="shared" si="1"/>
        <v>6</v>
      </c>
      <c r="CL4" s="170">
        <f t="shared" si="1"/>
        <v>7</v>
      </c>
      <c r="CM4" s="170">
        <f t="shared" si="1"/>
        <v>1</v>
      </c>
      <c r="CN4" s="170">
        <f t="shared" si="1"/>
        <v>2</v>
      </c>
      <c r="CO4" s="170">
        <f t="shared" si="1"/>
        <v>3</v>
      </c>
      <c r="CP4" s="170">
        <f t="shared" si="1"/>
        <v>4</v>
      </c>
      <c r="CQ4" s="170">
        <f t="shared" si="1"/>
        <v>5</v>
      </c>
      <c r="CR4" s="170">
        <f t="shared" si="1"/>
        <v>6</v>
      </c>
      <c r="CS4" s="170">
        <f>+WEEKDAY(CS5,1)</f>
        <v>7</v>
      </c>
      <c r="CT4" s="170">
        <f>+WEEKDAY(CT5,1)</f>
        <v>1</v>
      </c>
      <c r="CU4" s="415" t="s">
        <v>375</v>
      </c>
      <c r="CV4" s="170">
        <f t="shared" ref="CV4:FG4" si="2">+WEEKDAY(CV5,1)</f>
        <v>2</v>
      </c>
      <c r="CW4" s="170">
        <f t="shared" si="2"/>
        <v>3</v>
      </c>
      <c r="CX4" s="170">
        <f t="shared" si="2"/>
        <v>4</v>
      </c>
      <c r="CY4" s="170">
        <f t="shared" si="2"/>
        <v>5</v>
      </c>
      <c r="CZ4" s="170">
        <f t="shared" si="2"/>
        <v>6</v>
      </c>
      <c r="DA4" s="170">
        <f t="shared" si="2"/>
        <v>7</v>
      </c>
      <c r="DB4" s="170">
        <f t="shared" si="2"/>
        <v>1</v>
      </c>
      <c r="DC4" s="170">
        <f t="shared" si="2"/>
        <v>2</v>
      </c>
      <c r="DD4" s="170">
        <f t="shared" si="2"/>
        <v>3</v>
      </c>
      <c r="DE4" s="170">
        <f t="shared" si="2"/>
        <v>4</v>
      </c>
      <c r="DF4" s="170">
        <f t="shared" si="2"/>
        <v>5</v>
      </c>
      <c r="DG4" s="170">
        <f t="shared" si="2"/>
        <v>6</v>
      </c>
      <c r="DH4" s="170">
        <f t="shared" si="2"/>
        <v>7</v>
      </c>
      <c r="DI4" s="170">
        <f t="shared" si="2"/>
        <v>1</v>
      </c>
      <c r="DJ4" s="170">
        <f t="shared" si="2"/>
        <v>2</v>
      </c>
      <c r="DK4" s="170">
        <f t="shared" si="2"/>
        <v>3</v>
      </c>
      <c r="DL4" s="170">
        <f t="shared" si="2"/>
        <v>4</v>
      </c>
      <c r="DM4" s="170">
        <f t="shared" si="2"/>
        <v>5</v>
      </c>
      <c r="DN4" s="170">
        <f t="shared" si="2"/>
        <v>6</v>
      </c>
      <c r="DO4" s="170">
        <f t="shared" si="2"/>
        <v>7</v>
      </c>
      <c r="DP4" s="170">
        <f t="shared" si="2"/>
        <v>1</v>
      </c>
      <c r="DQ4" s="170">
        <f t="shared" si="2"/>
        <v>2</v>
      </c>
      <c r="DR4" s="170">
        <f t="shared" si="2"/>
        <v>3</v>
      </c>
      <c r="DS4" s="170">
        <f t="shared" si="2"/>
        <v>4</v>
      </c>
      <c r="DT4" s="170">
        <f t="shared" si="2"/>
        <v>5</v>
      </c>
      <c r="DU4" s="170">
        <f t="shared" si="2"/>
        <v>6</v>
      </c>
      <c r="DV4" s="170">
        <f t="shared" si="2"/>
        <v>7</v>
      </c>
      <c r="DW4" s="170">
        <f t="shared" si="2"/>
        <v>1</v>
      </c>
      <c r="DX4" s="170">
        <f>+WEEKDAY(DX5,1)</f>
        <v>2</v>
      </c>
      <c r="DY4" s="170">
        <f>+WEEKDAY(DY5,1)</f>
        <v>3</v>
      </c>
      <c r="DZ4" s="170">
        <f>+WEEKDAY(DZ5,1)</f>
        <v>4</v>
      </c>
      <c r="EA4" s="415" t="s">
        <v>193</v>
      </c>
      <c r="EB4" s="170">
        <f t="shared" si="2"/>
        <v>5</v>
      </c>
      <c r="EC4" s="170">
        <f t="shared" si="2"/>
        <v>6</v>
      </c>
      <c r="ED4" s="170">
        <f t="shared" si="2"/>
        <v>7</v>
      </c>
      <c r="EE4" s="170">
        <f t="shared" si="2"/>
        <v>1</v>
      </c>
      <c r="EF4" s="170">
        <f t="shared" si="2"/>
        <v>2</v>
      </c>
      <c r="EG4" s="170">
        <f t="shared" si="2"/>
        <v>3</v>
      </c>
      <c r="EH4" s="170">
        <f t="shared" si="2"/>
        <v>4</v>
      </c>
      <c r="EI4" s="170">
        <f t="shared" si="2"/>
        <v>5</v>
      </c>
      <c r="EJ4" s="170">
        <f t="shared" si="2"/>
        <v>6</v>
      </c>
      <c r="EK4" s="170">
        <f t="shared" si="2"/>
        <v>7</v>
      </c>
      <c r="EL4" s="170">
        <f t="shared" si="2"/>
        <v>1</v>
      </c>
      <c r="EM4" s="170">
        <f t="shared" si="2"/>
        <v>2</v>
      </c>
      <c r="EN4" s="170">
        <f t="shared" si="2"/>
        <v>3</v>
      </c>
      <c r="EO4" s="170">
        <f t="shared" si="2"/>
        <v>4</v>
      </c>
      <c r="EP4" s="170">
        <f t="shared" si="2"/>
        <v>5</v>
      </c>
      <c r="EQ4" s="170">
        <f t="shared" si="2"/>
        <v>6</v>
      </c>
      <c r="ER4" s="170">
        <f t="shared" si="2"/>
        <v>7</v>
      </c>
      <c r="ES4" s="170">
        <f t="shared" si="2"/>
        <v>1</v>
      </c>
      <c r="ET4" s="170">
        <f t="shared" si="2"/>
        <v>2</v>
      </c>
      <c r="EU4" s="170">
        <f t="shared" si="2"/>
        <v>3</v>
      </c>
      <c r="EV4" s="170">
        <f t="shared" si="2"/>
        <v>4</v>
      </c>
      <c r="EW4" s="170">
        <f t="shared" si="2"/>
        <v>5</v>
      </c>
      <c r="EX4" s="170">
        <f t="shared" si="2"/>
        <v>6</v>
      </c>
      <c r="EY4" s="170">
        <f t="shared" si="2"/>
        <v>7</v>
      </c>
      <c r="EZ4" s="170">
        <f t="shared" si="2"/>
        <v>1</v>
      </c>
      <c r="FA4" s="170">
        <f t="shared" si="2"/>
        <v>2</v>
      </c>
      <c r="FB4" s="170">
        <f t="shared" si="2"/>
        <v>3</v>
      </c>
      <c r="FC4" s="170">
        <f t="shared" si="2"/>
        <v>4</v>
      </c>
      <c r="FD4" s="415" t="s">
        <v>194</v>
      </c>
      <c r="FE4" s="170">
        <f t="shared" si="2"/>
        <v>5</v>
      </c>
      <c r="FF4" s="170">
        <f t="shared" si="2"/>
        <v>6</v>
      </c>
      <c r="FG4" s="170">
        <f t="shared" si="2"/>
        <v>7</v>
      </c>
      <c r="FH4" s="170">
        <f t="shared" ref="FH4:HN4" si="3">+WEEKDAY(FH5,1)</f>
        <v>1</v>
      </c>
      <c r="FI4" s="170">
        <f t="shared" si="3"/>
        <v>2</v>
      </c>
      <c r="FJ4" s="170">
        <f t="shared" si="3"/>
        <v>3</v>
      </c>
      <c r="FK4" s="170">
        <f t="shared" si="3"/>
        <v>4</v>
      </c>
      <c r="FL4" s="170">
        <f t="shared" si="3"/>
        <v>5</v>
      </c>
      <c r="FM4" s="170">
        <f t="shared" si="3"/>
        <v>6</v>
      </c>
      <c r="FN4" s="170">
        <f t="shared" si="3"/>
        <v>7</v>
      </c>
      <c r="FO4" s="170">
        <f t="shared" si="3"/>
        <v>1</v>
      </c>
      <c r="FP4" s="170">
        <f t="shared" si="3"/>
        <v>2</v>
      </c>
      <c r="FQ4" s="170">
        <f t="shared" si="3"/>
        <v>3</v>
      </c>
      <c r="FR4" s="170">
        <f t="shared" si="3"/>
        <v>4</v>
      </c>
      <c r="FS4" s="170">
        <f t="shared" si="3"/>
        <v>5</v>
      </c>
      <c r="FT4" s="170">
        <f t="shared" si="3"/>
        <v>6</v>
      </c>
      <c r="FU4" s="170">
        <f t="shared" si="3"/>
        <v>7</v>
      </c>
      <c r="FV4" s="170">
        <f t="shared" si="3"/>
        <v>1</v>
      </c>
      <c r="FW4" s="170">
        <f t="shared" si="3"/>
        <v>2</v>
      </c>
      <c r="FX4" s="170">
        <f t="shared" si="3"/>
        <v>3</v>
      </c>
      <c r="FY4" s="170">
        <f t="shared" si="3"/>
        <v>4</v>
      </c>
      <c r="FZ4" s="170">
        <f t="shared" si="3"/>
        <v>5</v>
      </c>
      <c r="GA4" s="170">
        <f t="shared" si="3"/>
        <v>6</v>
      </c>
      <c r="GB4" s="170">
        <f t="shared" si="3"/>
        <v>7</v>
      </c>
      <c r="GC4" s="170">
        <f t="shared" si="3"/>
        <v>1</v>
      </c>
      <c r="GD4" s="170">
        <f t="shared" si="3"/>
        <v>2</v>
      </c>
      <c r="GE4" s="170">
        <f t="shared" si="3"/>
        <v>3</v>
      </c>
      <c r="GF4" s="170">
        <f t="shared" si="3"/>
        <v>4</v>
      </c>
      <c r="GG4" s="170">
        <f t="shared" si="3"/>
        <v>5</v>
      </c>
      <c r="GH4" s="170">
        <f t="shared" si="3"/>
        <v>6</v>
      </c>
      <c r="GI4" s="170">
        <f>+WEEKDAY(GI5,1)</f>
        <v>7</v>
      </c>
      <c r="GJ4" s="415" t="s">
        <v>376</v>
      </c>
      <c r="GK4" s="170">
        <f t="shared" si="3"/>
        <v>1</v>
      </c>
      <c r="GL4" s="170">
        <f t="shared" si="3"/>
        <v>2</v>
      </c>
      <c r="GM4" s="170">
        <f t="shared" si="3"/>
        <v>3</v>
      </c>
      <c r="GN4" s="170">
        <f t="shared" si="3"/>
        <v>4</v>
      </c>
      <c r="GO4" s="170">
        <f t="shared" si="3"/>
        <v>5</v>
      </c>
      <c r="GP4" s="170">
        <f t="shared" si="3"/>
        <v>6</v>
      </c>
      <c r="GQ4" s="170">
        <f t="shared" si="3"/>
        <v>7</v>
      </c>
      <c r="GR4" s="170">
        <f t="shared" si="3"/>
        <v>1</v>
      </c>
      <c r="GS4" s="170">
        <f t="shared" si="3"/>
        <v>2</v>
      </c>
      <c r="GT4" s="170">
        <f t="shared" si="3"/>
        <v>3</v>
      </c>
      <c r="GU4" s="170">
        <f t="shared" si="3"/>
        <v>4</v>
      </c>
      <c r="GV4" s="170">
        <f t="shared" si="3"/>
        <v>5</v>
      </c>
      <c r="GW4" s="170">
        <f t="shared" si="3"/>
        <v>6</v>
      </c>
      <c r="GX4" s="170">
        <f t="shared" si="3"/>
        <v>7</v>
      </c>
      <c r="GY4" s="170">
        <f t="shared" si="3"/>
        <v>1</v>
      </c>
      <c r="GZ4" s="170">
        <f t="shared" si="3"/>
        <v>2</v>
      </c>
      <c r="HA4" s="170">
        <f t="shared" si="3"/>
        <v>3</v>
      </c>
      <c r="HB4" s="170">
        <f t="shared" si="3"/>
        <v>4</v>
      </c>
      <c r="HC4" s="170">
        <f t="shared" si="3"/>
        <v>5</v>
      </c>
      <c r="HD4" s="170">
        <f t="shared" si="3"/>
        <v>6</v>
      </c>
      <c r="HE4" s="170">
        <f t="shared" si="3"/>
        <v>7</v>
      </c>
      <c r="HF4" s="170">
        <f t="shared" si="3"/>
        <v>1</v>
      </c>
      <c r="HG4" s="170">
        <f t="shared" si="3"/>
        <v>2</v>
      </c>
      <c r="HH4" s="170">
        <f t="shared" si="3"/>
        <v>3</v>
      </c>
      <c r="HI4" s="170">
        <f t="shared" si="3"/>
        <v>4</v>
      </c>
      <c r="HJ4" s="170">
        <f t="shared" si="3"/>
        <v>5</v>
      </c>
      <c r="HK4" s="170">
        <f t="shared" si="3"/>
        <v>6</v>
      </c>
      <c r="HL4" s="170">
        <f t="shared" si="3"/>
        <v>7</v>
      </c>
      <c r="HM4" s="170">
        <f t="shared" si="3"/>
        <v>1</v>
      </c>
      <c r="HN4" s="170">
        <f t="shared" si="3"/>
        <v>2</v>
      </c>
    </row>
    <row r="5" spans="1:222" ht="16.5" thickBot="1" x14ac:dyDescent="0.3">
      <c r="A5" s="82"/>
      <c r="B5" s="402" t="s">
        <v>0</v>
      </c>
      <c r="C5" s="403"/>
      <c r="D5" s="403"/>
      <c r="E5" s="171">
        <f>Config!M2</f>
        <v>46054</v>
      </c>
      <c r="F5" s="171">
        <f t="shared" ref="F5:AI5" si="4">E5+1</f>
        <v>46055</v>
      </c>
      <c r="G5" s="171">
        <f t="shared" si="4"/>
        <v>46056</v>
      </c>
      <c r="H5" s="172">
        <f t="shared" si="4"/>
        <v>46057</v>
      </c>
      <c r="I5" s="172">
        <f t="shared" si="4"/>
        <v>46058</v>
      </c>
      <c r="J5" s="171">
        <f t="shared" si="4"/>
        <v>46059</v>
      </c>
      <c r="K5" s="171">
        <f t="shared" si="4"/>
        <v>46060</v>
      </c>
      <c r="L5" s="171">
        <f t="shared" si="4"/>
        <v>46061</v>
      </c>
      <c r="M5" s="171">
        <f t="shared" si="4"/>
        <v>46062</v>
      </c>
      <c r="N5" s="171">
        <f t="shared" si="4"/>
        <v>46063</v>
      </c>
      <c r="O5" s="172">
        <f t="shared" si="4"/>
        <v>46064</v>
      </c>
      <c r="P5" s="172">
        <f t="shared" si="4"/>
        <v>46065</v>
      </c>
      <c r="Q5" s="171">
        <f t="shared" si="4"/>
        <v>46066</v>
      </c>
      <c r="R5" s="171">
        <f t="shared" si="4"/>
        <v>46067</v>
      </c>
      <c r="S5" s="171">
        <f t="shared" si="4"/>
        <v>46068</v>
      </c>
      <c r="T5" s="171">
        <f t="shared" si="4"/>
        <v>46069</v>
      </c>
      <c r="U5" s="171">
        <f t="shared" si="4"/>
        <v>46070</v>
      </c>
      <c r="V5" s="172">
        <f t="shared" si="4"/>
        <v>46071</v>
      </c>
      <c r="W5" s="172">
        <f t="shared" si="4"/>
        <v>46072</v>
      </c>
      <c r="X5" s="171">
        <f t="shared" si="4"/>
        <v>46073</v>
      </c>
      <c r="Y5" s="171">
        <f t="shared" si="4"/>
        <v>46074</v>
      </c>
      <c r="Z5" s="171">
        <f t="shared" si="4"/>
        <v>46075</v>
      </c>
      <c r="AA5" s="171">
        <f t="shared" si="4"/>
        <v>46076</v>
      </c>
      <c r="AB5" s="171">
        <f t="shared" si="4"/>
        <v>46077</v>
      </c>
      <c r="AC5" s="172">
        <f t="shared" si="4"/>
        <v>46078</v>
      </c>
      <c r="AD5" s="172">
        <f t="shared" si="4"/>
        <v>46079</v>
      </c>
      <c r="AE5" s="171">
        <f t="shared" si="4"/>
        <v>46080</v>
      </c>
      <c r="AF5" s="171">
        <f t="shared" si="4"/>
        <v>46081</v>
      </c>
      <c r="AG5" s="171">
        <f t="shared" si="4"/>
        <v>46082</v>
      </c>
      <c r="AH5" s="171">
        <f t="shared" si="4"/>
        <v>46083</v>
      </c>
      <c r="AI5" s="173">
        <f t="shared" si="4"/>
        <v>46084</v>
      </c>
      <c r="AJ5" s="416"/>
      <c r="AK5" s="275">
        <f>AI5+1</f>
        <v>46085</v>
      </c>
      <c r="AL5" s="276">
        <f t="shared" ref="AL5:BL5" si="5">AK5+1</f>
        <v>46086</v>
      </c>
      <c r="AM5" s="277">
        <f t="shared" si="5"/>
        <v>46087</v>
      </c>
      <c r="AN5" s="277">
        <f t="shared" si="5"/>
        <v>46088</v>
      </c>
      <c r="AO5" s="277">
        <f t="shared" si="5"/>
        <v>46089</v>
      </c>
      <c r="AP5" s="277">
        <f t="shared" si="5"/>
        <v>46090</v>
      </c>
      <c r="AQ5" s="277">
        <f t="shared" si="5"/>
        <v>46091</v>
      </c>
      <c r="AR5" s="276">
        <f t="shared" si="5"/>
        <v>46092</v>
      </c>
      <c r="AS5" s="276">
        <f t="shared" si="5"/>
        <v>46093</v>
      </c>
      <c r="AT5" s="277">
        <f t="shared" si="5"/>
        <v>46094</v>
      </c>
      <c r="AU5" s="277">
        <f t="shared" si="5"/>
        <v>46095</v>
      </c>
      <c r="AV5" s="277">
        <f t="shared" si="5"/>
        <v>46096</v>
      </c>
      <c r="AW5" s="277">
        <f t="shared" si="5"/>
        <v>46097</v>
      </c>
      <c r="AX5" s="277">
        <f t="shared" si="5"/>
        <v>46098</v>
      </c>
      <c r="AY5" s="276">
        <f t="shared" si="5"/>
        <v>46099</v>
      </c>
      <c r="AZ5" s="276">
        <f t="shared" si="5"/>
        <v>46100</v>
      </c>
      <c r="BA5" s="277">
        <f t="shared" si="5"/>
        <v>46101</v>
      </c>
      <c r="BB5" s="277">
        <f t="shared" si="5"/>
        <v>46102</v>
      </c>
      <c r="BC5" s="277">
        <f t="shared" si="5"/>
        <v>46103</v>
      </c>
      <c r="BD5" s="277">
        <f t="shared" si="5"/>
        <v>46104</v>
      </c>
      <c r="BE5" s="277">
        <f t="shared" si="5"/>
        <v>46105</v>
      </c>
      <c r="BF5" s="276">
        <f t="shared" si="5"/>
        <v>46106</v>
      </c>
      <c r="BG5" s="276">
        <f t="shared" si="5"/>
        <v>46107</v>
      </c>
      <c r="BH5" s="277">
        <f t="shared" si="5"/>
        <v>46108</v>
      </c>
      <c r="BI5" s="277">
        <f t="shared" si="5"/>
        <v>46109</v>
      </c>
      <c r="BJ5" s="277">
        <f t="shared" si="5"/>
        <v>46110</v>
      </c>
      <c r="BK5" s="277">
        <f t="shared" si="5"/>
        <v>46111</v>
      </c>
      <c r="BL5" s="278">
        <f t="shared" si="5"/>
        <v>46112</v>
      </c>
      <c r="BM5" s="276">
        <f>BL5+1</f>
        <v>46113</v>
      </c>
      <c r="BN5" s="279">
        <f>BM5+1</f>
        <v>46114</v>
      </c>
      <c r="BO5" s="416"/>
      <c r="BP5" s="280">
        <f>BN5+1</f>
        <v>46115</v>
      </c>
      <c r="BQ5" s="277">
        <f t="shared" ref="BQ5:CR5" si="6">BP5+1</f>
        <v>46116</v>
      </c>
      <c r="BR5" s="277">
        <f t="shared" si="6"/>
        <v>46117</v>
      </c>
      <c r="BS5" s="277">
        <f t="shared" si="6"/>
        <v>46118</v>
      </c>
      <c r="BT5" s="277">
        <f t="shared" si="6"/>
        <v>46119</v>
      </c>
      <c r="BU5" s="276">
        <f t="shared" si="6"/>
        <v>46120</v>
      </c>
      <c r="BV5" s="276">
        <f t="shared" si="6"/>
        <v>46121</v>
      </c>
      <c r="BW5" s="277">
        <f t="shared" si="6"/>
        <v>46122</v>
      </c>
      <c r="BX5" s="277">
        <f t="shared" si="6"/>
        <v>46123</v>
      </c>
      <c r="BY5" s="277">
        <f t="shared" si="6"/>
        <v>46124</v>
      </c>
      <c r="BZ5" s="277">
        <f t="shared" si="6"/>
        <v>46125</v>
      </c>
      <c r="CA5" s="277">
        <f t="shared" si="6"/>
        <v>46126</v>
      </c>
      <c r="CB5" s="276">
        <f t="shared" si="6"/>
        <v>46127</v>
      </c>
      <c r="CC5" s="276">
        <f t="shared" si="6"/>
        <v>46128</v>
      </c>
      <c r="CD5" s="277">
        <f t="shared" si="6"/>
        <v>46129</v>
      </c>
      <c r="CE5" s="277">
        <f t="shared" si="6"/>
        <v>46130</v>
      </c>
      <c r="CF5" s="277">
        <f t="shared" si="6"/>
        <v>46131</v>
      </c>
      <c r="CG5" s="277">
        <f t="shared" si="6"/>
        <v>46132</v>
      </c>
      <c r="CH5" s="277">
        <f t="shared" si="6"/>
        <v>46133</v>
      </c>
      <c r="CI5" s="276">
        <f t="shared" si="6"/>
        <v>46134</v>
      </c>
      <c r="CJ5" s="276">
        <f t="shared" si="6"/>
        <v>46135</v>
      </c>
      <c r="CK5" s="277">
        <f t="shared" si="6"/>
        <v>46136</v>
      </c>
      <c r="CL5" s="277">
        <f t="shared" si="6"/>
        <v>46137</v>
      </c>
      <c r="CM5" s="277">
        <f t="shared" si="6"/>
        <v>46138</v>
      </c>
      <c r="CN5" s="277">
        <f t="shared" si="6"/>
        <v>46139</v>
      </c>
      <c r="CO5" s="277">
        <f t="shared" si="6"/>
        <v>46140</v>
      </c>
      <c r="CP5" s="276">
        <f t="shared" si="6"/>
        <v>46141</v>
      </c>
      <c r="CQ5" s="276">
        <f t="shared" si="6"/>
        <v>46142</v>
      </c>
      <c r="CR5" s="278">
        <f t="shared" si="6"/>
        <v>46143</v>
      </c>
      <c r="CS5" s="280">
        <f>CR5+1</f>
        <v>46144</v>
      </c>
      <c r="CT5" s="278">
        <f>CS5+1</f>
        <v>46145</v>
      </c>
      <c r="CU5" s="416"/>
      <c r="CV5" s="280">
        <f>CT5+1</f>
        <v>46146</v>
      </c>
      <c r="CW5" s="277">
        <f t="shared" ref="CW5:DW5" si="7">CV5+1</f>
        <v>46147</v>
      </c>
      <c r="CX5" s="276">
        <f t="shared" si="7"/>
        <v>46148</v>
      </c>
      <c r="CY5" s="276">
        <f t="shared" si="7"/>
        <v>46149</v>
      </c>
      <c r="CZ5" s="277">
        <f t="shared" si="7"/>
        <v>46150</v>
      </c>
      <c r="DA5" s="277">
        <f t="shared" si="7"/>
        <v>46151</v>
      </c>
      <c r="DB5" s="277">
        <f t="shared" si="7"/>
        <v>46152</v>
      </c>
      <c r="DC5" s="277">
        <f t="shared" si="7"/>
        <v>46153</v>
      </c>
      <c r="DD5" s="277">
        <f t="shared" si="7"/>
        <v>46154</v>
      </c>
      <c r="DE5" s="276">
        <f t="shared" si="7"/>
        <v>46155</v>
      </c>
      <c r="DF5" s="276">
        <f t="shared" si="7"/>
        <v>46156</v>
      </c>
      <c r="DG5" s="277">
        <f t="shared" si="7"/>
        <v>46157</v>
      </c>
      <c r="DH5" s="277">
        <f t="shared" si="7"/>
        <v>46158</v>
      </c>
      <c r="DI5" s="277">
        <f t="shared" si="7"/>
        <v>46159</v>
      </c>
      <c r="DJ5" s="277">
        <f t="shared" si="7"/>
        <v>46160</v>
      </c>
      <c r="DK5" s="277">
        <f t="shared" si="7"/>
        <v>46161</v>
      </c>
      <c r="DL5" s="276">
        <f t="shared" si="7"/>
        <v>46162</v>
      </c>
      <c r="DM5" s="276">
        <f t="shared" si="7"/>
        <v>46163</v>
      </c>
      <c r="DN5" s="277">
        <f t="shared" si="7"/>
        <v>46164</v>
      </c>
      <c r="DO5" s="277">
        <f t="shared" si="7"/>
        <v>46165</v>
      </c>
      <c r="DP5" s="277">
        <f t="shared" si="7"/>
        <v>46166</v>
      </c>
      <c r="DQ5" s="277">
        <f t="shared" si="7"/>
        <v>46167</v>
      </c>
      <c r="DR5" s="277">
        <f t="shared" si="7"/>
        <v>46168</v>
      </c>
      <c r="DS5" s="276">
        <f t="shared" si="7"/>
        <v>46169</v>
      </c>
      <c r="DT5" s="276">
        <f t="shared" si="7"/>
        <v>46170</v>
      </c>
      <c r="DU5" s="277">
        <f t="shared" si="7"/>
        <v>46171</v>
      </c>
      <c r="DV5" s="277">
        <f t="shared" si="7"/>
        <v>46172</v>
      </c>
      <c r="DW5" s="278">
        <f t="shared" si="7"/>
        <v>46173</v>
      </c>
      <c r="DX5" s="280">
        <f>DW5+1</f>
        <v>46174</v>
      </c>
      <c r="DY5" s="277">
        <f>DX5+1</f>
        <v>46175</v>
      </c>
      <c r="DZ5" s="279">
        <f>DY5+1</f>
        <v>46176</v>
      </c>
      <c r="EA5" s="416"/>
      <c r="EB5" s="275">
        <f>DZ5+1</f>
        <v>46177</v>
      </c>
      <c r="EC5" s="277">
        <f t="shared" ref="EC5:FC5" si="8">EB5+1</f>
        <v>46178</v>
      </c>
      <c r="ED5" s="277">
        <f t="shared" si="8"/>
        <v>46179</v>
      </c>
      <c r="EE5" s="277">
        <f t="shared" si="8"/>
        <v>46180</v>
      </c>
      <c r="EF5" s="277">
        <f t="shared" si="8"/>
        <v>46181</v>
      </c>
      <c r="EG5" s="277">
        <f t="shared" si="8"/>
        <v>46182</v>
      </c>
      <c r="EH5" s="276">
        <f t="shared" si="8"/>
        <v>46183</v>
      </c>
      <c r="EI5" s="276">
        <f t="shared" si="8"/>
        <v>46184</v>
      </c>
      <c r="EJ5" s="277">
        <f t="shared" si="8"/>
        <v>46185</v>
      </c>
      <c r="EK5" s="277">
        <f t="shared" si="8"/>
        <v>46186</v>
      </c>
      <c r="EL5" s="277">
        <f t="shared" si="8"/>
        <v>46187</v>
      </c>
      <c r="EM5" s="277">
        <f t="shared" si="8"/>
        <v>46188</v>
      </c>
      <c r="EN5" s="277">
        <f t="shared" si="8"/>
        <v>46189</v>
      </c>
      <c r="EO5" s="276">
        <f t="shared" si="8"/>
        <v>46190</v>
      </c>
      <c r="EP5" s="276">
        <f t="shared" si="8"/>
        <v>46191</v>
      </c>
      <c r="EQ5" s="277">
        <f t="shared" si="8"/>
        <v>46192</v>
      </c>
      <c r="ER5" s="277">
        <f t="shared" si="8"/>
        <v>46193</v>
      </c>
      <c r="ES5" s="277">
        <f t="shared" si="8"/>
        <v>46194</v>
      </c>
      <c r="ET5" s="277">
        <f t="shared" si="8"/>
        <v>46195</v>
      </c>
      <c r="EU5" s="277">
        <f t="shared" si="8"/>
        <v>46196</v>
      </c>
      <c r="EV5" s="276">
        <f t="shared" si="8"/>
        <v>46197</v>
      </c>
      <c r="EW5" s="276">
        <f t="shared" si="8"/>
        <v>46198</v>
      </c>
      <c r="EX5" s="277">
        <f t="shared" si="8"/>
        <v>46199</v>
      </c>
      <c r="EY5" s="277">
        <f t="shared" si="8"/>
        <v>46200</v>
      </c>
      <c r="EZ5" s="277">
        <f t="shared" si="8"/>
        <v>46201</v>
      </c>
      <c r="FA5" s="277">
        <f t="shared" si="8"/>
        <v>46202</v>
      </c>
      <c r="FB5" s="277">
        <f t="shared" si="8"/>
        <v>46203</v>
      </c>
      <c r="FC5" s="279">
        <f t="shared" si="8"/>
        <v>46204</v>
      </c>
      <c r="FD5" s="416"/>
      <c r="FE5" s="275">
        <f>FC5+1</f>
        <v>46205</v>
      </c>
      <c r="FF5" s="277">
        <f t="shared" ref="FF5:GH5" si="9">FE5+1</f>
        <v>46206</v>
      </c>
      <c r="FG5" s="277">
        <f t="shared" si="9"/>
        <v>46207</v>
      </c>
      <c r="FH5" s="277">
        <f t="shared" si="9"/>
        <v>46208</v>
      </c>
      <c r="FI5" s="277">
        <f t="shared" si="9"/>
        <v>46209</v>
      </c>
      <c r="FJ5" s="277">
        <f t="shared" si="9"/>
        <v>46210</v>
      </c>
      <c r="FK5" s="276">
        <f t="shared" si="9"/>
        <v>46211</v>
      </c>
      <c r="FL5" s="276">
        <f t="shared" si="9"/>
        <v>46212</v>
      </c>
      <c r="FM5" s="277">
        <f t="shared" si="9"/>
        <v>46213</v>
      </c>
      <c r="FN5" s="277">
        <f t="shared" si="9"/>
        <v>46214</v>
      </c>
      <c r="FO5" s="277">
        <f t="shared" si="9"/>
        <v>46215</v>
      </c>
      <c r="FP5" s="277">
        <f t="shared" si="9"/>
        <v>46216</v>
      </c>
      <c r="FQ5" s="277">
        <f t="shared" si="9"/>
        <v>46217</v>
      </c>
      <c r="FR5" s="276">
        <f t="shared" si="9"/>
        <v>46218</v>
      </c>
      <c r="FS5" s="276">
        <f t="shared" si="9"/>
        <v>46219</v>
      </c>
      <c r="FT5" s="277">
        <f t="shared" si="9"/>
        <v>46220</v>
      </c>
      <c r="FU5" s="277">
        <f t="shared" si="9"/>
        <v>46221</v>
      </c>
      <c r="FV5" s="277">
        <f t="shared" si="9"/>
        <v>46222</v>
      </c>
      <c r="FW5" s="277">
        <f t="shared" si="9"/>
        <v>46223</v>
      </c>
      <c r="FX5" s="277">
        <f t="shared" si="9"/>
        <v>46224</v>
      </c>
      <c r="FY5" s="276">
        <f t="shared" si="9"/>
        <v>46225</v>
      </c>
      <c r="FZ5" s="276">
        <f t="shared" si="9"/>
        <v>46226</v>
      </c>
      <c r="GA5" s="277">
        <f t="shared" si="9"/>
        <v>46227</v>
      </c>
      <c r="GB5" s="277">
        <f t="shared" si="9"/>
        <v>46228</v>
      </c>
      <c r="GC5" s="277">
        <f t="shared" si="9"/>
        <v>46229</v>
      </c>
      <c r="GD5" s="277">
        <f t="shared" si="9"/>
        <v>46230</v>
      </c>
      <c r="GE5" s="277">
        <f t="shared" si="9"/>
        <v>46231</v>
      </c>
      <c r="GF5" s="276">
        <f t="shared" si="9"/>
        <v>46232</v>
      </c>
      <c r="GG5" s="276">
        <f t="shared" si="9"/>
        <v>46233</v>
      </c>
      <c r="GH5" s="278">
        <f t="shared" si="9"/>
        <v>46234</v>
      </c>
      <c r="GI5" s="280">
        <f>GH5+1</f>
        <v>46235</v>
      </c>
      <c r="GJ5" s="416"/>
      <c r="GK5" s="171">
        <f>GI5+1</f>
        <v>46236</v>
      </c>
      <c r="GL5" s="171">
        <f t="shared" ref="GL5:HN5" si="10">GK5+1</f>
        <v>46237</v>
      </c>
      <c r="GM5" s="171">
        <f t="shared" si="10"/>
        <v>46238</v>
      </c>
      <c r="GN5" s="172">
        <f t="shared" si="10"/>
        <v>46239</v>
      </c>
      <c r="GO5" s="172">
        <f t="shared" si="10"/>
        <v>46240</v>
      </c>
      <c r="GP5" s="171">
        <f t="shared" si="10"/>
        <v>46241</v>
      </c>
      <c r="GQ5" s="171">
        <f t="shared" si="10"/>
        <v>46242</v>
      </c>
      <c r="GR5" s="171">
        <f t="shared" si="10"/>
        <v>46243</v>
      </c>
      <c r="GS5" s="171">
        <f t="shared" si="10"/>
        <v>46244</v>
      </c>
      <c r="GT5" s="171">
        <f t="shared" si="10"/>
        <v>46245</v>
      </c>
      <c r="GU5" s="172">
        <f t="shared" si="10"/>
        <v>46246</v>
      </c>
      <c r="GV5" s="172">
        <f t="shared" si="10"/>
        <v>46247</v>
      </c>
      <c r="GW5" s="171">
        <f t="shared" si="10"/>
        <v>46248</v>
      </c>
      <c r="GX5" s="171">
        <f t="shared" si="10"/>
        <v>46249</v>
      </c>
      <c r="GY5" s="171">
        <f t="shared" si="10"/>
        <v>46250</v>
      </c>
      <c r="GZ5" s="171">
        <f t="shared" si="10"/>
        <v>46251</v>
      </c>
      <c r="HA5" s="171">
        <f t="shared" si="10"/>
        <v>46252</v>
      </c>
      <c r="HB5" s="172">
        <f t="shared" si="10"/>
        <v>46253</v>
      </c>
      <c r="HC5" s="172">
        <f t="shared" si="10"/>
        <v>46254</v>
      </c>
      <c r="HD5" s="171">
        <f t="shared" si="10"/>
        <v>46255</v>
      </c>
      <c r="HE5" s="171">
        <f t="shared" si="10"/>
        <v>46256</v>
      </c>
      <c r="HF5" s="171">
        <f t="shared" si="10"/>
        <v>46257</v>
      </c>
      <c r="HG5" s="171">
        <f t="shared" si="10"/>
        <v>46258</v>
      </c>
      <c r="HH5" s="171">
        <f t="shared" si="10"/>
        <v>46259</v>
      </c>
      <c r="HI5" s="172">
        <f t="shared" si="10"/>
        <v>46260</v>
      </c>
      <c r="HJ5" s="172">
        <f t="shared" si="10"/>
        <v>46261</v>
      </c>
      <c r="HK5" s="171">
        <f t="shared" si="10"/>
        <v>46262</v>
      </c>
      <c r="HL5" s="171">
        <f t="shared" si="10"/>
        <v>46263</v>
      </c>
      <c r="HM5" s="171">
        <f t="shared" si="10"/>
        <v>46264</v>
      </c>
      <c r="HN5" s="173">
        <f t="shared" si="10"/>
        <v>46265</v>
      </c>
    </row>
    <row r="6" spans="1:222" ht="16.5" thickBot="1" x14ac:dyDescent="0.3">
      <c r="A6" s="53">
        <v>1</v>
      </c>
      <c r="B6" s="263" t="s">
        <v>1</v>
      </c>
      <c r="C6" s="264"/>
      <c r="D6" s="54"/>
      <c r="E6" s="258">
        <f t="shared" ref="E6:AI6" si="11">SUM(E7:E11)</f>
        <v>0</v>
      </c>
      <c r="F6" s="258">
        <f t="shared" si="11"/>
        <v>0</v>
      </c>
      <c r="G6" s="258">
        <f t="shared" si="11"/>
        <v>0</v>
      </c>
      <c r="H6" s="258">
        <f t="shared" si="11"/>
        <v>0</v>
      </c>
      <c r="I6" s="258">
        <f t="shared" si="11"/>
        <v>0</v>
      </c>
      <c r="J6" s="258">
        <f t="shared" si="11"/>
        <v>0</v>
      </c>
      <c r="K6" s="258">
        <f t="shared" si="11"/>
        <v>0</v>
      </c>
      <c r="L6" s="258">
        <f t="shared" si="11"/>
        <v>0</v>
      </c>
      <c r="M6" s="258">
        <f t="shared" si="11"/>
        <v>0</v>
      </c>
      <c r="N6" s="258">
        <f t="shared" si="11"/>
        <v>0</v>
      </c>
      <c r="O6" s="258">
        <f t="shared" si="11"/>
        <v>0</v>
      </c>
      <c r="P6" s="258">
        <f t="shared" si="11"/>
        <v>0</v>
      </c>
      <c r="Q6" s="258">
        <f t="shared" si="11"/>
        <v>0</v>
      </c>
      <c r="R6" s="258">
        <f t="shared" si="11"/>
        <v>0</v>
      </c>
      <c r="S6" s="258">
        <f t="shared" si="11"/>
        <v>0</v>
      </c>
      <c r="T6" s="258">
        <f t="shared" si="11"/>
        <v>0</v>
      </c>
      <c r="U6" s="258">
        <f t="shared" si="11"/>
        <v>0</v>
      </c>
      <c r="V6" s="258">
        <f t="shared" si="11"/>
        <v>0</v>
      </c>
      <c r="W6" s="258">
        <f t="shared" si="11"/>
        <v>0</v>
      </c>
      <c r="X6" s="258">
        <f t="shared" si="11"/>
        <v>0</v>
      </c>
      <c r="Y6" s="258">
        <f t="shared" si="11"/>
        <v>0</v>
      </c>
      <c r="Z6" s="258">
        <f t="shared" si="11"/>
        <v>0</v>
      </c>
      <c r="AA6" s="258">
        <f t="shared" si="11"/>
        <v>0</v>
      </c>
      <c r="AB6" s="258">
        <f t="shared" si="11"/>
        <v>0</v>
      </c>
      <c r="AC6" s="258">
        <f t="shared" si="11"/>
        <v>0</v>
      </c>
      <c r="AD6" s="258">
        <f t="shared" si="11"/>
        <v>0</v>
      </c>
      <c r="AE6" s="258">
        <f t="shared" si="11"/>
        <v>0</v>
      </c>
      <c r="AF6" s="258">
        <f t="shared" si="11"/>
        <v>0</v>
      </c>
      <c r="AG6" s="258">
        <f t="shared" si="11"/>
        <v>0</v>
      </c>
      <c r="AH6" s="258">
        <f t="shared" si="11"/>
        <v>0</v>
      </c>
      <c r="AI6" s="258">
        <f t="shared" si="11"/>
        <v>0</v>
      </c>
      <c r="AJ6" s="281">
        <f>SUM(AJ7:AJ11)</f>
        <v>0</v>
      </c>
      <c r="AK6" s="258">
        <f t="shared" ref="AK6:BL6" si="12">SUM(AK7:AK11)</f>
        <v>0</v>
      </c>
      <c r="AL6" s="258">
        <f t="shared" si="12"/>
        <v>0</v>
      </c>
      <c r="AM6" s="258">
        <f t="shared" si="12"/>
        <v>0</v>
      </c>
      <c r="AN6" s="258">
        <f t="shared" si="12"/>
        <v>0</v>
      </c>
      <c r="AO6" s="258">
        <f t="shared" si="12"/>
        <v>0</v>
      </c>
      <c r="AP6" s="258">
        <f t="shared" si="12"/>
        <v>0</v>
      </c>
      <c r="AQ6" s="258">
        <f t="shared" si="12"/>
        <v>0</v>
      </c>
      <c r="AR6" s="258">
        <f t="shared" si="12"/>
        <v>0</v>
      </c>
      <c r="AS6" s="258">
        <f t="shared" si="12"/>
        <v>0</v>
      </c>
      <c r="AT6" s="258">
        <f t="shared" si="12"/>
        <v>0</v>
      </c>
      <c r="AU6" s="258">
        <f t="shared" si="12"/>
        <v>0</v>
      </c>
      <c r="AV6" s="258">
        <f t="shared" si="12"/>
        <v>0</v>
      </c>
      <c r="AW6" s="258">
        <f t="shared" si="12"/>
        <v>0</v>
      </c>
      <c r="AX6" s="258">
        <f t="shared" si="12"/>
        <v>0</v>
      </c>
      <c r="AY6" s="258">
        <f t="shared" si="12"/>
        <v>0</v>
      </c>
      <c r="AZ6" s="258">
        <f t="shared" si="12"/>
        <v>0</v>
      </c>
      <c r="BA6" s="258">
        <f t="shared" si="12"/>
        <v>0</v>
      </c>
      <c r="BB6" s="258">
        <f t="shared" si="12"/>
        <v>0</v>
      </c>
      <c r="BC6" s="258">
        <f t="shared" si="12"/>
        <v>0</v>
      </c>
      <c r="BD6" s="258">
        <f t="shared" si="12"/>
        <v>0</v>
      </c>
      <c r="BE6" s="258">
        <f t="shared" si="12"/>
        <v>0</v>
      </c>
      <c r="BF6" s="258">
        <f t="shared" si="12"/>
        <v>0</v>
      </c>
      <c r="BG6" s="258">
        <f t="shared" si="12"/>
        <v>0</v>
      </c>
      <c r="BH6" s="258">
        <f t="shared" si="12"/>
        <v>0</v>
      </c>
      <c r="BI6" s="258">
        <f t="shared" si="12"/>
        <v>0</v>
      </c>
      <c r="BJ6" s="258">
        <f t="shared" si="12"/>
        <v>0</v>
      </c>
      <c r="BK6" s="258">
        <f t="shared" si="12"/>
        <v>0</v>
      </c>
      <c r="BL6" s="258">
        <f t="shared" si="12"/>
        <v>0</v>
      </c>
      <c r="BM6" s="258">
        <f>SUM(BM7:BM11)</f>
        <v>0</v>
      </c>
      <c r="BN6" s="258">
        <f>SUM(BN7:BN11)</f>
        <v>0</v>
      </c>
      <c r="BO6" s="281">
        <f>SUM(BO7:BO21)</f>
        <v>0</v>
      </c>
      <c r="BP6" s="258">
        <f t="shared" ref="BP6:CR6" si="13">SUM(BP7:BP11)</f>
        <v>0</v>
      </c>
      <c r="BQ6" s="258">
        <f t="shared" si="13"/>
        <v>0</v>
      </c>
      <c r="BR6" s="258">
        <f t="shared" si="13"/>
        <v>0</v>
      </c>
      <c r="BS6" s="258">
        <f t="shared" si="13"/>
        <v>0</v>
      </c>
      <c r="BT6" s="258">
        <f t="shared" si="13"/>
        <v>0</v>
      </c>
      <c r="BU6" s="258">
        <f t="shared" si="13"/>
        <v>0</v>
      </c>
      <c r="BV6" s="258">
        <f t="shared" si="13"/>
        <v>0</v>
      </c>
      <c r="BW6" s="258">
        <f t="shared" si="13"/>
        <v>0</v>
      </c>
      <c r="BX6" s="258">
        <f t="shared" si="13"/>
        <v>0</v>
      </c>
      <c r="BY6" s="258">
        <f t="shared" si="13"/>
        <v>0</v>
      </c>
      <c r="BZ6" s="258">
        <f t="shared" si="13"/>
        <v>0</v>
      </c>
      <c r="CA6" s="258">
        <f t="shared" si="13"/>
        <v>0</v>
      </c>
      <c r="CB6" s="258">
        <f t="shared" si="13"/>
        <v>0</v>
      </c>
      <c r="CC6" s="258">
        <f t="shared" si="13"/>
        <v>0</v>
      </c>
      <c r="CD6" s="258">
        <f t="shared" si="13"/>
        <v>0</v>
      </c>
      <c r="CE6" s="258">
        <f t="shared" si="13"/>
        <v>0</v>
      </c>
      <c r="CF6" s="258">
        <f t="shared" si="13"/>
        <v>0</v>
      </c>
      <c r="CG6" s="258">
        <f t="shared" si="13"/>
        <v>0</v>
      </c>
      <c r="CH6" s="258">
        <f t="shared" si="13"/>
        <v>0</v>
      </c>
      <c r="CI6" s="258">
        <f t="shared" si="13"/>
        <v>0</v>
      </c>
      <c r="CJ6" s="258">
        <f t="shared" si="13"/>
        <v>0</v>
      </c>
      <c r="CK6" s="258">
        <f t="shared" si="13"/>
        <v>0</v>
      </c>
      <c r="CL6" s="258">
        <f t="shared" si="13"/>
        <v>0</v>
      </c>
      <c r="CM6" s="258">
        <f t="shared" si="13"/>
        <v>0</v>
      </c>
      <c r="CN6" s="258">
        <f t="shared" si="13"/>
        <v>0</v>
      </c>
      <c r="CO6" s="258">
        <f t="shared" si="13"/>
        <v>0</v>
      </c>
      <c r="CP6" s="258">
        <f t="shared" si="13"/>
        <v>0</v>
      </c>
      <c r="CQ6" s="258">
        <f t="shared" si="13"/>
        <v>0</v>
      </c>
      <c r="CR6" s="258">
        <f t="shared" si="13"/>
        <v>0</v>
      </c>
      <c r="CS6" s="258">
        <f>SUM(CS7:CS11)</f>
        <v>0</v>
      </c>
      <c r="CT6" s="258">
        <f>SUM(CT7:CT11)</f>
        <v>0</v>
      </c>
      <c r="CU6" s="281">
        <f>SUM(CU7:CU21)</f>
        <v>0</v>
      </c>
      <c r="CV6" s="258">
        <f t="shared" ref="CV6:DW6" si="14">SUM(CV7:CV11)</f>
        <v>0</v>
      </c>
      <c r="CW6" s="258">
        <f t="shared" si="14"/>
        <v>0</v>
      </c>
      <c r="CX6" s="258">
        <f t="shared" si="14"/>
        <v>0</v>
      </c>
      <c r="CY6" s="258">
        <f t="shared" si="14"/>
        <v>0</v>
      </c>
      <c r="CZ6" s="258">
        <f t="shared" si="14"/>
        <v>0</v>
      </c>
      <c r="DA6" s="258">
        <f t="shared" si="14"/>
        <v>0</v>
      </c>
      <c r="DB6" s="258">
        <f t="shared" si="14"/>
        <v>0</v>
      </c>
      <c r="DC6" s="258">
        <f t="shared" si="14"/>
        <v>0</v>
      </c>
      <c r="DD6" s="258">
        <f t="shared" si="14"/>
        <v>0</v>
      </c>
      <c r="DE6" s="258">
        <f t="shared" si="14"/>
        <v>0</v>
      </c>
      <c r="DF6" s="258">
        <f t="shared" si="14"/>
        <v>0</v>
      </c>
      <c r="DG6" s="258">
        <f t="shared" si="14"/>
        <v>0</v>
      </c>
      <c r="DH6" s="258">
        <f t="shared" si="14"/>
        <v>0</v>
      </c>
      <c r="DI6" s="258">
        <f t="shared" si="14"/>
        <v>0</v>
      </c>
      <c r="DJ6" s="258">
        <f t="shared" si="14"/>
        <v>0</v>
      </c>
      <c r="DK6" s="258">
        <f t="shared" si="14"/>
        <v>0</v>
      </c>
      <c r="DL6" s="258">
        <f t="shared" si="14"/>
        <v>0</v>
      </c>
      <c r="DM6" s="258">
        <f t="shared" si="14"/>
        <v>0</v>
      </c>
      <c r="DN6" s="258">
        <f t="shared" si="14"/>
        <v>0</v>
      </c>
      <c r="DO6" s="258">
        <f t="shared" si="14"/>
        <v>0</v>
      </c>
      <c r="DP6" s="258">
        <f t="shared" si="14"/>
        <v>0</v>
      </c>
      <c r="DQ6" s="258">
        <f t="shared" si="14"/>
        <v>0</v>
      </c>
      <c r="DR6" s="258">
        <f t="shared" si="14"/>
        <v>0</v>
      </c>
      <c r="DS6" s="258">
        <f t="shared" si="14"/>
        <v>0</v>
      </c>
      <c r="DT6" s="258">
        <f t="shared" si="14"/>
        <v>0</v>
      </c>
      <c r="DU6" s="258">
        <f t="shared" si="14"/>
        <v>0</v>
      </c>
      <c r="DV6" s="258">
        <f t="shared" si="14"/>
        <v>0</v>
      </c>
      <c r="DW6" s="258">
        <f t="shared" si="14"/>
        <v>0</v>
      </c>
      <c r="DX6" s="258">
        <f>SUM(DX7:DX11)</f>
        <v>0</v>
      </c>
      <c r="DY6" s="258">
        <f>SUM(DY7:DY11)</f>
        <v>0</v>
      </c>
      <c r="DZ6" s="258">
        <f>SUM(DZ7:DZ11)</f>
        <v>0</v>
      </c>
      <c r="EA6" s="281">
        <f>SUM(EA7:EA21)</f>
        <v>0</v>
      </c>
      <c r="EB6" s="258">
        <f t="shared" ref="EB6:FC6" si="15">SUM(EB7:EB11)</f>
        <v>0</v>
      </c>
      <c r="EC6" s="258">
        <f t="shared" si="15"/>
        <v>0</v>
      </c>
      <c r="ED6" s="258">
        <f t="shared" si="15"/>
        <v>0</v>
      </c>
      <c r="EE6" s="258">
        <f t="shared" si="15"/>
        <v>0</v>
      </c>
      <c r="EF6" s="258">
        <f t="shared" si="15"/>
        <v>0</v>
      </c>
      <c r="EG6" s="258">
        <f t="shared" si="15"/>
        <v>0</v>
      </c>
      <c r="EH6" s="258">
        <f t="shared" si="15"/>
        <v>0</v>
      </c>
      <c r="EI6" s="258">
        <f t="shared" si="15"/>
        <v>0</v>
      </c>
      <c r="EJ6" s="258">
        <f t="shared" si="15"/>
        <v>0</v>
      </c>
      <c r="EK6" s="258">
        <f t="shared" si="15"/>
        <v>0</v>
      </c>
      <c r="EL6" s="258">
        <f t="shared" si="15"/>
        <v>0</v>
      </c>
      <c r="EM6" s="258">
        <f t="shared" si="15"/>
        <v>0</v>
      </c>
      <c r="EN6" s="258">
        <f t="shared" si="15"/>
        <v>0</v>
      </c>
      <c r="EO6" s="258">
        <f t="shared" si="15"/>
        <v>0</v>
      </c>
      <c r="EP6" s="258">
        <f t="shared" si="15"/>
        <v>0</v>
      </c>
      <c r="EQ6" s="258">
        <f t="shared" si="15"/>
        <v>0</v>
      </c>
      <c r="ER6" s="258">
        <f t="shared" si="15"/>
        <v>0</v>
      </c>
      <c r="ES6" s="258">
        <f t="shared" si="15"/>
        <v>0</v>
      </c>
      <c r="ET6" s="258">
        <f t="shared" si="15"/>
        <v>0</v>
      </c>
      <c r="EU6" s="258">
        <f t="shared" si="15"/>
        <v>0</v>
      </c>
      <c r="EV6" s="258">
        <f t="shared" si="15"/>
        <v>0</v>
      </c>
      <c r="EW6" s="258">
        <f t="shared" si="15"/>
        <v>0</v>
      </c>
      <c r="EX6" s="258">
        <f t="shared" si="15"/>
        <v>0</v>
      </c>
      <c r="EY6" s="258">
        <f t="shared" si="15"/>
        <v>0</v>
      </c>
      <c r="EZ6" s="258">
        <f t="shared" si="15"/>
        <v>0</v>
      </c>
      <c r="FA6" s="258">
        <f t="shared" si="15"/>
        <v>0</v>
      </c>
      <c r="FB6" s="258">
        <f t="shared" si="15"/>
        <v>0</v>
      </c>
      <c r="FC6" s="258">
        <f t="shared" si="15"/>
        <v>0</v>
      </c>
      <c r="FD6" s="281">
        <f>SUM(FD7:FD21)</f>
        <v>0</v>
      </c>
      <c r="FE6" s="258">
        <f t="shared" ref="FE6:GH6" si="16">SUM(FE7:FE11)</f>
        <v>0</v>
      </c>
      <c r="FF6" s="258">
        <f t="shared" si="16"/>
        <v>0</v>
      </c>
      <c r="FG6" s="258">
        <f t="shared" si="16"/>
        <v>0</v>
      </c>
      <c r="FH6" s="258">
        <f t="shared" si="16"/>
        <v>0</v>
      </c>
      <c r="FI6" s="258">
        <f t="shared" si="16"/>
        <v>0</v>
      </c>
      <c r="FJ6" s="258">
        <f t="shared" si="16"/>
        <v>0</v>
      </c>
      <c r="FK6" s="258">
        <f t="shared" si="16"/>
        <v>0</v>
      </c>
      <c r="FL6" s="258">
        <f t="shared" si="16"/>
        <v>0</v>
      </c>
      <c r="FM6" s="258">
        <f t="shared" si="16"/>
        <v>0</v>
      </c>
      <c r="FN6" s="258">
        <f t="shared" si="16"/>
        <v>0</v>
      </c>
      <c r="FO6" s="258">
        <f t="shared" si="16"/>
        <v>0</v>
      </c>
      <c r="FP6" s="258">
        <f t="shared" si="16"/>
        <v>0</v>
      </c>
      <c r="FQ6" s="258">
        <f t="shared" si="16"/>
        <v>0</v>
      </c>
      <c r="FR6" s="258">
        <f t="shared" si="16"/>
        <v>0</v>
      </c>
      <c r="FS6" s="258">
        <f t="shared" si="16"/>
        <v>0</v>
      </c>
      <c r="FT6" s="258">
        <f t="shared" si="16"/>
        <v>0</v>
      </c>
      <c r="FU6" s="258">
        <f t="shared" si="16"/>
        <v>0</v>
      </c>
      <c r="FV6" s="258">
        <f t="shared" si="16"/>
        <v>0</v>
      </c>
      <c r="FW6" s="258">
        <f t="shared" si="16"/>
        <v>0</v>
      </c>
      <c r="FX6" s="258">
        <f t="shared" si="16"/>
        <v>0</v>
      </c>
      <c r="FY6" s="258">
        <f t="shared" si="16"/>
        <v>0</v>
      </c>
      <c r="FZ6" s="258">
        <f t="shared" si="16"/>
        <v>0</v>
      </c>
      <c r="GA6" s="258">
        <f t="shared" si="16"/>
        <v>0</v>
      </c>
      <c r="GB6" s="258">
        <f t="shared" si="16"/>
        <v>0</v>
      </c>
      <c r="GC6" s="258">
        <f t="shared" si="16"/>
        <v>0</v>
      </c>
      <c r="GD6" s="258">
        <f t="shared" si="16"/>
        <v>0</v>
      </c>
      <c r="GE6" s="258">
        <f t="shared" si="16"/>
        <v>0</v>
      </c>
      <c r="GF6" s="258">
        <f t="shared" si="16"/>
        <v>0</v>
      </c>
      <c r="GG6" s="258">
        <f t="shared" si="16"/>
        <v>0</v>
      </c>
      <c r="GH6" s="258">
        <f t="shared" si="16"/>
        <v>0</v>
      </c>
      <c r="GI6" s="258">
        <f>SUM(GI7:GI11)</f>
        <v>0</v>
      </c>
      <c r="GJ6" s="281">
        <f>SUM(GJ7:GJ21)</f>
        <v>0</v>
      </c>
      <c r="GK6" s="258">
        <f t="shared" ref="GK6:HN6" si="17">SUM(GK7:GK11)</f>
        <v>0</v>
      </c>
      <c r="GL6" s="258">
        <f t="shared" si="17"/>
        <v>0</v>
      </c>
      <c r="GM6" s="258">
        <f t="shared" si="17"/>
        <v>0</v>
      </c>
      <c r="GN6" s="258">
        <f t="shared" si="17"/>
        <v>0</v>
      </c>
      <c r="GO6" s="258">
        <f t="shared" si="17"/>
        <v>0</v>
      </c>
      <c r="GP6" s="258">
        <f t="shared" si="17"/>
        <v>0</v>
      </c>
      <c r="GQ6" s="258">
        <f t="shared" si="17"/>
        <v>0</v>
      </c>
      <c r="GR6" s="258">
        <f t="shared" si="17"/>
        <v>0</v>
      </c>
      <c r="GS6" s="258">
        <f t="shared" si="17"/>
        <v>0</v>
      </c>
      <c r="GT6" s="258">
        <f t="shared" si="17"/>
        <v>0</v>
      </c>
      <c r="GU6" s="258">
        <f t="shared" si="17"/>
        <v>0</v>
      </c>
      <c r="GV6" s="258">
        <f t="shared" si="17"/>
        <v>0</v>
      </c>
      <c r="GW6" s="258">
        <f t="shared" si="17"/>
        <v>0</v>
      </c>
      <c r="GX6" s="258">
        <f t="shared" si="17"/>
        <v>0</v>
      </c>
      <c r="GY6" s="258">
        <f t="shared" si="17"/>
        <v>0</v>
      </c>
      <c r="GZ6" s="258">
        <f t="shared" si="17"/>
        <v>0</v>
      </c>
      <c r="HA6" s="258">
        <f t="shared" si="17"/>
        <v>0</v>
      </c>
      <c r="HB6" s="258">
        <f t="shared" si="17"/>
        <v>0</v>
      </c>
      <c r="HC6" s="258">
        <f t="shared" si="17"/>
        <v>0</v>
      </c>
      <c r="HD6" s="258">
        <f t="shared" si="17"/>
        <v>0</v>
      </c>
      <c r="HE6" s="258">
        <f t="shared" si="17"/>
        <v>0</v>
      </c>
      <c r="HF6" s="258">
        <f t="shared" si="17"/>
        <v>0</v>
      </c>
      <c r="HG6" s="258">
        <f t="shared" si="17"/>
        <v>0</v>
      </c>
      <c r="HH6" s="258">
        <f t="shared" si="17"/>
        <v>0</v>
      </c>
      <c r="HI6" s="258">
        <f t="shared" si="17"/>
        <v>0</v>
      </c>
      <c r="HJ6" s="258">
        <f t="shared" si="17"/>
        <v>0</v>
      </c>
      <c r="HK6" s="258">
        <f t="shared" si="17"/>
        <v>0</v>
      </c>
      <c r="HL6" s="258">
        <f t="shared" si="17"/>
        <v>0</v>
      </c>
      <c r="HM6" s="258">
        <f t="shared" si="17"/>
        <v>0</v>
      </c>
      <c r="HN6" s="258">
        <f t="shared" si="17"/>
        <v>0</v>
      </c>
    </row>
    <row r="7" spans="1:222" ht="16.5" hidden="1" outlineLevel="1" thickBot="1" x14ac:dyDescent="0.3">
      <c r="A7" s="53">
        <v>2</v>
      </c>
      <c r="B7" s="261" t="str">
        <f>VLOOKUP(A7,Config!$A$8:$B$176,2,0)</f>
        <v>A VISTA (PIX/DEPÓSITO)</v>
      </c>
      <c r="C7" s="262"/>
      <c r="D7" s="58"/>
      <c r="E7" s="174"/>
      <c r="F7" s="174"/>
      <c r="G7" s="174"/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174"/>
      <c r="AB7" s="174"/>
      <c r="AC7" s="174"/>
      <c r="AD7" s="174"/>
      <c r="AE7" s="174"/>
      <c r="AF7" s="174"/>
      <c r="AG7" s="174"/>
      <c r="AH7" s="174"/>
      <c r="AI7" s="174"/>
      <c r="AJ7" s="176">
        <f>SUM(E7:AI7)</f>
        <v>0</v>
      </c>
      <c r="AK7" s="174"/>
      <c r="AL7" s="174"/>
      <c r="AM7" s="174"/>
      <c r="AN7" s="174"/>
      <c r="AO7" s="174"/>
      <c r="AP7" s="174"/>
      <c r="AQ7" s="174"/>
      <c r="AR7" s="174"/>
      <c r="AS7" s="174"/>
      <c r="AT7" s="174"/>
      <c r="AU7" s="174"/>
      <c r="AV7" s="174"/>
      <c r="AW7" s="174"/>
      <c r="AX7" s="174"/>
      <c r="AY7" s="174"/>
      <c r="AZ7" s="174"/>
      <c r="BA7" s="174"/>
      <c r="BB7" s="174"/>
      <c r="BC7" s="174"/>
      <c r="BD7" s="174"/>
      <c r="BE7" s="174"/>
      <c r="BF7" s="174"/>
      <c r="BG7" s="174"/>
      <c r="BH7" s="174"/>
      <c r="BI7" s="174"/>
      <c r="BJ7" s="174"/>
      <c r="BK7" s="174"/>
      <c r="BL7" s="174"/>
      <c r="BM7" s="174"/>
      <c r="BN7" s="174"/>
      <c r="BO7" s="176">
        <f>SUM(AK7:BN7)</f>
        <v>0</v>
      </c>
      <c r="BP7" s="174"/>
      <c r="BQ7" s="174"/>
      <c r="BR7" s="174"/>
      <c r="BS7" s="174"/>
      <c r="BT7" s="174"/>
      <c r="BU7" s="174"/>
      <c r="BV7" s="174"/>
      <c r="BW7" s="174"/>
      <c r="BX7" s="174"/>
      <c r="BY7" s="174"/>
      <c r="BZ7" s="174"/>
      <c r="CA7" s="174"/>
      <c r="CB7" s="174"/>
      <c r="CC7" s="174"/>
      <c r="CD7" s="174"/>
      <c r="CE7" s="174"/>
      <c r="CF7" s="174"/>
      <c r="CG7" s="174"/>
      <c r="CH7" s="174"/>
      <c r="CI7" s="174"/>
      <c r="CJ7" s="174"/>
      <c r="CK7" s="174"/>
      <c r="CL7" s="174"/>
      <c r="CM7" s="174"/>
      <c r="CN7" s="174"/>
      <c r="CO7" s="174"/>
      <c r="CP7" s="174"/>
      <c r="CQ7" s="174"/>
      <c r="CR7" s="174"/>
      <c r="CS7" s="174"/>
      <c r="CT7" s="174"/>
      <c r="CU7" s="176">
        <f>SUM(BM7:CT7)</f>
        <v>0</v>
      </c>
      <c r="CV7" s="174"/>
      <c r="CW7" s="174"/>
      <c r="CX7" s="174"/>
      <c r="CY7" s="174"/>
      <c r="CZ7" s="174"/>
      <c r="DA7" s="174"/>
      <c r="DB7" s="174"/>
      <c r="DC7" s="174"/>
      <c r="DD7" s="174"/>
      <c r="DE7" s="174"/>
      <c r="DF7" s="174"/>
      <c r="DG7" s="174"/>
      <c r="DH7" s="174"/>
      <c r="DI7" s="174"/>
      <c r="DJ7" s="174"/>
      <c r="DK7" s="174"/>
      <c r="DL7" s="174"/>
      <c r="DM7" s="174"/>
      <c r="DN7" s="174"/>
      <c r="DO7" s="174"/>
      <c r="DP7" s="174"/>
      <c r="DQ7" s="174"/>
      <c r="DR7" s="174"/>
      <c r="DS7" s="174"/>
      <c r="DT7" s="174"/>
      <c r="DU7" s="174"/>
      <c r="DV7" s="174"/>
      <c r="DW7" s="174"/>
      <c r="DX7" s="174"/>
      <c r="DY7" s="174"/>
      <c r="DZ7" s="174"/>
      <c r="EA7" s="176">
        <f>SUM(CS7:DZ7)</f>
        <v>0</v>
      </c>
      <c r="EB7" s="174"/>
      <c r="EC7" s="174"/>
      <c r="ED7" s="174"/>
      <c r="EE7" s="174"/>
      <c r="EF7" s="174"/>
      <c r="EG7" s="174"/>
      <c r="EH7" s="174"/>
      <c r="EI7" s="174"/>
      <c r="EJ7" s="174"/>
      <c r="EK7" s="174"/>
      <c r="EL7" s="174"/>
      <c r="EM7" s="174"/>
      <c r="EN7" s="174"/>
      <c r="EO7" s="174"/>
      <c r="EP7" s="174"/>
      <c r="EQ7" s="174"/>
      <c r="ER7" s="174"/>
      <c r="ES7" s="174"/>
      <c r="ET7" s="174"/>
      <c r="EU7" s="174"/>
      <c r="EV7" s="174"/>
      <c r="EW7" s="174"/>
      <c r="EX7" s="174"/>
      <c r="EY7" s="174"/>
      <c r="EZ7" s="174"/>
      <c r="FA7" s="174"/>
      <c r="FB7" s="174"/>
      <c r="FC7" s="174"/>
      <c r="FD7" s="176">
        <f t="shared" ref="FD7:FD13" si="18">SUM(DX7:FC7)</f>
        <v>0</v>
      </c>
      <c r="FE7" s="174"/>
      <c r="FF7" s="174"/>
      <c r="FG7" s="174"/>
      <c r="FH7" s="174"/>
      <c r="FI7" s="174"/>
      <c r="FJ7" s="174"/>
      <c r="FK7" s="174"/>
      <c r="FL7" s="174"/>
      <c r="FM7" s="174"/>
      <c r="FN7" s="174"/>
      <c r="FO7" s="174"/>
      <c r="FP7" s="174"/>
      <c r="FQ7" s="174"/>
      <c r="FR7" s="174"/>
      <c r="FS7" s="174"/>
      <c r="FT7" s="174"/>
      <c r="FU7" s="174"/>
      <c r="FV7" s="174"/>
      <c r="FW7" s="174"/>
      <c r="FX7" s="174"/>
      <c r="FY7" s="174"/>
      <c r="FZ7" s="174"/>
      <c r="GA7" s="174"/>
      <c r="GB7" s="174"/>
      <c r="GC7" s="174"/>
      <c r="GD7" s="174"/>
      <c r="GE7" s="174"/>
      <c r="GF7" s="174"/>
      <c r="GG7" s="174"/>
      <c r="GH7" s="174"/>
      <c r="GI7" s="174"/>
      <c r="GJ7" s="176">
        <f>SUM(FE7:GI7)</f>
        <v>0</v>
      </c>
      <c r="GK7" s="174"/>
      <c r="GL7" s="174"/>
      <c r="GM7" s="174"/>
      <c r="GN7" s="174"/>
      <c r="GO7" s="174"/>
      <c r="GP7" s="174"/>
      <c r="GQ7" s="174"/>
      <c r="GR7" s="174"/>
      <c r="GS7" s="174"/>
      <c r="GT7" s="174"/>
      <c r="GU7" s="174"/>
      <c r="GV7" s="174"/>
      <c r="GW7" s="174"/>
      <c r="GX7" s="174"/>
      <c r="GY7" s="174"/>
      <c r="GZ7" s="174"/>
      <c r="HA7" s="174"/>
      <c r="HB7" s="174"/>
      <c r="HC7" s="174"/>
      <c r="HD7" s="174"/>
      <c r="HE7" s="174"/>
      <c r="HF7" s="174"/>
      <c r="HG7" s="174"/>
      <c r="HH7" s="174"/>
      <c r="HI7" s="174"/>
      <c r="HJ7" s="174"/>
      <c r="HK7" s="174"/>
      <c r="HL7" s="174"/>
      <c r="HM7" s="174"/>
      <c r="HN7" s="174"/>
    </row>
    <row r="8" spans="1:222" ht="16.5" hidden="1" outlineLevel="1" thickBot="1" x14ac:dyDescent="0.3">
      <c r="A8" s="53">
        <v>3</v>
      </c>
      <c r="B8" s="56" t="str">
        <f>VLOOKUP(A8,Config!$A$8:$B$176,2,0)</f>
        <v>ANTECIPAÇÃO</v>
      </c>
      <c r="C8" s="57"/>
      <c r="D8" s="58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  <c r="Y8" s="174"/>
      <c r="Z8" s="174"/>
      <c r="AA8" s="174"/>
      <c r="AB8" s="174"/>
      <c r="AC8" s="174"/>
      <c r="AD8" s="174"/>
      <c r="AE8" s="174"/>
      <c r="AF8" s="174"/>
      <c r="AG8" s="174"/>
      <c r="AH8" s="174"/>
      <c r="AI8" s="174"/>
      <c r="AJ8" s="175">
        <f>SUM(E8:AI8)</f>
        <v>0</v>
      </c>
      <c r="AK8" s="174"/>
      <c r="AL8" s="174"/>
      <c r="AM8" s="174"/>
      <c r="AN8" s="174"/>
      <c r="AO8" s="174"/>
      <c r="AP8" s="174"/>
      <c r="AQ8" s="174"/>
      <c r="AR8" s="174"/>
      <c r="AS8" s="174"/>
      <c r="AT8" s="174"/>
      <c r="AU8" s="174"/>
      <c r="AV8" s="174"/>
      <c r="AW8" s="174"/>
      <c r="AX8" s="174"/>
      <c r="AY8" s="174"/>
      <c r="AZ8" s="174"/>
      <c r="BA8" s="174"/>
      <c r="BB8" s="174"/>
      <c r="BC8" s="174"/>
      <c r="BD8" s="174"/>
      <c r="BE8" s="174"/>
      <c r="BF8" s="174"/>
      <c r="BG8" s="174"/>
      <c r="BH8" s="174"/>
      <c r="BI8" s="174"/>
      <c r="BJ8" s="174"/>
      <c r="BK8" s="174"/>
      <c r="BL8" s="174"/>
      <c r="BM8" s="174"/>
      <c r="BN8" s="174"/>
      <c r="BO8" s="175">
        <f>SUM(AK8:BN8)</f>
        <v>0</v>
      </c>
      <c r="BP8" s="174"/>
      <c r="BQ8" s="174"/>
      <c r="BR8" s="174"/>
      <c r="BS8" s="174"/>
      <c r="BT8" s="174"/>
      <c r="BU8" s="174"/>
      <c r="BV8" s="174"/>
      <c r="BW8" s="174"/>
      <c r="BX8" s="174"/>
      <c r="BY8" s="174"/>
      <c r="BZ8" s="174"/>
      <c r="CA8" s="174"/>
      <c r="CB8" s="174"/>
      <c r="CC8" s="174"/>
      <c r="CD8" s="174"/>
      <c r="CE8" s="174"/>
      <c r="CF8" s="174"/>
      <c r="CG8" s="174"/>
      <c r="CH8" s="174"/>
      <c r="CI8" s="174"/>
      <c r="CJ8" s="174"/>
      <c r="CK8" s="174"/>
      <c r="CL8" s="174"/>
      <c r="CM8" s="174"/>
      <c r="CN8" s="174"/>
      <c r="CO8" s="174"/>
      <c r="CP8" s="174"/>
      <c r="CQ8" s="174"/>
      <c r="CR8" s="174"/>
      <c r="CS8" s="174"/>
      <c r="CT8" s="174"/>
      <c r="CU8" s="175">
        <f>SUM(BM8:CT8)</f>
        <v>0</v>
      </c>
      <c r="CV8" s="174"/>
      <c r="CW8" s="174"/>
      <c r="CX8" s="174"/>
      <c r="CY8" s="174"/>
      <c r="CZ8" s="174"/>
      <c r="DA8" s="174"/>
      <c r="DB8" s="174"/>
      <c r="DC8" s="174"/>
      <c r="DD8" s="174"/>
      <c r="DE8" s="174"/>
      <c r="DF8" s="174"/>
      <c r="DG8" s="174"/>
      <c r="DH8" s="174"/>
      <c r="DI8" s="174"/>
      <c r="DJ8" s="174"/>
      <c r="DK8" s="174"/>
      <c r="DL8" s="174"/>
      <c r="DM8" s="174"/>
      <c r="DN8" s="174"/>
      <c r="DO8" s="174"/>
      <c r="DP8" s="174"/>
      <c r="DQ8" s="174"/>
      <c r="DR8" s="174"/>
      <c r="DS8" s="174"/>
      <c r="DT8" s="174"/>
      <c r="DU8" s="174"/>
      <c r="DV8" s="174"/>
      <c r="DW8" s="174"/>
      <c r="DX8" s="174"/>
      <c r="DY8" s="174"/>
      <c r="DZ8" s="174"/>
      <c r="EA8" s="175">
        <f>SUM(CS8:DZ8)</f>
        <v>0</v>
      </c>
      <c r="EB8" s="174"/>
      <c r="EC8" s="174"/>
      <c r="ED8" s="174"/>
      <c r="EE8" s="174"/>
      <c r="EF8" s="174"/>
      <c r="EG8" s="174"/>
      <c r="EH8" s="174"/>
      <c r="EI8" s="174"/>
      <c r="EJ8" s="174"/>
      <c r="EK8" s="174"/>
      <c r="EL8" s="174"/>
      <c r="EM8" s="174"/>
      <c r="EN8" s="174"/>
      <c r="EO8" s="174"/>
      <c r="EP8" s="174"/>
      <c r="EQ8" s="174"/>
      <c r="ER8" s="174"/>
      <c r="ES8" s="174"/>
      <c r="ET8" s="174"/>
      <c r="EU8" s="174"/>
      <c r="EV8" s="174"/>
      <c r="EW8" s="174"/>
      <c r="EX8" s="174"/>
      <c r="EY8" s="174"/>
      <c r="EZ8" s="174"/>
      <c r="FA8" s="174"/>
      <c r="FB8" s="174"/>
      <c r="FC8" s="174"/>
      <c r="FD8" s="175">
        <f t="shared" ref="FD8" si="19">SUM(DX8:FC8)</f>
        <v>0</v>
      </c>
      <c r="FE8" s="174"/>
      <c r="FF8" s="174"/>
      <c r="FG8" s="174"/>
      <c r="FH8" s="174"/>
      <c r="FI8" s="174"/>
      <c r="FJ8" s="174"/>
      <c r="FK8" s="174"/>
      <c r="FL8" s="174"/>
      <c r="FM8" s="174"/>
      <c r="FN8" s="174"/>
      <c r="FO8" s="174"/>
      <c r="FP8" s="174"/>
      <c r="FQ8" s="174"/>
      <c r="FR8" s="174"/>
      <c r="FS8" s="174"/>
      <c r="FT8" s="174"/>
      <c r="FU8" s="174"/>
      <c r="FV8" s="174"/>
      <c r="FW8" s="174"/>
      <c r="FX8" s="174"/>
      <c r="FY8" s="174"/>
      <c r="FZ8" s="174"/>
      <c r="GA8" s="174"/>
      <c r="GB8" s="174"/>
      <c r="GC8" s="174"/>
      <c r="GD8" s="174"/>
      <c r="GE8" s="174"/>
      <c r="GF8" s="174"/>
      <c r="GG8" s="174"/>
      <c r="GH8" s="174"/>
      <c r="GI8" s="174"/>
      <c r="GJ8" s="175">
        <f>SUM(FE8:GI8)</f>
        <v>0</v>
      </c>
      <c r="GK8" s="174"/>
      <c r="GL8" s="174"/>
      <c r="GM8" s="174"/>
      <c r="GN8" s="174"/>
      <c r="GO8" s="174"/>
      <c r="GP8" s="174"/>
      <c r="GQ8" s="174"/>
      <c r="GR8" s="174"/>
      <c r="GS8" s="174"/>
      <c r="GT8" s="174"/>
      <c r="GU8" s="174"/>
      <c r="GV8" s="174"/>
      <c r="GW8" s="174"/>
      <c r="GX8" s="174"/>
      <c r="GY8" s="174"/>
      <c r="GZ8" s="174"/>
      <c r="HA8" s="174"/>
      <c r="HB8" s="174"/>
      <c r="HC8" s="174"/>
      <c r="HD8" s="174"/>
      <c r="HE8" s="174"/>
      <c r="HF8" s="174"/>
      <c r="HG8" s="174"/>
      <c r="HH8" s="174"/>
      <c r="HI8" s="174"/>
      <c r="HJ8" s="174"/>
      <c r="HK8" s="174"/>
      <c r="HL8" s="174"/>
      <c r="HM8" s="174"/>
      <c r="HN8" s="174"/>
    </row>
    <row r="9" spans="1:222" ht="16.5" hidden="1" outlineLevel="1" thickBot="1" x14ac:dyDescent="0.3">
      <c r="A9" s="53">
        <v>4</v>
      </c>
      <c r="B9" s="56" t="str">
        <f>VLOOKUP(A9,Config!$A$8:$B$176,2,0)</f>
        <v>DESCONTO DUPLICATAS</v>
      </c>
      <c r="C9" s="57"/>
      <c r="D9" s="58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4"/>
      <c r="T9" s="174"/>
      <c r="U9" s="174"/>
      <c r="V9" s="174"/>
      <c r="W9" s="174"/>
      <c r="X9" s="174"/>
      <c r="Y9" s="174"/>
      <c r="Z9" s="174"/>
      <c r="AA9" s="174"/>
      <c r="AB9" s="174"/>
      <c r="AC9" s="174"/>
      <c r="AD9" s="174"/>
      <c r="AE9" s="174"/>
      <c r="AF9" s="174"/>
      <c r="AG9" s="174"/>
      <c r="AH9" s="174"/>
      <c r="AI9" s="174"/>
      <c r="AJ9" s="175">
        <f>SUM(E9:AI9)</f>
        <v>0</v>
      </c>
      <c r="AK9" s="174"/>
      <c r="AL9" s="174"/>
      <c r="AM9" s="174"/>
      <c r="AN9" s="174"/>
      <c r="AO9" s="174"/>
      <c r="AP9" s="174"/>
      <c r="AQ9" s="174"/>
      <c r="AR9" s="174"/>
      <c r="AS9" s="174"/>
      <c r="AT9" s="174"/>
      <c r="AU9" s="174"/>
      <c r="AV9" s="174"/>
      <c r="AW9" s="174"/>
      <c r="AX9" s="174"/>
      <c r="AY9" s="174"/>
      <c r="AZ9" s="174"/>
      <c r="BA9" s="174"/>
      <c r="BB9" s="174"/>
      <c r="BC9" s="174"/>
      <c r="BD9" s="174"/>
      <c r="BE9" s="174"/>
      <c r="BF9" s="174"/>
      <c r="BG9" s="174"/>
      <c r="BH9" s="174"/>
      <c r="BI9" s="174"/>
      <c r="BJ9" s="174"/>
      <c r="BK9" s="174"/>
      <c r="BL9" s="174"/>
      <c r="BM9" s="174"/>
      <c r="BN9" s="174"/>
      <c r="BO9" s="175">
        <f t="shared" ref="BO9:BO11" si="20">SUM(AK9:BN9)</f>
        <v>0</v>
      </c>
      <c r="BP9" s="174"/>
      <c r="BQ9" s="174"/>
      <c r="BR9" s="174"/>
      <c r="BS9" s="174"/>
      <c r="BT9" s="174"/>
      <c r="BU9" s="174"/>
      <c r="BV9" s="174"/>
      <c r="BW9" s="174"/>
      <c r="BX9" s="174"/>
      <c r="BY9" s="174"/>
      <c r="BZ9" s="174"/>
      <c r="CA9" s="174"/>
      <c r="CB9" s="174"/>
      <c r="CC9" s="174"/>
      <c r="CD9" s="174"/>
      <c r="CE9" s="174"/>
      <c r="CF9" s="174"/>
      <c r="CG9" s="174"/>
      <c r="CH9" s="174"/>
      <c r="CI9" s="174"/>
      <c r="CJ9" s="174"/>
      <c r="CK9" s="174"/>
      <c r="CL9" s="174"/>
      <c r="CM9" s="174"/>
      <c r="CN9" s="174"/>
      <c r="CO9" s="174"/>
      <c r="CP9" s="174"/>
      <c r="CQ9" s="174"/>
      <c r="CR9" s="174"/>
      <c r="CS9" s="174"/>
      <c r="CT9" s="174"/>
      <c r="CU9" s="175">
        <f t="shared" ref="CU9:CU11" si="21">SUM(BM9:CT9)</f>
        <v>0</v>
      </c>
      <c r="CV9" s="174"/>
      <c r="CW9" s="174"/>
      <c r="CX9" s="174"/>
      <c r="CY9" s="174"/>
      <c r="CZ9" s="174"/>
      <c r="DA9" s="174"/>
      <c r="DB9" s="174"/>
      <c r="DC9" s="174"/>
      <c r="DD9" s="174"/>
      <c r="DE9" s="174"/>
      <c r="DF9" s="174"/>
      <c r="DG9" s="174"/>
      <c r="DH9" s="174"/>
      <c r="DI9" s="174"/>
      <c r="DJ9" s="174"/>
      <c r="DK9" s="174"/>
      <c r="DL9" s="174"/>
      <c r="DM9" s="174"/>
      <c r="DN9" s="174"/>
      <c r="DO9" s="174"/>
      <c r="DP9" s="174"/>
      <c r="DQ9" s="174"/>
      <c r="DR9" s="174"/>
      <c r="DS9" s="174"/>
      <c r="DT9" s="174"/>
      <c r="DU9" s="174"/>
      <c r="DV9" s="174"/>
      <c r="DW9" s="174"/>
      <c r="DX9" s="174"/>
      <c r="DY9" s="174"/>
      <c r="DZ9" s="174"/>
      <c r="EA9" s="175">
        <f t="shared" ref="EA9:EA21" si="22">SUM(CS9:DZ9)</f>
        <v>0</v>
      </c>
      <c r="EB9" s="174"/>
      <c r="EC9" s="174"/>
      <c r="ED9" s="174"/>
      <c r="EE9" s="174"/>
      <c r="EF9" s="174"/>
      <c r="EG9" s="174"/>
      <c r="EH9" s="174"/>
      <c r="EI9" s="174"/>
      <c r="EJ9" s="174"/>
      <c r="EK9" s="174"/>
      <c r="EL9" s="174"/>
      <c r="EM9" s="174"/>
      <c r="EN9" s="174"/>
      <c r="EO9" s="174"/>
      <c r="EP9" s="174"/>
      <c r="EQ9" s="174"/>
      <c r="ER9" s="174"/>
      <c r="ES9" s="174"/>
      <c r="ET9" s="174"/>
      <c r="EU9" s="174"/>
      <c r="EV9" s="174"/>
      <c r="EW9" s="174"/>
      <c r="EX9" s="174"/>
      <c r="EY9" s="174"/>
      <c r="EZ9" s="174"/>
      <c r="FA9" s="174"/>
      <c r="FB9" s="174"/>
      <c r="FC9" s="174"/>
      <c r="FD9" s="175">
        <f t="shared" si="18"/>
        <v>0</v>
      </c>
      <c r="FE9" s="174"/>
      <c r="FF9" s="174"/>
      <c r="FG9" s="174"/>
      <c r="FH9" s="174"/>
      <c r="FI9" s="174"/>
      <c r="FJ9" s="174"/>
      <c r="FK9" s="174"/>
      <c r="FL9" s="174"/>
      <c r="FM9" s="174"/>
      <c r="FN9" s="174"/>
      <c r="FO9" s="174"/>
      <c r="FP9" s="174"/>
      <c r="FQ9" s="174"/>
      <c r="FR9" s="174"/>
      <c r="FS9" s="174"/>
      <c r="FT9" s="174"/>
      <c r="FU9" s="174"/>
      <c r="FV9" s="174"/>
      <c r="FW9" s="174"/>
      <c r="FX9" s="174"/>
      <c r="FY9" s="174"/>
      <c r="FZ9" s="174"/>
      <c r="GA9" s="174"/>
      <c r="GB9" s="174"/>
      <c r="GC9" s="174"/>
      <c r="GD9" s="174"/>
      <c r="GE9" s="174"/>
      <c r="GF9" s="174"/>
      <c r="GG9" s="174"/>
      <c r="GH9" s="174"/>
      <c r="GI9" s="174"/>
      <c r="GJ9" s="175">
        <f t="shared" ref="GJ9:GJ11" si="23">SUM(FE9:GI9)</f>
        <v>0</v>
      </c>
      <c r="GK9" s="174"/>
      <c r="GL9" s="174"/>
      <c r="GM9" s="174"/>
      <c r="GN9" s="174"/>
      <c r="GO9" s="174"/>
      <c r="GP9" s="174"/>
      <c r="GQ9" s="174"/>
      <c r="GR9" s="174"/>
      <c r="GS9" s="174"/>
      <c r="GT9" s="174"/>
      <c r="GU9" s="174"/>
      <c r="GV9" s="174"/>
      <c r="GW9" s="174"/>
      <c r="GX9" s="174"/>
      <c r="GY9" s="174"/>
      <c r="GZ9" s="174"/>
      <c r="HA9" s="174"/>
      <c r="HB9" s="174"/>
      <c r="HC9" s="174"/>
      <c r="HD9" s="174"/>
      <c r="HE9" s="174"/>
      <c r="HF9" s="174"/>
      <c r="HG9" s="174"/>
      <c r="HH9" s="174"/>
      <c r="HI9" s="174"/>
      <c r="HJ9" s="174"/>
      <c r="HK9" s="174"/>
      <c r="HL9" s="174"/>
      <c r="HM9" s="174"/>
      <c r="HN9" s="174"/>
    </row>
    <row r="10" spans="1:222" ht="16.5" hidden="1" outlineLevel="1" thickBot="1" x14ac:dyDescent="0.3">
      <c r="A10" s="53">
        <v>5</v>
      </c>
      <c r="B10" s="56" t="str">
        <f>VLOOKUP(A10,Config!$A$8:$B$176,2,0)</f>
        <v>LIQUIDAÇÃO DE COBRANÇA</v>
      </c>
      <c r="C10" s="57"/>
      <c r="D10" s="61"/>
      <c r="E10" s="174"/>
      <c r="F10" s="174"/>
      <c r="G10" s="174"/>
      <c r="H10" s="174"/>
      <c r="I10" s="174"/>
      <c r="J10" s="174"/>
      <c r="K10" s="174"/>
      <c r="L10" s="174"/>
      <c r="M10" s="174"/>
      <c r="N10" s="174"/>
      <c r="O10" s="174"/>
      <c r="P10" s="174"/>
      <c r="Q10" s="174"/>
      <c r="R10" s="174"/>
      <c r="S10" s="174"/>
      <c r="T10" s="174"/>
      <c r="U10" s="174"/>
      <c r="V10" s="174"/>
      <c r="W10" s="174"/>
      <c r="X10" s="174"/>
      <c r="Y10" s="174"/>
      <c r="Z10" s="174"/>
      <c r="AA10" s="174"/>
      <c r="AB10" s="174"/>
      <c r="AC10" s="174"/>
      <c r="AD10" s="174"/>
      <c r="AE10" s="174"/>
      <c r="AF10" s="174"/>
      <c r="AG10" s="174"/>
      <c r="AH10" s="174"/>
      <c r="AI10" s="174"/>
      <c r="AJ10" s="175">
        <f t="shared" ref="AJ10:AJ21" si="24">SUM(E10:AI10)</f>
        <v>0</v>
      </c>
      <c r="AK10" s="174"/>
      <c r="AL10" s="174"/>
      <c r="AM10" s="174"/>
      <c r="AN10" s="174"/>
      <c r="AO10" s="174"/>
      <c r="AP10" s="174"/>
      <c r="AQ10" s="174"/>
      <c r="AR10" s="174"/>
      <c r="AS10" s="174"/>
      <c r="AT10" s="174"/>
      <c r="AU10" s="174"/>
      <c r="AV10" s="174"/>
      <c r="AW10" s="174"/>
      <c r="AX10" s="174"/>
      <c r="AY10" s="174"/>
      <c r="AZ10" s="174"/>
      <c r="BA10" s="174"/>
      <c r="BB10" s="174"/>
      <c r="BC10" s="174"/>
      <c r="BD10" s="174"/>
      <c r="BE10" s="174"/>
      <c r="BF10" s="174"/>
      <c r="BG10" s="174"/>
      <c r="BH10" s="174"/>
      <c r="BI10" s="174"/>
      <c r="BJ10" s="174"/>
      <c r="BK10" s="174"/>
      <c r="BL10" s="174"/>
      <c r="BM10" s="174"/>
      <c r="BN10" s="174"/>
      <c r="BO10" s="175">
        <f t="shared" si="20"/>
        <v>0</v>
      </c>
      <c r="BP10" s="174"/>
      <c r="BQ10" s="174"/>
      <c r="BR10" s="174"/>
      <c r="BS10" s="174"/>
      <c r="BT10" s="174"/>
      <c r="BU10" s="174"/>
      <c r="BV10" s="174"/>
      <c r="BW10" s="174"/>
      <c r="BX10" s="174"/>
      <c r="BY10" s="174"/>
      <c r="BZ10" s="174"/>
      <c r="CA10" s="174"/>
      <c r="CB10" s="174"/>
      <c r="CC10" s="174"/>
      <c r="CD10" s="174"/>
      <c r="CE10" s="174"/>
      <c r="CF10" s="174"/>
      <c r="CG10" s="174"/>
      <c r="CH10" s="174"/>
      <c r="CI10" s="174"/>
      <c r="CJ10" s="174"/>
      <c r="CK10" s="174"/>
      <c r="CL10" s="174"/>
      <c r="CM10" s="174"/>
      <c r="CN10" s="174"/>
      <c r="CO10" s="174"/>
      <c r="CP10" s="174"/>
      <c r="CQ10" s="174"/>
      <c r="CR10" s="174"/>
      <c r="CS10" s="174"/>
      <c r="CT10" s="174"/>
      <c r="CU10" s="175">
        <f t="shared" si="21"/>
        <v>0</v>
      </c>
      <c r="CV10" s="174"/>
      <c r="CW10" s="174"/>
      <c r="CX10" s="174"/>
      <c r="CY10" s="174"/>
      <c r="CZ10" s="174"/>
      <c r="DA10" s="174"/>
      <c r="DB10" s="174"/>
      <c r="DC10" s="174"/>
      <c r="DD10" s="174"/>
      <c r="DE10" s="174"/>
      <c r="DF10" s="174"/>
      <c r="DG10" s="174"/>
      <c r="DH10" s="174"/>
      <c r="DI10" s="174"/>
      <c r="DJ10" s="174"/>
      <c r="DK10" s="174"/>
      <c r="DL10" s="174"/>
      <c r="DM10" s="174"/>
      <c r="DN10" s="174"/>
      <c r="DO10" s="174"/>
      <c r="DP10" s="174"/>
      <c r="DQ10" s="174"/>
      <c r="DR10" s="174"/>
      <c r="DS10" s="174"/>
      <c r="DT10" s="174"/>
      <c r="DU10" s="174"/>
      <c r="DV10" s="174"/>
      <c r="DW10" s="174"/>
      <c r="DX10" s="174"/>
      <c r="DY10" s="174"/>
      <c r="DZ10" s="174"/>
      <c r="EA10" s="175">
        <f t="shared" si="22"/>
        <v>0</v>
      </c>
      <c r="EB10" s="174"/>
      <c r="EC10" s="174"/>
      <c r="ED10" s="174"/>
      <c r="EE10" s="174"/>
      <c r="EF10" s="174"/>
      <c r="EG10" s="174"/>
      <c r="EH10" s="174"/>
      <c r="EI10" s="174"/>
      <c r="EJ10" s="174"/>
      <c r="EK10" s="174"/>
      <c r="EL10" s="174"/>
      <c r="EM10" s="174"/>
      <c r="EN10" s="174"/>
      <c r="EO10" s="174"/>
      <c r="EP10" s="174"/>
      <c r="EQ10" s="174"/>
      <c r="ER10" s="174"/>
      <c r="ES10" s="174"/>
      <c r="ET10" s="174"/>
      <c r="EU10" s="174"/>
      <c r="EV10" s="174"/>
      <c r="EW10" s="174"/>
      <c r="EX10" s="174"/>
      <c r="EY10" s="174"/>
      <c r="EZ10" s="174"/>
      <c r="FA10" s="174"/>
      <c r="FB10" s="174"/>
      <c r="FC10" s="174"/>
      <c r="FD10" s="175">
        <f t="shared" si="18"/>
        <v>0</v>
      </c>
      <c r="FE10" s="174"/>
      <c r="FF10" s="174"/>
      <c r="FG10" s="174"/>
      <c r="FH10" s="174"/>
      <c r="FI10" s="174"/>
      <c r="FJ10" s="174"/>
      <c r="FK10" s="174"/>
      <c r="FL10" s="174"/>
      <c r="FM10" s="174"/>
      <c r="FN10" s="174"/>
      <c r="FO10" s="174"/>
      <c r="FP10" s="174"/>
      <c r="FQ10" s="174"/>
      <c r="FR10" s="174"/>
      <c r="FS10" s="174"/>
      <c r="FT10" s="174"/>
      <c r="FU10" s="174"/>
      <c r="FV10" s="174"/>
      <c r="FW10" s="174"/>
      <c r="FX10" s="174"/>
      <c r="FY10" s="174"/>
      <c r="FZ10" s="174"/>
      <c r="GA10" s="174"/>
      <c r="GB10" s="174"/>
      <c r="GC10" s="174"/>
      <c r="GD10" s="174"/>
      <c r="GE10" s="174"/>
      <c r="GF10" s="174"/>
      <c r="GG10" s="174"/>
      <c r="GH10" s="174"/>
      <c r="GI10" s="174"/>
      <c r="GJ10" s="175">
        <f t="shared" si="23"/>
        <v>0</v>
      </c>
      <c r="GK10" s="174"/>
      <c r="GL10" s="174"/>
      <c r="GM10" s="174"/>
      <c r="GN10" s="174"/>
      <c r="GO10" s="174"/>
      <c r="GP10" s="174"/>
      <c r="GQ10" s="174"/>
      <c r="GR10" s="174"/>
      <c r="GS10" s="174"/>
      <c r="GT10" s="174"/>
      <c r="GU10" s="174"/>
      <c r="GV10" s="174"/>
      <c r="GW10" s="174"/>
      <c r="GX10" s="174"/>
      <c r="GY10" s="174"/>
      <c r="GZ10" s="174"/>
      <c r="HA10" s="174"/>
      <c r="HB10" s="174"/>
      <c r="HC10" s="174"/>
      <c r="HD10" s="174"/>
      <c r="HE10" s="174"/>
      <c r="HF10" s="174"/>
      <c r="HG10" s="174"/>
      <c r="HH10" s="174"/>
      <c r="HI10" s="174"/>
      <c r="HJ10" s="174"/>
      <c r="HK10" s="174"/>
      <c r="HL10" s="174"/>
      <c r="HM10" s="174"/>
      <c r="HN10" s="174"/>
    </row>
    <row r="11" spans="1:222" hidden="1" outlineLevel="1" x14ac:dyDescent="0.25">
      <c r="A11" s="53">
        <v>6</v>
      </c>
      <c r="B11" s="56" t="str">
        <f>VLOOKUP(A11,Config!$A$8:$B$176,2,0)</f>
        <v>OUTROS</v>
      </c>
      <c r="C11" s="57"/>
      <c r="D11" s="61"/>
      <c r="E11" s="174"/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4"/>
      <c r="R11" s="174"/>
      <c r="S11" s="174"/>
      <c r="T11" s="174"/>
      <c r="U11" s="174"/>
      <c r="V11" s="174"/>
      <c r="W11" s="174"/>
      <c r="X11" s="174"/>
      <c r="Y11" s="174"/>
      <c r="Z11" s="174"/>
      <c r="AA11" s="174"/>
      <c r="AB11" s="174"/>
      <c r="AC11" s="174"/>
      <c r="AD11" s="174"/>
      <c r="AE11" s="174"/>
      <c r="AF11" s="174"/>
      <c r="AG11" s="174"/>
      <c r="AH11" s="174"/>
      <c r="AI11" s="174"/>
      <c r="AJ11" s="177">
        <f t="shared" si="24"/>
        <v>0</v>
      </c>
      <c r="AK11" s="174"/>
      <c r="AL11" s="174"/>
      <c r="AM11" s="174"/>
      <c r="AN11" s="174"/>
      <c r="AO11" s="174"/>
      <c r="AP11" s="174"/>
      <c r="AQ11" s="174"/>
      <c r="AR11" s="174"/>
      <c r="AS11" s="174"/>
      <c r="AT11" s="174"/>
      <c r="AU11" s="174"/>
      <c r="AV11" s="174"/>
      <c r="AW11" s="174"/>
      <c r="AX11" s="174"/>
      <c r="AY11" s="174"/>
      <c r="AZ11" s="174"/>
      <c r="BA11" s="174"/>
      <c r="BB11" s="174"/>
      <c r="BC11" s="174"/>
      <c r="BD11" s="174"/>
      <c r="BE11" s="174"/>
      <c r="BF11" s="174"/>
      <c r="BG11" s="174"/>
      <c r="BH11" s="174"/>
      <c r="BI11" s="174"/>
      <c r="BJ11" s="174"/>
      <c r="BK11" s="174"/>
      <c r="BL11" s="174"/>
      <c r="BM11" s="174"/>
      <c r="BN11" s="174"/>
      <c r="BO11" s="177">
        <f t="shared" si="20"/>
        <v>0</v>
      </c>
      <c r="BP11" s="174"/>
      <c r="BQ11" s="174"/>
      <c r="BR11" s="174"/>
      <c r="BS11" s="174"/>
      <c r="BT11" s="174"/>
      <c r="BU11" s="174"/>
      <c r="BV11" s="174"/>
      <c r="BW11" s="174"/>
      <c r="BX11" s="174"/>
      <c r="BY11" s="174"/>
      <c r="BZ11" s="174"/>
      <c r="CA11" s="174"/>
      <c r="CB11" s="174"/>
      <c r="CC11" s="174"/>
      <c r="CD11" s="174"/>
      <c r="CE11" s="174"/>
      <c r="CF11" s="174"/>
      <c r="CG11" s="174"/>
      <c r="CH11" s="174"/>
      <c r="CI11" s="174"/>
      <c r="CJ11" s="174"/>
      <c r="CK11" s="174"/>
      <c r="CL11" s="174"/>
      <c r="CM11" s="174"/>
      <c r="CN11" s="174"/>
      <c r="CO11" s="174"/>
      <c r="CP11" s="174"/>
      <c r="CQ11" s="174"/>
      <c r="CR11" s="174"/>
      <c r="CS11" s="174"/>
      <c r="CT11" s="174"/>
      <c r="CU11" s="177">
        <f t="shared" si="21"/>
        <v>0</v>
      </c>
      <c r="CV11" s="174"/>
      <c r="CW11" s="174"/>
      <c r="CX11" s="174"/>
      <c r="CY11" s="174"/>
      <c r="CZ11" s="174"/>
      <c r="DA11" s="174"/>
      <c r="DB11" s="174"/>
      <c r="DC11" s="174"/>
      <c r="DD11" s="174"/>
      <c r="DE11" s="174"/>
      <c r="DF11" s="174"/>
      <c r="DG11" s="174"/>
      <c r="DH11" s="174"/>
      <c r="DI11" s="174"/>
      <c r="DJ11" s="174"/>
      <c r="DK11" s="174"/>
      <c r="DL11" s="174"/>
      <c r="DM11" s="174"/>
      <c r="DN11" s="174"/>
      <c r="DO11" s="174"/>
      <c r="DP11" s="174"/>
      <c r="DQ11" s="174"/>
      <c r="DR11" s="174"/>
      <c r="DS11" s="174"/>
      <c r="DT11" s="174"/>
      <c r="DU11" s="174"/>
      <c r="DV11" s="174"/>
      <c r="DW11" s="174"/>
      <c r="DX11" s="174"/>
      <c r="DY11" s="174"/>
      <c r="DZ11" s="174"/>
      <c r="EA11" s="177">
        <f t="shared" si="22"/>
        <v>0</v>
      </c>
      <c r="EB11" s="174"/>
      <c r="EC11" s="174"/>
      <c r="ED11" s="174"/>
      <c r="EE11" s="174"/>
      <c r="EF11" s="174"/>
      <c r="EG11" s="174"/>
      <c r="EH11" s="174"/>
      <c r="EI11" s="174"/>
      <c r="EJ11" s="174"/>
      <c r="EK11" s="174"/>
      <c r="EL11" s="174"/>
      <c r="EM11" s="174"/>
      <c r="EN11" s="174"/>
      <c r="EO11" s="174"/>
      <c r="EP11" s="174"/>
      <c r="EQ11" s="174"/>
      <c r="ER11" s="174"/>
      <c r="ES11" s="174"/>
      <c r="ET11" s="174"/>
      <c r="EU11" s="174"/>
      <c r="EV11" s="174"/>
      <c r="EW11" s="174"/>
      <c r="EX11" s="174"/>
      <c r="EY11" s="174"/>
      <c r="EZ11" s="174"/>
      <c r="FA11" s="174"/>
      <c r="FB11" s="174"/>
      <c r="FC11" s="174"/>
      <c r="FD11" s="177">
        <f t="shared" si="18"/>
        <v>0</v>
      </c>
      <c r="FE11" s="174"/>
      <c r="FF11" s="174"/>
      <c r="FG11" s="174"/>
      <c r="FH11" s="174"/>
      <c r="FI11" s="174"/>
      <c r="FJ11" s="174"/>
      <c r="FK11" s="174"/>
      <c r="FL11" s="174"/>
      <c r="FM11" s="174"/>
      <c r="FN11" s="174"/>
      <c r="FO11" s="174"/>
      <c r="FP11" s="174"/>
      <c r="FQ11" s="174"/>
      <c r="FR11" s="174"/>
      <c r="FS11" s="174"/>
      <c r="FT11" s="174"/>
      <c r="FU11" s="174"/>
      <c r="FV11" s="174"/>
      <c r="FW11" s="174"/>
      <c r="FX11" s="174"/>
      <c r="FY11" s="174"/>
      <c r="FZ11" s="174"/>
      <c r="GA11" s="174"/>
      <c r="GB11" s="174"/>
      <c r="GC11" s="174"/>
      <c r="GD11" s="174"/>
      <c r="GE11" s="174"/>
      <c r="GF11" s="174"/>
      <c r="GG11" s="174"/>
      <c r="GH11" s="174"/>
      <c r="GI11" s="174"/>
      <c r="GJ11" s="177">
        <f t="shared" si="23"/>
        <v>0</v>
      </c>
      <c r="GK11" s="174"/>
      <c r="GL11" s="174"/>
      <c r="GM11" s="174"/>
      <c r="GN11" s="174"/>
      <c r="GO11" s="174"/>
      <c r="GP11" s="174"/>
      <c r="GQ11" s="174"/>
      <c r="GR11" s="174"/>
      <c r="GS11" s="174"/>
      <c r="GT11" s="174"/>
      <c r="GU11" s="174"/>
      <c r="GV11" s="174"/>
      <c r="GW11" s="174"/>
      <c r="GX11" s="174"/>
      <c r="GY11" s="174"/>
      <c r="GZ11" s="174"/>
      <c r="HA11" s="174"/>
      <c r="HB11" s="174"/>
      <c r="HC11" s="174"/>
      <c r="HD11" s="174"/>
      <c r="HE11" s="174"/>
      <c r="HF11" s="174"/>
      <c r="HG11" s="174"/>
      <c r="HH11" s="174"/>
      <c r="HI11" s="174"/>
      <c r="HJ11" s="174"/>
      <c r="HK11" s="174"/>
      <c r="HL11" s="174"/>
      <c r="HM11" s="174"/>
      <c r="HN11" s="174"/>
    </row>
    <row r="12" spans="1:222" ht="16.5" collapsed="1" thickBot="1" x14ac:dyDescent="0.3">
      <c r="A12" s="53">
        <v>7</v>
      </c>
      <c r="B12" s="265" t="s">
        <v>161</v>
      </c>
      <c r="C12" s="266"/>
      <c r="D12" s="61"/>
      <c r="E12" s="258">
        <f t="shared" ref="E12:AI12" si="25">SUM(E13:E21)</f>
        <v>0</v>
      </c>
      <c r="F12" s="258">
        <f t="shared" si="25"/>
        <v>0</v>
      </c>
      <c r="G12" s="258">
        <f t="shared" si="25"/>
        <v>0</v>
      </c>
      <c r="H12" s="258">
        <f t="shared" si="25"/>
        <v>0</v>
      </c>
      <c r="I12" s="258">
        <f t="shared" si="25"/>
        <v>0</v>
      </c>
      <c r="J12" s="258">
        <f t="shared" si="25"/>
        <v>0</v>
      </c>
      <c r="K12" s="258">
        <f t="shared" si="25"/>
        <v>0</v>
      </c>
      <c r="L12" s="258">
        <f t="shared" si="25"/>
        <v>0</v>
      </c>
      <c r="M12" s="258">
        <f t="shared" si="25"/>
        <v>0</v>
      </c>
      <c r="N12" s="258">
        <f t="shared" si="25"/>
        <v>0</v>
      </c>
      <c r="O12" s="258">
        <f t="shared" si="25"/>
        <v>0</v>
      </c>
      <c r="P12" s="258">
        <f t="shared" si="25"/>
        <v>0</v>
      </c>
      <c r="Q12" s="258">
        <f t="shared" si="25"/>
        <v>0</v>
      </c>
      <c r="R12" s="258">
        <f t="shared" si="25"/>
        <v>0</v>
      </c>
      <c r="S12" s="258">
        <f t="shared" si="25"/>
        <v>0</v>
      </c>
      <c r="T12" s="258">
        <f t="shared" si="25"/>
        <v>0</v>
      </c>
      <c r="U12" s="258">
        <f t="shared" si="25"/>
        <v>0</v>
      </c>
      <c r="V12" s="258">
        <f t="shared" si="25"/>
        <v>0</v>
      </c>
      <c r="W12" s="258">
        <f t="shared" si="25"/>
        <v>0</v>
      </c>
      <c r="X12" s="258">
        <f t="shared" si="25"/>
        <v>5000</v>
      </c>
      <c r="Y12" s="258">
        <f t="shared" si="25"/>
        <v>0</v>
      </c>
      <c r="Z12" s="258">
        <f t="shared" si="25"/>
        <v>0</v>
      </c>
      <c r="AA12" s="258">
        <f t="shared" si="25"/>
        <v>0</v>
      </c>
      <c r="AB12" s="258">
        <f t="shared" si="25"/>
        <v>0</v>
      </c>
      <c r="AC12" s="258">
        <f t="shared" si="25"/>
        <v>12550</v>
      </c>
      <c r="AD12" s="258">
        <f t="shared" si="25"/>
        <v>0</v>
      </c>
      <c r="AE12" s="258">
        <f t="shared" si="25"/>
        <v>353.14</v>
      </c>
      <c r="AF12" s="258">
        <f t="shared" si="25"/>
        <v>0</v>
      </c>
      <c r="AG12" s="258">
        <f t="shared" si="25"/>
        <v>0</v>
      </c>
      <c r="AH12" s="258">
        <f t="shared" si="25"/>
        <v>0</v>
      </c>
      <c r="AI12" s="258">
        <f t="shared" si="25"/>
        <v>0</v>
      </c>
      <c r="AJ12" s="281">
        <f>SUM(E12:AI12)</f>
        <v>17903.14</v>
      </c>
      <c r="AK12" s="258">
        <f t="shared" ref="AK12:BL12" si="26">SUM(AK13:AK21)</f>
        <v>0</v>
      </c>
      <c r="AL12" s="258">
        <f t="shared" si="26"/>
        <v>0</v>
      </c>
      <c r="AM12" s="258">
        <f t="shared" si="26"/>
        <v>0</v>
      </c>
      <c r="AN12" s="258">
        <f t="shared" si="26"/>
        <v>0</v>
      </c>
      <c r="AO12" s="258">
        <f t="shared" si="26"/>
        <v>0</v>
      </c>
      <c r="AP12" s="258">
        <f t="shared" si="26"/>
        <v>0</v>
      </c>
      <c r="AQ12" s="258">
        <f t="shared" si="26"/>
        <v>0</v>
      </c>
      <c r="AR12" s="258">
        <f t="shared" si="26"/>
        <v>0</v>
      </c>
      <c r="AS12" s="258">
        <f t="shared" si="26"/>
        <v>0</v>
      </c>
      <c r="AT12" s="258">
        <f t="shared" si="26"/>
        <v>0</v>
      </c>
      <c r="AU12" s="258">
        <f t="shared" si="26"/>
        <v>0</v>
      </c>
      <c r="AV12" s="258">
        <f t="shared" si="26"/>
        <v>0</v>
      </c>
      <c r="AW12" s="258">
        <f t="shared" si="26"/>
        <v>0</v>
      </c>
      <c r="AX12" s="258">
        <f t="shared" si="26"/>
        <v>0</v>
      </c>
      <c r="AY12" s="258">
        <f t="shared" si="26"/>
        <v>0</v>
      </c>
      <c r="AZ12" s="258">
        <f t="shared" si="26"/>
        <v>0</v>
      </c>
      <c r="BA12" s="258">
        <f t="shared" si="26"/>
        <v>0</v>
      </c>
      <c r="BB12" s="258">
        <f t="shared" si="26"/>
        <v>0</v>
      </c>
      <c r="BC12" s="258">
        <f t="shared" si="26"/>
        <v>0</v>
      </c>
      <c r="BD12" s="258">
        <f t="shared" si="26"/>
        <v>0</v>
      </c>
      <c r="BE12" s="258">
        <f t="shared" si="26"/>
        <v>0</v>
      </c>
      <c r="BF12" s="258">
        <f t="shared" si="26"/>
        <v>0</v>
      </c>
      <c r="BG12" s="258">
        <f t="shared" si="26"/>
        <v>0</v>
      </c>
      <c r="BH12" s="258">
        <f t="shared" si="26"/>
        <v>0</v>
      </c>
      <c r="BI12" s="258">
        <f t="shared" si="26"/>
        <v>0</v>
      </c>
      <c r="BJ12" s="258">
        <f t="shared" si="26"/>
        <v>0</v>
      </c>
      <c r="BK12" s="258">
        <f t="shared" si="26"/>
        <v>0</v>
      </c>
      <c r="BL12" s="258">
        <f t="shared" si="26"/>
        <v>0</v>
      </c>
      <c r="BM12" s="258">
        <f>SUM(BM13:BM21)</f>
        <v>0</v>
      </c>
      <c r="BN12" s="258">
        <f>SUM(BN13:BN21)</f>
        <v>0</v>
      </c>
      <c r="BO12" s="281">
        <f t="shared" ref="BO12" si="27">SUM(AK12:BL12)</f>
        <v>0</v>
      </c>
      <c r="BP12" s="258">
        <f t="shared" ref="BP12:CR12" si="28">SUM(BP13:BP21)</f>
        <v>0</v>
      </c>
      <c r="BQ12" s="258">
        <f t="shared" si="28"/>
        <v>0</v>
      </c>
      <c r="BR12" s="258">
        <f t="shared" si="28"/>
        <v>0</v>
      </c>
      <c r="BS12" s="258">
        <f t="shared" si="28"/>
        <v>0</v>
      </c>
      <c r="BT12" s="258">
        <f t="shared" si="28"/>
        <v>0</v>
      </c>
      <c r="BU12" s="258">
        <f t="shared" si="28"/>
        <v>0</v>
      </c>
      <c r="BV12" s="258">
        <f t="shared" si="28"/>
        <v>0</v>
      </c>
      <c r="BW12" s="258">
        <f t="shared" si="28"/>
        <v>0</v>
      </c>
      <c r="BX12" s="258">
        <f t="shared" si="28"/>
        <v>0</v>
      </c>
      <c r="BY12" s="258">
        <f t="shared" si="28"/>
        <v>0</v>
      </c>
      <c r="BZ12" s="258">
        <f t="shared" si="28"/>
        <v>0</v>
      </c>
      <c r="CA12" s="258">
        <f t="shared" si="28"/>
        <v>0</v>
      </c>
      <c r="CB12" s="258">
        <f t="shared" si="28"/>
        <v>0</v>
      </c>
      <c r="CC12" s="258">
        <f t="shared" si="28"/>
        <v>0</v>
      </c>
      <c r="CD12" s="258">
        <f t="shared" si="28"/>
        <v>0</v>
      </c>
      <c r="CE12" s="258">
        <f t="shared" si="28"/>
        <v>0</v>
      </c>
      <c r="CF12" s="258">
        <f t="shared" si="28"/>
        <v>0</v>
      </c>
      <c r="CG12" s="258">
        <f t="shared" si="28"/>
        <v>0</v>
      </c>
      <c r="CH12" s="258">
        <f t="shared" si="28"/>
        <v>0</v>
      </c>
      <c r="CI12" s="258">
        <f t="shared" si="28"/>
        <v>0</v>
      </c>
      <c r="CJ12" s="258">
        <f t="shared" si="28"/>
        <v>0</v>
      </c>
      <c r="CK12" s="258">
        <f t="shared" si="28"/>
        <v>0</v>
      </c>
      <c r="CL12" s="258">
        <f t="shared" si="28"/>
        <v>0</v>
      </c>
      <c r="CM12" s="258">
        <f t="shared" si="28"/>
        <v>0</v>
      </c>
      <c r="CN12" s="258">
        <f t="shared" si="28"/>
        <v>0</v>
      </c>
      <c r="CO12" s="258">
        <f t="shared" si="28"/>
        <v>0</v>
      </c>
      <c r="CP12" s="258">
        <f t="shared" si="28"/>
        <v>0</v>
      </c>
      <c r="CQ12" s="258">
        <f t="shared" si="28"/>
        <v>0</v>
      </c>
      <c r="CR12" s="258">
        <f t="shared" si="28"/>
        <v>0</v>
      </c>
      <c r="CS12" s="258">
        <f>SUM(CS13:CS21)</f>
        <v>0</v>
      </c>
      <c r="CT12" s="258">
        <f>SUM(CT13:CT21)</f>
        <v>0</v>
      </c>
      <c r="CU12" s="281">
        <f>SUM(BM12:CR12)</f>
        <v>0</v>
      </c>
      <c r="CV12" s="258">
        <f t="shared" ref="CV12:DW12" si="29">SUM(CV13:CV21)</f>
        <v>0</v>
      </c>
      <c r="CW12" s="258">
        <f t="shared" si="29"/>
        <v>0</v>
      </c>
      <c r="CX12" s="258">
        <f t="shared" si="29"/>
        <v>0</v>
      </c>
      <c r="CY12" s="258">
        <f t="shared" si="29"/>
        <v>0</v>
      </c>
      <c r="CZ12" s="258">
        <f t="shared" si="29"/>
        <v>0</v>
      </c>
      <c r="DA12" s="258">
        <f t="shared" si="29"/>
        <v>0</v>
      </c>
      <c r="DB12" s="258">
        <f t="shared" si="29"/>
        <v>0</v>
      </c>
      <c r="DC12" s="258">
        <f t="shared" si="29"/>
        <v>0</v>
      </c>
      <c r="DD12" s="258">
        <f t="shared" si="29"/>
        <v>0</v>
      </c>
      <c r="DE12" s="258">
        <f t="shared" si="29"/>
        <v>0</v>
      </c>
      <c r="DF12" s="258">
        <f t="shared" si="29"/>
        <v>0</v>
      </c>
      <c r="DG12" s="258">
        <f t="shared" si="29"/>
        <v>0</v>
      </c>
      <c r="DH12" s="258">
        <f t="shared" si="29"/>
        <v>0</v>
      </c>
      <c r="DI12" s="258">
        <f t="shared" si="29"/>
        <v>0</v>
      </c>
      <c r="DJ12" s="258">
        <f t="shared" si="29"/>
        <v>0</v>
      </c>
      <c r="DK12" s="258">
        <f t="shared" si="29"/>
        <v>0</v>
      </c>
      <c r="DL12" s="258">
        <f t="shared" si="29"/>
        <v>0</v>
      </c>
      <c r="DM12" s="258">
        <f t="shared" si="29"/>
        <v>0</v>
      </c>
      <c r="DN12" s="258">
        <f t="shared" si="29"/>
        <v>0</v>
      </c>
      <c r="DO12" s="258">
        <f t="shared" si="29"/>
        <v>0</v>
      </c>
      <c r="DP12" s="258">
        <f t="shared" si="29"/>
        <v>0</v>
      </c>
      <c r="DQ12" s="258">
        <f t="shared" si="29"/>
        <v>0</v>
      </c>
      <c r="DR12" s="258">
        <f t="shared" si="29"/>
        <v>0</v>
      </c>
      <c r="DS12" s="258">
        <f t="shared" si="29"/>
        <v>0</v>
      </c>
      <c r="DT12" s="258">
        <f t="shared" si="29"/>
        <v>0</v>
      </c>
      <c r="DU12" s="258">
        <f t="shared" si="29"/>
        <v>0</v>
      </c>
      <c r="DV12" s="258">
        <f t="shared" si="29"/>
        <v>0</v>
      </c>
      <c r="DW12" s="258">
        <f t="shared" si="29"/>
        <v>0</v>
      </c>
      <c r="DX12" s="258">
        <f>SUM(DX13:DX21)</f>
        <v>0</v>
      </c>
      <c r="DY12" s="258">
        <f>SUM(DY13:DY21)</f>
        <v>0</v>
      </c>
      <c r="DZ12" s="258">
        <f>SUM(DZ13:DZ21)</f>
        <v>0</v>
      </c>
      <c r="EA12" s="281">
        <f>SUM(CS12:DW12)</f>
        <v>0</v>
      </c>
      <c r="EB12" s="258">
        <f t="shared" ref="EB12:FC12" si="30">SUM(EB13:EB21)</f>
        <v>0</v>
      </c>
      <c r="EC12" s="258">
        <f t="shared" si="30"/>
        <v>0</v>
      </c>
      <c r="ED12" s="258">
        <f t="shared" si="30"/>
        <v>0</v>
      </c>
      <c r="EE12" s="258">
        <f t="shared" si="30"/>
        <v>0</v>
      </c>
      <c r="EF12" s="258">
        <f t="shared" si="30"/>
        <v>0</v>
      </c>
      <c r="EG12" s="258">
        <f t="shared" si="30"/>
        <v>0</v>
      </c>
      <c r="EH12" s="258">
        <f t="shared" si="30"/>
        <v>0</v>
      </c>
      <c r="EI12" s="258">
        <f t="shared" si="30"/>
        <v>0</v>
      </c>
      <c r="EJ12" s="258">
        <f t="shared" si="30"/>
        <v>0</v>
      </c>
      <c r="EK12" s="258">
        <f t="shared" si="30"/>
        <v>0</v>
      </c>
      <c r="EL12" s="258">
        <f t="shared" si="30"/>
        <v>0</v>
      </c>
      <c r="EM12" s="258">
        <f t="shared" si="30"/>
        <v>0</v>
      </c>
      <c r="EN12" s="258">
        <f t="shared" si="30"/>
        <v>0</v>
      </c>
      <c r="EO12" s="258">
        <f t="shared" si="30"/>
        <v>0</v>
      </c>
      <c r="EP12" s="258">
        <f t="shared" si="30"/>
        <v>0</v>
      </c>
      <c r="EQ12" s="258">
        <f t="shared" si="30"/>
        <v>0</v>
      </c>
      <c r="ER12" s="258">
        <f t="shared" si="30"/>
        <v>0</v>
      </c>
      <c r="ES12" s="258">
        <f t="shared" si="30"/>
        <v>0</v>
      </c>
      <c r="ET12" s="258">
        <f t="shared" si="30"/>
        <v>0</v>
      </c>
      <c r="EU12" s="258">
        <f t="shared" si="30"/>
        <v>0</v>
      </c>
      <c r="EV12" s="258">
        <f t="shared" si="30"/>
        <v>0</v>
      </c>
      <c r="EW12" s="258">
        <f t="shared" si="30"/>
        <v>0</v>
      </c>
      <c r="EX12" s="258">
        <f t="shared" si="30"/>
        <v>0</v>
      </c>
      <c r="EY12" s="258">
        <f t="shared" si="30"/>
        <v>0</v>
      </c>
      <c r="EZ12" s="258">
        <f t="shared" si="30"/>
        <v>0</v>
      </c>
      <c r="FA12" s="258">
        <f t="shared" si="30"/>
        <v>0</v>
      </c>
      <c r="FB12" s="258">
        <f t="shared" si="30"/>
        <v>0</v>
      </c>
      <c r="FC12" s="258">
        <f t="shared" si="30"/>
        <v>0</v>
      </c>
      <c r="FD12" s="281">
        <f t="shared" si="18"/>
        <v>0</v>
      </c>
      <c r="FE12" s="258">
        <f t="shared" ref="FE12:GH12" si="31">SUM(FE13:FE21)</f>
        <v>0</v>
      </c>
      <c r="FF12" s="258">
        <f t="shared" si="31"/>
        <v>0</v>
      </c>
      <c r="FG12" s="258">
        <f t="shared" si="31"/>
        <v>0</v>
      </c>
      <c r="FH12" s="258">
        <f t="shared" si="31"/>
        <v>0</v>
      </c>
      <c r="FI12" s="258">
        <f t="shared" si="31"/>
        <v>0</v>
      </c>
      <c r="FJ12" s="258">
        <f t="shared" si="31"/>
        <v>0</v>
      </c>
      <c r="FK12" s="258">
        <f t="shared" si="31"/>
        <v>0</v>
      </c>
      <c r="FL12" s="258">
        <f t="shared" si="31"/>
        <v>0</v>
      </c>
      <c r="FM12" s="258">
        <f t="shared" si="31"/>
        <v>0</v>
      </c>
      <c r="FN12" s="258">
        <f t="shared" si="31"/>
        <v>0</v>
      </c>
      <c r="FO12" s="258">
        <f t="shared" si="31"/>
        <v>0</v>
      </c>
      <c r="FP12" s="258">
        <f t="shared" si="31"/>
        <v>0</v>
      </c>
      <c r="FQ12" s="258">
        <f t="shared" si="31"/>
        <v>0</v>
      </c>
      <c r="FR12" s="258">
        <f t="shared" si="31"/>
        <v>0</v>
      </c>
      <c r="FS12" s="258">
        <f t="shared" si="31"/>
        <v>0</v>
      </c>
      <c r="FT12" s="258">
        <f t="shared" si="31"/>
        <v>0</v>
      </c>
      <c r="FU12" s="258">
        <f t="shared" si="31"/>
        <v>0</v>
      </c>
      <c r="FV12" s="258">
        <f t="shared" si="31"/>
        <v>0</v>
      </c>
      <c r="FW12" s="258">
        <f t="shared" si="31"/>
        <v>0</v>
      </c>
      <c r="FX12" s="258">
        <f t="shared" si="31"/>
        <v>0</v>
      </c>
      <c r="FY12" s="258">
        <f t="shared" si="31"/>
        <v>0</v>
      </c>
      <c r="FZ12" s="258">
        <f t="shared" si="31"/>
        <v>0</v>
      </c>
      <c r="GA12" s="258">
        <f t="shared" si="31"/>
        <v>0</v>
      </c>
      <c r="GB12" s="258">
        <f t="shared" si="31"/>
        <v>0</v>
      </c>
      <c r="GC12" s="258">
        <f t="shared" si="31"/>
        <v>0</v>
      </c>
      <c r="GD12" s="258">
        <f t="shared" si="31"/>
        <v>0</v>
      </c>
      <c r="GE12" s="258">
        <f t="shared" si="31"/>
        <v>0</v>
      </c>
      <c r="GF12" s="258">
        <f t="shared" si="31"/>
        <v>0</v>
      </c>
      <c r="GG12" s="258">
        <f t="shared" si="31"/>
        <v>0</v>
      </c>
      <c r="GH12" s="258">
        <f t="shared" si="31"/>
        <v>0</v>
      </c>
      <c r="GI12" s="258">
        <f>SUM(GI13:GI21)</f>
        <v>0</v>
      </c>
      <c r="GJ12" s="281">
        <f t="shared" ref="GJ12" si="32">SUM(FE12:GH12)</f>
        <v>0</v>
      </c>
      <c r="GK12" s="258">
        <f t="shared" ref="GK12:HN12" si="33">SUM(GK13:GK21)</f>
        <v>0</v>
      </c>
      <c r="GL12" s="258">
        <f t="shared" si="33"/>
        <v>0</v>
      </c>
      <c r="GM12" s="258">
        <f t="shared" si="33"/>
        <v>0</v>
      </c>
      <c r="GN12" s="258">
        <f t="shared" si="33"/>
        <v>0</v>
      </c>
      <c r="GO12" s="258">
        <f t="shared" si="33"/>
        <v>0</v>
      </c>
      <c r="GP12" s="258">
        <f t="shared" si="33"/>
        <v>0</v>
      </c>
      <c r="GQ12" s="258">
        <f t="shared" si="33"/>
        <v>0</v>
      </c>
      <c r="GR12" s="258">
        <f t="shared" si="33"/>
        <v>0</v>
      </c>
      <c r="GS12" s="258">
        <f t="shared" si="33"/>
        <v>0</v>
      </c>
      <c r="GT12" s="258">
        <f t="shared" si="33"/>
        <v>0</v>
      </c>
      <c r="GU12" s="258">
        <f t="shared" si="33"/>
        <v>0</v>
      </c>
      <c r="GV12" s="258">
        <f t="shared" si="33"/>
        <v>0</v>
      </c>
      <c r="GW12" s="258">
        <f t="shared" si="33"/>
        <v>0</v>
      </c>
      <c r="GX12" s="258">
        <f t="shared" si="33"/>
        <v>0</v>
      </c>
      <c r="GY12" s="258">
        <f t="shared" si="33"/>
        <v>0</v>
      </c>
      <c r="GZ12" s="258">
        <f t="shared" si="33"/>
        <v>0</v>
      </c>
      <c r="HA12" s="258">
        <f t="shared" si="33"/>
        <v>0</v>
      </c>
      <c r="HB12" s="258">
        <f t="shared" si="33"/>
        <v>0</v>
      </c>
      <c r="HC12" s="258">
        <f t="shared" si="33"/>
        <v>0</v>
      </c>
      <c r="HD12" s="258">
        <f t="shared" si="33"/>
        <v>0</v>
      </c>
      <c r="HE12" s="258">
        <f t="shared" si="33"/>
        <v>0</v>
      </c>
      <c r="HF12" s="258">
        <f t="shared" si="33"/>
        <v>0</v>
      </c>
      <c r="HG12" s="258">
        <f t="shared" si="33"/>
        <v>0</v>
      </c>
      <c r="HH12" s="258">
        <f t="shared" si="33"/>
        <v>0</v>
      </c>
      <c r="HI12" s="258">
        <f t="shared" si="33"/>
        <v>0</v>
      </c>
      <c r="HJ12" s="258">
        <f t="shared" si="33"/>
        <v>0</v>
      </c>
      <c r="HK12" s="258">
        <f t="shared" si="33"/>
        <v>0</v>
      </c>
      <c r="HL12" s="258">
        <f t="shared" si="33"/>
        <v>0</v>
      </c>
      <c r="HM12" s="258">
        <f t="shared" si="33"/>
        <v>0</v>
      </c>
      <c r="HN12" s="258">
        <f t="shared" si="33"/>
        <v>0</v>
      </c>
    </row>
    <row r="13" spans="1:222" ht="16.5" hidden="1" outlineLevel="1" thickBot="1" x14ac:dyDescent="0.3">
      <c r="A13" s="53">
        <v>8</v>
      </c>
      <c r="B13" s="261" t="str">
        <f>VLOOKUP(A13,Config!$A$8:$B$176,2,0)</f>
        <v>COFINS</v>
      </c>
      <c r="C13" s="262"/>
      <c r="D13" s="61"/>
      <c r="E13" s="174">
        <f>SUMIFS('C. a Pagar'!$I$7:$I$1048576,'C. a Pagar'!$D$7:$D$1048576,'FC 180'!E$5,'C. a Pagar'!$E$7:$E$1048576,'FC 180'!$B13)</f>
        <v>0</v>
      </c>
      <c r="F13" s="174">
        <f>SUMIFS('C. a Pagar'!$I$7:$I$1048576,'C. a Pagar'!$D$7:$D$1048576,'FC 180'!F$5,'C. a Pagar'!$E$7:$E$1048576,'FC 180'!$B13)</f>
        <v>0</v>
      </c>
      <c r="G13" s="174">
        <f>SUMIFS('C. a Pagar'!$I$7:$I$1048576,'C. a Pagar'!$D$7:$D$1048576,'FC 180'!G$5,'C. a Pagar'!$E$7:$E$1048576,'FC 180'!$B13)</f>
        <v>0</v>
      </c>
      <c r="H13" s="174">
        <f>SUMIFS('C. a Pagar'!$I$7:$I$1048576,'C. a Pagar'!$D$7:$D$1048576,'FC 180'!H$5,'C. a Pagar'!$E$7:$E$1048576,'FC 180'!$B13)</f>
        <v>0</v>
      </c>
      <c r="I13" s="174">
        <f>SUMIFS('C. a Pagar'!$I$7:$I$1048576,'C. a Pagar'!$D$7:$D$1048576,'FC 180'!I$5,'C. a Pagar'!$E$7:$E$1048576,'FC 180'!$B13)</f>
        <v>0</v>
      </c>
      <c r="J13" s="174">
        <f>SUMIFS('C. a Pagar'!$I$7:$I$1048576,'C. a Pagar'!$D$7:$D$1048576,'FC 180'!J$5,'C. a Pagar'!$E$7:$E$1048576,'FC 180'!$B13)</f>
        <v>0</v>
      </c>
      <c r="K13" s="174">
        <f>SUMIFS('C. a Pagar'!$I$7:$I$1048576,'C. a Pagar'!$D$7:$D$1048576,'FC 180'!K$5,'C. a Pagar'!$E$7:$E$1048576,'FC 180'!$B13)</f>
        <v>0</v>
      </c>
      <c r="L13" s="174">
        <f>SUMIFS('C. a Pagar'!$I$7:$I$1048576,'C. a Pagar'!$D$7:$D$1048576,'FC 180'!L$5,'C. a Pagar'!$E$7:$E$1048576,'FC 180'!$B13)</f>
        <v>0</v>
      </c>
      <c r="M13" s="174">
        <f>SUMIFS('C. a Pagar'!$I$7:$I$1048576,'C. a Pagar'!$D$7:$D$1048576,'FC 180'!M$5,'C. a Pagar'!$E$7:$E$1048576,'FC 180'!$B13)</f>
        <v>0</v>
      </c>
      <c r="N13" s="174">
        <f>SUMIFS('C. a Pagar'!$I$7:$I$1048576,'C. a Pagar'!$D$7:$D$1048576,'FC 180'!N$5,'C. a Pagar'!$E$7:$E$1048576,'FC 180'!$B13)</f>
        <v>0</v>
      </c>
      <c r="O13" s="174">
        <f>SUMIFS('C. a Pagar'!$I$7:$I$1048576,'C. a Pagar'!$D$7:$D$1048576,'FC 180'!O$5,'C. a Pagar'!$E$7:$E$1048576,'FC 180'!$B13)</f>
        <v>0</v>
      </c>
      <c r="P13" s="174">
        <f>SUMIFS('C. a Pagar'!$I$7:$I$1048576,'C. a Pagar'!$D$7:$D$1048576,'FC 180'!P$5,'C. a Pagar'!$E$7:$E$1048576,'FC 180'!$B13)</f>
        <v>0</v>
      </c>
      <c r="Q13" s="174">
        <f>SUMIFS('C. a Pagar'!$I$7:$I$1048576,'C. a Pagar'!$D$7:$D$1048576,'FC 180'!Q$5,'C. a Pagar'!$E$7:$E$1048576,'FC 180'!$B13)</f>
        <v>0</v>
      </c>
      <c r="R13" s="174">
        <f>SUMIFS('C. a Pagar'!$I$7:$I$1048576,'C. a Pagar'!$D$7:$D$1048576,'FC 180'!R$5,'C. a Pagar'!$E$7:$E$1048576,'FC 180'!$B13)</f>
        <v>0</v>
      </c>
      <c r="S13" s="174">
        <f>SUMIFS('C. a Pagar'!$I$7:$I$1048576,'C. a Pagar'!$D$7:$D$1048576,'FC 180'!S$5,'C. a Pagar'!$E$7:$E$1048576,'FC 180'!$B13)</f>
        <v>0</v>
      </c>
      <c r="T13" s="174">
        <f>SUMIFS('C. a Pagar'!$I$7:$I$1048576,'C. a Pagar'!$D$7:$D$1048576,'FC 180'!T$5,'C. a Pagar'!$E$7:$E$1048576,'FC 180'!$B13)</f>
        <v>0</v>
      </c>
      <c r="U13" s="174">
        <f>SUMIFS('C. a Pagar'!$I$7:$I$1048576,'C. a Pagar'!$D$7:$D$1048576,'FC 180'!U$5,'C. a Pagar'!$E$7:$E$1048576,'FC 180'!$B13)</f>
        <v>0</v>
      </c>
      <c r="V13" s="174">
        <f>SUMIFS('C. a Pagar'!$G$7:$G$1048576,'C. a Pagar'!$D$7:$D$1048576,'FC 180'!$B13,'C. a Pagar'!$C$7:$C$1048576,'FC 180'!V$5)</f>
        <v>0</v>
      </c>
      <c r="W13" s="174">
        <f>SUMIFS('C. a Pagar'!$G$7:$G$1048576,'C. a Pagar'!$D$7:$D$1048576,'FC 180'!$B13,'C. a Pagar'!$C$7:$C$1048576,'FC 180'!W$5)</f>
        <v>0</v>
      </c>
      <c r="X13" s="174">
        <f>SUMIFS('C. a Pagar'!$G$7:$G$1048576,'C. a Pagar'!$D$7:$D$1048576,'FC 180'!$B13,'C. a Pagar'!$C$7:$C$1048576,'FC 180'!X$5)</f>
        <v>0</v>
      </c>
      <c r="Y13" s="174">
        <f>SUMIFS('C. a Pagar'!$G$7:$G$1048576,'C. a Pagar'!$D$7:$D$1048576,'FC 180'!$B13,'C. a Pagar'!$C$7:$C$1048576,'FC 180'!Y$5)</f>
        <v>0</v>
      </c>
      <c r="Z13" s="174">
        <f>SUMIFS('C. a Pagar'!$G$7:$G$1048576,'C. a Pagar'!$D$7:$D$1048576,'FC 180'!$B13,'C. a Pagar'!$C$7:$C$1048576,'FC 180'!Z$5)</f>
        <v>0</v>
      </c>
      <c r="AA13" s="174">
        <f>SUMIFS('C. a Pagar'!$G$7:$G$1048576,'C. a Pagar'!$D$7:$D$1048576,'FC 180'!$B13,'C. a Pagar'!$C$7:$C$1048576,'FC 180'!AA$5)</f>
        <v>0</v>
      </c>
      <c r="AB13" s="174">
        <f>SUMIFS('C. a Pagar'!$G$7:$G$1048576,'C. a Pagar'!$D$7:$D$1048576,'FC 180'!$B13,'C. a Pagar'!$C$7:$C$1048576,'FC 180'!AB$5)</f>
        <v>0</v>
      </c>
      <c r="AC13" s="174">
        <f>SUMIFS('C. a Pagar'!$G$7:$G$1048576,'C. a Pagar'!$D$7:$D$1048576,'FC 180'!$B13,'C. a Pagar'!$C$7:$C$1048576,'FC 180'!AC$5)</f>
        <v>0</v>
      </c>
      <c r="AD13" s="174">
        <f>SUMIFS('C. a Pagar'!$G$7:$G$1048576,'C. a Pagar'!$D$7:$D$1048576,'FC 180'!$B13,'C. a Pagar'!$C$7:$C$1048576,'FC 180'!AD$5)</f>
        <v>0</v>
      </c>
      <c r="AE13" s="174">
        <f>SUMIFS('C. a Pagar'!$G$7:$G$1048576,'C. a Pagar'!$D$7:$D$1048576,'FC 180'!$B13,'C. a Pagar'!$C$7:$C$1048576,'FC 180'!AE$5)</f>
        <v>0</v>
      </c>
      <c r="AF13" s="174">
        <f>SUMIFS('C. a Pagar'!$G$7:$G$1048576,'C. a Pagar'!$D$7:$D$1048576,'FC 180'!$B13,'C. a Pagar'!$C$7:$C$1048576,'FC 180'!AF$5)</f>
        <v>0</v>
      </c>
      <c r="AG13" s="174">
        <f>SUMIFS('C. a Pagar'!$G$7:$G$1048576,'C. a Pagar'!$D$7:$D$1048576,'FC 180'!$B13,'C. a Pagar'!$C$7:$C$1048576,'FC 180'!AG$5)</f>
        <v>0</v>
      </c>
      <c r="AH13" s="174">
        <f>SUMIFS('C. a Pagar'!$G$7:$G$1048576,'C. a Pagar'!$D$7:$D$1048576,'FC 180'!$B13,'C. a Pagar'!$C$7:$C$1048576,'FC 180'!AH$5)</f>
        <v>0</v>
      </c>
      <c r="AI13" s="174">
        <f>SUMIFS('C. a Pagar'!$G$7:$G$1048576,'C. a Pagar'!$D$7:$D$1048576,'FC 180'!$B13,'C. a Pagar'!$C$7:$C$1048576,'FC 180'!AI$5)</f>
        <v>0</v>
      </c>
      <c r="AJ13" s="176">
        <f t="shared" si="24"/>
        <v>0</v>
      </c>
      <c r="AK13" s="174">
        <f>SUMIFS('C. a Pagar'!$G$7:$G$1048576,'C. a Pagar'!$D$7:$D$1048576,'FC 180'!$B13,'C. a Pagar'!$C$7:$C$1048576,'FC 180'!AK$5)</f>
        <v>0</v>
      </c>
      <c r="AL13" s="174">
        <f>SUMIFS('C. a Pagar'!$G$7:$G$1048576,'C. a Pagar'!$D$7:$D$1048576,'FC 180'!$B13,'C. a Pagar'!$C$7:$C$1048576,'FC 180'!AL$5)</f>
        <v>0</v>
      </c>
      <c r="AM13" s="174">
        <f>SUMIFS('C. a Pagar'!$G$7:$G$1048576,'C. a Pagar'!$D$7:$D$1048576,'FC 180'!$B13,'C. a Pagar'!$C$7:$C$1048576,'FC 180'!AM$5)</f>
        <v>0</v>
      </c>
      <c r="AN13" s="174">
        <f>SUMIFS('C. a Pagar'!$G$7:$G$1048576,'C. a Pagar'!$D$7:$D$1048576,'FC 180'!$B13,'C. a Pagar'!$C$7:$C$1048576,'FC 180'!AN$5)</f>
        <v>0</v>
      </c>
      <c r="AO13" s="174">
        <f>SUMIFS('C. a Pagar'!$G$7:$G$1048576,'C. a Pagar'!$D$7:$D$1048576,'FC 180'!$B13,'C. a Pagar'!$C$7:$C$1048576,'FC 180'!AO$5)</f>
        <v>0</v>
      </c>
      <c r="AP13" s="174">
        <f>SUMIFS('C. a Pagar'!$G$7:$G$1048576,'C. a Pagar'!$D$7:$D$1048576,'FC 180'!$B13,'C. a Pagar'!$C$7:$C$1048576,'FC 180'!AP$5)</f>
        <v>0</v>
      </c>
      <c r="AQ13" s="174">
        <f>SUMIFS('C. a Pagar'!$G$7:$G$1048576,'C. a Pagar'!$D$7:$D$1048576,'FC 180'!$B13,'C. a Pagar'!$C$7:$C$1048576,'FC 180'!AQ$5)</f>
        <v>0</v>
      </c>
      <c r="AR13" s="174">
        <f>SUMIFS('C. a Pagar'!$G$7:$G$1048576,'C. a Pagar'!$D$7:$D$1048576,'FC 180'!$B13,'C. a Pagar'!$C$7:$C$1048576,'FC 180'!AR$5)</f>
        <v>0</v>
      </c>
      <c r="AS13" s="174">
        <f>SUMIFS('C. a Pagar'!$G$7:$G$1048576,'C. a Pagar'!$D$7:$D$1048576,'FC 180'!$B13,'C. a Pagar'!$C$7:$C$1048576,'FC 180'!AS$5)</f>
        <v>0</v>
      </c>
      <c r="AT13" s="174">
        <f>SUMIFS('C. a Pagar'!$G$7:$G$1048576,'C. a Pagar'!$D$7:$D$1048576,'FC 180'!$B13,'C. a Pagar'!$C$7:$C$1048576,'FC 180'!AT$5)</f>
        <v>0</v>
      </c>
      <c r="AU13" s="174">
        <f>SUMIFS('C. a Pagar'!$G$7:$G$1048576,'C. a Pagar'!$D$7:$D$1048576,'FC 180'!$B13,'C. a Pagar'!$C$7:$C$1048576,'FC 180'!AU$5)</f>
        <v>0</v>
      </c>
      <c r="AV13" s="174">
        <f>SUMIFS('C. a Pagar'!$G$7:$G$1048576,'C. a Pagar'!$D$7:$D$1048576,'FC 180'!$B13,'C. a Pagar'!$C$7:$C$1048576,'FC 180'!AV$5)</f>
        <v>0</v>
      </c>
      <c r="AW13" s="174">
        <f>SUMIFS('C. a Pagar'!$G$7:$G$1048576,'C. a Pagar'!$D$7:$D$1048576,'FC 180'!$B13,'C. a Pagar'!$C$7:$C$1048576,'FC 180'!AW$5)</f>
        <v>0</v>
      </c>
      <c r="AX13" s="174">
        <f>SUMIFS('C. a Pagar'!$G$7:$G$1048576,'C. a Pagar'!$D$7:$D$1048576,'FC 180'!$B13,'C. a Pagar'!$C$7:$C$1048576,'FC 180'!AX$5)</f>
        <v>0</v>
      </c>
      <c r="AY13" s="174">
        <f>SUMIFS('C. a Pagar'!$G$7:$G$1048576,'C. a Pagar'!$D$7:$D$1048576,'FC 180'!$B13,'C. a Pagar'!$C$7:$C$1048576,'FC 180'!AY$5)</f>
        <v>0</v>
      </c>
      <c r="AZ13" s="174">
        <f>SUMIFS('C. a Pagar'!$G$7:$G$1048576,'C. a Pagar'!$D$7:$D$1048576,'FC 180'!$B13,'C. a Pagar'!$C$7:$C$1048576,'FC 180'!AZ$5)</f>
        <v>0</v>
      </c>
      <c r="BA13" s="174">
        <f>SUMIFS('C. a Pagar'!$G$7:$G$1048576,'C. a Pagar'!$D$7:$D$1048576,'FC 180'!$B13,'C. a Pagar'!$C$7:$C$1048576,'FC 180'!BA$5)</f>
        <v>0</v>
      </c>
      <c r="BB13" s="174">
        <f>SUMIFS('C. a Pagar'!$G$7:$G$1048576,'C. a Pagar'!$D$7:$D$1048576,'FC 180'!$B13,'C. a Pagar'!$C$7:$C$1048576,'FC 180'!BB$5)</f>
        <v>0</v>
      </c>
      <c r="BC13" s="174">
        <f>SUMIFS('C. a Pagar'!$G$7:$G$1048576,'C. a Pagar'!$D$7:$D$1048576,'FC 180'!$B13,'C. a Pagar'!$C$7:$C$1048576,'FC 180'!BC$5)</f>
        <v>0</v>
      </c>
      <c r="BD13" s="174">
        <f>SUMIFS('C. a Pagar'!$G$7:$G$1048576,'C. a Pagar'!$D$7:$D$1048576,'FC 180'!$B13,'C. a Pagar'!$C$7:$C$1048576,'FC 180'!BD$5)</f>
        <v>0</v>
      </c>
      <c r="BE13" s="174">
        <f>SUMIFS('C. a Pagar'!$G$7:$G$1048576,'C. a Pagar'!$D$7:$D$1048576,'FC 180'!$B13,'C. a Pagar'!$C$7:$C$1048576,'FC 180'!BE$5)</f>
        <v>0</v>
      </c>
      <c r="BF13" s="174">
        <f>SUMIFS('C. a Pagar'!$G$7:$G$1048576,'C. a Pagar'!$D$7:$D$1048576,'FC 180'!$B13,'C. a Pagar'!$C$7:$C$1048576,'FC 180'!BF$5)</f>
        <v>0</v>
      </c>
      <c r="BG13" s="174">
        <f>SUMIFS('C. a Pagar'!$G$7:$G$1048576,'C. a Pagar'!$D$7:$D$1048576,'FC 180'!$B13,'C. a Pagar'!$C$7:$C$1048576,'FC 180'!BG$5)</f>
        <v>0</v>
      </c>
      <c r="BH13" s="174">
        <f>SUMIFS('C. a Pagar'!$G$7:$G$1048576,'C. a Pagar'!$D$7:$D$1048576,'FC 180'!$B13,'C. a Pagar'!$C$7:$C$1048576,'FC 180'!BH$5)</f>
        <v>0</v>
      </c>
      <c r="BI13" s="174">
        <f>SUMIFS('C. a Pagar'!$G$7:$G$1048576,'C. a Pagar'!$D$7:$D$1048576,'FC 180'!$B13,'C. a Pagar'!$C$7:$C$1048576,'FC 180'!BI$5)</f>
        <v>0</v>
      </c>
      <c r="BJ13" s="174">
        <f>SUMIFS('C. a Pagar'!$G$7:$G$1048576,'C. a Pagar'!$D$7:$D$1048576,'FC 180'!$B13,'C. a Pagar'!$C$7:$C$1048576,'FC 180'!BJ$5)</f>
        <v>0</v>
      </c>
      <c r="BK13" s="174">
        <f>SUMIFS('C. a Pagar'!$G$7:$G$1048576,'C. a Pagar'!$D$7:$D$1048576,'FC 180'!$B13,'C. a Pagar'!$C$7:$C$1048576,'FC 180'!BK$5)</f>
        <v>0</v>
      </c>
      <c r="BL13" s="174">
        <f>SUMIFS('C. a Pagar'!$G$7:$G$1048576,'C. a Pagar'!$D$7:$D$1048576,'FC 180'!$B13,'C. a Pagar'!$C$7:$C$1048576,'FC 180'!BL$5)</f>
        <v>0</v>
      </c>
      <c r="BM13" s="174">
        <f>SUMIFS('C. a Pagar'!$G$7:$G$1048576,'C. a Pagar'!$D$7:$D$1048576,'FC 180'!$B13,'C. a Pagar'!$C$7:$C$1048576,'FC 180'!BM$5)</f>
        <v>0</v>
      </c>
      <c r="BN13" s="174">
        <f>SUMIFS('C. a Pagar'!$G$7:$G$1048576,'C. a Pagar'!$D$7:$D$1048576,'FC 180'!$B13,'C. a Pagar'!$C$7:$C$1048576,'FC 180'!BN$5)</f>
        <v>0</v>
      </c>
      <c r="BO13" s="176">
        <f t="shared" ref="BO13:BO21" si="34">SUM(AK13:BN13)</f>
        <v>0</v>
      </c>
      <c r="BP13" s="174"/>
      <c r="BQ13" s="174"/>
      <c r="BR13" s="174"/>
      <c r="BS13" s="174"/>
      <c r="BT13" s="174"/>
      <c r="BU13" s="174"/>
      <c r="BV13" s="174"/>
      <c r="BW13" s="174"/>
      <c r="BX13" s="174"/>
      <c r="BY13" s="174"/>
      <c r="BZ13" s="174"/>
      <c r="CA13" s="174"/>
      <c r="CB13" s="174"/>
      <c r="CC13" s="174"/>
      <c r="CD13" s="174"/>
      <c r="CE13" s="174"/>
      <c r="CF13" s="174"/>
      <c r="CG13" s="174"/>
      <c r="CH13" s="174"/>
      <c r="CI13" s="174"/>
      <c r="CJ13" s="174"/>
      <c r="CK13" s="174"/>
      <c r="CL13" s="174"/>
      <c r="CM13" s="174"/>
      <c r="CN13" s="174"/>
      <c r="CO13" s="174"/>
      <c r="CP13" s="174"/>
      <c r="CQ13" s="174"/>
      <c r="CR13" s="174"/>
      <c r="CS13" s="174"/>
      <c r="CT13" s="174"/>
      <c r="CU13" s="176">
        <f t="shared" ref="CU13:CU21" si="35">SUM(BM13:CT13)</f>
        <v>0</v>
      </c>
      <c r="CV13" s="174"/>
      <c r="CW13" s="174"/>
      <c r="CX13" s="174"/>
      <c r="CY13" s="174"/>
      <c r="CZ13" s="174"/>
      <c r="DA13" s="174"/>
      <c r="DB13" s="174"/>
      <c r="DC13" s="174"/>
      <c r="DD13" s="174"/>
      <c r="DE13" s="174"/>
      <c r="DF13" s="174"/>
      <c r="DG13" s="174"/>
      <c r="DH13" s="174"/>
      <c r="DI13" s="174"/>
      <c r="DJ13" s="174"/>
      <c r="DK13" s="174"/>
      <c r="DL13" s="174"/>
      <c r="DM13" s="174"/>
      <c r="DN13" s="174"/>
      <c r="DO13" s="174"/>
      <c r="DP13" s="174"/>
      <c r="DQ13" s="174"/>
      <c r="DR13" s="174"/>
      <c r="DS13" s="174"/>
      <c r="DT13" s="174"/>
      <c r="DU13" s="174"/>
      <c r="DV13" s="174"/>
      <c r="DW13" s="174"/>
      <c r="DX13" s="174"/>
      <c r="DY13" s="174"/>
      <c r="DZ13" s="174"/>
      <c r="EA13" s="176">
        <f t="shared" si="22"/>
        <v>0</v>
      </c>
      <c r="EB13" s="174"/>
      <c r="EC13" s="174"/>
      <c r="ED13" s="174"/>
      <c r="EE13" s="174"/>
      <c r="EF13" s="174"/>
      <c r="EG13" s="174"/>
      <c r="EH13" s="174"/>
      <c r="EI13" s="174"/>
      <c r="EJ13" s="174"/>
      <c r="EK13" s="174"/>
      <c r="EL13" s="174"/>
      <c r="EM13" s="174"/>
      <c r="EN13" s="174"/>
      <c r="EO13" s="174"/>
      <c r="EP13" s="174"/>
      <c r="EQ13" s="174"/>
      <c r="ER13" s="174"/>
      <c r="ES13" s="174"/>
      <c r="ET13" s="174"/>
      <c r="EU13" s="174"/>
      <c r="EV13" s="174"/>
      <c r="EW13" s="174"/>
      <c r="EX13" s="174"/>
      <c r="EY13" s="174"/>
      <c r="EZ13" s="174"/>
      <c r="FA13" s="174"/>
      <c r="FB13" s="174"/>
      <c r="FC13" s="174"/>
      <c r="FD13" s="176">
        <f t="shared" si="18"/>
        <v>0</v>
      </c>
      <c r="FE13" s="174"/>
      <c r="FF13" s="174"/>
      <c r="FG13" s="174"/>
      <c r="FH13" s="174"/>
      <c r="FI13" s="174"/>
      <c r="FJ13" s="174"/>
      <c r="FK13" s="174"/>
      <c r="FL13" s="174"/>
      <c r="FM13" s="174"/>
      <c r="FN13" s="174"/>
      <c r="FO13" s="174"/>
      <c r="FP13" s="174"/>
      <c r="FQ13" s="174"/>
      <c r="FR13" s="174"/>
      <c r="FS13" s="174"/>
      <c r="FT13" s="174"/>
      <c r="FU13" s="174"/>
      <c r="FV13" s="174"/>
      <c r="FW13" s="174"/>
      <c r="FX13" s="174"/>
      <c r="FY13" s="174"/>
      <c r="FZ13" s="174"/>
      <c r="GA13" s="174"/>
      <c r="GB13" s="174"/>
      <c r="GC13" s="174"/>
      <c r="GD13" s="174"/>
      <c r="GE13" s="174"/>
      <c r="GF13" s="174"/>
      <c r="GG13" s="174"/>
      <c r="GH13" s="174"/>
      <c r="GI13" s="174"/>
      <c r="GJ13" s="176">
        <f t="shared" ref="GJ13:GJ21" si="36">SUM(FE13:GI13)</f>
        <v>0</v>
      </c>
      <c r="GK13" s="174"/>
      <c r="GL13" s="174"/>
      <c r="GM13" s="174"/>
      <c r="GN13" s="174"/>
      <c r="GO13" s="174"/>
      <c r="GP13" s="174"/>
      <c r="GQ13" s="174"/>
      <c r="GR13" s="174"/>
      <c r="GS13" s="174"/>
      <c r="GT13" s="174"/>
      <c r="GU13" s="174"/>
      <c r="GV13" s="174"/>
      <c r="GW13" s="174"/>
      <c r="GX13" s="174"/>
      <c r="GY13" s="174"/>
      <c r="GZ13" s="174"/>
      <c r="HA13" s="174"/>
      <c r="HB13" s="174"/>
      <c r="HC13" s="174"/>
      <c r="HD13" s="174"/>
      <c r="HE13" s="174"/>
      <c r="HF13" s="174"/>
      <c r="HG13" s="174"/>
      <c r="HH13" s="174"/>
      <c r="HI13" s="174"/>
      <c r="HJ13" s="174"/>
      <c r="HK13" s="174"/>
      <c r="HL13" s="174"/>
      <c r="HM13" s="174"/>
      <c r="HN13" s="174"/>
    </row>
    <row r="14" spans="1:222" ht="16.5" hidden="1" outlineLevel="1" thickBot="1" x14ac:dyDescent="0.3">
      <c r="A14" s="53">
        <v>9</v>
      </c>
      <c r="B14" s="56" t="str">
        <f>VLOOKUP(A14,Config!$A$8:$B$176,2,0)</f>
        <v>DIFAL</v>
      </c>
      <c r="C14" s="57"/>
      <c r="D14" s="61"/>
      <c r="E14" s="174">
        <f>SUMIFS('C. a Pagar'!$I$7:$I$1048576,'C. a Pagar'!$D$7:$D$1048576,'FC 180'!E$5,'C. a Pagar'!$E$7:$E$1048576,'FC 180'!$B14)</f>
        <v>0</v>
      </c>
      <c r="F14" s="174">
        <f>SUMIFS('C. a Pagar'!$I$7:$I$1048576,'C. a Pagar'!$D$7:$D$1048576,'FC 180'!F$5,'C. a Pagar'!$E$7:$E$1048576,'FC 180'!$B14)</f>
        <v>0</v>
      </c>
      <c r="G14" s="174">
        <f>SUMIFS('C. a Pagar'!$I$7:$I$1048576,'C. a Pagar'!$D$7:$D$1048576,'FC 180'!G$5,'C. a Pagar'!$E$7:$E$1048576,'FC 180'!$B14)</f>
        <v>0</v>
      </c>
      <c r="H14" s="174">
        <f>SUMIFS('C. a Pagar'!$I$7:$I$1048576,'C. a Pagar'!$D$7:$D$1048576,'FC 180'!H$5,'C. a Pagar'!$E$7:$E$1048576,'FC 180'!$B14)</f>
        <v>0</v>
      </c>
      <c r="I14" s="174">
        <f>SUMIFS('C. a Pagar'!$I$7:$I$1048576,'C. a Pagar'!$D$7:$D$1048576,'FC 180'!I$5,'C. a Pagar'!$E$7:$E$1048576,'FC 180'!$B14)</f>
        <v>0</v>
      </c>
      <c r="J14" s="174">
        <f>SUMIFS('C. a Pagar'!$I$7:$I$1048576,'C. a Pagar'!$D$7:$D$1048576,'FC 180'!J$5,'C. a Pagar'!$E$7:$E$1048576,'FC 180'!$B14)</f>
        <v>0</v>
      </c>
      <c r="K14" s="174">
        <f>SUMIFS('C. a Pagar'!$I$7:$I$1048576,'C. a Pagar'!$D$7:$D$1048576,'FC 180'!K$5,'C. a Pagar'!$E$7:$E$1048576,'FC 180'!$B14)</f>
        <v>0</v>
      </c>
      <c r="L14" s="174">
        <f>SUMIFS('C. a Pagar'!$I$7:$I$1048576,'C. a Pagar'!$D$7:$D$1048576,'FC 180'!L$5,'C. a Pagar'!$E$7:$E$1048576,'FC 180'!$B14)</f>
        <v>0</v>
      </c>
      <c r="M14" s="174">
        <f>SUMIFS('C. a Pagar'!$I$7:$I$1048576,'C. a Pagar'!$D$7:$D$1048576,'FC 180'!M$5,'C. a Pagar'!$E$7:$E$1048576,'FC 180'!$B14)</f>
        <v>0</v>
      </c>
      <c r="N14" s="174">
        <f>SUMIFS('C. a Pagar'!$I$7:$I$1048576,'C. a Pagar'!$D$7:$D$1048576,'FC 180'!N$5,'C. a Pagar'!$E$7:$E$1048576,'FC 180'!$B14)</f>
        <v>0</v>
      </c>
      <c r="O14" s="174">
        <f>SUMIFS('C. a Pagar'!$I$7:$I$1048576,'C. a Pagar'!$D$7:$D$1048576,'FC 180'!O$5,'C. a Pagar'!$E$7:$E$1048576,'FC 180'!$B14)</f>
        <v>0</v>
      </c>
      <c r="P14" s="174">
        <f>SUMIFS('C. a Pagar'!$I$7:$I$1048576,'C. a Pagar'!$D$7:$D$1048576,'FC 180'!P$5,'C. a Pagar'!$E$7:$E$1048576,'FC 180'!$B14)</f>
        <v>0</v>
      </c>
      <c r="Q14" s="174">
        <f>SUMIFS('C. a Pagar'!$I$7:$I$1048576,'C. a Pagar'!$D$7:$D$1048576,'FC 180'!Q$5,'C. a Pagar'!$E$7:$E$1048576,'FC 180'!$B14)</f>
        <v>0</v>
      </c>
      <c r="R14" s="174">
        <f>SUMIFS('C. a Pagar'!$I$7:$I$1048576,'C. a Pagar'!$D$7:$D$1048576,'FC 180'!R$5,'C. a Pagar'!$E$7:$E$1048576,'FC 180'!$B14)</f>
        <v>0</v>
      </c>
      <c r="S14" s="174">
        <f>SUMIFS('C. a Pagar'!$I$7:$I$1048576,'C. a Pagar'!$D$7:$D$1048576,'FC 180'!S$5,'C. a Pagar'!$E$7:$E$1048576,'FC 180'!$B14)</f>
        <v>0</v>
      </c>
      <c r="T14" s="174">
        <f>SUMIFS('C. a Pagar'!$I$7:$I$1048576,'C. a Pagar'!$D$7:$D$1048576,'FC 180'!T$5,'C. a Pagar'!$E$7:$E$1048576,'FC 180'!$B14)</f>
        <v>0</v>
      </c>
      <c r="U14" s="174">
        <f>SUMIFS('C. a Pagar'!$I$7:$I$1048576,'C. a Pagar'!$D$7:$D$1048576,'FC 180'!U$5,'C. a Pagar'!$E$7:$E$1048576,'FC 180'!$B14)</f>
        <v>0</v>
      </c>
      <c r="V14" s="174">
        <f>SUMIFS('C. a Pagar'!$G$7:$G$1048576,'C. a Pagar'!$D$7:$D$1048576,'FC 180'!$B14,'C. a Pagar'!$C$7:$C$1048576,'FC 180'!V$5)</f>
        <v>0</v>
      </c>
      <c r="W14" s="174">
        <f>SUMIFS('C. a Pagar'!$G$7:$G$1048576,'C. a Pagar'!$D$7:$D$1048576,'FC 180'!$B14,'C. a Pagar'!$C$7:$C$1048576,'FC 180'!W$5)</f>
        <v>0</v>
      </c>
      <c r="X14" s="174">
        <f>SUMIFS('C. a Pagar'!$G$7:$G$1048576,'C. a Pagar'!$D$7:$D$1048576,'FC 180'!$B14,'C. a Pagar'!$C$7:$C$1048576,'FC 180'!X$5)</f>
        <v>0</v>
      </c>
      <c r="Y14" s="174">
        <f>SUMIFS('C. a Pagar'!$G$7:$G$1048576,'C. a Pagar'!$D$7:$D$1048576,'FC 180'!$B14,'C. a Pagar'!$C$7:$C$1048576,'FC 180'!Y$5)</f>
        <v>0</v>
      </c>
      <c r="Z14" s="174">
        <f>SUMIFS('C. a Pagar'!$G$7:$G$1048576,'C. a Pagar'!$D$7:$D$1048576,'FC 180'!$B14,'C. a Pagar'!$C$7:$C$1048576,'FC 180'!Z$5)</f>
        <v>0</v>
      </c>
      <c r="AA14" s="174">
        <f>SUMIFS('C. a Pagar'!$G$7:$G$1048576,'C. a Pagar'!$D$7:$D$1048576,'FC 180'!$B14,'C. a Pagar'!$C$7:$C$1048576,'FC 180'!AA$5)</f>
        <v>0</v>
      </c>
      <c r="AB14" s="174">
        <f>SUMIFS('C. a Pagar'!$G$7:$G$1048576,'C. a Pagar'!$D$7:$D$1048576,'FC 180'!$B14,'C. a Pagar'!$C$7:$C$1048576,'FC 180'!AB$5)</f>
        <v>0</v>
      </c>
      <c r="AC14" s="174">
        <f>SUMIFS('C. a Pagar'!$G$7:$G$1048576,'C. a Pagar'!$D$7:$D$1048576,'FC 180'!$B14,'C. a Pagar'!$C$7:$C$1048576,'FC 180'!AC$5)</f>
        <v>0</v>
      </c>
      <c r="AD14" s="174">
        <f>SUMIFS('C. a Pagar'!$G$7:$G$1048576,'C. a Pagar'!$D$7:$D$1048576,'FC 180'!$B14,'C. a Pagar'!$C$7:$C$1048576,'FC 180'!AD$5)</f>
        <v>0</v>
      </c>
      <c r="AE14" s="174">
        <f>SUMIFS('C. a Pagar'!$G$7:$G$1048576,'C. a Pagar'!$D$7:$D$1048576,'FC 180'!$B14,'C. a Pagar'!$C$7:$C$1048576,'FC 180'!AE$5)</f>
        <v>0</v>
      </c>
      <c r="AF14" s="174">
        <f>SUMIFS('C. a Pagar'!$G$7:$G$1048576,'C. a Pagar'!$D$7:$D$1048576,'FC 180'!$B14,'C. a Pagar'!$C$7:$C$1048576,'FC 180'!AF$5)</f>
        <v>0</v>
      </c>
      <c r="AG14" s="174">
        <f>SUMIFS('C. a Pagar'!$G$7:$G$1048576,'C. a Pagar'!$D$7:$D$1048576,'FC 180'!$B14,'C. a Pagar'!$C$7:$C$1048576,'FC 180'!AG$5)</f>
        <v>0</v>
      </c>
      <c r="AH14" s="174">
        <f>SUMIFS('C. a Pagar'!$G$7:$G$1048576,'C. a Pagar'!$D$7:$D$1048576,'FC 180'!$B14,'C. a Pagar'!$C$7:$C$1048576,'FC 180'!AH$5)</f>
        <v>0</v>
      </c>
      <c r="AI14" s="174">
        <f>SUMIFS('C. a Pagar'!$G$7:$G$1048576,'C. a Pagar'!$D$7:$D$1048576,'FC 180'!$B14,'C. a Pagar'!$C$7:$C$1048576,'FC 180'!AI$5)</f>
        <v>0</v>
      </c>
      <c r="AJ14" s="175"/>
      <c r="AK14" s="174">
        <f>SUMIFS('C. a Pagar'!$G$7:$G$1048576,'C. a Pagar'!$D$7:$D$1048576,'FC 180'!$B14,'C. a Pagar'!$C$7:$C$1048576,'FC 180'!AK$5)</f>
        <v>0</v>
      </c>
      <c r="AL14" s="174">
        <f>SUMIFS('C. a Pagar'!$G$7:$G$1048576,'C. a Pagar'!$D$7:$D$1048576,'FC 180'!$B14,'C. a Pagar'!$C$7:$C$1048576,'FC 180'!AL$5)</f>
        <v>0</v>
      </c>
      <c r="AM14" s="174">
        <f>SUMIFS('C. a Pagar'!$G$7:$G$1048576,'C. a Pagar'!$D$7:$D$1048576,'FC 180'!$B14,'C. a Pagar'!$C$7:$C$1048576,'FC 180'!AM$5)</f>
        <v>0</v>
      </c>
      <c r="AN14" s="174">
        <f>SUMIFS('C. a Pagar'!$G$7:$G$1048576,'C. a Pagar'!$D$7:$D$1048576,'FC 180'!$B14,'C. a Pagar'!$C$7:$C$1048576,'FC 180'!AN$5)</f>
        <v>0</v>
      </c>
      <c r="AO14" s="174">
        <f>SUMIFS('C. a Pagar'!$G$7:$G$1048576,'C. a Pagar'!$D$7:$D$1048576,'FC 180'!$B14,'C. a Pagar'!$C$7:$C$1048576,'FC 180'!AO$5)</f>
        <v>0</v>
      </c>
      <c r="AP14" s="174">
        <f>SUMIFS('C. a Pagar'!$G$7:$G$1048576,'C. a Pagar'!$D$7:$D$1048576,'FC 180'!$B14,'C. a Pagar'!$C$7:$C$1048576,'FC 180'!AP$5)</f>
        <v>0</v>
      </c>
      <c r="AQ14" s="174">
        <f>SUMIFS('C. a Pagar'!$G$7:$G$1048576,'C. a Pagar'!$D$7:$D$1048576,'FC 180'!$B14,'C. a Pagar'!$C$7:$C$1048576,'FC 180'!AQ$5)</f>
        <v>0</v>
      </c>
      <c r="AR14" s="174">
        <f>SUMIFS('C. a Pagar'!$G$7:$G$1048576,'C. a Pagar'!$D$7:$D$1048576,'FC 180'!$B14,'C. a Pagar'!$C$7:$C$1048576,'FC 180'!AR$5)</f>
        <v>0</v>
      </c>
      <c r="AS14" s="174">
        <f>SUMIFS('C. a Pagar'!$G$7:$G$1048576,'C. a Pagar'!$D$7:$D$1048576,'FC 180'!$B14,'C. a Pagar'!$C$7:$C$1048576,'FC 180'!AS$5)</f>
        <v>0</v>
      </c>
      <c r="AT14" s="174">
        <f>SUMIFS('C. a Pagar'!$G$7:$G$1048576,'C. a Pagar'!$D$7:$D$1048576,'FC 180'!$B14,'C. a Pagar'!$C$7:$C$1048576,'FC 180'!AT$5)</f>
        <v>0</v>
      </c>
      <c r="AU14" s="174">
        <f>SUMIFS('C. a Pagar'!$G$7:$G$1048576,'C. a Pagar'!$D$7:$D$1048576,'FC 180'!$B14,'C. a Pagar'!$C$7:$C$1048576,'FC 180'!AU$5)</f>
        <v>0</v>
      </c>
      <c r="AV14" s="174">
        <f>SUMIFS('C. a Pagar'!$G$7:$G$1048576,'C. a Pagar'!$D$7:$D$1048576,'FC 180'!$B14,'C. a Pagar'!$C$7:$C$1048576,'FC 180'!AV$5)</f>
        <v>0</v>
      </c>
      <c r="AW14" s="174">
        <f>SUMIFS('C. a Pagar'!$G$7:$G$1048576,'C. a Pagar'!$D$7:$D$1048576,'FC 180'!$B14,'C. a Pagar'!$C$7:$C$1048576,'FC 180'!AW$5)</f>
        <v>0</v>
      </c>
      <c r="AX14" s="174">
        <f>SUMIFS('C. a Pagar'!$G$7:$G$1048576,'C. a Pagar'!$D$7:$D$1048576,'FC 180'!$B14,'C. a Pagar'!$C$7:$C$1048576,'FC 180'!AX$5)</f>
        <v>0</v>
      </c>
      <c r="AY14" s="174">
        <f>SUMIFS('C. a Pagar'!$G$7:$G$1048576,'C. a Pagar'!$D$7:$D$1048576,'FC 180'!$B14,'C. a Pagar'!$C$7:$C$1048576,'FC 180'!AY$5)</f>
        <v>0</v>
      </c>
      <c r="AZ14" s="174">
        <f>SUMIFS('C. a Pagar'!$G$7:$G$1048576,'C. a Pagar'!$D$7:$D$1048576,'FC 180'!$B14,'C. a Pagar'!$C$7:$C$1048576,'FC 180'!AZ$5)</f>
        <v>0</v>
      </c>
      <c r="BA14" s="174">
        <f>SUMIFS('C. a Pagar'!$G$7:$G$1048576,'C. a Pagar'!$D$7:$D$1048576,'FC 180'!$B14,'C. a Pagar'!$C$7:$C$1048576,'FC 180'!BA$5)</f>
        <v>0</v>
      </c>
      <c r="BB14" s="174">
        <f>SUMIFS('C. a Pagar'!$G$7:$G$1048576,'C. a Pagar'!$D$7:$D$1048576,'FC 180'!$B14,'C. a Pagar'!$C$7:$C$1048576,'FC 180'!BB$5)</f>
        <v>0</v>
      </c>
      <c r="BC14" s="174">
        <f>SUMIFS('C. a Pagar'!$G$7:$G$1048576,'C. a Pagar'!$D$7:$D$1048576,'FC 180'!$B14,'C. a Pagar'!$C$7:$C$1048576,'FC 180'!BC$5)</f>
        <v>0</v>
      </c>
      <c r="BD14" s="174">
        <f>SUMIFS('C. a Pagar'!$G$7:$G$1048576,'C. a Pagar'!$D$7:$D$1048576,'FC 180'!$B14,'C. a Pagar'!$C$7:$C$1048576,'FC 180'!BD$5)</f>
        <v>0</v>
      </c>
      <c r="BE14" s="174">
        <f>SUMIFS('C. a Pagar'!$G$7:$G$1048576,'C. a Pagar'!$D$7:$D$1048576,'FC 180'!$B14,'C. a Pagar'!$C$7:$C$1048576,'FC 180'!BE$5)</f>
        <v>0</v>
      </c>
      <c r="BF14" s="174">
        <f>SUMIFS('C. a Pagar'!$G$7:$G$1048576,'C. a Pagar'!$D$7:$D$1048576,'FC 180'!$B14,'C. a Pagar'!$C$7:$C$1048576,'FC 180'!BF$5)</f>
        <v>0</v>
      </c>
      <c r="BG14" s="174">
        <f>SUMIFS('C. a Pagar'!$G$7:$G$1048576,'C. a Pagar'!$D$7:$D$1048576,'FC 180'!$B14,'C. a Pagar'!$C$7:$C$1048576,'FC 180'!BG$5)</f>
        <v>0</v>
      </c>
      <c r="BH14" s="174">
        <f>SUMIFS('C. a Pagar'!$G$7:$G$1048576,'C. a Pagar'!$D$7:$D$1048576,'FC 180'!$B14,'C. a Pagar'!$C$7:$C$1048576,'FC 180'!BH$5)</f>
        <v>0</v>
      </c>
      <c r="BI14" s="174">
        <f>SUMIFS('C. a Pagar'!$G$7:$G$1048576,'C. a Pagar'!$D$7:$D$1048576,'FC 180'!$B14,'C. a Pagar'!$C$7:$C$1048576,'FC 180'!BI$5)</f>
        <v>0</v>
      </c>
      <c r="BJ14" s="174">
        <f>SUMIFS('C. a Pagar'!$G$7:$G$1048576,'C. a Pagar'!$D$7:$D$1048576,'FC 180'!$B14,'C. a Pagar'!$C$7:$C$1048576,'FC 180'!BJ$5)</f>
        <v>0</v>
      </c>
      <c r="BK14" s="174">
        <f>SUMIFS('C. a Pagar'!$G$7:$G$1048576,'C. a Pagar'!$D$7:$D$1048576,'FC 180'!$B14,'C. a Pagar'!$C$7:$C$1048576,'FC 180'!BK$5)</f>
        <v>0</v>
      </c>
      <c r="BL14" s="174">
        <f>SUMIFS('C. a Pagar'!$G$7:$G$1048576,'C. a Pagar'!$D$7:$D$1048576,'FC 180'!$B14,'C. a Pagar'!$C$7:$C$1048576,'FC 180'!BL$5)</f>
        <v>0</v>
      </c>
      <c r="BM14" s="174">
        <f>SUMIFS('C. a Pagar'!$G$7:$G$1048576,'C. a Pagar'!$D$7:$D$1048576,'FC 180'!$B14,'C. a Pagar'!$C$7:$C$1048576,'FC 180'!BM$5)</f>
        <v>0</v>
      </c>
      <c r="BN14" s="174">
        <f>SUMIFS('C. a Pagar'!$G$7:$G$1048576,'C. a Pagar'!$D$7:$D$1048576,'FC 180'!$B14,'C. a Pagar'!$C$7:$C$1048576,'FC 180'!BN$5)</f>
        <v>0</v>
      </c>
      <c r="BO14" s="175">
        <f t="shared" si="34"/>
        <v>0</v>
      </c>
      <c r="BP14" s="174"/>
      <c r="BQ14" s="174"/>
      <c r="BR14" s="174"/>
      <c r="BS14" s="174"/>
      <c r="BT14" s="174"/>
      <c r="BU14" s="174"/>
      <c r="BV14" s="174"/>
      <c r="BW14" s="174"/>
      <c r="BX14" s="174"/>
      <c r="BY14" s="174"/>
      <c r="BZ14" s="174"/>
      <c r="CA14" s="174"/>
      <c r="CB14" s="174"/>
      <c r="CC14" s="174"/>
      <c r="CD14" s="174"/>
      <c r="CE14" s="174"/>
      <c r="CF14" s="174"/>
      <c r="CG14" s="174"/>
      <c r="CH14" s="174"/>
      <c r="CI14" s="174"/>
      <c r="CJ14" s="174"/>
      <c r="CK14" s="174"/>
      <c r="CL14" s="174"/>
      <c r="CM14" s="174"/>
      <c r="CN14" s="174"/>
      <c r="CO14" s="174"/>
      <c r="CP14" s="174"/>
      <c r="CQ14" s="174"/>
      <c r="CR14" s="174"/>
      <c r="CS14" s="174"/>
      <c r="CT14" s="174"/>
      <c r="CU14" s="175">
        <f t="shared" si="35"/>
        <v>0</v>
      </c>
      <c r="CV14" s="174"/>
      <c r="CW14" s="174"/>
      <c r="CX14" s="174"/>
      <c r="CY14" s="174"/>
      <c r="CZ14" s="174"/>
      <c r="DA14" s="174"/>
      <c r="DB14" s="174"/>
      <c r="DC14" s="174"/>
      <c r="DD14" s="174"/>
      <c r="DE14" s="174"/>
      <c r="DF14" s="174"/>
      <c r="DG14" s="174"/>
      <c r="DH14" s="174"/>
      <c r="DI14" s="174"/>
      <c r="DJ14" s="174"/>
      <c r="DK14" s="174"/>
      <c r="DL14" s="174"/>
      <c r="DM14" s="174"/>
      <c r="DN14" s="174"/>
      <c r="DO14" s="174"/>
      <c r="DP14" s="174"/>
      <c r="DQ14" s="174"/>
      <c r="DR14" s="174"/>
      <c r="DS14" s="174"/>
      <c r="DT14" s="174"/>
      <c r="DU14" s="174"/>
      <c r="DV14" s="174"/>
      <c r="DW14" s="174"/>
      <c r="DX14" s="174"/>
      <c r="DY14" s="174"/>
      <c r="DZ14" s="174"/>
      <c r="EA14" s="175">
        <f t="shared" si="22"/>
        <v>0</v>
      </c>
      <c r="EB14" s="174"/>
      <c r="EC14" s="174"/>
      <c r="ED14" s="174"/>
      <c r="EE14" s="174"/>
      <c r="EF14" s="174"/>
      <c r="EG14" s="174"/>
      <c r="EH14" s="174"/>
      <c r="EI14" s="174"/>
      <c r="EJ14" s="174"/>
      <c r="EK14" s="174"/>
      <c r="EL14" s="174"/>
      <c r="EM14" s="174"/>
      <c r="EN14" s="174"/>
      <c r="EO14" s="174"/>
      <c r="EP14" s="174"/>
      <c r="EQ14" s="174"/>
      <c r="ER14" s="174"/>
      <c r="ES14" s="174"/>
      <c r="ET14" s="174"/>
      <c r="EU14" s="174"/>
      <c r="EV14" s="174"/>
      <c r="EW14" s="174"/>
      <c r="EX14" s="174"/>
      <c r="EY14" s="174"/>
      <c r="EZ14" s="174"/>
      <c r="FA14" s="174"/>
      <c r="FB14" s="174"/>
      <c r="FC14" s="174"/>
      <c r="FD14" s="175"/>
      <c r="FE14" s="174"/>
      <c r="FF14" s="174"/>
      <c r="FG14" s="174"/>
      <c r="FH14" s="174"/>
      <c r="FI14" s="174"/>
      <c r="FJ14" s="174"/>
      <c r="FK14" s="174"/>
      <c r="FL14" s="174"/>
      <c r="FM14" s="174"/>
      <c r="FN14" s="174"/>
      <c r="FO14" s="174"/>
      <c r="FP14" s="174"/>
      <c r="FQ14" s="174"/>
      <c r="FR14" s="174"/>
      <c r="FS14" s="174"/>
      <c r="FT14" s="174"/>
      <c r="FU14" s="174"/>
      <c r="FV14" s="174"/>
      <c r="FW14" s="174"/>
      <c r="FX14" s="174"/>
      <c r="FY14" s="174"/>
      <c r="FZ14" s="174"/>
      <c r="GA14" s="174"/>
      <c r="GB14" s="174"/>
      <c r="GC14" s="174"/>
      <c r="GD14" s="174"/>
      <c r="GE14" s="174"/>
      <c r="GF14" s="174"/>
      <c r="GG14" s="174"/>
      <c r="GH14" s="174"/>
      <c r="GI14" s="174"/>
      <c r="GJ14" s="175">
        <f t="shared" si="36"/>
        <v>0</v>
      </c>
      <c r="GK14" s="174"/>
      <c r="GL14" s="174"/>
      <c r="GM14" s="174"/>
      <c r="GN14" s="174"/>
      <c r="GO14" s="174"/>
      <c r="GP14" s="174"/>
      <c r="GQ14" s="174"/>
      <c r="GR14" s="174"/>
      <c r="GS14" s="174"/>
      <c r="GT14" s="174"/>
      <c r="GU14" s="174"/>
      <c r="GV14" s="174"/>
      <c r="GW14" s="174"/>
      <c r="GX14" s="174"/>
      <c r="GY14" s="174"/>
      <c r="GZ14" s="174"/>
      <c r="HA14" s="174"/>
      <c r="HB14" s="174"/>
      <c r="HC14" s="174"/>
      <c r="HD14" s="174"/>
      <c r="HE14" s="174"/>
      <c r="HF14" s="174"/>
      <c r="HG14" s="174"/>
      <c r="HH14" s="174"/>
      <c r="HI14" s="174"/>
      <c r="HJ14" s="174"/>
      <c r="HK14" s="174"/>
      <c r="HL14" s="174"/>
      <c r="HM14" s="174"/>
      <c r="HN14" s="174"/>
    </row>
    <row r="15" spans="1:222" ht="16.5" hidden="1" outlineLevel="1" thickBot="1" x14ac:dyDescent="0.3">
      <c r="A15" s="53">
        <v>10</v>
      </c>
      <c r="B15" s="56" t="str">
        <f>VLOOKUP(A15,Config!$A$8:$B$176,2,0)</f>
        <v>ICMS</v>
      </c>
      <c r="C15" s="57"/>
      <c r="D15" s="61"/>
      <c r="E15" s="174">
        <f>SUMIFS('C. a Pagar'!$I$7:$I$1048576,'C. a Pagar'!$D$7:$D$1048576,'FC 180'!E$5,'C. a Pagar'!$E$7:$E$1048576,'FC 180'!$B15)</f>
        <v>0</v>
      </c>
      <c r="F15" s="174">
        <f>SUMIFS('C. a Pagar'!$I$7:$I$1048576,'C. a Pagar'!$D$7:$D$1048576,'FC 180'!F$5,'C. a Pagar'!$E$7:$E$1048576,'FC 180'!$B15)</f>
        <v>0</v>
      </c>
      <c r="G15" s="174">
        <f>SUMIFS('C. a Pagar'!$I$7:$I$1048576,'C. a Pagar'!$D$7:$D$1048576,'FC 180'!G$5,'C. a Pagar'!$E$7:$E$1048576,'FC 180'!$B15)</f>
        <v>0</v>
      </c>
      <c r="H15" s="174">
        <f>SUMIFS('C. a Pagar'!$I$7:$I$1048576,'C. a Pagar'!$D$7:$D$1048576,'FC 180'!H$5,'C. a Pagar'!$E$7:$E$1048576,'FC 180'!$B15)</f>
        <v>0</v>
      </c>
      <c r="I15" s="174">
        <f>SUMIFS('C. a Pagar'!$I$7:$I$1048576,'C. a Pagar'!$D$7:$D$1048576,'FC 180'!I$5,'C. a Pagar'!$E$7:$E$1048576,'FC 180'!$B15)</f>
        <v>0</v>
      </c>
      <c r="J15" s="174">
        <f>SUMIFS('C. a Pagar'!$I$7:$I$1048576,'C. a Pagar'!$D$7:$D$1048576,'FC 180'!J$5,'C. a Pagar'!$E$7:$E$1048576,'FC 180'!$B15)</f>
        <v>0</v>
      </c>
      <c r="K15" s="174">
        <f>SUMIFS('C. a Pagar'!$I$7:$I$1048576,'C. a Pagar'!$D$7:$D$1048576,'FC 180'!K$5,'C. a Pagar'!$E$7:$E$1048576,'FC 180'!$B15)</f>
        <v>0</v>
      </c>
      <c r="L15" s="174">
        <f>SUMIFS('C. a Pagar'!$I$7:$I$1048576,'C. a Pagar'!$D$7:$D$1048576,'FC 180'!L$5,'C. a Pagar'!$E$7:$E$1048576,'FC 180'!$B15)</f>
        <v>0</v>
      </c>
      <c r="M15" s="174">
        <f>SUMIFS('C. a Pagar'!$I$7:$I$1048576,'C. a Pagar'!$D$7:$D$1048576,'FC 180'!M$5,'C. a Pagar'!$E$7:$E$1048576,'FC 180'!$B15)</f>
        <v>0</v>
      </c>
      <c r="N15" s="174">
        <f>SUMIFS('C. a Pagar'!$I$7:$I$1048576,'C. a Pagar'!$D$7:$D$1048576,'FC 180'!N$5,'C. a Pagar'!$E$7:$E$1048576,'FC 180'!$B15)</f>
        <v>0</v>
      </c>
      <c r="O15" s="174">
        <f>SUMIFS('C. a Pagar'!$I$7:$I$1048576,'C. a Pagar'!$D$7:$D$1048576,'FC 180'!O$5,'C. a Pagar'!$E$7:$E$1048576,'FC 180'!$B15)</f>
        <v>0</v>
      </c>
      <c r="P15" s="174">
        <f>SUMIFS('C. a Pagar'!$I$7:$I$1048576,'C. a Pagar'!$D$7:$D$1048576,'FC 180'!P$5,'C. a Pagar'!$E$7:$E$1048576,'FC 180'!$B15)</f>
        <v>0</v>
      </c>
      <c r="Q15" s="174">
        <f>SUMIFS('C. a Pagar'!$I$7:$I$1048576,'C. a Pagar'!$D$7:$D$1048576,'FC 180'!Q$5,'C. a Pagar'!$E$7:$E$1048576,'FC 180'!$B15)</f>
        <v>0</v>
      </c>
      <c r="R15" s="174">
        <f>SUMIFS('C. a Pagar'!$I$7:$I$1048576,'C. a Pagar'!$D$7:$D$1048576,'FC 180'!R$5,'C. a Pagar'!$E$7:$E$1048576,'FC 180'!$B15)</f>
        <v>0</v>
      </c>
      <c r="S15" s="174">
        <f>SUMIFS('C. a Pagar'!$I$7:$I$1048576,'C. a Pagar'!$D$7:$D$1048576,'FC 180'!S$5,'C. a Pagar'!$E$7:$E$1048576,'FC 180'!$B15)</f>
        <v>0</v>
      </c>
      <c r="T15" s="174">
        <f>SUMIFS('C. a Pagar'!$I$7:$I$1048576,'C. a Pagar'!$D$7:$D$1048576,'FC 180'!T$5,'C. a Pagar'!$E$7:$E$1048576,'FC 180'!$B15)</f>
        <v>0</v>
      </c>
      <c r="U15" s="174">
        <f>SUMIFS('C. a Pagar'!$I$7:$I$1048576,'C. a Pagar'!$D$7:$D$1048576,'FC 180'!U$5,'C. a Pagar'!$E$7:$E$1048576,'FC 180'!$B15)</f>
        <v>0</v>
      </c>
      <c r="V15" s="174">
        <f>SUMIFS('C. a Pagar'!$G$7:$G$1048576,'C. a Pagar'!$D$7:$D$1048576,'FC 180'!$B15,'C. a Pagar'!$C$7:$C$1048576,'FC 180'!V$5)</f>
        <v>0</v>
      </c>
      <c r="W15" s="174">
        <f>SUMIFS('C. a Pagar'!$G$7:$G$1048576,'C. a Pagar'!$D$7:$D$1048576,'FC 180'!$B15,'C. a Pagar'!$C$7:$C$1048576,'FC 180'!W$5)</f>
        <v>0</v>
      </c>
      <c r="X15" s="174">
        <f>SUMIFS('C. a Pagar'!$G$7:$G$1048576,'C. a Pagar'!$D$7:$D$1048576,'FC 180'!$B15,'C. a Pagar'!$C$7:$C$1048576,'FC 180'!X$5)</f>
        <v>0</v>
      </c>
      <c r="Y15" s="174">
        <f>SUMIFS('C. a Pagar'!$G$7:$G$1048576,'C. a Pagar'!$D$7:$D$1048576,'FC 180'!$B15,'C. a Pagar'!$C$7:$C$1048576,'FC 180'!Y$5)</f>
        <v>0</v>
      </c>
      <c r="Z15" s="174">
        <f>SUMIFS('C. a Pagar'!$G$7:$G$1048576,'C. a Pagar'!$D$7:$D$1048576,'FC 180'!$B15,'C. a Pagar'!$C$7:$C$1048576,'FC 180'!Z$5)</f>
        <v>0</v>
      </c>
      <c r="AA15" s="174">
        <f>SUMIFS('C. a Pagar'!$G$7:$G$1048576,'C. a Pagar'!$D$7:$D$1048576,'FC 180'!$B15,'C. a Pagar'!$C$7:$C$1048576,'FC 180'!AA$5)</f>
        <v>0</v>
      </c>
      <c r="AB15" s="174">
        <f>SUMIFS('C. a Pagar'!$G$7:$G$1048576,'C. a Pagar'!$D$7:$D$1048576,'FC 180'!$B15,'C. a Pagar'!$C$7:$C$1048576,'FC 180'!AB$5)</f>
        <v>0</v>
      </c>
      <c r="AC15" s="174">
        <f>SUMIFS('C. a Pagar'!$G$7:$G$1048576,'C. a Pagar'!$D$7:$D$1048576,'FC 180'!$B15,'C. a Pagar'!$C$7:$C$1048576,'FC 180'!AC$5)</f>
        <v>0</v>
      </c>
      <c r="AD15" s="174">
        <f>SUMIFS('C. a Pagar'!$G$7:$G$1048576,'C. a Pagar'!$D$7:$D$1048576,'FC 180'!$B15,'C. a Pagar'!$C$7:$C$1048576,'FC 180'!AD$5)</f>
        <v>0</v>
      </c>
      <c r="AE15" s="174">
        <f>SUMIFS('C. a Pagar'!$G$7:$G$1048576,'C. a Pagar'!$D$7:$D$1048576,'FC 180'!$B15,'C. a Pagar'!$C$7:$C$1048576,'FC 180'!AE$5)</f>
        <v>0</v>
      </c>
      <c r="AF15" s="174">
        <f>SUMIFS('C. a Pagar'!$G$7:$G$1048576,'C. a Pagar'!$D$7:$D$1048576,'FC 180'!$B15,'C. a Pagar'!$C$7:$C$1048576,'FC 180'!AF$5)</f>
        <v>0</v>
      </c>
      <c r="AG15" s="174">
        <f>SUMIFS('C. a Pagar'!$G$7:$G$1048576,'C. a Pagar'!$D$7:$D$1048576,'FC 180'!$B15,'C. a Pagar'!$C$7:$C$1048576,'FC 180'!AG$5)</f>
        <v>0</v>
      </c>
      <c r="AH15" s="174">
        <f>SUMIFS('C. a Pagar'!$G$7:$G$1048576,'C. a Pagar'!$D$7:$D$1048576,'FC 180'!$B15,'C. a Pagar'!$C$7:$C$1048576,'FC 180'!AH$5)</f>
        <v>0</v>
      </c>
      <c r="AI15" s="174">
        <f>SUMIFS('C. a Pagar'!$G$7:$G$1048576,'C. a Pagar'!$D$7:$D$1048576,'FC 180'!$B15,'C. a Pagar'!$C$7:$C$1048576,'FC 180'!AI$5)</f>
        <v>0</v>
      </c>
      <c r="AJ15" s="175"/>
      <c r="AK15" s="174">
        <f>SUMIFS('C. a Pagar'!$G$7:$G$1048576,'C. a Pagar'!$D$7:$D$1048576,'FC 180'!$B15,'C. a Pagar'!$C$7:$C$1048576,'FC 180'!AK$5)</f>
        <v>0</v>
      </c>
      <c r="AL15" s="174">
        <f>SUMIFS('C. a Pagar'!$G$7:$G$1048576,'C. a Pagar'!$D$7:$D$1048576,'FC 180'!$B15,'C. a Pagar'!$C$7:$C$1048576,'FC 180'!AL$5)</f>
        <v>0</v>
      </c>
      <c r="AM15" s="174">
        <f>SUMIFS('C. a Pagar'!$G$7:$G$1048576,'C. a Pagar'!$D$7:$D$1048576,'FC 180'!$B15,'C. a Pagar'!$C$7:$C$1048576,'FC 180'!AM$5)</f>
        <v>0</v>
      </c>
      <c r="AN15" s="174">
        <f>SUMIFS('C. a Pagar'!$G$7:$G$1048576,'C. a Pagar'!$D$7:$D$1048576,'FC 180'!$B15,'C. a Pagar'!$C$7:$C$1048576,'FC 180'!AN$5)</f>
        <v>0</v>
      </c>
      <c r="AO15" s="174">
        <f>SUMIFS('C. a Pagar'!$G$7:$G$1048576,'C. a Pagar'!$D$7:$D$1048576,'FC 180'!$B15,'C. a Pagar'!$C$7:$C$1048576,'FC 180'!AO$5)</f>
        <v>0</v>
      </c>
      <c r="AP15" s="174">
        <f>SUMIFS('C. a Pagar'!$G$7:$G$1048576,'C. a Pagar'!$D$7:$D$1048576,'FC 180'!$B15,'C. a Pagar'!$C$7:$C$1048576,'FC 180'!AP$5)</f>
        <v>0</v>
      </c>
      <c r="AQ15" s="174">
        <f>SUMIFS('C. a Pagar'!$G$7:$G$1048576,'C. a Pagar'!$D$7:$D$1048576,'FC 180'!$B15,'C. a Pagar'!$C$7:$C$1048576,'FC 180'!AQ$5)</f>
        <v>0</v>
      </c>
      <c r="AR15" s="174">
        <f>SUMIFS('C. a Pagar'!$G$7:$G$1048576,'C. a Pagar'!$D$7:$D$1048576,'FC 180'!$B15,'C. a Pagar'!$C$7:$C$1048576,'FC 180'!AR$5)</f>
        <v>0</v>
      </c>
      <c r="AS15" s="174">
        <f>SUMIFS('C. a Pagar'!$G$7:$G$1048576,'C. a Pagar'!$D$7:$D$1048576,'FC 180'!$B15,'C. a Pagar'!$C$7:$C$1048576,'FC 180'!AS$5)</f>
        <v>0</v>
      </c>
      <c r="AT15" s="174">
        <f>SUMIFS('C. a Pagar'!$G$7:$G$1048576,'C. a Pagar'!$D$7:$D$1048576,'FC 180'!$B15,'C. a Pagar'!$C$7:$C$1048576,'FC 180'!AT$5)</f>
        <v>0</v>
      </c>
      <c r="AU15" s="174">
        <f>SUMIFS('C. a Pagar'!$G$7:$G$1048576,'C. a Pagar'!$D$7:$D$1048576,'FC 180'!$B15,'C. a Pagar'!$C$7:$C$1048576,'FC 180'!AU$5)</f>
        <v>0</v>
      </c>
      <c r="AV15" s="174">
        <f>SUMIFS('C. a Pagar'!$G$7:$G$1048576,'C. a Pagar'!$D$7:$D$1048576,'FC 180'!$B15,'C. a Pagar'!$C$7:$C$1048576,'FC 180'!AV$5)</f>
        <v>0</v>
      </c>
      <c r="AW15" s="174">
        <f>SUMIFS('C. a Pagar'!$G$7:$G$1048576,'C. a Pagar'!$D$7:$D$1048576,'FC 180'!$B15,'C. a Pagar'!$C$7:$C$1048576,'FC 180'!AW$5)</f>
        <v>0</v>
      </c>
      <c r="AX15" s="174">
        <f>SUMIFS('C. a Pagar'!$G$7:$G$1048576,'C. a Pagar'!$D$7:$D$1048576,'FC 180'!$B15,'C. a Pagar'!$C$7:$C$1048576,'FC 180'!AX$5)</f>
        <v>0</v>
      </c>
      <c r="AY15" s="174">
        <f>SUMIFS('C. a Pagar'!$G$7:$G$1048576,'C. a Pagar'!$D$7:$D$1048576,'FC 180'!$B15,'C. a Pagar'!$C$7:$C$1048576,'FC 180'!AY$5)</f>
        <v>0</v>
      </c>
      <c r="AZ15" s="174">
        <f>SUMIFS('C. a Pagar'!$G$7:$G$1048576,'C. a Pagar'!$D$7:$D$1048576,'FC 180'!$B15,'C. a Pagar'!$C$7:$C$1048576,'FC 180'!AZ$5)</f>
        <v>0</v>
      </c>
      <c r="BA15" s="174">
        <f>SUMIFS('C. a Pagar'!$G$7:$G$1048576,'C. a Pagar'!$D$7:$D$1048576,'FC 180'!$B15,'C. a Pagar'!$C$7:$C$1048576,'FC 180'!BA$5)</f>
        <v>0</v>
      </c>
      <c r="BB15" s="174">
        <f>SUMIFS('C. a Pagar'!$G$7:$G$1048576,'C. a Pagar'!$D$7:$D$1048576,'FC 180'!$B15,'C. a Pagar'!$C$7:$C$1048576,'FC 180'!BB$5)</f>
        <v>0</v>
      </c>
      <c r="BC15" s="174">
        <f>SUMIFS('C. a Pagar'!$G$7:$G$1048576,'C. a Pagar'!$D$7:$D$1048576,'FC 180'!$B15,'C. a Pagar'!$C$7:$C$1048576,'FC 180'!BC$5)</f>
        <v>0</v>
      </c>
      <c r="BD15" s="174">
        <f>SUMIFS('C. a Pagar'!$G$7:$G$1048576,'C. a Pagar'!$D$7:$D$1048576,'FC 180'!$B15,'C. a Pagar'!$C$7:$C$1048576,'FC 180'!BD$5)</f>
        <v>0</v>
      </c>
      <c r="BE15" s="174">
        <f>SUMIFS('C. a Pagar'!$G$7:$G$1048576,'C. a Pagar'!$D$7:$D$1048576,'FC 180'!$B15,'C. a Pagar'!$C$7:$C$1048576,'FC 180'!BE$5)</f>
        <v>0</v>
      </c>
      <c r="BF15" s="174">
        <f>SUMIFS('C. a Pagar'!$G$7:$G$1048576,'C. a Pagar'!$D$7:$D$1048576,'FC 180'!$B15,'C. a Pagar'!$C$7:$C$1048576,'FC 180'!BF$5)</f>
        <v>0</v>
      </c>
      <c r="BG15" s="174">
        <f>SUMIFS('C. a Pagar'!$G$7:$G$1048576,'C. a Pagar'!$D$7:$D$1048576,'FC 180'!$B15,'C. a Pagar'!$C$7:$C$1048576,'FC 180'!BG$5)</f>
        <v>0</v>
      </c>
      <c r="BH15" s="174">
        <f>SUMIFS('C. a Pagar'!$G$7:$G$1048576,'C. a Pagar'!$D$7:$D$1048576,'FC 180'!$B15,'C. a Pagar'!$C$7:$C$1048576,'FC 180'!BH$5)</f>
        <v>0</v>
      </c>
      <c r="BI15" s="174">
        <f>SUMIFS('C. a Pagar'!$G$7:$G$1048576,'C. a Pagar'!$D$7:$D$1048576,'FC 180'!$B15,'C. a Pagar'!$C$7:$C$1048576,'FC 180'!BI$5)</f>
        <v>0</v>
      </c>
      <c r="BJ15" s="174">
        <f>SUMIFS('C. a Pagar'!$G$7:$G$1048576,'C. a Pagar'!$D$7:$D$1048576,'FC 180'!$B15,'C. a Pagar'!$C$7:$C$1048576,'FC 180'!BJ$5)</f>
        <v>0</v>
      </c>
      <c r="BK15" s="174">
        <f>SUMIFS('C. a Pagar'!$G$7:$G$1048576,'C. a Pagar'!$D$7:$D$1048576,'FC 180'!$B15,'C. a Pagar'!$C$7:$C$1048576,'FC 180'!BK$5)</f>
        <v>0</v>
      </c>
      <c r="BL15" s="174">
        <f>SUMIFS('C. a Pagar'!$G$7:$G$1048576,'C. a Pagar'!$D$7:$D$1048576,'FC 180'!$B15,'C. a Pagar'!$C$7:$C$1048576,'FC 180'!BL$5)</f>
        <v>0</v>
      </c>
      <c r="BM15" s="174">
        <f>SUMIFS('C. a Pagar'!$G$7:$G$1048576,'C. a Pagar'!$D$7:$D$1048576,'FC 180'!$B15,'C. a Pagar'!$C$7:$C$1048576,'FC 180'!BM$5)</f>
        <v>0</v>
      </c>
      <c r="BN15" s="174">
        <f>SUMIFS('C. a Pagar'!$G$7:$G$1048576,'C. a Pagar'!$D$7:$D$1048576,'FC 180'!$B15,'C. a Pagar'!$C$7:$C$1048576,'FC 180'!BN$5)</f>
        <v>0</v>
      </c>
      <c r="BO15" s="175">
        <f t="shared" si="34"/>
        <v>0</v>
      </c>
      <c r="BP15" s="174"/>
      <c r="BQ15" s="174"/>
      <c r="BR15" s="174"/>
      <c r="BS15" s="174"/>
      <c r="BT15" s="174"/>
      <c r="BU15" s="174"/>
      <c r="BV15" s="174"/>
      <c r="BW15" s="174"/>
      <c r="BX15" s="174"/>
      <c r="BY15" s="174"/>
      <c r="BZ15" s="174"/>
      <c r="CA15" s="174"/>
      <c r="CB15" s="174"/>
      <c r="CC15" s="174"/>
      <c r="CD15" s="174"/>
      <c r="CE15" s="174"/>
      <c r="CF15" s="174"/>
      <c r="CG15" s="174"/>
      <c r="CH15" s="174"/>
      <c r="CI15" s="174"/>
      <c r="CJ15" s="174"/>
      <c r="CK15" s="174"/>
      <c r="CL15" s="174"/>
      <c r="CM15" s="174"/>
      <c r="CN15" s="174"/>
      <c r="CO15" s="174"/>
      <c r="CP15" s="174"/>
      <c r="CQ15" s="174"/>
      <c r="CR15" s="174"/>
      <c r="CS15" s="174"/>
      <c r="CT15" s="174"/>
      <c r="CU15" s="175">
        <f t="shared" si="35"/>
        <v>0</v>
      </c>
      <c r="CV15" s="174"/>
      <c r="CW15" s="174"/>
      <c r="CX15" s="174"/>
      <c r="CY15" s="174"/>
      <c r="CZ15" s="174"/>
      <c r="DA15" s="174"/>
      <c r="DB15" s="174"/>
      <c r="DC15" s="174"/>
      <c r="DD15" s="174"/>
      <c r="DE15" s="174"/>
      <c r="DF15" s="174"/>
      <c r="DG15" s="174"/>
      <c r="DH15" s="174"/>
      <c r="DI15" s="174"/>
      <c r="DJ15" s="174"/>
      <c r="DK15" s="174"/>
      <c r="DL15" s="174"/>
      <c r="DM15" s="174"/>
      <c r="DN15" s="174"/>
      <c r="DO15" s="174"/>
      <c r="DP15" s="174"/>
      <c r="DQ15" s="174"/>
      <c r="DR15" s="174"/>
      <c r="DS15" s="174"/>
      <c r="DT15" s="174"/>
      <c r="DU15" s="174"/>
      <c r="DV15" s="174"/>
      <c r="DW15" s="174"/>
      <c r="DX15" s="174"/>
      <c r="DY15" s="174"/>
      <c r="DZ15" s="174"/>
      <c r="EA15" s="175">
        <f t="shared" si="22"/>
        <v>0</v>
      </c>
      <c r="EB15" s="174"/>
      <c r="EC15" s="174"/>
      <c r="ED15" s="174"/>
      <c r="EE15" s="174"/>
      <c r="EF15" s="174"/>
      <c r="EG15" s="174"/>
      <c r="EH15" s="174"/>
      <c r="EI15" s="174"/>
      <c r="EJ15" s="174"/>
      <c r="EK15" s="174"/>
      <c r="EL15" s="174"/>
      <c r="EM15" s="174"/>
      <c r="EN15" s="174"/>
      <c r="EO15" s="174"/>
      <c r="EP15" s="174"/>
      <c r="EQ15" s="174"/>
      <c r="ER15" s="174"/>
      <c r="ES15" s="174"/>
      <c r="ET15" s="174"/>
      <c r="EU15" s="174"/>
      <c r="EV15" s="174"/>
      <c r="EW15" s="174"/>
      <c r="EX15" s="174"/>
      <c r="EY15" s="174"/>
      <c r="EZ15" s="174"/>
      <c r="FA15" s="174"/>
      <c r="FB15" s="174"/>
      <c r="FC15" s="174"/>
      <c r="FD15" s="175"/>
      <c r="FE15" s="174"/>
      <c r="FF15" s="174"/>
      <c r="FG15" s="174"/>
      <c r="FH15" s="174"/>
      <c r="FI15" s="174"/>
      <c r="FJ15" s="174"/>
      <c r="FK15" s="174"/>
      <c r="FL15" s="174"/>
      <c r="FM15" s="174"/>
      <c r="FN15" s="174"/>
      <c r="FO15" s="174"/>
      <c r="FP15" s="174"/>
      <c r="FQ15" s="174"/>
      <c r="FR15" s="174"/>
      <c r="FS15" s="174"/>
      <c r="FT15" s="174"/>
      <c r="FU15" s="174"/>
      <c r="FV15" s="174"/>
      <c r="FW15" s="174"/>
      <c r="FX15" s="174"/>
      <c r="FY15" s="174"/>
      <c r="FZ15" s="174"/>
      <c r="GA15" s="174"/>
      <c r="GB15" s="174"/>
      <c r="GC15" s="174"/>
      <c r="GD15" s="174"/>
      <c r="GE15" s="174"/>
      <c r="GF15" s="174"/>
      <c r="GG15" s="174"/>
      <c r="GH15" s="174"/>
      <c r="GI15" s="174"/>
      <c r="GJ15" s="175">
        <f t="shared" si="36"/>
        <v>0</v>
      </c>
      <c r="GK15" s="174"/>
      <c r="GL15" s="174"/>
      <c r="GM15" s="174"/>
      <c r="GN15" s="174"/>
      <c r="GO15" s="174"/>
      <c r="GP15" s="174"/>
      <c r="GQ15" s="174"/>
      <c r="GR15" s="174"/>
      <c r="GS15" s="174"/>
      <c r="GT15" s="174"/>
      <c r="GU15" s="174"/>
      <c r="GV15" s="174"/>
      <c r="GW15" s="174"/>
      <c r="GX15" s="174"/>
      <c r="GY15" s="174"/>
      <c r="GZ15" s="174"/>
      <c r="HA15" s="174"/>
      <c r="HB15" s="174"/>
      <c r="HC15" s="174"/>
      <c r="HD15" s="174"/>
      <c r="HE15" s="174"/>
      <c r="HF15" s="174"/>
      <c r="HG15" s="174"/>
      <c r="HH15" s="174"/>
      <c r="HI15" s="174"/>
      <c r="HJ15" s="174"/>
      <c r="HK15" s="174"/>
      <c r="HL15" s="174"/>
      <c r="HM15" s="174"/>
      <c r="HN15" s="174"/>
    </row>
    <row r="16" spans="1:222" ht="16.5" hidden="1" outlineLevel="1" thickBot="1" x14ac:dyDescent="0.3">
      <c r="A16" s="53">
        <v>11</v>
      </c>
      <c r="B16" s="56" t="str">
        <f>VLOOKUP(A16,Config!$A$8:$B$176,2,0)</f>
        <v>IPI</v>
      </c>
      <c r="C16" s="57"/>
      <c r="D16" s="61"/>
      <c r="E16" s="174">
        <f>SUMIFS('C. a Pagar'!$I$7:$I$1048576,'C. a Pagar'!$D$7:$D$1048576,'FC 180'!E$5,'C. a Pagar'!$E$7:$E$1048576,'FC 180'!$B16)</f>
        <v>0</v>
      </c>
      <c r="F16" s="174">
        <f>SUMIFS('C. a Pagar'!$I$7:$I$1048576,'C. a Pagar'!$D$7:$D$1048576,'FC 180'!F$5,'C. a Pagar'!$E$7:$E$1048576,'FC 180'!$B16)</f>
        <v>0</v>
      </c>
      <c r="G16" s="174">
        <f>SUMIFS('C. a Pagar'!$I$7:$I$1048576,'C. a Pagar'!$D$7:$D$1048576,'FC 180'!G$5,'C. a Pagar'!$E$7:$E$1048576,'FC 180'!$B16)</f>
        <v>0</v>
      </c>
      <c r="H16" s="174">
        <f>SUMIFS('C. a Pagar'!$I$7:$I$1048576,'C. a Pagar'!$D$7:$D$1048576,'FC 180'!H$5,'C. a Pagar'!$E$7:$E$1048576,'FC 180'!$B16)</f>
        <v>0</v>
      </c>
      <c r="I16" s="174">
        <f>SUMIFS('C. a Pagar'!$I$7:$I$1048576,'C. a Pagar'!$D$7:$D$1048576,'FC 180'!I$5,'C. a Pagar'!$E$7:$E$1048576,'FC 180'!$B16)</f>
        <v>0</v>
      </c>
      <c r="J16" s="174">
        <f>SUMIFS('C. a Pagar'!$I$7:$I$1048576,'C. a Pagar'!$D$7:$D$1048576,'FC 180'!J$5,'C. a Pagar'!$E$7:$E$1048576,'FC 180'!$B16)</f>
        <v>0</v>
      </c>
      <c r="K16" s="174">
        <f>SUMIFS('C. a Pagar'!$I$7:$I$1048576,'C. a Pagar'!$D$7:$D$1048576,'FC 180'!K$5,'C. a Pagar'!$E$7:$E$1048576,'FC 180'!$B16)</f>
        <v>0</v>
      </c>
      <c r="L16" s="174">
        <f>SUMIFS('C. a Pagar'!$I$7:$I$1048576,'C. a Pagar'!$D$7:$D$1048576,'FC 180'!L$5,'C. a Pagar'!$E$7:$E$1048576,'FC 180'!$B16)</f>
        <v>0</v>
      </c>
      <c r="M16" s="174">
        <f>SUMIFS('C. a Pagar'!$I$7:$I$1048576,'C. a Pagar'!$D$7:$D$1048576,'FC 180'!M$5,'C. a Pagar'!$E$7:$E$1048576,'FC 180'!$B16)</f>
        <v>0</v>
      </c>
      <c r="N16" s="174">
        <f>SUMIFS('C. a Pagar'!$I$7:$I$1048576,'C. a Pagar'!$D$7:$D$1048576,'FC 180'!N$5,'C. a Pagar'!$E$7:$E$1048576,'FC 180'!$B16)</f>
        <v>0</v>
      </c>
      <c r="O16" s="174">
        <f>SUMIFS('C. a Pagar'!$I$7:$I$1048576,'C. a Pagar'!$D$7:$D$1048576,'FC 180'!O$5,'C. a Pagar'!$E$7:$E$1048576,'FC 180'!$B16)</f>
        <v>0</v>
      </c>
      <c r="P16" s="174">
        <f>SUMIFS('C. a Pagar'!$I$7:$I$1048576,'C. a Pagar'!$D$7:$D$1048576,'FC 180'!P$5,'C. a Pagar'!$E$7:$E$1048576,'FC 180'!$B16)</f>
        <v>0</v>
      </c>
      <c r="Q16" s="174">
        <f>SUMIFS('C. a Pagar'!$I$7:$I$1048576,'C. a Pagar'!$D$7:$D$1048576,'FC 180'!Q$5,'C. a Pagar'!$E$7:$E$1048576,'FC 180'!$B16)</f>
        <v>0</v>
      </c>
      <c r="R16" s="174">
        <f>SUMIFS('C. a Pagar'!$I$7:$I$1048576,'C. a Pagar'!$D$7:$D$1048576,'FC 180'!R$5,'C. a Pagar'!$E$7:$E$1048576,'FC 180'!$B16)</f>
        <v>0</v>
      </c>
      <c r="S16" s="174">
        <f>SUMIFS('C. a Pagar'!$I$7:$I$1048576,'C. a Pagar'!$D$7:$D$1048576,'FC 180'!S$5,'C. a Pagar'!$E$7:$E$1048576,'FC 180'!$B16)</f>
        <v>0</v>
      </c>
      <c r="T16" s="174">
        <f>SUMIFS('C. a Pagar'!$I$7:$I$1048576,'C. a Pagar'!$D$7:$D$1048576,'FC 180'!T$5,'C. a Pagar'!$E$7:$E$1048576,'FC 180'!$B16)</f>
        <v>0</v>
      </c>
      <c r="U16" s="174">
        <f>SUMIFS('C. a Pagar'!$I$7:$I$1048576,'C. a Pagar'!$D$7:$D$1048576,'FC 180'!U$5,'C. a Pagar'!$E$7:$E$1048576,'FC 180'!$B16)</f>
        <v>0</v>
      </c>
      <c r="V16" s="174">
        <f>SUMIFS('C. a Pagar'!$G$7:$G$1048576,'C. a Pagar'!$D$7:$D$1048576,'FC 180'!$B16,'C. a Pagar'!$C$7:$C$1048576,'FC 180'!V$5)</f>
        <v>0</v>
      </c>
      <c r="W16" s="174">
        <f>SUMIFS('C. a Pagar'!$G$7:$G$1048576,'C. a Pagar'!$D$7:$D$1048576,'FC 180'!$B16,'C. a Pagar'!$C$7:$C$1048576,'FC 180'!W$5)</f>
        <v>0</v>
      </c>
      <c r="X16" s="174">
        <f>SUMIFS('C. a Pagar'!$G$7:$G$1048576,'C. a Pagar'!$D$7:$D$1048576,'FC 180'!$B16,'C. a Pagar'!$C$7:$C$1048576,'FC 180'!X$5)</f>
        <v>0</v>
      </c>
      <c r="Y16" s="174">
        <f>SUMIFS('C. a Pagar'!$G$7:$G$1048576,'C. a Pagar'!$D$7:$D$1048576,'FC 180'!$B16,'C. a Pagar'!$C$7:$C$1048576,'FC 180'!Y$5)</f>
        <v>0</v>
      </c>
      <c r="Z16" s="174">
        <f>SUMIFS('C. a Pagar'!$G$7:$G$1048576,'C. a Pagar'!$D$7:$D$1048576,'FC 180'!$B16,'C. a Pagar'!$C$7:$C$1048576,'FC 180'!Z$5)</f>
        <v>0</v>
      </c>
      <c r="AA16" s="174">
        <f>SUMIFS('C. a Pagar'!$G$7:$G$1048576,'C. a Pagar'!$D$7:$D$1048576,'FC 180'!$B16,'C. a Pagar'!$C$7:$C$1048576,'FC 180'!AA$5)</f>
        <v>0</v>
      </c>
      <c r="AB16" s="174">
        <f>SUMIFS('C. a Pagar'!$G$7:$G$1048576,'C. a Pagar'!$D$7:$D$1048576,'FC 180'!$B16,'C. a Pagar'!$C$7:$C$1048576,'FC 180'!AB$5)</f>
        <v>0</v>
      </c>
      <c r="AC16" s="174">
        <f>SUMIFS('C. a Pagar'!$G$7:$G$1048576,'C. a Pagar'!$D$7:$D$1048576,'FC 180'!$B16,'C. a Pagar'!$C$7:$C$1048576,'FC 180'!AC$5)</f>
        <v>0</v>
      </c>
      <c r="AD16" s="174">
        <f>SUMIFS('C. a Pagar'!$G$7:$G$1048576,'C. a Pagar'!$D$7:$D$1048576,'FC 180'!$B16,'C. a Pagar'!$C$7:$C$1048576,'FC 180'!AD$5)</f>
        <v>0</v>
      </c>
      <c r="AE16" s="174">
        <f>SUMIFS('C. a Pagar'!$G$7:$G$1048576,'C. a Pagar'!$D$7:$D$1048576,'FC 180'!$B16,'C. a Pagar'!$C$7:$C$1048576,'FC 180'!AE$5)</f>
        <v>0</v>
      </c>
      <c r="AF16" s="174">
        <f>SUMIFS('C. a Pagar'!$G$7:$G$1048576,'C. a Pagar'!$D$7:$D$1048576,'FC 180'!$B16,'C. a Pagar'!$C$7:$C$1048576,'FC 180'!AF$5)</f>
        <v>0</v>
      </c>
      <c r="AG16" s="174">
        <f>SUMIFS('C. a Pagar'!$G$7:$G$1048576,'C. a Pagar'!$D$7:$D$1048576,'FC 180'!$B16,'C. a Pagar'!$C$7:$C$1048576,'FC 180'!AG$5)</f>
        <v>0</v>
      </c>
      <c r="AH16" s="174">
        <f>SUMIFS('C. a Pagar'!$G$7:$G$1048576,'C. a Pagar'!$D$7:$D$1048576,'FC 180'!$B16,'C. a Pagar'!$C$7:$C$1048576,'FC 180'!AH$5)</f>
        <v>0</v>
      </c>
      <c r="AI16" s="174">
        <f>SUMIFS('C. a Pagar'!$G$7:$G$1048576,'C. a Pagar'!$D$7:$D$1048576,'FC 180'!$B16,'C. a Pagar'!$C$7:$C$1048576,'FC 180'!AI$5)</f>
        <v>0</v>
      </c>
      <c r="AJ16" s="175"/>
      <c r="AK16" s="174">
        <f>SUMIFS('C. a Pagar'!$G$7:$G$1048576,'C. a Pagar'!$D$7:$D$1048576,'FC 180'!$B16,'C. a Pagar'!$C$7:$C$1048576,'FC 180'!AK$5)</f>
        <v>0</v>
      </c>
      <c r="AL16" s="174">
        <f>SUMIFS('C. a Pagar'!$G$7:$G$1048576,'C. a Pagar'!$D$7:$D$1048576,'FC 180'!$B16,'C. a Pagar'!$C$7:$C$1048576,'FC 180'!AL$5)</f>
        <v>0</v>
      </c>
      <c r="AM16" s="174">
        <f>SUMIFS('C. a Pagar'!$G$7:$G$1048576,'C. a Pagar'!$D$7:$D$1048576,'FC 180'!$B16,'C. a Pagar'!$C$7:$C$1048576,'FC 180'!AM$5)</f>
        <v>0</v>
      </c>
      <c r="AN16" s="174">
        <f>SUMIFS('C. a Pagar'!$G$7:$G$1048576,'C. a Pagar'!$D$7:$D$1048576,'FC 180'!$B16,'C. a Pagar'!$C$7:$C$1048576,'FC 180'!AN$5)</f>
        <v>0</v>
      </c>
      <c r="AO16" s="174">
        <f>SUMIFS('C. a Pagar'!$G$7:$G$1048576,'C. a Pagar'!$D$7:$D$1048576,'FC 180'!$B16,'C. a Pagar'!$C$7:$C$1048576,'FC 180'!AO$5)</f>
        <v>0</v>
      </c>
      <c r="AP16" s="174">
        <f>SUMIFS('C. a Pagar'!$G$7:$G$1048576,'C. a Pagar'!$D$7:$D$1048576,'FC 180'!$B16,'C. a Pagar'!$C$7:$C$1048576,'FC 180'!AP$5)</f>
        <v>0</v>
      </c>
      <c r="AQ16" s="174">
        <f>SUMIFS('C. a Pagar'!$G$7:$G$1048576,'C. a Pagar'!$D$7:$D$1048576,'FC 180'!$B16,'C. a Pagar'!$C$7:$C$1048576,'FC 180'!AQ$5)</f>
        <v>0</v>
      </c>
      <c r="AR16" s="174">
        <f>SUMIFS('C. a Pagar'!$G$7:$G$1048576,'C. a Pagar'!$D$7:$D$1048576,'FC 180'!$B16,'C. a Pagar'!$C$7:$C$1048576,'FC 180'!AR$5)</f>
        <v>0</v>
      </c>
      <c r="AS16" s="174">
        <f>SUMIFS('C. a Pagar'!$G$7:$G$1048576,'C. a Pagar'!$D$7:$D$1048576,'FC 180'!$B16,'C. a Pagar'!$C$7:$C$1048576,'FC 180'!AS$5)</f>
        <v>0</v>
      </c>
      <c r="AT16" s="174">
        <f>SUMIFS('C. a Pagar'!$G$7:$G$1048576,'C. a Pagar'!$D$7:$D$1048576,'FC 180'!$B16,'C. a Pagar'!$C$7:$C$1048576,'FC 180'!AT$5)</f>
        <v>0</v>
      </c>
      <c r="AU16" s="174">
        <f>SUMIFS('C. a Pagar'!$G$7:$G$1048576,'C. a Pagar'!$D$7:$D$1048576,'FC 180'!$B16,'C. a Pagar'!$C$7:$C$1048576,'FC 180'!AU$5)</f>
        <v>0</v>
      </c>
      <c r="AV16" s="174">
        <f>SUMIFS('C. a Pagar'!$G$7:$G$1048576,'C. a Pagar'!$D$7:$D$1048576,'FC 180'!$B16,'C. a Pagar'!$C$7:$C$1048576,'FC 180'!AV$5)</f>
        <v>0</v>
      </c>
      <c r="AW16" s="174">
        <f>SUMIFS('C. a Pagar'!$G$7:$G$1048576,'C. a Pagar'!$D$7:$D$1048576,'FC 180'!$B16,'C. a Pagar'!$C$7:$C$1048576,'FC 180'!AW$5)</f>
        <v>0</v>
      </c>
      <c r="AX16" s="174">
        <f>SUMIFS('C. a Pagar'!$G$7:$G$1048576,'C. a Pagar'!$D$7:$D$1048576,'FC 180'!$B16,'C. a Pagar'!$C$7:$C$1048576,'FC 180'!AX$5)</f>
        <v>0</v>
      </c>
      <c r="AY16" s="174">
        <f>SUMIFS('C. a Pagar'!$G$7:$G$1048576,'C. a Pagar'!$D$7:$D$1048576,'FC 180'!$B16,'C. a Pagar'!$C$7:$C$1048576,'FC 180'!AY$5)</f>
        <v>0</v>
      </c>
      <c r="AZ16" s="174">
        <f>SUMIFS('C. a Pagar'!$G$7:$G$1048576,'C. a Pagar'!$D$7:$D$1048576,'FC 180'!$B16,'C. a Pagar'!$C$7:$C$1048576,'FC 180'!AZ$5)</f>
        <v>0</v>
      </c>
      <c r="BA16" s="174">
        <f>SUMIFS('C. a Pagar'!$G$7:$G$1048576,'C. a Pagar'!$D$7:$D$1048576,'FC 180'!$B16,'C. a Pagar'!$C$7:$C$1048576,'FC 180'!BA$5)</f>
        <v>0</v>
      </c>
      <c r="BB16" s="174">
        <f>SUMIFS('C. a Pagar'!$G$7:$G$1048576,'C. a Pagar'!$D$7:$D$1048576,'FC 180'!$B16,'C. a Pagar'!$C$7:$C$1048576,'FC 180'!BB$5)</f>
        <v>0</v>
      </c>
      <c r="BC16" s="174">
        <f>SUMIFS('C. a Pagar'!$G$7:$G$1048576,'C. a Pagar'!$D$7:$D$1048576,'FC 180'!$B16,'C. a Pagar'!$C$7:$C$1048576,'FC 180'!BC$5)</f>
        <v>0</v>
      </c>
      <c r="BD16" s="174">
        <f>SUMIFS('C. a Pagar'!$G$7:$G$1048576,'C. a Pagar'!$D$7:$D$1048576,'FC 180'!$B16,'C. a Pagar'!$C$7:$C$1048576,'FC 180'!BD$5)</f>
        <v>0</v>
      </c>
      <c r="BE16" s="174">
        <f>SUMIFS('C. a Pagar'!$G$7:$G$1048576,'C. a Pagar'!$D$7:$D$1048576,'FC 180'!$B16,'C. a Pagar'!$C$7:$C$1048576,'FC 180'!BE$5)</f>
        <v>0</v>
      </c>
      <c r="BF16" s="174">
        <f>SUMIFS('C. a Pagar'!$G$7:$G$1048576,'C. a Pagar'!$D$7:$D$1048576,'FC 180'!$B16,'C. a Pagar'!$C$7:$C$1048576,'FC 180'!BF$5)</f>
        <v>0</v>
      </c>
      <c r="BG16" s="174">
        <f>SUMIFS('C. a Pagar'!$G$7:$G$1048576,'C. a Pagar'!$D$7:$D$1048576,'FC 180'!$B16,'C. a Pagar'!$C$7:$C$1048576,'FC 180'!BG$5)</f>
        <v>0</v>
      </c>
      <c r="BH16" s="174">
        <f>SUMIFS('C. a Pagar'!$G$7:$G$1048576,'C. a Pagar'!$D$7:$D$1048576,'FC 180'!$B16,'C. a Pagar'!$C$7:$C$1048576,'FC 180'!BH$5)</f>
        <v>0</v>
      </c>
      <c r="BI16" s="174">
        <f>SUMIFS('C. a Pagar'!$G$7:$G$1048576,'C. a Pagar'!$D$7:$D$1048576,'FC 180'!$B16,'C. a Pagar'!$C$7:$C$1048576,'FC 180'!BI$5)</f>
        <v>0</v>
      </c>
      <c r="BJ16" s="174">
        <f>SUMIFS('C. a Pagar'!$G$7:$G$1048576,'C. a Pagar'!$D$7:$D$1048576,'FC 180'!$B16,'C. a Pagar'!$C$7:$C$1048576,'FC 180'!BJ$5)</f>
        <v>0</v>
      </c>
      <c r="BK16" s="174">
        <f>SUMIFS('C. a Pagar'!$G$7:$G$1048576,'C. a Pagar'!$D$7:$D$1048576,'FC 180'!$B16,'C. a Pagar'!$C$7:$C$1048576,'FC 180'!BK$5)</f>
        <v>0</v>
      </c>
      <c r="BL16" s="174">
        <f>SUMIFS('C. a Pagar'!$G$7:$G$1048576,'C. a Pagar'!$D$7:$D$1048576,'FC 180'!$B16,'C. a Pagar'!$C$7:$C$1048576,'FC 180'!BL$5)</f>
        <v>0</v>
      </c>
      <c r="BM16" s="174">
        <f>SUMIFS('C. a Pagar'!$G$7:$G$1048576,'C. a Pagar'!$D$7:$D$1048576,'FC 180'!$B16,'C. a Pagar'!$C$7:$C$1048576,'FC 180'!BM$5)</f>
        <v>0</v>
      </c>
      <c r="BN16" s="174">
        <f>SUMIFS('C. a Pagar'!$G$7:$G$1048576,'C. a Pagar'!$D$7:$D$1048576,'FC 180'!$B16,'C. a Pagar'!$C$7:$C$1048576,'FC 180'!BN$5)</f>
        <v>0</v>
      </c>
      <c r="BO16" s="175">
        <f t="shared" si="34"/>
        <v>0</v>
      </c>
      <c r="BP16" s="174"/>
      <c r="BQ16" s="174"/>
      <c r="BR16" s="174"/>
      <c r="BS16" s="174"/>
      <c r="BT16" s="174"/>
      <c r="BU16" s="174"/>
      <c r="BV16" s="174"/>
      <c r="BW16" s="174"/>
      <c r="BX16" s="174"/>
      <c r="BY16" s="174"/>
      <c r="BZ16" s="174"/>
      <c r="CA16" s="174"/>
      <c r="CB16" s="174"/>
      <c r="CC16" s="174"/>
      <c r="CD16" s="174"/>
      <c r="CE16" s="174"/>
      <c r="CF16" s="174"/>
      <c r="CG16" s="174"/>
      <c r="CH16" s="174"/>
      <c r="CI16" s="174"/>
      <c r="CJ16" s="174"/>
      <c r="CK16" s="174"/>
      <c r="CL16" s="174"/>
      <c r="CM16" s="174"/>
      <c r="CN16" s="174"/>
      <c r="CO16" s="174"/>
      <c r="CP16" s="174"/>
      <c r="CQ16" s="174"/>
      <c r="CR16" s="174"/>
      <c r="CS16" s="174"/>
      <c r="CT16" s="174"/>
      <c r="CU16" s="175">
        <f t="shared" si="35"/>
        <v>0</v>
      </c>
      <c r="CV16" s="174"/>
      <c r="CW16" s="174"/>
      <c r="CX16" s="174"/>
      <c r="CY16" s="174"/>
      <c r="CZ16" s="174"/>
      <c r="DA16" s="174"/>
      <c r="DB16" s="174"/>
      <c r="DC16" s="174"/>
      <c r="DD16" s="174"/>
      <c r="DE16" s="174"/>
      <c r="DF16" s="174"/>
      <c r="DG16" s="174"/>
      <c r="DH16" s="174"/>
      <c r="DI16" s="174"/>
      <c r="DJ16" s="174"/>
      <c r="DK16" s="174"/>
      <c r="DL16" s="174"/>
      <c r="DM16" s="174"/>
      <c r="DN16" s="174"/>
      <c r="DO16" s="174"/>
      <c r="DP16" s="174"/>
      <c r="DQ16" s="174"/>
      <c r="DR16" s="174"/>
      <c r="DS16" s="174"/>
      <c r="DT16" s="174"/>
      <c r="DU16" s="174"/>
      <c r="DV16" s="174"/>
      <c r="DW16" s="174"/>
      <c r="DX16" s="174"/>
      <c r="DY16" s="174"/>
      <c r="DZ16" s="174"/>
      <c r="EA16" s="175">
        <f t="shared" si="22"/>
        <v>0</v>
      </c>
      <c r="EB16" s="174"/>
      <c r="EC16" s="174"/>
      <c r="ED16" s="174"/>
      <c r="EE16" s="174"/>
      <c r="EF16" s="174"/>
      <c r="EG16" s="174"/>
      <c r="EH16" s="174"/>
      <c r="EI16" s="174"/>
      <c r="EJ16" s="174"/>
      <c r="EK16" s="174"/>
      <c r="EL16" s="174"/>
      <c r="EM16" s="174"/>
      <c r="EN16" s="174"/>
      <c r="EO16" s="174"/>
      <c r="EP16" s="174"/>
      <c r="EQ16" s="174"/>
      <c r="ER16" s="174"/>
      <c r="ES16" s="174"/>
      <c r="ET16" s="174"/>
      <c r="EU16" s="174"/>
      <c r="EV16" s="174"/>
      <c r="EW16" s="174"/>
      <c r="EX16" s="174"/>
      <c r="EY16" s="174"/>
      <c r="EZ16" s="174"/>
      <c r="FA16" s="174"/>
      <c r="FB16" s="174"/>
      <c r="FC16" s="174"/>
      <c r="FD16" s="175"/>
      <c r="FE16" s="174"/>
      <c r="FF16" s="174"/>
      <c r="FG16" s="174"/>
      <c r="FH16" s="174"/>
      <c r="FI16" s="174"/>
      <c r="FJ16" s="174"/>
      <c r="FK16" s="174"/>
      <c r="FL16" s="174"/>
      <c r="FM16" s="174"/>
      <c r="FN16" s="174"/>
      <c r="FO16" s="174"/>
      <c r="FP16" s="174"/>
      <c r="FQ16" s="174"/>
      <c r="FR16" s="174"/>
      <c r="FS16" s="174"/>
      <c r="FT16" s="174"/>
      <c r="FU16" s="174"/>
      <c r="FV16" s="174"/>
      <c r="FW16" s="174"/>
      <c r="FX16" s="174"/>
      <c r="FY16" s="174"/>
      <c r="FZ16" s="174"/>
      <c r="GA16" s="174"/>
      <c r="GB16" s="174"/>
      <c r="GC16" s="174"/>
      <c r="GD16" s="174"/>
      <c r="GE16" s="174"/>
      <c r="GF16" s="174"/>
      <c r="GG16" s="174"/>
      <c r="GH16" s="174"/>
      <c r="GI16" s="174"/>
      <c r="GJ16" s="175">
        <f t="shared" si="36"/>
        <v>0</v>
      </c>
      <c r="GK16" s="174"/>
      <c r="GL16" s="174"/>
      <c r="GM16" s="174"/>
      <c r="GN16" s="174"/>
      <c r="GO16" s="174"/>
      <c r="GP16" s="174"/>
      <c r="GQ16" s="174"/>
      <c r="GR16" s="174"/>
      <c r="GS16" s="174"/>
      <c r="GT16" s="174"/>
      <c r="GU16" s="174"/>
      <c r="GV16" s="174"/>
      <c r="GW16" s="174"/>
      <c r="GX16" s="174"/>
      <c r="GY16" s="174"/>
      <c r="GZ16" s="174"/>
      <c r="HA16" s="174"/>
      <c r="HB16" s="174"/>
      <c r="HC16" s="174"/>
      <c r="HD16" s="174"/>
      <c r="HE16" s="174"/>
      <c r="HF16" s="174"/>
      <c r="HG16" s="174"/>
      <c r="HH16" s="174"/>
      <c r="HI16" s="174"/>
      <c r="HJ16" s="174"/>
      <c r="HK16" s="174"/>
      <c r="HL16" s="174"/>
      <c r="HM16" s="174"/>
      <c r="HN16" s="174"/>
    </row>
    <row r="17" spans="1:222" ht="16.5" hidden="1" outlineLevel="1" thickBot="1" x14ac:dyDescent="0.3">
      <c r="A17" s="53">
        <v>12</v>
      </c>
      <c r="B17" s="56" t="str">
        <f>VLOOKUP(A17,Config!$A$8:$B$176,2,0)</f>
        <v>ISS</v>
      </c>
      <c r="C17" s="57"/>
      <c r="D17" s="61"/>
      <c r="E17" s="174">
        <f>SUMIFS('C. a Pagar'!$I$7:$I$1048576,'C. a Pagar'!$D$7:$D$1048576,'FC 180'!E$5,'C. a Pagar'!$E$7:$E$1048576,'FC 180'!$B17)</f>
        <v>0</v>
      </c>
      <c r="F17" s="174">
        <f>SUMIFS('C. a Pagar'!$I$7:$I$1048576,'C. a Pagar'!$D$7:$D$1048576,'FC 180'!F$5,'C. a Pagar'!$E$7:$E$1048576,'FC 180'!$B17)</f>
        <v>0</v>
      </c>
      <c r="G17" s="174">
        <f>SUMIFS('C. a Pagar'!$I$7:$I$1048576,'C. a Pagar'!$D$7:$D$1048576,'FC 180'!G$5,'C. a Pagar'!$E$7:$E$1048576,'FC 180'!$B17)</f>
        <v>0</v>
      </c>
      <c r="H17" s="174">
        <f>SUMIFS('C. a Pagar'!$I$7:$I$1048576,'C. a Pagar'!$D$7:$D$1048576,'FC 180'!H$5,'C. a Pagar'!$E$7:$E$1048576,'FC 180'!$B17)</f>
        <v>0</v>
      </c>
      <c r="I17" s="174">
        <f>SUMIFS('C. a Pagar'!$I$7:$I$1048576,'C. a Pagar'!$D$7:$D$1048576,'FC 180'!I$5,'C. a Pagar'!$E$7:$E$1048576,'FC 180'!$B17)</f>
        <v>0</v>
      </c>
      <c r="J17" s="174">
        <f>SUMIFS('C. a Pagar'!$I$7:$I$1048576,'C. a Pagar'!$D$7:$D$1048576,'FC 180'!J$5,'C. a Pagar'!$E$7:$E$1048576,'FC 180'!$B17)</f>
        <v>0</v>
      </c>
      <c r="K17" s="174">
        <f>SUMIFS('C. a Pagar'!$I$7:$I$1048576,'C. a Pagar'!$D$7:$D$1048576,'FC 180'!K$5,'C. a Pagar'!$E$7:$E$1048576,'FC 180'!$B17)</f>
        <v>0</v>
      </c>
      <c r="L17" s="174">
        <f>SUMIFS('C. a Pagar'!$I$7:$I$1048576,'C. a Pagar'!$D$7:$D$1048576,'FC 180'!L$5,'C. a Pagar'!$E$7:$E$1048576,'FC 180'!$B17)</f>
        <v>0</v>
      </c>
      <c r="M17" s="174">
        <f>SUMIFS('C. a Pagar'!$I$7:$I$1048576,'C. a Pagar'!$D$7:$D$1048576,'FC 180'!M$5,'C. a Pagar'!$E$7:$E$1048576,'FC 180'!$B17)</f>
        <v>0</v>
      </c>
      <c r="N17" s="174">
        <f>SUMIFS('C. a Pagar'!$I$7:$I$1048576,'C. a Pagar'!$D$7:$D$1048576,'FC 180'!N$5,'C. a Pagar'!$E$7:$E$1048576,'FC 180'!$B17)</f>
        <v>0</v>
      </c>
      <c r="O17" s="174">
        <f>SUMIFS('C. a Pagar'!$I$7:$I$1048576,'C. a Pagar'!$D$7:$D$1048576,'FC 180'!O$5,'C. a Pagar'!$E$7:$E$1048576,'FC 180'!$B17)</f>
        <v>0</v>
      </c>
      <c r="P17" s="174">
        <f>SUMIFS('C. a Pagar'!$I$7:$I$1048576,'C. a Pagar'!$D$7:$D$1048576,'FC 180'!P$5,'C. a Pagar'!$E$7:$E$1048576,'FC 180'!$B17)</f>
        <v>0</v>
      </c>
      <c r="Q17" s="174">
        <f>SUMIFS('C. a Pagar'!$I$7:$I$1048576,'C. a Pagar'!$D$7:$D$1048576,'FC 180'!Q$5,'C. a Pagar'!$E$7:$E$1048576,'FC 180'!$B17)</f>
        <v>0</v>
      </c>
      <c r="R17" s="174">
        <f>SUMIFS('C. a Pagar'!$I$7:$I$1048576,'C. a Pagar'!$D$7:$D$1048576,'FC 180'!R$5,'C. a Pagar'!$E$7:$E$1048576,'FC 180'!$B17)</f>
        <v>0</v>
      </c>
      <c r="S17" s="174">
        <f>SUMIFS('C. a Pagar'!$I$7:$I$1048576,'C. a Pagar'!$D$7:$D$1048576,'FC 180'!S$5,'C. a Pagar'!$E$7:$E$1048576,'FC 180'!$B17)</f>
        <v>0</v>
      </c>
      <c r="T17" s="174">
        <f>SUMIFS('C. a Pagar'!$I$7:$I$1048576,'C. a Pagar'!$D$7:$D$1048576,'FC 180'!T$5,'C. a Pagar'!$E$7:$E$1048576,'FC 180'!$B17)</f>
        <v>0</v>
      </c>
      <c r="U17" s="174">
        <f>SUMIFS('C. a Pagar'!$I$7:$I$1048576,'C. a Pagar'!$D$7:$D$1048576,'FC 180'!U$5,'C. a Pagar'!$E$7:$E$1048576,'FC 180'!$B17)</f>
        <v>0</v>
      </c>
      <c r="V17" s="174">
        <f>SUMIFS('C. a Pagar'!$G$7:$G$1048576,'C. a Pagar'!$D$7:$D$1048576,'FC 180'!$B17,'C. a Pagar'!$C$7:$C$1048576,'FC 180'!V$5)</f>
        <v>0</v>
      </c>
      <c r="W17" s="174">
        <f>SUMIFS('C. a Pagar'!$G$7:$G$1048576,'C. a Pagar'!$D$7:$D$1048576,'FC 180'!$B17,'C. a Pagar'!$C$7:$C$1048576,'FC 180'!W$5)</f>
        <v>0</v>
      </c>
      <c r="X17" s="174">
        <f>SUMIFS('C. a Pagar'!$G$7:$G$1048576,'C. a Pagar'!$D$7:$D$1048576,'FC 180'!$B17,'C. a Pagar'!$C$7:$C$1048576,'FC 180'!X$5)</f>
        <v>0</v>
      </c>
      <c r="Y17" s="174">
        <f>SUMIFS('C. a Pagar'!$G$7:$G$1048576,'C. a Pagar'!$D$7:$D$1048576,'FC 180'!$B17,'C. a Pagar'!$C$7:$C$1048576,'FC 180'!Y$5)</f>
        <v>0</v>
      </c>
      <c r="Z17" s="174">
        <f>SUMIFS('C. a Pagar'!$G$7:$G$1048576,'C. a Pagar'!$D$7:$D$1048576,'FC 180'!$B17,'C. a Pagar'!$C$7:$C$1048576,'FC 180'!Z$5)</f>
        <v>0</v>
      </c>
      <c r="AA17" s="174">
        <f>SUMIFS('C. a Pagar'!$G$7:$G$1048576,'C. a Pagar'!$D$7:$D$1048576,'FC 180'!$B17,'C. a Pagar'!$C$7:$C$1048576,'FC 180'!AA$5)</f>
        <v>0</v>
      </c>
      <c r="AB17" s="174">
        <f>SUMIFS('C. a Pagar'!$G$7:$G$1048576,'C. a Pagar'!$D$7:$D$1048576,'FC 180'!$B17,'C. a Pagar'!$C$7:$C$1048576,'FC 180'!AB$5)</f>
        <v>0</v>
      </c>
      <c r="AC17" s="174">
        <f>SUMIFS('C. a Pagar'!$G$7:$G$1048576,'C. a Pagar'!$D$7:$D$1048576,'FC 180'!$B17,'C. a Pagar'!$C$7:$C$1048576,'FC 180'!AC$5)</f>
        <v>0</v>
      </c>
      <c r="AD17" s="174">
        <f>SUMIFS('C. a Pagar'!$G$7:$G$1048576,'C. a Pagar'!$D$7:$D$1048576,'FC 180'!$B17,'C. a Pagar'!$C$7:$C$1048576,'FC 180'!AD$5)</f>
        <v>0</v>
      </c>
      <c r="AE17" s="174">
        <f>SUMIFS('C. a Pagar'!$G$7:$G$1048576,'C. a Pagar'!$D$7:$D$1048576,'FC 180'!$B17,'C. a Pagar'!$C$7:$C$1048576,'FC 180'!AE$5)</f>
        <v>0</v>
      </c>
      <c r="AF17" s="174">
        <f>SUMIFS('C. a Pagar'!$G$7:$G$1048576,'C. a Pagar'!$D$7:$D$1048576,'FC 180'!$B17,'C. a Pagar'!$C$7:$C$1048576,'FC 180'!AF$5)</f>
        <v>0</v>
      </c>
      <c r="AG17" s="174">
        <f>SUMIFS('C. a Pagar'!$G$7:$G$1048576,'C. a Pagar'!$D$7:$D$1048576,'FC 180'!$B17,'C. a Pagar'!$C$7:$C$1048576,'FC 180'!AG$5)</f>
        <v>0</v>
      </c>
      <c r="AH17" s="174">
        <f>SUMIFS('C. a Pagar'!$G$7:$G$1048576,'C. a Pagar'!$D$7:$D$1048576,'FC 180'!$B17,'C. a Pagar'!$C$7:$C$1048576,'FC 180'!AH$5)</f>
        <v>0</v>
      </c>
      <c r="AI17" s="174">
        <f>SUMIFS('C. a Pagar'!$G$7:$G$1048576,'C. a Pagar'!$D$7:$D$1048576,'FC 180'!$B17,'C. a Pagar'!$C$7:$C$1048576,'FC 180'!AI$5)</f>
        <v>0</v>
      </c>
      <c r="AJ17" s="175"/>
      <c r="AK17" s="174">
        <f>SUMIFS('C. a Pagar'!$G$7:$G$1048576,'C. a Pagar'!$D$7:$D$1048576,'FC 180'!$B17,'C. a Pagar'!$C$7:$C$1048576,'FC 180'!AK$5)</f>
        <v>0</v>
      </c>
      <c r="AL17" s="174">
        <f>SUMIFS('C. a Pagar'!$G$7:$G$1048576,'C. a Pagar'!$D$7:$D$1048576,'FC 180'!$B17,'C. a Pagar'!$C$7:$C$1048576,'FC 180'!AL$5)</f>
        <v>0</v>
      </c>
      <c r="AM17" s="174">
        <f>SUMIFS('C. a Pagar'!$G$7:$G$1048576,'C. a Pagar'!$D$7:$D$1048576,'FC 180'!$B17,'C. a Pagar'!$C$7:$C$1048576,'FC 180'!AM$5)</f>
        <v>0</v>
      </c>
      <c r="AN17" s="174">
        <f>SUMIFS('C. a Pagar'!$G$7:$G$1048576,'C. a Pagar'!$D$7:$D$1048576,'FC 180'!$B17,'C. a Pagar'!$C$7:$C$1048576,'FC 180'!AN$5)</f>
        <v>0</v>
      </c>
      <c r="AO17" s="174">
        <f>SUMIFS('C. a Pagar'!$G$7:$G$1048576,'C. a Pagar'!$D$7:$D$1048576,'FC 180'!$B17,'C. a Pagar'!$C$7:$C$1048576,'FC 180'!AO$5)</f>
        <v>0</v>
      </c>
      <c r="AP17" s="174">
        <f>SUMIFS('C. a Pagar'!$G$7:$G$1048576,'C. a Pagar'!$D$7:$D$1048576,'FC 180'!$B17,'C. a Pagar'!$C$7:$C$1048576,'FC 180'!AP$5)</f>
        <v>0</v>
      </c>
      <c r="AQ17" s="174">
        <f>SUMIFS('C. a Pagar'!$G$7:$G$1048576,'C. a Pagar'!$D$7:$D$1048576,'FC 180'!$B17,'C. a Pagar'!$C$7:$C$1048576,'FC 180'!AQ$5)</f>
        <v>0</v>
      </c>
      <c r="AR17" s="174">
        <f>SUMIFS('C. a Pagar'!$G$7:$G$1048576,'C. a Pagar'!$D$7:$D$1048576,'FC 180'!$B17,'C. a Pagar'!$C$7:$C$1048576,'FC 180'!AR$5)</f>
        <v>0</v>
      </c>
      <c r="AS17" s="174">
        <f>SUMIFS('C. a Pagar'!$G$7:$G$1048576,'C. a Pagar'!$D$7:$D$1048576,'FC 180'!$B17,'C. a Pagar'!$C$7:$C$1048576,'FC 180'!AS$5)</f>
        <v>0</v>
      </c>
      <c r="AT17" s="174">
        <f>SUMIFS('C. a Pagar'!$G$7:$G$1048576,'C. a Pagar'!$D$7:$D$1048576,'FC 180'!$B17,'C. a Pagar'!$C$7:$C$1048576,'FC 180'!AT$5)</f>
        <v>0</v>
      </c>
      <c r="AU17" s="174">
        <f>SUMIFS('C. a Pagar'!$G$7:$G$1048576,'C. a Pagar'!$D$7:$D$1048576,'FC 180'!$B17,'C. a Pagar'!$C$7:$C$1048576,'FC 180'!AU$5)</f>
        <v>0</v>
      </c>
      <c r="AV17" s="174">
        <f>SUMIFS('C. a Pagar'!$G$7:$G$1048576,'C. a Pagar'!$D$7:$D$1048576,'FC 180'!$B17,'C. a Pagar'!$C$7:$C$1048576,'FC 180'!AV$5)</f>
        <v>0</v>
      </c>
      <c r="AW17" s="174">
        <f>SUMIFS('C. a Pagar'!$G$7:$G$1048576,'C. a Pagar'!$D$7:$D$1048576,'FC 180'!$B17,'C. a Pagar'!$C$7:$C$1048576,'FC 180'!AW$5)</f>
        <v>0</v>
      </c>
      <c r="AX17" s="174">
        <f>SUMIFS('C. a Pagar'!$G$7:$G$1048576,'C. a Pagar'!$D$7:$D$1048576,'FC 180'!$B17,'C. a Pagar'!$C$7:$C$1048576,'FC 180'!AX$5)</f>
        <v>0</v>
      </c>
      <c r="AY17" s="174">
        <f>SUMIFS('C. a Pagar'!$G$7:$G$1048576,'C. a Pagar'!$D$7:$D$1048576,'FC 180'!$B17,'C. a Pagar'!$C$7:$C$1048576,'FC 180'!AY$5)</f>
        <v>0</v>
      </c>
      <c r="AZ17" s="174">
        <f>SUMIFS('C. a Pagar'!$G$7:$G$1048576,'C. a Pagar'!$D$7:$D$1048576,'FC 180'!$B17,'C. a Pagar'!$C$7:$C$1048576,'FC 180'!AZ$5)</f>
        <v>0</v>
      </c>
      <c r="BA17" s="174">
        <f>SUMIFS('C. a Pagar'!$G$7:$G$1048576,'C. a Pagar'!$D$7:$D$1048576,'FC 180'!$B17,'C. a Pagar'!$C$7:$C$1048576,'FC 180'!BA$5)</f>
        <v>0</v>
      </c>
      <c r="BB17" s="174">
        <f>SUMIFS('C. a Pagar'!$G$7:$G$1048576,'C. a Pagar'!$D$7:$D$1048576,'FC 180'!$B17,'C. a Pagar'!$C$7:$C$1048576,'FC 180'!BB$5)</f>
        <v>0</v>
      </c>
      <c r="BC17" s="174">
        <f>SUMIFS('C. a Pagar'!$G$7:$G$1048576,'C. a Pagar'!$D$7:$D$1048576,'FC 180'!$B17,'C. a Pagar'!$C$7:$C$1048576,'FC 180'!BC$5)</f>
        <v>0</v>
      </c>
      <c r="BD17" s="174">
        <f>SUMIFS('C. a Pagar'!$G$7:$G$1048576,'C. a Pagar'!$D$7:$D$1048576,'FC 180'!$B17,'C. a Pagar'!$C$7:$C$1048576,'FC 180'!BD$5)</f>
        <v>0</v>
      </c>
      <c r="BE17" s="174">
        <f>SUMIFS('C. a Pagar'!$G$7:$G$1048576,'C. a Pagar'!$D$7:$D$1048576,'FC 180'!$B17,'C. a Pagar'!$C$7:$C$1048576,'FC 180'!BE$5)</f>
        <v>0</v>
      </c>
      <c r="BF17" s="174">
        <f>SUMIFS('C. a Pagar'!$G$7:$G$1048576,'C. a Pagar'!$D$7:$D$1048576,'FC 180'!$B17,'C. a Pagar'!$C$7:$C$1048576,'FC 180'!BF$5)</f>
        <v>0</v>
      </c>
      <c r="BG17" s="174">
        <f>SUMIFS('C. a Pagar'!$G$7:$G$1048576,'C. a Pagar'!$D$7:$D$1048576,'FC 180'!$B17,'C. a Pagar'!$C$7:$C$1048576,'FC 180'!BG$5)</f>
        <v>0</v>
      </c>
      <c r="BH17" s="174">
        <f>SUMIFS('C. a Pagar'!$G$7:$G$1048576,'C. a Pagar'!$D$7:$D$1048576,'FC 180'!$B17,'C. a Pagar'!$C$7:$C$1048576,'FC 180'!BH$5)</f>
        <v>0</v>
      </c>
      <c r="BI17" s="174">
        <f>SUMIFS('C. a Pagar'!$G$7:$G$1048576,'C. a Pagar'!$D$7:$D$1048576,'FC 180'!$B17,'C. a Pagar'!$C$7:$C$1048576,'FC 180'!BI$5)</f>
        <v>0</v>
      </c>
      <c r="BJ17" s="174">
        <f>SUMIFS('C. a Pagar'!$G$7:$G$1048576,'C. a Pagar'!$D$7:$D$1048576,'FC 180'!$B17,'C. a Pagar'!$C$7:$C$1048576,'FC 180'!BJ$5)</f>
        <v>0</v>
      </c>
      <c r="BK17" s="174">
        <f>SUMIFS('C. a Pagar'!$G$7:$G$1048576,'C. a Pagar'!$D$7:$D$1048576,'FC 180'!$B17,'C. a Pagar'!$C$7:$C$1048576,'FC 180'!BK$5)</f>
        <v>0</v>
      </c>
      <c r="BL17" s="174">
        <f>SUMIFS('C. a Pagar'!$G$7:$G$1048576,'C. a Pagar'!$D$7:$D$1048576,'FC 180'!$B17,'C. a Pagar'!$C$7:$C$1048576,'FC 180'!BL$5)</f>
        <v>0</v>
      </c>
      <c r="BM17" s="174">
        <f>SUMIFS('C. a Pagar'!$G$7:$G$1048576,'C. a Pagar'!$D$7:$D$1048576,'FC 180'!$B17,'C. a Pagar'!$C$7:$C$1048576,'FC 180'!BM$5)</f>
        <v>0</v>
      </c>
      <c r="BN17" s="174">
        <f>SUMIFS('C. a Pagar'!$G$7:$G$1048576,'C. a Pagar'!$D$7:$D$1048576,'FC 180'!$B17,'C. a Pagar'!$C$7:$C$1048576,'FC 180'!BN$5)</f>
        <v>0</v>
      </c>
      <c r="BO17" s="175">
        <f t="shared" si="34"/>
        <v>0</v>
      </c>
      <c r="BP17" s="174"/>
      <c r="BQ17" s="174"/>
      <c r="BR17" s="174"/>
      <c r="BS17" s="174"/>
      <c r="BT17" s="174"/>
      <c r="BU17" s="174"/>
      <c r="BV17" s="174"/>
      <c r="BW17" s="174"/>
      <c r="BX17" s="174"/>
      <c r="BY17" s="174"/>
      <c r="BZ17" s="174"/>
      <c r="CA17" s="174"/>
      <c r="CB17" s="174"/>
      <c r="CC17" s="174"/>
      <c r="CD17" s="174"/>
      <c r="CE17" s="174"/>
      <c r="CF17" s="174"/>
      <c r="CG17" s="174"/>
      <c r="CH17" s="174"/>
      <c r="CI17" s="174"/>
      <c r="CJ17" s="174"/>
      <c r="CK17" s="174"/>
      <c r="CL17" s="174"/>
      <c r="CM17" s="174"/>
      <c r="CN17" s="174"/>
      <c r="CO17" s="174"/>
      <c r="CP17" s="174"/>
      <c r="CQ17" s="174"/>
      <c r="CR17" s="174"/>
      <c r="CS17" s="174"/>
      <c r="CT17" s="174"/>
      <c r="CU17" s="175">
        <f t="shared" si="35"/>
        <v>0</v>
      </c>
      <c r="CV17" s="174"/>
      <c r="CW17" s="174"/>
      <c r="CX17" s="174"/>
      <c r="CY17" s="174"/>
      <c r="CZ17" s="174"/>
      <c r="DA17" s="174"/>
      <c r="DB17" s="174"/>
      <c r="DC17" s="174"/>
      <c r="DD17" s="174"/>
      <c r="DE17" s="174"/>
      <c r="DF17" s="174"/>
      <c r="DG17" s="174"/>
      <c r="DH17" s="174"/>
      <c r="DI17" s="174"/>
      <c r="DJ17" s="174"/>
      <c r="DK17" s="174"/>
      <c r="DL17" s="174"/>
      <c r="DM17" s="174"/>
      <c r="DN17" s="174"/>
      <c r="DO17" s="174"/>
      <c r="DP17" s="174"/>
      <c r="DQ17" s="174"/>
      <c r="DR17" s="174"/>
      <c r="DS17" s="174"/>
      <c r="DT17" s="174"/>
      <c r="DU17" s="174"/>
      <c r="DV17" s="174"/>
      <c r="DW17" s="174"/>
      <c r="DX17" s="174"/>
      <c r="DY17" s="174"/>
      <c r="DZ17" s="174"/>
      <c r="EA17" s="175">
        <f t="shared" si="22"/>
        <v>0</v>
      </c>
      <c r="EB17" s="174"/>
      <c r="EC17" s="174"/>
      <c r="ED17" s="174"/>
      <c r="EE17" s="174"/>
      <c r="EF17" s="174"/>
      <c r="EG17" s="174"/>
      <c r="EH17" s="174"/>
      <c r="EI17" s="174"/>
      <c r="EJ17" s="174"/>
      <c r="EK17" s="174"/>
      <c r="EL17" s="174"/>
      <c r="EM17" s="174"/>
      <c r="EN17" s="174"/>
      <c r="EO17" s="174"/>
      <c r="EP17" s="174"/>
      <c r="EQ17" s="174"/>
      <c r="ER17" s="174"/>
      <c r="ES17" s="174"/>
      <c r="ET17" s="174"/>
      <c r="EU17" s="174"/>
      <c r="EV17" s="174"/>
      <c r="EW17" s="174"/>
      <c r="EX17" s="174"/>
      <c r="EY17" s="174"/>
      <c r="EZ17" s="174"/>
      <c r="FA17" s="174"/>
      <c r="FB17" s="174"/>
      <c r="FC17" s="174"/>
      <c r="FD17" s="175"/>
      <c r="FE17" s="174"/>
      <c r="FF17" s="174"/>
      <c r="FG17" s="174"/>
      <c r="FH17" s="174"/>
      <c r="FI17" s="174"/>
      <c r="FJ17" s="174"/>
      <c r="FK17" s="174"/>
      <c r="FL17" s="174"/>
      <c r="FM17" s="174"/>
      <c r="FN17" s="174"/>
      <c r="FO17" s="174"/>
      <c r="FP17" s="174"/>
      <c r="FQ17" s="174"/>
      <c r="FR17" s="174"/>
      <c r="FS17" s="174"/>
      <c r="FT17" s="174"/>
      <c r="FU17" s="174"/>
      <c r="FV17" s="174"/>
      <c r="FW17" s="174"/>
      <c r="FX17" s="174"/>
      <c r="FY17" s="174"/>
      <c r="FZ17" s="174"/>
      <c r="GA17" s="174"/>
      <c r="GB17" s="174"/>
      <c r="GC17" s="174"/>
      <c r="GD17" s="174"/>
      <c r="GE17" s="174"/>
      <c r="GF17" s="174"/>
      <c r="GG17" s="174"/>
      <c r="GH17" s="174"/>
      <c r="GI17" s="174"/>
      <c r="GJ17" s="175">
        <f t="shared" si="36"/>
        <v>0</v>
      </c>
      <c r="GK17" s="174"/>
      <c r="GL17" s="174"/>
      <c r="GM17" s="174"/>
      <c r="GN17" s="174"/>
      <c r="GO17" s="174"/>
      <c r="GP17" s="174"/>
      <c r="GQ17" s="174"/>
      <c r="GR17" s="174"/>
      <c r="GS17" s="174"/>
      <c r="GT17" s="174"/>
      <c r="GU17" s="174"/>
      <c r="GV17" s="174"/>
      <c r="GW17" s="174"/>
      <c r="GX17" s="174"/>
      <c r="GY17" s="174"/>
      <c r="GZ17" s="174"/>
      <c r="HA17" s="174"/>
      <c r="HB17" s="174"/>
      <c r="HC17" s="174"/>
      <c r="HD17" s="174"/>
      <c r="HE17" s="174"/>
      <c r="HF17" s="174"/>
      <c r="HG17" s="174"/>
      <c r="HH17" s="174"/>
      <c r="HI17" s="174"/>
      <c r="HJ17" s="174"/>
      <c r="HK17" s="174"/>
      <c r="HL17" s="174"/>
      <c r="HM17" s="174"/>
      <c r="HN17" s="174"/>
    </row>
    <row r="18" spans="1:222" ht="16.5" hidden="1" outlineLevel="1" thickBot="1" x14ac:dyDescent="0.3">
      <c r="A18" s="53">
        <v>13</v>
      </c>
      <c r="B18" s="56" t="str">
        <f>VLOOKUP(A18,Config!$A$8:$B$176,2,0)</f>
        <v>PIS</v>
      </c>
      <c r="C18" s="57"/>
      <c r="D18" s="61"/>
      <c r="E18" s="174">
        <f>SUMIFS('C. a Pagar'!$I$7:$I$1048576,'C. a Pagar'!$D$7:$D$1048576,'FC 180'!E$5,'C. a Pagar'!$E$7:$E$1048576,'FC 180'!$B18)</f>
        <v>0</v>
      </c>
      <c r="F18" s="174">
        <f>SUMIFS('C. a Pagar'!$I$7:$I$1048576,'C. a Pagar'!$D$7:$D$1048576,'FC 180'!F$5,'C. a Pagar'!$E$7:$E$1048576,'FC 180'!$B18)</f>
        <v>0</v>
      </c>
      <c r="G18" s="174">
        <f>SUMIFS('C. a Pagar'!$I$7:$I$1048576,'C. a Pagar'!$D$7:$D$1048576,'FC 180'!G$5,'C. a Pagar'!$E$7:$E$1048576,'FC 180'!$B18)</f>
        <v>0</v>
      </c>
      <c r="H18" s="174">
        <f>SUMIFS('C. a Pagar'!$I$7:$I$1048576,'C. a Pagar'!$D$7:$D$1048576,'FC 180'!H$5,'C. a Pagar'!$E$7:$E$1048576,'FC 180'!$B18)</f>
        <v>0</v>
      </c>
      <c r="I18" s="174">
        <f>SUMIFS('C. a Pagar'!$I$7:$I$1048576,'C. a Pagar'!$D$7:$D$1048576,'FC 180'!I$5,'C. a Pagar'!$E$7:$E$1048576,'FC 180'!$B18)</f>
        <v>0</v>
      </c>
      <c r="J18" s="174">
        <f>SUMIFS('C. a Pagar'!$I$7:$I$1048576,'C. a Pagar'!$D$7:$D$1048576,'FC 180'!J$5,'C. a Pagar'!$E$7:$E$1048576,'FC 180'!$B18)</f>
        <v>0</v>
      </c>
      <c r="K18" s="174">
        <f>SUMIFS('C. a Pagar'!$I$7:$I$1048576,'C. a Pagar'!$D$7:$D$1048576,'FC 180'!K$5,'C. a Pagar'!$E$7:$E$1048576,'FC 180'!$B18)</f>
        <v>0</v>
      </c>
      <c r="L18" s="174">
        <f>SUMIFS('C. a Pagar'!$I$7:$I$1048576,'C. a Pagar'!$D$7:$D$1048576,'FC 180'!L$5,'C. a Pagar'!$E$7:$E$1048576,'FC 180'!$B18)</f>
        <v>0</v>
      </c>
      <c r="M18" s="174">
        <f>SUMIFS('C. a Pagar'!$I$7:$I$1048576,'C. a Pagar'!$D$7:$D$1048576,'FC 180'!M$5,'C. a Pagar'!$E$7:$E$1048576,'FC 180'!$B18)</f>
        <v>0</v>
      </c>
      <c r="N18" s="174">
        <f>SUMIFS('C. a Pagar'!$I$7:$I$1048576,'C. a Pagar'!$D$7:$D$1048576,'FC 180'!N$5,'C. a Pagar'!$E$7:$E$1048576,'FC 180'!$B18)</f>
        <v>0</v>
      </c>
      <c r="O18" s="174">
        <f>SUMIFS('C. a Pagar'!$I$7:$I$1048576,'C. a Pagar'!$D$7:$D$1048576,'FC 180'!O$5,'C. a Pagar'!$E$7:$E$1048576,'FC 180'!$B18)</f>
        <v>0</v>
      </c>
      <c r="P18" s="174">
        <f>SUMIFS('C. a Pagar'!$I$7:$I$1048576,'C. a Pagar'!$D$7:$D$1048576,'FC 180'!P$5,'C. a Pagar'!$E$7:$E$1048576,'FC 180'!$B18)</f>
        <v>0</v>
      </c>
      <c r="Q18" s="174">
        <f>SUMIFS('C. a Pagar'!$I$7:$I$1048576,'C. a Pagar'!$D$7:$D$1048576,'FC 180'!Q$5,'C. a Pagar'!$E$7:$E$1048576,'FC 180'!$B18)</f>
        <v>0</v>
      </c>
      <c r="R18" s="174">
        <f>SUMIFS('C. a Pagar'!$I$7:$I$1048576,'C. a Pagar'!$D$7:$D$1048576,'FC 180'!R$5,'C. a Pagar'!$E$7:$E$1048576,'FC 180'!$B18)</f>
        <v>0</v>
      </c>
      <c r="S18" s="174">
        <f>SUMIFS('C. a Pagar'!$I$7:$I$1048576,'C. a Pagar'!$D$7:$D$1048576,'FC 180'!S$5,'C. a Pagar'!$E$7:$E$1048576,'FC 180'!$B18)</f>
        <v>0</v>
      </c>
      <c r="T18" s="174">
        <f>SUMIFS('C. a Pagar'!$I$7:$I$1048576,'C. a Pagar'!$D$7:$D$1048576,'FC 180'!T$5,'C. a Pagar'!$E$7:$E$1048576,'FC 180'!$B18)</f>
        <v>0</v>
      </c>
      <c r="U18" s="174">
        <f>SUMIFS('C. a Pagar'!$I$7:$I$1048576,'C. a Pagar'!$D$7:$D$1048576,'FC 180'!U$5,'C. a Pagar'!$E$7:$E$1048576,'FC 180'!$B18)</f>
        <v>0</v>
      </c>
      <c r="V18" s="174">
        <f>SUMIFS('C. a Pagar'!$G$7:$G$1048576,'C. a Pagar'!$D$7:$D$1048576,'FC 180'!$B18,'C. a Pagar'!$C$7:$C$1048576,'FC 180'!V$5)</f>
        <v>0</v>
      </c>
      <c r="W18" s="174">
        <f>SUMIFS('C. a Pagar'!$G$7:$G$1048576,'C. a Pagar'!$D$7:$D$1048576,'FC 180'!$B18,'C. a Pagar'!$C$7:$C$1048576,'FC 180'!W$5)</f>
        <v>0</v>
      </c>
      <c r="X18" s="174">
        <f>SUMIFS('C. a Pagar'!$G$7:$G$1048576,'C. a Pagar'!$D$7:$D$1048576,'FC 180'!$B18,'C. a Pagar'!$C$7:$C$1048576,'FC 180'!X$5)</f>
        <v>0</v>
      </c>
      <c r="Y18" s="174">
        <f>SUMIFS('C. a Pagar'!$G$7:$G$1048576,'C. a Pagar'!$D$7:$D$1048576,'FC 180'!$B18,'C. a Pagar'!$C$7:$C$1048576,'FC 180'!Y$5)</f>
        <v>0</v>
      </c>
      <c r="Z18" s="174">
        <f>SUMIFS('C. a Pagar'!$G$7:$G$1048576,'C. a Pagar'!$D$7:$D$1048576,'FC 180'!$B18,'C. a Pagar'!$C$7:$C$1048576,'FC 180'!Z$5)</f>
        <v>0</v>
      </c>
      <c r="AA18" s="174">
        <f>SUMIFS('C. a Pagar'!$G$7:$G$1048576,'C. a Pagar'!$D$7:$D$1048576,'FC 180'!$B18,'C. a Pagar'!$C$7:$C$1048576,'FC 180'!AA$5)</f>
        <v>0</v>
      </c>
      <c r="AB18" s="174">
        <f>SUMIFS('C. a Pagar'!$G$7:$G$1048576,'C. a Pagar'!$D$7:$D$1048576,'FC 180'!$B18,'C. a Pagar'!$C$7:$C$1048576,'FC 180'!AB$5)</f>
        <v>0</v>
      </c>
      <c r="AC18" s="174">
        <f>SUMIFS('C. a Pagar'!$G$7:$G$1048576,'C. a Pagar'!$D$7:$D$1048576,'FC 180'!$B18,'C. a Pagar'!$C$7:$C$1048576,'FC 180'!AC$5)</f>
        <v>0</v>
      </c>
      <c r="AD18" s="174">
        <f>SUMIFS('C. a Pagar'!$G$7:$G$1048576,'C. a Pagar'!$D$7:$D$1048576,'FC 180'!$B18,'C. a Pagar'!$C$7:$C$1048576,'FC 180'!AD$5)</f>
        <v>0</v>
      </c>
      <c r="AE18" s="174">
        <f>SUMIFS('C. a Pagar'!$G$7:$G$1048576,'C. a Pagar'!$D$7:$D$1048576,'FC 180'!$B18,'C. a Pagar'!$C$7:$C$1048576,'FC 180'!AE$5)</f>
        <v>0</v>
      </c>
      <c r="AF18" s="174">
        <f>SUMIFS('C. a Pagar'!$G$7:$G$1048576,'C. a Pagar'!$D$7:$D$1048576,'FC 180'!$B18,'C. a Pagar'!$C$7:$C$1048576,'FC 180'!AF$5)</f>
        <v>0</v>
      </c>
      <c r="AG18" s="174">
        <f>SUMIFS('C. a Pagar'!$G$7:$G$1048576,'C. a Pagar'!$D$7:$D$1048576,'FC 180'!$B18,'C. a Pagar'!$C$7:$C$1048576,'FC 180'!AG$5)</f>
        <v>0</v>
      </c>
      <c r="AH18" s="174">
        <f>SUMIFS('C. a Pagar'!$G$7:$G$1048576,'C. a Pagar'!$D$7:$D$1048576,'FC 180'!$B18,'C. a Pagar'!$C$7:$C$1048576,'FC 180'!AH$5)</f>
        <v>0</v>
      </c>
      <c r="AI18" s="174">
        <f>SUMIFS('C. a Pagar'!$G$7:$G$1048576,'C. a Pagar'!$D$7:$D$1048576,'FC 180'!$B18,'C. a Pagar'!$C$7:$C$1048576,'FC 180'!AI$5)</f>
        <v>0</v>
      </c>
      <c r="AJ18" s="175">
        <f t="shared" si="24"/>
        <v>0</v>
      </c>
      <c r="AK18" s="174">
        <f>SUMIFS('C. a Pagar'!$G$7:$G$1048576,'C. a Pagar'!$D$7:$D$1048576,'FC 180'!$B18,'C. a Pagar'!$C$7:$C$1048576,'FC 180'!AK$5)</f>
        <v>0</v>
      </c>
      <c r="AL18" s="174">
        <f>SUMIFS('C. a Pagar'!$G$7:$G$1048576,'C. a Pagar'!$D$7:$D$1048576,'FC 180'!$B18,'C. a Pagar'!$C$7:$C$1048576,'FC 180'!AL$5)</f>
        <v>0</v>
      </c>
      <c r="AM18" s="174">
        <f>SUMIFS('C. a Pagar'!$G$7:$G$1048576,'C. a Pagar'!$D$7:$D$1048576,'FC 180'!$B18,'C. a Pagar'!$C$7:$C$1048576,'FC 180'!AM$5)</f>
        <v>0</v>
      </c>
      <c r="AN18" s="174">
        <f>SUMIFS('C. a Pagar'!$G$7:$G$1048576,'C. a Pagar'!$D$7:$D$1048576,'FC 180'!$B18,'C. a Pagar'!$C$7:$C$1048576,'FC 180'!AN$5)</f>
        <v>0</v>
      </c>
      <c r="AO18" s="174">
        <f>SUMIFS('C. a Pagar'!$G$7:$G$1048576,'C. a Pagar'!$D$7:$D$1048576,'FC 180'!$B18,'C. a Pagar'!$C$7:$C$1048576,'FC 180'!AO$5)</f>
        <v>0</v>
      </c>
      <c r="AP18" s="174">
        <f>SUMIFS('C. a Pagar'!$G$7:$G$1048576,'C. a Pagar'!$D$7:$D$1048576,'FC 180'!$B18,'C. a Pagar'!$C$7:$C$1048576,'FC 180'!AP$5)</f>
        <v>0</v>
      </c>
      <c r="AQ18" s="174">
        <f>SUMIFS('C. a Pagar'!$G$7:$G$1048576,'C. a Pagar'!$D$7:$D$1048576,'FC 180'!$B18,'C. a Pagar'!$C$7:$C$1048576,'FC 180'!AQ$5)</f>
        <v>0</v>
      </c>
      <c r="AR18" s="174">
        <f>SUMIFS('C. a Pagar'!$G$7:$G$1048576,'C. a Pagar'!$D$7:$D$1048576,'FC 180'!$B18,'C. a Pagar'!$C$7:$C$1048576,'FC 180'!AR$5)</f>
        <v>0</v>
      </c>
      <c r="AS18" s="174">
        <f>SUMIFS('C. a Pagar'!$G$7:$G$1048576,'C. a Pagar'!$D$7:$D$1048576,'FC 180'!$B18,'C. a Pagar'!$C$7:$C$1048576,'FC 180'!AS$5)</f>
        <v>0</v>
      </c>
      <c r="AT18" s="174">
        <f>SUMIFS('C. a Pagar'!$G$7:$G$1048576,'C. a Pagar'!$D$7:$D$1048576,'FC 180'!$B18,'C. a Pagar'!$C$7:$C$1048576,'FC 180'!AT$5)</f>
        <v>0</v>
      </c>
      <c r="AU18" s="174">
        <f>SUMIFS('C. a Pagar'!$G$7:$G$1048576,'C. a Pagar'!$D$7:$D$1048576,'FC 180'!$B18,'C. a Pagar'!$C$7:$C$1048576,'FC 180'!AU$5)</f>
        <v>0</v>
      </c>
      <c r="AV18" s="174">
        <f>SUMIFS('C. a Pagar'!$G$7:$G$1048576,'C. a Pagar'!$D$7:$D$1048576,'FC 180'!$B18,'C. a Pagar'!$C$7:$C$1048576,'FC 180'!AV$5)</f>
        <v>0</v>
      </c>
      <c r="AW18" s="174">
        <f>SUMIFS('C. a Pagar'!$G$7:$G$1048576,'C. a Pagar'!$D$7:$D$1048576,'FC 180'!$B18,'C. a Pagar'!$C$7:$C$1048576,'FC 180'!AW$5)</f>
        <v>0</v>
      </c>
      <c r="AX18" s="174">
        <f>SUMIFS('C. a Pagar'!$G$7:$G$1048576,'C. a Pagar'!$D$7:$D$1048576,'FC 180'!$B18,'C. a Pagar'!$C$7:$C$1048576,'FC 180'!AX$5)</f>
        <v>0</v>
      </c>
      <c r="AY18" s="174">
        <f>SUMIFS('C. a Pagar'!$G$7:$G$1048576,'C. a Pagar'!$D$7:$D$1048576,'FC 180'!$B18,'C. a Pagar'!$C$7:$C$1048576,'FC 180'!AY$5)</f>
        <v>0</v>
      </c>
      <c r="AZ18" s="174">
        <f>SUMIFS('C. a Pagar'!$G$7:$G$1048576,'C. a Pagar'!$D$7:$D$1048576,'FC 180'!$B18,'C. a Pagar'!$C$7:$C$1048576,'FC 180'!AZ$5)</f>
        <v>0</v>
      </c>
      <c r="BA18" s="174">
        <f>SUMIFS('C. a Pagar'!$G$7:$G$1048576,'C. a Pagar'!$D$7:$D$1048576,'FC 180'!$B18,'C. a Pagar'!$C$7:$C$1048576,'FC 180'!BA$5)</f>
        <v>0</v>
      </c>
      <c r="BB18" s="174">
        <f>SUMIFS('C. a Pagar'!$G$7:$G$1048576,'C. a Pagar'!$D$7:$D$1048576,'FC 180'!$B18,'C. a Pagar'!$C$7:$C$1048576,'FC 180'!BB$5)</f>
        <v>0</v>
      </c>
      <c r="BC18" s="174">
        <f>SUMIFS('C. a Pagar'!$G$7:$G$1048576,'C. a Pagar'!$D$7:$D$1048576,'FC 180'!$B18,'C. a Pagar'!$C$7:$C$1048576,'FC 180'!BC$5)</f>
        <v>0</v>
      </c>
      <c r="BD18" s="174">
        <f>SUMIFS('C. a Pagar'!$G$7:$G$1048576,'C. a Pagar'!$D$7:$D$1048576,'FC 180'!$B18,'C. a Pagar'!$C$7:$C$1048576,'FC 180'!BD$5)</f>
        <v>0</v>
      </c>
      <c r="BE18" s="174">
        <f>SUMIFS('C. a Pagar'!$G$7:$G$1048576,'C. a Pagar'!$D$7:$D$1048576,'FC 180'!$B18,'C. a Pagar'!$C$7:$C$1048576,'FC 180'!BE$5)</f>
        <v>0</v>
      </c>
      <c r="BF18" s="174">
        <f>SUMIFS('C. a Pagar'!$G$7:$G$1048576,'C. a Pagar'!$D$7:$D$1048576,'FC 180'!$B18,'C. a Pagar'!$C$7:$C$1048576,'FC 180'!BF$5)</f>
        <v>0</v>
      </c>
      <c r="BG18" s="174">
        <f>SUMIFS('C. a Pagar'!$G$7:$G$1048576,'C. a Pagar'!$D$7:$D$1048576,'FC 180'!$B18,'C. a Pagar'!$C$7:$C$1048576,'FC 180'!BG$5)</f>
        <v>0</v>
      </c>
      <c r="BH18" s="174">
        <f>SUMIFS('C. a Pagar'!$G$7:$G$1048576,'C. a Pagar'!$D$7:$D$1048576,'FC 180'!$B18,'C. a Pagar'!$C$7:$C$1048576,'FC 180'!BH$5)</f>
        <v>0</v>
      </c>
      <c r="BI18" s="174">
        <f>SUMIFS('C. a Pagar'!$G$7:$G$1048576,'C. a Pagar'!$D$7:$D$1048576,'FC 180'!$B18,'C. a Pagar'!$C$7:$C$1048576,'FC 180'!BI$5)</f>
        <v>0</v>
      </c>
      <c r="BJ18" s="174">
        <f>SUMIFS('C. a Pagar'!$G$7:$G$1048576,'C. a Pagar'!$D$7:$D$1048576,'FC 180'!$B18,'C. a Pagar'!$C$7:$C$1048576,'FC 180'!BJ$5)</f>
        <v>0</v>
      </c>
      <c r="BK18" s="174">
        <f>SUMIFS('C. a Pagar'!$G$7:$G$1048576,'C. a Pagar'!$D$7:$D$1048576,'FC 180'!$B18,'C. a Pagar'!$C$7:$C$1048576,'FC 180'!BK$5)</f>
        <v>0</v>
      </c>
      <c r="BL18" s="174">
        <f>SUMIFS('C. a Pagar'!$G$7:$G$1048576,'C. a Pagar'!$D$7:$D$1048576,'FC 180'!$B18,'C. a Pagar'!$C$7:$C$1048576,'FC 180'!BL$5)</f>
        <v>0</v>
      </c>
      <c r="BM18" s="174">
        <f>SUMIFS('C. a Pagar'!$G$7:$G$1048576,'C. a Pagar'!$D$7:$D$1048576,'FC 180'!$B18,'C. a Pagar'!$C$7:$C$1048576,'FC 180'!BM$5)</f>
        <v>0</v>
      </c>
      <c r="BN18" s="174">
        <f>SUMIFS('C. a Pagar'!$G$7:$G$1048576,'C. a Pagar'!$D$7:$D$1048576,'FC 180'!$B18,'C. a Pagar'!$C$7:$C$1048576,'FC 180'!BN$5)</f>
        <v>0</v>
      </c>
      <c r="BO18" s="175">
        <f t="shared" si="34"/>
        <v>0</v>
      </c>
      <c r="BP18" s="174"/>
      <c r="BQ18" s="174"/>
      <c r="BR18" s="174"/>
      <c r="BS18" s="174"/>
      <c r="BT18" s="174"/>
      <c r="BU18" s="174"/>
      <c r="BV18" s="174"/>
      <c r="BW18" s="174"/>
      <c r="BX18" s="174"/>
      <c r="BY18" s="174"/>
      <c r="BZ18" s="174"/>
      <c r="CA18" s="174"/>
      <c r="CB18" s="174"/>
      <c r="CC18" s="174"/>
      <c r="CD18" s="174"/>
      <c r="CE18" s="174"/>
      <c r="CF18" s="174"/>
      <c r="CG18" s="174"/>
      <c r="CH18" s="174"/>
      <c r="CI18" s="174"/>
      <c r="CJ18" s="174"/>
      <c r="CK18" s="174"/>
      <c r="CL18" s="174"/>
      <c r="CM18" s="174"/>
      <c r="CN18" s="174"/>
      <c r="CO18" s="174"/>
      <c r="CP18" s="174"/>
      <c r="CQ18" s="174"/>
      <c r="CR18" s="174"/>
      <c r="CS18" s="174"/>
      <c r="CT18" s="174"/>
      <c r="CU18" s="175">
        <f t="shared" si="35"/>
        <v>0</v>
      </c>
      <c r="CV18" s="174"/>
      <c r="CW18" s="174"/>
      <c r="CX18" s="174"/>
      <c r="CY18" s="174"/>
      <c r="CZ18" s="174"/>
      <c r="DA18" s="174"/>
      <c r="DB18" s="174"/>
      <c r="DC18" s="174"/>
      <c r="DD18" s="174"/>
      <c r="DE18" s="174"/>
      <c r="DF18" s="174"/>
      <c r="DG18" s="174"/>
      <c r="DH18" s="174"/>
      <c r="DI18" s="174"/>
      <c r="DJ18" s="174"/>
      <c r="DK18" s="174"/>
      <c r="DL18" s="174"/>
      <c r="DM18" s="174"/>
      <c r="DN18" s="174"/>
      <c r="DO18" s="174"/>
      <c r="DP18" s="174"/>
      <c r="DQ18" s="174"/>
      <c r="DR18" s="174"/>
      <c r="DS18" s="174"/>
      <c r="DT18" s="174"/>
      <c r="DU18" s="174"/>
      <c r="DV18" s="174"/>
      <c r="DW18" s="174"/>
      <c r="DX18" s="174"/>
      <c r="DY18" s="174"/>
      <c r="DZ18" s="174"/>
      <c r="EA18" s="175">
        <f t="shared" si="22"/>
        <v>0</v>
      </c>
      <c r="EB18" s="174"/>
      <c r="EC18" s="174"/>
      <c r="ED18" s="174"/>
      <c r="EE18" s="174"/>
      <c r="EF18" s="174"/>
      <c r="EG18" s="174"/>
      <c r="EH18" s="174"/>
      <c r="EI18" s="174"/>
      <c r="EJ18" s="174"/>
      <c r="EK18" s="174"/>
      <c r="EL18" s="174"/>
      <c r="EM18" s="174"/>
      <c r="EN18" s="174"/>
      <c r="EO18" s="174"/>
      <c r="EP18" s="174"/>
      <c r="EQ18" s="174"/>
      <c r="ER18" s="174"/>
      <c r="ES18" s="174"/>
      <c r="ET18" s="174"/>
      <c r="EU18" s="174"/>
      <c r="EV18" s="174"/>
      <c r="EW18" s="174"/>
      <c r="EX18" s="174"/>
      <c r="EY18" s="174"/>
      <c r="EZ18" s="174"/>
      <c r="FA18" s="174"/>
      <c r="FB18" s="174"/>
      <c r="FC18" s="174"/>
      <c r="FD18" s="175">
        <f>SUM(DX18:FC18)</f>
        <v>0</v>
      </c>
      <c r="FE18" s="174"/>
      <c r="FF18" s="174"/>
      <c r="FG18" s="174"/>
      <c r="FH18" s="174"/>
      <c r="FI18" s="174"/>
      <c r="FJ18" s="174"/>
      <c r="FK18" s="174"/>
      <c r="FL18" s="174"/>
      <c r="FM18" s="174"/>
      <c r="FN18" s="174"/>
      <c r="FO18" s="174"/>
      <c r="FP18" s="174"/>
      <c r="FQ18" s="174"/>
      <c r="FR18" s="174"/>
      <c r="FS18" s="174"/>
      <c r="FT18" s="174"/>
      <c r="FU18" s="174"/>
      <c r="FV18" s="174"/>
      <c r="FW18" s="174"/>
      <c r="FX18" s="174"/>
      <c r="FY18" s="174"/>
      <c r="FZ18" s="174"/>
      <c r="GA18" s="174"/>
      <c r="GB18" s="174"/>
      <c r="GC18" s="174"/>
      <c r="GD18" s="174"/>
      <c r="GE18" s="174"/>
      <c r="GF18" s="174"/>
      <c r="GG18" s="174"/>
      <c r="GH18" s="174"/>
      <c r="GI18" s="174"/>
      <c r="GJ18" s="175">
        <f t="shared" si="36"/>
        <v>0</v>
      </c>
      <c r="GK18" s="174"/>
      <c r="GL18" s="174"/>
      <c r="GM18" s="174"/>
      <c r="GN18" s="174"/>
      <c r="GO18" s="174"/>
      <c r="GP18" s="174"/>
      <c r="GQ18" s="174"/>
      <c r="GR18" s="174"/>
      <c r="GS18" s="174"/>
      <c r="GT18" s="174"/>
      <c r="GU18" s="174"/>
      <c r="GV18" s="174"/>
      <c r="GW18" s="174"/>
      <c r="GX18" s="174"/>
      <c r="GY18" s="174"/>
      <c r="GZ18" s="174"/>
      <c r="HA18" s="174"/>
      <c r="HB18" s="174"/>
      <c r="HC18" s="174"/>
      <c r="HD18" s="174"/>
      <c r="HE18" s="174"/>
      <c r="HF18" s="174"/>
      <c r="HG18" s="174"/>
      <c r="HH18" s="174"/>
      <c r="HI18" s="174"/>
      <c r="HJ18" s="174"/>
      <c r="HK18" s="174"/>
      <c r="HL18" s="174"/>
      <c r="HM18" s="174"/>
      <c r="HN18" s="174"/>
    </row>
    <row r="19" spans="1:222" ht="16.5" hidden="1" outlineLevel="1" thickBot="1" x14ac:dyDescent="0.3">
      <c r="A19" s="53">
        <v>14</v>
      </c>
      <c r="B19" s="56" t="str">
        <f>VLOOKUP(A19,Config!$A$8:$B$176,2,0)</f>
        <v>SIMPLES NACIONAL</v>
      </c>
      <c r="C19" s="57"/>
      <c r="D19" s="61"/>
      <c r="E19" s="174">
        <f>SUMIFS('C. a Pagar'!$I$7:$I$1048576,'C. a Pagar'!$D$7:$D$1048576,'FC 180'!E$5,'C. a Pagar'!$E$7:$E$1048576,'FC 180'!$B19)</f>
        <v>0</v>
      </c>
      <c r="F19" s="174">
        <f>SUMIFS('C. a Pagar'!$I$7:$I$1048576,'C. a Pagar'!$D$7:$D$1048576,'FC 180'!F$5,'C. a Pagar'!$E$7:$E$1048576,'FC 180'!$B19)</f>
        <v>0</v>
      </c>
      <c r="G19" s="174">
        <f>SUMIFS('C. a Pagar'!$I$7:$I$1048576,'C. a Pagar'!$D$7:$D$1048576,'FC 180'!G$5,'C. a Pagar'!$E$7:$E$1048576,'FC 180'!$B19)</f>
        <v>0</v>
      </c>
      <c r="H19" s="174">
        <f>SUMIFS('C. a Pagar'!$I$7:$I$1048576,'C. a Pagar'!$D$7:$D$1048576,'FC 180'!H$5,'C. a Pagar'!$E$7:$E$1048576,'FC 180'!$B19)</f>
        <v>0</v>
      </c>
      <c r="I19" s="174">
        <f>SUMIFS('C. a Pagar'!$I$7:$I$1048576,'C. a Pagar'!$D$7:$D$1048576,'FC 180'!I$5,'C. a Pagar'!$E$7:$E$1048576,'FC 180'!$B19)</f>
        <v>0</v>
      </c>
      <c r="J19" s="174">
        <f>SUMIFS('C. a Pagar'!$I$7:$I$1048576,'C. a Pagar'!$D$7:$D$1048576,'FC 180'!J$5,'C. a Pagar'!$E$7:$E$1048576,'FC 180'!$B19)</f>
        <v>0</v>
      </c>
      <c r="K19" s="174">
        <f>SUMIFS('C. a Pagar'!$I$7:$I$1048576,'C. a Pagar'!$D$7:$D$1048576,'FC 180'!K$5,'C. a Pagar'!$E$7:$E$1048576,'FC 180'!$B19)</f>
        <v>0</v>
      </c>
      <c r="L19" s="174">
        <f>SUMIFS('C. a Pagar'!$I$7:$I$1048576,'C. a Pagar'!$D$7:$D$1048576,'FC 180'!L$5,'C. a Pagar'!$E$7:$E$1048576,'FC 180'!$B19)</f>
        <v>0</v>
      </c>
      <c r="M19" s="174">
        <f>SUMIFS('C. a Pagar'!$I$7:$I$1048576,'C. a Pagar'!$D$7:$D$1048576,'FC 180'!M$5,'C. a Pagar'!$E$7:$E$1048576,'FC 180'!$B19)</f>
        <v>0</v>
      </c>
      <c r="N19" s="174">
        <f>SUMIFS('C. a Pagar'!$I$7:$I$1048576,'C. a Pagar'!$D$7:$D$1048576,'FC 180'!N$5,'C. a Pagar'!$E$7:$E$1048576,'FC 180'!$B19)</f>
        <v>0</v>
      </c>
      <c r="O19" s="174">
        <f>SUMIFS('C. a Pagar'!$I$7:$I$1048576,'C. a Pagar'!$D$7:$D$1048576,'FC 180'!O$5,'C. a Pagar'!$E$7:$E$1048576,'FC 180'!$B19)</f>
        <v>0</v>
      </c>
      <c r="P19" s="174">
        <f>SUMIFS('C. a Pagar'!$I$7:$I$1048576,'C. a Pagar'!$D$7:$D$1048576,'FC 180'!P$5,'C. a Pagar'!$E$7:$E$1048576,'FC 180'!$B19)</f>
        <v>0</v>
      </c>
      <c r="Q19" s="174">
        <f>SUMIFS('C. a Pagar'!$I$7:$I$1048576,'C. a Pagar'!$D$7:$D$1048576,'FC 180'!Q$5,'C. a Pagar'!$E$7:$E$1048576,'FC 180'!$B19)</f>
        <v>0</v>
      </c>
      <c r="R19" s="174">
        <f>SUMIFS('C. a Pagar'!$I$7:$I$1048576,'C. a Pagar'!$D$7:$D$1048576,'FC 180'!R$5,'C. a Pagar'!$E$7:$E$1048576,'FC 180'!$B19)</f>
        <v>0</v>
      </c>
      <c r="S19" s="174">
        <f>SUMIFS('C. a Pagar'!$I$7:$I$1048576,'C. a Pagar'!$D$7:$D$1048576,'FC 180'!S$5,'C. a Pagar'!$E$7:$E$1048576,'FC 180'!$B19)</f>
        <v>0</v>
      </c>
      <c r="T19" s="174">
        <f>SUMIFS('C. a Pagar'!$I$7:$I$1048576,'C. a Pagar'!$D$7:$D$1048576,'FC 180'!T$5,'C. a Pagar'!$E$7:$E$1048576,'FC 180'!$B19)</f>
        <v>0</v>
      </c>
      <c r="U19" s="174">
        <f>SUMIFS('C. a Pagar'!$I$7:$I$1048576,'C. a Pagar'!$D$7:$D$1048576,'FC 180'!U$5,'C. a Pagar'!$E$7:$E$1048576,'FC 180'!$B19)</f>
        <v>0</v>
      </c>
      <c r="V19" s="174">
        <f>SUMIFS('C. a Pagar'!$G$7:$G$1048576,'C. a Pagar'!$D$7:$D$1048576,'FC 180'!$B19,'C. a Pagar'!$C$7:$C$1048576,'FC 180'!V$5)</f>
        <v>0</v>
      </c>
      <c r="W19" s="174">
        <f>SUMIFS('C. a Pagar'!$G$7:$G$1048576,'C. a Pagar'!$D$7:$D$1048576,'FC 180'!$B19,'C. a Pagar'!$C$7:$C$1048576,'FC 180'!W$5)</f>
        <v>0</v>
      </c>
      <c r="X19" s="174">
        <f>SUMIFS('C. a Pagar'!$G$7:$G$1048576,'C. a Pagar'!$D$7:$D$1048576,'FC 180'!$B19,'C. a Pagar'!$C$7:$C$1048576,'FC 180'!X$5)</f>
        <v>5000</v>
      </c>
      <c r="Y19" s="174">
        <f>SUMIFS('C. a Pagar'!$G$7:$G$1048576,'C. a Pagar'!$D$7:$D$1048576,'FC 180'!$B19,'C. a Pagar'!$C$7:$C$1048576,'FC 180'!Y$5)</f>
        <v>0</v>
      </c>
      <c r="Z19" s="174">
        <f>SUMIFS('C. a Pagar'!$G$7:$G$1048576,'C. a Pagar'!$D$7:$D$1048576,'FC 180'!$B19,'C. a Pagar'!$C$7:$C$1048576,'FC 180'!Z$5)</f>
        <v>0</v>
      </c>
      <c r="AA19" s="174">
        <f>SUMIFS('C. a Pagar'!$G$7:$G$1048576,'C. a Pagar'!$D$7:$D$1048576,'FC 180'!$B19,'C. a Pagar'!$C$7:$C$1048576,'FC 180'!AA$5)</f>
        <v>0</v>
      </c>
      <c r="AB19" s="174">
        <f>SUMIFS('C. a Pagar'!$G$7:$G$1048576,'C. a Pagar'!$D$7:$D$1048576,'FC 180'!$B19,'C. a Pagar'!$C$7:$C$1048576,'FC 180'!AB$5)</f>
        <v>0</v>
      </c>
      <c r="AC19" s="174">
        <f>SUMIFS('C. a Pagar'!$G$7:$G$1048576,'C. a Pagar'!$D$7:$D$1048576,'FC 180'!$B19,'C. a Pagar'!$C$7:$C$1048576,'FC 180'!AC$5)</f>
        <v>0</v>
      </c>
      <c r="AD19" s="174">
        <f>SUMIFS('C. a Pagar'!$G$7:$G$1048576,'C. a Pagar'!$D$7:$D$1048576,'FC 180'!$B19,'C. a Pagar'!$C$7:$C$1048576,'FC 180'!AD$5)</f>
        <v>0</v>
      </c>
      <c r="AE19" s="174">
        <f>SUMIFS('C. a Pagar'!$G$7:$G$1048576,'C. a Pagar'!$D$7:$D$1048576,'FC 180'!$B19,'C. a Pagar'!$C$7:$C$1048576,'FC 180'!AE$5)</f>
        <v>353.14</v>
      </c>
      <c r="AF19" s="174">
        <f>SUMIFS('C. a Pagar'!$G$7:$G$1048576,'C. a Pagar'!$D$7:$D$1048576,'FC 180'!$B19,'C. a Pagar'!$C$7:$C$1048576,'FC 180'!AF$5)</f>
        <v>0</v>
      </c>
      <c r="AG19" s="174">
        <f>SUMIFS('C. a Pagar'!$G$7:$G$1048576,'C. a Pagar'!$D$7:$D$1048576,'FC 180'!$B19,'C. a Pagar'!$C$7:$C$1048576,'FC 180'!AG$5)</f>
        <v>0</v>
      </c>
      <c r="AH19" s="174">
        <f>SUMIFS('C. a Pagar'!$G$7:$G$1048576,'C. a Pagar'!$D$7:$D$1048576,'FC 180'!$B19,'C. a Pagar'!$C$7:$C$1048576,'FC 180'!AH$5)</f>
        <v>0</v>
      </c>
      <c r="AI19" s="174">
        <f>SUMIFS('C. a Pagar'!$G$7:$G$1048576,'C. a Pagar'!$D$7:$D$1048576,'FC 180'!$B19,'C. a Pagar'!$C$7:$C$1048576,'FC 180'!AI$5)</f>
        <v>0</v>
      </c>
      <c r="AJ19" s="175">
        <f t="shared" si="24"/>
        <v>5353.14</v>
      </c>
      <c r="AK19" s="174">
        <f>SUMIFS('C. a Pagar'!$G$7:$G$1048576,'C. a Pagar'!$D$7:$D$1048576,'FC 180'!$B19,'C. a Pagar'!$C$7:$C$1048576,'FC 180'!AK$5)</f>
        <v>0</v>
      </c>
      <c r="AL19" s="174">
        <f>SUMIFS('C. a Pagar'!$G$7:$G$1048576,'C. a Pagar'!$D$7:$D$1048576,'FC 180'!$B19,'C. a Pagar'!$C$7:$C$1048576,'FC 180'!AL$5)</f>
        <v>0</v>
      </c>
      <c r="AM19" s="174">
        <f>SUMIFS('C. a Pagar'!$G$7:$G$1048576,'C. a Pagar'!$D$7:$D$1048576,'FC 180'!$B19,'C. a Pagar'!$C$7:$C$1048576,'FC 180'!AM$5)</f>
        <v>0</v>
      </c>
      <c r="AN19" s="174">
        <f>SUMIFS('C. a Pagar'!$G$7:$G$1048576,'C. a Pagar'!$D$7:$D$1048576,'FC 180'!$B19,'C. a Pagar'!$C$7:$C$1048576,'FC 180'!AN$5)</f>
        <v>0</v>
      </c>
      <c r="AO19" s="174">
        <f>SUMIFS('C. a Pagar'!$G$7:$G$1048576,'C. a Pagar'!$D$7:$D$1048576,'FC 180'!$B19,'C. a Pagar'!$C$7:$C$1048576,'FC 180'!AO$5)</f>
        <v>0</v>
      </c>
      <c r="AP19" s="174">
        <f>SUMIFS('C. a Pagar'!$G$7:$G$1048576,'C. a Pagar'!$D$7:$D$1048576,'FC 180'!$B19,'C. a Pagar'!$C$7:$C$1048576,'FC 180'!AP$5)</f>
        <v>0</v>
      </c>
      <c r="AQ19" s="174">
        <f>SUMIFS('C. a Pagar'!$G$7:$G$1048576,'C. a Pagar'!$D$7:$D$1048576,'FC 180'!$B19,'C. a Pagar'!$C$7:$C$1048576,'FC 180'!AQ$5)</f>
        <v>0</v>
      </c>
      <c r="AR19" s="174">
        <f>SUMIFS('C. a Pagar'!$G$7:$G$1048576,'C. a Pagar'!$D$7:$D$1048576,'FC 180'!$B19,'C. a Pagar'!$C$7:$C$1048576,'FC 180'!AR$5)</f>
        <v>0</v>
      </c>
      <c r="AS19" s="174">
        <f>SUMIFS('C. a Pagar'!$G$7:$G$1048576,'C. a Pagar'!$D$7:$D$1048576,'FC 180'!$B19,'C. a Pagar'!$C$7:$C$1048576,'FC 180'!AS$5)</f>
        <v>0</v>
      </c>
      <c r="AT19" s="174">
        <f>SUMIFS('C. a Pagar'!$G$7:$G$1048576,'C. a Pagar'!$D$7:$D$1048576,'FC 180'!$B19,'C. a Pagar'!$C$7:$C$1048576,'FC 180'!AT$5)</f>
        <v>0</v>
      </c>
      <c r="AU19" s="174">
        <f>SUMIFS('C. a Pagar'!$G$7:$G$1048576,'C. a Pagar'!$D$7:$D$1048576,'FC 180'!$B19,'C. a Pagar'!$C$7:$C$1048576,'FC 180'!AU$5)</f>
        <v>0</v>
      </c>
      <c r="AV19" s="174">
        <f>SUMIFS('C. a Pagar'!$G$7:$G$1048576,'C. a Pagar'!$D$7:$D$1048576,'FC 180'!$B19,'C. a Pagar'!$C$7:$C$1048576,'FC 180'!AV$5)</f>
        <v>0</v>
      </c>
      <c r="AW19" s="174">
        <f>SUMIFS('C. a Pagar'!$G$7:$G$1048576,'C. a Pagar'!$D$7:$D$1048576,'FC 180'!$B19,'C. a Pagar'!$C$7:$C$1048576,'FC 180'!AW$5)</f>
        <v>0</v>
      </c>
      <c r="AX19" s="174">
        <f>SUMIFS('C. a Pagar'!$G$7:$G$1048576,'C. a Pagar'!$D$7:$D$1048576,'FC 180'!$B19,'C. a Pagar'!$C$7:$C$1048576,'FC 180'!AX$5)</f>
        <v>0</v>
      </c>
      <c r="AY19" s="174">
        <f>SUMIFS('C. a Pagar'!$G$7:$G$1048576,'C. a Pagar'!$D$7:$D$1048576,'FC 180'!$B19,'C. a Pagar'!$C$7:$C$1048576,'FC 180'!AY$5)</f>
        <v>0</v>
      </c>
      <c r="AZ19" s="174">
        <f>SUMIFS('C. a Pagar'!$G$7:$G$1048576,'C. a Pagar'!$D$7:$D$1048576,'FC 180'!$B19,'C. a Pagar'!$C$7:$C$1048576,'FC 180'!AZ$5)</f>
        <v>0</v>
      </c>
      <c r="BA19" s="174">
        <f>SUMIFS('C. a Pagar'!$G$7:$G$1048576,'C. a Pagar'!$D$7:$D$1048576,'FC 180'!$B19,'C. a Pagar'!$C$7:$C$1048576,'FC 180'!BA$5)</f>
        <v>0</v>
      </c>
      <c r="BB19" s="174">
        <f>SUMIFS('C. a Pagar'!$G$7:$G$1048576,'C. a Pagar'!$D$7:$D$1048576,'FC 180'!$B19,'C. a Pagar'!$C$7:$C$1048576,'FC 180'!BB$5)</f>
        <v>0</v>
      </c>
      <c r="BC19" s="174">
        <f>SUMIFS('C. a Pagar'!$G$7:$G$1048576,'C. a Pagar'!$D$7:$D$1048576,'FC 180'!$B19,'C. a Pagar'!$C$7:$C$1048576,'FC 180'!BC$5)</f>
        <v>0</v>
      </c>
      <c r="BD19" s="174">
        <f>SUMIFS('C. a Pagar'!$G$7:$G$1048576,'C. a Pagar'!$D$7:$D$1048576,'FC 180'!$B19,'C. a Pagar'!$C$7:$C$1048576,'FC 180'!BD$5)</f>
        <v>0</v>
      </c>
      <c r="BE19" s="174">
        <f>SUMIFS('C. a Pagar'!$G$7:$G$1048576,'C. a Pagar'!$D$7:$D$1048576,'FC 180'!$B19,'C. a Pagar'!$C$7:$C$1048576,'FC 180'!BE$5)</f>
        <v>0</v>
      </c>
      <c r="BF19" s="174">
        <f>SUMIFS('C. a Pagar'!$G$7:$G$1048576,'C. a Pagar'!$D$7:$D$1048576,'FC 180'!$B19,'C. a Pagar'!$C$7:$C$1048576,'FC 180'!BF$5)</f>
        <v>0</v>
      </c>
      <c r="BG19" s="174">
        <f>SUMIFS('C. a Pagar'!$G$7:$G$1048576,'C. a Pagar'!$D$7:$D$1048576,'FC 180'!$B19,'C. a Pagar'!$C$7:$C$1048576,'FC 180'!BG$5)</f>
        <v>0</v>
      </c>
      <c r="BH19" s="174">
        <f>SUMIFS('C. a Pagar'!$G$7:$G$1048576,'C. a Pagar'!$D$7:$D$1048576,'FC 180'!$B19,'C. a Pagar'!$C$7:$C$1048576,'FC 180'!BH$5)</f>
        <v>0</v>
      </c>
      <c r="BI19" s="174">
        <f>SUMIFS('C. a Pagar'!$G$7:$G$1048576,'C. a Pagar'!$D$7:$D$1048576,'FC 180'!$B19,'C. a Pagar'!$C$7:$C$1048576,'FC 180'!BI$5)</f>
        <v>0</v>
      </c>
      <c r="BJ19" s="174">
        <f>SUMIFS('C. a Pagar'!$G$7:$G$1048576,'C. a Pagar'!$D$7:$D$1048576,'FC 180'!$B19,'C. a Pagar'!$C$7:$C$1048576,'FC 180'!BJ$5)</f>
        <v>0</v>
      </c>
      <c r="BK19" s="174">
        <f>SUMIFS('C. a Pagar'!$G$7:$G$1048576,'C. a Pagar'!$D$7:$D$1048576,'FC 180'!$B19,'C. a Pagar'!$C$7:$C$1048576,'FC 180'!BK$5)</f>
        <v>0</v>
      </c>
      <c r="BL19" s="174">
        <f>SUMIFS('C. a Pagar'!$G$7:$G$1048576,'C. a Pagar'!$D$7:$D$1048576,'FC 180'!$B19,'C. a Pagar'!$C$7:$C$1048576,'FC 180'!BL$5)</f>
        <v>0</v>
      </c>
      <c r="BM19" s="174">
        <f>SUMIFS('C. a Pagar'!$G$7:$G$1048576,'C. a Pagar'!$D$7:$D$1048576,'FC 180'!$B19,'C. a Pagar'!$C$7:$C$1048576,'FC 180'!BM$5)</f>
        <v>0</v>
      </c>
      <c r="BN19" s="174">
        <f>SUMIFS('C. a Pagar'!$G$7:$G$1048576,'C. a Pagar'!$D$7:$D$1048576,'FC 180'!$B19,'C. a Pagar'!$C$7:$C$1048576,'FC 180'!BN$5)</f>
        <v>0</v>
      </c>
      <c r="BO19" s="175">
        <f t="shared" si="34"/>
        <v>0</v>
      </c>
      <c r="BP19" s="174"/>
      <c r="BQ19" s="174"/>
      <c r="BR19" s="174"/>
      <c r="BS19" s="174"/>
      <c r="BT19" s="174"/>
      <c r="BU19" s="174"/>
      <c r="BV19" s="174"/>
      <c r="BW19" s="174"/>
      <c r="BX19" s="174"/>
      <c r="BY19" s="174"/>
      <c r="BZ19" s="174"/>
      <c r="CA19" s="174"/>
      <c r="CB19" s="174"/>
      <c r="CC19" s="174"/>
      <c r="CD19" s="174"/>
      <c r="CE19" s="174"/>
      <c r="CF19" s="174"/>
      <c r="CG19" s="174"/>
      <c r="CH19" s="174"/>
      <c r="CI19" s="174"/>
      <c r="CJ19" s="174"/>
      <c r="CK19" s="174"/>
      <c r="CL19" s="174"/>
      <c r="CM19" s="174"/>
      <c r="CN19" s="174"/>
      <c r="CO19" s="174"/>
      <c r="CP19" s="174"/>
      <c r="CQ19" s="174"/>
      <c r="CR19" s="174"/>
      <c r="CS19" s="174"/>
      <c r="CT19" s="174"/>
      <c r="CU19" s="175">
        <f t="shared" si="35"/>
        <v>0</v>
      </c>
      <c r="CV19" s="174"/>
      <c r="CW19" s="174"/>
      <c r="CX19" s="174"/>
      <c r="CY19" s="174"/>
      <c r="CZ19" s="174"/>
      <c r="DA19" s="174"/>
      <c r="DB19" s="174"/>
      <c r="DC19" s="174"/>
      <c r="DD19" s="174"/>
      <c r="DE19" s="174"/>
      <c r="DF19" s="174"/>
      <c r="DG19" s="174"/>
      <c r="DH19" s="174"/>
      <c r="DI19" s="174"/>
      <c r="DJ19" s="174"/>
      <c r="DK19" s="174"/>
      <c r="DL19" s="174"/>
      <c r="DM19" s="174"/>
      <c r="DN19" s="174"/>
      <c r="DO19" s="174"/>
      <c r="DP19" s="174"/>
      <c r="DQ19" s="174"/>
      <c r="DR19" s="174"/>
      <c r="DS19" s="174"/>
      <c r="DT19" s="174"/>
      <c r="DU19" s="174"/>
      <c r="DV19" s="174"/>
      <c r="DW19" s="174"/>
      <c r="DX19" s="174"/>
      <c r="DY19" s="174"/>
      <c r="DZ19" s="174"/>
      <c r="EA19" s="175">
        <f t="shared" si="22"/>
        <v>0</v>
      </c>
      <c r="EB19" s="174"/>
      <c r="EC19" s="174"/>
      <c r="ED19" s="174"/>
      <c r="EE19" s="174"/>
      <c r="EF19" s="174"/>
      <c r="EG19" s="174"/>
      <c r="EH19" s="174"/>
      <c r="EI19" s="174"/>
      <c r="EJ19" s="174"/>
      <c r="EK19" s="174"/>
      <c r="EL19" s="174"/>
      <c r="EM19" s="174"/>
      <c r="EN19" s="174"/>
      <c r="EO19" s="174"/>
      <c r="EP19" s="174"/>
      <c r="EQ19" s="174"/>
      <c r="ER19" s="174"/>
      <c r="ES19" s="174"/>
      <c r="ET19" s="174"/>
      <c r="EU19" s="174"/>
      <c r="EV19" s="174"/>
      <c r="EW19" s="174"/>
      <c r="EX19" s="174"/>
      <c r="EY19" s="174"/>
      <c r="EZ19" s="174"/>
      <c r="FA19" s="174"/>
      <c r="FB19" s="174"/>
      <c r="FC19" s="174"/>
      <c r="FD19" s="175">
        <f>SUM(DX19:FC19)</f>
        <v>0</v>
      </c>
      <c r="FE19" s="174"/>
      <c r="FF19" s="174"/>
      <c r="FG19" s="174"/>
      <c r="FH19" s="174"/>
      <c r="FI19" s="174"/>
      <c r="FJ19" s="174"/>
      <c r="FK19" s="174"/>
      <c r="FL19" s="174"/>
      <c r="FM19" s="174"/>
      <c r="FN19" s="174"/>
      <c r="FO19" s="174"/>
      <c r="FP19" s="174"/>
      <c r="FQ19" s="174"/>
      <c r="FR19" s="174"/>
      <c r="FS19" s="174"/>
      <c r="FT19" s="174"/>
      <c r="FU19" s="174"/>
      <c r="FV19" s="174"/>
      <c r="FW19" s="174"/>
      <c r="FX19" s="174"/>
      <c r="FY19" s="174"/>
      <c r="FZ19" s="174"/>
      <c r="GA19" s="174"/>
      <c r="GB19" s="174"/>
      <c r="GC19" s="174"/>
      <c r="GD19" s="174"/>
      <c r="GE19" s="174"/>
      <c r="GF19" s="174"/>
      <c r="GG19" s="174"/>
      <c r="GH19" s="174"/>
      <c r="GI19" s="174"/>
      <c r="GJ19" s="175">
        <f t="shared" si="36"/>
        <v>0</v>
      </c>
      <c r="GK19" s="174"/>
      <c r="GL19" s="174"/>
      <c r="GM19" s="174"/>
      <c r="GN19" s="174"/>
      <c r="GO19" s="174"/>
      <c r="GP19" s="174"/>
      <c r="GQ19" s="174"/>
      <c r="GR19" s="174"/>
      <c r="GS19" s="174"/>
      <c r="GT19" s="174"/>
      <c r="GU19" s="174"/>
      <c r="GV19" s="174"/>
      <c r="GW19" s="174"/>
      <c r="GX19" s="174"/>
      <c r="GY19" s="174"/>
      <c r="GZ19" s="174"/>
      <c r="HA19" s="174"/>
      <c r="HB19" s="174"/>
      <c r="HC19" s="174"/>
      <c r="HD19" s="174"/>
      <c r="HE19" s="174"/>
      <c r="HF19" s="174"/>
      <c r="HG19" s="174"/>
      <c r="HH19" s="174"/>
      <c r="HI19" s="174"/>
      <c r="HJ19" s="174"/>
      <c r="HK19" s="174"/>
      <c r="HL19" s="174"/>
      <c r="HM19" s="174"/>
      <c r="HN19" s="174"/>
    </row>
    <row r="20" spans="1:222" ht="16.5" hidden="1" outlineLevel="1" thickBot="1" x14ac:dyDescent="0.3">
      <c r="A20" s="53">
        <v>15</v>
      </c>
      <c r="B20" s="56" t="str">
        <f>VLOOKUP(A20,Config!$A$8:$B$176,2,0)</f>
        <v>DESÁGIO DESCONTO DUPLICATAS</v>
      </c>
      <c r="C20" s="57"/>
      <c r="D20" s="61"/>
      <c r="E20" s="174">
        <f>SUMIFS('C. a Pagar'!$I$7:$I$1048576,'C. a Pagar'!$D$7:$D$1048576,'FC 180'!E$5,'C. a Pagar'!$E$7:$E$1048576,'FC 180'!$B20)</f>
        <v>0</v>
      </c>
      <c r="F20" s="174">
        <f>SUMIFS('C. a Pagar'!$I$7:$I$1048576,'C. a Pagar'!$D$7:$D$1048576,'FC 180'!F$5,'C. a Pagar'!$E$7:$E$1048576,'FC 180'!$B20)</f>
        <v>0</v>
      </c>
      <c r="G20" s="174">
        <f>SUMIFS('C. a Pagar'!$I$7:$I$1048576,'C. a Pagar'!$D$7:$D$1048576,'FC 180'!G$5,'C. a Pagar'!$E$7:$E$1048576,'FC 180'!$B20)</f>
        <v>0</v>
      </c>
      <c r="H20" s="174">
        <f>SUMIFS('C. a Pagar'!$I$7:$I$1048576,'C. a Pagar'!$D$7:$D$1048576,'FC 180'!H$5,'C. a Pagar'!$E$7:$E$1048576,'FC 180'!$B20)</f>
        <v>0</v>
      </c>
      <c r="I20" s="174">
        <f>SUMIFS('C. a Pagar'!$I$7:$I$1048576,'C. a Pagar'!$D$7:$D$1048576,'FC 180'!I$5,'C. a Pagar'!$E$7:$E$1048576,'FC 180'!$B20)</f>
        <v>0</v>
      </c>
      <c r="J20" s="174">
        <f>SUMIFS('C. a Pagar'!$I$7:$I$1048576,'C. a Pagar'!$D$7:$D$1048576,'FC 180'!J$5,'C. a Pagar'!$E$7:$E$1048576,'FC 180'!$B20)</f>
        <v>0</v>
      </c>
      <c r="K20" s="174">
        <f>SUMIFS('C. a Pagar'!$I$7:$I$1048576,'C. a Pagar'!$D$7:$D$1048576,'FC 180'!K$5,'C. a Pagar'!$E$7:$E$1048576,'FC 180'!$B20)</f>
        <v>0</v>
      </c>
      <c r="L20" s="174">
        <f>SUMIFS('C. a Pagar'!$I$7:$I$1048576,'C. a Pagar'!$D$7:$D$1048576,'FC 180'!L$5,'C. a Pagar'!$E$7:$E$1048576,'FC 180'!$B20)</f>
        <v>0</v>
      </c>
      <c r="M20" s="174">
        <f>SUMIFS('C. a Pagar'!$I$7:$I$1048576,'C. a Pagar'!$D$7:$D$1048576,'FC 180'!M$5,'C. a Pagar'!$E$7:$E$1048576,'FC 180'!$B20)</f>
        <v>0</v>
      </c>
      <c r="N20" s="174">
        <f>SUMIFS('C. a Pagar'!$I$7:$I$1048576,'C. a Pagar'!$D$7:$D$1048576,'FC 180'!N$5,'C. a Pagar'!$E$7:$E$1048576,'FC 180'!$B20)</f>
        <v>0</v>
      </c>
      <c r="O20" s="174">
        <f>SUMIFS('C. a Pagar'!$I$7:$I$1048576,'C. a Pagar'!$D$7:$D$1048576,'FC 180'!O$5,'C. a Pagar'!$E$7:$E$1048576,'FC 180'!$B20)</f>
        <v>0</v>
      </c>
      <c r="P20" s="174">
        <f>SUMIFS('C. a Pagar'!$I$7:$I$1048576,'C. a Pagar'!$D$7:$D$1048576,'FC 180'!P$5,'C. a Pagar'!$E$7:$E$1048576,'FC 180'!$B20)</f>
        <v>0</v>
      </c>
      <c r="Q20" s="174">
        <f>SUMIFS('C. a Pagar'!$I$7:$I$1048576,'C. a Pagar'!$D$7:$D$1048576,'FC 180'!Q$5,'C. a Pagar'!$E$7:$E$1048576,'FC 180'!$B20)</f>
        <v>0</v>
      </c>
      <c r="R20" s="174">
        <f>SUMIFS('C. a Pagar'!$I$7:$I$1048576,'C. a Pagar'!$D$7:$D$1048576,'FC 180'!R$5,'C. a Pagar'!$E$7:$E$1048576,'FC 180'!$B20)</f>
        <v>0</v>
      </c>
      <c r="S20" s="174">
        <f>SUMIFS('C. a Pagar'!$I$7:$I$1048576,'C. a Pagar'!$D$7:$D$1048576,'FC 180'!S$5,'C. a Pagar'!$E$7:$E$1048576,'FC 180'!$B20)</f>
        <v>0</v>
      </c>
      <c r="T20" s="174">
        <f>SUMIFS('C. a Pagar'!$I$7:$I$1048576,'C. a Pagar'!$D$7:$D$1048576,'FC 180'!T$5,'C. a Pagar'!$E$7:$E$1048576,'FC 180'!$B20)</f>
        <v>0</v>
      </c>
      <c r="U20" s="174">
        <f>SUMIFS('C. a Pagar'!$I$7:$I$1048576,'C. a Pagar'!$D$7:$D$1048576,'FC 180'!U$5,'C. a Pagar'!$E$7:$E$1048576,'FC 180'!$B20)</f>
        <v>0</v>
      </c>
      <c r="V20" s="174">
        <f>SUMIFS('C. a Pagar'!$G$7:$G$1048576,'C. a Pagar'!$D$7:$D$1048576,'FC 180'!$B20,'C. a Pagar'!$C$7:$C$1048576,'FC 180'!V$5)</f>
        <v>0</v>
      </c>
      <c r="W20" s="174">
        <f>SUMIFS('C. a Pagar'!$G$7:$G$1048576,'C. a Pagar'!$D$7:$D$1048576,'FC 180'!$B20,'C. a Pagar'!$C$7:$C$1048576,'FC 180'!W$5)</f>
        <v>0</v>
      </c>
      <c r="X20" s="174">
        <f>SUMIFS('C. a Pagar'!$G$7:$G$1048576,'C. a Pagar'!$D$7:$D$1048576,'FC 180'!$B20,'C. a Pagar'!$C$7:$C$1048576,'FC 180'!X$5)</f>
        <v>0</v>
      </c>
      <c r="Y20" s="174">
        <f>SUMIFS('C. a Pagar'!$G$7:$G$1048576,'C. a Pagar'!$D$7:$D$1048576,'FC 180'!$B20,'C. a Pagar'!$C$7:$C$1048576,'FC 180'!Y$5)</f>
        <v>0</v>
      </c>
      <c r="Z20" s="174">
        <f>SUMIFS('C. a Pagar'!$G$7:$G$1048576,'C. a Pagar'!$D$7:$D$1048576,'FC 180'!$B20,'C. a Pagar'!$C$7:$C$1048576,'FC 180'!Z$5)</f>
        <v>0</v>
      </c>
      <c r="AA20" s="174">
        <f>SUMIFS('C. a Pagar'!$G$7:$G$1048576,'C. a Pagar'!$D$7:$D$1048576,'FC 180'!$B20,'C. a Pagar'!$C$7:$C$1048576,'FC 180'!AA$5)</f>
        <v>0</v>
      </c>
      <c r="AB20" s="174">
        <f>SUMIFS('C. a Pagar'!$G$7:$G$1048576,'C. a Pagar'!$D$7:$D$1048576,'FC 180'!$B20,'C. a Pagar'!$C$7:$C$1048576,'FC 180'!AB$5)</f>
        <v>0</v>
      </c>
      <c r="AC20" s="174">
        <f>SUMIFS('C. a Pagar'!$G$7:$G$1048576,'C. a Pagar'!$D$7:$D$1048576,'FC 180'!$B20,'C. a Pagar'!$C$7:$C$1048576,'FC 180'!AC$5)</f>
        <v>0</v>
      </c>
      <c r="AD20" s="174">
        <f>SUMIFS('C. a Pagar'!$G$7:$G$1048576,'C. a Pagar'!$D$7:$D$1048576,'FC 180'!$B20,'C. a Pagar'!$C$7:$C$1048576,'FC 180'!AD$5)</f>
        <v>0</v>
      </c>
      <c r="AE20" s="174">
        <f>SUMIFS('C. a Pagar'!$G$7:$G$1048576,'C. a Pagar'!$D$7:$D$1048576,'FC 180'!$B20,'C. a Pagar'!$C$7:$C$1048576,'FC 180'!AE$5)</f>
        <v>0</v>
      </c>
      <c r="AF20" s="174">
        <f>SUMIFS('C. a Pagar'!$G$7:$G$1048576,'C. a Pagar'!$D$7:$D$1048576,'FC 180'!$B20,'C. a Pagar'!$C$7:$C$1048576,'FC 180'!AF$5)</f>
        <v>0</v>
      </c>
      <c r="AG20" s="174">
        <f>SUMIFS('C. a Pagar'!$G$7:$G$1048576,'C. a Pagar'!$D$7:$D$1048576,'FC 180'!$B20,'C. a Pagar'!$C$7:$C$1048576,'FC 180'!AG$5)</f>
        <v>0</v>
      </c>
      <c r="AH20" s="174">
        <f>SUMIFS('C. a Pagar'!$G$7:$G$1048576,'C. a Pagar'!$D$7:$D$1048576,'FC 180'!$B20,'C. a Pagar'!$C$7:$C$1048576,'FC 180'!AH$5)</f>
        <v>0</v>
      </c>
      <c r="AI20" s="174">
        <f>SUMIFS('C. a Pagar'!$G$7:$G$1048576,'C. a Pagar'!$D$7:$D$1048576,'FC 180'!$B20,'C. a Pagar'!$C$7:$C$1048576,'FC 180'!AI$5)</f>
        <v>0</v>
      </c>
      <c r="AJ20" s="175">
        <f t="shared" si="24"/>
        <v>0</v>
      </c>
      <c r="AK20" s="174">
        <f>SUMIFS('C. a Pagar'!$G$7:$G$1048576,'C. a Pagar'!$D$7:$D$1048576,'FC 180'!$B20,'C. a Pagar'!$C$7:$C$1048576,'FC 180'!AK$5)</f>
        <v>0</v>
      </c>
      <c r="AL20" s="174">
        <f>SUMIFS('C. a Pagar'!$G$7:$G$1048576,'C. a Pagar'!$D$7:$D$1048576,'FC 180'!$B20,'C. a Pagar'!$C$7:$C$1048576,'FC 180'!AL$5)</f>
        <v>0</v>
      </c>
      <c r="AM20" s="174">
        <f>SUMIFS('C. a Pagar'!$G$7:$G$1048576,'C. a Pagar'!$D$7:$D$1048576,'FC 180'!$B20,'C. a Pagar'!$C$7:$C$1048576,'FC 180'!AM$5)</f>
        <v>0</v>
      </c>
      <c r="AN20" s="174">
        <f>SUMIFS('C. a Pagar'!$G$7:$G$1048576,'C. a Pagar'!$D$7:$D$1048576,'FC 180'!$B20,'C. a Pagar'!$C$7:$C$1048576,'FC 180'!AN$5)</f>
        <v>0</v>
      </c>
      <c r="AO20" s="174">
        <f>SUMIFS('C. a Pagar'!$G$7:$G$1048576,'C. a Pagar'!$D$7:$D$1048576,'FC 180'!$B20,'C. a Pagar'!$C$7:$C$1048576,'FC 180'!AO$5)</f>
        <v>0</v>
      </c>
      <c r="AP20" s="174">
        <f>SUMIFS('C. a Pagar'!$G$7:$G$1048576,'C. a Pagar'!$D$7:$D$1048576,'FC 180'!$B20,'C. a Pagar'!$C$7:$C$1048576,'FC 180'!AP$5)</f>
        <v>0</v>
      </c>
      <c r="AQ20" s="174">
        <f>SUMIFS('C. a Pagar'!$G$7:$G$1048576,'C. a Pagar'!$D$7:$D$1048576,'FC 180'!$B20,'C. a Pagar'!$C$7:$C$1048576,'FC 180'!AQ$5)</f>
        <v>0</v>
      </c>
      <c r="AR20" s="174">
        <f>SUMIFS('C. a Pagar'!$G$7:$G$1048576,'C. a Pagar'!$D$7:$D$1048576,'FC 180'!$B20,'C. a Pagar'!$C$7:$C$1048576,'FC 180'!AR$5)</f>
        <v>0</v>
      </c>
      <c r="AS20" s="174">
        <f>SUMIFS('C. a Pagar'!$G$7:$G$1048576,'C. a Pagar'!$D$7:$D$1048576,'FC 180'!$B20,'C. a Pagar'!$C$7:$C$1048576,'FC 180'!AS$5)</f>
        <v>0</v>
      </c>
      <c r="AT20" s="174">
        <f>SUMIFS('C. a Pagar'!$G$7:$G$1048576,'C. a Pagar'!$D$7:$D$1048576,'FC 180'!$B20,'C. a Pagar'!$C$7:$C$1048576,'FC 180'!AT$5)</f>
        <v>0</v>
      </c>
      <c r="AU20" s="174">
        <f>SUMIFS('C. a Pagar'!$G$7:$G$1048576,'C. a Pagar'!$D$7:$D$1048576,'FC 180'!$B20,'C. a Pagar'!$C$7:$C$1048576,'FC 180'!AU$5)</f>
        <v>0</v>
      </c>
      <c r="AV20" s="174">
        <f>SUMIFS('C. a Pagar'!$G$7:$G$1048576,'C. a Pagar'!$D$7:$D$1048576,'FC 180'!$B20,'C. a Pagar'!$C$7:$C$1048576,'FC 180'!AV$5)</f>
        <v>0</v>
      </c>
      <c r="AW20" s="174">
        <f>SUMIFS('C. a Pagar'!$G$7:$G$1048576,'C. a Pagar'!$D$7:$D$1048576,'FC 180'!$B20,'C. a Pagar'!$C$7:$C$1048576,'FC 180'!AW$5)</f>
        <v>0</v>
      </c>
      <c r="AX20" s="174">
        <f>SUMIFS('C. a Pagar'!$G$7:$G$1048576,'C. a Pagar'!$D$7:$D$1048576,'FC 180'!$B20,'C. a Pagar'!$C$7:$C$1048576,'FC 180'!AX$5)</f>
        <v>0</v>
      </c>
      <c r="AY20" s="174">
        <f>SUMIFS('C. a Pagar'!$G$7:$G$1048576,'C. a Pagar'!$D$7:$D$1048576,'FC 180'!$B20,'C. a Pagar'!$C$7:$C$1048576,'FC 180'!AY$5)</f>
        <v>0</v>
      </c>
      <c r="AZ20" s="174">
        <f>SUMIFS('C. a Pagar'!$G$7:$G$1048576,'C. a Pagar'!$D$7:$D$1048576,'FC 180'!$B20,'C. a Pagar'!$C$7:$C$1048576,'FC 180'!AZ$5)</f>
        <v>0</v>
      </c>
      <c r="BA20" s="174">
        <f>SUMIFS('C. a Pagar'!$G$7:$G$1048576,'C. a Pagar'!$D$7:$D$1048576,'FC 180'!$B20,'C. a Pagar'!$C$7:$C$1048576,'FC 180'!BA$5)</f>
        <v>0</v>
      </c>
      <c r="BB20" s="174">
        <f>SUMIFS('C. a Pagar'!$G$7:$G$1048576,'C. a Pagar'!$D$7:$D$1048576,'FC 180'!$B20,'C. a Pagar'!$C$7:$C$1048576,'FC 180'!BB$5)</f>
        <v>0</v>
      </c>
      <c r="BC20" s="174">
        <f>SUMIFS('C. a Pagar'!$G$7:$G$1048576,'C. a Pagar'!$D$7:$D$1048576,'FC 180'!$B20,'C. a Pagar'!$C$7:$C$1048576,'FC 180'!BC$5)</f>
        <v>0</v>
      </c>
      <c r="BD20" s="174">
        <f>SUMIFS('C. a Pagar'!$G$7:$G$1048576,'C. a Pagar'!$D$7:$D$1048576,'FC 180'!$B20,'C. a Pagar'!$C$7:$C$1048576,'FC 180'!BD$5)</f>
        <v>0</v>
      </c>
      <c r="BE20" s="174">
        <f>SUMIFS('C. a Pagar'!$G$7:$G$1048576,'C. a Pagar'!$D$7:$D$1048576,'FC 180'!$B20,'C. a Pagar'!$C$7:$C$1048576,'FC 180'!BE$5)</f>
        <v>0</v>
      </c>
      <c r="BF20" s="174">
        <f>SUMIFS('C. a Pagar'!$G$7:$G$1048576,'C. a Pagar'!$D$7:$D$1048576,'FC 180'!$B20,'C. a Pagar'!$C$7:$C$1048576,'FC 180'!BF$5)</f>
        <v>0</v>
      </c>
      <c r="BG20" s="174">
        <f>SUMIFS('C. a Pagar'!$G$7:$G$1048576,'C. a Pagar'!$D$7:$D$1048576,'FC 180'!$B20,'C. a Pagar'!$C$7:$C$1048576,'FC 180'!BG$5)</f>
        <v>0</v>
      </c>
      <c r="BH20" s="174">
        <f>SUMIFS('C. a Pagar'!$G$7:$G$1048576,'C. a Pagar'!$D$7:$D$1048576,'FC 180'!$B20,'C. a Pagar'!$C$7:$C$1048576,'FC 180'!BH$5)</f>
        <v>0</v>
      </c>
      <c r="BI20" s="174">
        <f>SUMIFS('C. a Pagar'!$G$7:$G$1048576,'C. a Pagar'!$D$7:$D$1048576,'FC 180'!$B20,'C. a Pagar'!$C$7:$C$1048576,'FC 180'!BI$5)</f>
        <v>0</v>
      </c>
      <c r="BJ20" s="174">
        <f>SUMIFS('C. a Pagar'!$G$7:$G$1048576,'C. a Pagar'!$D$7:$D$1048576,'FC 180'!$B20,'C. a Pagar'!$C$7:$C$1048576,'FC 180'!BJ$5)</f>
        <v>0</v>
      </c>
      <c r="BK20" s="174">
        <f>SUMIFS('C. a Pagar'!$G$7:$G$1048576,'C. a Pagar'!$D$7:$D$1048576,'FC 180'!$B20,'C. a Pagar'!$C$7:$C$1048576,'FC 180'!BK$5)</f>
        <v>0</v>
      </c>
      <c r="BL20" s="174">
        <f>SUMIFS('C. a Pagar'!$G$7:$G$1048576,'C. a Pagar'!$D$7:$D$1048576,'FC 180'!$B20,'C. a Pagar'!$C$7:$C$1048576,'FC 180'!BL$5)</f>
        <v>0</v>
      </c>
      <c r="BM20" s="174">
        <f>SUMIFS('C. a Pagar'!$G$7:$G$1048576,'C. a Pagar'!$D$7:$D$1048576,'FC 180'!$B20,'C. a Pagar'!$C$7:$C$1048576,'FC 180'!BM$5)</f>
        <v>0</v>
      </c>
      <c r="BN20" s="174">
        <f>SUMIFS('C. a Pagar'!$G$7:$G$1048576,'C. a Pagar'!$D$7:$D$1048576,'FC 180'!$B20,'C. a Pagar'!$C$7:$C$1048576,'FC 180'!BN$5)</f>
        <v>0</v>
      </c>
      <c r="BO20" s="175">
        <f t="shared" si="34"/>
        <v>0</v>
      </c>
      <c r="BP20" s="174"/>
      <c r="BQ20" s="174"/>
      <c r="BR20" s="174"/>
      <c r="BS20" s="174"/>
      <c r="BT20" s="174"/>
      <c r="BU20" s="174"/>
      <c r="BV20" s="174"/>
      <c r="BW20" s="174"/>
      <c r="BX20" s="174"/>
      <c r="BY20" s="174"/>
      <c r="BZ20" s="174"/>
      <c r="CA20" s="174"/>
      <c r="CB20" s="174"/>
      <c r="CC20" s="174"/>
      <c r="CD20" s="174"/>
      <c r="CE20" s="174"/>
      <c r="CF20" s="174"/>
      <c r="CG20" s="174"/>
      <c r="CH20" s="174"/>
      <c r="CI20" s="174"/>
      <c r="CJ20" s="174"/>
      <c r="CK20" s="174"/>
      <c r="CL20" s="174"/>
      <c r="CM20" s="174"/>
      <c r="CN20" s="174"/>
      <c r="CO20" s="174"/>
      <c r="CP20" s="174"/>
      <c r="CQ20" s="174"/>
      <c r="CR20" s="174"/>
      <c r="CS20" s="174"/>
      <c r="CT20" s="174"/>
      <c r="CU20" s="175">
        <f t="shared" si="35"/>
        <v>0</v>
      </c>
      <c r="CV20" s="174"/>
      <c r="CW20" s="174"/>
      <c r="CX20" s="174"/>
      <c r="CY20" s="174"/>
      <c r="CZ20" s="174"/>
      <c r="DA20" s="174"/>
      <c r="DB20" s="174"/>
      <c r="DC20" s="174"/>
      <c r="DD20" s="174"/>
      <c r="DE20" s="174"/>
      <c r="DF20" s="174"/>
      <c r="DG20" s="174"/>
      <c r="DH20" s="174"/>
      <c r="DI20" s="174"/>
      <c r="DJ20" s="174"/>
      <c r="DK20" s="174"/>
      <c r="DL20" s="174"/>
      <c r="DM20" s="174"/>
      <c r="DN20" s="174"/>
      <c r="DO20" s="174"/>
      <c r="DP20" s="174"/>
      <c r="DQ20" s="174"/>
      <c r="DR20" s="174"/>
      <c r="DS20" s="174"/>
      <c r="DT20" s="174"/>
      <c r="DU20" s="174"/>
      <c r="DV20" s="174"/>
      <c r="DW20" s="174"/>
      <c r="DX20" s="174"/>
      <c r="DY20" s="174"/>
      <c r="DZ20" s="174"/>
      <c r="EA20" s="175">
        <f t="shared" si="22"/>
        <v>0</v>
      </c>
      <c r="EB20" s="174"/>
      <c r="EC20" s="174"/>
      <c r="ED20" s="174"/>
      <c r="EE20" s="174"/>
      <c r="EF20" s="174"/>
      <c r="EG20" s="174"/>
      <c r="EH20" s="174"/>
      <c r="EI20" s="174"/>
      <c r="EJ20" s="174"/>
      <c r="EK20" s="174"/>
      <c r="EL20" s="174"/>
      <c r="EM20" s="174"/>
      <c r="EN20" s="174"/>
      <c r="EO20" s="174"/>
      <c r="EP20" s="174"/>
      <c r="EQ20" s="174"/>
      <c r="ER20" s="174"/>
      <c r="ES20" s="174"/>
      <c r="ET20" s="174"/>
      <c r="EU20" s="174"/>
      <c r="EV20" s="174"/>
      <c r="EW20" s="174"/>
      <c r="EX20" s="174"/>
      <c r="EY20" s="174"/>
      <c r="EZ20" s="174"/>
      <c r="FA20" s="174"/>
      <c r="FB20" s="174"/>
      <c r="FC20" s="174"/>
      <c r="FD20" s="175">
        <f>SUM(DX20:FC20)</f>
        <v>0</v>
      </c>
      <c r="FE20" s="174"/>
      <c r="FF20" s="174"/>
      <c r="FG20" s="174"/>
      <c r="FH20" s="174"/>
      <c r="FI20" s="174"/>
      <c r="FJ20" s="174"/>
      <c r="FK20" s="174"/>
      <c r="FL20" s="174"/>
      <c r="FM20" s="174"/>
      <c r="FN20" s="174"/>
      <c r="FO20" s="174"/>
      <c r="FP20" s="174"/>
      <c r="FQ20" s="174"/>
      <c r="FR20" s="174"/>
      <c r="FS20" s="174"/>
      <c r="FT20" s="174"/>
      <c r="FU20" s="174"/>
      <c r="FV20" s="174"/>
      <c r="FW20" s="174"/>
      <c r="FX20" s="174"/>
      <c r="FY20" s="174"/>
      <c r="FZ20" s="174"/>
      <c r="GA20" s="174"/>
      <c r="GB20" s="174"/>
      <c r="GC20" s="174"/>
      <c r="GD20" s="174"/>
      <c r="GE20" s="174"/>
      <c r="GF20" s="174"/>
      <c r="GG20" s="174"/>
      <c r="GH20" s="174"/>
      <c r="GI20" s="174"/>
      <c r="GJ20" s="175">
        <f t="shared" si="36"/>
        <v>0</v>
      </c>
      <c r="GK20" s="174"/>
      <c r="GL20" s="174"/>
      <c r="GM20" s="174"/>
      <c r="GN20" s="174"/>
      <c r="GO20" s="174"/>
      <c r="GP20" s="174"/>
      <c r="GQ20" s="174"/>
      <c r="GR20" s="174"/>
      <c r="GS20" s="174"/>
      <c r="GT20" s="174"/>
      <c r="GU20" s="174"/>
      <c r="GV20" s="174"/>
      <c r="GW20" s="174"/>
      <c r="GX20" s="174"/>
      <c r="GY20" s="174"/>
      <c r="GZ20" s="174"/>
      <c r="HA20" s="174"/>
      <c r="HB20" s="174"/>
      <c r="HC20" s="174"/>
      <c r="HD20" s="174"/>
      <c r="HE20" s="174"/>
      <c r="HF20" s="174"/>
      <c r="HG20" s="174"/>
      <c r="HH20" s="174"/>
      <c r="HI20" s="174"/>
      <c r="HJ20" s="174"/>
      <c r="HK20" s="174"/>
      <c r="HL20" s="174"/>
      <c r="HM20" s="174"/>
      <c r="HN20" s="174"/>
    </row>
    <row r="21" spans="1:222" hidden="1" outlineLevel="1" x14ac:dyDescent="0.25">
      <c r="A21" s="53">
        <v>16</v>
      </c>
      <c r="B21" s="56" t="str">
        <f>VLOOKUP(A21,Config!$A$8:$B$176,2,0)</f>
        <v>RECOMPRA</v>
      </c>
      <c r="C21" s="57"/>
      <c r="D21" s="61"/>
      <c r="E21" s="174">
        <f>SUMIFS('C. a Pagar'!$I$7:$I$1048576,'C. a Pagar'!$D$7:$D$1048576,'FC 180'!E$5,'C. a Pagar'!$E$7:$E$1048576,'FC 180'!$B21)</f>
        <v>0</v>
      </c>
      <c r="F21" s="174">
        <f>SUMIFS('C. a Pagar'!$I$7:$I$1048576,'C. a Pagar'!$D$7:$D$1048576,'FC 180'!F$5,'C. a Pagar'!$E$7:$E$1048576,'FC 180'!$B21)</f>
        <v>0</v>
      </c>
      <c r="G21" s="174">
        <f>SUMIFS('C. a Pagar'!$I$7:$I$1048576,'C. a Pagar'!$D$7:$D$1048576,'FC 180'!G$5,'C. a Pagar'!$E$7:$E$1048576,'FC 180'!$B21)</f>
        <v>0</v>
      </c>
      <c r="H21" s="174">
        <f>SUMIFS('C. a Pagar'!$I$7:$I$1048576,'C. a Pagar'!$D$7:$D$1048576,'FC 180'!H$5,'C. a Pagar'!$E$7:$E$1048576,'FC 180'!$B21)</f>
        <v>0</v>
      </c>
      <c r="I21" s="174">
        <f>SUMIFS('C. a Pagar'!$I$7:$I$1048576,'C. a Pagar'!$D$7:$D$1048576,'FC 180'!I$5,'C. a Pagar'!$E$7:$E$1048576,'FC 180'!$B21)</f>
        <v>0</v>
      </c>
      <c r="J21" s="174">
        <f>SUMIFS('C. a Pagar'!$I$7:$I$1048576,'C. a Pagar'!$D$7:$D$1048576,'FC 180'!J$5,'C. a Pagar'!$E$7:$E$1048576,'FC 180'!$B21)</f>
        <v>0</v>
      </c>
      <c r="K21" s="174">
        <f>SUMIFS('C. a Pagar'!$I$7:$I$1048576,'C. a Pagar'!$D$7:$D$1048576,'FC 180'!K$5,'C. a Pagar'!$E$7:$E$1048576,'FC 180'!$B21)</f>
        <v>0</v>
      </c>
      <c r="L21" s="174">
        <f>SUMIFS('C. a Pagar'!$I$7:$I$1048576,'C. a Pagar'!$D$7:$D$1048576,'FC 180'!L$5,'C. a Pagar'!$E$7:$E$1048576,'FC 180'!$B21)</f>
        <v>0</v>
      </c>
      <c r="M21" s="174">
        <f>SUMIFS('C. a Pagar'!$I$7:$I$1048576,'C. a Pagar'!$D$7:$D$1048576,'FC 180'!M$5,'C. a Pagar'!$E$7:$E$1048576,'FC 180'!$B21)</f>
        <v>0</v>
      </c>
      <c r="N21" s="174">
        <f>SUMIFS('C. a Pagar'!$I$7:$I$1048576,'C. a Pagar'!$D$7:$D$1048576,'FC 180'!N$5,'C. a Pagar'!$E$7:$E$1048576,'FC 180'!$B21)</f>
        <v>0</v>
      </c>
      <c r="O21" s="174">
        <f>SUMIFS('C. a Pagar'!$I$7:$I$1048576,'C. a Pagar'!$D$7:$D$1048576,'FC 180'!O$5,'C. a Pagar'!$E$7:$E$1048576,'FC 180'!$B21)</f>
        <v>0</v>
      </c>
      <c r="P21" s="174">
        <f>SUMIFS('C. a Pagar'!$I$7:$I$1048576,'C. a Pagar'!$D$7:$D$1048576,'FC 180'!P$5,'C. a Pagar'!$E$7:$E$1048576,'FC 180'!$B21)</f>
        <v>0</v>
      </c>
      <c r="Q21" s="174">
        <f>SUMIFS('C. a Pagar'!$I$7:$I$1048576,'C. a Pagar'!$D$7:$D$1048576,'FC 180'!Q$5,'C. a Pagar'!$E$7:$E$1048576,'FC 180'!$B21)</f>
        <v>0</v>
      </c>
      <c r="R21" s="174">
        <f>SUMIFS('C. a Pagar'!$I$7:$I$1048576,'C. a Pagar'!$D$7:$D$1048576,'FC 180'!R$5,'C. a Pagar'!$E$7:$E$1048576,'FC 180'!$B21)</f>
        <v>0</v>
      </c>
      <c r="S21" s="174">
        <f>SUMIFS('C. a Pagar'!$I$7:$I$1048576,'C. a Pagar'!$D$7:$D$1048576,'FC 180'!S$5,'C. a Pagar'!$E$7:$E$1048576,'FC 180'!$B21)</f>
        <v>0</v>
      </c>
      <c r="T21" s="174">
        <f>SUMIFS('C. a Pagar'!$I$7:$I$1048576,'C. a Pagar'!$D$7:$D$1048576,'FC 180'!T$5,'C. a Pagar'!$E$7:$E$1048576,'FC 180'!$B21)</f>
        <v>0</v>
      </c>
      <c r="U21" s="174">
        <f>SUMIFS('C. a Pagar'!$I$7:$I$1048576,'C. a Pagar'!$D$7:$D$1048576,'FC 180'!U$5,'C. a Pagar'!$E$7:$E$1048576,'FC 180'!$B21)</f>
        <v>0</v>
      </c>
      <c r="V21" s="174">
        <f>SUMIFS('C. a Pagar'!$G$7:$G$1048576,'C. a Pagar'!$D$7:$D$1048576,'FC 180'!$B21,'C. a Pagar'!$C$7:$C$1048576,'FC 180'!V$5)</f>
        <v>0</v>
      </c>
      <c r="W21" s="174">
        <f>SUMIFS('C. a Pagar'!$G$7:$G$1048576,'C. a Pagar'!$D$7:$D$1048576,'FC 180'!$B21,'C. a Pagar'!$C$7:$C$1048576,'FC 180'!W$5)</f>
        <v>0</v>
      </c>
      <c r="X21" s="174">
        <f>SUMIFS('C. a Pagar'!$G$7:$G$1048576,'C. a Pagar'!$D$7:$D$1048576,'FC 180'!$B21,'C. a Pagar'!$C$7:$C$1048576,'FC 180'!X$5)</f>
        <v>0</v>
      </c>
      <c r="Y21" s="174">
        <f>SUMIFS('C. a Pagar'!$G$7:$G$1048576,'C. a Pagar'!$D$7:$D$1048576,'FC 180'!$B21,'C. a Pagar'!$C$7:$C$1048576,'FC 180'!Y$5)</f>
        <v>0</v>
      </c>
      <c r="Z21" s="174">
        <f>SUMIFS('C. a Pagar'!$G$7:$G$1048576,'C. a Pagar'!$D$7:$D$1048576,'FC 180'!$B21,'C. a Pagar'!$C$7:$C$1048576,'FC 180'!Z$5)</f>
        <v>0</v>
      </c>
      <c r="AA21" s="174">
        <f>SUMIFS('C. a Pagar'!$G$7:$G$1048576,'C. a Pagar'!$D$7:$D$1048576,'FC 180'!$B21,'C. a Pagar'!$C$7:$C$1048576,'FC 180'!AA$5)</f>
        <v>0</v>
      </c>
      <c r="AB21" s="174">
        <f>SUMIFS('C. a Pagar'!$G$7:$G$1048576,'C. a Pagar'!$D$7:$D$1048576,'FC 180'!$B21,'C. a Pagar'!$C$7:$C$1048576,'FC 180'!AB$5)</f>
        <v>0</v>
      </c>
      <c r="AC21" s="174">
        <f>SUMIFS('C. a Pagar'!$G$7:$G$1048576,'C. a Pagar'!$D$7:$D$1048576,'FC 180'!$B21,'C. a Pagar'!$C$7:$C$1048576,'FC 180'!AC$5)</f>
        <v>12550</v>
      </c>
      <c r="AD21" s="174">
        <f>SUMIFS('C. a Pagar'!$G$7:$G$1048576,'C. a Pagar'!$D$7:$D$1048576,'FC 180'!$B21,'C. a Pagar'!$C$7:$C$1048576,'FC 180'!AD$5)</f>
        <v>0</v>
      </c>
      <c r="AE21" s="174">
        <f>SUMIFS('C. a Pagar'!$G$7:$G$1048576,'C. a Pagar'!$D$7:$D$1048576,'FC 180'!$B21,'C. a Pagar'!$C$7:$C$1048576,'FC 180'!AE$5)</f>
        <v>0</v>
      </c>
      <c r="AF21" s="174">
        <f>SUMIFS('C. a Pagar'!$G$7:$G$1048576,'C. a Pagar'!$D$7:$D$1048576,'FC 180'!$B21,'C. a Pagar'!$C$7:$C$1048576,'FC 180'!AF$5)</f>
        <v>0</v>
      </c>
      <c r="AG21" s="174">
        <f>SUMIFS('C. a Pagar'!$G$7:$G$1048576,'C. a Pagar'!$D$7:$D$1048576,'FC 180'!$B21,'C. a Pagar'!$C$7:$C$1048576,'FC 180'!AG$5)</f>
        <v>0</v>
      </c>
      <c r="AH21" s="174">
        <f>SUMIFS('C. a Pagar'!$G$7:$G$1048576,'C. a Pagar'!$D$7:$D$1048576,'FC 180'!$B21,'C. a Pagar'!$C$7:$C$1048576,'FC 180'!AH$5)</f>
        <v>0</v>
      </c>
      <c r="AI21" s="174">
        <f>SUMIFS('C. a Pagar'!$G$7:$G$1048576,'C. a Pagar'!$D$7:$D$1048576,'FC 180'!$B21,'C. a Pagar'!$C$7:$C$1048576,'FC 180'!AI$5)</f>
        <v>0</v>
      </c>
      <c r="AJ21" s="177">
        <f t="shared" si="24"/>
        <v>12550</v>
      </c>
      <c r="AK21" s="174">
        <f>SUMIFS('C. a Pagar'!$G$7:$G$1048576,'C. a Pagar'!$D$7:$D$1048576,'FC 180'!$B21,'C. a Pagar'!$C$7:$C$1048576,'FC 180'!AK$5)</f>
        <v>0</v>
      </c>
      <c r="AL21" s="174">
        <f>SUMIFS('C. a Pagar'!$G$7:$G$1048576,'C. a Pagar'!$D$7:$D$1048576,'FC 180'!$B21,'C. a Pagar'!$C$7:$C$1048576,'FC 180'!AL$5)</f>
        <v>0</v>
      </c>
      <c r="AM21" s="174">
        <f>SUMIFS('C. a Pagar'!$G$7:$G$1048576,'C. a Pagar'!$D$7:$D$1048576,'FC 180'!$B21,'C. a Pagar'!$C$7:$C$1048576,'FC 180'!AM$5)</f>
        <v>0</v>
      </c>
      <c r="AN21" s="174">
        <f>SUMIFS('C. a Pagar'!$G$7:$G$1048576,'C. a Pagar'!$D$7:$D$1048576,'FC 180'!$B21,'C. a Pagar'!$C$7:$C$1048576,'FC 180'!AN$5)</f>
        <v>0</v>
      </c>
      <c r="AO21" s="174">
        <f>SUMIFS('C. a Pagar'!$G$7:$G$1048576,'C. a Pagar'!$D$7:$D$1048576,'FC 180'!$B21,'C. a Pagar'!$C$7:$C$1048576,'FC 180'!AO$5)</f>
        <v>0</v>
      </c>
      <c r="AP21" s="174">
        <f>SUMIFS('C. a Pagar'!$G$7:$G$1048576,'C. a Pagar'!$D$7:$D$1048576,'FC 180'!$B21,'C. a Pagar'!$C$7:$C$1048576,'FC 180'!AP$5)</f>
        <v>0</v>
      </c>
      <c r="AQ21" s="174">
        <f>SUMIFS('C. a Pagar'!$G$7:$G$1048576,'C. a Pagar'!$D$7:$D$1048576,'FC 180'!$B21,'C. a Pagar'!$C$7:$C$1048576,'FC 180'!AQ$5)</f>
        <v>0</v>
      </c>
      <c r="AR21" s="174">
        <f>SUMIFS('C. a Pagar'!$G$7:$G$1048576,'C. a Pagar'!$D$7:$D$1048576,'FC 180'!$B21,'C. a Pagar'!$C$7:$C$1048576,'FC 180'!AR$5)</f>
        <v>0</v>
      </c>
      <c r="AS21" s="174">
        <f>SUMIFS('C. a Pagar'!$G$7:$G$1048576,'C. a Pagar'!$D$7:$D$1048576,'FC 180'!$B21,'C. a Pagar'!$C$7:$C$1048576,'FC 180'!AS$5)</f>
        <v>0</v>
      </c>
      <c r="AT21" s="174">
        <f>SUMIFS('C. a Pagar'!$G$7:$G$1048576,'C. a Pagar'!$D$7:$D$1048576,'FC 180'!$B21,'C. a Pagar'!$C$7:$C$1048576,'FC 180'!AT$5)</f>
        <v>0</v>
      </c>
      <c r="AU21" s="174">
        <f>SUMIFS('C. a Pagar'!$G$7:$G$1048576,'C. a Pagar'!$D$7:$D$1048576,'FC 180'!$B21,'C. a Pagar'!$C$7:$C$1048576,'FC 180'!AU$5)</f>
        <v>0</v>
      </c>
      <c r="AV21" s="174">
        <f>SUMIFS('C. a Pagar'!$G$7:$G$1048576,'C. a Pagar'!$D$7:$D$1048576,'FC 180'!$B21,'C. a Pagar'!$C$7:$C$1048576,'FC 180'!AV$5)</f>
        <v>0</v>
      </c>
      <c r="AW21" s="174">
        <f>SUMIFS('C. a Pagar'!$G$7:$G$1048576,'C. a Pagar'!$D$7:$D$1048576,'FC 180'!$B21,'C. a Pagar'!$C$7:$C$1048576,'FC 180'!AW$5)</f>
        <v>0</v>
      </c>
      <c r="AX21" s="174">
        <f>SUMIFS('C. a Pagar'!$G$7:$G$1048576,'C. a Pagar'!$D$7:$D$1048576,'FC 180'!$B21,'C. a Pagar'!$C$7:$C$1048576,'FC 180'!AX$5)</f>
        <v>0</v>
      </c>
      <c r="AY21" s="174">
        <f>SUMIFS('C. a Pagar'!$G$7:$G$1048576,'C. a Pagar'!$D$7:$D$1048576,'FC 180'!$B21,'C. a Pagar'!$C$7:$C$1048576,'FC 180'!AY$5)</f>
        <v>0</v>
      </c>
      <c r="AZ21" s="174">
        <f>SUMIFS('C. a Pagar'!$G$7:$G$1048576,'C. a Pagar'!$D$7:$D$1048576,'FC 180'!$B21,'C. a Pagar'!$C$7:$C$1048576,'FC 180'!AZ$5)</f>
        <v>0</v>
      </c>
      <c r="BA21" s="174">
        <f>SUMIFS('C. a Pagar'!$G$7:$G$1048576,'C. a Pagar'!$D$7:$D$1048576,'FC 180'!$B21,'C. a Pagar'!$C$7:$C$1048576,'FC 180'!BA$5)</f>
        <v>0</v>
      </c>
      <c r="BB21" s="174">
        <f>SUMIFS('C. a Pagar'!$G$7:$G$1048576,'C. a Pagar'!$D$7:$D$1048576,'FC 180'!$B21,'C. a Pagar'!$C$7:$C$1048576,'FC 180'!BB$5)</f>
        <v>0</v>
      </c>
      <c r="BC21" s="174">
        <f>SUMIFS('C. a Pagar'!$G$7:$G$1048576,'C. a Pagar'!$D$7:$D$1048576,'FC 180'!$B21,'C. a Pagar'!$C$7:$C$1048576,'FC 180'!BC$5)</f>
        <v>0</v>
      </c>
      <c r="BD21" s="174">
        <f>SUMIFS('C. a Pagar'!$G$7:$G$1048576,'C. a Pagar'!$D$7:$D$1048576,'FC 180'!$B21,'C. a Pagar'!$C$7:$C$1048576,'FC 180'!BD$5)</f>
        <v>0</v>
      </c>
      <c r="BE21" s="174">
        <f>SUMIFS('C. a Pagar'!$G$7:$G$1048576,'C. a Pagar'!$D$7:$D$1048576,'FC 180'!$B21,'C. a Pagar'!$C$7:$C$1048576,'FC 180'!BE$5)</f>
        <v>0</v>
      </c>
      <c r="BF21" s="174">
        <f>SUMIFS('C. a Pagar'!$G$7:$G$1048576,'C. a Pagar'!$D$7:$D$1048576,'FC 180'!$B21,'C. a Pagar'!$C$7:$C$1048576,'FC 180'!BF$5)</f>
        <v>0</v>
      </c>
      <c r="BG21" s="174">
        <f>SUMIFS('C. a Pagar'!$G$7:$G$1048576,'C. a Pagar'!$D$7:$D$1048576,'FC 180'!$B21,'C. a Pagar'!$C$7:$C$1048576,'FC 180'!BG$5)</f>
        <v>0</v>
      </c>
      <c r="BH21" s="174">
        <f>SUMIFS('C. a Pagar'!$G$7:$G$1048576,'C. a Pagar'!$D$7:$D$1048576,'FC 180'!$B21,'C. a Pagar'!$C$7:$C$1048576,'FC 180'!BH$5)</f>
        <v>0</v>
      </c>
      <c r="BI21" s="174">
        <f>SUMIFS('C. a Pagar'!$G$7:$G$1048576,'C. a Pagar'!$D$7:$D$1048576,'FC 180'!$B21,'C. a Pagar'!$C$7:$C$1048576,'FC 180'!BI$5)</f>
        <v>0</v>
      </c>
      <c r="BJ21" s="174">
        <f>SUMIFS('C. a Pagar'!$G$7:$G$1048576,'C. a Pagar'!$D$7:$D$1048576,'FC 180'!$B21,'C. a Pagar'!$C$7:$C$1048576,'FC 180'!BJ$5)</f>
        <v>0</v>
      </c>
      <c r="BK21" s="174">
        <f>SUMIFS('C. a Pagar'!$G$7:$G$1048576,'C. a Pagar'!$D$7:$D$1048576,'FC 180'!$B21,'C. a Pagar'!$C$7:$C$1048576,'FC 180'!BK$5)</f>
        <v>0</v>
      </c>
      <c r="BL21" s="174">
        <f>SUMIFS('C. a Pagar'!$G$7:$G$1048576,'C. a Pagar'!$D$7:$D$1048576,'FC 180'!$B21,'C. a Pagar'!$C$7:$C$1048576,'FC 180'!BL$5)</f>
        <v>0</v>
      </c>
      <c r="BM21" s="174">
        <f>SUMIFS('C. a Pagar'!$G$7:$G$1048576,'C. a Pagar'!$D$7:$D$1048576,'FC 180'!$B21,'C. a Pagar'!$C$7:$C$1048576,'FC 180'!BM$5)</f>
        <v>0</v>
      </c>
      <c r="BN21" s="174">
        <f>SUMIFS('C. a Pagar'!$G$7:$G$1048576,'C. a Pagar'!$D$7:$D$1048576,'FC 180'!$B21,'C. a Pagar'!$C$7:$C$1048576,'FC 180'!BN$5)</f>
        <v>0</v>
      </c>
      <c r="BO21" s="177">
        <f t="shared" si="34"/>
        <v>0</v>
      </c>
      <c r="BP21" s="174"/>
      <c r="BQ21" s="174"/>
      <c r="BR21" s="174"/>
      <c r="BS21" s="174"/>
      <c r="BT21" s="174"/>
      <c r="BU21" s="174"/>
      <c r="BV21" s="174"/>
      <c r="BW21" s="174"/>
      <c r="BX21" s="174"/>
      <c r="BY21" s="174"/>
      <c r="BZ21" s="174"/>
      <c r="CA21" s="174"/>
      <c r="CB21" s="174"/>
      <c r="CC21" s="174"/>
      <c r="CD21" s="174"/>
      <c r="CE21" s="174"/>
      <c r="CF21" s="174"/>
      <c r="CG21" s="174"/>
      <c r="CH21" s="174"/>
      <c r="CI21" s="174"/>
      <c r="CJ21" s="174"/>
      <c r="CK21" s="174"/>
      <c r="CL21" s="174"/>
      <c r="CM21" s="174"/>
      <c r="CN21" s="174"/>
      <c r="CO21" s="174"/>
      <c r="CP21" s="174"/>
      <c r="CQ21" s="174"/>
      <c r="CR21" s="174"/>
      <c r="CS21" s="174"/>
      <c r="CT21" s="174"/>
      <c r="CU21" s="177">
        <f t="shared" si="35"/>
        <v>0</v>
      </c>
      <c r="CV21" s="174"/>
      <c r="CW21" s="174"/>
      <c r="CX21" s="174"/>
      <c r="CY21" s="174"/>
      <c r="CZ21" s="174"/>
      <c r="DA21" s="174"/>
      <c r="DB21" s="174"/>
      <c r="DC21" s="174"/>
      <c r="DD21" s="174"/>
      <c r="DE21" s="174"/>
      <c r="DF21" s="174"/>
      <c r="DG21" s="174"/>
      <c r="DH21" s="174"/>
      <c r="DI21" s="174"/>
      <c r="DJ21" s="174"/>
      <c r="DK21" s="174"/>
      <c r="DL21" s="174"/>
      <c r="DM21" s="174"/>
      <c r="DN21" s="174"/>
      <c r="DO21" s="174"/>
      <c r="DP21" s="174"/>
      <c r="DQ21" s="174"/>
      <c r="DR21" s="174"/>
      <c r="DS21" s="174"/>
      <c r="DT21" s="174"/>
      <c r="DU21" s="174"/>
      <c r="DV21" s="174"/>
      <c r="DW21" s="174"/>
      <c r="DX21" s="174"/>
      <c r="DY21" s="174"/>
      <c r="DZ21" s="174"/>
      <c r="EA21" s="177">
        <f t="shared" si="22"/>
        <v>0</v>
      </c>
      <c r="EB21" s="174"/>
      <c r="EC21" s="174"/>
      <c r="ED21" s="174"/>
      <c r="EE21" s="174"/>
      <c r="EF21" s="174"/>
      <c r="EG21" s="174"/>
      <c r="EH21" s="174"/>
      <c r="EI21" s="174"/>
      <c r="EJ21" s="174"/>
      <c r="EK21" s="174"/>
      <c r="EL21" s="174"/>
      <c r="EM21" s="174"/>
      <c r="EN21" s="174"/>
      <c r="EO21" s="174"/>
      <c r="EP21" s="174"/>
      <c r="EQ21" s="174"/>
      <c r="ER21" s="174"/>
      <c r="ES21" s="174"/>
      <c r="ET21" s="174"/>
      <c r="EU21" s="174"/>
      <c r="EV21" s="174"/>
      <c r="EW21" s="174"/>
      <c r="EX21" s="174"/>
      <c r="EY21" s="174"/>
      <c r="EZ21" s="174"/>
      <c r="FA21" s="174"/>
      <c r="FB21" s="174"/>
      <c r="FC21" s="174"/>
      <c r="FD21" s="177">
        <f>SUM(DX21:FC21)</f>
        <v>0</v>
      </c>
      <c r="FE21" s="174"/>
      <c r="FF21" s="174"/>
      <c r="FG21" s="174"/>
      <c r="FH21" s="174"/>
      <c r="FI21" s="174"/>
      <c r="FJ21" s="174"/>
      <c r="FK21" s="174"/>
      <c r="FL21" s="174"/>
      <c r="FM21" s="174"/>
      <c r="FN21" s="174"/>
      <c r="FO21" s="174"/>
      <c r="FP21" s="174"/>
      <c r="FQ21" s="174"/>
      <c r="FR21" s="174"/>
      <c r="FS21" s="174"/>
      <c r="FT21" s="174"/>
      <c r="FU21" s="174"/>
      <c r="FV21" s="174"/>
      <c r="FW21" s="174"/>
      <c r="FX21" s="174"/>
      <c r="FY21" s="174"/>
      <c r="FZ21" s="174"/>
      <c r="GA21" s="174"/>
      <c r="GB21" s="174"/>
      <c r="GC21" s="174"/>
      <c r="GD21" s="174"/>
      <c r="GE21" s="174"/>
      <c r="GF21" s="174"/>
      <c r="GG21" s="174"/>
      <c r="GH21" s="174"/>
      <c r="GI21" s="174"/>
      <c r="GJ21" s="177">
        <f t="shared" si="36"/>
        <v>0</v>
      </c>
      <c r="GK21" s="174"/>
      <c r="GL21" s="174"/>
      <c r="GM21" s="174"/>
      <c r="GN21" s="174"/>
      <c r="GO21" s="174"/>
      <c r="GP21" s="174"/>
      <c r="GQ21" s="174"/>
      <c r="GR21" s="174"/>
      <c r="GS21" s="174"/>
      <c r="GT21" s="174"/>
      <c r="GU21" s="174"/>
      <c r="GV21" s="174"/>
      <c r="GW21" s="174"/>
      <c r="GX21" s="174"/>
      <c r="GY21" s="174"/>
      <c r="GZ21" s="174"/>
      <c r="HA21" s="174"/>
      <c r="HB21" s="174"/>
      <c r="HC21" s="174"/>
      <c r="HD21" s="174"/>
      <c r="HE21" s="174"/>
      <c r="HF21" s="174"/>
      <c r="HG21" s="174"/>
      <c r="HH21" s="174"/>
      <c r="HI21" s="174"/>
      <c r="HJ21" s="174"/>
      <c r="HK21" s="174"/>
      <c r="HL21" s="174"/>
      <c r="HM21" s="174"/>
      <c r="HN21" s="174"/>
    </row>
    <row r="22" spans="1:222" ht="16.5" collapsed="1" thickBot="1" x14ac:dyDescent="0.3">
      <c r="A22" s="53">
        <v>17</v>
      </c>
      <c r="B22" s="267" t="s">
        <v>14</v>
      </c>
      <c r="C22" s="266"/>
      <c r="D22" s="61"/>
      <c r="E22" s="266">
        <f t="shared" ref="E22:AJ22" si="37">E6-E12</f>
        <v>0</v>
      </c>
      <c r="F22" s="266">
        <f t="shared" si="37"/>
        <v>0</v>
      </c>
      <c r="G22" s="266">
        <f t="shared" si="37"/>
        <v>0</v>
      </c>
      <c r="H22" s="266">
        <f t="shared" si="37"/>
        <v>0</v>
      </c>
      <c r="I22" s="266">
        <f t="shared" si="37"/>
        <v>0</v>
      </c>
      <c r="J22" s="266">
        <f t="shared" si="37"/>
        <v>0</v>
      </c>
      <c r="K22" s="266">
        <f t="shared" si="37"/>
        <v>0</v>
      </c>
      <c r="L22" s="266">
        <f t="shared" si="37"/>
        <v>0</v>
      </c>
      <c r="M22" s="266">
        <f t="shared" si="37"/>
        <v>0</v>
      </c>
      <c r="N22" s="266">
        <f t="shared" si="37"/>
        <v>0</v>
      </c>
      <c r="O22" s="266">
        <f t="shared" si="37"/>
        <v>0</v>
      </c>
      <c r="P22" s="266">
        <f t="shared" si="37"/>
        <v>0</v>
      </c>
      <c r="Q22" s="266">
        <f t="shared" si="37"/>
        <v>0</v>
      </c>
      <c r="R22" s="266">
        <f t="shared" si="37"/>
        <v>0</v>
      </c>
      <c r="S22" s="266">
        <f t="shared" si="37"/>
        <v>0</v>
      </c>
      <c r="T22" s="266">
        <f t="shared" si="37"/>
        <v>0</v>
      </c>
      <c r="U22" s="266">
        <f t="shared" si="37"/>
        <v>0</v>
      </c>
      <c r="V22" s="266">
        <f t="shared" si="37"/>
        <v>0</v>
      </c>
      <c r="W22" s="266">
        <f t="shared" si="37"/>
        <v>0</v>
      </c>
      <c r="X22" s="266">
        <f t="shared" si="37"/>
        <v>-5000</v>
      </c>
      <c r="Y22" s="266">
        <f t="shared" si="37"/>
        <v>0</v>
      </c>
      <c r="Z22" s="266">
        <f t="shared" si="37"/>
        <v>0</v>
      </c>
      <c r="AA22" s="266">
        <f t="shared" si="37"/>
        <v>0</v>
      </c>
      <c r="AB22" s="266">
        <f t="shared" si="37"/>
        <v>0</v>
      </c>
      <c r="AC22" s="266">
        <f t="shared" si="37"/>
        <v>-12550</v>
      </c>
      <c r="AD22" s="266">
        <f t="shared" si="37"/>
        <v>0</v>
      </c>
      <c r="AE22" s="266">
        <f t="shared" si="37"/>
        <v>-353.14</v>
      </c>
      <c r="AF22" s="266">
        <f t="shared" si="37"/>
        <v>0</v>
      </c>
      <c r="AG22" s="266">
        <f t="shared" si="37"/>
        <v>0</v>
      </c>
      <c r="AH22" s="266">
        <f t="shared" si="37"/>
        <v>0</v>
      </c>
      <c r="AI22" s="266">
        <f t="shared" si="37"/>
        <v>0</v>
      </c>
      <c r="AJ22" s="281">
        <f t="shared" si="37"/>
        <v>-17903.14</v>
      </c>
      <c r="AK22" s="266">
        <f>AK6-AK12</f>
        <v>0</v>
      </c>
      <c r="AL22" s="266">
        <f t="shared" ref="AL22:BL22" si="38">AL6-AL12</f>
        <v>0</v>
      </c>
      <c r="AM22" s="266">
        <f t="shared" si="38"/>
        <v>0</v>
      </c>
      <c r="AN22" s="266">
        <f t="shared" si="38"/>
        <v>0</v>
      </c>
      <c r="AO22" s="266">
        <f t="shared" si="38"/>
        <v>0</v>
      </c>
      <c r="AP22" s="266">
        <f t="shared" si="38"/>
        <v>0</v>
      </c>
      <c r="AQ22" s="266">
        <f t="shared" si="38"/>
        <v>0</v>
      </c>
      <c r="AR22" s="266">
        <f t="shared" si="38"/>
        <v>0</v>
      </c>
      <c r="AS22" s="266">
        <f t="shared" si="38"/>
        <v>0</v>
      </c>
      <c r="AT22" s="266">
        <f t="shared" si="38"/>
        <v>0</v>
      </c>
      <c r="AU22" s="266">
        <f t="shared" si="38"/>
        <v>0</v>
      </c>
      <c r="AV22" s="266">
        <f t="shared" si="38"/>
        <v>0</v>
      </c>
      <c r="AW22" s="266">
        <f t="shared" si="38"/>
        <v>0</v>
      </c>
      <c r="AX22" s="266">
        <f t="shared" si="38"/>
        <v>0</v>
      </c>
      <c r="AY22" s="266">
        <f t="shared" si="38"/>
        <v>0</v>
      </c>
      <c r="AZ22" s="266">
        <f t="shared" si="38"/>
        <v>0</v>
      </c>
      <c r="BA22" s="266">
        <f t="shared" si="38"/>
        <v>0</v>
      </c>
      <c r="BB22" s="266">
        <f t="shared" si="38"/>
        <v>0</v>
      </c>
      <c r="BC22" s="266">
        <f t="shared" si="38"/>
        <v>0</v>
      </c>
      <c r="BD22" s="266">
        <f t="shared" si="38"/>
        <v>0</v>
      </c>
      <c r="BE22" s="266">
        <f t="shared" si="38"/>
        <v>0</v>
      </c>
      <c r="BF22" s="266">
        <f t="shared" si="38"/>
        <v>0</v>
      </c>
      <c r="BG22" s="266">
        <f t="shared" si="38"/>
        <v>0</v>
      </c>
      <c r="BH22" s="266">
        <f t="shared" si="38"/>
        <v>0</v>
      </c>
      <c r="BI22" s="266">
        <f t="shared" si="38"/>
        <v>0</v>
      </c>
      <c r="BJ22" s="266">
        <f t="shared" si="38"/>
        <v>0</v>
      </c>
      <c r="BK22" s="266">
        <f t="shared" si="38"/>
        <v>0</v>
      </c>
      <c r="BL22" s="266">
        <f t="shared" si="38"/>
        <v>0</v>
      </c>
      <c r="BM22" s="266">
        <f>BM6-BM12</f>
        <v>0</v>
      </c>
      <c r="BN22" s="266">
        <f>BN6-BN12</f>
        <v>0</v>
      </c>
      <c r="BO22" s="281">
        <f t="shared" ref="BO22:CR22" si="39">BO6-BO12</f>
        <v>0</v>
      </c>
      <c r="BP22" s="266">
        <f t="shared" si="39"/>
        <v>0</v>
      </c>
      <c r="BQ22" s="266">
        <f t="shared" si="39"/>
        <v>0</v>
      </c>
      <c r="BR22" s="266">
        <f t="shared" si="39"/>
        <v>0</v>
      </c>
      <c r="BS22" s="266">
        <f t="shared" si="39"/>
        <v>0</v>
      </c>
      <c r="BT22" s="266">
        <f t="shared" si="39"/>
        <v>0</v>
      </c>
      <c r="BU22" s="266">
        <f t="shared" si="39"/>
        <v>0</v>
      </c>
      <c r="BV22" s="266">
        <f t="shared" si="39"/>
        <v>0</v>
      </c>
      <c r="BW22" s="266">
        <f t="shared" si="39"/>
        <v>0</v>
      </c>
      <c r="BX22" s="266">
        <f t="shared" si="39"/>
        <v>0</v>
      </c>
      <c r="BY22" s="266">
        <f t="shared" si="39"/>
        <v>0</v>
      </c>
      <c r="BZ22" s="266">
        <f t="shared" si="39"/>
        <v>0</v>
      </c>
      <c r="CA22" s="266">
        <f t="shared" si="39"/>
        <v>0</v>
      </c>
      <c r="CB22" s="266">
        <f t="shared" si="39"/>
        <v>0</v>
      </c>
      <c r="CC22" s="266">
        <f t="shared" si="39"/>
        <v>0</v>
      </c>
      <c r="CD22" s="266">
        <f t="shared" si="39"/>
        <v>0</v>
      </c>
      <c r="CE22" s="266">
        <f t="shared" si="39"/>
        <v>0</v>
      </c>
      <c r="CF22" s="266">
        <f t="shared" si="39"/>
        <v>0</v>
      </c>
      <c r="CG22" s="266">
        <f t="shared" si="39"/>
        <v>0</v>
      </c>
      <c r="CH22" s="266">
        <f t="shared" si="39"/>
        <v>0</v>
      </c>
      <c r="CI22" s="266">
        <f t="shared" si="39"/>
        <v>0</v>
      </c>
      <c r="CJ22" s="266">
        <f t="shared" si="39"/>
        <v>0</v>
      </c>
      <c r="CK22" s="266">
        <f t="shared" si="39"/>
        <v>0</v>
      </c>
      <c r="CL22" s="266">
        <f t="shared" si="39"/>
        <v>0</v>
      </c>
      <c r="CM22" s="266">
        <f t="shared" si="39"/>
        <v>0</v>
      </c>
      <c r="CN22" s="266">
        <f t="shared" si="39"/>
        <v>0</v>
      </c>
      <c r="CO22" s="266">
        <f t="shared" si="39"/>
        <v>0</v>
      </c>
      <c r="CP22" s="266">
        <f t="shared" si="39"/>
        <v>0</v>
      </c>
      <c r="CQ22" s="266">
        <f t="shared" si="39"/>
        <v>0</v>
      </c>
      <c r="CR22" s="266">
        <f t="shared" si="39"/>
        <v>0</v>
      </c>
      <c r="CS22" s="266">
        <f>CS6-CS12</f>
        <v>0</v>
      </c>
      <c r="CT22" s="266">
        <f>CT6-CT12</f>
        <v>0</v>
      </c>
      <c r="CU22" s="281">
        <f t="shared" ref="CU22:DW22" si="40">CU6-CU12</f>
        <v>0</v>
      </c>
      <c r="CV22" s="266">
        <f t="shared" si="40"/>
        <v>0</v>
      </c>
      <c r="CW22" s="266">
        <f t="shared" si="40"/>
        <v>0</v>
      </c>
      <c r="CX22" s="266">
        <f t="shared" si="40"/>
        <v>0</v>
      </c>
      <c r="CY22" s="266">
        <f t="shared" si="40"/>
        <v>0</v>
      </c>
      <c r="CZ22" s="266">
        <f t="shared" si="40"/>
        <v>0</v>
      </c>
      <c r="DA22" s="266">
        <f t="shared" si="40"/>
        <v>0</v>
      </c>
      <c r="DB22" s="266">
        <f t="shared" si="40"/>
        <v>0</v>
      </c>
      <c r="DC22" s="266">
        <f t="shared" si="40"/>
        <v>0</v>
      </c>
      <c r="DD22" s="266">
        <f t="shared" si="40"/>
        <v>0</v>
      </c>
      <c r="DE22" s="266">
        <f t="shared" si="40"/>
        <v>0</v>
      </c>
      <c r="DF22" s="266">
        <f t="shared" si="40"/>
        <v>0</v>
      </c>
      <c r="DG22" s="266">
        <f t="shared" si="40"/>
        <v>0</v>
      </c>
      <c r="DH22" s="266">
        <f t="shared" si="40"/>
        <v>0</v>
      </c>
      <c r="DI22" s="266">
        <f t="shared" si="40"/>
        <v>0</v>
      </c>
      <c r="DJ22" s="266">
        <f t="shared" si="40"/>
        <v>0</v>
      </c>
      <c r="DK22" s="266">
        <f t="shared" si="40"/>
        <v>0</v>
      </c>
      <c r="DL22" s="266">
        <f t="shared" si="40"/>
        <v>0</v>
      </c>
      <c r="DM22" s="266">
        <f t="shared" si="40"/>
        <v>0</v>
      </c>
      <c r="DN22" s="266">
        <f t="shared" si="40"/>
        <v>0</v>
      </c>
      <c r="DO22" s="266">
        <f t="shared" si="40"/>
        <v>0</v>
      </c>
      <c r="DP22" s="266">
        <f t="shared" si="40"/>
        <v>0</v>
      </c>
      <c r="DQ22" s="266">
        <f t="shared" si="40"/>
        <v>0</v>
      </c>
      <c r="DR22" s="266">
        <f t="shared" si="40"/>
        <v>0</v>
      </c>
      <c r="DS22" s="266">
        <f t="shared" si="40"/>
        <v>0</v>
      </c>
      <c r="DT22" s="266">
        <f t="shared" si="40"/>
        <v>0</v>
      </c>
      <c r="DU22" s="266">
        <f t="shared" si="40"/>
        <v>0</v>
      </c>
      <c r="DV22" s="266">
        <f t="shared" si="40"/>
        <v>0</v>
      </c>
      <c r="DW22" s="266">
        <f t="shared" si="40"/>
        <v>0</v>
      </c>
      <c r="DX22" s="266">
        <f>DX6-DX12</f>
        <v>0</v>
      </c>
      <c r="DY22" s="266">
        <f>DY6-DY12</f>
        <v>0</v>
      </c>
      <c r="DZ22" s="266">
        <f>DZ6-DZ12</f>
        <v>0</v>
      </c>
      <c r="EA22" s="281">
        <f t="shared" ref="EA22:FC22" si="41">EA6-EA12</f>
        <v>0</v>
      </c>
      <c r="EB22" s="266">
        <f t="shared" si="41"/>
        <v>0</v>
      </c>
      <c r="EC22" s="266">
        <f t="shared" si="41"/>
        <v>0</v>
      </c>
      <c r="ED22" s="266">
        <f t="shared" si="41"/>
        <v>0</v>
      </c>
      <c r="EE22" s="266">
        <f t="shared" si="41"/>
        <v>0</v>
      </c>
      <c r="EF22" s="266">
        <f t="shared" si="41"/>
        <v>0</v>
      </c>
      <c r="EG22" s="266">
        <f t="shared" si="41"/>
        <v>0</v>
      </c>
      <c r="EH22" s="266">
        <f t="shared" si="41"/>
        <v>0</v>
      </c>
      <c r="EI22" s="266">
        <f t="shared" si="41"/>
        <v>0</v>
      </c>
      <c r="EJ22" s="266">
        <f t="shared" si="41"/>
        <v>0</v>
      </c>
      <c r="EK22" s="266">
        <f t="shared" si="41"/>
        <v>0</v>
      </c>
      <c r="EL22" s="266">
        <f t="shared" si="41"/>
        <v>0</v>
      </c>
      <c r="EM22" s="266">
        <f t="shared" si="41"/>
        <v>0</v>
      </c>
      <c r="EN22" s="266">
        <f t="shared" si="41"/>
        <v>0</v>
      </c>
      <c r="EO22" s="266">
        <f t="shared" si="41"/>
        <v>0</v>
      </c>
      <c r="EP22" s="266">
        <f t="shared" si="41"/>
        <v>0</v>
      </c>
      <c r="EQ22" s="266">
        <f t="shared" si="41"/>
        <v>0</v>
      </c>
      <c r="ER22" s="266">
        <f t="shared" si="41"/>
        <v>0</v>
      </c>
      <c r="ES22" s="266">
        <f t="shared" si="41"/>
        <v>0</v>
      </c>
      <c r="ET22" s="266">
        <f t="shared" si="41"/>
        <v>0</v>
      </c>
      <c r="EU22" s="266">
        <f t="shared" si="41"/>
        <v>0</v>
      </c>
      <c r="EV22" s="266">
        <f t="shared" si="41"/>
        <v>0</v>
      </c>
      <c r="EW22" s="266">
        <f t="shared" si="41"/>
        <v>0</v>
      </c>
      <c r="EX22" s="266">
        <f t="shared" si="41"/>
        <v>0</v>
      </c>
      <c r="EY22" s="266">
        <f t="shared" si="41"/>
        <v>0</v>
      </c>
      <c r="EZ22" s="266">
        <f t="shared" si="41"/>
        <v>0</v>
      </c>
      <c r="FA22" s="266">
        <f t="shared" si="41"/>
        <v>0</v>
      </c>
      <c r="FB22" s="266">
        <f t="shared" si="41"/>
        <v>0</v>
      </c>
      <c r="FC22" s="266">
        <f t="shared" si="41"/>
        <v>0</v>
      </c>
      <c r="FD22" s="281">
        <f t="shared" ref="FD22:GH22" si="42">FD6-FD12</f>
        <v>0</v>
      </c>
      <c r="FE22" s="266">
        <f t="shared" si="42"/>
        <v>0</v>
      </c>
      <c r="FF22" s="266">
        <f t="shared" si="42"/>
        <v>0</v>
      </c>
      <c r="FG22" s="266">
        <f t="shared" si="42"/>
        <v>0</v>
      </c>
      <c r="FH22" s="266">
        <f t="shared" si="42"/>
        <v>0</v>
      </c>
      <c r="FI22" s="266">
        <f t="shared" si="42"/>
        <v>0</v>
      </c>
      <c r="FJ22" s="266">
        <f t="shared" si="42"/>
        <v>0</v>
      </c>
      <c r="FK22" s="266">
        <f t="shared" si="42"/>
        <v>0</v>
      </c>
      <c r="FL22" s="266">
        <f t="shared" si="42"/>
        <v>0</v>
      </c>
      <c r="FM22" s="266">
        <f t="shared" si="42"/>
        <v>0</v>
      </c>
      <c r="FN22" s="266">
        <f t="shared" si="42"/>
        <v>0</v>
      </c>
      <c r="FO22" s="266">
        <f t="shared" si="42"/>
        <v>0</v>
      </c>
      <c r="FP22" s="266">
        <f t="shared" si="42"/>
        <v>0</v>
      </c>
      <c r="FQ22" s="266">
        <f t="shared" si="42"/>
        <v>0</v>
      </c>
      <c r="FR22" s="266">
        <f t="shared" si="42"/>
        <v>0</v>
      </c>
      <c r="FS22" s="266">
        <f t="shared" si="42"/>
        <v>0</v>
      </c>
      <c r="FT22" s="266">
        <f t="shared" si="42"/>
        <v>0</v>
      </c>
      <c r="FU22" s="266">
        <f t="shared" si="42"/>
        <v>0</v>
      </c>
      <c r="FV22" s="266">
        <f t="shared" si="42"/>
        <v>0</v>
      </c>
      <c r="FW22" s="266">
        <f t="shared" si="42"/>
        <v>0</v>
      </c>
      <c r="FX22" s="266">
        <f t="shared" si="42"/>
        <v>0</v>
      </c>
      <c r="FY22" s="266">
        <f t="shared" si="42"/>
        <v>0</v>
      </c>
      <c r="FZ22" s="266">
        <f t="shared" si="42"/>
        <v>0</v>
      </c>
      <c r="GA22" s="266">
        <f t="shared" si="42"/>
        <v>0</v>
      </c>
      <c r="GB22" s="266">
        <f t="shared" si="42"/>
        <v>0</v>
      </c>
      <c r="GC22" s="266">
        <f t="shared" si="42"/>
        <v>0</v>
      </c>
      <c r="GD22" s="266">
        <f t="shared" si="42"/>
        <v>0</v>
      </c>
      <c r="GE22" s="266">
        <f t="shared" si="42"/>
        <v>0</v>
      </c>
      <c r="GF22" s="266">
        <f t="shared" si="42"/>
        <v>0</v>
      </c>
      <c r="GG22" s="266">
        <f t="shared" si="42"/>
        <v>0</v>
      </c>
      <c r="GH22" s="266">
        <f t="shared" si="42"/>
        <v>0</v>
      </c>
      <c r="GI22" s="266">
        <f>GI6-GI12</f>
        <v>0</v>
      </c>
      <c r="GJ22" s="281">
        <v>0</v>
      </c>
      <c r="GK22" s="266">
        <f t="shared" ref="GK22:HN22" si="43">GK6-GK12</f>
        <v>0</v>
      </c>
      <c r="GL22" s="266">
        <f t="shared" si="43"/>
        <v>0</v>
      </c>
      <c r="GM22" s="266">
        <f t="shared" si="43"/>
        <v>0</v>
      </c>
      <c r="GN22" s="266">
        <f t="shared" si="43"/>
        <v>0</v>
      </c>
      <c r="GO22" s="266">
        <f t="shared" si="43"/>
        <v>0</v>
      </c>
      <c r="GP22" s="266">
        <f t="shared" si="43"/>
        <v>0</v>
      </c>
      <c r="GQ22" s="266">
        <f t="shared" si="43"/>
        <v>0</v>
      </c>
      <c r="GR22" s="266">
        <f t="shared" si="43"/>
        <v>0</v>
      </c>
      <c r="GS22" s="266">
        <f t="shared" si="43"/>
        <v>0</v>
      </c>
      <c r="GT22" s="266">
        <f t="shared" si="43"/>
        <v>0</v>
      </c>
      <c r="GU22" s="266">
        <f t="shared" si="43"/>
        <v>0</v>
      </c>
      <c r="GV22" s="266">
        <f t="shared" si="43"/>
        <v>0</v>
      </c>
      <c r="GW22" s="266">
        <f t="shared" si="43"/>
        <v>0</v>
      </c>
      <c r="GX22" s="266">
        <f t="shared" si="43"/>
        <v>0</v>
      </c>
      <c r="GY22" s="266">
        <f t="shared" si="43"/>
        <v>0</v>
      </c>
      <c r="GZ22" s="266">
        <f t="shared" si="43"/>
        <v>0</v>
      </c>
      <c r="HA22" s="266">
        <f t="shared" si="43"/>
        <v>0</v>
      </c>
      <c r="HB22" s="266">
        <f t="shared" si="43"/>
        <v>0</v>
      </c>
      <c r="HC22" s="266">
        <f t="shared" si="43"/>
        <v>0</v>
      </c>
      <c r="HD22" s="266">
        <f t="shared" si="43"/>
        <v>0</v>
      </c>
      <c r="HE22" s="266">
        <f t="shared" si="43"/>
        <v>0</v>
      </c>
      <c r="HF22" s="266">
        <f t="shared" si="43"/>
        <v>0</v>
      </c>
      <c r="HG22" s="266">
        <f t="shared" si="43"/>
        <v>0</v>
      </c>
      <c r="HH22" s="266">
        <f t="shared" si="43"/>
        <v>0</v>
      </c>
      <c r="HI22" s="266">
        <f t="shared" si="43"/>
        <v>0</v>
      </c>
      <c r="HJ22" s="266">
        <f t="shared" si="43"/>
        <v>0</v>
      </c>
      <c r="HK22" s="266">
        <f t="shared" si="43"/>
        <v>0</v>
      </c>
      <c r="HL22" s="266">
        <f t="shared" si="43"/>
        <v>0</v>
      </c>
      <c r="HM22" s="266">
        <f t="shared" si="43"/>
        <v>0</v>
      </c>
      <c r="HN22" s="266">
        <f t="shared" si="43"/>
        <v>0</v>
      </c>
    </row>
    <row r="23" spans="1:222" ht="16.5" thickBot="1" x14ac:dyDescent="0.3">
      <c r="A23" s="53">
        <v>18</v>
      </c>
      <c r="B23" s="283" t="s">
        <v>15</v>
      </c>
      <c r="C23" s="241"/>
      <c r="D23" s="61"/>
      <c r="E23" s="241">
        <f t="shared" ref="E23:AJ23" si="44">E24+E31</f>
        <v>0</v>
      </c>
      <c r="F23" s="241">
        <f t="shared" si="44"/>
        <v>0</v>
      </c>
      <c r="G23" s="241">
        <f t="shared" si="44"/>
        <v>0</v>
      </c>
      <c r="H23" s="241">
        <f t="shared" si="44"/>
        <v>0</v>
      </c>
      <c r="I23" s="241">
        <f t="shared" si="44"/>
        <v>0</v>
      </c>
      <c r="J23" s="241">
        <f t="shared" si="44"/>
        <v>0</v>
      </c>
      <c r="K23" s="241">
        <f t="shared" si="44"/>
        <v>0</v>
      </c>
      <c r="L23" s="241">
        <f t="shared" si="44"/>
        <v>0</v>
      </c>
      <c r="M23" s="241">
        <f t="shared" si="44"/>
        <v>0</v>
      </c>
      <c r="N23" s="241">
        <f t="shared" si="44"/>
        <v>0</v>
      </c>
      <c r="O23" s="241">
        <f t="shared" si="44"/>
        <v>0</v>
      </c>
      <c r="P23" s="241">
        <f t="shared" si="44"/>
        <v>0</v>
      </c>
      <c r="Q23" s="241">
        <f t="shared" si="44"/>
        <v>0</v>
      </c>
      <c r="R23" s="241">
        <f t="shared" si="44"/>
        <v>0</v>
      </c>
      <c r="S23" s="241">
        <f t="shared" si="44"/>
        <v>0</v>
      </c>
      <c r="T23" s="241">
        <f t="shared" si="44"/>
        <v>0</v>
      </c>
      <c r="U23" s="241">
        <f t="shared" si="44"/>
        <v>0</v>
      </c>
      <c r="V23" s="241">
        <f t="shared" si="44"/>
        <v>0</v>
      </c>
      <c r="W23" s="241">
        <f t="shared" si="44"/>
        <v>550</v>
      </c>
      <c r="X23" s="241">
        <f t="shared" si="44"/>
        <v>63080.32</v>
      </c>
      <c r="Y23" s="241">
        <f t="shared" si="44"/>
        <v>0</v>
      </c>
      <c r="Z23" s="241">
        <f t="shared" si="44"/>
        <v>0</v>
      </c>
      <c r="AA23" s="241">
        <f t="shared" si="44"/>
        <v>4050</v>
      </c>
      <c r="AB23" s="241">
        <f t="shared" si="44"/>
        <v>7425.45</v>
      </c>
      <c r="AC23" s="241">
        <f t="shared" si="44"/>
        <v>8169.87</v>
      </c>
      <c r="AD23" s="241">
        <f t="shared" si="44"/>
        <v>19032.239999999998</v>
      </c>
      <c r="AE23" s="241">
        <f t="shared" si="44"/>
        <v>163367.36000000002</v>
      </c>
      <c r="AF23" s="241">
        <f t="shared" si="44"/>
        <v>0</v>
      </c>
      <c r="AG23" s="241">
        <f t="shared" si="44"/>
        <v>0</v>
      </c>
      <c r="AH23" s="241">
        <f t="shared" si="44"/>
        <v>4050</v>
      </c>
      <c r="AI23" s="241">
        <f t="shared" si="44"/>
        <v>12544.880000000001</v>
      </c>
      <c r="AJ23" s="281">
        <f t="shared" si="44"/>
        <v>282270.12000000005</v>
      </c>
      <c r="AK23" s="241">
        <f t="shared" ref="AK23:BP23" si="45">AK24+AK31</f>
        <v>19589.870000000003</v>
      </c>
      <c r="AL23" s="241">
        <f t="shared" si="45"/>
        <v>9513</v>
      </c>
      <c r="AM23" s="241">
        <f t="shared" si="45"/>
        <v>168408.65000000002</v>
      </c>
      <c r="AN23" s="241">
        <f t="shared" si="45"/>
        <v>0</v>
      </c>
      <c r="AO23" s="241">
        <f t="shared" si="45"/>
        <v>6246.63</v>
      </c>
      <c r="AP23" s="241">
        <f t="shared" si="45"/>
        <v>4050</v>
      </c>
      <c r="AQ23" s="241">
        <f t="shared" si="45"/>
        <v>12544.869999999999</v>
      </c>
      <c r="AR23" s="241">
        <f t="shared" si="45"/>
        <v>11199.03</v>
      </c>
      <c r="AS23" s="241">
        <f t="shared" si="45"/>
        <v>9513</v>
      </c>
      <c r="AT23" s="241">
        <f t="shared" si="45"/>
        <v>165543.51</v>
      </c>
      <c r="AU23" s="241">
        <f t="shared" si="45"/>
        <v>0</v>
      </c>
      <c r="AV23" s="241">
        <f t="shared" si="45"/>
        <v>51246.63</v>
      </c>
      <c r="AW23" s="241">
        <f t="shared" si="45"/>
        <v>34906.269999999997</v>
      </c>
      <c r="AX23" s="241">
        <f t="shared" si="45"/>
        <v>5575.5</v>
      </c>
      <c r="AY23" s="241">
        <f t="shared" si="45"/>
        <v>53039.93</v>
      </c>
      <c r="AZ23" s="241">
        <f t="shared" si="45"/>
        <v>9757.130000000001</v>
      </c>
      <c r="BA23" s="241">
        <f t="shared" si="45"/>
        <v>65668.84</v>
      </c>
      <c r="BB23" s="241">
        <f t="shared" si="45"/>
        <v>0</v>
      </c>
      <c r="BC23" s="241">
        <f t="shared" si="45"/>
        <v>6246.63</v>
      </c>
      <c r="BD23" s="241">
        <f t="shared" si="45"/>
        <v>24906.57</v>
      </c>
      <c r="BE23" s="241">
        <f t="shared" si="45"/>
        <v>4566.66</v>
      </c>
      <c r="BF23" s="241">
        <f t="shared" si="45"/>
        <v>48262.34</v>
      </c>
      <c r="BG23" s="241">
        <f t="shared" si="45"/>
        <v>4181.63</v>
      </c>
      <c r="BH23" s="241">
        <f t="shared" si="45"/>
        <v>0</v>
      </c>
      <c r="BI23" s="241">
        <f t="shared" si="45"/>
        <v>0</v>
      </c>
      <c r="BJ23" s="241">
        <f t="shared" si="45"/>
        <v>6246.63</v>
      </c>
      <c r="BK23" s="241">
        <f t="shared" si="45"/>
        <v>0</v>
      </c>
      <c r="BL23" s="241">
        <f t="shared" si="45"/>
        <v>4566.66</v>
      </c>
      <c r="BM23" s="241">
        <f t="shared" si="45"/>
        <v>6642.42</v>
      </c>
      <c r="BN23" s="241">
        <f t="shared" si="45"/>
        <v>4181.63</v>
      </c>
      <c r="BO23" s="281">
        <f t="shared" si="45"/>
        <v>736604.03000000014</v>
      </c>
      <c r="BP23" s="241">
        <f t="shared" si="45"/>
        <v>0</v>
      </c>
      <c r="BQ23" s="241">
        <f t="shared" ref="BQ23:CV23" si="46">BQ24+BQ31</f>
        <v>0</v>
      </c>
      <c r="BR23" s="241">
        <f t="shared" si="46"/>
        <v>0</v>
      </c>
      <c r="BS23" s="241">
        <f t="shared" si="46"/>
        <v>0</v>
      </c>
      <c r="BT23" s="241">
        <f t="shared" si="46"/>
        <v>0</v>
      </c>
      <c r="BU23" s="241">
        <f t="shared" si="46"/>
        <v>0</v>
      </c>
      <c r="BV23" s="241">
        <f t="shared" si="46"/>
        <v>0</v>
      </c>
      <c r="BW23" s="241">
        <f t="shared" si="46"/>
        <v>0</v>
      </c>
      <c r="BX23" s="241">
        <f t="shared" si="46"/>
        <v>0</v>
      </c>
      <c r="BY23" s="241">
        <f t="shared" si="46"/>
        <v>0</v>
      </c>
      <c r="BZ23" s="241">
        <f t="shared" si="46"/>
        <v>0</v>
      </c>
      <c r="CA23" s="241">
        <f t="shared" si="46"/>
        <v>0</v>
      </c>
      <c r="CB23" s="241">
        <f t="shared" si="46"/>
        <v>0</v>
      </c>
      <c r="CC23" s="241">
        <f t="shared" si="46"/>
        <v>0</v>
      </c>
      <c r="CD23" s="241">
        <f t="shared" si="46"/>
        <v>0</v>
      </c>
      <c r="CE23" s="241">
        <f t="shared" si="46"/>
        <v>0</v>
      </c>
      <c r="CF23" s="241">
        <f t="shared" si="46"/>
        <v>0</v>
      </c>
      <c r="CG23" s="241">
        <f t="shared" si="46"/>
        <v>0</v>
      </c>
      <c r="CH23" s="241">
        <f t="shared" si="46"/>
        <v>0</v>
      </c>
      <c r="CI23" s="241">
        <f t="shared" si="46"/>
        <v>0</v>
      </c>
      <c r="CJ23" s="241">
        <f t="shared" si="46"/>
        <v>0</v>
      </c>
      <c r="CK23" s="241">
        <f t="shared" si="46"/>
        <v>0</v>
      </c>
      <c r="CL23" s="241">
        <f t="shared" si="46"/>
        <v>0</v>
      </c>
      <c r="CM23" s="241">
        <f t="shared" si="46"/>
        <v>0</v>
      </c>
      <c r="CN23" s="241">
        <f t="shared" si="46"/>
        <v>0</v>
      </c>
      <c r="CO23" s="241">
        <f t="shared" si="46"/>
        <v>0</v>
      </c>
      <c r="CP23" s="241">
        <f t="shared" si="46"/>
        <v>0</v>
      </c>
      <c r="CQ23" s="241">
        <f t="shared" si="46"/>
        <v>0</v>
      </c>
      <c r="CR23" s="241">
        <f t="shared" si="46"/>
        <v>0</v>
      </c>
      <c r="CS23" s="241">
        <f t="shared" si="46"/>
        <v>0</v>
      </c>
      <c r="CT23" s="241">
        <f t="shared" si="46"/>
        <v>0</v>
      </c>
      <c r="CU23" s="281">
        <f t="shared" si="46"/>
        <v>747428.08000000019</v>
      </c>
      <c r="CV23" s="241">
        <f t="shared" si="46"/>
        <v>0</v>
      </c>
      <c r="CW23" s="241">
        <f t="shared" ref="CW23:EB23" si="47">CW24+CW31</f>
        <v>0</v>
      </c>
      <c r="CX23" s="241">
        <f t="shared" si="47"/>
        <v>0</v>
      </c>
      <c r="CY23" s="241">
        <f t="shared" si="47"/>
        <v>0</v>
      </c>
      <c r="CZ23" s="241">
        <f t="shared" si="47"/>
        <v>0</v>
      </c>
      <c r="DA23" s="241">
        <f t="shared" si="47"/>
        <v>0</v>
      </c>
      <c r="DB23" s="241">
        <f t="shared" si="47"/>
        <v>0</v>
      </c>
      <c r="DC23" s="241">
        <f t="shared" si="47"/>
        <v>0</v>
      </c>
      <c r="DD23" s="241">
        <f t="shared" si="47"/>
        <v>0</v>
      </c>
      <c r="DE23" s="241">
        <f t="shared" si="47"/>
        <v>0</v>
      </c>
      <c r="DF23" s="241">
        <f t="shared" si="47"/>
        <v>0</v>
      </c>
      <c r="DG23" s="241">
        <f t="shared" si="47"/>
        <v>0</v>
      </c>
      <c r="DH23" s="241">
        <f t="shared" si="47"/>
        <v>0</v>
      </c>
      <c r="DI23" s="241">
        <f t="shared" si="47"/>
        <v>0</v>
      </c>
      <c r="DJ23" s="241">
        <f t="shared" si="47"/>
        <v>0</v>
      </c>
      <c r="DK23" s="241">
        <f t="shared" si="47"/>
        <v>0</v>
      </c>
      <c r="DL23" s="241">
        <f t="shared" si="47"/>
        <v>0</v>
      </c>
      <c r="DM23" s="241">
        <f t="shared" si="47"/>
        <v>0</v>
      </c>
      <c r="DN23" s="241">
        <f t="shared" si="47"/>
        <v>0</v>
      </c>
      <c r="DO23" s="241">
        <f t="shared" si="47"/>
        <v>0</v>
      </c>
      <c r="DP23" s="241">
        <f t="shared" si="47"/>
        <v>0</v>
      </c>
      <c r="DQ23" s="241">
        <f t="shared" si="47"/>
        <v>0</v>
      </c>
      <c r="DR23" s="241">
        <f t="shared" si="47"/>
        <v>0</v>
      </c>
      <c r="DS23" s="241">
        <f t="shared" si="47"/>
        <v>0</v>
      </c>
      <c r="DT23" s="241">
        <f t="shared" si="47"/>
        <v>0</v>
      </c>
      <c r="DU23" s="241">
        <f t="shared" si="47"/>
        <v>0</v>
      </c>
      <c r="DV23" s="241">
        <f t="shared" si="47"/>
        <v>0</v>
      </c>
      <c r="DW23" s="241">
        <f t="shared" si="47"/>
        <v>0</v>
      </c>
      <c r="DX23" s="241">
        <f t="shared" si="47"/>
        <v>0</v>
      </c>
      <c r="DY23" s="241">
        <f t="shared" si="47"/>
        <v>0</v>
      </c>
      <c r="DZ23" s="241">
        <f t="shared" si="47"/>
        <v>0</v>
      </c>
      <c r="EA23" s="281">
        <f t="shared" si="47"/>
        <v>747428.08000000019</v>
      </c>
      <c r="EB23" s="241">
        <f t="shared" si="47"/>
        <v>0</v>
      </c>
      <c r="EC23" s="241">
        <f t="shared" ref="EC23:FH23" si="48">EC24+EC31</f>
        <v>0</v>
      </c>
      <c r="ED23" s="241">
        <f t="shared" si="48"/>
        <v>0</v>
      </c>
      <c r="EE23" s="241">
        <f t="shared" si="48"/>
        <v>0</v>
      </c>
      <c r="EF23" s="241">
        <f t="shared" si="48"/>
        <v>0</v>
      </c>
      <c r="EG23" s="241">
        <f t="shared" si="48"/>
        <v>0</v>
      </c>
      <c r="EH23" s="241">
        <f t="shared" si="48"/>
        <v>0</v>
      </c>
      <c r="EI23" s="241">
        <f t="shared" si="48"/>
        <v>0</v>
      </c>
      <c r="EJ23" s="241">
        <f t="shared" si="48"/>
        <v>0</v>
      </c>
      <c r="EK23" s="241">
        <f t="shared" si="48"/>
        <v>0</v>
      </c>
      <c r="EL23" s="241">
        <f t="shared" si="48"/>
        <v>0</v>
      </c>
      <c r="EM23" s="241">
        <f t="shared" si="48"/>
        <v>0</v>
      </c>
      <c r="EN23" s="241">
        <f t="shared" si="48"/>
        <v>0</v>
      </c>
      <c r="EO23" s="241">
        <f t="shared" si="48"/>
        <v>0</v>
      </c>
      <c r="EP23" s="241">
        <f t="shared" si="48"/>
        <v>0</v>
      </c>
      <c r="EQ23" s="241">
        <f t="shared" si="48"/>
        <v>0</v>
      </c>
      <c r="ER23" s="241">
        <f t="shared" si="48"/>
        <v>0</v>
      </c>
      <c r="ES23" s="241">
        <f t="shared" si="48"/>
        <v>0</v>
      </c>
      <c r="ET23" s="241">
        <f t="shared" si="48"/>
        <v>0</v>
      </c>
      <c r="EU23" s="241">
        <f t="shared" si="48"/>
        <v>0</v>
      </c>
      <c r="EV23" s="241">
        <f t="shared" si="48"/>
        <v>0</v>
      </c>
      <c r="EW23" s="241">
        <f t="shared" si="48"/>
        <v>0</v>
      </c>
      <c r="EX23" s="241">
        <f t="shared" si="48"/>
        <v>0</v>
      </c>
      <c r="EY23" s="241">
        <f t="shared" si="48"/>
        <v>0</v>
      </c>
      <c r="EZ23" s="241">
        <f t="shared" si="48"/>
        <v>0</v>
      </c>
      <c r="FA23" s="241">
        <f t="shared" si="48"/>
        <v>0</v>
      </c>
      <c r="FB23" s="241">
        <f t="shared" si="48"/>
        <v>0</v>
      </c>
      <c r="FC23" s="241">
        <f t="shared" si="48"/>
        <v>0</v>
      </c>
      <c r="FD23" s="281">
        <f t="shared" si="48"/>
        <v>747428.08000000019</v>
      </c>
      <c r="FE23" s="241">
        <f t="shared" si="48"/>
        <v>0</v>
      </c>
      <c r="FF23" s="241">
        <f t="shared" si="48"/>
        <v>0</v>
      </c>
      <c r="FG23" s="241">
        <f t="shared" si="48"/>
        <v>0</v>
      </c>
      <c r="FH23" s="241">
        <f t="shared" si="48"/>
        <v>0</v>
      </c>
      <c r="FI23" s="241">
        <f t="shared" ref="FI23:GI23" si="49">FI24+FI31</f>
        <v>0</v>
      </c>
      <c r="FJ23" s="241">
        <f t="shared" si="49"/>
        <v>0</v>
      </c>
      <c r="FK23" s="241">
        <f t="shared" si="49"/>
        <v>0</v>
      </c>
      <c r="FL23" s="241">
        <f t="shared" si="49"/>
        <v>0</v>
      </c>
      <c r="FM23" s="241">
        <f t="shared" si="49"/>
        <v>0</v>
      </c>
      <c r="FN23" s="241">
        <f t="shared" si="49"/>
        <v>0</v>
      </c>
      <c r="FO23" s="241">
        <f t="shared" si="49"/>
        <v>0</v>
      </c>
      <c r="FP23" s="241">
        <f t="shared" si="49"/>
        <v>0</v>
      </c>
      <c r="FQ23" s="241">
        <f t="shared" si="49"/>
        <v>0</v>
      </c>
      <c r="FR23" s="241">
        <f t="shared" si="49"/>
        <v>0</v>
      </c>
      <c r="FS23" s="241">
        <f t="shared" si="49"/>
        <v>0</v>
      </c>
      <c r="FT23" s="241">
        <f t="shared" si="49"/>
        <v>0</v>
      </c>
      <c r="FU23" s="241">
        <f t="shared" si="49"/>
        <v>0</v>
      </c>
      <c r="FV23" s="241">
        <f t="shared" si="49"/>
        <v>0</v>
      </c>
      <c r="FW23" s="241">
        <f t="shared" si="49"/>
        <v>0</v>
      </c>
      <c r="FX23" s="241">
        <f t="shared" si="49"/>
        <v>0</v>
      </c>
      <c r="FY23" s="241">
        <f t="shared" si="49"/>
        <v>0</v>
      </c>
      <c r="FZ23" s="241">
        <f t="shared" si="49"/>
        <v>0</v>
      </c>
      <c r="GA23" s="241">
        <f t="shared" si="49"/>
        <v>0</v>
      </c>
      <c r="GB23" s="241">
        <f t="shared" si="49"/>
        <v>0</v>
      </c>
      <c r="GC23" s="241">
        <f t="shared" si="49"/>
        <v>0</v>
      </c>
      <c r="GD23" s="241">
        <f t="shared" si="49"/>
        <v>0</v>
      </c>
      <c r="GE23" s="241">
        <f t="shared" si="49"/>
        <v>0</v>
      </c>
      <c r="GF23" s="241">
        <f t="shared" si="49"/>
        <v>0</v>
      </c>
      <c r="GG23" s="241">
        <f t="shared" si="49"/>
        <v>0</v>
      </c>
      <c r="GH23" s="241">
        <f t="shared" si="49"/>
        <v>0</v>
      </c>
      <c r="GI23" s="241">
        <f t="shared" si="49"/>
        <v>0</v>
      </c>
      <c r="GJ23" s="281">
        <v>0</v>
      </c>
      <c r="GK23" s="241">
        <f t="shared" ref="GK23:HN23" si="50">GK24+GK31</f>
        <v>0</v>
      </c>
      <c r="GL23" s="241">
        <f t="shared" si="50"/>
        <v>0</v>
      </c>
      <c r="GM23" s="241">
        <f t="shared" si="50"/>
        <v>0</v>
      </c>
      <c r="GN23" s="241">
        <f t="shared" si="50"/>
        <v>0</v>
      </c>
      <c r="GO23" s="241">
        <f t="shared" si="50"/>
        <v>0</v>
      </c>
      <c r="GP23" s="241">
        <f t="shared" si="50"/>
        <v>0</v>
      </c>
      <c r="GQ23" s="241">
        <f t="shared" si="50"/>
        <v>0</v>
      </c>
      <c r="GR23" s="241">
        <f t="shared" si="50"/>
        <v>0</v>
      </c>
      <c r="GS23" s="241">
        <f t="shared" si="50"/>
        <v>0</v>
      </c>
      <c r="GT23" s="241">
        <f t="shared" si="50"/>
        <v>0</v>
      </c>
      <c r="GU23" s="241">
        <f t="shared" si="50"/>
        <v>0</v>
      </c>
      <c r="GV23" s="241">
        <f t="shared" si="50"/>
        <v>0</v>
      </c>
      <c r="GW23" s="241">
        <f t="shared" si="50"/>
        <v>0</v>
      </c>
      <c r="GX23" s="241">
        <f t="shared" si="50"/>
        <v>0</v>
      </c>
      <c r="GY23" s="241">
        <f t="shared" si="50"/>
        <v>0</v>
      </c>
      <c r="GZ23" s="241">
        <f t="shared" si="50"/>
        <v>0</v>
      </c>
      <c r="HA23" s="241">
        <f t="shared" si="50"/>
        <v>0</v>
      </c>
      <c r="HB23" s="241">
        <f t="shared" si="50"/>
        <v>0</v>
      </c>
      <c r="HC23" s="241">
        <f t="shared" si="50"/>
        <v>0</v>
      </c>
      <c r="HD23" s="241">
        <f t="shared" si="50"/>
        <v>0</v>
      </c>
      <c r="HE23" s="241">
        <f t="shared" si="50"/>
        <v>0</v>
      </c>
      <c r="HF23" s="241">
        <f t="shared" si="50"/>
        <v>0</v>
      </c>
      <c r="HG23" s="241">
        <f t="shared" si="50"/>
        <v>0</v>
      </c>
      <c r="HH23" s="241">
        <f t="shared" si="50"/>
        <v>0</v>
      </c>
      <c r="HI23" s="241">
        <f t="shared" si="50"/>
        <v>0</v>
      </c>
      <c r="HJ23" s="241">
        <f t="shared" si="50"/>
        <v>0</v>
      </c>
      <c r="HK23" s="241">
        <f t="shared" si="50"/>
        <v>0</v>
      </c>
      <c r="HL23" s="241">
        <f t="shared" si="50"/>
        <v>0</v>
      </c>
      <c r="HM23" s="241">
        <f t="shared" si="50"/>
        <v>0</v>
      </c>
      <c r="HN23" s="241">
        <f t="shared" si="50"/>
        <v>0</v>
      </c>
    </row>
    <row r="24" spans="1:222" ht="16.5" thickBot="1" x14ac:dyDescent="0.3">
      <c r="A24" s="53">
        <v>19</v>
      </c>
      <c r="B24" s="270" t="s">
        <v>16</v>
      </c>
      <c r="C24" s="271"/>
      <c r="D24" s="61"/>
      <c r="E24" s="271">
        <f t="shared" ref="E24:BP24" si="51">SUM(E25:E30)</f>
        <v>0</v>
      </c>
      <c r="F24" s="271">
        <f t="shared" si="51"/>
        <v>0</v>
      </c>
      <c r="G24" s="271">
        <f t="shared" si="51"/>
        <v>0</v>
      </c>
      <c r="H24" s="271">
        <f t="shared" si="51"/>
        <v>0</v>
      </c>
      <c r="I24" s="271">
        <f t="shared" si="51"/>
        <v>0</v>
      </c>
      <c r="J24" s="271">
        <f t="shared" si="51"/>
        <v>0</v>
      </c>
      <c r="K24" s="271">
        <f t="shared" si="51"/>
        <v>0</v>
      </c>
      <c r="L24" s="271">
        <f t="shared" si="51"/>
        <v>0</v>
      </c>
      <c r="M24" s="271">
        <f t="shared" si="51"/>
        <v>0</v>
      </c>
      <c r="N24" s="271">
        <f t="shared" si="51"/>
        <v>0</v>
      </c>
      <c r="O24" s="271">
        <f t="shared" si="51"/>
        <v>0</v>
      </c>
      <c r="P24" s="271">
        <f t="shared" si="51"/>
        <v>0</v>
      </c>
      <c r="Q24" s="271">
        <f t="shared" si="51"/>
        <v>0</v>
      </c>
      <c r="R24" s="271">
        <f t="shared" si="51"/>
        <v>0</v>
      </c>
      <c r="S24" s="271">
        <f t="shared" si="51"/>
        <v>0</v>
      </c>
      <c r="T24" s="271">
        <f t="shared" si="51"/>
        <v>0</v>
      </c>
      <c r="U24" s="271">
        <f t="shared" si="51"/>
        <v>0</v>
      </c>
      <c r="V24" s="271">
        <f t="shared" si="51"/>
        <v>0</v>
      </c>
      <c r="W24" s="271">
        <f t="shared" si="51"/>
        <v>550</v>
      </c>
      <c r="X24" s="271">
        <f t="shared" si="51"/>
        <v>0</v>
      </c>
      <c r="Y24" s="271">
        <f t="shared" si="51"/>
        <v>0</v>
      </c>
      <c r="Z24" s="271">
        <f t="shared" si="51"/>
        <v>0</v>
      </c>
      <c r="AA24" s="271">
        <f t="shared" si="51"/>
        <v>0</v>
      </c>
      <c r="AB24" s="271">
        <f t="shared" si="51"/>
        <v>456.07</v>
      </c>
      <c r="AC24" s="271">
        <f t="shared" si="51"/>
        <v>0</v>
      </c>
      <c r="AD24" s="271">
        <f t="shared" si="51"/>
        <v>0</v>
      </c>
      <c r="AE24" s="271">
        <f t="shared" si="51"/>
        <v>0</v>
      </c>
      <c r="AF24" s="271">
        <f t="shared" si="51"/>
        <v>0</v>
      </c>
      <c r="AG24" s="271">
        <f t="shared" si="51"/>
        <v>0</v>
      </c>
      <c r="AH24" s="271">
        <f t="shared" si="51"/>
        <v>0</v>
      </c>
      <c r="AI24" s="271">
        <f t="shared" si="51"/>
        <v>0</v>
      </c>
      <c r="AJ24" s="282">
        <f t="shared" si="51"/>
        <v>1006.0699999999999</v>
      </c>
      <c r="AK24" s="271">
        <f t="shared" si="51"/>
        <v>0</v>
      </c>
      <c r="AL24" s="271">
        <f t="shared" si="51"/>
        <v>0</v>
      </c>
      <c r="AM24" s="271">
        <f t="shared" si="51"/>
        <v>0</v>
      </c>
      <c r="AN24" s="271">
        <f t="shared" si="51"/>
        <v>0</v>
      </c>
      <c r="AO24" s="271">
        <f t="shared" si="51"/>
        <v>0</v>
      </c>
      <c r="AP24" s="271">
        <f t="shared" si="51"/>
        <v>0</v>
      </c>
      <c r="AQ24" s="271">
        <f t="shared" si="51"/>
        <v>0</v>
      </c>
      <c r="AR24" s="271">
        <f t="shared" si="51"/>
        <v>0</v>
      </c>
      <c r="AS24" s="271">
        <f t="shared" si="51"/>
        <v>0</v>
      </c>
      <c r="AT24" s="271">
        <f t="shared" si="51"/>
        <v>0</v>
      </c>
      <c r="AU24" s="271">
        <f t="shared" si="51"/>
        <v>0</v>
      </c>
      <c r="AV24" s="271">
        <f t="shared" si="51"/>
        <v>45000</v>
      </c>
      <c r="AW24" s="271">
        <f t="shared" si="51"/>
        <v>0</v>
      </c>
      <c r="AX24" s="271">
        <f t="shared" si="51"/>
        <v>0</v>
      </c>
      <c r="AY24" s="271">
        <f t="shared" si="51"/>
        <v>0</v>
      </c>
      <c r="AZ24" s="271">
        <f t="shared" si="51"/>
        <v>0</v>
      </c>
      <c r="BA24" s="271">
        <f t="shared" si="51"/>
        <v>0</v>
      </c>
      <c r="BB24" s="271">
        <f t="shared" si="51"/>
        <v>0</v>
      </c>
      <c r="BC24" s="271">
        <f t="shared" si="51"/>
        <v>0</v>
      </c>
      <c r="BD24" s="271">
        <f t="shared" si="51"/>
        <v>0</v>
      </c>
      <c r="BE24" s="271">
        <f t="shared" si="51"/>
        <v>0</v>
      </c>
      <c r="BF24" s="271">
        <f t="shared" si="51"/>
        <v>0</v>
      </c>
      <c r="BG24" s="271">
        <f t="shared" si="51"/>
        <v>0</v>
      </c>
      <c r="BH24" s="271">
        <f t="shared" si="51"/>
        <v>0</v>
      </c>
      <c r="BI24" s="271">
        <f t="shared" si="51"/>
        <v>0</v>
      </c>
      <c r="BJ24" s="271">
        <f t="shared" si="51"/>
        <v>0</v>
      </c>
      <c r="BK24" s="271">
        <f t="shared" si="51"/>
        <v>0</v>
      </c>
      <c r="BL24" s="271">
        <f t="shared" si="51"/>
        <v>0</v>
      </c>
      <c r="BM24" s="271">
        <f t="shared" si="51"/>
        <v>0</v>
      </c>
      <c r="BN24" s="271">
        <f t="shared" si="51"/>
        <v>0</v>
      </c>
      <c r="BO24" s="282">
        <f t="shared" si="51"/>
        <v>45000</v>
      </c>
      <c r="BP24" s="271">
        <f t="shared" si="51"/>
        <v>0</v>
      </c>
      <c r="BQ24" s="271">
        <f t="shared" ref="BQ24:EB24" si="52">SUM(BQ25:BQ30)</f>
        <v>0</v>
      </c>
      <c r="BR24" s="271">
        <f t="shared" si="52"/>
        <v>0</v>
      </c>
      <c r="BS24" s="271">
        <f t="shared" si="52"/>
        <v>0</v>
      </c>
      <c r="BT24" s="271">
        <f t="shared" si="52"/>
        <v>0</v>
      </c>
      <c r="BU24" s="271">
        <f t="shared" si="52"/>
        <v>0</v>
      </c>
      <c r="BV24" s="271">
        <f t="shared" si="52"/>
        <v>0</v>
      </c>
      <c r="BW24" s="271">
        <f t="shared" si="52"/>
        <v>0</v>
      </c>
      <c r="BX24" s="271">
        <f t="shared" si="52"/>
        <v>0</v>
      </c>
      <c r="BY24" s="271">
        <f t="shared" si="52"/>
        <v>0</v>
      </c>
      <c r="BZ24" s="271">
        <f t="shared" si="52"/>
        <v>0</v>
      </c>
      <c r="CA24" s="271">
        <f t="shared" si="52"/>
        <v>0</v>
      </c>
      <c r="CB24" s="271">
        <f t="shared" si="52"/>
        <v>0</v>
      </c>
      <c r="CC24" s="271">
        <f t="shared" si="52"/>
        <v>0</v>
      </c>
      <c r="CD24" s="271">
        <f t="shared" si="52"/>
        <v>0</v>
      </c>
      <c r="CE24" s="271">
        <f t="shared" si="52"/>
        <v>0</v>
      </c>
      <c r="CF24" s="271">
        <f t="shared" si="52"/>
        <v>0</v>
      </c>
      <c r="CG24" s="271">
        <f t="shared" si="52"/>
        <v>0</v>
      </c>
      <c r="CH24" s="271">
        <f t="shared" si="52"/>
        <v>0</v>
      </c>
      <c r="CI24" s="271">
        <f t="shared" si="52"/>
        <v>0</v>
      </c>
      <c r="CJ24" s="271">
        <f t="shared" si="52"/>
        <v>0</v>
      </c>
      <c r="CK24" s="271">
        <f t="shared" si="52"/>
        <v>0</v>
      </c>
      <c r="CL24" s="271">
        <f t="shared" si="52"/>
        <v>0</v>
      </c>
      <c r="CM24" s="271">
        <f t="shared" si="52"/>
        <v>0</v>
      </c>
      <c r="CN24" s="271">
        <f t="shared" si="52"/>
        <v>0</v>
      </c>
      <c r="CO24" s="271">
        <f t="shared" si="52"/>
        <v>0</v>
      </c>
      <c r="CP24" s="271">
        <f t="shared" si="52"/>
        <v>0</v>
      </c>
      <c r="CQ24" s="271">
        <f t="shared" si="52"/>
        <v>0</v>
      </c>
      <c r="CR24" s="271">
        <f t="shared" si="52"/>
        <v>0</v>
      </c>
      <c r="CS24" s="271">
        <f t="shared" si="52"/>
        <v>0</v>
      </c>
      <c r="CT24" s="271">
        <f t="shared" si="52"/>
        <v>0</v>
      </c>
      <c r="CU24" s="282">
        <f t="shared" si="52"/>
        <v>45000</v>
      </c>
      <c r="CV24" s="271">
        <f t="shared" si="52"/>
        <v>0</v>
      </c>
      <c r="CW24" s="271">
        <f t="shared" si="52"/>
        <v>0</v>
      </c>
      <c r="CX24" s="271">
        <f t="shared" si="52"/>
        <v>0</v>
      </c>
      <c r="CY24" s="271">
        <f t="shared" si="52"/>
        <v>0</v>
      </c>
      <c r="CZ24" s="271">
        <f t="shared" si="52"/>
        <v>0</v>
      </c>
      <c r="DA24" s="271">
        <f t="shared" si="52"/>
        <v>0</v>
      </c>
      <c r="DB24" s="271">
        <f t="shared" si="52"/>
        <v>0</v>
      </c>
      <c r="DC24" s="271">
        <f t="shared" si="52"/>
        <v>0</v>
      </c>
      <c r="DD24" s="271">
        <f t="shared" si="52"/>
        <v>0</v>
      </c>
      <c r="DE24" s="271">
        <f t="shared" si="52"/>
        <v>0</v>
      </c>
      <c r="DF24" s="271">
        <f t="shared" si="52"/>
        <v>0</v>
      </c>
      <c r="DG24" s="271">
        <f t="shared" si="52"/>
        <v>0</v>
      </c>
      <c r="DH24" s="271">
        <f t="shared" si="52"/>
        <v>0</v>
      </c>
      <c r="DI24" s="271">
        <f t="shared" si="52"/>
        <v>0</v>
      </c>
      <c r="DJ24" s="271">
        <f t="shared" si="52"/>
        <v>0</v>
      </c>
      <c r="DK24" s="271">
        <f t="shared" si="52"/>
        <v>0</v>
      </c>
      <c r="DL24" s="271">
        <f t="shared" si="52"/>
        <v>0</v>
      </c>
      <c r="DM24" s="271">
        <f t="shared" si="52"/>
        <v>0</v>
      </c>
      <c r="DN24" s="271">
        <f t="shared" si="52"/>
        <v>0</v>
      </c>
      <c r="DO24" s="271">
        <f t="shared" si="52"/>
        <v>0</v>
      </c>
      <c r="DP24" s="271">
        <f t="shared" si="52"/>
        <v>0</v>
      </c>
      <c r="DQ24" s="271">
        <f t="shared" si="52"/>
        <v>0</v>
      </c>
      <c r="DR24" s="271">
        <f t="shared" si="52"/>
        <v>0</v>
      </c>
      <c r="DS24" s="271">
        <f t="shared" si="52"/>
        <v>0</v>
      </c>
      <c r="DT24" s="271">
        <f t="shared" si="52"/>
        <v>0</v>
      </c>
      <c r="DU24" s="271">
        <f t="shared" si="52"/>
        <v>0</v>
      </c>
      <c r="DV24" s="271">
        <f t="shared" si="52"/>
        <v>0</v>
      </c>
      <c r="DW24" s="271">
        <f t="shared" si="52"/>
        <v>0</v>
      </c>
      <c r="DX24" s="271">
        <f t="shared" si="52"/>
        <v>0</v>
      </c>
      <c r="DY24" s="271">
        <f t="shared" si="52"/>
        <v>0</v>
      </c>
      <c r="DZ24" s="271">
        <f t="shared" si="52"/>
        <v>0</v>
      </c>
      <c r="EA24" s="282">
        <f t="shared" si="52"/>
        <v>45000</v>
      </c>
      <c r="EB24" s="271">
        <f t="shared" si="52"/>
        <v>0</v>
      </c>
      <c r="EC24" s="271">
        <f t="shared" ref="EC24:GN24" si="53">SUM(EC25:EC30)</f>
        <v>0</v>
      </c>
      <c r="ED24" s="271">
        <f t="shared" si="53"/>
        <v>0</v>
      </c>
      <c r="EE24" s="271">
        <f t="shared" si="53"/>
        <v>0</v>
      </c>
      <c r="EF24" s="271">
        <f t="shared" si="53"/>
        <v>0</v>
      </c>
      <c r="EG24" s="271">
        <f t="shared" si="53"/>
        <v>0</v>
      </c>
      <c r="EH24" s="271">
        <f t="shared" si="53"/>
        <v>0</v>
      </c>
      <c r="EI24" s="271">
        <f t="shared" si="53"/>
        <v>0</v>
      </c>
      <c r="EJ24" s="271">
        <f t="shared" si="53"/>
        <v>0</v>
      </c>
      <c r="EK24" s="271">
        <f t="shared" si="53"/>
        <v>0</v>
      </c>
      <c r="EL24" s="271">
        <f t="shared" si="53"/>
        <v>0</v>
      </c>
      <c r="EM24" s="271">
        <f t="shared" si="53"/>
        <v>0</v>
      </c>
      <c r="EN24" s="271">
        <f t="shared" si="53"/>
        <v>0</v>
      </c>
      <c r="EO24" s="271">
        <f t="shared" si="53"/>
        <v>0</v>
      </c>
      <c r="EP24" s="271">
        <f t="shared" si="53"/>
        <v>0</v>
      </c>
      <c r="EQ24" s="271">
        <f t="shared" si="53"/>
        <v>0</v>
      </c>
      <c r="ER24" s="271">
        <f t="shared" si="53"/>
        <v>0</v>
      </c>
      <c r="ES24" s="271">
        <f t="shared" si="53"/>
        <v>0</v>
      </c>
      <c r="ET24" s="271">
        <f t="shared" si="53"/>
        <v>0</v>
      </c>
      <c r="EU24" s="271">
        <f t="shared" si="53"/>
        <v>0</v>
      </c>
      <c r="EV24" s="271">
        <f t="shared" si="53"/>
        <v>0</v>
      </c>
      <c r="EW24" s="271">
        <f t="shared" si="53"/>
        <v>0</v>
      </c>
      <c r="EX24" s="271">
        <f t="shared" si="53"/>
        <v>0</v>
      </c>
      <c r="EY24" s="271">
        <f t="shared" si="53"/>
        <v>0</v>
      </c>
      <c r="EZ24" s="271">
        <f t="shared" si="53"/>
        <v>0</v>
      </c>
      <c r="FA24" s="271">
        <f t="shared" si="53"/>
        <v>0</v>
      </c>
      <c r="FB24" s="271">
        <f t="shared" si="53"/>
        <v>0</v>
      </c>
      <c r="FC24" s="271">
        <f t="shared" si="53"/>
        <v>0</v>
      </c>
      <c r="FD24" s="282">
        <f t="shared" si="53"/>
        <v>45000</v>
      </c>
      <c r="FE24" s="271">
        <f t="shared" si="53"/>
        <v>0</v>
      </c>
      <c r="FF24" s="271">
        <f t="shared" si="53"/>
        <v>0</v>
      </c>
      <c r="FG24" s="271">
        <f t="shared" si="53"/>
        <v>0</v>
      </c>
      <c r="FH24" s="271">
        <f t="shared" si="53"/>
        <v>0</v>
      </c>
      <c r="FI24" s="271">
        <f t="shared" si="53"/>
        <v>0</v>
      </c>
      <c r="FJ24" s="271">
        <f t="shared" si="53"/>
        <v>0</v>
      </c>
      <c r="FK24" s="271">
        <f t="shared" si="53"/>
        <v>0</v>
      </c>
      <c r="FL24" s="271">
        <f t="shared" si="53"/>
        <v>0</v>
      </c>
      <c r="FM24" s="271">
        <f t="shared" si="53"/>
        <v>0</v>
      </c>
      <c r="FN24" s="271">
        <f t="shared" si="53"/>
        <v>0</v>
      </c>
      <c r="FO24" s="271">
        <f t="shared" si="53"/>
        <v>0</v>
      </c>
      <c r="FP24" s="271">
        <f t="shared" si="53"/>
        <v>0</v>
      </c>
      <c r="FQ24" s="271">
        <f t="shared" si="53"/>
        <v>0</v>
      </c>
      <c r="FR24" s="271">
        <f t="shared" si="53"/>
        <v>0</v>
      </c>
      <c r="FS24" s="271">
        <f t="shared" si="53"/>
        <v>0</v>
      </c>
      <c r="FT24" s="271">
        <f t="shared" si="53"/>
        <v>0</v>
      </c>
      <c r="FU24" s="271">
        <f t="shared" si="53"/>
        <v>0</v>
      </c>
      <c r="FV24" s="271">
        <f t="shared" si="53"/>
        <v>0</v>
      </c>
      <c r="FW24" s="271">
        <f t="shared" si="53"/>
        <v>0</v>
      </c>
      <c r="FX24" s="271">
        <f t="shared" si="53"/>
        <v>0</v>
      </c>
      <c r="FY24" s="271">
        <f t="shared" si="53"/>
        <v>0</v>
      </c>
      <c r="FZ24" s="271">
        <f t="shared" si="53"/>
        <v>0</v>
      </c>
      <c r="GA24" s="271">
        <f t="shared" si="53"/>
        <v>0</v>
      </c>
      <c r="GB24" s="271">
        <f t="shared" si="53"/>
        <v>0</v>
      </c>
      <c r="GC24" s="271">
        <f t="shared" si="53"/>
        <v>0</v>
      </c>
      <c r="GD24" s="271">
        <f t="shared" si="53"/>
        <v>0</v>
      </c>
      <c r="GE24" s="271">
        <f t="shared" si="53"/>
        <v>0</v>
      </c>
      <c r="GF24" s="271">
        <f t="shared" si="53"/>
        <v>0</v>
      </c>
      <c r="GG24" s="271">
        <f t="shared" si="53"/>
        <v>0</v>
      </c>
      <c r="GH24" s="271">
        <f t="shared" si="53"/>
        <v>0</v>
      </c>
      <c r="GI24" s="271">
        <f t="shared" si="53"/>
        <v>0</v>
      </c>
      <c r="GJ24" s="282">
        <f t="shared" si="53"/>
        <v>0</v>
      </c>
      <c r="GK24" s="271">
        <f t="shared" si="53"/>
        <v>0</v>
      </c>
      <c r="GL24" s="271">
        <f t="shared" si="53"/>
        <v>0</v>
      </c>
      <c r="GM24" s="271">
        <f t="shared" si="53"/>
        <v>0</v>
      </c>
      <c r="GN24" s="271">
        <f t="shared" si="53"/>
        <v>0</v>
      </c>
      <c r="GO24" s="271">
        <f t="shared" ref="GO24:HN24" si="54">SUM(GO25:GO30)</f>
        <v>0</v>
      </c>
      <c r="GP24" s="271">
        <f t="shared" si="54"/>
        <v>0</v>
      </c>
      <c r="GQ24" s="271">
        <f t="shared" si="54"/>
        <v>0</v>
      </c>
      <c r="GR24" s="271">
        <f t="shared" si="54"/>
        <v>0</v>
      </c>
      <c r="GS24" s="271">
        <f t="shared" si="54"/>
        <v>0</v>
      </c>
      <c r="GT24" s="271">
        <f t="shared" si="54"/>
        <v>0</v>
      </c>
      <c r="GU24" s="271">
        <f t="shared" si="54"/>
        <v>0</v>
      </c>
      <c r="GV24" s="271">
        <f t="shared" si="54"/>
        <v>0</v>
      </c>
      <c r="GW24" s="271">
        <f t="shared" si="54"/>
        <v>0</v>
      </c>
      <c r="GX24" s="271">
        <f t="shared" si="54"/>
        <v>0</v>
      </c>
      <c r="GY24" s="271">
        <f t="shared" si="54"/>
        <v>0</v>
      </c>
      <c r="GZ24" s="271">
        <f t="shared" si="54"/>
        <v>0</v>
      </c>
      <c r="HA24" s="271">
        <f t="shared" si="54"/>
        <v>0</v>
      </c>
      <c r="HB24" s="271">
        <f t="shared" si="54"/>
        <v>0</v>
      </c>
      <c r="HC24" s="271">
        <f t="shared" si="54"/>
        <v>0</v>
      </c>
      <c r="HD24" s="271">
        <f t="shared" si="54"/>
        <v>0</v>
      </c>
      <c r="HE24" s="271">
        <f t="shared" si="54"/>
        <v>0</v>
      </c>
      <c r="HF24" s="271">
        <f t="shared" si="54"/>
        <v>0</v>
      </c>
      <c r="HG24" s="271">
        <f t="shared" si="54"/>
        <v>0</v>
      </c>
      <c r="HH24" s="271">
        <f t="shared" si="54"/>
        <v>0</v>
      </c>
      <c r="HI24" s="271">
        <f t="shared" si="54"/>
        <v>0</v>
      </c>
      <c r="HJ24" s="271">
        <f t="shared" si="54"/>
        <v>0</v>
      </c>
      <c r="HK24" s="271">
        <f t="shared" si="54"/>
        <v>0</v>
      </c>
      <c r="HL24" s="271">
        <f t="shared" si="54"/>
        <v>0</v>
      </c>
      <c r="HM24" s="271">
        <f t="shared" si="54"/>
        <v>0</v>
      </c>
      <c r="HN24" s="271">
        <f t="shared" si="54"/>
        <v>0</v>
      </c>
    </row>
    <row r="25" spans="1:222" ht="16.5" hidden="1" outlineLevel="1" thickBot="1" x14ac:dyDescent="0.3">
      <c r="A25" s="53">
        <v>20</v>
      </c>
      <c r="B25" s="261" t="str">
        <f>VLOOKUP(A25,Config!$A$8:$B$176,2,0)</f>
        <v>BONUS</v>
      </c>
      <c r="C25" s="262"/>
      <c r="D25" s="61"/>
      <c r="E25" s="174">
        <f>SUMIFS('C. a Pagar'!$G$7:$G$1048576,'C. a Pagar'!$D$7:$D$1048576,'FC 180'!$B25,'C. a Pagar'!$C$7:$C$1048576,'FC 180'!E$5)</f>
        <v>0</v>
      </c>
      <c r="F25" s="174">
        <f>SUMIFS('C. a Pagar'!$G$7:$G$1048576,'C. a Pagar'!$D$7:$D$1048576,'FC 180'!$B25,'C. a Pagar'!$C$7:$C$1048576,'FC 180'!F$5)</f>
        <v>0</v>
      </c>
      <c r="G25" s="174">
        <f>SUMIFS('C. a Pagar'!$G$7:$G$1048576,'C. a Pagar'!$D$7:$D$1048576,'FC 180'!$B25,'C. a Pagar'!$C$7:$C$1048576,'FC 180'!G$5)</f>
        <v>0</v>
      </c>
      <c r="H25" s="174">
        <f>SUMIFS('C. a Pagar'!$G$7:$G$1048576,'C. a Pagar'!$D$7:$D$1048576,'FC 180'!$B25,'C. a Pagar'!$C$7:$C$1048576,'FC 180'!H$5)</f>
        <v>0</v>
      </c>
      <c r="I25" s="174">
        <f>SUMIFS('C. a Pagar'!$G$7:$G$1048576,'C. a Pagar'!$D$7:$D$1048576,'FC 180'!$B25,'C. a Pagar'!$C$7:$C$1048576,'FC 180'!I$5)</f>
        <v>0</v>
      </c>
      <c r="J25" s="174">
        <f>SUMIFS('C. a Pagar'!$G$7:$G$1048576,'C. a Pagar'!$D$7:$D$1048576,'FC 180'!$B25,'C. a Pagar'!$C$7:$C$1048576,'FC 180'!J$5)</f>
        <v>0</v>
      </c>
      <c r="K25" s="174">
        <f>SUMIFS('C. a Pagar'!$G$7:$G$1048576,'C. a Pagar'!$D$7:$D$1048576,'FC 180'!$B25,'C. a Pagar'!$C$7:$C$1048576,'FC 180'!K$5)</f>
        <v>0</v>
      </c>
      <c r="L25" s="174">
        <f>SUMIFS('C. a Pagar'!$G$7:$G$1048576,'C. a Pagar'!$D$7:$D$1048576,'FC 180'!$B25,'C. a Pagar'!$C$7:$C$1048576,'FC 180'!L$5)</f>
        <v>0</v>
      </c>
      <c r="M25" s="174">
        <f>SUMIFS('C. a Pagar'!$G$7:$G$1048576,'C. a Pagar'!$D$7:$D$1048576,'FC 180'!$B25,'C. a Pagar'!$C$7:$C$1048576,'FC 180'!M$5)</f>
        <v>0</v>
      </c>
      <c r="N25" s="174">
        <f>SUMIFS('C. a Pagar'!$G$7:$G$1048576,'C. a Pagar'!$D$7:$D$1048576,'FC 180'!$B25,'C. a Pagar'!$C$7:$C$1048576,'FC 180'!N$5)</f>
        <v>0</v>
      </c>
      <c r="O25" s="174">
        <f>SUMIFS('C. a Pagar'!$G$7:$G$1048576,'C. a Pagar'!$D$7:$D$1048576,'FC 180'!$B25,'C. a Pagar'!$C$7:$C$1048576,'FC 180'!O$5)</f>
        <v>0</v>
      </c>
      <c r="P25" s="174">
        <f>SUMIFS('C. a Pagar'!$G$7:$G$1048576,'C. a Pagar'!$D$7:$D$1048576,'FC 180'!$B25,'C. a Pagar'!$C$7:$C$1048576,'FC 180'!P$5)</f>
        <v>0</v>
      </c>
      <c r="Q25" s="174">
        <f>SUMIFS('C. a Pagar'!$G$7:$G$1048576,'C. a Pagar'!$D$7:$D$1048576,'FC 180'!$B25,'C. a Pagar'!$C$7:$C$1048576,'FC 180'!Q$5)</f>
        <v>0</v>
      </c>
      <c r="R25" s="174">
        <f>SUMIFS('C. a Pagar'!$G$7:$G$1048576,'C. a Pagar'!$D$7:$D$1048576,'FC 180'!$B25,'C. a Pagar'!$C$7:$C$1048576,'FC 180'!R$5)</f>
        <v>0</v>
      </c>
      <c r="S25" s="174">
        <f>SUMIFS('C. a Pagar'!$G$7:$G$1048576,'C. a Pagar'!$D$7:$D$1048576,'FC 180'!$B25,'C. a Pagar'!$C$7:$C$1048576,'FC 180'!S$5)</f>
        <v>0</v>
      </c>
      <c r="T25" s="174">
        <f>SUMIFS('C. a Pagar'!$G$7:$G$1048576,'C. a Pagar'!$D$7:$D$1048576,'FC 180'!$B25,'C. a Pagar'!$C$7:$C$1048576,'FC 180'!T$5)</f>
        <v>0</v>
      </c>
      <c r="U25" s="174">
        <f>SUMIFS('C. a Pagar'!$G$7:$G$1048576,'C. a Pagar'!$D$7:$D$1048576,'FC 180'!$B25,'C. a Pagar'!$C$7:$C$1048576,'FC 180'!U$5)</f>
        <v>0</v>
      </c>
      <c r="V25" s="174">
        <f>SUMIFS('C. a Pagar'!$G$7:$G$1048576,'C. a Pagar'!$D$7:$D$1048576,'FC 180'!$B25,'C. a Pagar'!$C$7:$C$1048576,'FC 180'!V$5)</f>
        <v>0</v>
      </c>
      <c r="W25" s="174">
        <f>SUMIFS('C. a Pagar'!$G$7:$G$1048576,'C. a Pagar'!$D$7:$D$1048576,'FC 180'!$B25,'C. a Pagar'!$C$7:$C$1048576,'FC 180'!W$5)</f>
        <v>0</v>
      </c>
      <c r="X25" s="174">
        <f>SUMIFS('C. a Pagar'!$G$7:$G$1048576,'C. a Pagar'!$D$7:$D$1048576,'FC 180'!$B25,'C. a Pagar'!$C$7:$C$1048576,'FC 180'!X$5)</f>
        <v>0</v>
      </c>
      <c r="Y25" s="174">
        <f>SUMIFS('C. a Pagar'!$G$7:$G$1048576,'C. a Pagar'!$D$7:$D$1048576,'FC 180'!$B25,'C. a Pagar'!$C$7:$C$1048576,'FC 180'!Y$5)</f>
        <v>0</v>
      </c>
      <c r="Z25" s="174">
        <f>SUMIFS('C. a Pagar'!$G$7:$G$1048576,'C. a Pagar'!$D$7:$D$1048576,'FC 180'!$B25,'C. a Pagar'!$C$7:$C$1048576,'FC 180'!Z$5)</f>
        <v>0</v>
      </c>
      <c r="AA25" s="174">
        <f>SUMIFS('C. a Pagar'!$G$7:$G$1048576,'C. a Pagar'!$D$7:$D$1048576,'FC 180'!$B25,'C. a Pagar'!$C$7:$C$1048576,'FC 180'!AA$5)</f>
        <v>0</v>
      </c>
      <c r="AB25" s="174">
        <f>SUMIFS('C. a Pagar'!$G$7:$G$1048576,'C. a Pagar'!$D$7:$D$1048576,'FC 180'!$B25,'C. a Pagar'!$C$7:$C$1048576,'FC 180'!AB$5)</f>
        <v>0</v>
      </c>
      <c r="AC25" s="174">
        <f>SUMIFS('C. a Pagar'!$G$7:$G$1048576,'C. a Pagar'!$D$7:$D$1048576,'FC 180'!$B25,'C. a Pagar'!$C$7:$C$1048576,'FC 180'!AC$5)</f>
        <v>0</v>
      </c>
      <c r="AD25" s="174">
        <f>SUMIFS('C. a Pagar'!$G$7:$G$1048576,'C. a Pagar'!$D$7:$D$1048576,'FC 180'!$B25,'C. a Pagar'!$C$7:$C$1048576,'FC 180'!AD$5)</f>
        <v>0</v>
      </c>
      <c r="AE25" s="174">
        <f>SUMIFS('C. a Pagar'!$G$7:$G$1048576,'C. a Pagar'!$D$7:$D$1048576,'FC 180'!$B25,'C. a Pagar'!$C$7:$C$1048576,'FC 180'!AE$5)</f>
        <v>0</v>
      </c>
      <c r="AF25" s="174">
        <f>SUMIFS('C. a Pagar'!$G$7:$G$1048576,'C. a Pagar'!$D$7:$D$1048576,'FC 180'!$B25,'C. a Pagar'!$C$7:$C$1048576,'FC 180'!AF$5)</f>
        <v>0</v>
      </c>
      <c r="AG25" s="174">
        <f>SUMIFS('C. a Pagar'!$G$7:$G$1048576,'C. a Pagar'!$D$7:$D$1048576,'FC 180'!$B25,'C. a Pagar'!$C$7:$C$1048576,'FC 180'!AG$5)</f>
        <v>0</v>
      </c>
      <c r="AH25" s="174">
        <f>SUMIFS('C. a Pagar'!$G$7:$G$1048576,'C. a Pagar'!$D$7:$D$1048576,'FC 180'!$B25,'C. a Pagar'!$C$7:$C$1048576,'FC 180'!AH$5)</f>
        <v>0</v>
      </c>
      <c r="AI25" s="174">
        <f>SUMIFS('C. a Pagar'!$G$7:$G$1048576,'C. a Pagar'!$D$7:$D$1048576,'FC 180'!$B25,'C. a Pagar'!$C$7:$C$1048576,'FC 180'!AI$5)</f>
        <v>0</v>
      </c>
      <c r="AJ25" s="176">
        <f>SUM(E25:AI25)</f>
        <v>0</v>
      </c>
      <c r="AK25" s="174">
        <f>SUMIFS('C. a Pagar'!$G$7:$G$1048576,'C. a Pagar'!$D$7:$D$1048576,'FC 180'!$B25,'C. a Pagar'!$C$7:$C$1048576,'FC 180'!AK$5)</f>
        <v>0</v>
      </c>
      <c r="AL25" s="174">
        <f>SUMIFS('C. a Pagar'!$G$7:$G$1048576,'C. a Pagar'!$D$7:$D$1048576,'FC 180'!$B25,'C. a Pagar'!$C$7:$C$1048576,'FC 180'!AL$5)</f>
        <v>0</v>
      </c>
      <c r="AM25" s="174">
        <f>SUMIFS('C. a Pagar'!$G$7:$G$1048576,'C. a Pagar'!$D$7:$D$1048576,'FC 180'!$B25,'C. a Pagar'!$C$7:$C$1048576,'FC 180'!AM$5)</f>
        <v>0</v>
      </c>
      <c r="AN25" s="174">
        <f>SUMIFS('C. a Pagar'!$G$7:$G$1048576,'C. a Pagar'!$D$7:$D$1048576,'FC 180'!$B25,'C. a Pagar'!$C$7:$C$1048576,'FC 180'!AN$5)</f>
        <v>0</v>
      </c>
      <c r="AO25" s="174">
        <f>SUMIFS('C. a Pagar'!$G$7:$G$1048576,'C. a Pagar'!$D$7:$D$1048576,'FC 180'!$B25,'C. a Pagar'!$C$7:$C$1048576,'FC 180'!AO$5)</f>
        <v>0</v>
      </c>
      <c r="AP25" s="174">
        <f>SUMIFS('C. a Pagar'!$G$7:$G$1048576,'C. a Pagar'!$D$7:$D$1048576,'FC 180'!$B25,'C. a Pagar'!$C$7:$C$1048576,'FC 180'!AP$5)</f>
        <v>0</v>
      </c>
      <c r="AQ25" s="174">
        <f>SUMIFS('C. a Pagar'!$G$7:$G$1048576,'C. a Pagar'!$D$7:$D$1048576,'FC 180'!$B25,'C. a Pagar'!$C$7:$C$1048576,'FC 180'!AQ$5)</f>
        <v>0</v>
      </c>
      <c r="AR25" s="174">
        <f>SUMIFS('C. a Pagar'!$G$7:$G$1048576,'C. a Pagar'!$D$7:$D$1048576,'FC 180'!$B25,'C. a Pagar'!$C$7:$C$1048576,'FC 180'!AR$5)</f>
        <v>0</v>
      </c>
      <c r="AS25" s="174">
        <f>SUMIFS('C. a Pagar'!$G$7:$G$1048576,'C. a Pagar'!$D$7:$D$1048576,'FC 180'!$B25,'C. a Pagar'!$C$7:$C$1048576,'FC 180'!AS$5)</f>
        <v>0</v>
      </c>
      <c r="AT25" s="174">
        <f>SUMIFS('C. a Pagar'!$G$7:$G$1048576,'C. a Pagar'!$D$7:$D$1048576,'FC 180'!$B25,'C. a Pagar'!$C$7:$C$1048576,'FC 180'!AT$5)</f>
        <v>0</v>
      </c>
      <c r="AU25" s="174">
        <f>SUMIFS('C. a Pagar'!$G$7:$G$1048576,'C. a Pagar'!$D$7:$D$1048576,'FC 180'!$B25,'C. a Pagar'!$C$7:$C$1048576,'FC 180'!AU$5)</f>
        <v>0</v>
      </c>
      <c r="AV25" s="174">
        <f>SUMIFS('C. a Pagar'!$G$7:$G$1048576,'C. a Pagar'!$D$7:$D$1048576,'FC 180'!$B25,'C. a Pagar'!$C$7:$C$1048576,'FC 180'!AV$5)</f>
        <v>0</v>
      </c>
      <c r="AW25" s="174">
        <f>SUMIFS('C. a Pagar'!$G$7:$G$1048576,'C. a Pagar'!$D$7:$D$1048576,'FC 180'!$B25,'C. a Pagar'!$C$7:$C$1048576,'FC 180'!AW$5)</f>
        <v>0</v>
      </c>
      <c r="AX25" s="174">
        <f>SUMIFS('C. a Pagar'!$G$7:$G$1048576,'C. a Pagar'!$D$7:$D$1048576,'FC 180'!$B25,'C. a Pagar'!$C$7:$C$1048576,'FC 180'!AX$5)</f>
        <v>0</v>
      </c>
      <c r="AY25" s="174">
        <f>SUMIFS('C. a Pagar'!$G$7:$G$1048576,'C. a Pagar'!$D$7:$D$1048576,'FC 180'!$B25,'C. a Pagar'!$C$7:$C$1048576,'FC 180'!AY$5)</f>
        <v>0</v>
      </c>
      <c r="AZ25" s="174">
        <f>SUMIFS('C. a Pagar'!$G$7:$G$1048576,'C. a Pagar'!$D$7:$D$1048576,'FC 180'!$B25,'C. a Pagar'!$C$7:$C$1048576,'FC 180'!AZ$5)</f>
        <v>0</v>
      </c>
      <c r="BA25" s="174">
        <f>SUMIFS('C. a Pagar'!$G$7:$G$1048576,'C. a Pagar'!$D$7:$D$1048576,'FC 180'!$B25,'C. a Pagar'!$C$7:$C$1048576,'FC 180'!BA$5)</f>
        <v>0</v>
      </c>
      <c r="BB25" s="174">
        <f>SUMIFS('C. a Pagar'!$G$7:$G$1048576,'C. a Pagar'!$D$7:$D$1048576,'FC 180'!$B25,'C. a Pagar'!$C$7:$C$1048576,'FC 180'!BB$5)</f>
        <v>0</v>
      </c>
      <c r="BC25" s="174">
        <f>SUMIFS('C. a Pagar'!$G$7:$G$1048576,'C. a Pagar'!$D$7:$D$1048576,'FC 180'!$B25,'C. a Pagar'!$C$7:$C$1048576,'FC 180'!BC$5)</f>
        <v>0</v>
      </c>
      <c r="BD25" s="174">
        <f>SUMIFS('C. a Pagar'!$G$7:$G$1048576,'C. a Pagar'!$D$7:$D$1048576,'FC 180'!$B25,'C. a Pagar'!$C$7:$C$1048576,'FC 180'!BD$5)</f>
        <v>0</v>
      </c>
      <c r="BE25" s="174">
        <f>SUMIFS('C. a Pagar'!$G$7:$G$1048576,'C. a Pagar'!$D$7:$D$1048576,'FC 180'!$B25,'C. a Pagar'!$C$7:$C$1048576,'FC 180'!BE$5)</f>
        <v>0</v>
      </c>
      <c r="BF25" s="174">
        <f>SUMIFS('C. a Pagar'!$G$7:$G$1048576,'C. a Pagar'!$D$7:$D$1048576,'FC 180'!$B25,'C. a Pagar'!$C$7:$C$1048576,'FC 180'!BF$5)</f>
        <v>0</v>
      </c>
      <c r="BG25" s="174">
        <f>SUMIFS('C. a Pagar'!$G$7:$G$1048576,'C. a Pagar'!$D$7:$D$1048576,'FC 180'!$B25,'C. a Pagar'!$C$7:$C$1048576,'FC 180'!BG$5)</f>
        <v>0</v>
      </c>
      <c r="BH25" s="174">
        <f>SUMIFS('C. a Pagar'!$G$7:$G$1048576,'C. a Pagar'!$D$7:$D$1048576,'FC 180'!$B25,'C. a Pagar'!$C$7:$C$1048576,'FC 180'!BH$5)</f>
        <v>0</v>
      </c>
      <c r="BI25" s="174">
        <f>SUMIFS('C. a Pagar'!$G$7:$G$1048576,'C. a Pagar'!$D$7:$D$1048576,'FC 180'!$B25,'C. a Pagar'!$C$7:$C$1048576,'FC 180'!BI$5)</f>
        <v>0</v>
      </c>
      <c r="BJ25" s="174">
        <f>SUMIFS('C. a Pagar'!$G$7:$G$1048576,'C. a Pagar'!$D$7:$D$1048576,'FC 180'!$B25,'C. a Pagar'!$C$7:$C$1048576,'FC 180'!BJ$5)</f>
        <v>0</v>
      </c>
      <c r="BK25" s="174">
        <f>SUMIFS('C. a Pagar'!$G$7:$G$1048576,'C. a Pagar'!$D$7:$D$1048576,'FC 180'!$B25,'C. a Pagar'!$C$7:$C$1048576,'FC 180'!BK$5)</f>
        <v>0</v>
      </c>
      <c r="BL25" s="174">
        <f>SUMIFS('C. a Pagar'!$G$7:$G$1048576,'C. a Pagar'!$D$7:$D$1048576,'FC 180'!$B25,'C. a Pagar'!$C$7:$C$1048576,'FC 180'!BL$5)</f>
        <v>0</v>
      </c>
      <c r="BM25" s="174">
        <f>SUMIFS('C. a Pagar'!$G$7:$G$1048576,'C. a Pagar'!$D$7:$D$1048576,'FC 180'!$B25,'C. a Pagar'!$C$7:$C$1048576,'FC 180'!BM$5)</f>
        <v>0</v>
      </c>
      <c r="BN25" s="174">
        <f>SUMIFS('C. a Pagar'!$G$7:$G$1048576,'C. a Pagar'!$D$7:$D$1048576,'FC 180'!$B25,'C. a Pagar'!$C$7:$C$1048576,'FC 180'!BN$5)</f>
        <v>0</v>
      </c>
      <c r="BO25" s="176">
        <f t="shared" ref="BO25:BO30" si="55">SUM(AK25:BN25)</f>
        <v>0</v>
      </c>
      <c r="BP25" s="174"/>
      <c r="BQ25" s="174"/>
      <c r="BR25" s="174"/>
      <c r="BS25" s="174"/>
      <c r="BT25" s="174"/>
      <c r="BU25" s="174"/>
      <c r="BV25" s="174"/>
      <c r="BW25" s="174"/>
      <c r="BX25" s="174"/>
      <c r="BY25" s="174"/>
      <c r="BZ25" s="174"/>
      <c r="CA25" s="174"/>
      <c r="CB25" s="174"/>
      <c r="CC25" s="174"/>
      <c r="CD25" s="174"/>
      <c r="CE25" s="174"/>
      <c r="CF25" s="174"/>
      <c r="CG25" s="174"/>
      <c r="CH25" s="174"/>
      <c r="CI25" s="174"/>
      <c r="CJ25" s="174"/>
      <c r="CK25" s="174"/>
      <c r="CL25" s="174"/>
      <c r="CM25" s="174"/>
      <c r="CN25" s="174"/>
      <c r="CO25" s="174"/>
      <c r="CP25" s="174"/>
      <c r="CQ25" s="174"/>
      <c r="CR25" s="174"/>
      <c r="CS25" s="174"/>
      <c r="CT25" s="174"/>
      <c r="CU25" s="176">
        <f t="shared" ref="CU25:CU30" si="56">SUM(BM25:CT25)</f>
        <v>0</v>
      </c>
      <c r="CV25" s="174"/>
      <c r="CW25" s="174"/>
      <c r="CX25" s="174"/>
      <c r="CY25" s="174"/>
      <c r="CZ25" s="174"/>
      <c r="DA25" s="174"/>
      <c r="DB25" s="174"/>
      <c r="DC25" s="174"/>
      <c r="DD25" s="174"/>
      <c r="DE25" s="174"/>
      <c r="DF25" s="174"/>
      <c r="DG25" s="174"/>
      <c r="DH25" s="174"/>
      <c r="DI25" s="174"/>
      <c r="DJ25" s="174"/>
      <c r="DK25" s="174"/>
      <c r="DL25" s="174"/>
      <c r="DM25" s="174"/>
      <c r="DN25" s="174"/>
      <c r="DO25" s="174"/>
      <c r="DP25" s="174"/>
      <c r="DQ25" s="174"/>
      <c r="DR25" s="174"/>
      <c r="DS25" s="174"/>
      <c r="DT25" s="174"/>
      <c r="DU25" s="174"/>
      <c r="DV25" s="174"/>
      <c r="DW25" s="174"/>
      <c r="DX25" s="174"/>
      <c r="DY25" s="174"/>
      <c r="DZ25" s="174"/>
      <c r="EA25" s="176">
        <f t="shared" ref="EA25:EA30" si="57">SUM(CS25:DZ25)</f>
        <v>0</v>
      </c>
      <c r="EB25" s="174"/>
      <c r="EC25" s="174"/>
      <c r="ED25" s="174"/>
      <c r="EE25" s="174"/>
      <c r="EF25" s="174"/>
      <c r="EG25" s="174"/>
      <c r="EH25" s="174"/>
      <c r="EI25" s="174"/>
      <c r="EJ25" s="174"/>
      <c r="EK25" s="174"/>
      <c r="EL25" s="174"/>
      <c r="EM25" s="174"/>
      <c r="EN25" s="174"/>
      <c r="EO25" s="174"/>
      <c r="EP25" s="174"/>
      <c r="EQ25" s="174"/>
      <c r="ER25" s="174"/>
      <c r="ES25" s="174"/>
      <c r="ET25" s="174"/>
      <c r="EU25" s="174"/>
      <c r="EV25" s="174"/>
      <c r="EW25" s="174"/>
      <c r="EX25" s="174"/>
      <c r="EY25" s="174"/>
      <c r="EZ25" s="174"/>
      <c r="FA25" s="174"/>
      <c r="FB25" s="174"/>
      <c r="FC25" s="174"/>
      <c r="FD25" s="176">
        <f>SUM(DX25:FC25)</f>
        <v>0</v>
      </c>
      <c r="FE25" s="174"/>
      <c r="FF25" s="174"/>
      <c r="FG25" s="174"/>
      <c r="FH25" s="174"/>
      <c r="FI25" s="174"/>
      <c r="FJ25" s="174"/>
      <c r="FK25" s="174"/>
      <c r="FL25" s="174"/>
      <c r="FM25" s="174"/>
      <c r="FN25" s="174"/>
      <c r="FO25" s="174"/>
      <c r="FP25" s="174"/>
      <c r="FQ25" s="174"/>
      <c r="FR25" s="174"/>
      <c r="FS25" s="174"/>
      <c r="FT25" s="174"/>
      <c r="FU25" s="174"/>
      <c r="FV25" s="174"/>
      <c r="FW25" s="174"/>
      <c r="FX25" s="174"/>
      <c r="FY25" s="174"/>
      <c r="FZ25" s="174"/>
      <c r="GA25" s="174"/>
      <c r="GB25" s="174"/>
      <c r="GC25" s="174"/>
      <c r="GD25" s="174"/>
      <c r="GE25" s="174"/>
      <c r="GF25" s="174"/>
      <c r="GG25" s="174"/>
      <c r="GH25" s="174"/>
      <c r="GI25" s="174"/>
      <c r="GJ25" s="176">
        <f t="shared" ref="GJ25:GJ30" si="58">SUM(FE25:GI25)</f>
        <v>0</v>
      </c>
      <c r="GK25" s="174"/>
      <c r="GL25" s="174"/>
      <c r="GM25" s="174"/>
      <c r="GN25" s="174"/>
      <c r="GO25" s="174"/>
      <c r="GP25" s="174"/>
      <c r="GQ25" s="174"/>
      <c r="GR25" s="174"/>
      <c r="GS25" s="174"/>
      <c r="GT25" s="174"/>
      <c r="GU25" s="174"/>
      <c r="GV25" s="174"/>
      <c r="GW25" s="174"/>
      <c r="GX25" s="174"/>
      <c r="GY25" s="174"/>
      <c r="GZ25" s="174"/>
      <c r="HA25" s="174"/>
      <c r="HB25" s="174"/>
      <c r="HC25" s="174"/>
      <c r="HD25" s="174"/>
      <c r="HE25" s="174"/>
      <c r="HF25" s="174"/>
      <c r="HG25" s="174"/>
      <c r="HH25" s="174"/>
      <c r="HI25" s="174"/>
      <c r="HJ25" s="174"/>
      <c r="HK25" s="174"/>
      <c r="HL25" s="174"/>
      <c r="HM25" s="174"/>
      <c r="HN25" s="174"/>
    </row>
    <row r="26" spans="1:222" ht="16.5" hidden="1" outlineLevel="1" thickBot="1" x14ac:dyDescent="0.3">
      <c r="A26" s="53">
        <v>21</v>
      </c>
      <c r="B26" s="56" t="str">
        <f>VLOOKUP(A26,Config!$A$8:$B$176,2,0)</f>
        <v>COMISSÕES SOBRE VENDAS</v>
      </c>
      <c r="C26" s="57"/>
      <c r="D26" s="61"/>
      <c r="E26" s="174">
        <f>SUMIFS('C. a Pagar'!$G$7:$G$1048576,'C. a Pagar'!$D$7:$D$1048576,'FC 180'!$B26,'C. a Pagar'!$C$7:$C$1048576,'FC 180'!E$5)</f>
        <v>0</v>
      </c>
      <c r="F26" s="174">
        <f>SUMIFS('C. a Pagar'!$G$7:$G$1048576,'C. a Pagar'!$D$7:$D$1048576,'FC 180'!$B26,'C. a Pagar'!$C$7:$C$1048576,'FC 180'!F$5)</f>
        <v>0</v>
      </c>
      <c r="G26" s="174">
        <f>SUMIFS('C. a Pagar'!$G$7:$G$1048576,'C. a Pagar'!$D$7:$D$1048576,'FC 180'!$B26,'C. a Pagar'!$C$7:$C$1048576,'FC 180'!G$5)</f>
        <v>0</v>
      </c>
      <c r="H26" s="174">
        <f>SUMIFS('C. a Pagar'!$G$7:$G$1048576,'C. a Pagar'!$D$7:$D$1048576,'FC 180'!$B26,'C. a Pagar'!$C$7:$C$1048576,'FC 180'!H$5)</f>
        <v>0</v>
      </c>
      <c r="I26" s="174">
        <f>SUMIFS('C. a Pagar'!$G$7:$G$1048576,'C. a Pagar'!$D$7:$D$1048576,'FC 180'!$B26,'C. a Pagar'!$C$7:$C$1048576,'FC 180'!I$5)</f>
        <v>0</v>
      </c>
      <c r="J26" s="174">
        <f>SUMIFS('C. a Pagar'!$G$7:$G$1048576,'C. a Pagar'!$D$7:$D$1048576,'FC 180'!$B26,'C. a Pagar'!$C$7:$C$1048576,'FC 180'!J$5)</f>
        <v>0</v>
      </c>
      <c r="K26" s="174">
        <f>SUMIFS('C. a Pagar'!$G$7:$G$1048576,'C. a Pagar'!$D$7:$D$1048576,'FC 180'!$B26,'C. a Pagar'!$C$7:$C$1048576,'FC 180'!K$5)</f>
        <v>0</v>
      </c>
      <c r="L26" s="174">
        <f>SUMIFS('C. a Pagar'!$G$7:$G$1048576,'C. a Pagar'!$D$7:$D$1048576,'FC 180'!$B26,'C. a Pagar'!$C$7:$C$1048576,'FC 180'!L$5)</f>
        <v>0</v>
      </c>
      <c r="M26" s="174">
        <f>SUMIFS('C. a Pagar'!$G$7:$G$1048576,'C. a Pagar'!$D$7:$D$1048576,'FC 180'!$B26,'C. a Pagar'!$C$7:$C$1048576,'FC 180'!M$5)</f>
        <v>0</v>
      </c>
      <c r="N26" s="174">
        <f>SUMIFS('C. a Pagar'!$G$7:$G$1048576,'C. a Pagar'!$D$7:$D$1048576,'FC 180'!$B26,'C. a Pagar'!$C$7:$C$1048576,'FC 180'!N$5)</f>
        <v>0</v>
      </c>
      <c r="O26" s="174">
        <f>SUMIFS('C. a Pagar'!$G$7:$G$1048576,'C. a Pagar'!$D$7:$D$1048576,'FC 180'!$B26,'C. a Pagar'!$C$7:$C$1048576,'FC 180'!O$5)</f>
        <v>0</v>
      </c>
      <c r="P26" s="174">
        <f>SUMIFS('C. a Pagar'!$G$7:$G$1048576,'C. a Pagar'!$D$7:$D$1048576,'FC 180'!$B26,'C. a Pagar'!$C$7:$C$1048576,'FC 180'!P$5)</f>
        <v>0</v>
      </c>
      <c r="Q26" s="174">
        <f>SUMIFS('C. a Pagar'!$G$7:$G$1048576,'C. a Pagar'!$D$7:$D$1048576,'FC 180'!$B26,'C. a Pagar'!$C$7:$C$1048576,'FC 180'!Q$5)</f>
        <v>0</v>
      </c>
      <c r="R26" s="174">
        <f>SUMIFS('C. a Pagar'!$G$7:$G$1048576,'C. a Pagar'!$D$7:$D$1048576,'FC 180'!$B26,'C. a Pagar'!$C$7:$C$1048576,'FC 180'!R$5)</f>
        <v>0</v>
      </c>
      <c r="S26" s="174">
        <f>SUMIFS('C. a Pagar'!$G$7:$G$1048576,'C. a Pagar'!$D$7:$D$1048576,'FC 180'!$B26,'C. a Pagar'!$C$7:$C$1048576,'FC 180'!S$5)</f>
        <v>0</v>
      </c>
      <c r="T26" s="174">
        <f>SUMIFS('C. a Pagar'!$G$7:$G$1048576,'C. a Pagar'!$D$7:$D$1048576,'FC 180'!$B26,'C. a Pagar'!$C$7:$C$1048576,'FC 180'!T$5)</f>
        <v>0</v>
      </c>
      <c r="U26" s="174">
        <f>SUMIFS('C. a Pagar'!$G$7:$G$1048576,'C. a Pagar'!$D$7:$D$1048576,'FC 180'!$B26,'C. a Pagar'!$C$7:$C$1048576,'FC 180'!U$5)</f>
        <v>0</v>
      </c>
      <c r="V26" s="174">
        <f>SUMIFS('C. a Pagar'!$G$7:$G$1048576,'C. a Pagar'!$D$7:$D$1048576,'FC 180'!$B26,'C. a Pagar'!$C$7:$C$1048576,'FC 180'!V$5)</f>
        <v>0</v>
      </c>
      <c r="W26" s="174">
        <f>SUMIFS('C. a Pagar'!$G$7:$G$1048576,'C. a Pagar'!$D$7:$D$1048576,'FC 180'!$B26,'C. a Pagar'!$C$7:$C$1048576,'FC 180'!W$5)</f>
        <v>0</v>
      </c>
      <c r="X26" s="174">
        <f>SUMIFS('C. a Pagar'!$G$7:$G$1048576,'C. a Pagar'!$D$7:$D$1048576,'FC 180'!$B26,'C. a Pagar'!$C$7:$C$1048576,'FC 180'!X$5)</f>
        <v>0</v>
      </c>
      <c r="Y26" s="174">
        <f>SUMIFS('C. a Pagar'!$G$7:$G$1048576,'C. a Pagar'!$D$7:$D$1048576,'FC 180'!$B26,'C. a Pagar'!$C$7:$C$1048576,'FC 180'!Y$5)</f>
        <v>0</v>
      </c>
      <c r="Z26" s="174">
        <f>SUMIFS('C. a Pagar'!$G$7:$G$1048576,'C. a Pagar'!$D$7:$D$1048576,'FC 180'!$B26,'C. a Pagar'!$C$7:$C$1048576,'FC 180'!Z$5)</f>
        <v>0</v>
      </c>
      <c r="AA26" s="174">
        <f>SUMIFS('C. a Pagar'!$G$7:$G$1048576,'C. a Pagar'!$D$7:$D$1048576,'FC 180'!$B26,'C. a Pagar'!$C$7:$C$1048576,'FC 180'!AA$5)</f>
        <v>0</v>
      </c>
      <c r="AB26" s="174">
        <f>SUMIFS('C. a Pagar'!$G$7:$G$1048576,'C. a Pagar'!$D$7:$D$1048576,'FC 180'!$B26,'C. a Pagar'!$C$7:$C$1048576,'FC 180'!AB$5)</f>
        <v>0</v>
      </c>
      <c r="AC26" s="174">
        <f>SUMIFS('C. a Pagar'!$G$7:$G$1048576,'C. a Pagar'!$D$7:$D$1048576,'FC 180'!$B26,'C. a Pagar'!$C$7:$C$1048576,'FC 180'!AC$5)</f>
        <v>0</v>
      </c>
      <c r="AD26" s="174">
        <f>SUMIFS('C. a Pagar'!$G$7:$G$1048576,'C. a Pagar'!$D$7:$D$1048576,'FC 180'!$B26,'C. a Pagar'!$C$7:$C$1048576,'FC 180'!AD$5)</f>
        <v>0</v>
      </c>
      <c r="AE26" s="174">
        <f>SUMIFS('C. a Pagar'!$G$7:$G$1048576,'C. a Pagar'!$D$7:$D$1048576,'FC 180'!$B26,'C. a Pagar'!$C$7:$C$1048576,'FC 180'!AE$5)</f>
        <v>0</v>
      </c>
      <c r="AF26" s="174">
        <f>SUMIFS('C. a Pagar'!$G$7:$G$1048576,'C. a Pagar'!$D$7:$D$1048576,'FC 180'!$B26,'C. a Pagar'!$C$7:$C$1048576,'FC 180'!AF$5)</f>
        <v>0</v>
      </c>
      <c r="AG26" s="174">
        <f>SUMIFS('C. a Pagar'!$G$7:$G$1048576,'C. a Pagar'!$D$7:$D$1048576,'FC 180'!$B26,'C. a Pagar'!$C$7:$C$1048576,'FC 180'!AG$5)</f>
        <v>0</v>
      </c>
      <c r="AH26" s="174">
        <f>SUMIFS('C. a Pagar'!$G$7:$G$1048576,'C. a Pagar'!$D$7:$D$1048576,'FC 180'!$B26,'C. a Pagar'!$C$7:$C$1048576,'FC 180'!AH$5)</f>
        <v>0</v>
      </c>
      <c r="AI26" s="174">
        <f>SUMIFS('C. a Pagar'!$G$7:$G$1048576,'C. a Pagar'!$D$7:$D$1048576,'FC 180'!$B26,'C. a Pagar'!$C$7:$C$1048576,'FC 180'!AI$5)</f>
        <v>0</v>
      </c>
      <c r="AJ26" s="175">
        <f>SUM(E26:AI26)</f>
        <v>0</v>
      </c>
      <c r="AK26" s="174">
        <f>SUMIFS('C. a Pagar'!$G$7:$G$1048576,'C. a Pagar'!$D$7:$D$1048576,'FC 180'!$B26,'C. a Pagar'!$C$7:$C$1048576,'FC 180'!AK$5)</f>
        <v>0</v>
      </c>
      <c r="AL26" s="174">
        <f>SUMIFS('C. a Pagar'!$G$7:$G$1048576,'C. a Pagar'!$D$7:$D$1048576,'FC 180'!$B26,'C. a Pagar'!$C$7:$C$1048576,'FC 180'!AL$5)</f>
        <v>0</v>
      </c>
      <c r="AM26" s="174">
        <f>SUMIFS('C. a Pagar'!$G$7:$G$1048576,'C. a Pagar'!$D$7:$D$1048576,'FC 180'!$B26,'C. a Pagar'!$C$7:$C$1048576,'FC 180'!AM$5)</f>
        <v>0</v>
      </c>
      <c r="AN26" s="174">
        <f>SUMIFS('C. a Pagar'!$G$7:$G$1048576,'C. a Pagar'!$D$7:$D$1048576,'FC 180'!$B26,'C. a Pagar'!$C$7:$C$1048576,'FC 180'!AN$5)</f>
        <v>0</v>
      </c>
      <c r="AO26" s="174">
        <f>SUMIFS('C. a Pagar'!$G$7:$G$1048576,'C. a Pagar'!$D$7:$D$1048576,'FC 180'!$B26,'C. a Pagar'!$C$7:$C$1048576,'FC 180'!AO$5)</f>
        <v>0</v>
      </c>
      <c r="AP26" s="174">
        <f>SUMIFS('C. a Pagar'!$G$7:$G$1048576,'C. a Pagar'!$D$7:$D$1048576,'FC 180'!$B26,'C. a Pagar'!$C$7:$C$1048576,'FC 180'!AP$5)</f>
        <v>0</v>
      </c>
      <c r="AQ26" s="174">
        <f>SUMIFS('C. a Pagar'!$G$7:$G$1048576,'C. a Pagar'!$D$7:$D$1048576,'FC 180'!$B26,'C. a Pagar'!$C$7:$C$1048576,'FC 180'!AQ$5)</f>
        <v>0</v>
      </c>
      <c r="AR26" s="174">
        <f>SUMIFS('C. a Pagar'!$G$7:$G$1048576,'C. a Pagar'!$D$7:$D$1048576,'FC 180'!$B26,'C. a Pagar'!$C$7:$C$1048576,'FC 180'!AR$5)</f>
        <v>0</v>
      </c>
      <c r="AS26" s="174">
        <f>SUMIFS('C. a Pagar'!$G$7:$G$1048576,'C. a Pagar'!$D$7:$D$1048576,'FC 180'!$B26,'C. a Pagar'!$C$7:$C$1048576,'FC 180'!AS$5)</f>
        <v>0</v>
      </c>
      <c r="AT26" s="174">
        <f>SUMIFS('C. a Pagar'!$G$7:$G$1048576,'C. a Pagar'!$D$7:$D$1048576,'FC 180'!$B26,'C. a Pagar'!$C$7:$C$1048576,'FC 180'!AT$5)</f>
        <v>0</v>
      </c>
      <c r="AU26" s="174">
        <f>SUMIFS('C. a Pagar'!$G$7:$G$1048576,'C. a Pagar'!$D$7:$D$1048576,'FC 180'!$B26,'C. a Pagar'!$C$7:$C$1048576,'FC 180'!AU$5)</f>
        <v>0</v>
      </c>
      <c r="AV26" s="174">
        <f>SUMIFS('C. a Pagar'!$G$7:$G$1048576,'C. a Pagar'!$D$7:$D$1048576,'FC 180'!$B26,'C. a Pagar'!$C$7:$C$1048576,'FC 180'!AV$5)</f>
        <v>45000</v>
      </c>
      <c r="AW26" s="174">
        <f>SUMIFS('C. a Pagar'!$G$7:$G$1048576,'C. a Pagar'!$D$7:$D$1048576,'FC 180'!$B26,'C. a Pagar'!$C$7:$C$1048576,'FC 180'!AW$5)</f>
        <v>0</v>
      </c>
      <c r="AX26" s="174">
        <f>SUMIFS('C. a Pagar'!$G$7:$G$1048576,'C. a Pagar'!$D$7:$D$1048576,'FC 180'!$B26,'C. a Pagar'!$C$7:$C$1048576,'FC 180'!AX$5)</f>
        <v>0</v>
      </c>
      <c r="AY26" s="174">
        <f>SUMIFS('C. a Pagar'!$G$7:$G$1048576,'C. a Pagar'!$D$7:$D$1048576,'FC 180'!$B26,'C. a Pagar'!$C$7:$C$1048576,'FC 180'!AY$5)</f>
        <v>0</v>
      </c>
      <c r="AZ26" s="174">
        <f>SUMIFS('C. a Pagar'!$G$7:$G$1048576,'C. a Pagar'!$D$7:$D$1048576,'FC 180'!$B26,'C. a Pagar'!$C$7:$C$1048576,'FC 180'!AZ$5)</f>
        <v>0</v>
      </c>
      <c r="BA26" s="174">
        <f>SUMIFS('C. a Pagar'!$G$7:$G$1048576,'C. a Pagar'!$D$7:$D$1048576,'FC 180'!$B26,'C. a Pagar'!$C$7:$C$1048576,'FC 180'!BA$5)</f>
        <v>0</v>
      </c>
      <c r="BB26" s="174">
        <f>SUMIFS('C. a Pagar'!$G$7:$G$1048576,'C. a Pagar'!$D$7:$D$1048576,'FC 180'!$B26,'C. a Pagar'!$C$7:$C$1048576,'FC 180'!BB$5)</f>
        <v>0</v>
      </c>
      <c r="BC26" s="174">
        <f>SUMIFS('C. a Pagar'!$G$7:$G$1048576,'C. a Pagar'!$D$7:$D$1048576,'FC 180'!$B26,'C. a Pagar'!$C$7:$C$1048576,'FC 180'!BC$5)</f>
        <v>0</v>
      </c>
      <c r="BD26" s="174">
        <f>SUMIFS('C. a Pagar'!$G$7:$G$1048576,'C. a Pagar'!$D$7:$D$1048576,'FC 180'!$B26,'C. a Pagar'!$C$7:$C$1048576,'FC 180'!BD$5)</f>
        <v>0</v>
      </c>
      <c r="BE26" s="174">
        <f>SUMIFS('C. a Pagar'!$G$7:$G$1048576,'C. a Pagar'!$D$7:$D$1048576,'FC 180'!$B26,'C. a Pagar'!$C$7:$C$1048576,'FC 180'!BE$5)</f>
        <v>0</v>
      </c>
      <c r="BF26" s="174">
        <f>SUMIFS('C. a Pagar'!$G$7:$G$1048576,'C. a Pagar'!$D$7:$D$1048576,'FC 180'!$B26,'C. a Pagar'!$C$7:$C$1048576,'FC 180'!BF$5)</f>
        <v>0</v>
      </c>
      <c r="BG26" s="174">
        <f>SUMIFS('C. a Pagar'!$G$7:$G$1048576,'C. a Pagar'!$D$7:$D$1048576,'FC 180'!$B26,'C. a Pagar'!$C$7:$C$1048576,'FC 180'!BG$5)</f>
        <v>0</v>
      </c>
      <c r="BH26" s="174">
        <f>SUMIFS('C. a Pagar'!$G$7:$G$1048576,'C. a Pagar'!$D$7:$D$1048576,'FC 180'!$B26,'C. a Pagar'!$C$7:$C$1048576,'FC 180'!BH$5)</f>
        <v>0</v>
      </c>
      <c r="BI26" s="174">
        <f>SUMIFS('C. a Pagar'!$G$7:$G$1048576,'C. a Pagar'!$D$7:$D$1048576,'FC 180'!$B26,'C. a Pagar'!$C$7:$C$1048576,'FC 180'!BI$5)</f>
        <v>0</v>
      </c>
      <c r="BJ26" s="174">
        <f>SUMIFS('C. a Pagar'!$G$7:$G$1048576,'C. a Pagar'!$D$7:$D$1048576,'FC 180'!$B26,'C. a Pagar'!$C$7:$C$1048576,'FC 180'!BJ$5)</f>
        <v>0</v>
      </c>
      <c r="BK26" s="174">
        <f>SUMIFS('C. a Pagar'!$G$7:$G$1048576,'C. a Pagar'!$D$7:$D$1048576,'FC 180'!$B26,'C. a Pagar'!$C$7:$C$1048576,'FC 180'!BK$5)</f>
        <v>0</v>
      </c>
      <c r="BL26" s="174">
        <f>SUMIFS('C. a Pagar'!$G$7:$G$1048576,'C. a Pagar'!$D$7:$D$1048576,'FC 180'!$B26,'C. a Pagar'!$C$7:$C$1048576,'FC 180'!BL$5)</f>
        <v>0</v>
      </c>
      <c r="BM26" s="174">
        <f>SUMIFS('C. a Pagar'!$G$7:$G$1048576,'C. a Pagar'!$D$7:$D$1048576,'FC 180'!$B26,'C. a Pagar'!$C$7:$C$1048576,'FC 180'!BM$5)</f>
        <v>0</v>
      </c>
      <c r="BN26" s="174">
        <f>SUMIFS('C. a Pagar'!$G$7:$G$1048576,'C. a Pagar'!$D$7:$D$1048576,'FC 180'!$B26,'C. a Pagar'!$C$7:$C$1048576,'FC 180'!BN$5)</f>
        <v>0</v>
      </c>
      <c r="BO26" s="175">
        <f t="shared" si="55"/>
        <v>45000</v>
      </c>
      <c r="BP26" s="174"/>
      <c r="BQ26" s="174"/>
      <c r="BR26" s="174"/>
      <c r="BS26" s="174"/>
      <c r="BT26" s="174"/>
      <c r="BU26" s="174"/>
      <c r="BV26" s="174"/>
      <c r="BW26" s="174"/>
      <c r="BX26" s="174"/>
      <c r="BY26" s="174"/>
      <c r="BZ26" s="174"/>
      <c r="CA26" s="174"/>
      <c r="CB26" s="174"/>
      <c r="CC26" s="174"/>
      <c r="CD26" s="174"/>
      <c r="CE26" s="174"/>
      <c r="CF26" s="174"/>
      <c r="CG26" s="174"/>
      <c r="CH26" s="174"/>
      <c r="CI26" s="174"/>
      <c r="CJ26" s="174"/>
      <c r="CK26" s="174"/>
      <c r="CL26" s="174"/>
      <c r="CM26" s="174"/>
      <c r="CN26" s="174"/>
      <c r="CO26" s="174"/>
      <c r="CP26" s="174"/>
      <c r="CQ26" s="174"/>
      <c r="CR26" s="174"/>
      <c r="CS26" s="174"/>
      <c r="CT26" s="174"/>
      <c r="CU26" s="175">
        <f t="shared" si="56"/>
        <v>45000</v>
      </c>
      <c r="CV26" s="174"/>
      <c r="CW26" s="174"/>
      <c r="CX26" s="174"/>
      <c r="CY26" s="174"/>
      <c r="CZ26" s="174"/>
      <c r="DA26" s="174"/>
      <c r="DB26" s="174"/>
      <c r="DC26" s="174"/>
      <c r="DD26" s="174"/>
      <c r="DE26" s="174"/>
      <c r="DF26" s="174"/>
      <c r="DG26" s="174"/>
      <c r="DH26" s="174"/>
      <c r="DI26" s="174"/>
      <c r="DJ26" s="174"/>
      <c r="DK26" s="174"/>
      <c r="DL26" s="174"/>
      <c r="DM26" s="174"/>
      <c r="DN26" s="174"/>
      <c r="DO26" s="174"/>
      <c r="DP26" s="174"/>
      <c r="DQ26" s="174"/>
      <c r="DR26" s="174"/>
      <c r="DS26" s="174"/>
      <c r="DT26" s="174"/>
      <c r="DU26" s="174"/>
      <c r="DV26" s="174"/>
      <c r="DW26" s="174"/>
      <c r="DX26" s="174"/>
      <c r="DY26" s="174"/>
      <c r="DZ26" s="174"/>
      <c r="EA26" s="175">
        <f t="shared" si="57"/>
        <v>45000</v>
      </c>
      <c r="EB26" s="174"/>
      <c r="EC26" s="174"/>
      <c r="ED26" s="174"/>
      <c r="EE26" s="174"/>
      <c r="EF26" s="174"/>
      <c r="EG26" s="174"/>
      <c r="EH26" s="174"/>
      <c r="EI26" s="174"/>
      <c r="EJ26" s="174"/>
      <c r="EK26" s="174"/>
      <c r="EL26" s="174"/>
      <c r="EM26" s="174"/>
      <c r="EN26" s="174"/>
      <c r="EO26" s="174"/>
      <c r="EP26" s="174"/>
      <c r="EQ26" s="174"/>
      <c r="ER26" s="174"/>
      <c r="ES26" s="174"/>
      <c r="ET26" s="174"/>
      <c r="EU26" s="174"/>
      <c r="EV26" s="174"/>
      <c r="EW26" s="174"/>
      <c r="EX26" s="174"/>
      <c r="EY26" s="174"/>
      <c r="EZ26" s="174"/>
      <c r="FA26" s="174"/>
      <c r="FB26" s="174"/>
      <c r="FC26" s="174"/>
      <c r="FD26" s="175">
        <f>SUM(DX26:FC26)</f>
        <v>45000</v>
      </c>
      <c r="FE26" s="174"/>
      <c r="FF26" s="174"/>
      <c r="FG26" s="174"/>
      <c r="FH26" s="174"/>
      <c r="FI26" s="174"/>
      <c r="FJ26" s="174"/>
      <c r="FK26" s="174"/>
      <c r="FL26" s="174"/>
      <c r="FM26" s="174"/>
      <c r="FN26" s="174"/>
      <c r="FO26" s="174"/>
      <c r="FP26" s="174"/>
      <c r="FQ26" s="174"/>
      <c r="FR26" s="174"/>
      <c r="FS26" s="174"/>
      <c r="FT26" s="174"/>
      <c r="FU26" s="174"/>
      <c r="FV26" s="174"/>
      <c r="FW26" s="174"/>
      <c r="FX26" s="174"/>
      <c r="FY26" s="174"/>
      <c r="FZ26" s="174"/>
      <c r="GA26" s="174"/>
      <c r="GB26" s="174"/>
      <c r="GC26" s="174"/>
      <c r="GD26" s="174"/>
      <c r="GE26" s="174"/>
      <c r="GF26" s="174"/>
      <c r="GG26" s="174"/>
      <c r="GH26" s="174"/>
      <c r="GI26" s="174"/>
      <c r="GJ26" s="175">
        <f t="shared" si="58"/>
        <v>0</v>
      </c>
      <c r="GK26" s="174"/>
      <c r="GL26" s="174"/>
      <c r="GM26" s="174"/>
      <c r="GN26" s="174"/>
      <c r="GO26" s="174"/>
      <c r="GP26" s="174"/>
      <c r="GQ26" s="174"/>
      <c r="GR26" s="174"/>
      <c r="GS26" s="174"/>
      <c r="GT26" s="174"/>
      <c r="GU26" s="174"/>
      <c r="GV26" s="174"/>
      <c r="GW26" s="174"/>
      <c r="GX26" s="174"/>
      <c r="GY26" s="174"/>
      <c r="GZ26" s="174"/>
      <c r="HA26" s="174"/>
      <c r="HB26" s="174"/>
      <c r="HC26" s="174"/>
      <c r="HD26" s="174"/>
      <c r="HE26" s="174"/>
      <c r="HF26" s="174"/>
      <c r="HG26" s="174"/>
      <c r="HH26" s="174"/>
      <c r="HI26" s="174"/>
      <c r="HJ26" s="174"/>
      <c r="HK26" s="174"/>
      <c r="HL26" s="174"/>
      <c r="HM26" s="174"/>
      <c r="HN26" s="174"/>
    </row>
    <row r="27" spans="1:222" ht="16.5" hidden="1" outlineLevel="1" thickBot="1" x14ac:dyDescent="0.3">
      <c r="A27" s="53">
        <v>22</v>
      </c>
      <c r="B27" s="56" t="str">
        <f>VLOOKUP(A27,Config!$A$8:$B$176,2,0)</f>
        <v>CONVENÇÃO DE VENDAS</v>
      </c>
      <c r="C27" s="57"/>
      <c r="D27" s="61"/>
      <c r="E27" s="174">
        <f>SUMIFS('C. a Pagar'!$G$7:$G$1048576,'C. a Pagar'!$D$7:$D$1048576,'FC 180'!$B27,'C. a Pagar'!$C$7:$C$1048576,'FC 180'!E$5)</f>
        <v>0</v>
      </c>
      <c r="F27" s="174">
        <f>SUMIFS('C. a Pagar'!$G$7:$G$1048576,'C. a Pagar'!$D$7:$D$1048576,'FC 180'!$B27,'C. a Pagar'!$C$7:$C$1048576,'FC 180'!F$5)</f>
        <v>0</v>
      </c>
      <c r="G27" s="174">
        <f>SUMIFS('C. a Pagar'!$G$7:$G$1048576,'C. a Pagar'!$D$7:$D$1048576,'FC 180'!$B27,'C. a Pagar'!$C$7:$C$1048576,'FC 180'!G$5)</f>
        <v>0</v>
      </c>
      <c r="H27" s="174">
        <f>SUMIFS('C. a Pagar'!$G$7:$G$1048576,'C. a Pagar'!$D$7:$D$1048576,'FC 180'!$B27,'C. a Pagar'!$C$7:$C$1048576,'FC 180'!H$5)</f>
        <v>0</v>
      </c>
      <c r="I27" s="174">
        <f>SUMIFS('C. a Pagar'!$G$7:$G$1048576,'C. a Pagar'!$D$7:$D$1048576,'FC 180'!$B27,'C. a Pagar'!$C$7:$C$1048576,'FC 180'!I$5)</f>
        <v>0</v>
      </c>
      <c r="J27" s="174">
        <f>SUMIFS('C. a Pagar'!$G$7:$G$1048576,'C. a Pagar'!$D$7:$D$1048576,'FC 180'!$B27,'C. a Pagar'!$C$7:$C$1048576,'FC 180'!J$5)</f>
        <v>0</v>
      </c>
      <c r="K27" s="174">
        <f>SUMIFS('C. a Pagar'!$G$7:$G$1048576,'C. a Pagar'!$D$7:$D$1048576,'FC 180'!$B27,'C. a Pagar'!$C$7:$C$1048576,'FC 180'!K$5)</f>
        <v>0</v>
      </c>
      <c r="L27" s="174">
        <f>SUMIFS('C. a Pagar'!$G$7:$G$1048576,'C. a Pagar'!$D$7:$D$1048576,'FC 180'!$B27,'C. a Pagar'!$C$7:$C$1048576,'FC 180'!L$5)</f>
        <v>0</v>
      </c>
      <c r="M27" s="174">
        <f>SUMIFS('C. a Pagar'!$G$7:$G$1048576,'C. a Pagar'!$D$7:$D$1048576,'FC 180'!$B27,'C. a Pagar'!$C$7:$C$1048576,'FC 180'!M$5)</f>
        <v>0</v>
      </c>
      <c r="N27" s="174">
        <f>SUMIFS('C. a Pagar'!$G$7:$G$1048576,'C. a Pagar'!$D$7:$D$1048576,'FC 180'!$B27,'C. a Pagar'!$C$7:$C$1048576,'FC 180'!N$5)</f>
        <v>0</v>
      </c>
      <c r="O27" s="174">
        <f>SUMIFS('C. a Pagar'!$G$7:$G$1048576,'C. a Pagar'!$D$7:$D$1048576,'FC 180'!$B27,'C. a Pagar'!$C$7:$C$1048576,'FC 180'!O$5)</f>
        <v>0</v>
      </c>
      <c r="P27" s="174">
        <f>SUMIFS('C. a Pagar'!$G$7:$G$1048576,'C. a Pagar'!$D$7:$D$1048576,'FC 180'!$B27,'C. a Pagar'!$C$7:$C$1048576,'FC 180'!P$5)</f>
        <v>0</v>
      </c>
      <c r="Q27" s="174">
        <f>SUMIFS('C. a Pagar'!$G$7:$G$1048576,'C. a Pagar'!$D$7:$D$1048576,'FC 180'!$B27,'C. a Pagar'!$C$7:$C$1048576,'FC 180'!Q$5)</f>
        <v>0</v>
      </c>
      <c r="R27" s="174">
        <f>SUMIFS('C. a Pagar'!$G$7:$G$1048576,'C. a Pagar'!$D$7:$D$1048576,'FC 180'!$B27,'C. a Pagar'!$C$7:$C$1048576,'FC 180'!R$5)</f>
        <v>0</v>
      </c>
      <c r="S27" s="174">
        <f>SUMIFS('C. a Pagar'!$G$7:$G$1048576,'C. a Pagar'!$D$7:$D$1048576,'FC 180'!$B27,'C. a Pagar'!$C$7:$C$1048576,'FC 180'!S$5)</f>
        <v>0</v>
      </c>
      <c r="T27" s="174">
        <f>SUMIFS('C. a Pagar'!$G$7:$G$1048576,'C. a Pagar'!$D$7:$D$1048576,'FC 180'!$B27,'C. a Pagar'!$C$7:$C$1048576,'FC 180'!T$5)</f>
        <v>0</v>
      </c>
      <c r="U27" s="174">
        <f>SUMIFS('C. a Pagar'!$G$7:$G$1048576,'C. a Pagar'!$D$7:$D$1048576,'FC 180'!$B27,'C. a Pagar'!$C$7:$C$1048576,'FC 180'!U$5)</f>
        <v>0</v>
      </c>
      <c r="V27" s="174">
        <f>SUMIFS('C. a Pagar'!$G$7:$G$1048576,'C. a Pagar'!$D$7:$D$1048576,'FC 180'!$B27,'C. a Pagar'!$C$7:$C$1048576,'FC 180'!V$5)</f>
        <v>0</v>
      </c>
      <c r="W27" s="174">
        <f>SUMIFS('C. a Pagar'!$G$7:$G$1048576,'C. a Pagar'!$D$7:$D$1048576,'FC 180'!$B27,'C. a Pagar'!$C$7:$C$1048576,'FC 180'!W$5)</f>
        <v>0</v>
      </c>
      <c r="X27" s="174">
        <f>SUMIFS('C. a Pagar'!$G$7:$G$1048576,'C. a Pagar'!$D$7:$D$1048576,'FC 180'!$B27,'C. a Pagar'!$C$7:$C$1048576,'FC 180'!X$5)</f>
        <v>0</v>
      </c>
      <c r="Y27" s="174">
        <f>SUMIFS('C. a Pagar'!$G$7:$G$1048576,'C. a Pagar'!$D$7:$D$1048576,'FC 180'!$B27,'C. a Pagar'!$C$7:$C$1048576,'FC 180'!Y$5)</f>
        <v>0</v>
      </c>
      <c r="Z27" s="174">
        <f>SUMIFS('C. a Pagar'!$G$7:$G$1048576,'C. a Pagar'!$D$7:$D$1048576,'FC 180'!$B27,'C. a Pagar'!$C$7:$C$1048576,'FC 180'!Z$5)</f>
        <v>0</v>
      </c>
      <c r="AA27" s="174">
        <f>SUMIFS('C. a Pagar'!$G$7:$G$1048576,'C. a Pagar'!$D$7:$D$1048576,'FC 180'!$B27,'C. a Pagar'!$C$7:$C$1048576,'FC 180'!AA$5)</f>
        <v>0</v>
      </c>
      <c r="AB27" s="174">
        <f>SUMIFS('C. a Pagar'!$G$7:$G$1048576,'C. a Pagar'!$D$7:$D$1048576,'FC 180'!$B27,'C. a Pagar'!$C$7:$C$1048576,'FC 180'!AB$5)</f>
        <v>0</v>
      </c>
      <c r="AC27" s="174">
        <f>SUMIFS('C. a Pagar'!$G$7:$G$1048576,'C. a Pagar'!$D$7:$D$1048576,'FC 180'!$B27,'C. a Pagar'!$C$7:$C$1048576,'FC 180'!AC$5)</f>
        <v>0</v>
      </c>
      <c r="AD27" s="174">
        <f>SUMIFS('C. a Pagar'!$G$7:$G$1048576,'C. a Pagar'!$D$7:$D$1048576,'FC 180'!$B27,'C. a Pagar'!$C$7:$C$1048576,'FC 180'!AD$5)</f>
        <v>0</v>
      </c>
      <c r="AE27" s="174">
        <f>SUMIFS('C. a Pagar'!$G$7:$G$1048576,'C. a Pagar'!$D$7:$D$1048576,'FC 180'!$B27,'C. a Pagar'!$C$7:$C$1048576,'FC 180'!AE$5)</f>
        <v>0</v>
      </c>
      <c r="AF27" s="174">
        <f>SUMIFS('C. a Pagar'!$G$7:$G$1048576,'C. a Pagar'!$D$7:$D$1048576,'FC 180'!$B27,'C. a Pagar'!$C$7:$C$1048576,'FC 180'!AF$5)</f>
        <v>0</v>
      </c>
      <c r="AG27" s="174">
        <f>SUMIFS('C. a Pagar'!$G$7:$G$1048576,'C. a Pagar'!$D$7:$D$1048576,'FC 180'!$B27,'C. a Pagar'!$C$7:$C$1048576,'FC 180'!AG$5)</f>
        <v>0</v>
      </c>
      <c r="AH27" s="174">
        <f>SUMIFS('C. a Pagar'!$G$7:$G$1048576,'C. a Pagar'!$D$7:$D$1048576,'FC 180'!$B27,'C. a Pagar'!$C$7:$C$1048576,'FC 180'!AH$5)</f>
        <v>0</v>
      </c>
      <c r="AI27" s="174">
        <f>SUMIFS('C. a Pagar'!$G$7:$G$1048576,'C. a Pagar'!$D$7:$D$1048576,'FC 180'!$B27,'C. a Pagar'!$C$7:$C$1048576,'FC 180'!AI$5)</f>
        <v>0</v>
      </c>
      <c r="AJ27" s="175">
        <f>SUM(E27:AI27)</f>
        <v>0</v>
      </c>
      <c r="AK27" s="174">
        <f>SUMIFS('C. a Pagar'!$G$7:$G$1048576,'C. a Pagar'!$D$7:$D$1048576,'FC 180'!$B27,'C. a Pagar'!$C$7:$C$1048576,'FC 180'!AK$5)</f>
        <v>0</v>
      </c>
      <c r="AL27" s="174">
        <f>SUMIFS('C. a Pagar'!$G$7:$G$1048576,'C. a Pagar'!$D$7:$D$1048576,'FC 180'!$B27,'C. a Pagar'!$C$7:$C$1048576,'FC 180'!AL$5)</f>
        <v>0</v>
      </c>
      <c r="AM27" s="174">
        <f>SUMIFS('C. a Pagar'!$G$7:$G$1048576,'C. a Pagar'!$D$7:$D$1048576,'FC 180'!$B27,'C. a Pagar'!$C$7:$C$1048576,'FC 180'!AM$5)</f>
        <v>0</v>
      </c>
      <c r="AN27" s="174">
        <f>SUMIFS('C. a Pagar'!$G$7:$G$1048576,'C. a Pagar'!$D$7:$D$1048576,'FC 180'!$B27,'C. a Pagar'!$C$7:$C$1048576,'FC 180'!AN$5)</f>
        <v>0</v>
      </c>
      <c r="AO27" s="174">
        <f>SUMIFS('C. a Pagar'!$G$7:$G$1048576,'C. a Pagar'!$D$7:$D$1048576,'FC 180'!$B27,'C. a Pagar'!$C$7:$C$1048576,'FC 180'!AO$5)</f>
        <v>0</v>
      </c>
      <c r="AP27" s="174">
        <f>SUMIFS('C. a Pagar'!$G$7:$G$1048576,'C. a Pagar'!$D$7:$D$1048576,'FC 180'!$B27,'C. a Pagar'!$C$7:$C$1048576,'FC 180'!AP$5)</f>
        <v>0</v>
      </c>
      <c r="AQ27" s="174">
        <f>SUMIFS('C. a Pagar'!$G$7:$G$1048576,'C. a Pagar'!$D$7:$D$1048576,'FC 180'!$B27,'C. a Pagar'!$C$7:$C$1048576,'FC 180'!AQ$5)</f>
        <v>0</v>
      </c>
      <c r="AR27" s="174">
        <f>SUMIFS('C. a Pagar'!$G$7:$G$1048576,'C. a Pagar'!$D$7:$D$1048576,'FC 180'!$B27,'C. a Pagar'!$C$7:$C$1048576,'FC 180'!AR$5)</f>
        <v>0</v>
      </c>
      <c r="AS27" s="174">
        <f>SUMIFS('C. a Pagar'!$G$7:$G$1048576,'C. a Pagar'!$D$7:$D$1048576,'FC 180'!$B27,'C. a Pagar'!$C$7:$C$1048576,'FC 180'!AS$5)</f>
        <v>0</v>
      </c>
      <c r="AT27" s="174">
        <f>SUMIFS('C. a Pagar'!$G$7:$G$1048576,'C. a Pagar'!$D$7:$D$1048576,'FC 180'!$B27,'C. a Pagar'!$C$7:$C$1048576,'FC 180'!AT$5)</f>
        <v>0</v>
      </c>
      <c r="AU27" s="174">
        <f>SUMIFS('C. a Pagar'!$G$7:$G$1048576,'C. a Pagar'!$D$7:$D$1048576,'FC 180'!$B27,'C. a Pagar'!$C$7:$C$1048576,'FC 180'!AU$5)</f>
        <v>0</v>
      </c>
      <c r="AV27" s="174">
        <f>SUMIFS('C. a Pagar'!$G$7:$G$1048576,'C. a Pagar'!$D$7:$D$1048576,'FC 180'!$B27,'C. a Pagar'!$C$7:$C$1048576,'FC 180'!AV$5)</f>
        <v>0</v>
      </c>
      <c r="AW27" s="174">
        <f>SUMIFS('C. a Pagar'!$G$7:$G$1048576,'C. a Pagar'!$D$7:$D$1048576,'FC 180'!$B27,'C. a Pagar'!$C$7:$C$1048576,'FC 180'!AW$5)</f>
        <v>0</v>
      </c>
      <c r="AX27" s="174">
        <f>SUMIFS('C. a Pagar'!$G$7:$G$1048576,'C. a Pagar'!$D$7:$D$1048576,'FC 180'!$B27,'C. a Pagar'!$C$7:$C$1048576,'FC 180'!AX$5)</f>
        <v>0</v>
      </c>
      <c r="AY27" s="174">
        <f>SUMIFS('C. a Pagar'!$G$7:$G$1048576,'C. a Pagar'!$D$7:$D$1048576,'FC 180'!$B27,'C. a Pagar'!$C$7:$C$1048576,'FC 180'!AY$5)</f>
        <v>0</v>
      </c>
      <c r="AZ27" s="174">
        <f>SUMIFS('C. a Pagar'!$G$7:$G$1048576,'C. a Pagar'!$D$7:$D$1048576,'FC 180'!$B27,'C. a Pagar'!$C$7:$C$1048576,'FC 180'!AZ$5)</f>
        <v>0</v>
      </c>
      <c r="BA27" s="174">
        <f>SUMIFS('C. a Pagar'!$G$7:$G$1048576,'C. a Pagar'!$D$7:$D$1048576,'FC 180'!$B27,'C. a Pagar'!$C$7:$C$1048576,'FC 180'!BA$5)</f>
        <v>0</v>
      </c>
      <c r="BB27" s="174">
        <f>SUMIFS('C. a Pagar'!$G$7:$G$1048576,'C. a Pagar'!$D$7:$D$1048576,'FC 180'!$B27,'C. a Pagar'!$C$7:$C$1048576,'FC 180'!BB$5)</f>
        <v>0</v>
      </c>
      <c r="BC27" s="174">
        <f>SUMIFS('C. a Pagar'!$G$7:$G$1048576,'C. a Pagar'!$D$7:$D$1048576,'FC 180'!$B27,'C. a Pagar'!$C$7:$C$1048576,'FC 180'!BC$5)</f>
        <v>0</v>
      </c>
      <c r="BD27" s="174">
        <f>SUMIFS('C. a Pagar'!$G$7:$G$1048576,'C. a Pagar'!$D$7:$D$1048576,'FC 180'!$B27,'C. a Pagar'!$C$7:$C$1048576,'FC 180'!BD$5)</f>
        <v>0</v>
      </c>
      <c r="BE27" s="174">
        <f>SUMIFS('C. a Pagar'!$G$7:$G$1048576,'C. a Pagar'!$D$7:$D$1048576,'FC 180'!$B27,'C. a Pagar'!$C$7:$C$1048576,'FC 180'!BE$5)</f>
        <v>0</v>
      </c>
      <c r="BF27" s="174">
        <f>SUMIFS('C. a Pagar'!$G$7:$G$1048576,'C. a Pagar'!$D$7:$D$1048576,'FC 180'!$B27,'C. a Pagar'!$C$7:$C$1048576,'FC 180'!BF$5)</f>
        <v>0</v>
      </c>
      <c r="BG27" s="174">
        <f>SUMIFS('C. a Pagar'!$G$7:$G$1048576,'C. a Pagar'!$D$7:$D$1048576,'FC 180'!$B27,'C. a Pagar'!$C$7:$C$1048576,'FC 180'!BG$5)</f>
        <v>0</v>
      </c>
      <c r="BH27" s="174">
        <f>SUMIFS('C. a Pagar'!$G$7:$G$1048576,'C. a Pagar'!$D$7:$D$1048576,'FC 180'!$B27,'C. a Pagar'!$C$7:$C$1048576,'FC 180'!BH$5)</f>
        <v>0</v>
      </c>
      <c r="BI27" s="174">
        <f>SUMIFS('C. a Pagar'!$G$7:$G$1048576,'C. a Pagar'!$D$7:$D$1048576,'FC 180'!$B27,'C. a Pagar'!$C$7:$C$1048576,'FC 180'!BI$5)</f>
        <v>0</v>
      </c>
      <c r="BJ27" s="174">
        <f>SUMIFS('C. a Pagar'!$G$7:$G$1048576,'C. a Pagar'!$D$7:$D$1048576,'FC 180'!$B27,'C. a Pagar'!$C$7:$C$1048576,'FC 180'!BJ$5)</f>
        <v>0</v>
      </c>
      <c r="BK27" s="174">
        <f>SUMIFS('C. a Pagar'!$G$7:$G$1048576,'C. a Pagar'!$D$7:$D$1048576,'FC 180'!$B27,'C. a Pagar'!$C$7:$C$1048576,'FC 180'!BK$5)</f>
        <v>0</v>
      </c>
      <c r="BL27" s="174">
        <f>SUMIFS('C. a Pagar'!$G$7:$G$1048576,'C. a Pagar'!$D$7:$D$1048576,'FC 180'!$B27,'C. a Pagar'!$C$7:$C$1048576,'FC 180'!BL$5)</f>
        <v>0</v>
      </c>
      <c r="BM27" s="174">
        <f>SUMIFS('C. a Pagar'!$G$7:$G$1048576,'C. a Pagar'!$D$7:$D$1048576,'FC 180'!$B27,'C. a Pagar'!$C$7:$C$1048576,'FC 180'!BM$5)</f>
        <v>0</v>
      </c>
      <c r="BN27" s="174">
        <f>SUMIFS('C. a Pagar'!$G$7:$G$1048576,'C. a Pagar'!$D$7:$D$1048576,'FC 180'!$B27,'C. a Pagar'!$C$7:$C$1048576,'FC 180'!BN$5)</f>
        <v>0</v>
      </c>
      <c r="BO27" s="175">
        <f t="shared" si="55"/>
        <v>0</v>
      </c>
      <c r="BP27" s="174"/>
      <c r="BQ27" s="174"/>
      <c r="BR27" s="174"/>
      <c r="BS27" s="174"/>
      <c r="BT27" s="174"/>
      <c r="BU27" s="174"/>
      <c r="BV27" s="174"/>
      <c r="BW27" s="174"/>
      <c r="BX27" s="174"/>
      <c r="BY27" s="174"/>
      <c r="BZ27" s="174"/>
      <c r="CA27" s="174"/>
      <c r="CB27" s="174"/>
      <c r="CC27" s="174"/>
      <c r="CD27" s="174"/>
      <c r="CE27" s="174"/>
      <c r="CF27" s="174"/>
      <c r="CG27" s="174"/>
      <c r="CH27" s="174"/>
      <c r="CI27" s="174"/>
      <c r="CJ27" s="174"/>
      <c r="CK27" s="174"/>
      <c r="CL27" s="174"/>
      <c r="CM27" s="174"/>
      <c r="CN27" s="174"/>
      <c r="CO27" s="174"/>
      <c r="CP27" s="174"/>
      <c r="CQ27" s="174"/>
      <c r="CR27" s="174"/>
      <c r="CS27" s="174"/>
      <c r="CT27" s="174"/>
      <c r="CU27" s="175">
        <f t="shared" si="56"/>
        <v>0</v>
      </c>
      <c r="CV27" s="174"/>
      <c r="CW27" s="174"/>
      <c r="CX27" s="174"/>
      <c r="CY27" s="174"/>
      <c r="CZ27" s="174"/>
      <c r="DA27" s="174"/>
      <c r="DB27" s="174"/>
      <c r="DC27" s="174"/>
      <c r="DD27" s="174"/>
      <c r="DE27" s="174"/>
      <c r="DF27" s="174"/>
      <c r="DG27" s="174"/>
      <c r="DH27" s="174"/>
      <c r="DI27" s="174"/>
      <c r="DJ27" s="174"/>
      <c r="DK27" s="174"/>
      <c r="DL27" s="174"/>
      <c r="DM27" s="174"/>
      <c r="DN27" s="174"/>
      <c r="DO27" s="174"/>
      <c r="DP27" s="174"/>
      <c r="DQ27" s="174"/>
      <c r="DR27" s="174"/>
      <c r="DS27" s="174"/>
      <c r="DT27" s="174"/>
      <c r="DU27" s="174"/>
      <c r="DV27" s="174"/>
      <c r="DW27" s="174"/>
      <c r="DX27" s="174"/>
      <c r="DY27" s="174"/>
      <c r="DZ27" s="174"/>
      <c r="EA27" s="175">
        <f t="shared" si="57"/>
        <v>0</v>
      </c>
      <c r="EB27" s="174"/>
      <c r="EC27" s="174"/>
      <c r="ED27" s="174"/>
      <c r="EE27" s="174"/>
      <c r="EF27" s="174"/>
      <c r="EG27" s="174"/>
      <c r="EH27" s="174"/>
      <c r="EI27" s="174"/>
      <c r="EJ27" s="174"/>
      <c r="EK27" s="174"/>
      <c r="EL27" s="174"/>
      <c r="EM27" s="174"/>
      <c r="EN27" s="174"/>
      <c r="EO27" s="174"/>
      <c r="EP27" s="174"/>
      <c r="EQ27" s="174"/>
      <c r="ER27" s="174"/>
      <c r="ES27" s="174"/>
      <c r="ET27" s="174"/>
      <c r="EU27" s="174"/>
      <c r="EV27" s="174"/>
      <c r="EW27" s="174"/>
      <c r="EX27" s="174"/>
      <c r="EY27" s="174"/>
      <c r="EZ27" s="174"/>
      <c r="FA27" s="174"/>
      <c r="FB27" s="174"/>
      <c r="FC27" s="174"/>
      <c r="FD27" s="175">
        <f>SUM(DX27:FC27)</f>
        <v>0</v>
      </c>
      <c r="FE27" s="174"/>
      <c r="FF27" s="174"/>
      <c r="FG27" s="174"/>
      <c r="FH27" s="174"/>
      <c r="FI27" s="174"/>
      <c r="FJ27" s="174"/>
      <c r="FK27" s="174"/>
      <c r="FL27" s="174"/>
      <c r="FM27" s="174"/>
      <c r="FN27" s="174"/>
      <c r="FO27" s="174"/>
      <c r="FP27" s="174"/>
      <c r="FQ27" s="174"/>
      <c r="FR27" s="174"/>
      <c r="FS27" s="174"/>
      <c r="FT27" s="174"/>
      <c r="FU27" s="174"/>
      <c r="FV27" s="174"/>
      <c r="FW27" s="174"/>
      <c r="FX27" s="174"/>
      <c r="FY27" s="174"/>
      <c r="FZ27" s="174"/>
      <c r="GA27" s="174"/>
      <c r="GB27" s="174"/>
      <c r="GC27" s="174"/>
      <c r="GD27" s="174"/>
      <c r="GE27" s="174"/>
      <c r="GF27" s="174"/>
      <c r="GG27" s="174"/>
      <c r="GH27" s="174"/>
      <c r="GI27" s="174"/>
      <c r="GJ27" s="175">
        <f t="shared" si="58"/>
        <v>0</v>
      </c>
      <c r="GK27" s="174"/>
      <c r="GL27" s="174"/>
      <c r="GM27" s="174"/>
      <c r="GN27" s="174"/>
      <c r="GO27" s="174"/>
      <c r="GP27" s="174"/>
      <c r="GQ27" s="174"/>
      <c r="GR27" s="174"/>
      <c r="GS27" s="174"/>
      <c r="GT27" s="174"/>
      <c r="GU27" s="174"/>
      <c r="GV27" s="174"/>
      <c r="GW27" s="174"/>
      <c r="GX27" s="174"/>
      <c r="GY27" s="174"/>
      <c r="GZ27" s="174"/>
      <c r="HA27" s="174"/>
      <c r="HB27" s="174"/>
      <c r="HC27" s="174"/>
      <c r="HD27" s="174"/>
      <c r="HE27" s="174"/>
      <c r="HF27" s="174"/>
      <c r="HG27" s="174"/>
      <c r="HH27" s="174"/>
      <c r="HI27" s="174"/>
      <c r="HJ27" s="174"/>
      <c r="HK27" s="174"/>
      <c r="HL27" s="174"/>
      <c r="HM27" s="174"/>
      <c r="HN27" s="174"/>
    </row>
    <row r="28" spans="1:222" ht="16.5" hidden="1" outlineLevel="1" thickBot="1" x14ac:dyDescent="0.3">
      <c r="A28" s="53">
        <v>23</v>
      </c>
      <c r="B28" s="56" t="str">
        <f>VLOOKUP(A28,Config!$A$8:$B$176,2,0)</f>
        <v>FRETE SOBRE COMPRAS</v>
      </c>
      <c r="C28" s="57"/>
      <c r="D28" s="61"/>
      <c r="E28" s="174">
        <f>SUMIFS('C. a Pagar'!$G$7:$G$1048576,'C. a Pagar'!$D$7:$D$1048576,'FC 180'!$B28,'C. a Pagar'!$C$7:$C$1048576,'FC 180'!E$5)</f>
        <v>0</v>
      </c>
      <c r="F28" s="174">
        <f>SUMIFS('C. a Pagar'!$G$7:$G$1048576,'C. a Pagar'!$D$7:$D$1048576,'FC 180'!$B28,'C. a Pagar'!$C$7:$C$1048576,'FC 180'!F$5)</f>
        <v>0</v>
      </c>
      <c r="G28" s="174">
        <f>SUMIFS('C. a Pagar'!$G$7:$G$1048576,'C. a Pagar'!$D$7:$D$1048576,'FC 180'!$B28,'C. a Pagar'!$C$7:$C$1048576,'FC 180'!G$5)</f>
        <v>0</v>
      </c>
      <c r="H28" s="174">
        <f>SUMIFS('C. a Pagar'!$G$7:$G$1048576,'C. a Pagar'!$D$7:$D$1048576,'FC 180'!$B28,'C. a Pagar'!$C$7:$C$1048576,'FC 180'!H$5)</f>
        <v>0</v>
      </c>
      <c r="I28" s="174">
        <f>SUMIFS('C. a Pagar'!$G$7:$G$1048576,'C. a Pagar'!$D$7:$D$1048576,'FC 180'!$B28,'C. a Pagar'!$C$7:$C$1048576,'FC 180'!I$5)</f>
        <v>0</v>
      </c>
      <c r="J28" s="174">
        <f>SUMIFS('C. a Pagar'!$G$7:$G$1048576,'C. a Pagar'!$D$7:$D$1048576,'FC 180'!$B28,'C. a Pagar'!$C$7:$C$1048576,'FC 180'!J$5)</f>
        <v>0</v>
      </c>
      <c r="K28" s="174">
        <f>SUMIFS('C. a Pagar'!$G$7:$G$1048576,'C. a Pagar'!$D$7:$D$1048576,'FC 180'!$B28,'C. a Pagar'!$C$7:$C$1048576,'FC 180'!K$5)</f>
        <v>0</v>
      </c>
      <c r="L28" s="174">
        <f>SUMIFS('C. a Pagar'!$G$7:$G$1048576,'C. a Pagar'!$D$7:$D$1048576,'FC 180'!$B28,'C. a Pagar'!$C$7:$C$1048576,'FC 180'!L$5)</f>
        <v>0</v>
      </c>
      <c r="M28" s="174">
        <f>SUMIFS('C. a Pagar'!$G$7:$G$1048576,'C. a Pagar'!$D$7:$D$1048576,'FC 180'!$B28,'C. a Pagar'!$C$7:$C$1048576,'FC 180'!M$5)</f>
        <v>0</v>
      </c>
      <c r="N28" s="174">
        <f>SUMIFS('C. a Pagar'!$G$7:$G$1048576,'C. a Pagar'!$D$7:$D$1048576,'FC 180'!$B28,'C. a Pagar'!$C$7:$C$1048576,'FC 180'!N$5)</f>
        <v>0</v>
      </c>
      <c r="O28" s="174">
        <f>SUMIFS('C. a Pagar'!$G$7:$G$1048576,'C. a Pagar'!$D$7:$D$1048576,'FC 180'!$B28,'C. a Pagar'!$C$7:$C$1048576,'FC 180'!O$5)</f>
        <v>0</v>
      </c>
      <c r="P28" s="174">
        <f>SUMIFS('C. a Pagar'!$G$7:$G$1048576,'C. a Pagar'!$D$7:$D$1048576,'FC 180'!$B28,'C. a Pagar'!$C$7:$C$1048576,'FC 180'!P$5)</f>
        <v>0</v>
      </c>
      <c r="Q28" s="174">
        <f>SUMIFS('C. a Pagar'!$G$7:$G$1048576,'C. a Pagar'!$D$7:$D$1048576,'FC 180'!$B28,'C. a Pagar'!$C$7:$C$1048576,'FC 180'!Q$5)</f>
        <v>0</v>
      </c>
      <c r="R28" s="174">
        <f>SUMIFS('C. a Pagar'!$G$7:$G$1048576,'C. a Pagar'!$D$7:$D$1048576,'FC 180'!$B28,'C. a Pagar'!$C$7:$C$1048576,'FC 180'!R$5)</f>
        <v>0</v>
      </c>
      <c r="S28" s="174">
        <f>SUMIFS('C. a Pagar'!$G$7:$G$1048576,'C. a Pagar'!$D$7:$D$1048576,'FC 180'!$B28,'C. a Pagar'!$C$7:$C$1048576,'FC 180'!S$5)</f>
        <v>0</v>
      </c>
      <c r="T28" s="174">
        <f>SUMIFS('C. a Pagar'!$G$7:$G$1048576,'C. a Pagar'!$D$7:$D$1048576,'FC 180'!$B28,'C. a Pagar'!$C$7:$C$1048576,'FC 180'!T$5)</f>
        <v>0</v>
      </c>
      <c r="U28" s="174">
        <f>SUMIFS('C. a Pagar'!$G$7:$G$1048576,'C. a Pagar'!$D$7:$D$1048576,'FC 180'!$B28,'C. a Pagar'!$C$7:$C$1048576,'FC 180'!U$5)</f>
        <v>0</v>
      </c>
      <c r="V28" s="174">
        <f>SUMIFS('C. a Pagar'!$G$7:$G$1048576,'C. a Pagar'!$D$7:$D$1048576,'FC 180'!$B28,'C. a Pagar'!$C$7:$C$1048576,'FC 180'!V$5)</f>
        <v>0</v>
      </c>
      <c r="W28" s="174">
        <f>SUMIFS('C. a Pagar'!$G$7:$G$1048576,'C. a Pagar'!$D$7:$D$1048576,'FC 180'!$B28,'C. a Pagar'!$C$7:$C$1048576,'FC 180'!W$5)</f>
        <v>0</v>
      </c>
      <c r="X28" s="174">
        <f>SUMIFS('C. a Pagar'!$G$7:$G$1048576,'C. a Pagar'!$D$7:$D$1048576,'FC 180'!$B28,'C. a Pagar'!$C$7:$C$1048576,'FC 180'!X$5)</f>
        <v>0</v>
      </c>
      <c r="Y28" s="174">
        <f>SUMIFS('C. a Pagar'!$G$7:$G$1048576,'C. a Pagar'!$D$7:$D$1048576,'FC 180'!$B28,'C. a Pagar'!$C$7:$C$1048576,'FC 180'!Y$5)</f>
        <v>0</v>
      </c>
      <c r="Z28" s="174">
        <f>SUMIFS('C. a Pagar'!$G$7:$G$1048576,'C. a Pagar'!$D$7:$D$1048576,'FC 180'!$B28,'C. a Pagar'!$C$7:$C$1048576,'FC 180'!Z$5)</f>
        <v>0</v>
      </c>
      <c r="AA28" s="174">
        <f>SUMIFS('C. a Pagar'!$G$7:$G$1048576,'C. a Pagar'!$D$7:$D$1048576,'FC 180'!$B28,'C. a Pagar'!$C$7:$C$1048576,'FC 180'!AA$5)</f>
        <v>0</v>
      </c>
      <c r="AB28" s="174">
        <f>SUMIFS('C. a Pagar'!$G$7:$G$1048576,'C. a Pagar'!$D$7:$D$1048576,'FC 180'!$B28,'C. a Pagar'!$C$7:$C$1048576,'FC 180'!AB$5)</f>
        <v>0</v>
      </c>
      <c r="AC28" s="174">
        <f>SUMIFS('C. a Pagar'!$G$7:$G$1048576,'C. a Pagar'!$D$7:$D$1048576,'FC 180'!$B28,'C. a Pagar'!$C$7:$C$1048576,'FC 180'!AC$5)</f>
        <v>0</v>
      </c>
      <c r="AD28" s="174">
        <f>SUMIFS('C. a Pagar'!$G$7:$G$1048576,'C. a Pagar'!$D$7:$D$1048576,'FC 180'!$B28,'C. a Pagar'!$C$7:$C$1048576,'FC 180'!AD$5)</f>
        <v>0</v>
      </c>
      <c r="AE28" s="174">
        <f>SUMIFS('C. a Pagar'!$G$7:$G$1048576,'C. a Pagar'!$D$7:$D$1048576,'FC 180'!$B28,'C. a Pagar'!$C$7:$C$1048576,'FC 180'!AE$5)</f>
        <v>0</v>
      </c>
      <c r="AF28" s="174">
        <f>SUMIFS('C. a Pagar'!$G$7:$G$1048576,'C. a Pagar'!$D$7:$D$1048576,'FC 180'!$B28,'C. a Pagar'!$C$7:$C$1048576,'FC 180'!AF$5)</f>
        <v>0</v>
      </c>
      <c r="AG28" s="174">
        <f>SUMIFS('C. a Pagar'!$G$7:$G$1048576,'C. a Pagar'!$D$7:$D$1048576,'FC 180'!$B28,'C. a Pagar'!$C$7:$C$1048576,'FC 180'!AG$5)</f>
        <v>0</v>
      </c>
      <c r="AH28" s="174">
        <f>SUMIFS('C. a Pagar'!$G$7:$G$1048576,'C. a Pagar'!$D$7:$D$1048576,'FC 180'!$B28,'C. a Pagar'!$C$7:$C$1048576,'FC 180'!AH$5)</f>
        <v>0</v>
      </c>
      <c r="AI28" s="174">
        <f>SUMIFS('C. a Pagar'!$G$7:$G$1048576,'C. a Pagar'!$D$7:$D$1048576,'FC 180'!$B28,'C. a Pagar'!$C$7:$C$1048576,'FC 180'!AI$5)</f>
        <v>0</v>
      </c>
      <c r="AJ28" s="175">
        <f>SUM(E28:AI28)</f>
        <v>0</v>
      </c>
      <c r="AK28" s="174">
        <f>SUMIFS('C. a Pagar'!$G$7:$G$1048576,'C. a Pagar'!$D$7:$D$1048576,'FC 180'!$B28,'C. a Pagar'!$C$7:$C$1048576,'FC 180'!AK$5)</f>
        <v>0</v>
      </c>
      <c r="AL28" s="174">
        <f>SUMIFS('C. a Pagar'!$G$7:$G$1048576,'C. a Pagar'!$D$7:$D$1048576,'FC 180'!$B28,'C. a Pagar'!$C$7:$C$1048576,'FC 180'!AL$5)</f>
        <v>0</v>
      </c>
      <c r="AM28" s="174">
        <f>SUMIFS('C. a Pagar'!$G$7:$G$1048576,'C. a Pagar'!$D$7:$D$1048576,'FC 180'!$B28,'C. a Pagar'!$C$7:$C$1048576,'FC 180'!AM$5)</f>
        <v>0</v>
      </c>
      <c r="AN28" s="174">
        <f>SUMIFS('C. a Pagar'!$G$7:$G$1048576,'C. a Pagar'!$D$7:$D$1048576,'FC 180'!$B28,'C. a Pagar'!$C$7:$C$1048576,'FC 180'!AN$5)</f>
        <v>0</v>
      </c>
      <c r="AO28" s="174">
        <f>SUMIFS('C. a Pagar'!$G$7:$G$1048576,'C. a Pagar'!$D$7:$D$1048576,'FC 180'!$B28,'C. a Pagar'!$C$7:$C$1048576,'FC 180'!AO$5)</f>
        <v>0</v>
      </c>
      <c r="AP28" s="174">
        <f>SUMIFS('C. a Pagar'!$G$7:$G$1048576,'C. a Pagar'!$D$7:$D$1048576,'FC 180'!$B28,'C. a Pagar'!$C$7:$C$1048576,'FC 180'!AP$5)</f>
        <v>0</v>
      </c>
      <c r="AQ28" s="174">
        <f>SUMIFS('C. a Pagar'!$G$7:$G$1048576,'C. a Pagar'!$D$7:$D$1048576,'FC 180'!$B28,'C. a Pagar'!$C$7:$C$1048576,'FC 180'!AQ$5)</f>
        <v>0</v>
      </c>
      <c r="AR28" s="174">
        <f>SUMIFS('C. a Pagar'!$G$7:$G$1048576,'C. a Pagar'!$D$7:$D$1048576,'FC 180'!$B28,'C. a Pagar'!$C$7:$C$1048576,'FC 180'!AR$5)</f>
        <v>0</v>
      </c>
      <c r="AS28" s="174">
        <f>SUMIFS('C. a Pagar'!$G$7:$G$1048576,'C. a Pagar'!$D$7:$D$1048576,'FC 180'!$B28,'C. a Pagar'!$C$7:$C$1048576,'FC 180'!AS$5)</f>
        <v>0</v>
      </c>
      <c r="AT28" s="174">
        <f>SUMIFS('C. a Pagar'!$G$7:$G$1048576,'C. a Pagar'!$D$7:$D$1048576,'FC 180'!$B28,'C. a Pagar'!$C$7:$C$1048576,'FC 180'!AT$5)</f>
        <v>0</v>
      </c>
      <c r="AU28" s="174">
        <f>SUMIFS('C. a Pagar'!$G$7:$G$1048576,'C. a Pagar'!$D$7:$D$1048576,'FC 180'!$B28,'C. a Pagar'!$C$7:$C$1048576,'FC 180'!AU$5)</f>
        <v>0</v>
      </c>
      <c r="AV28" s="174">
        <f>SUMIFS('C. a Pagar'!$G$7:$G$1048576,'C. a Pagar'!$D$7:$D$1048576,'FC 180'!$B28,'C. a Pagar'!$C$7:$C$1048576,'FC 180'!AV$5)</f>
        <v>0</v>
      </c>
      <c r="AW28" s="174">
        <f>SUMIFS('C. a Pagar'!$G$7:$G$1048576,'C. a Pagar'!$D$7:$D$1048576,'FC 180'!$B28,'C. a Pagar'!$C$7:$C$1048576,'FC 180'!AW$5)</f>
        <v>0</v>
      </c>
      <c r="AX28" s="174">
        <f>SUMIFS('C. a Pagar'!$G$7:$G$1048576,'C. a Pagar'!$D$7:$D$1048576,'FC 180'!$B28,'C. a Pagar'!$C$7:$C$1048576,'FC 180'!AX$5)</f>
        <v>0</v>
      </c>
      <c r="AY28" s="174">
        <f>SUMIFS('C. a Pagar'!$G$7:$G$1048576,'C. a Pagar'!$D$7:$D$1048576,'FC 180'!$B28,'C. a Pagar'!$C$7:$C$1048576,'FC 180'!AY$5)</f>
        <v>0</v>
      </c>
      <c r="AZ28" s="174">
        <f>SUMIFS('C. a Pagar'!$G$7:$G$1048576,'C. a Pagar'!$D$7:$D$1048576,'FC 180'!$B28,'C. a Pagar'!$C$7:$C$1048576,'FC 180'!AZ$5)</f>
        <v>0</v>
      </c>
      <c r="BA28" s="174">
        <f>SUMIFS('C. a Pagar'!$G$7:$G$1048576,'C. a Pagar'!$D$7:$D$1048576,'FC 180'!$B28,'C. a Pagar'!$C$7:$C$1048576,'FC 180'!BA$5)</f>
        <v>0</v>
      </c>
      <c r="BB28" s="174">
        <f>SUMIFS('C. a Pagar'!$G$7:$G$1048576,'C. a Pagar'!$D$7:$D$1048576,'FC 180'!$B28,'C. a Pagar'!$C$7:$C$1048576,'FC 180'!BB$5)</f>
        <v>0</v>
      </c>
      <c r="BC28" s="174">
        <f>SUMIFS('C. a Pagar'!$G$7:$G$1048576,'C. a Pagar'!$D$7:$D$1048576,'FC 180'!$B28,'C. a Pagar'!$C$7:$C$1048576,'FC 180'!BC$5)</f>
        <v>0</v>
      </c>
      <c r="BD28" s="174">
        <f>SUMIFS('C. a Pagar'!$G$7:$G$1048576,'C. a Pagar'!$D$7:$D$1048576,'FC 180'!$B28,'C. a Pagar'!$C$7:$C$1048576,'FC 180'!BD$5)</f>
        <v>0</v>
      </c>
      <c r="BE28" s="174">
        <f>SUMIFS('C. a Pagar'!$G$7:$G$1048576,'C. a Pagar'!$D$7:$D$1048576,'FC 180'!$B28,'C. a Pagar'!$C$7:$C$1048576,'FC 180'!BE$5)</f>
        <v>0</v>
      </c>
      <c r="BF28" s="174">
        <f>SUMIFS('C. a Pagar'!$G$7:$G$1048576,'C. a Pagar'!$D$7:$D$1048576,'FC 180'!$B28,'C. a Pagar'!$C$7:$C$1048576,'FC 180'!BF$5)</f>
        <v>0</v>
      </c>
      <c r="BG28" s="174">
        <f>SUMIFS('C. a Pagar'!$G$7:$G$1048576,'C. a Pagar'!$D$7:$D$1048576,'FC 180'!$B28,'C. a Pagar'!$C$7:$C$1048576,'FC 180'!BG$5)</f>
        <v>0</v>
      </c>
      <c r="BH28" s="174">
        <f>SUMIFS('C. a Pagar'!$G$7:$G$1048576,'C. a Pagar'!$D$7:$D$1048576,'FC 180'!$B28,'C. a Pagar'!$C$7:$C$1048576,'FC 180'!BH$5)</f>
        <v>0</v>
      </c>
      <c r="BI28" s="174">
        <f>SUMIFS('C. a Pagar'!$G$7:$G$1048576,'C. a Pagar'!$D$7:$D$1048576,'FC 180'!$B28,'C. a Pagar'!$C$7:$C$1048576,'FC 180'!BI$5)</f>
        <v>0</v>
      </c>
      <c r="BJ28" s="174">
        <f>SUMIFS('C. a Pagar'!$G$7:$G$1048576,'C. a Pagar'!$D$7:$D$1048576,'FC 180'!$B28,'C. a Pagar'!$C$7:$C$1048576,'FC 180'!BJ$5)</f>
        <v>0</v>
      </c>
      <c r="BK28" s="174">
        <f>SUMIFS('C. a Pagar'!$G$7:$G$1048576,'C. a Pagar'!$D$7:$D$1048576,'FC 180'!$B28,'C. a Pagar'!$C$7:$C$1048576,'FC 180'!BK$5)</f>
        <v>0</v>
      </c>
      <c r="BL28" s="174">
        <f>SUMIFS('C. a Pagar'!$G$7:$G$1048576,'C. a Pagar'!$D$7:$D$1048576,'FC 180'!$B28,'C. a Pagar'!$C$7:$C$1048576,'FC 180'!BL$5)</f>
        <v>0</v>
      </c>
      <c r="BM28" s="174">
        <f>SUMIFS('C. a Pagar'!$G$7:$G$1048576,'C. a Pagar'!$D$7:$D$1048576,'FC 180'!$B28,'C. a Pagar'!$C$7:$C$1048576,'FC 180'!BM$5)</f>
        <v>0</v>
      </c>
      <c r="BN28" s="174">
        <f>SUMIFS('C. a Pagar'!$G$7:$G$1048576,'C. a Pagar'!$D$7:$D$1048576,'FC 180'!$B28,'C. a Pagar'!$C$7:$C$1048576,'FC 180'!BN$5)</f>
        <v>0</v>
      </c>
      <c r="BO28" s="175">
        <f t="shared" si="55"/>
        <v>0</v>
      </c>
      <c r="BP28" s="174"/>
      <c r="BQ28" s="174"/>
      <c r="BR28" s="174"/>
      <c r="BS28" s="174"/>
      <c r="BT28" s="174"/>
      <c r="BU28" s="174"/>
      <c r="BV28" s="174"/>
      <c r="BW28" s="174"/>
      <c r="BX28" s="174"/>
      <c r="BY28" s="174"/>
      <c r="BZ28" s="174"/>
      <c r="CA28" s="174"/>
      <c r="CB28" s="174"/>
      <c r="CC28" s="174"/>
      <c r="CD28" s="174"/>
      <c r="CE28" s="174"/>
      <c r="CF28" s="174"/>
      <c r="CG28" s="174"/>
      <c r="CH28" s="174"/>
      <c r="CI28" s="174"/>
      <c r="CJ28" s="174"/>
      <c r="CK28" s="174"/>
      <c r="CL28" s="174"/>
      <c r="CM28" s="174"/>
      <c r="CN28" s="174"/>
      <c r="CO28" s="174"/>
      <c r="CP28" s="174"/>
      <c r="CQ28" s="174"/>
      <c r="CR28" s="174"/>
      <c r="CS28" s="174"/>
      <c r="CT28" s="174"/>
      <c r="CU28" s="175">
        <f t="shared" si="56"/>
        <v>0</v>
      </c>
      <c r="CV28" s="174"/>
      <c r="CW28" s="174"/>
      <c r="CX28" s="174"/>
      <c r="CY28" s="174"/>
      <c r="CZ28" s="174"/>
      <c r="DA28" s="174"/>
      <c r="DB28" s="174"/>
      <c r="DC28" s="174"/>
      <c r="DD28" s="174"/>
      <c r="DE28" s="174"/>
      <c r="DF28" s="174"/>
      <c r="DG28" s="174"/>
      <c r="DH28" s="174"/>
      <c r="DI28" s="174"/>
      <c r="DJ28" s="174"/>
      <c r="DK28" s="174"/>
      <c r="DL28" s="174"/>
      <c r="DM28" s="174"/>
      <c r="DN28" s="174"/>
      <c r="DO28" s="174"/>
      <c r="DP28" s="174"/>
      <c r="DQ28" s="174"/>
      <c r="DR28" s="174"/>
      <c r="DS28" s="174"/>
      <c r="DT28" s="174"/>
      <c r="DU28" s="174"/>
      <c r="DV28" s="174"/>
      <c r="DW28" s="174"/>
      <c r="DX28" s="174"/>
      <c r="DY28" s="174"/>
      <c r="DZ28" s="174"/>
      <c r="EA28" s="175">
        <f t="shared" si="57"/>
        <v>0</v>
      </c>
      <c r="EB28" s="174"/>
      <c r="EC28" s="174"/>
      <c r="ED28" s="174"/>
      <c r="EE28" s="174"/>
      <c r="EF28" s="174"/>
      <c r="EG28" s="174"/>
      <c r="EH28" s="174"/>
      <c r="EI28" s="174"/>
      <c r="EJ28" s="174"/>
      <c r="EK28" s="174"/>
      <c r="EL28" s="174"/>
      <c r="EM28" s="174"/>
      <c r="EN28" s="174"/>
      <c r="EO28" s="174"/>
      <c r="EP28" s="174"/>
      <c r="EQ28" s="174"/>
      <c r="ER28" s="174"/>
      <c r="ES28" s="174"/>
      <c r="ET28" s="174"/>
      <c r="EU28" s="174"/>
      <c r="EV28" s="174"/>
      <c r="EW28" s="174"/>
      <c r="EX28" s="174"/>
      <c r="EY28" s="174"/>
      <c r="EZ28" s="174"/>
      <c r="FA28" s="174"/>
      <c r="FB28" s="174"/>
      <c r="FC28" s="174"/>
      <c r="FD28" s="175">
        <f>SUM(DX28:FC28)</f>
        <v>0</v>
      </c>
      <c r="FE28" s="174"/>
      <c r="FF28" s="174"/>
      <c r="FG28" s="174"/>
      <c r="FH28" s="174"/>
      <c r="FI28" s="174"/>
      <c r="FJ28" s="174"/>
      <c r="FK28" s="174"/>
      <c r="FL28" s="174"/>
      <c r="FM28" s="174"/>
      <c r="FN28" s="174"/>
      <c r="FO28" s="174"/>
      <c r="FP28" s="174"/>
      <c r="FQ28" s="174"/>
      <c r="FR28" s="174"/>
      <c r="FS28" s="174"/>
      <c r="FT28" s="174"/>
      <c r="FU28" s="174"/>
      <c r="FV28" s="174"/>
      <c r="FW28" s="174"/>
      <c r="FX28" s="174"/>
      <c r="FY28" s="174"/>
      <c r="FZ28" s="174"/>
      <c r="GA28" s="174"/>
      <c r="GB28" s="174"/>
      <c r="GC28" s="174"/>
      <c r="GD28" s="174"/>
      <c r="GE28" s="174"/>
      <c r="GF28" s="174"/>
      <c r="GG28" s="174"/>
      <c r="GH28" s="174"/>
      <c r="GI28" s="174"/>
      <c r="GJ28" s="175">
        <f t="shared" si="58"/>
        <v>0</v>
      </c>
      <c r="GK28" s="174"/>
      <c r="GL28" s="174"/>
      <c r="GM28" s="174"/>
      <c r="GN28" s="174"/>
      <c r="GO28" s="174"/>
      <c r="GP28" s="174"/>
      <c r="GQ28" s="174"/>
      <c r="GR28" s="174"/>
      <c r="GS28" s="174"/>
      <c r="GT28" s="174"/>
      <c r="GU28" s="174"/>
      <c r="GV28" s="174"/>
      <c r="GW28" s="174"/>
      <c r="GX28" s="174"/>
      <c r="GY28" s="174"/>
      <c r="GZ28" s="174"/>
      <c r="HA28" s="174"/>
      <c r="HB28" s="174"/>
      <c r="HC28" s="174"/>
      <c r="HD28" s="174"/>
      <c r="HE28" s="174"/>
      <c r="HF28" s="174"/>
      <c r="HG28" s="174"/>
      <c r="HH28" s="174"/>
      <c r="HI28" s="174"/>
      <c r="HJ28" s="174"/>
      <c r="HK28" s="174"/>
      <c r="HL28" s="174"/>
      <c r="HM28" s="174"/>
      <c r="HN28" s="174"/>
    </row>
    <row r="29" spans="1:222" ht="16.5" hidden="1" outlineLevel="1" thickBot="1" x14ac:dyDescent="0.3">
      <c r="A29" s="53">
        <v>24</v>
      </c>
      <c r="B29" s="56" t="str">
        <f>VLOOKUP(A29,Config!$A$8:$B$176,2,0)</f>
        <v>FRETES SOBRE VENDAS</v>
      </c>
      <c r="C29" s="57"/>
      <c r="D29" s="61"/>
      <c r="E29" s="174">
        <f>SUMIFS('C. a Pagar'!$G$7:$G$1048576,'C. a Pagar'!$D$7:$D$1048576,'FC 180'!$B29,'C. a Pagar'!$C$7:$C$1048576,'FC 180'!E$5)</f>
        <v>0</v>
      </c>
      <c r="F29" s="174">
        <f>SUMIFS('C. a Pagar'!$G$7:$G$1048576,'C. a Pagar'!$D$7:$D$1048576,'FC 180'!$B29,'C. a Pagar'!$C$7:$C$1048576,'FC 180'!F$5)</f>
        <v>0</v>
      </c>
      <c r="G29" s="174">
        <f>SUMIFS('C. a Pagar'!$G$7:$G$1048576,'C. a Pagar'!$D$7:$D$1048576,'FC 180'!$B29,'C. a Pagar'!$C$7:$C$1048576,'FC 180'!G$5)</f>
        <v>0</v>
      </c>
      <c r="H29" s="174">
        <f>SUMIFS('C. a Pagar'!$G$7:$G$1048576,'C. a Pagar'!$D$7:$D$1048576,'FC 180'!$B29,'C. a Pagar'!$C$7:$C$1048576,'FC 180'!H$5)</f>
        <v>0</v>
      </c>
      <c r="I29" s="174">
        <f>SUMIFS('C. a Pagar'!$G$7:$G$1048576,'C. a Pagar'!$D$7:$D$1048576,'FC 180'!$B29,'C. a Pagar'!$C$7:$C$1048576,'FC 180'!I$5)</f>
        <v>0</v>
      </c>
      <c r="J29" s="174">
        <f>SUMIFS('C. a Pagar'!$G$7:$G$1048576,'C. a Pagar'!$D$7:$D$1048576,'FC 180'!$B29,'C. a Pagar'!$C$7:$C$1048576,'FC 180'!J$5)</f>
        <v>0</v>
      </c>
      <c r="K29" s="174">
        <f>SUMIFS('C. a Pagar'!$G$7:$G$1048576,'C. a Pagar'!$D$7:$D$1048576,'FC 180'!$B29,'C. a Pagar'!$C$7:$C$1048576,'FC 180'!K$5)</f>
        <v>0</v>
      </c>
      <c r="L29" s="174">
        <f>SUMIFS('C. a Pagar'!$G$7:$G$1048576,'C. a Pagar'!$D$7:$D$1048576,'FC 180'!$B29,'C. a Pagar'!$C$7:$C$1048576,'FC 180'!L$5)</f>
        <v>0</v>
      </c>
      <c r="M29" s="174">
        <f>SUMIFS('C. a Pagar'!$G$7:$G$1048576,'C. a Pagar'!$D$7:$D$1048576,'FC 180'!$B29,'C. a Pagar'!$C$7:$C$1048576,'FC 180'!M$5)</f>
        <v>0</v>
      </c>
      <c r="N29" s="174">
        <f>SUMIFS('C. a Pagar'!$G$7:$G$1048576,'C. a Pagar'!$D$7:$D$1048576,'FC 180'!$B29,'C. a Pagar'!$C$7:$C$1048576,'FC 180'!N$5)</f>
        <v>0</v>
      </c>
      <c r="O29" s="174">
        <f>SUMIFS('C. a Pagar'!$G$7:$G$1048576,'C. a Pagar'!$D$7:$D$1048576,'FC 180'!$B29,'C. a Pagar'!$C$7:$C$1048576,'FC 180'!O$5)</f>
        <v>0</v>
      </c>
      <c r="P29" s="174">
        <f>SUMIFS('C. a Pagar'!$G$7:$G$1048576,'C. a Pagar'!$D$7:$D$1048576,'FC 180'!$B29,'C. a Pagar'!$C$7:$C$1048576,'FC 180'!P$5)</f>
        <v>0</v>
      </c>
      <c r="Q29" s="174">
        <f>SUMIFS('C. a Pagar'!$G$7:$G$1048576,'C. a Pagar'!$D$7:$D$1048576,'FC 180'!$B29,'C. a Pagar'!$C$7:$C$1048576,'FC 180'!Q$5)</f>
        <v>0</v>
      </c>
      <c r="R29" s="174">
        <f>SUMIFS('C. a Pagar'!$G$7:$G$1048576,'C. a Pagar'!$D$7:$D$1048576,'FC 180'!$B29,'C. a Pagar'!$C$7:$C$1048576,'FC 180'!R$5)</f>
        <v>0</v>
      </c>
      <c r="S29" s="174">
        <f>SUMIFS('C. a Pagar'!$G$7:$G$1048576,'C. a Pagar'!$D$7:$D$1048576,'FC 180'!$B29,'C. a Pagar'!$C$7:$C$1048576,'FC 180'!S$5)</f>
        <v>0</v>
      </c>
      <c r="T29" s="174">
        <f>SUMIFS('C. a Pagar'!$G$7:$G$1048576,'C. a Pagar'!$D$7:$D$1048576,'FC 180'!$B29,'C. a Pagar'!$C$7:$C$1048576,'FC 180'!T$5)</f>
        <v>0</v>
      </c>
      <c r="U29" s="174">
        <f>SUMIFS('C. a Pagar'!$G$7:$G$1048576,'C. a Pagar'!$D$7:$D$1048576,'FC 180'!$B29,'C. a Pagar'!$C$7:$C$1048576,'FC 180'!U$5)</f>
        <v>0</v>
      </c>
      <c r="V29" s="174">
        <f>SUMIFS('C. a Pagar'!$G$7:$G$1048576,'C. a Pagar'!$D$7:$D$1048576,'FC 180'!$B29,'C. a Pagar'!$C$7:$C$1048576,'FC 180'!V$5)</f>
        <v>0</v>
      </c>
      <c r="W29" s="174">
        <f>SUMIFS('C. a Pagar'!$G$7:$G$1048576,'C. a Pagar'!$D$7:$D$1048576,'FC 180'!$B29,'C. a Pagar'!$C$7:$C$1048576,'FC 180'!W$5)</f>
        <v>550</v>
      </c>
      <c r="X29" s="174">
        <f>SUMIFS('C. a Pagar'!$G$7:$G$1048576,'C. a Pagar'!$D$7:$D$1048576,'FC 180'!$B29,'C. a Pagar'!$C$7:$C$1048576,'FC 180'!X$5)</f>
        <v>0</v>
      </c>
      <c r="Y29" s="174">
        <f>SUMIFS('C. a Pagar'!$G$7:$G$1048576,'C. a Pagar'!$D$7:$D$1048576,'FC 180'!$B29,'C. a Pagar'!$C$7:$C$1048576,'FC 180'!Y$5)</f>
        <v>0</v>
      </c>
      <c r="Z29" s="174">
        <f>SUMIFS('C. a Pagar'!$G$7:$G$1048576,'C. a Pagar'!$D$7:$D$1048576,'FC 180'!$B29,'C. a Pagar'!$C$7:$C$1048576,'FC 180'!Z$5)</f>
        <v>0</v>
      </c>
      <c r="AA29" s="174">
        <f>SUMIFS('C. a Pagar'!$G$7:$G$1048576,'C. a Pagar'!$D$7:$D$1048576,'FC 180'!$B29,'C. a Pagar'!$C$7:$C$1048576,'FC 180'!AA$5)</f>
        <v>0</v>
      </c>
      <c r="AB29" s="174">
        <f>SUMIFS('C. a Pagar'!$G$7:$G$1048576,'C. a Pagar'!$D$7:$D$1048576,'FC 180'!$B29,'C. a Pagar'!$C$7:$C$1048576,'FC 180'!AB$5)</f>
        <v>456.07</v>
      </c>
      <c r="AC29" s="174">
        <f>SUMIFS('C. a Pagar'!$G$7:$G$1048576,'C. a Pagar'!$D$7:$D$1048576,'FC 180'!$B29,'C. a Pagar'!$C$7:$C$1048576,'FC 180'!AC$5)</f>
        <v>0</v>
      </c>
      <c r="AD29" s="174">
        <f>SUMIFS('C. a Pagar'!$G$7:$G$1048576,'C. a Pagar'!$D$7:$D$1048576,'FC 180'!$B29,'C. a Pagar'!$C$7:$C$1048576,'FC 180'!AD$5)</f>
        <v>0</v>
      </c>
      <c r="AE29" s="174">
        <f>SUMIFS('C. a Pagar'!$G$7:$G$1048576,'C. a Pagar'!$D$7:$D$1048576,'FC 180'!$B29,'C. a Pagar'!$C$7:$C$1048576,'FC 180'!AE$5)</f>
        <v>0</v>
      </c>
      <c r="AF29" s="174">
        <f>SUMIFS('C. a Pagar'!$G$7:$G$1048576,'C. a Pagar'!$D$7:$D$1048576,'FC 180'!$B29,'C. a Pagar'!$C$7:$C$1048576,'FC 180'!AF$5)</f>
        <v>0</v>
      </c>
      <c r="AG29" s="174">
        <f>SUMIFS('C. a Pagar'!$G$7:$G$1048576,'C. a Pagar'!$D$7:$D$1048576,'FC 180'!$B29,'C. a Pagar'!$C$7:$C$1048576,'FC 180'!AG$5)</f>
        <v>0</v>
      </c>
      <c r="AH29" s="174">
        <f>SUMIFS('C. a Pagar'!$G$7:$G$1048576,'C. a Pagar'!$D$7:$D$1048576,'FC 180'!$B29,'C. a Pagar'!$C$7:$C$1048576,'FC 180'!AH$5)</f>
        <v>0</v>
      </c>
      <c r="AI29" s="174">
        <f>SUMIFS('C. a Pagar'!$G$7:$G$1048576,'C. a Pagar'!$D$7:$D$1048576,'FC 180'!$B29,'C. a Pagar'!$C$7:$C$1048576,'FC 180'!AI$5)</f>
        <v>0</v>
      </c>
      <c r="AJ29" s="175">
        <f>SUM(E29:AI29)</f>
        <v>1006.0699999999999</v>
      </c>
      <c r="AK29" s="174">
        <f>SUMIFS('C. a Pagar'!$G$7:$G$1048576,'C. a Pagar'!$D$7:$D$1048576,'FC 180'!$B29,'C. a Pagar'!$C$7:$C$1048576,'FC 180'!AK$5)</f>
        <v>0</v>
      </c>
      <c r="AL29" s="174">
        <f>SUMIFS('C. a Pagar'!$G$7:$G$1048576,'C. a Pagar'!$D$7:$D$1048576,'FC 180'!$B29,'C. a Pagar'!$C$7:$C$1048576,'FC 180'!AL$5)</f>
        <v>0</v>
      </c>
      <c r="AM29" s="174">
        <f>SUMIFS('C. a Pagar'!$G$7:$G$1048576,'C. a Pagar'!$D$7:$D$1048576,'FC 180'!$B29,'C. a Pagar'!$C$7:$C$1048576,'FC 180'!AM$5)</f>
        <v>0</v>
      </c>
      <c r="AN29" s="174">
        <f>SUMIFS('C. a Pagar'!$G$7:$G$1048576,'C. a Pagar'!$D$7:$D$1048576,'FC 180'!$B29,'C. a Pagar'!$C$7:$C$1048576,'FC 180'!AN$5)</f>
        <v>0</v>
      </c>
      <c r="AO29" s="174">
        <f>SUMIFS('C. a Pagar'!$G$7:$G$1048576,'C. a Pagar'!$D$7:$D$1048576,'FC 180'!$B29,'C. a Pagar'!$C$7:$C$1048576,'FC 180'!AO$5)</f>
        <v>0</v>
      </c>
      <c r="AP29" s="174">
        <f>SUMIFS('C. a Pagar'!$G$7:$G$1048576,'C. a Pagar'!$D$7:$D$1048576,'FC 180'!$B29,'C. a Pagar'!$C$7:$C$1048576,'FC 180'!AP$5)</f>
        <v>0</v>
      </c>
      <c r="AQ29" s="174">
        <f>SUMIFS('C. a Pagar'!$G$7:$G$1048576,'C. a Pagar'!$D$7:$D$1048576,'FC 180'!$B29,'C. a Pagar'!$C$7:$C$1048576,'FC 180'!AQ$5)</f>
        <v>0</v>
      </c>
      <c r="AR29" s="174">
        <f>SUMIFS('C. a Pagar'!$G$7:$G$1048576,'C. a Pagar'!$D$7:$D$1048576,'FC 180'!$B29,'C. a Pagar'!$C$7:$C$1048576,'FC 180'!AR$5)</f>
        <v>0</v>
      </c>
      <c r="AS29" s="174">
        <f>SUMIFS('C. a Pagar'!$G$7:$G$1048576,'C. a Pagar'!$D$7:$D$1048576,'FC 180'!$B29,'C. a Pagar'!$C$7:$C$1048576,'FC 180'!AS$5)</f>
        <v>0</v>
      </c>
      <c r="AT29" s="174">
        <f>SUMIFS('C. a Pagar'!$G$7:$G$1048576,'C. a Pagar'!$D$7:$D$1048576,'FC 180'!$B29,'C. a Pagar'!$C$7:$C$1048576,'FC 180'!AT$5)</f>
        <v>0</v>
      </c>
      <c r="AU29" s="174">
        <f>SUMIFS('C. a Pagar'!$G$7:$G$1048576,'C. a Pagar'!$D$7:$D$1048576,'FC 180'!$B29,'C. a Pagar'!$C$7:$C$1048576,'FC 180'!AU$5)</f>
        <v>0</v>
      </c>
      <c r="AV29" s="174">
        <f>SUMIFS('C. a Pagar'!$G$7:$G$1048576,'C. a Pagar'!$D$7:$D$1048576,'FC 180'!$B29,'C. a Pagar'!$C$7:$C$1048576,'FC 180'!AV$5)</f>
        <v>0</v>
      </c>
      <c r="AW29" s="174">
        <f>SUMIFS('C. a Pagar'!$G$7:$G$1048576,'C. a Pagar'!$D$7:$D$1048576,'FC 180'!$B29,'C. a Pagar'!$C$7:$C$1048576,'FC 180'!AW$5)</f>
        <v>0</v>
      </c>
      <c r="AX29" s="174">
        <f>SUMIFS('C. a Pagar'!$G$7:$G$1048576,'C. a Pagar'!$D$7:$D$1048576,'FC 180'!$B29,'C. a Pagar'!$C$7:$C$1048576,'FC 180'!AX$5)</f>
        <v>0</v>
      </c>
      <c r="AY29" s="174">
        <f>SUMIFS('C. a Pagar'!$G$7:$G$1048576,'C. a Pagar'!$D$7:$D$1048576,'FC 180'!$B29,'C. a Pagar'!$C$7:$C$1048576,'FC 180'!AY$5)</f>
        <v>0</v>
      </c>
      <c r="AZ29" s="174">
        <f>SUMIFS('C. a Pagar'!$G$7:$G$1048576,'C. a Pagar'!$D$7:$D$1048576,'FC 180'!$B29,'C. a Pagar'!$C$7:$C$1048576,'FC 180'!AZ$5)</f>
        <v>0</v>
      </c>
      <c r="BA29" s="174">
        <f>SUMIFS('C. a Pagar'!$G$7:$G$1048576,'C. a Pagar'!$D$7:$D$1048576,'FC 180'!$B29,'C. a Pagar'!$C$7:$C$1048576,'FC 180'!BA$5)</f>
        <v>0</v>
      </c>
      <c r="BB29" s="174">
        <f>SUMIFS('C. a Pagar'!$G$7:$G$1048576,'C. a Pagar'!$D$7:$D$1048576,'FC 180'!$B29,'C. a Pagar'!$C$7:$C$1048576,'FC 180'!BB$5)</f>
        <v>0</v>
      </c>
      <c r="BC29" s="174">
        <f>SUMIFS('C. a Pagar'!$G$7:$G$1048576,'C. a Pagar'!$D$7:$D$1048576,'FC 180'!$B29,'C. a Pagar'!$C$7:$C$1048576,'FC 180'!BC$5)</f>
        <v>0</v>
      </c>
      <c r="BD29" s="174">
        <f>SUMIFS('C. a Pagar'!$G$7:$G$1048576,'C. a Pagar'!$D$7:$D$1048576,'FC 180'!$B29,'C. a Pagar'!$C$7:$C$1048576,'FC 180'!BD$5)</f>
        <v>0</v>
      </c>
      <c r="BE29" s="174">
        <f>SUMIFS('C. a Pagar'!$G$7:$G$1048576,'C. a Pagar'!$D$7:$D$1048576,'FC 180'!$B29,'C. a Pagar'!$C$7:$C$1048576,'FC 180'!BE$5)</f>
        <v>0</v>
      </c>
      <c r="BF29" s="174">
        <f>SUMIFS('C. a Pagar'!$G$7:$G$1048576,'C. a Pagar'!$D$7:$D$1048576,'FC 180'!$B29,'C. a Pagar'!$C$7:$C$1048576,'FC 180'!BF$5)</f>
        <v>0</v>
      </c>
      <c r="BG29" s="174">
        <f>SUMIFS('C. a Pagar'!$G$7:$G$1048576,'C. a Pagar'!$D$7:$D$1048576,'FC 180'!$B29,'C. a Pagar'!$C$7:$C$1048576,'FC 180'!BG$5)</f>
        <v>0</v>
      </c>
      <c r="BH29" s="174">
        <f>SUMIFS('C. a Pagar'!$G$7:$G$1048576,'C. a Pagar'!$D$7:$D$1048576,'FC 180'!$B29,'C. a Pagar'!$C$7:$C$1048576,'FC 180'!BH$5)</f>
        <v>0</v>
      </c>
      <c r="BI29" s="174">
        <f>SUMIFS('C. a Pagar'!$G$7:$G$1048576,'C. a Pagar'!$D$7:$D$1048576,'FC 180'!$B29,'C. a Pagar'!$C$7:$C$1048576,'FC 180'!BI$5)</f>
        <v>0</v>
      </c>
      <c r="BJ29" s="174">
        <f>SUMIFS('C. a Pagar'!$G$7:$G$1048576,'C. a Pagar'!$D$7:$D$1048576,'FC 180'!$B29,'C. a Pagar'!$C$7:$C$1048576,'FC 180'!BJ$5)</f>
        <v>0</v>
      </c>
      <c r="BK29" s="174">
        <f>SUMIFS('C. a Pagar'!$G$7:$G$1048576,'C. a Pagar'!$D$7:$D$1048576,'FC 180'!$B29,'C. a Pagar'!$C$7:$C$1048576,'FC 180'!BK$5)</f>
        <v>0</v>
      </c>
      <c r="BL29" s="174">
        <f>SUMIFS('C. a Pagar'!$G$7:$G$1048576,'C. a Pagar'!$D$7:$D$1048576,'FC 180'!$B29,'C. a Pagar'!$C$7:$C$1048576,'FC 180'!BL$5)</f>
        <v>0</v>
      </c>
      <c r="BM29" s="174">
        <f>SUMIFS('C. a Pagar'!$G$7:$G$1048576,'C. a Pagar'!$D$7:$D$1048576,'FC 180'!$B29,'C. a Pagar'!$C$7:$C$1048576,'FC 180'!BM$5)</f>
        <v>0</v>
      </c>
      <c r="BN29" s="174">
        <f>SUMIFS('C. a Pagar'!$G$7:$G$1048576,'C. a Pagar'!$D$7:$D$1048576,'FC 180'!$B29,'C. a Pagar'!$C$7:$C$1048576,'FC 180'!BN$5)</f>
        <v>0</v>
      </c>
      <c r="BO29" s="175">
        <f t="shared" si="55"/>
        <v>0</v>
      </c>
      <c r="BP29" s="174"/>
      <c r="BQ29" s="174"/>
      <c r="BR29" s="174"/>
      <c r="BS29" s="174"/>
      <c r="BT29" s="174"/>
      <c r="BU29" s="174"/>
      <c r="BV29" s="174"/>
      <c r="BW29" s="174"/>
      <c r="BX29" s="174"/>
      <c r="BY29" s="174"/>
      <c r="BZ29" s="174"/>
      <c r="CA29" s="174"/>
      <c r="CB29" s="174"/>
      <c r="CC29" s="174"/>
      <c r="CD29" s="174"/>
      <c r="CE29" s="174"/>
      <c r="CF29" s="174"/>
      <c r="CG29" s="174"/>
      <c r="CH29" s="174"/>
      <c r="CI29" s="174"/>
      <c r="CJ29" s="174"/>
      <c r="CK29" s="174"/>
      <c r="CL29" s="174"/>
      <c r="CM29" s="174"/>
      <c r="CN29" s="174"/>
      <c r="CO29" s="174"/>
      <c r="CP29" s="174"/>
      <c r="CQ29" s="174"/>
      <c r="CR29" s="174"/>
      <c r="CS29" s="174"/>
      <c r="CT29" s="174"/>
      <c r="CU29" s="175">
        <f t="shared" si="56"/>
        <v>0</v>
      </c>
      <c r="CV29" s="174"/>
      <c r="CW29" s="174"/>
      <c r="CX29" s="174"/>
      <c r="CY29" s="174"/>
      <c r="CZ29" s="174"/>
      <c r="DA29" s="174"/>
      <c r="DB29" s="174"/>
      <c r="DC29" s="174"/>
      <c r="DD29" s="174"/>
      <c r="DE29" s="174"/>
      <c r="DF29" s="174"/>
      <c r="DG29" s="174"/>
      <c r="DH29" s="174"/>
      <c r="DI29" s="174"/>
      <c r="DJ29" s="174"/>
      <c r="DK29" s="174"/>
      <c r="DL29" s="174"/>
      <c r="DM29" s="174"/>
      <c r="DN29" s="174"/>
      <c r="DO29" s="174"/>
      <c r="DP29" s="174"/>
      <c r="DQ29" s="174"/>
      <c r="DR29" s="174"/>
      <c r="DS29" s="174"/>
      <c r="DT29" s="174"/>
      <c r="DU29" s="174"/>
      <c r="DV29" s="174"/>
      <c r="DW29" s="174"/>
      <c r="DX29" s="174"/>
      <c r="DY29" s="174"/>
      <c r="DZ29" s="174"/>
      <c r="EA29" s="175">
        <f t="shared" si="57"/>
        <v>0</v>
      </c>
      <c r="EB29" s="174"/>
      <c r="EC29" s="174"/>
      <c r="ED29" s="174"/>
      <c r="EE29" s="174"/>
      <c r="EF29" s="174"/>
      <c r="EG29" s="174"/>
      <c r="EH29" s="174"/>
      <c r="EI29" s="174"/>
      <c r="EJ29" s="174"/>
      <c r="EK29" s="174"/>
      <c r="EL29" s="174"/>
      <c r="EM29" s="174"/>
      <c r="EN29" s="174"/>
      <c r="EO29" s="174"/>
      <c r="EP29" s="174"/>
      <c r="EQ29" s="174"/>
      <c r="ER29" s="174"/>
      <c r="ES29" s="174"/>
      <c r="ET29" s="174"/>
      <c r="EU29" s="174"/>
      <c r="EV29" s="174"/>
      <c r="EW29" s="174"/>
      <c r="EX29" s="174"/>
      <c r="EY29" s="174"/>
      <c r="EZ29" s="174"/>
      <c r="FA29" s="174"/>
      <c r="FB29" s="174"/>
      <c r="FC29" s="174"/>
      <c r="FD29" s="175">
        <f>SUM(DX29:FC29)</f>
        <v>0</v>
      </c>
      <c r="FE29" s="174"/>
      <c r="FF29" s="174"/>
      <c r="FG29" s="174"/>
      <c r="FH29" s="174"/>
      <c r="FI29" s="174"/>
      <c r="FJ29" s="174"/>
      <c r="FK29" s="174"/>
      <c r="FL29" s="174"/>
      <c r="FM29" s="174"/>
      <c r="FN29" s="174"/>
      <c r="FO29" s="174"/>
      <c r="FP29" s="174"/>
      <c r="FQ29" s="174"/>
      <c r="FR29" s="174"/>
      <c r="FS29" s="174"/>
      <c r="FT29" s="174"/>
      <c r="FU29" s="174"/>
      <c r="FV29" s="174"/>
      <c r="FW29" s="174"/>
      <c r="FX29" s="174"/>
      <c r="FY29" s="174"/>
      <c r="FZ29" s="174"/>
      <c r="GA29" s="174"/>
      <c r="GB29" s="174"/>
      <c r="GC29" s="174"/>
      <c r="GD29" s="174"/>
      <c r="GE29" s="174"/>
      <c r="GF29" s="174"/>
      <c r="GG29" s="174"/>
      <c r="GH29" s="174"/>
      <c r="GI29" s="174"/>
      <c r="GJ29" s="175">
        <f t="shared" si="58"/>
        <v>0</v>
      </c>
      <c r="GK29" s="174"/>
      <c r="GL29" s="174"/>
      <c r="GM29" s="174"/>
      <c r="GN29" s="174"/>
      <c r="GO29" s="174"/>
      <c r="GP29" s="174"/>
      <c r="GQ29" s="174"/>
      <c r="GR29" s="174"/>
      <c r="GS29" s="174"/>
      <c r="GT29" s="174"/>
      <c r="GU29" s="174"/>
      <c r="GV29" s="174"/>
      <c r="GW29" s="174"/>
      <c r="GX29" s="174"/>
      <c r="GY29" s="174"/>
      <c r="GZ29" s="174"/>
      <c r="HA29" s="174"/>
      <c r="HB29" s="174"/>
      <c r="HC29" s="174"/>
      <c r="HD29" s="174"/>
      <c r="HE29" s="174"/>
      <c r="HF29" s="174"/>
      <c r="HG29" s="174"/>
      <c r="HH29" s="174"/>
      <c r="HI29" s="174"/>
      <c r="HJ29" s="174"/>
      <c r="HK29" s="174"/>
      <c r="HL29" s="174"/>
      <c r="HM29" s="174"/>
      <c r="HN29" s="174"/>
    </row>
    <row r="30" spans="1:222" hidden="1" outlineLevel="1" x14ac:dyDescent="0.25">
      <c r="A30" s="53">
        <v>25</v>
      </c>
      <c r="B30" s="222" t="str">
        <f>VLOOKUP(A30,Config!$A$8:$B$176,2,0)</f>
        <v>OUTRAS DESP C/ VENDAS</v>
      </c>
      <c r="C30" s="223"/>
      <c r="D30" s="61"/>
      <c r="E30" s="174">
        <f>SUMIFS('C. a Pagar'!$G$7:$G$1048576,'C. a Pagar'!$D$7:$D$1048576,'FC 180'!$B30,'C. a Pagar'!$C$7:$C$1048576,'FC 180'!E$5)</f>
        <v>0</v>
      </c>
      <c r="F30" s="174">
        <f>SUMIFS('C. a Pagar'!$G$7:$G$1048576,'C. a Pagar'!$D$7:$D$1048576,'FC 180'!$B30,'C. a Pagar'!$C$7:$C$1048576,'FC 180'!F$5)</f>
        <v>0</v>
      </c>
      <c r="G30" s="174">
        <f>SUMIFS('C. a Pagar'!$G$7:$G$1048576,'C. a Pagar'!$D$7:$D$1048576,'FC 180'!$B30,'C. a Pagar'!$C$7:$C$1048576,'FC 180'!G$5)</f>
        <v>0</v>
      </c>
      <c r="H30" s="174">
        <f>SUMIFS('C. a Pagar'!$G$7:$G$1048576,'C. a Pagar'!$D$7:$D$1048576,'FC 180'!$B30,'C. a Pagar'!$C$7:$C$1048576,'FC 180'!H$5)</f>
        <v>0</v>
      </c>
      <c r="I30" s="174">
        <f>SUMIFS('C. a Pagar'!$G$7:$G$1048576,'C. a Pagar'!$D$7:$D$1048576,'FC 180'!$B30,'C. a Pagar'!$C$7:$C$1048576,'FC 180'!I$5)</f>
        <v>0</v>
      </c>
      <c r="J30" s="174">
        <f>SUMIFS('C. a Pagar'!$G$7:$G$1048576,'C. a Pagar'!$D$7:$D$1048576,'FC 180'!$B30,'C. a Pagar'!$C$7:$C$1048576,'FC 180'!J$5)</f>
        <v>0</v>
      </c>
      <c r="K30" s="174">
        <f>SUMIFS('C. a Pagar'!$G$7:$G$1048576,'C. a Pagar'!$D$7:$D$1048576,'FC 180'!$B30,'C. a Pagar'!$C$7:$C$1048576,'FC 180'!K$5)</f>
        <v>0</v>
      </c>
      <c r="L30" s="174">
        <f>SUMIFS('C. a Pagar'!$G$7:$G$1048576,'C. a Pagar'!$D$7:$D$1048576,'FC 180'!$B30,'C. a Pagar'!$C$7:$C$1048576,'FC 180'!L$5)</f>
        <v>0</v>
      </c>
      <c r="M30" s="174">
        <f>SUMIFS('C. a Pagar'!$G$7:$G$1048576,'C. a Pagar'!$D$7:$D$1048576,'FC 180'!$B30,'C. a Pagar'!$C$7:$C$1048576,'FC 180'!M$5)</f>
        <v>0</v>
      </c>
      <c r="N30" s="174">
        <f>SUMIFS('C. a Pagar'!$G$7:$G$1048576,'C. a Pagar'!$D$7:$D$1048576,'FC 180'!$B30,'C. a Pagar'!$C$7:$C$1048576,'FC 180'!N$5)</f>
        <v>0</v>
      </c>
      <c r="O30" s="174">
        <f>SUMIFS('C. a Pagar'!$G$7:$G$1048576,'C. a Pagar'!$D$7:$D$1048576,'FC 180'!$B30,'C. a Pagar'!$C$7:$C$1048576,'FC 180'!O$5)</f>
        <v>0</v>
      </c>
      <c r="P30" s="174">
        <f>SUMIFS('C. a Pagar'!$G$7:$G$1048576,'C. a Pagar'!$D$7:$D$1048576,'FC 180'!$B30,'C. a Pagar'!$C$7:$C$1048576,'FC 180'!P$5)</f>
        <v>0</v>
      </c>
      <c r="Q30" s="174">
        <f>SUMIFS('C. a Pagar'!$G$7:$G$1048576,'C. a Pagar'!$D$7:$D$1048576,'FC 180'!$B30,'C. a Pagar'!$C$7:$C$1048576,'FC 180'!Q$5)</f>
        <v>0</v>
      </c>
      <c r="R30" s="174">
        <f>SUMIFS('C. a Pagar'!$G$7:$G$1048576,'C. a Pagar'!$D$7:$D$1048576,'FC 180'!$B30,'C. a Pagar'!$C$7:$C$1048576,'FC 180'!R$5)</f>
        <v>0</v>
      </c>
      <c r="S30" s="174">
        <f>SUMIFS('C. a Pagar'!$G$7:$G$1048576,'C. a Pagar'!$D$7:$D$1048576,'FC 180'!$B30,'C. a Pagar'!$C$7:$C$1048576,'FC 180'!S$5)</f>
        <v>0</v>
      </c>
      <c r="T30" s="174">
        <f>SUMIFS('C. a Pagar'!$G$7:$G$1048576,'C. a Pagar'!$D$7:$D$1048576,'FC 180'!$B30,'C. a Pagar'!$C$7:$C$1048576,'FC 180'!T$5)</f>
        <v>0</v>
      </c>
      <c r="U30" s="174">
        <f>SUMIFS('C. a Pagar'!$G$7:$G$1048576,'C. a Pagar'!$D$7:$D$1048576,'FC 180'!$B30,'C. a Pagar'!$C$7:$C$1048576,'FC 180'!U$5)</f>
        <v>0</v>
      </c>
      <c r="V30" s="174">
        <f>SUMIFS('C. a Pagar'!$G$7:$G$1048576,'C. a Pagar'!$D$7:$D$1048576,'FC 180'!$B30,'C. a Pagar'!$C$7:$C$1048576,'FC 180'!V$5)</f>
        <v>0</v>
      </c>
      <c r="W30" s="174">
        <f>SUMIFS('C. a Pagar'!$G$7:$G$1048576,'C. a Pagar'!$D$7:$D$1048576,'FC 180'!$B30,'C. a Pagar'!$C$7:$C$1048576,'FC 180'!W$5)</f>
        <v>0</v>
      </c>
      <c r="X30" s="174">
        <f>SUMIFS('C. a Pagar'!$G$7:$G$1048576,'C. a Pagar'!$D$7:$D$1048576,'FC 180'!$B30,'C. a Pagar'!$C$7:$C$1048576,'FC 180'!X$5)</f>
        <v>0</v>
      </c>
      <c r="Y30" s="174">
        <f>SUMIFS('C. a Pagar'!$G$7:$G$1048576,'C. a Pagar'!$D$7:$D$1048576,'FC 180'!$B30,'C. a Pagar'!$C$7:$C$1048576,'FC 180'!Y$5)</f>
        <v>0</v>
      </c>
      <c r="Z30" s="174">
        <f>SUMIFS('C. a Pagar'!$G$7:$G$1048576,'C. a Pagar'!$D$7:$D$1048576,'FC 180'!$B30,'C. a Pagar'!$C$7:$C$1048576,'FC 180'!Z$5)</f>
        <v>0</v>
      </c>
      <c r="AA30" s="174">
        <f>SUMIFS('C. a Pagar'!$G$7:$G$1048576,'C. a Pagar'!$D$7:$D$1048576,'FC 180'!$B30,'C. a Pagar'!$C$7:$C$1048576,'FC 180'!AA$5)</f>
        <v>0</v>
      </c>
      <c r="AB30" s="174">
        <f>SUMIFS('C. a Pagar'!$G$7:$G$1048576,'C. a Pagar'!$D$7:$D$1048576,'FC 180'!$B30,'C. a Pagar'!$C$7:$C$1048576,'FC 180'!AB$5)</f>
        <v>0</v>
      </c>
      <c r="AC30" s="174">
        <f>SUMIFS('C. a Pagar'!$G$7:$G$1048576,'C. a Pagar'!$D$7:$D$1048576,'FC 180'!$B30,'C. a Pagar'!$C$7:$C$1048576,'FC 180'!AC$5)</f>
        <v>0</v>
      </c>
      <c r="AD30" s="174">
        <f>SUMIFS('C. a Pagar'!$G$7:$G$1048576,'C. a Pagar'!$D$7:$D$1048576,'FC 180'!$B30,'C. a Pagar'!$C$7:$C$1048576,'FC 180'!AD$5)</f>
        <v>0</v>
      </c>
      <c r="AE30" s="174">
        <f>SUMIFS('C. a Pagar'!$G$7:$G$1048576,'C. a Pagar'!$D$7:$D$1048576,'FC 180'!$B30,'C. a Pagar'!$C$7:$C$1048576,'FC 180'!AE$5)</f>
        <v>0</v>
      </c>
      <c r="AF30" s="174">
        <f>SUMIFS('C. a Pagar'!$G$7:$G$1048576,'C. a Pagar'!$D$7:$D$1048576,'FC 180'!$B30,'C. a Pagar'!$C$7:$C$1048576,'FC 180'!AF$5)</f>
        <v>0</v>
      </c>
      <c r="AG30" s="174">
        <f>SUMIFS('C. a Pagar'!$G$7:$G$1048576,'C. a Pagar'!$D$7:$D$1048576,'FC 180'!$B30,'C. a Pagar'!$C$7:$C$1048576,'FC 180'!AG$5)</f>
        <v>0</v>
      </c>
      <c r="AH30" s="174">
        <f>SUMIFS('C. a Pagar'!$G$7:$G$1048576,'C. a Pagar'!$D$7:$D$1048576,'FC 180'!$B30,'C. a Pagar'!$C$7:$C$1048576,'FC 180'!AH$5)</f>
        <v>0</v>
      </c>
      <c r="AI30" s="174">
        <f>SUMIFS('C. a Pagar'!$G$7:$G$1048576,'C. a Pagar'!$D$7:$D$1048576,'FC 180'!$B30,'C. a Pagar'!$C$7:$C$1048576,'FC 180'!AI$5)</f>
        <v>0</v>
      </c>
      <c r="AJ30" s="177"/>
      <c r="AK30" s="174">
        <f>SUMIFS('C. a Pagar'!$G$7:$G$1048576,'C. a Pagar'!$D$7:$D$1048576,'FC 180'!$B30,'C. a Pagar'!$C$7:$C$1048576,'FC 180'!AK$5)</f>
        <v>0</v>
      </c>
      <c r="AL30" s="174">
        <f>SUMIFS('C. a Pagar'!$G$7:$G$1048576,'C. a Pagar'!$D$7:$D$1048576,'FC 180'!$B30,'C. a Pagar'!$C$7:$C$1048576,'FC 180'!AL$5)</f>
        <v>0</v>
      </c>
      <c r="AM30" s="174">
        <f>SUMIFS('C. a Pagar'!$G$7:$G$1048576,'C. a Pagar'!$D$7:$D$1048576,'FC 180'!$B30,'C. a Pagar'!$C$7:$C$1048576,'FC 180'!AM$5)</f>
        <v>0</v>
      </c>
      <c r="AN30" s="174">
        <f>SUMIFS('C. a Pagar'!$G$7:$G$1048576,'C. a Pagar'!$D$7:$D$1048576,'FC 180'!$B30,'C. a Pagar'!$C$7:$C$1048576,'FC 180'!AN$5)</f>
        <v>0</v>
      </c>
      <c r="AO30" s="174">
        <f>SUMIFS('C. a Pagar'!$G$7:$G$1048576,'C. a Pagar'!$D$7:$D$1048576,'FC 180'!$B30,'C. a Pagar'!$C$7:$C$1048576,'FC 180'!AO$5)</f>
        <v>0</v>
      </c>
      <c r="AP30" s="174">
        <f>SUMIFS('C. a Pagar'!$G$7:$G$1048576,'C. a Pagar'!$D$7:$D$1048576,'FC 180'!$B30,'C. a Pagar'!$C$7:$C$1048576,'FC 180'!AP$5)</f>
        <v>0</v>
      </c>
      <c r="AQ30" s="174">
        <f>SUMIFS('C. a Pagar'!$G$7:$G$1048576,'C. a Pagar'!$D$7:$D$1048576,'FC 180'!$B30,'C. a Pagar'!$C$7:$C$1048576,'FC 180'!AQ$5)</f>
        <v>0</v>
      </c>
      <c r="AR30" s="174">
        <f>SUMIFS('C. a Pagar'!$G$7:$G$1048576,'C. a Pagar'!$D$7:$D$1048576,'FC 180'!$B30,'C. a Pagar'!$C$7:$C$1048576,'FC 180'!AR$5)</f>
        <v>0</v>
      </c>
      <c r="AS30" s="174">
        <f>SUMIFS('C. a Pagar'!$G$7:$G$1048576,'C. a Pagar'!$D$7:$D$1048576,'FC 180'!$B30,'C. a Pagar'!$C$7:$C$1048576,'FC 180'!AS$5)</f>
        <v>0</v>
      </c>
      <c r="AT30" s="174">
        <f>SUMIFS('C. a Pagar'!$G$7:$G$1048576,'C. a Pagar'!$D$7:$D$1048576,'FC 180'!$B30,'C. a Pagar'!$C$7:$C$1048576,'FC 180'!AT$5)</f>
        <v>0</v>
      </c>
      <c r="AU30" s="174">
        <f>SUMIFS('C. a Pagar'!$G$7:$G$1048576,'C. a Pagar'!$D$7:$D$1048576,'FC 180'!$B30,'C. a Pagar'!$C$7:$C$1048576,'FC 180'!AU$5)</f>
        <v>0</v>
      </c>
      <c r="AV30" s="174">
        <f>SUMIFS('C. a Pagar'!$G$7:$G$1048576,'C. a Pagar'!$D$7:$D$1048576,'FC 180'!$B30,'C. a Pagar'!$C$7:$C$1048576,'FC 180'!AV$5)</f>
        <v>0</v>
      </c>
      <c r="AW30" s="174">
        <f>SUMIFS('C. a Pagar'!$G$7:$G$1048576,'C. a Pagar'!$D$7:$D$1048576,'FC 180'!$B30,'C. a Pagar'!$C$7:$C$1048576,'FC 180'!AW$5)</f>
        <v>0</v>
      </c>
      <c r="AX30" s="174">
        <f>SUMIFS('C. a Pagar'!$G$7:$G$1048576,'C. a Pagar'!$D$7:$D$1048576,'FC 180'!$B30,'C. a Pagar'!$C$7:$C$1048576,'FC 180'!AX$5)</f>
        <v>0</v>
      </c>
      <c r="AY30" s="174">
        <f>SUMIFS('C. a Pagar'!$G$7:$G$1048576,'C. a Pagar'!$D$7:$D$1048576,'FC 180'!$B30,'C. a Pagar'!$C$7:$C$1048576,'FC 180'!AY$5)</f>
        <v>0</v>
      </c>
      <c r="AZ30" s="174">
        <f>SUMIFS('C. a Pagar'!$G$7:$G$1048576,'C. a Pagar'!$D$7:$D$1048576,'FC 180'!$B30,'C. a Pagar'!$C$7:$C$1048576,'FC 180'!AZ$5)</f>
        <v>0</v>
      </c>
      <c r="BA30" s="174">
        <f>SUMIFS('C. a Pagar'!$G$7:$G$1048576,'C. a Pagar'!$D$7:$D$1048576,'FC 180'!$B30,'C. a Pagar'!$C$7:$C$1048576,'FC 180'!BA$5)</f>
        <v>0</v>
      </c>
      <c r="BB30" s="174">
        <f>SUMIFS('C. a Pagar'!$G$7:$G$1048576,'C. a Pagar'!$D$7:$D$1048576,'FC 180'!$B30,'C. a Pagar'!$C$7:$C$1048576,'FC 180'!BB$5)</f>
        <v>0</v>
      </c>
      <c r="BC30" s="174">
        <f>SUMIFS('C. a Pagar'!$G$7:$G$1048576,'C. a Pagar'!$D$7:$D$1048576,'FC 180'!$B30,'C. a Pagar'!$C$7:$C$1048576,'FC 180'!BC$5)</f>
        <v>0</v>
      </c>
      <c r="BD30" s="174">
        <f>SUMIFS('C. a Pagar'!$G$7:$G$1048576,'C. a Pagar'!$D$7:$D$1048576,'FC 180'!$B30,'C. a Pagar'!$C$7:$C$1048576,'FC 180'!BD$5)</f>
        <v>0</v>
      </c>
      <c r="BE30" s="174">
        <f>SUMIFS('C. a Pagar'!$G$7:$G$1048576,'C. a Pagar'!$D$7:$D$1048576,'FC 180'!$B30,'C. a Pagar'!$C$7:$C$1048576,'FC 180'!BE$5)</f>
        <v>0</v>
      </c>
      <c r="BF30" s="174">
        <f>SUMIFS('C. a Pagar'!$G$7:$G$1048576,'C. a Pagar'!$D$7:$D$1048576,'FC 180'!$B30,'C. a Pagar'!$C$7:$C$1048576,'FC 180'!BF$5)</f>
        <v>0</v>
      </c>
      <c r="BG30" s="174">
        <f>SUMIFS('C. a Pagar'!$G$7:$G$1048576,'C. a Pagar'!$D$7:$D$1048576,'FC 180'!$B30,'C. a Pagar'!$C$7:$C$1048576,'FC 180'!BG$5)</f>
        <v>0</v>
      </c>
      <c r="BH30" s="174">
        <f>SUMIFS('C. a Pagar'!$G$7:$G$1048576,'C. a Pagar'!$D$7:$D$1048576,'FC 180'!$B30,'C. a Pagar'!$C$7:$C$1048576,'FC 180'!BH$5)</f>
        <v>0</v>
      </c>
      <c r="BI30" s="174">
        <f>SUMIFS('C. a Pagar'!$G$7:$G$1048576,'C. a Pagar'!$D$7:$D$1048576,'FC 180'!$B30,'C. a Pagar'!$C$7:$C$1048576,'FC 180'!BI$5)</f>
        <v>0</v>
      </c>
      <c r="BJ30" s="174">
        <f>SUMIFS('C. a Pagar'!$G$7:$G$1048576,'C. a Pagar'!$D$7:$D$1048576,'FC 180'!$B30,'C. a Pagar'!$C$7:$C$1048576,'FC 180'!BJ$5)</f>
        <v>0</v>
      </c>
      <c r="BK30" s="174">
        <f>SUMIFS('C. a Pagar'!$G$7:$G$1048576,'C. a Pagar'!$D$7:$D$1048576,'FC 180'!$B30,'C. a Pagar'!$C$7:$C$1048576,'FC 180'!BK$5)</f>
        <v>0</v>
      </c>
      <c r="BL30" s="174">
        <f>SUMIFS('C. a Pagar'!$G$7:$G$1048576,'C. a Pagar'!$D$7:$D$1048576,'FC 180'!$B30,'C. a Pagar'!$C$7:$C$1048576,'FC 180'!BL$5)</f>
        <v>0</v>
      </c>
      <c r="BM30" s="174">
        <f>SUMIFS('C. a Pagar'!$G$7:$G$1048576,'C. a Pagar'!$D$7:$D$1048576,'FC 180'!$B30,'C. a Pagar'!$C$7:$C$1048576,'FC 180'!BM$5)</f>
        <v>0</v>
      </c>
      <c r="BN30" s="174">
        <f>SUMIFS('C. a Pagar'!$G$7:$G$1048576,'C. a Pagar'!$D$7:$D$1048576,'FC 180'!$B30,'C. a Pagar'!$C$7:$C$1048576,'FC 180'!BN$5)</f>
        <v>0</v>
      </c>
      <c r="BO30" s="177">
        <f t="shared" si="55"/>
        <v>0</v>
      </c>
      <c r="BP30" s="174"/>
      <c r="BQ30" s="174"/>
      <c r="BR30" s="174"/>
      <c r="BS30" s="174"/>
      <c r="BT30" s="174"/>
      <c r="BU30" s="174"/>
      <c r="BV30" s="174"/>
      <c r="BW30" s="174"/>
      <c r="BX30" s="174"/>
      <c r="BY30" s="174"/>
      <c r="BZ30" s="174"/>
      <c r="CA30" s="174"/>
      <c r="CB30" s="174"/>
      <c r="CC30" s="174"/>
      <c r="CD30" s="174"/>
      <c r="CE30" s="174"/>
      <c r="CF30" s="174"/>
      <c r="CG30" s="174"/>
      <c r="CH30" s="174"/>
      <c r="CI30" s="174"/>
      <c r="CJ30" s="174"/>
      <c r="CK30" s="174"/>
      <c r="CL30" s="174"/>
      <c r="CM30" s="174"/>
      <c r="CN30" s="174"/>
      <c r="CO30" s="174"/>
      <c r="CP30" s="174"/>
      <c r="CQ30" s="174"/>
      <c r="CR30" s="174"/>
      <c r="CS30" s="174"/>
      <c r="CT30" s="174"/>
      <c r="CU30" s="177">
        <f t="shared" si="56"/>
        <v>0</v>
      </c>
      <c r="CV30" s="174"/>
      <c r="CW30" s="174"/>
      <c r="CX30" s="174"/>
      <c r="CY30" s="174"/>
      <c r="CZ30" s="174"/>
      <c r="DA30" s="174"/>
      <c r="DB30" s="174"/>
      <c r="DC30" s="174"/>
      <c r="DD30" s="174"/>
      <c r="DE30" s="174"/>
      <c r="DF30" s="174"/>
      <c r="DG30" s="174"/>
      <c r="DH30" s="174"/>
      <c r="DI30" s="174"/>
      <c r="DJ30" s="174"/>
      <c r="DK30" s="174"/>
      <c r="DL30" s="174"/>
      <c r="DM30" s="174"/>
      <c r="DN30" s="174"/>
      <c r="DO30" s="174"/>
      <c r="DP30" s="174"/>
      <c r="DQ30" s="174"/>
      <c r="DR30" s="174"/>
      <c r="DS30" s="174"/>
      <c r="DT30" s="174"/>
      <c r="DU30" s="174"/>
      <c r="DV30" s="174"/>
      <c r="DW30" s="174"/>
      <c r="DX30" s="174"/>
      <c r="DY30" s="174"/>
      <c r="DZ30" s="174"/>
      <c r="EA30" s="177">
        <f t="shared" si="57"/>
        <v>0</v>
      </c>
      <c r="EB30" s="174"/>
      <c r="EC30" s="174"/>
      <c r="ED30" s="174"/>
      <c r="EE30" s="174"/>
      <c r="EF30" s="174"/>
      <c r="EG30" s="174"/>
      <c r="EH30" s="174"/>
      <c r="EI30" s="174"/>
      <c r="EJ30" s="174"/>
      <c r="EK30" s="174"/>
      <c r="EL30" s="174"/>
      <c r="EM30" s="174"/>
      <c r="EN30" s="174"/>
      <c r="EO30" s="174"/>
      <c r="EP30" s="174"/>
      <c r="EQ30" s="174"/>
      <c r="ER30" s="174"/>
      <c r="ES30" s="174"/>
      <c r="ET30" s="174"/>
      <c r="EU30" s="174"/>
      <c r="EV30" s="174"/>
      <c r="EW30" s="174"/>
      <c r="EX30" s="174"/>
      <c r="EY30" s="174"/>
      <c r="EZ30" s="174"/>
      <c r="FA30" s="174"/>
      <c r="FB30" s="174"/>
      <c r="FC30" s="174"/>
      <c r="FD30" s="177"/>
      <c r="FE30" s="174"/>
      <c r="FF30" s="174"/>
      <c r="FG30" s="174"/>
      <c r="FH30" s="174"/>
      <c r="FI30" s="174"/>
      <c r="FJ30" s="174"/>
      <c r="FK30" s="174"/>
      <c r="FL30" s="174"/>
      <c r="FM30" s="174"/>
      <c r="FN30" s="174"/>
      <c r="FO30" s="174"/>
      <c r="FP30" s="174"/>
      <c r="FQ30" s="174"/>
      <c r="FR30" s="174"/>
      <c r="FS30" s="174"/>
      <c r="FT30" s="174"/>
      <c r="FU30" s="174"/>
      <c r="FV30" s="174"/>
      <c r="FW30" s="174"/>
      <c r="FX30" s="174"/>
      <c r="FY30" s="174"/>
      <c r="FZ30" s="174"/>
      <c r="GA30" s="174"/>
      <c r="GB30" s="174"/>
      <c r="GC30" s="174"/>
      <c r="GD30" s="174"/>
      <c r="GE30" s="174"/>
      <c r="GF30" s="174"/>
      <c r="GG30" s="174"/>
      <c r="GH30" s="174"/>
      <c r="GI30" s="174"/>
      <c r="GJ30" s="177">
        <f t="shared" si="58"/>
        <v>0</v>
      </c>
      <c r="GK30" s="174"/>
      <c r="GL30" s="174"/>
      <c r="GM30" s="174"/>
      <c r="GN30" s="174"/>
      <c r="GO30" s="174"/>
      <c r="GP30" s="174"/>
      <c r="GQ30" s="174"/>
      <c r="GR30" s="174"/>
      <c r="GS30" s="174"/>
      <c r="GT30" s="174"/>
      <c r="GU30" s="174"/>
      <c r="GV30" s="174"/>
      <c r="GW30" s="174"/>
      <c r="GX30" s="174"/>
      <c r="GY30" s="174"/>
      <c r="GZ30" s="174"/>
      <c r="HA30" s="174"/>
      <c r="HB30" s="174"/>
      <c r="HC30" s="174"/>
      <c r="HD30" s="174"/>
      <c r="HE30" s="174"/>
      <c r="HF30" s="174"/>
      <c r="HG30" s="174"/>
      <c r="HH30" s="174"/>
      <c r="HI30" s="174"/>
      <c r="HJ30" s="174"/>
      <c r="HK30" s="174"/>
      <c r="HL30" s="174"/>
      <c r="HM30" s="174"/>
      <c r="HN30" s="174"/>
    </row>
    <row r="31" spans="1:222" ht="16.5" collapsed="1" thickBot="1" x14ac:dyDescent="0.3">
      <c r="A31" s="53">
        <v>26</v>
      </c>
      <c r="B31" s="270" t="s">
        <v>23</v>
      </c>
      <c r="C31" s="271"/>
      <c r="D31" s="61"/>
      <c r="E31" s="260">
        <f>SUM(E32:E37)</f>
        <v>0</v>
      </c>
      <c r="F31" s="260">
        <f t="shared" ref="F31:AI31" si="59">SUM(F32:F37)</f>
        <v>0</v>
      </c>
      <c r="G31" s="260">
        <f t="shared" si="59"/>
        <v>0</v>
      </c>
      <c r="H31" s="260">
        <f t="shared" si="59"/>
        <v>0</v>
      </c>
      <c r="I31" s="260">
        <f t="shared" si="59"/>
        <v>0</v>
      </c>
      <c r="J31" s="260">
        <f t="shared" si="59"/>
        <v>0</v>
      </c>
      <c r="K31" s="260">
        <f t="shared" si="59"/>
        <v>0</v>
      </c>
      <c r="L31" s="260">
        <f t="shared" si="59"/>
        <v>0</v>
      </c>
      <c r="M31" s="260">
        <f t="shared" si="59"/>
        <v>0</v>
      </c>
      <c r="N31" s="260">
        <f t="shared" si="59"/>
        <v>0</v>
      </c>
      <c r="O31" s="260">
        <f t="shared" si="59"/>
        <v>0</v>
      </c>
      <c r="P31" s="260">
        <f t="shared" si="59"/>
        <v>0</v>
      </c>
      <c r="Q31" s="260">
        <f t="shared" si="59"/>
        <v>0</v>
      </c>
      <c r="R31" s="260">
        <f t="shared" si="59"/>
        <v>0</v>
      </c>
      <c r="S31" s="260">
        <f t="shared" si="59"/>
        <v>0</v>
      </c>
      <c r="T31" s="260">
        <f t="shared" si="59"/>
        <v>0</v>
      </c>
      <c r="U31" s="260">
        <f t="shared" si="59"/>
        <v>0</v>
      </c>
      <c r="V31" s="260">
        <f t="shared" si="59"/>
        <v>0</v>
      </c>
      <c r="W31" s="260">
        <f t="shared" si="59"/>
        <v>0</v>
      </c>
      <c r="X31" s="260">
        <f t="shared" si="59"/>
        <v>63080.32</v>
      </c>
      <c r="Y31" s="260">
        <f t="shared" si="59"/>
        <v>0</v>
      </c>
      <c r="Z31" s="260">
        <f t="shared" si="59"/>
        <v>0</v>
      </c>
      <c r="AA31" s="260">
        <f t="shared" si="59"/>
        <v>4050</v>
      </c>
      <c r="AB31" s="260">
        <f t="shared" si="59"/>
        <v>6969.38</v>
      </c>
      <c r="AC31" s="260">
        <f t="shared" si="59"/>
        <v>8169.87</v>
      </c>
      <c r="AD31" s="260">
        <f t="shared" si="59"/>
        <v>19032.239999999998</v>
      </c>
      <c r="AE31" s="260">
        <f t="shared" si="59"/>
        <v>163367.36000000002</v>
      </c>
      <c r="AF31" s="260">
        <f t="shared" si="59"/>
        <v>0</v>
      </c>
      <c r="AG31" s="260">
        <f t="shared" si="59"/>
        <v>0</v>
      </c>
      <c r="AH31" s="260">
        <f t="shared" si="59"/>
        <v>4050</v>
      </c>
      <c r="AI31" s="260">
        <f t="shared" si="59"/>
        <v>12544.880000000001</v>
      </c>
      <c r="AJ31" s="282">
        <f>SUM(AJ32:AJ37)</f>
        <v>281264.05000000005</v>
      </c>
      <c r="AK31" s="260">
        <f t="shared" ref="AK31:BL31" si="60">SUM(AK32:AK37)</f>
        <v>19589.870000000003</v>
      </c>
      <c r="AL31" s="260">
        <f t="shared" si="60"/>
        <v>9513</v>
      </c>
      <c r="AM31" s="260">
        <f t="shared" si="60"/>
        <v>168408.65000000002</v>
      </c>
      <c r="AN31" s="260">
        <f t="shared" si="60"/>
        <v>0</v>
      </c>
      <c r="AO31" s="260">
        <f t="shared" si="60"/>
        <v>6246.63</v>
      </c>
      <c r="AP31" s="260">
        <f t="shared" si="60"/>
        <v>4050</v>
      </c>
      <c r="AQ31" s="260">
        <f t="shared" si="60"/>
        <v>12544.869999999999</v>
      </c>
      <c r="AR31" s="260">
        <f t="shared" si="60"/>
        <v>11199.03</v>
      </c>
      <c r="AS31" s="260">
        <f t="shared" si="60"/>
        <v>9513</v>
      </c>
      <c r="AT31" s="260">
        <f t="shared" si="60"/>
        <v>165543.51</v>
      </c>
      <c r="AU31" s="260">
        <f t="shared" si="60"/>
        <v>0</v>
      </c>
      <c r="AV31" s="260">
        <f t="shared" si="60"/>
        <v>6246.63</v>
      </c>
      <c r="AW31" s="260">
        <f t="shared" si="60"/>
        <v>34906.269999999997</v>
      </c>
      <c r="AX31" s="260">
        <f t="shared" si="60"/>
        <v>5575.5</v>
      </c>
      <c r="AY31" s="260">
        <f t="shared" si="60"/>
        <v>53039.93</v>
      </c>
      <c r="AZ31" s="260">
        <f t="shared" si="60"/>
        <v>9757.130000000001</v>
      </c>
      <c r="BA31" s="260">
        <f t="shared" si="60"/>
        <v>65668.84</v>
      </c>
      <c r="BB31" s="260">
        <f t="shared" si="60"/>
        <v>0</v>
      </c>
      <c r="BC31" s="260">
        <f t="shared" si="60"/>
        <v>6246.63</v>
      </c>
      <c r="BD31" s="260">
        <f t="shared" si="60"/>
        <v>24906.57</v>
      </c>
      <c r="BE31" s="260">
        <f t="shared" si="60"/>
        <v>4566.66</v>
      </c>
      <c r="BF31" s="260">
        <f t="shared" si="60"/>
        <v>48262.34</v>
      </c>
      <c r="BG31" s="260">
        <f t="shared" si="60"/>
        <v>4181.63</v>
      </c>
      <c r="BH31" s="260">
        <f t="shared" si="60"/>
        <v>0</v>
      </c>
      <c r="BI31" s="260">
        <f t="shared" si="60"/>
        <v>0</v>
      </c>
      <c r="BJ31" s="260">
        <f t="shared" si="60"/>
        <v>6246.63</v>
      </c>
      <c r="BK31" s="260">
        <f t="shared" si="60"/>
        <v>0</v>
      </c>
      <c r="BL31" s="260">
        <f t="shared" si="60"/>
        <v>4566.66</v>
      </c>
      <c r="BM31" s="260">
        <f>SUM(BM32:BM37)</f>
        <v>6642.42</v>
      </c>
      <c r="BN31" s="260">
        <f>SUM(BN32:BN37)</f>
        <v>4181.63</v>
      </c>
      <c r="BO31" s="282">
        <f t="shared" ref="BO31:CV31" si="61">SUM(BO32:BO37)</f>
        <v>691604.03000000014</v>
      </c>
      <c r="BP31" s="260">
        <f t="shared" si="61"/>
        <v>0</v>
      </c>
      <c r="BQ31" s="260">
        <f t="shared" si="61"/>
        <v>0</v>
      </c>
      <c r="BR31" s="260">
        <f t="shared" si="61"/>
        <v>0</v>
      </c>
      <c r="BS31" s="260">
        <f t="shared" si="61"/>
        <v>0</v>
      </c>
      <c r="BT31" s="260">
        <f t="shared" si="61"/>
        <v>0</v>
      </c>
      <c r="BU31" s="260">
        <f t="shared" si="61"/>
        <v>0</v>
      </c>
      <c r="BV31" s="260">
        <f t="shared" si="61"/>
        <v>0</v>
      </c>
      <c r="BW31" s="260">
        <f t="shared" si="61"/>
        <v>0</v>
      </c>
      <c r="BX31" s="260">
        <f t="shared" si="61"/>
        <v>0</v>
      </c>
      <c r="BY31" s="260">
        <f t="shared" si="61"/>
        <v>0</v>
      </c>
      <c r="BZ31" s="260">
        <f t="shared" si="61"/>
        <v>0</v>
      </c>
      <c r="CA31" s="260">
        <f t="shared" si="61"/>
        <v>0</v>
      </c>
      <c r="CB31" s="260">
        <f t="shared" si="61"/>
        <v>0</v>
      </c>
      <c r="CC31" s="260">
        <f t="shared" si="61"/>
        <v>0</v>
      </c>
      <c r="CD31" s="260">
        <f t="shared" si="61"/>
        <v>0</v>
      </c>
      <c r="CE31" s="260">
        <f t="shared" si="61"/>
        <v>0</v>
      </c>
      <c r="CF31" s="260">
        <f t="shared" si="61"/>
        <v>0</v>
      </c>
      <c r="CG31" s="260">
        <f t="shared" si="61"/>
        <v>0</v>
      </c>
      <c r="CH31" s="260">
        <f t="shared" si="61"/>
        <v>0</v>
      </c>
      <c r="CI31" s="260">
        <f t="shared" si="61"/>
        <v>0</v>
      </c>
      <c r="CJ31" s="260">
        <f t="shared" si="61"/>
        <v>0</v>
      </c>
      <c r="CK31" s="260">
        <f t="shared" si="61"/>
        <v>0</v>
      </c>
      <c r="CL31" s="260">
        <f t="shared" si="61"/>
        <v>0</v>
      </c>
      <c r="CM31" s="260">
        <f t="shared" si="61"/>
        <v>0</v>
      </c>
      <c r="CN31" s="260">
        <f t="shared" si="61"/>
        <v>0</v>
      </c>
      <c r="CO31" s="260">
        <f t="shared" si="61"/>
        <v>0</v>
      </c>
      <c r="CP31" s="260">
        <f t="shared" si="61"/>
        <v>0</v>
      </c>
      <c r="CQ31" s="260">
        <f t="shared" si="61"/>
        <v>0</v>
      </c>
      <c r="CR31" s="260">
        <f t="shared" si="61"/>
        <v>0</v>
      </c>
      <c r="CS31" s="260">
        <f>SUM(CS32:CS37)</f>
        <v>0</v>
      </c>
      <c r="CT31" s="260">
        <f>SUM(CT32:CT37)</f>
        <v>0</v>
      </c>
      <c r="CU31" s="282">
        <f t="shared" si="61"/>
        <v>702428.08000000019</v>
      </c>
      <c r="CV31" s="260">
        <f t="shared" si="61"/>
        <v>0</v>
      </c>
      <c r="CW31" s="260">
        <f t="shared" ref="CW31:DW31" si="62">SUM(CW32:CW37)</f>
        <v>0</v>
      </c>
      <c r="CX31" s="260">
        <f t="shared" si="62"/>
        <v>0</v>
      </c>
      <c r="CY31" s="260">
        <f t="shared" si="62"/>
        <v>0</v>
      </c>
      <c r="CZ31" s="260">
        <f t="shared" si="62"/>
        <v>0</v>
      </c>
      <c r="DA31" s="260">
        <f t="shared" si="62"/>
        <v>0</v>
      </c>
      <c r="DB31" s="260">
        <f t="shared" si="62"/>
        <v>0</v>
      </c>
      <c r="DC31" s="260">
        <f t="shared" si="62"/>
        <v>0</v>
      </c>
      <c r="DD31" s="260">
        <f t="shared" si="62"/>
        <v>0</v>
      </c>
      <c r="DE31" s="260">
        <f t="shared" si="62"/>
        <v>0</v>
      </c>
      <c r="DF31" s="260">
        <f t="shared" si="62"/>
        <v>0</v>
      </c>
      <c r="DG31" s="260">
        <f t="shared" si="62"/>
        <v>0</v>
      </c>
      <c r="DH31" s="260">
        <f t="shared" si="62"/>
        <v>0</v>
      </c>
      <c r="DI31" s="260">
        <f t="shared" si="62"/>
        <v>0</v>
      </c>
      <c r="DJ31" s="260">
        <f t="shared" si="62"/>
        <v>0</v>
      </c>
      <c r="DK31" s="260">
        <f t="shared" si="62"/>
        <v>0</v>
      </c>
      <c r="DL31" s="260">
        <f t="shared" si="62"/>
        <v>0</v>
      </c>
      <c r="DM31" s="260">
        <f t="shared" si="62"/>
        <v>0</v>
      </c>
      <c r="DN31" s="260">
        <f t="shared" si="62"/>
        <v>0</v>
      </c>
      <c r="DO31" s="260">
        <f t="shared" si="62"/>
        <v>0</v>
      </c>
      <c r="DP31" s="260">
        <f t="shared" si="62"/>
        <v>0</v>
      </c>
      <c r="DQ31" s="260">
        <f t="shared" si="62"/>
        <v>0</v>
      </c>
      <c r="DR31" s="260">
        <f t="shared" si="62"/>
        <v>0</v>
      </c>
      <c r="DS31" s="260">
        <f t="shared" si="62"/>
        <v>0</v>
      </c>
      <c r="DT31" s="260">
        <f t="shared" si="62"/>
        <v>0</v>
      </c>
      <c r="DU31" s="260">
        <f t="shared" si="62"/>
        <v>0</v>
      </c>
      <c r="DV31" s="260">
        <f t="shared" si="62"/>
        <v>0</v>
      </c>
      <c r="DW31" s="260">
        <f t="shared" si="62"/>
        <v>0</v>
      </c>
      <c r="DX31" s="260">
        <f>SUM(DX32:DX37)</f>
        <v>0</v>
      </c>
      <c r="DY31" s="260">
        <f>SUM(DY32:DY37)</f>
        <v>0</v>
      </c>
      <c r="DZ31" s="260">
        <f>SUM(DZ32:DZ37)</f>
        <v>0</v>
      </c>
      <c r="EA31" s="282">
        <f t="shared" ref="EA31:FH31" si="63">SUM(EA32:EA37)</f>
        <v>702428.08000000019</v>
      </c>
      <c r="EB31" s="260">
        <f t="shared" si="63"/>
        <v>0</v>
      </c>
      <c r="EC31" s="260">
        <f t="shared" si="63"/>
        <v>0</v>
      </c>
      <c r="ED31" s="260">
        <f t="shared" si="63"/>
        <v>0</v>
      </c>
      <c r="EE31" s="260">
        <f t="shared" si="63"/>
        <v>0</v>
      </c>
      <c r="EF31" s="260">
        <f t="shared" si="63"/>
        <v>0</v>
      </c>
      <c r="EG31" s="260">
        <f t="shared" si="63"/>
        <v>0</v>
      </c>
      <c r="EH31" s="260">
        <f t="shared" si="63"/>
        <v>0</v>
      </c>
      <c r="EI31" s="260">
        <f t="shared" si="63"/>
        <v>0</v>
      </c>
      <c r="EJ31" s="260">
        <f t="shared" si="63"/>
        <v>0</v>
      </c>
      <c r="EK31" s="260">
        <f t="shared" si="63"/>
        <v>0</v>
      </c>
      <c r="EL31" s="260">
        <f t="shared" si="63"/>
        <v>0</v>
      </c>
      <c r="EM31" s="260">
        <f t="shared" si="63"/>
        <v>0</v>
      </c>
      <c r="EN31" s="260">
        <f t="shared" si="63"/>
        <v>0</v>
      </c>
      <c r="EO31" s="260">
        <f t="shared" si="63"/>
        <v>0</v>
      </c>
      <c r="EP31" s="260">
        <f t="shared" si="63"/>
        <v>0</v>
      </c>
      <c r="EQ31" s="260">
        <f t="shared" si="63"/>
        <v>0</v>
      </c>
      <c r="ER31" s="260">
        <f t="shared" si="63"/>
        <v>0</v>
      </c>
      <c r="ES31" s="260">
        <f t="shared" si="63"/>
        <v>0</v>
      </c>
      <c r="ET31" s="260">
        <f t="shared" si="63"/>
        <v>0</v>
      </c>
      <c r="EU31" s="260">
        <f t="shared" si="63"/>
        <v>0</v>
      </c>
      <c r="EV31" s="260">
        <f t="shared" si="63"/>
        <v>0</v>
      </c>
      <c r="EW31" s="260">
        <f t="shared" si="63"/>
        <v>0</v>
      </c>
      <c r="EX31" s="260">
        <f t="shared" si="63"/>
        <v>0</v>
      </c>
      <c r="EY31" s="260">
        <f t="shared" si="63"/>
        <v>0</v>
      </c>
      <c r="EZ31" s="260">
        <f t="shared" si="63"/>
        <v>0</v>
      </c>
      <c r="FA31" s="260">
        <f t="shared" si="63"/>
        <v>0</v>
      </c>
      <c r="FB31" s="260">
        <f t="shared" si="63"/>
        <v>0</v>
      </c>
      <c r="FC31" s="260">
        <f t="shared" si="63"/>
        <v>0</v>
      </c>
      <c r="FD31" s="282">
        <f t="shared" si="63"/>
        <v>702428.08000000019</v>
      </c>
      <c r="FE31" s="260">
        <f t="shared" si="63"/>
        <v>0</v>
      </c>
      <c r="FF31" s="260">
        <f t="shared" si="63"/>
        <v>0</v>
      </c>
      <c r="FG31" s="260">
        <f t="shared" si="63"/>
        <v>0</v>
      </c>
      <c r="FH31" s="260">
        <f t="shared" si="63"/>
        <v>0</v>
      </c>
      <c r="FI31" s="260">
        <f t="shared" ref="FI31:GH31" si="64">SUM(FI32:FI37)</f>
        <v>0</v>
      </c>
      <c r="FJ31" s="260">
        <f t="shared" si="64"/>
        <v>0</v>
      </c>
      <c r="FK31" s="260">
        <f t="shared" si="64"/>
        <v>0</v>
      </c>
      <c r="FL31" s="260">
        <f t="shared" si="64"/>
        <v>0</v>
      </c>
      <c r="FM31" s="260">
        <f t="shared" si="64"/>
        <v>0</v>
      </c>
      <c r="FN31" s="260">
        <f t="shared" si="64"/>
        <v>0</v>
      </c>
      <c r="FO31" s="260">
        <f t="shared" si="64"/>
        <v>0</v>
      </c>
      <c r="FP31" s="260">
        <f t="shared" si="64"/>
        <v>0</v>
      </c>
      <c r="FQ31" s="260">
        <f t="shared" si="64"/>
        <v>0</v>
      </c>
      <c r="FR31" s="260">
        <f t="shared" si="64"/>
        <v>0</v>
      </c>
      <c r="FS31" s="260">
        <f t="shared" si="64"/>
        <v>0</v>
      </c>
      <c r="FT31" s="260">
        <f t="shared" si="64"/>
        <v>0</v>
      </c>
      <c r="FU31" s="260">
        <f t="shared" si="64"/>
        <v>0</v>
      </c>
      <c r="FV31" s="260">
        <f t="shared" si="64"/>
        <v>0</v>
      </c>
      <c r="FW31" s="260">
        <f t="shared" si="64"/>
        <v>0</v>
      </c>
      <c r="FX31" s="260">
        <f t="shared" si="64"/>
        <v>0</v>
      </c>
      <c r="FY31" s="260">
        <f t="shared" si="64"/>
        <v>0</v>
      </c>
      <c r="FZ31" s="260">
        <f t="shared" si="64"/>
        <v>0</v>
      </c>
      <c r="GA31" s="260">
        <f t="shared" si="64"/>
        <v>0</v>
      </c>
      <c r="GB31" s="260">
        <f t="shared" si="64"/>
        <v>0</v>
      </c>
      <c r="GC31" s="260">
        <f t="shared" si="64"/>
        <v>0</v>
      </c>
      <c r="GD31" s="260">
        <f t="shared" si="64"/>
        <v>0</v>
      </c>
      <c r="GE31" s="260">
        <f t="shared" si="64"/>
        <v>0</v>
      </c>
      <c r="GF31" s="260">
        <f t="shared" si="64"/>
        <v>0</v>
      </c>
      <c r="GG31" s="260">
        <f t="shared" si="64"/>
        <v>0</v>
      </c>
      <c r="GH31" s="260">
        <f t="shared" si="64"/>
        <v>0</v>
      </c>
      <c r="GI31" s="260">
        <f>SUM(GI32:GI37)</f>
        <v>0</v>
      </c>
      <c r="GJ31" s="282">
        <f t="shared" ref="GJ31:HN31" si="65">SUM(GJ32:GJ37)</f>
        <v>0</v>
      </c>
      <c r="GK31" s="260">
        <f t="shared" si="65"/>
        <v>0</v>
      </c>
      <c r="GL31" s="260">
        <f t="shared" si="65"/>
        <v>0</v>
      </c>
      <c r="GM31" s="260">
        <f t="shared" si="65"/>
        <v>0</v>
      </c>
      <c r="GN31" s="260">
        <f t="shared" si="65"/>
        <v>0</v>
      </c>
      <c r="GO31" s="260">
        <f t="shared" si="65"/>
        <v>0</v>
      </c>
      <c r="GP31" s="260">
        <f t="shared" si="65"/>
        <v>0</v>
      </c>
      <c r="GQ31" s="260">
        <f t="shared" si="65"/>
        <v>0</v>
      </c>
      <c r="GR31" s="260">
        <f t="shared" si="65"/>
        <v>0</v>
      </c>
      <c r="GS31" s="260">
        <f t="shared" si="65"/>
        <v>0</v>
      </c>
      <c r="GT31" s="260">
        <f t="shared" si="65"/>
        <v>0</v>
      </c>
      <c r="GU31" s="260">
        <f t="shared" si="65"/>
        <v>0</v>
      </c>
      <c r="GV31" s="260">
        <f t="shared" si="65"/>
        <v>0</v>
      </c>
      <c r="GW31" s="260">
        <f t="shared" si="65"/>
        <v>0</v>
      </c>
      <c r="GX31" s="260">
        <f t="shared" si="65"/>
        <v>0</v>
      </c>
      <c r="GY31" s="260">
        <f t="shared" si="65"/>
        <v>0</v>
      </c>
      <c r="GZ31" s="260">
        <f t="shared" si="65"/>
        <v>0</v>
      </c>
      <c r="HA31" s="260">
        <f t="shared" si="65"/>
        <v>0</v>
      </c>
      <c r="HB31" s="260">
        <f t="shared" si="65"/>
        <v>0</v>
      </c>
      <c r="HC31" s="260">
        <f t="shared" si="65"/>
        <v>0</v>
      </c>
      <c r="HD31" s="260">
        <f t="shared" si="65"/>
        <v>0</v>
      </c>
      <c r="HE31" s="260">
        <f t="shared" si="65"/>
        <v>0</v>
      </c>
      <c r="HF31" s="260">
        <f t="shared" si="65"/>
        <v>0</v>
      </c>
      <c r="HG31" s="260">
        <f t="shared" si="65"/>
        <v>0</v>
      </c>
      <c r="HH31" s="260">
        <f t="shared" si="65"/>
        <v>0</v>
      </c>
      <c r="HI31" s="260">
        <f t="shared" si="65"/>
        <v>0</v>
      </c>
      <c r="HJ31" s="260">
        <f t="shared" si="65"/>
        <v>0</v>
      </c>
      <c r="HK31" s="260">
        <f t="shared" si="65"/>
        <v>0</v>
      </c>
      <c r="HL31" s="260">
        <f t="shared" si="65"/>
        <v>0</v>
      </c>
      <c r="HM31" s="260">
        <f t="shared" si="65"/>
        <v>0</v>
      </c>
      <c r="HN31" s="260">
        <f t="shared" si="65"/>
        <v>0</v>
      </c>
    </row>
    <row r="32" spans="1:222" ht="16.5" hidden="1" outlineLevel="1" thickBot="1" x14ac:dyDescent="0.3">
      <c r="A32" s="53">
        <v>27</v>
      </c>
      <c r="B32" s="261" t="str">
        <f>VLOOKUP(A32,Config!$A$8:$B$176,2,0)</f>
        <v>BENEFICIAMENTO</v>
      </c>
      <c r="C32" s="262"/>
      <c r="D32" s="61"/>
      <c r="E32" s="174">
        <f>SUMIFS('C. a Pagar'!$G$7:$G$1048576,'C. a Pagar'!$D$7:$D$1048576,'FC 180'!$B32,'C. a Pagar'!$C$7:$C$1048576,'FC 180'!E$5)</f>
        <v>0</v>
      </c>
      <c r="F32" s="174">
        <f>SUMIFS('C. a Pagar'!$G$7:$G$1048576,'C. a Pagar'!$D$7:$D$1048576,'FC 180'!$B32,'C. a Pagar'!$C$7:$C$1048576,'FC 180'!F$5)</f>
        <v>0</v>
      </c>
      <c r="G32" s="174">
        <f>SUMIFS('C. a Pagar'!$G$7:$G$1048576,'C. a Pagar'!$D$7:$D$1048576,'FC 180'!$B32,'C. a Pagar'!$C$7:$C$1048576,'FC 180'!G$5)</f>
        <v>0</v>
      </c>
      <c r="H32" s="174">
        <f>SUMIFS('C. a Pagar'!$G$7:$G$1048576,'C. a Pagar'!$D$7:$D$1048576,'FC 180'!$B32,'C. a Pagar'!$C$7:$C$1048576,'FC 180'!H$5)</f>
        <v>0</v>
      </c>
      <c r="I32" s="174">
        <f>SUMIFS('C. a Pagar'!$G$7:$G$1048576,'C. a Pagar'!$D$7:$D$1048576,'FC 180'!$B32,'C. a Pagar'!$C$7:$C$1048576,'FC 180'!I$5)</f>
        <v>0</v>
      </c>
      <c r="J32" s="174">
        <f>SUMIFS('C. a Pagar'!$G$7:$G$1048576,'C. a Pagar'!$D$7:$D$1048576,'FC 180'!$B32,'C. a Pagar'!$C$7:$C$1048576,'FC 180'!J$5)</f>
        <v>0</v>
      </c>
      <c r="K32" s="174">
        <f>SUMIFS('C. a Pagar'!$G$7:$G$1048576,'C. a Pagar'!$D$7:$D$1048576,'FC 180'!$B32,'C. a Pagar'!$C$7:$C$1048576,'FC 180'!K$5)</f>
        <v>0</v>
      </c>
      <c r="L32" s="174">
        <f>SUMIFS('C. a Pagar'!$G$7:$G$1048576,'C. a Pagar'!$D$7:$D$1048576,'FC 180'!$B32,'C. a Pagar'!$C$7:$C$1048576,'FC 180'!L$5)</f>
        <v>0</v>
      </c>
      <c r="M32" s="174">
        <f>SUMIFS('C. a Pagar'!$G$7:$G$1048576,'C. a Pagar'!$D$7:$D$1048576,'FC 180'!$B32,'C. a Pagar'!$C$7:$C$1048576,'FC 180'!M$5)</f>
        <v>0</v>
      </c>
      <c r="N32" s="174">
        <f>SUMIFS('C. a Pagar'!$G$7:$G$1048576,'C. a Pagar'!$D$7:$D$1048576,'FC 180'!$B32,'C. a Pagar'!$C$7:$C$1048576,'FC 180'!N$5)</f>
        <v>0</v>
      </c>
      <c r="O32" s="174">
        <f>SUMIFS('C. a Pagar'!$G$7:$G$1048576,'C. a Pagar'!$D$7:$D$1048576,'FC 180'!$B32,'C. a Pagar'!$C$7:$C$1048576,'FC 180'!O$5)</f>
        <v>0</v>
      </c>
      <c r="P32" s="174">
        <f>SUMIFS('C. a Pagar'!$G$7:$G$1048576,'C. a Pagar'!$D$7:$D$1048576,'FC 180'!$B32,'C. a Pagar'!$C$7:$C$1048576,'FC 180'!P$5)</f>
        <v>0</v>
      </c>
      <c r="Q32" s="174">
        <f>SUMIFS('C. a Pagar'!$G$7:$G$1048576,'C. a Pagar'!$D$7:$D$1048576,'FC 180'!$B32,'C. a Pagar'!$C$7:$C$1048576,'FC 180'!Q$5)</f>
        <v>0</v>
      </c>
      <c r="R32" s="174">
        <f>SUMIFS('C. a Pagar'!$G$7:$G$1048576,'C. a Pagar'!$D$7:$D$1048576,'FC 180'!$B32,'C. a Pagar'!$C$7:$C$1048576,'FC 180'!R$5)</f>
        <v>0</v>
      </c>
      <c r="S32" s="174">
        <f>SUMIFS('C. a Pagar'!$G$7:$G$1048576,'C. a Pagar'!$D$7:$D$1048576,'FC 180'!$B32,'C. a Pagar'!$C$7:$C$1048576,'FC 180'!S$5)</f>
        <v>0</v>
      </c>
      <c r="T32" s="174">
        <f>SUMIFS('C. a Pagar'!$G$7:$G$1048576,'C. a Pagar'!$D$7:$D$1048576,'FC 180'!$B32,'C. a Pagar'!$C$7:$C$1048576,'FC 180'!T$5)</f>
        <v>0</v>
      </c>
      <c r="U32" s="174">
        <f>SUMIFS('C. a Pagar'!$G$7:$G$1048576,'C. a Pagar'!$D$7:$D$1048576,'FC 180'!$B32,'C. a Pagar'!$C$7:$C$1048576,'FC 180'!U$5)</f>
        <v>0</v>
      </c>
      <c r="V32" s="174">
        <f>SUMIFS('C. a Pagar'!$G$7:$G$1048576,'C. a Pagar'!$D$7:$D$1048576,'FC 180'!$B32,'C. a Pagar'!$C$7:$C$1048576,'FC 180'!V$5)</f>
        <v>0</v>
      </c>
      <c r="W32" s="174">
        <f>SUMIFS('C. a Pagar'!$G$7:$G$1048576,'C. a Pagar'!$D$7:$D$1048576,'FC 180'!$B32,'C. a Pagar'!$C$7:$C$1048576,'FC 180'!W$5)</f>
        <v>0</v>
      </c>
      <c r="X32" s="174">
        <f>SUMIFS('C. a Pagar'!$G$7:$G$1048576,'C. a Pagar'!$D$7:$D$1048576,'FC 180'!$B32,'C. a Pagar'!$C$7:$C$1048576,'FC 180'!X$5)</f>
        <v>0</v>
      </c>
      <c r="Y32" s="174">
        <f>SUMIFS('C. a Pagar'!$G$7:$G$1048576,'C. a Pagar'!$D$7:$D$1048576,'FC 180'!$B32,'C. a Pagar'!$C$7:$C$1048576,'FC 180'!Y$5)</f>
        <v>0</v>
      </c>
      <c r="Z32" s="174">
        <f>SUMIFS('C. a Pagar'!$G$7:$G$1048576,'C. a Pagar'!$D$7:$D$1048576,'FC 180'!$B32,'C. a Pagar'!$C$7:$C$1048576,'FC 180'!Z$5)</f>
        <v>0</v>
      </c>
      <c r="AA32" s="174">
        <f>SUMIFS('C. a Pagar'!$G$7:$G$1048576,'C. a Pagar'!$D$7:$D$1048576,'FC 180'!$B32,'C. a Pagar'!$C$7:$C$1048576,'FC 180'!AA$5)</f>
        <v>0</v>
      </c>
      <c r="AB32" s="174">
        <f>SUMIFS('C. a Pagar'!$G$7:$G$1048576,'C. a Pagar'!$D$7:$D$1048576,'FC 180'!$B32,'C. a Pagar'!$C$7:$C$1048576,'FC 180'!AB$5)</f>
        <v>0</v>
      </c>
      <c r="AC32" s="174">
        <f>SUMIFS('C. a Pagar'!$G$7:$G$1048576,'C. a Pagar'!$D$7:$D$1048576,'FC 180'!$B32,'C. a Pagar'!$C$7:$C$1048576,'FC 180'!AC$5)</f>
        <v>0</v>
      </c>
      <c r="AD32" s="174">
        <f>SUMIFS('C. a Pagar'!$G$7:$G$1048576,'C. a Pagar'!$D$7:$D$1048576,'FC 180'!$B32,'C. a Pagar'!$C$7:$C$1048576,'FC 180'!AD$5)</f>
        <v>0</v>
      </c>
      <c r="AE32" s="174">
        <f>SUMIFS('C. a Pagar'!$G$7:$G$1048576,'C. a Pagar'!$D$7:$D$1048576,'FC 180'!$B32,'C. a Pagar'!$C$7:$C$1048576,'FC 180'!AE$5)</f>
        <v>0</v>
      </c>
      <c r="AF32" s="174">
        <f>SUMIFS('C. a Pagar'!$G$7:$G$1048576,'C. a Pagar'!$D$7:$D$1048576,'FC 180'!$B32,'C. a Pagar'!$C$7:$C$1048576,'FC 180'!AF$5)</f>
        <v>0</v>
      </c>
      <c r="AG32" s="174">
        <f>SUMIFS('C. a Pagar'!$G$7:$G$1048576,'C. a Pagar'!$D$7:$D$1048576,'FC 180'!$B32,'C. a Pagar'!$C$7:$C$1048576,'FC 180'!AG$5)</f>
        <v>0</v>
      </c>
      <c r="AH32" s="174">
        <f>SUMIFS('C. a Pagar'!$G$7:$G$1048576,'C. a Pagar'!$D$7:$D$1048576,'FC 180'!$B32,'C. a Pagar'!$C$7:$C$1048576,'FC 180'!AH$5)</f>
        <v>0</v>
      </c>
      <c r="AI32" s="174">
        <f>SUMIFS('C. a Pagar'!$G$7:$G$1048576,'C. a Pagar'!$D$7:$D$1048576,'FC 180'!$B32,'C. a Pagar'!$C$7:$C$1048576,'FC 180'!AI$5)</f>
        <v>0</v>
      </c>
      <c r="AJ32" s="176">
        <f t="shared" ref="AJ32:AJ37" si="66">SUM(E32:AI32)</f>
        <v>0</v>
      </c>
      <c r="AK32" s="174">
        <f>SUMIFS('C. a Pagar'!$G$7:$G$1048576,'C. a Pagar'!$D$7:$D$1048576,'FC 180'!$B32,'C. a Pagar'!$C$7:$C$1048576,'FC 180'!AK$5)</f>
        <v>0</v>
      </c>
      <c r="AL32" s="174">
        <f>SUMIFS('C. a Pagar'!$G$7:$G$1048576,'C. a Pagar'!$D$7:$D$1048576,'FC 180'!$B32,'C. a Pagar'!$C$7:$C$1048576,'FC 180'!AL$5)</f>
        <v>0</v>
      </c>
      <c r="AM32" s="174">
        <f>SUMIFS('C. a Pagar'!$G$7:$G$1048576,'C. a Pagar'!$D$7:$D$1048576,'FC 180'!$B32,'C. a Pagar'!$C$7:$C$1048576,'FC 180'!AM$5)</f>
        <v>0</v>
      </c>
      <c r="AN32" s="174">
        <f>SUMIFS('C. a Pagar'!$G$7:$G$1048576,'C. a Pagar'!$D$7:$D$1048576,'FC 180'!$B32,'C. a Pagar'!$C$7:$C$1048576,'FC 180'!AN$5)</f>
        <v>0</v>
      </c>
      <c r="AO32" s="174">
        <f>SUMIFS('C. a Pagar'!$G$7:$G$1048576,'C. a Pagar'!$D$7:$D$1048576,'FC 180'!$B32,'C. a Pagar'!$C$7:$C$1048576,'FC 180'!AO$5)</f>
        <v>0</v>
      </c>
      <c r="AP32" s="174">
        <f>SUMIFS('C. a Pagar'!$G$7:$G$1048576,'C. a Pagar'!$D$7:$D$1048576,'FC 180'!$B32,'C. a Pagar'!$C$7:$C$1048576,'FC 180'!AP$5)</f>
        <v>0</v>
      </c>
      <c r="AQ32" s="174">
        <f>SUMIFS('C. a Pagar'!$G$7:$G$1048576,'C. a Pagar'!$D$7:$D$1048576,'FC 180'!$B32,'C. a Pagar'!$C$7:$C$1048576,'FC 180'!AQ$5)</f>
        <v>0</v>
      </c>
      <c r="AR32" s="174">
        <f>SUMIFS('C. a Pagar'!$G$7:$G$1048576,'C. a Pagar'!$D$7:$D$1048576,'FC 180'!$B32,'C. a Pagar'!$C$7:$C$1048576,'FC 180'!AR$5)</f>
        <v>0</v>
      </c>
      <c r="AS32" s="174">
        <f>SUMIFS('C. a Pagar'!$G$7:$G$1048576,'C. a Pagar'!$D$7:$D$1048576,'FC 180'!$B32,'C. a Pagar'!$C$7:$C$1048576,'FC 180'!AS$5)</f>
        <v>0</v>
      </c>
      <c r="AT32" s="174">
        <f>SUMIFS('C. a Pagar'!$G$7:$G$1048576,'C. a Pagar'!$D$7:$D$1048576,'FC 180'!$B32,'C. a Pagar'!$C$7:$C$1048576,'FC 180'!AT$5)</f>
        <v>0</v>
      </c>
      <c r="AU32" s="174">
        <f>SUMIFS('C. a Pagar'!$G$7:$G$1048576,'C. a Pagar'!$D$7:$D$1048576,'FC 180'!$B32,'C. a Pagar'!$C$7:$C$1048576,'FC 180'!AU$5)</f>
        <v>0</v>
      </c>
      <c r="AV32" s="174">
        <f>SUMIFS('C. a Pagar'!$G$7:$G$1048576,'C. a Pagar'!$D$7:$D$1048576,'FC 180'!$B32,'C. a Pagar'!$C$7:$C$1048576,'FC 180'!AV$5)</f>
        <v>0</v>
      </c>
      <c r="AW32" s="174">
        <f>SUMIFS('C. a Pagar'!$G$7:$G$1048576,'C. a Pagar'!$D$7:$D$1048576,'FC 180'!$B32,'C. a Pagar'!$C$7:$C$1048576,'FC 180'!AW$5)</f>
        <v>0</v>
      </c>
      <c r="AX32" s="174">
        <f>SUMIFS('C. a Pagar'!$G$7:$G$1048576,'C. a Pagar'!$D$7:$D$1048576,'FC 180'!$B32,'C. a Pagar'!$C$7:$C$1048576,'FC 180'!AX$5)</f>
        <v>0</v>
      </c>
      <c r="AY32" s="174">
        <f>SUMIFS('C. a Pagar'!$G$7:$G$1048576,'C. a Pagar'!$D$7:$D$1048576,'FC 180'!$B32,'C. a Pagar'!$C$7:$C$1048576,'FC 180'!AY$5)</f>
        <v>0</v>
      </c>
      <c r="AZ32" s="174">
        <f>SUMIFS('C. a Pagar'!$G$7:$G$1048576,'C. a Pagar'!$D$7:$D$1048576,'FC 180'!$B32,'C. a Pagar'!$C$7:$C$1048576,'FC 180'!AZ$5)</f>
        <v>0</v>
      </c>
      <c r="BA32" s="174">
        <f>SUMIFS('C. a Pagar'!$G$7:$G$1048576,'C. a Pagar'!$D$7:$D$1048576,'FC 180'!$B32,'C. a Pagar'!$C$7:$C$1048576,'FC 180'!BA$5)</f>
        <v>0</v>
      </c>
      <c r="BB32" s="174">
        <f>SUMIFS('C. a Pagar'!$G$7:$G$1048576,'C. a Pagar'!$D$7:$D$1048576,'FC 180'!$B32,'C. a Pagar'!$C$7:$C$1048576,'FC 180'!BB$5)</f>
        <v>0</v>
      </c>
      <c r="BC32" s="174">
        <f>SUMIFS('C. a Pagar'!$G$7:$G$1048576,'C. a Pagar'!$D$7:$D$1048576,'FC 180'!$B32,'C. a Pagar'!$C$7:$C$1048576,'FC 180'!BC$5)</f>
        <v>0</v>
      </c>
      <c r="BD32" s="174">
        <f>SUMIFS('C. a Pagar'!$G$7:$G$1048576,'C. a Pagar'!$D$7:$D$1048576,'FC 180'!$B32,'C. a Pagar'!$C$7:$C$1048576,'FC 180'!BD$5)</f>
        <v>0</v>
      </c>
      <c r="BE32" s="174">
        <f>SUMIFS('C. a Pagar'!$G$7:$G$1048576,'C. a Pagar'!$D$7:$D$1048576,'FC 180'!$B32,'C. a Pagar'!$C$7:$C$1048576,'FC 180'!BE$5)</f>
        <v>0</v>
      </c>
      <c r="BF32" s="174">
        <f>SUMIFS('C. a Pagar'!$G$7:$G$1048576,'C. a Pagar'!$D$7:$D$1048576,'FC 180'!$B32,'C. a Pagar'!$C$7:$C$1048576,'FC 180'!BF$5)</f>
        <v>0</v>
      </c>
      <c r="BG32" s="174">
        <f>SUMIFS('C. a Pagar'!$G$7:$G$1048576,'C. a Pagar'!$D$7:$D$1048576,'FC 180'!$B32,'C. a Pagar'!$C$7:$C$1048576,'FC 180'!BG$5)</f>
        <v>0</v>
      </c>
      <c r="BH32" s="174">
        <f>SUMIFS('C. a Pagar'!$G$7:$G$1048576,'C. a Pagar'!$D$7:$D$1048576,'FC 180'!$B32,'C. a Pagar'!$C$7:$C$1048576,'FC 180'!BH$5)</f>
        <v>0</v>
      </c>
      <c r="BI32" s="174">
        <f>SUMIFS('C. a Pagar'!$G$7:$G$1048576,'C. a Pagar'!$D$7:$D$1048576,'FC 180'!$B32,'C. a Pagar'!$C$7:$C$1048576,'FC 180'!BI$5)</f>
        <v>0</v>
      </c>
      <c r="BJ32" s="174">
        <f>SUMIFS('C. a Pagar'!$G$7:$G$1048576,'C. a Pagar'!$D$7:$D$1048576,'FC 180'!$B32,'C. a Pagar'!$C$7:$C$1048576,'FC 180'!BJ$5)</f>
        <v>0</v>
      </c>
      <c r="BK32" s="174">
        <f>SUMIFS('C. a Pagar'!$G$7:$G$1048576,'C. a Pagar'!$D$7:$D$1048576,'FC 180'!$B32,'C. a Pagar'!$C$7:$C$1048576,'FC 180'!BK$5)</f>
        <v>0</v>
      </c>
      <c r="BL32" s="174">
        <f>SUMIFS('C. a Pagar'!$G$7:$G$1048576,'C. a Pagar'!$D$7:$D$1048576,'FC 180'!$B32,'C. a Pagar'!$C$7:$C$1048576,'FC 180'!BL$5)</f>
        <v>0</v>
      </c>
      <c r="BM32" s="174">
        <f>SUMIFS('C. a Pagar'!$G$7:$G$1048576,'C. a Pagar'!$D$7:$D$1048576,'FC 180'!$B32,'C. a Pagar'!$C$7:$C$1048576,'FC 180'!BM$5)</f>
        <v>0</v>
      </c>
      <c r="BN32" s="174">
        <f>SUMIFS('C. a Pagar'!$G$7:$G$1048576,'C. a Pagar'!$D$7:$D$1048576,'FC 180'!$B32,'C. a Pagar'!$C$7:$C$1048576,'FC 180'!BN$5)</f>
        <v>0</v>
      </c>
      <c r="BO32" s="176">
        <f t="shared" ref="BO32:BO37" si="67">SUM(AK32:BN32)</f>
        <v>0</v>
      </c>
      <c r="BP32" s="174"/>
      <c r="BQ32" s="174"/>
      <c r="BR32" s="174"/>
      <c r="BS32" s="174"/>
      <c r="BT32" s="174"/>
      <c r="BU32" s="174"/>
      <c r="BV32" s="174"/>
      <c r="BW32" s="174"/>
      <c r="BX32" s="174"/>
      <c r="BY32" s="174"/>
      <c r="BZ32" s="174"/>
      <c r="CA32" s="174"/>
      <c r="CB32" s="174"/>
      <c r="CC32" s="174"/>
      <c r="CD32" s="174"/>
      <c r="CE32" s="174"/>
      <c r="CF32" s="174"/>
      <c r="CG32" s="174"/>
      <c r="CH32" s="174"/>
      <c r="CI32" s="174"/>
      <c r="CJ32" s="174"/>
      <c r="CK32" s="174"/>
      <c r="CL32" s="174"/>
      <c r="CM32" s="174"/>
      <c r="CN32" s="174"/>
      <c r="CO32" s="174"/>
      <c r="CP32" s="174"/>
      <c r="CQ32" s="174"/>
      <c r="CR32" s="174"/>
      <c r="CS32" s="174"/>
      <c r="CT32" s="174"/>
      <c r="CU32" s="176">
        <f t="shared" ref="CU32:CU37" si="68">SUM(BM32:CT32)</f>
        <v>0</v>
      </c>
      <c r="CV32" s="174"/>
      <c r="CW32" s="174"/>
      <c r="CX32" s="174"/>
      <c r="CY32" s="174"/>
      <c r="CZ32" s="174"/>
      <c r="DA32" s="174"/>
      <c r="DB32" s="174"/>
      <c r="DC32" s="174"/>
      <c r="DD32" s="174"/>
      <c r="DE32" s="174"/>
      <c r="DF32" s="174"/>
      <c r="DG32" s="174"/>
      <c r="DH32" s="174"/>
      <c r="DI32" s="174"/>
      <c r="DJ32" s="174"/>
      <c r="DK32" s="174"/>
      <c r="DL32" s="174"/>
      <c r="DM32" s="174"/>
      <c r="DN32" s="174"/>
      <c r="DO32" s="174"/>
      <c r="DP32" s="174"/>
      <c r="DQ32" s="174"/>
      <c r="DR32" s="174"/>
      <c r="DS32" s="174"/>
      <c r="DT32" s="174"/>
      <c r="DU32" s="174"/>
      <c r="DV32" s="174"/>
      <c r="DW32" s="174"/>
      <c r="DX32" s="174"/>
      <c r="DY32" s="174"/>
      <c r="DZ32" s="174"/>
      <c r="EA32" s="176">
        <f t="shared" ref="EA32:EA37" si="69">SUM(CS32:DZ32)</f>
        <v>0</v>
      </c>
      <c r="EB32" s="174"/>
      <c r="EC32" s="174"/>
      <c r="ED32" s="174"/>
      <c r="EE32" s="174"/>
      <c r="EF32" s="174"/>
      <c r="EG32" s="174"/>
      <c r="EH32" s="174"/>
      <c r="EI32" s="174"/>
      <c r="EJ32" s="174"/>
      <c r="EK32" s="174"/>
      <c r="EL32" s="174"/>
      <c r="EM32" s="174"/>
      <c r="EN32" s="174"/>
      <c r="EO32" s="174"/>
      <c r="EP32" s="174"/>
      <c r="EQ32" s="174"/>
      <c r="ER32" s="174"/>
      <c r="ES32" s="174"/>
      <c r="ET32" s="174"/>
      <c r="EU32" s="174"/>
      <c r="EV32" s="174"/>
      <c r="EW32" s="174"/>
      <c r="EX32" s="174"/>
      <c r="EY32" s="174"/>
      <c r="EZ32" s="174"/>
      <c r="FA32" s="174"/>
      <c r="FB32" s="174"/>
      <c r="FC32" s="174"/>
      <c r="FD32" s="176">
        <f t="shared" ref="FD32:FD37" si="70">SUM(DX32:FC32)</f>
        <v>0</v>
      </c>
      <c r="FE32" s="174"/>
      <c r="FF32" s="174"/>
      <c r="FG32" s="174"/>
      <c r="FH32" s="174"/>
      <c r="FI32" s="174"/>
      <c r="FJ32" s="174"/>
      <c r="FK32" s="174"/>
      <c r="FL32" s="174"/>
      <c r="FM32" s="174"/>
      <c r="FN32" s="174"/>
      <c r="FO32" s="174"/>
      <c r="FP32" s="174"/>
      <c r="FQ32" s="174"/>
      <c r="FR32" s="174"/>
      <c r="FS32" s="174"/>
      <c r="FT32" s="174"/>
      <c r="FU32" s="174"/>
      <c r="FV32" s="174"/>
      <c r="FW32" s="174"/>
      <c r="FX32" s="174"/>
      <c r="FY32" s="174"/>
      <c r="FZ32" s="174"/>
      <c r="GA32" s="174"/>
      <c r="GB32" s="174"/>
      <c r="GC32" s="174"/>
      <c r="GD32" s="174"/>
      <c r="GE32" s="174"/>
      <c r="GF32" s="174"/>
      <c r="GG32" s="174"/>
      <c r="GH32" s="174"/>
      <c r="GI32" s="174"/>
      <c r="GJ32" s="176">
        <f t="shared" ref="GJ32:GJ37" si="71">SUM(FE32:GI32)</f>
        <v>0</v>
      </c>
      <c r="GK32" s="174"/>
      <c r="GL32" s="174"/>
      <c r="GM32" s="174"/>
      <c r="GN32" s="174"/>
      <c r="GO32" s="174"/>
      <c r="GP32" s="174"/>
      <c r="GQ32" s="174"/>
      <c r="GR32" s="174"/>
      <c r="GS32" s="174"/>
      <c r="GT32" s="174"/>
      <c r="GU32" s="174"/>
      <c r="GV32" s="174"/>
      <c r="GW32" s="174"/>
      <c r="GX32" s="174"/>
      <c r="GY32" s="174"/>
      <c r="GZ32" s="174"/>
      <c r="HA32" s="174"/>
      <c r="HB32" s="174"/>
      <c r="HC32" s="174"/>
      <c r="HD32" s="174"/>
      <c r="HE32" s="174"/>
      <c r="HF32" s="174"/>
      <c r="HG32" s="174"/>
      <c r="HH32" s="174"/>
      <c r="HI32" s="174"/>
      <c r="HJ32" s="174"/>
      <c r="HK32" s="174"/>
      <c r="HL32" s="174"/>
      <c r="HM32" s="174"/>
      <c r="HN32" s="174"/>
    </row>
    <row r="33" spans="1:222" ht="16.5" hidden="1" outlineLevel="1" thickBot="1" x14ac:dyDescent="0.3">
      <c r="A33" s="53">
        <v>28</v>
      </c>
      <c r="B33" s="56" t="str">
        <f>VLOOKUP(A33,Config!$A$8:$B$176,2,0)</f>
        <v>INSUMOS DIVERSOS</v>
      </c>
      <c r="C33" s="57"/>
      <c r="D33" s="61"/>
      <c r="E33" s="174">
        <f>SUMIFS('C. a Pagar'!$G$7:$G$1048576,'C. a Pagar'!$D$7:$D$1048576,'FC 180'!$B33,'C. a Pagar'!$C$7:$C$1048576,'FC 180'!E$5)</f>
        <v>0</v>
      </c>
      <c r="F33" s="174">
        <f>SUMIFS('C. a Pagar'!$G$7:$G$1048576,'C. a Pagar'!$D$7:$D$1048576,'FC 180'!$B33,'C. a Pagar'!$C$7:$C$1048576,'FC 180'!F$5)</f>
        <v>0</v>
      </c>
      <c r="G33" s="174">
        <f>SUMIFS('C. a Pagar'!$G$7:$G$1048576,'C. a Pagar'!$D$7:$D$1048576,'FC 180'!$B33,'C. a Pagar'!$C$7:$C$1048576,'FC 180'!G$5)</f>
        <v>0</v>
      </c>
      <c r="H33" s="174">
        <f>SUMIFS('C. a Pagar'!$G$7:$G$1048576,'C. a Pagar'!$D$7:$D$1048576,'FC 180'!$B33,'C. a Pagar'!$C$7:$C$1048576,'FC 180'!H$5)</f>
        <v>0</v>
      </c>
      <c r="I33" s="174">
        <f>SUMIFS('C. a Pagar'!$G$7:$G$1048576,'C. a Pagar'!$D$7:$D$1048576,'FC 180'!$B33,'C. a Pagar'!$C$7:$C$1048576,'FC 180'!I$5)</f>
        <v>0</v>
      </c>
      <c r="J33" s="174">
        <f>SUMIFS('C. a Pagar'!$G$7:$G$1048576,'C. a Pagar'!$D$7:$D$1048576,'FC 180'!$B33,'C. a Pagar'!$C$7:$C$1048576,'FC 180'!J$5)</f>
        <v>0</v>
      </c>
      <c r="K33" s="174">
        <f>SUMIFS('C. a Pagar'!$G$7:$G$1048576,'C. a Pagar'!$D$7:$D$1048576,'FC 180'!$B33,'C. a Pagar'!$C$7:$C$1048576,'FC 180'!K$5)</f>
        <v>0</v>
      </c>
      <c r="L33" s="174">
        <f>SUMIFS('C. a Pagar'!$G$7:$G$1048576,'C. a Pagar'!$D$7:$D$1048576,'FC 180'!$B33,'C. a Pagar'!$C$7:$C$1048576,'FC 180'!L$5)</f>
        <v>0</v>
      </c>
      <c r="M33" s="174">
        <f>SUMIFS('C. a Pagar'!$G$7:$G$1048576,'C. a Pagar'!$D$7:$D$1048576,'FC 180'!$B33,'C. a Pagar'!$C$7:$C$1048576,'FC 180'!M$5)</f>
        <v>0</v>
      </c>
      <c r="N33" s="174">
        <f>SUMIFS('C. a Pagar'!$G$7:$G$1048576,'C. a Pagar'!$D$7:$D$1048576,'FC 180'!$B33,'C. a Pagar'!$C$7:$C$1048576,'FC 180'!N$5)</f>
        <v>0</v>
      </c>
      <c r="O33" s="174">
        <f>SUMIFS('C. a Pagar'!$G$7:$G$1048576,'C. a Pagar'!$D$7:$D$1048576,'FC 180'!$B33,'C. a Pagar'!$C$7:$C$1048576,'FC 180'!O$5)</f>
        <v>0</v>
      </c>
      <c r="P33" s="174">
        <f>SUMIFS('C. a Pagar'!$G$7:$G$1048576,'C. a Pagar'!$D$7:$D$1048576,'FC 180'!$B33,'C. a Pagar'!$C$7:$C$1048576,'FC 180'!P$5)</f>
        <v>0</v>
      </c>
      <c r="Q33" s="174">
        <f>SUMIFS('C. a Pagar'!$G$7:$G$1048576,'C. a Pagar'!$D$7:$D$1048576,'FC 180'!$B33,'C. a Pagar'!$C$7:$C$1048576,'FC 180'!Q$5)</f>
        <v>0</v>
      </c>
      <c r="R33" s="174">
        <f>SUMIFS('C. a Pagar'!$G$7:$G$1048576,'C. a Pagar'!$D$7:$D$1048576,'FC 180'!$B33,'C. a Pagar'!$C$7:$C$1048576,'FC 180'!R$5)</f>
        <v>0</v>
      </c>
      <c r="S33" s="174">
        <f>SUMIFS('C. a Pagar'!$G$7:$G$1048576,'C. a Pagar'!$D$7:$D$1048576,'FC 180'!$B33,'C. a Pagar'!$C$7:$C$1048576,'FC 180'!S$5)</f>
        <v>0</v>
      </c>
      <c r="T33" s="174">
        <f>SUMIFS('C. a Pagar'!$G$7:$G$1048576,'C. a Pagar'!$D$7:$D$1048576,'FC 180'!$B33,'C. a Pagar'!$C$7:$C$1048576,'FC 180'!T$5)</f>
        <v>0</v>
      </c>
      <c r="U33" s="174">
        <f>SUMIFS('C. a Pagar'!$G$7:$G$1048576,'C. a Pagar'!$D$7:$D$1048576,'FC 180'!$B33,'C. a Pagar'!$C$7:$C$1048576,'FC 180'!U$5)</f>
        <v>0</v>
      </c>
      <c r="V33" s="174">
        <f>SUMIFS('C. a Pagar'!$G$7:$G$1048576,'C. a Pagar'!$D$7:$D$1048576,'FC 180'!$B33,'C. a Pagar'!$C$7:$C$1048576,'FC 180'!V$5)</f>
        <v>0</v>
      </c>
      <c r="W33" s="174">
        <f>SUMIFS('C. a Pagar'!$G$7:$G$1048576,'C. a Pagar'!$D$7:$D$1048576,'FC 180'!$B33,'C. a Pagar'!$C$7:$C$1048576,'FC 180'!W$5)</f>
        <v>0</v>
      </c>
      <c r="X33" s="174">
        <f>SUMIFS('C. a Pagar'!$G$7:$G$1048576,'C. a Pagar'!$D$7:$D$1048576,'FC 180'!$B33,'C. a Pagar'!$C$7:$C$1048576,'FC 180'!X$5)</f>
        <v>0</v>
      </c>
      <c r="Y33" s="174">
        <f>SUMIFS('C. a Pagar'!$G$7:$G$1048576,'C. a Pagar'!$D$7:$D$1048576,'FC 180'!$B33,'C. a Pagar'!$C$7:$C$1048576,'FC 180'!Y$5)</f>
        <v>0</v>
      </c>
      <c r="Z33" s="174">
        <f>SUMIFS('C. a Pagar'!$G$7:$G$1048576,'C. a Pagar'!$D$7:$D$1048576,'FC 180'!$B33,'C. a Pagar'!$C$7:$C$1048576,'FC 180'!Z$5)</f>
        <v>0</v>
      </c>
      <c r="AA33" s="174">
        <f>SUMIFS('C. a Pagar'!$G$7:$G$1048576,'C. a Pagar'!$D$7:$D$1048576,'FC 180'!$B33,'C. a Pagar'!$C$7:$C$1048576,'FC 180'!AA$5)</f>
        <v>0</v>
      </c>
      <c r="AB33" s="174">
        <f>SUMIFS('C. a Pagar'!$G$7:$G$1048576,'C. a Pagar'!$D$7:$D$1048576,'FC 180'!$B33,'C. a Pagar'!$C$7:$C$1048576,'FC 180'!AB$5)</f>
        <v>0</v>
      </c>
      <c r="AC33" s="174">
        <f>SUMIFS('C. a Pagar'!$G$7:$G$1048576,'C. a Pagar'!$D$7:$D$1048576,'FC 180'!$B33,'C. a Pagar'!$C$7:$C$1048576,'FC 180'!AC$5)</f>
        <v>0</v>
      </c>
      <c r="AD33" s="174">
        <f>SUMIFS('C. a Pagar'!$G$7:$G$1048576,'C. a Pagar'!$D$7:$D$1048576,'FC 180'!$B33,'C. a Pagar'!$C$7:$C$1048576,'FC 180'!AD$5)</f>
        <v>0</v>
      </c>
      <c r="AE33" s="174">
        <f>SUMIFS('C. a Pagar'!$G$7:$G$1048576,'C. a Pagar'!$D$7:$D$1048576,'FC 180'!$B33,'C. a Pagar'!$C$7:$C$1048576,'FC 180'!AE$5)</f>
        <v>0</v>
      </c>
      <c r="AF33" s="174">
        <f>SUMIFS('C. a Pagar'!$G$7:$G$1048576,'C. a Pagar'!$D$7:$D$1048576,'FC 180'!$B33,'C. a Pagar'!$C$7:$C$1048576,'FC 180'!AF$5)</f>
        <v>0</v>
      </c>
      <c r="AG33" s="174">
        <f>SUMIFS('C. a Pagar'!$G$7:$G$1048576,'C. a Pagar'!$D$7:$D$1048576,'FC 180'!$B33,'C. a Pagar'!$C$7:$C$1048576,'FC 180'!AG$5)</f>
        <v>0</v>
      </c>
      <c r="AH33" s="174">
        <f>SUMIFS('C. a Pagar'!$G$7:$G$1048576,'C. a Pagar'!$D$7:$D$1048576,'FC 180'!$B33,'C. a Pagar'!$C$7:$C$1048576,'FC 180'!AH$5)</f>
        <v>0</v>
      </c>
      <c r="AI33" s="174">
        <f>SUMIFS('C. a Pagar'!$G$7:$G$1048576,'C. a Pagar'!$D$7:$D$1048576,'FC 180'!$B33,'C. a Pagar'!$C$7:$C$1048576,'FC 180'!AI$5)</f>
        <v>0</v>
      </c>
      <c r="AJ33" s="175">
        <f t="shared" si="66"/>
        <v>0</v>
      </c>
      <c r="AK33" s="174">
        <f>SUMIFS('C. a Pagar'!$G$7:$G$1048576,'C. a Pagar'!$D$7:$D$1048576,'FC 180'!$B33,'C. a Pagar'!$C$7:$C$1048576,'FC 180'!AK$5)</f>
        <v>0</v>
      </c>
      <c r="AL33" s="174">
        <f>SUMIFS('C. a Pagar'!$G$7:$G$1048576,'C. a Pagar'!$D$7:$D$1048576,'FC 180'!$B33,'C. a Pagar'!$C$7:$C$1048576,'FC 180'!AL$5)</f>
        <v>0</v>
      </c>
      <c r="AM33" s="174">
        <f>SUMIFS('C. a Pagar'!$G$7:$G$1048576,'C. a Pagar'!$D$7:$D$1048576,'FC 180'!$B33,'C. a Pagar'!$C$7:$C$1048576,'FC 180'!AM$5)</f>
        <v>0</v>
      </c>
      <c r="AN33" s="174">
        <f>SUMIFS('C. a Pagar'!$G$7:$G$1048576,'C. a Pagar'!$D$7:$D$1048576,'FC 180'!$B33,'C. a Pagar'!$C$7:$C$1048576,'FC 180'!AN$5)</f>
        <v>0</v>
      </c>
      <c r="AO33" s="174">
        <f>SUMIFS('C. a Pagar'!$G$7:$G$1048576,'C. a Pagar'!$D$7:$D$1048576,'FC 180'!$B33,'C. a Pagar'!$C$7:$C$1048576,'FC 180'!AO$5)</f>
        <v>0</v>
      </c>
      <c r="AP33" s="174">
        <f>SUMIFS('C. a Pagar'!$G$7:$G$1048576,'C. a Pagar'!$D$7:$D$1048576,'FC 180'!$B33,'C. a Pagar'!$C$7:$C$1048576,'FC 180'!AP$5)</f>
        <v>0</v>
      </c>
      <c r="AQ33" s="174">
        <f>SUMIFS('C. a Pagar'!$G$7:$G$1048576,'C. a Pagar'!$D$7:$D$1048576,'FC 180'!$B33,'C. a Pagar'!$C$7:$C$1048576,'FC 180'!AQ$5)</f>
        <v>0</v>
      </c>
      <c r="AR33" s="174">
        <f>SUMIFS('C. a Pagar'!$G$7:$G$1048576,'C. a Pagar'!$D$7:$D$1048576,'FC 180'!$B33,'C. a Pagar'!$C$7:$C$1048576,'FC 180'!AR$5)</f>
        <v>0</v>
      </c>
      <c r="AS33" s="174">
        <f>SUMIFS('C. a Pagar'!$G$7:$G$1048576,'C. a Pagar'!$D$7:$D$1048576,'FC 180'!$B33,'C. a Pagar'!$C$7:$C$1048576,'FC 180'!AS$5)</f>
        <v>0</v>
      </c>
      <c r="AT33" s="174">
        <f>SUMIFS('C. a Pagar'!$G$7:$G$1048576,'C. a Pagar'!$D$7:$D$1048576,'FC 180'!$B33,'C. a Pagar'!$C$7:$C$1048576,'FC 180'!AT$5)</f>
        <v>0</v>
      </c>
      <c r="AU33" s="174">
        <f>SUMIFS('C. a Pagar'!$G$7:$G$1048576,'C. a Pagar'!$D$7:$D$1048576,'FC 180'!$B33,'C. a Pagar'!$C$7:$C$1048576,'FC 180'!AU$5)</f>
        <v>0</v>
      </c>
      <c r="AV33" s="174">
        <f>SUMIFS('C. a Pagar'!$G$7:$G$1048576,'C. a Pagar'!$D$7:$D$1048576,'FC 180'!$B33,'C. a Pagar'!$C$7:$C$1048576,'FC 180'!AV$5)</f>
        <v>0</v>
      </c>
      <c r="AW33" s="174">
        <f>SUMIFS('C. a Pagar'!$G$7:$G$1048576,'C. a Pagar'!$D$7:$D$1048576,'FC 180'!$B33,'C. a Pagar'!$C$7:$C$1048576,'FC 180'!AW$5)</f>
        <v>0</v>
      </c>
      <c r="AX33" s="174">
        <f>SUMIFS('C. a Pagar'!$G$7:$G$1048576,'C. a Pagar'!$D$7:$D$1048576,'FC 180'!$B33,'C. a Pagar'!$C$7:$C$1048576,'FC 180'!AX$5)</f>
        <v>0</v>
      </c>
      <c r="AY33" s="174">
        <f>SUMIFS('C. a Pagar'!$G$7:$G$1048576,'C. a Pagar'!$D$7:$D$1048576,'FC 180'!$B33,'C. a Pagar'!$C$7:$C$1048576,'FC 180'!AY$5)</f>
        <v>0</v>
      </c>
      <c r="AZ33" s="174">
        <f>SUMIFS('C. a Pagar'!$G$7:$G$1048576,'C. a Pagar'!$D$7:$D$1048576,'FC 180'!$B33,'C. a Pagar'!$C$7:$C$1048576,'FC 180'!AZ$5)</f>
        <v>0</v>
      </c>
      <c r="BA33" s="174">
        <f>SUMIFS('C. a Pagar'!$G$7:$G$1048576,'C. a Pagar'!$D$7:$D$1048576,'FC 180'!$B33,'C. a Pagar'!$C$7:$C$1048576,'FC 180'!BA$5)</f>
        <v>0</v>
      </c>
      <c r="BB33" s="174">
        <f>SUMIFS('C. a Pagar'!$G$7:$G$1048576,'C. a Pagar'!$D$7:$D$1048576,'FC 180'!$B33,'C. a Pagar'!$C$7:$C$1048576,'FC 180'!BB$5)</f>
        <v>0</v>
      </c>
      <c r="BC33" s="174">
        <f>SUMIFS('C. a Pagar'!$G$7:$G$1048576,'C. a Pagar'!$D$7:$D$1048576,'FC 180'!$B33,'C. a Pagar'!$C$7:$C$1048576,'FC 180'!BC$5)</f>
        <v>0</v>
      </c>
      <c r="BD33" s="174">
        <f>SUMIFS('C. a Pagar'!$G$7:$G$1048576,'C. a Pagar'!$D$7:$D$1048576,'FC 180'!$B33,'C. a Pagar'!$C$7:$C$1048576,'FC 180'!BD$5)</f>
        <v>0</v>
      </c>
      <c r="BE33" s="174">
        <f>SUMIFS('C. a Pagar'!$G$7:$G$1048576,'C. a Pagar'!$D$7:$D$1048576,'FC 180'!$B33,'C. a Pagar'!$C$7:$C$1048576,'FC 180'!BE$5)</f>
        <v>0</v>
      </c>
      <c r="BF33" s="174">
        <f>SUMIFS('C. a Pagar'!$G$7:$G$1048576,'C. a Pagar'!$D$7:$D$1048576,'FC 180'!$B33,'C. a Pagar'!$C$7:$C$1048576,'FC 180'!BF$5)</f>
        <v>0</v>
      </c>
      <c r="BG33" s="174">
        <f>SUMIFS('C. a Pagar'!$G$7:$G$1048576,'C. a Pagar'!$D$7:$D$1048576,'FC 180'!$B33,'C. a Pagar'!$C$7:$C$1048576,'FC 180'!BG$5)</f>
        <v>0</v>
      </c>
      <c r="BH33" s="174">
        <f>SUMIFS('C. a Pagar'!$G$7:$G$1048576,'C. a Pagar'!$D$7:$D$1048576,'FC 180'!$B33,'C. a Pagar'!$C$7:$C$1048576,'FC 180'!BH$5)</f>
        <v>0</v>
      </c>
      <c r="BI33" s="174">
        <f>SUMIFS('C. a Pagar'!$G$7:$G$1048576,'C. a Pagar'!$D$7:$D$1048576,'FC 180'!$B33,'C. a Pagar'!$C$7:$C$1048576,'FC 180'!BI$5)</f>
        <v>0</v>
      </c>
      <c r="BJ33" s="174">
        <f>SUMIFS('C. a Pagar'!$G$7:$G$1048576,'C. a Pagar'!$D$7:$D$1048576,'FC 180'!$B33,'C. a Pagar'!$C$7:$C$1048576,'FC 180'!BJ$5)</f>
        <v>0</v>
      </c>
      <c r="BK33" s="174">
        <f>SUMIFS('C. a Pagar'!$G$7:$G$1048576,'C. a Pagar'!$D$7:$D$1048576,'FC 180'!$B33,'C. a Pagar'!$C$7:$C$1048576,'FC 180'!BK$5)</f>
        <v>0</v>
      </c>
      <c r="BL33" s="174">
        <f>SUMIFS('C. a Pagar'!$G$7:$G$1048576,'C. a Pagar'!$D$7:$D$1048576,'FC 180'!$B33,'C. a Pagar'!$C$7:$C$1048576,'FC 180'!BL$5)</f>
        <v>0</v>
      </c>
      <c r="BM33" s="174">
        <f>SUMIFS('C. a Pagar'!$G$7:$G$1048576,'C. a Pagar'!$D$7:$D$1048576,'FC 180'!$B33,'C. a Pagar'!$C$7:$C$1048576,'FC 180'!BM$5)</f>
        <v>0</v>
      </c>
      <c r="BN33" s="174">
        <f>SUMIFS('C. a Pagar'!$G$7:$G$1048576,'C. a Pagar'!$D$7:$D$1048576,'FC 180'!$B33,'C. a Pagar'!$C$7:$C$1048576,'FC 180'!BN$5)</f>
        <v>0</v>
      </c>
      <c r="BO33" s="175">
        <f t="shared" si="67"/>
        <v>0</v>
      </c>
      <c r="BP33" s="174"/>
      <c r="BQ33" s="174"/>
      <c r="BR33" s="174"/>
      <c r="BS33" s="174"/>
      <c r="BT33" s="174"/>
      <c r="BU33" s="174"/>
      <c r="BV33" s="174"/>
      <c r="BW33" s="174"/>
      <c r="BX33" s="174"/>
      <c r="BY33" s="174"/>
      <c r="BZ33" s="174"/>
      <c r="CA33" s="174"/>
      <c r="CB33" s="174"/>
      <c r="CC33" s="174"/>
      <c r="CD33" s="174"/>
      <c r="CE33" s="174"/>
      <c r="CF33" s="174"/>
      <c r="CG33" s="174"/>
      <c r="CH33" s="174"/>
      <c r="CI33" s="174"/>
      <c r="CJ33" s="174"/>
      <c r="CK33" s="174"/>
      <c r="CL33" s="174"/>
      <c r="CM33" s="174"/>
      <c r="CN33" s="174"/>
      <c r="CO33" s="174"/>
      <c r="CP33" s="174"/>
      <c r="CQ33" s="174"/>
      <c r="CR33" s="174"/>
      <c r="CS33" s="174"/>
      <c r="CT33" s="174"/>
      <c r="CU33" s="175">
        <f t="shared" si="68"/>
        <v>0</v>
      </c>
      <c r="CV33" s="174"/>
      <c r="CW33" s="174"/>
      <c r="CX33" s="174"/>
      <c r="CY33" s="174"/>
      <c r="CZ33" s="174"/>
      <c r="DA33" s="174"/>
      <c r="DB33" s="174"/>
      <c r="DC33" s="174"/>
      <c r="DD33" s="174"/>
      <c r="DE33" s="174"/>
      <c r="DF33" s="174"/>
      <c r="DG33" s="174"/>
      <c r="DH33" s="174"/>
      <c r="DI33" s="174"/>
      <c r="DJ33" s="174"/>
      <c r="DK33" s="174"/>
      <c r="DL33" s="174"/>
      <c r="DM33" s="174"/>
      <c r="DN33" s="174"/>
      <c r="DO33" s="174"/>
      <c r="DP33" s="174"/>
      <c r="DQ33" s="174"/>
      <c r="DR33" s="174"/>
      <c r="DS33" s="174"/>
      <c r="DT33" s="174"/>
      <c r="DU33" s="174"/>
      <c r="DV33" s="174"/>
      <c r="DW33" s="174"/>
      <c r="DX33" s="174"/>
      <c r="DY33" s="174"/>
      <c r="DZ33" s="174"/>
      <c r="EA33" s="175">
        <f t="shared" si="69"/>
        <v>0</v>
      </c>
      <c r="EB33" s="174"/>
      <c r="EC33" s="174"/>
      <c r="ED33" s="174"/>
      <c r="EE33" s="174"/>
      <c r="EF33" s="174"/>
      <c r="EG33" s="174"/>
      <c r="EH33" s="174"/>
      <c r="EI33" s="174"/>
      <c r="EJ33" s="174"/>
      <c r="EK33" s="174"/>
      <c r="EL33" s="174"/>
      <c r="EM33" s="174"/>
      <c r="EN33" s="174"/>
      <c r="EO33" s="174"/>
      <c r="EP33" s="174"/>
      <c r="EQ33" s="174"/>
      <c r="ER33" s="174"/>
      <c r="ES33" s="174"/>
      <c r="ET33" s="174"/>
      <c r="EU33" s="174"/>
      <c r="EV33" s="174"/>
      <c r="EW33" s="174"/>
      <c r="EX33" s="174"/>
      <c r="EY33" s="174"/>
      <c r="EZ33" s="174"/>
      <c r="FA33" s="174"/>
      <c r="FB33" s="174"/>
      <c r="FC33" s="174"/>
      <c r="FD33" s="175">
        <f t="shared" si="70"/>
        <v>0</v>
      </c>
      <c r="FE33" s="174"/>
      <c r="FF33" s="174"/>
      <c r="FG33" s="174"/>
      <c r="FH33" s="174"/>
      <c r="FI33" s="174"/>
      <c r="FJ33" s="174"/>
      <c r="FK33" s="174"/>
      <c r="FL33" s="174"/>
      <c r="FM33" s="174"/>
      <c r="FN33" s="174"/>
      <c r="FO33" s="174"/>
      <c r="FP33" s="174"/>
      <c r="FQ33" s="174"/>
      <c r="FR33" s="174"/>
      <c r="FS33" s="174"/>
      <c r="FT33" s="174"/>
      <c r="FU33" s="174"/>
      <c r="FV33" s="174"/>
      <c r="FW33" s="174"/>
      <c r="FX33" s="174"/>
      <c r="FY33" s="174"/>
      <c r="FZ33" s="174"/>
      <c r="GA33" s="174"/>
      <c r="GB33" s="174"/>
      <c r="GC33" s="174"/>
      <c r="GD33" s="174"/>
      <c r="GE33" s="174"/>
      <c r="GF33" s="174"/>
      <c r="GG33" s="174"/>
      <c r="GH33" s="174"/>
      <c r="GI33" s="174"/>
      <c r="GJ33" s="175">
        <f t="shared" si="71"/>
        <v>0</v>
      </c>
      <c r="GK33" s="174"/>
      <c r="GL33" s="174"/>
      <c r="GM33" s="174"/>
      <c r="GN33" s="174"/>
      <c r="GO33" s="174"/>
      <c r="GP33" s="174"/>
      <c r="GQ33" s="174"/>
      <c r="GR33" s="174"/>
      <c r="GS33" s="174"/>
      <c r="GT33" s="174"/>
      <c r="GU33" s="174"/>
      <c r="GV33" s="174"/>
      <c r="GW33" s="174"/>
      <c r="GX33" s="174"/>
      <c r="GY33" s="174"/>
      <c r="GZ33" s="174"/>
      <c r="HA33" s="174"/>
      <c r="HB33" s="174"/>
      <c r="HC33" s="174"/>
      <c r="HD33" s="174"/>
      <c r="HE33" s="174"/>
      <c r="HF33" s="174"/>
      <c r="HG33" s="174"/>
      <c r="HH33" s="174"/>
      <c r="HI33" s="174"/>
      <c r="HJ33" s="174"/>
      <c r="HK33" s="174"/>
      <c r="HL33" s="174"/>
      <c r="HM33" s="174"/>
      <c r="HN33" s="174"/>
    </row>
    <row r="34" spans="1:222" ht="16.5" hidden="1" outlineLevel="1" thickBot="1" x14ac:dyDescent="0.3">
      <c r="A34" s="53">
        <v>29</v>
      </c>
      <c r="B34" s="56" t="str">
        <f>VLOOKUP(A34,Config!$A$8:$B$176,2,0)</f>
        <v>MATÉRIA PRIMA</v>
      </c>
      <c r="C34" s="57"/>
      <c r="D34" s="61"/>
      <c r="E34" s="174">
        <f>SUMIFS('C. a Pagar'!$G$7:$G$1048576,'C. a Pagar'!$D$7:$D$1048576,'FC 180'!$B34,'C. a Pagar'!$C$7:$C$1048576,'FC 180'!E$5)</f>
        <v>0</v>
      </c>
      <c r="F34" s="174">
        <f>SUMIFS('C. a Pagar'!$G$7:$G$1048576,'C. a Pagar'!$D$7:$D$1048576,'FC 180'!$B34,'C. a Pagar'!$C$7:$C$1048576,'FC 180'!F$5)</f>
        <v>0</v>
      </c>
      <c r="G34" s="174">
        <f>SUMIFS('C. a Pagar'!$G$7:$G$1048576,'C. a Pagar'!$D$7:$D$1048576,'FC 180'!$B34,'C. a Pagar'!$C$7:$C$1048576,'FC 180'!G$5)</f>
        <v>0</v>
      </c>
      <c r="H34" s="174">
        <f>SUMIFS('C. a Pagar'!$G$7:$G$1048576,'C. a Pagar'!$D$7:$D$1048576,'FC 180'!$B34,'C. a Pagar'!$C$7:$C$1048576,'FC 180'!H$5)</f>
        <v>0</v>
      </c>
      <c r="I34" s="174">
        <f>SUMIFS('C. a Pagar'!$G$7:$G$1048576,'C. a Pagar'!$D$7:$D$1048576,'FC 180'!$B34,'C. a Pagar'!$C$7:$C$1048576,'FC 180'!I$5)</f>
        <v>0</v>
      </c>
      <c r="J34" s="174">
        <f>SUMIFS('C. a Pagar'!$G$7:$G$1048576,'C. a Pagar'!$D$7:$D$1048576,'FC 180'!$B34,'C. a Pagar'!$C$7:$C$1048576,'FC 180'!J$5)</f>
        <v>0</v>
      </c>
      <c r="K34" s="174">
        <f>SUMIFS('C. a Pagar'!$G$7:$G$1048576,'C. a Pagar'!$D$7:$D$1048576,'FC 180'!$B34,'C. a Pagar'!$C$7:$C$1048576,'FC 180'!K$5)</f>
        <v>0</v>
      </c>
      <c r="L34" s="174">
        <f>SUMIFS('C. a Pagar'!$G$7:$G$1048576,'C. a Pagar'!$D$7:$D$1048576,'FC 180'!$B34,'C. a Pagar'!$C$7:$C$1048576,'FC 180'!L$5)</f>
        <v>0</v>
      </c>
      <c r="M34" s="174">
        <f>SUMIFS('C. a Pagar'!$G$7:$G$1048576,'C. a Pagar'!$D$7:$D$1048576,'FC 180'!$B34,'C. a Pagar'!$C$7:$C$1048576,'FC 180'!M$5)</f>
        <v>0</v>
      </c>
      <c r="N34" s="174">
        <f>SUMIFS('C. a Pagar'!$G$7:$G$1048576,'C. a Pagar'!$D$7:$D$1048576,'FC 180'!$B34,'C. a Pagar'!$C$7:$C$1048576,'FC 180'!N$5)</f>
        <v>0</v>
      </c>
      <c r="O34" s="174">
        <f>SUMIFS('C. a Pagar'!$G$7:$G$1048576,'C. a Pagar'!$D$7:$D$1048576,'FC 180'!$B34,'C. a Pagar'!$C$7:$C$1048576,'FC 180'!O$5)</f>
        <v>0</v>
      </c>
      <c r="P34" s="174">
        <f>SUMIFS('C. a Pagar'!$G$7:$G$1048576,'C. a Pagar'!$D$7:$D$1048576,'FC 180'!$B34,'C. a Pagar'!$C$7:$C$1048576,'FC 180'!P$5)</f>
        <v>0</v>
      </c>
      <c r="Q34" s="174">
        <f>SUMIFS('C. a Pagar'!$G$7:$G$1048576,'C. a Pagar'!$D$7:$D$1048576,'FC 180'!$B34,'C. a Pagar'!$C$7:$C$1048576,'FC 180'!Q$5)</f>
        <v>0</v>
      </c>
      <c r="R34" s="174">
        <f>SUMIFS('C. a Pagar'!$G$7:$G$1048576,'C. a Pagar'!$D$7:$D$1048576,'FC 180'!$B34,'C. a Pagar'!$C$7:$C$1048576,'FC 180'!R$5)</f>
        <v>0</v>
      </c>
      <c r="S34" s="174">
        <f>SUMIFS('C. a Pagar'!$G$7:$G$1048576,'C. a Pagar'!$D$7:$D$1048576,'FC 180'!$B34,'C. a Pagar'!$C$7:$C$1048576,'FC 180'!S$5)</f>
        <v>0</v>
      </c>
      <c r="T34" s="174">
        <f>SUMIFS('C. a Pagar'!$G$7:$G$1048576,'C. a Pagar'!$D$7:$D$1048576,'FC 180'!$B34,'C. a Pagar'!$C$7:$C$1048576,'FC 180'!T$5)</f>
        <v>0</v>
      </c>
      <c r="U34" s="174">
        <f>SUMIFS('C. a Pagar'!$G$7:$G$1048576,'C. a Pagar'!$D$7:$D$1048576,'FC 180'!$B34,'C. a Pagar'!$C$7:$C$1048576,'FC 180'!U$5)</f>
        <v>0</v>
      </c>
      <c r="V34" s="174">
        <f>SUMIFS('C. a Pagar'!$G$7:$G$1048576,'C. a Pagar'!$D$7:$D$1048576,'FC 180'!$B34,'C. a Pagar'!$C$7:$C$1048576,'FC 180'!V$5)</f>
        <v>0</v>
      </c>
      <c r="W34" s="174">
        <f>SUMIFS('C. a Pagar'!$G$7:$G$1048576,'C. a Pagar'!$D$7:$D$1048576,'FC 180'!$B34,'C. a Pagar'!$C$7:$C$1048576,'FC 180'!W$5)</f>
        <v>0</v>
      </c>
      <c r="X34" s="174">
        <f>SUMIFS('C. a Pagar'!$G$7:$G$1048576,'C. a Pagar'!$D$7:$D$1048576,'FC 180'!$B34,'C. a Pagar'!$C$7:$C$1048576,'FC 180'!X$5)</f>
        <v>63080.32</v>
      </c>
      <c r="Y34" s="174">
        <f>SUMIFS('C. a Pagar'!$G$7:$G$1048576,'C. a Pagar'!$D$7:$D$1048576,'FC 180'!$B34,'C. a Pagar'!$C$7:$C$1048576,'FC 180'!Y$5)</f>
        <v>0</v>
      </c>
      <c r="Z34" s="174">
        <f>SUMIFS('C. a Pagar'!$G$7:$G$1048576,'C. a Pagar'!$D$7:$D$1048576,'FC 180'!$B34,'C. a Pagar'!$C$7:$C$1048576,'FC 180'!Z$5)</f>
        <v>0</v>
      </c>
      <c r="AA34" s="174">
        <f>SUMIFS('C. a Pagar'!$G$7:$G$1048576,'C. a Pagar'!$D$7:$D$1048576,'FC 180'!$B34,'C. a Pagar'!$C$7:$C$1048576,'FC 180'!AA$5)</f>
        <v>4050</v>
      </c>
      <c r="AB34" s="174">
        <f>SUMIFS('C. a Pagar'!$G$7:$G$1048576,'C. a Pagar'!$D$7:$D$1048576,'FC 180'!$B34,'C. a Pagar'!$C$7:$C$1048576,'FC 180'!AB$5)</f>
        <v>6969.38</v>
      </c>
      <c r="AC34" s="174">
        <f>SUMIFS('C. a Pagar'!$G$7:$G$1048576,'C. a Pagar'!$D$7:$D$1048576,'FC 180'!$B34,'C. a Pagar'!$C$7:$C$1048576,'FC 180'!AC$5)</f>
        <v>8169.87</v>
      </c>
      <c r="AD34" s="174">
        <f>SUMIFS('C. a Pagar'!$G$7:$G$1048576,'C. a Pagar'!$D$7:$D$1048576,'FC 180'!$B34,'C. a Pagar'!$C$7:$C$1048576,'FC 180'!AD$5)</f>
        <v>19032.239999999998</v>
      </c>
      <c r="AE34" s="174">
        <f>SUMIFS('C. a Pagar'!$G$7:$G$1048576,'C. a Pagar'!$D$7:$D$1048576,'FC 180'!$B34,'C. a Pagar'!$C$7:$C$1048576,'FC 180'!AE$5)</f>
        <v>163367.36000000002</v>
      </c>
      <c r="AF34" s="174">
        <f>SUMIFS('C. a Pagar'!$G$7:$G$1048576,'C. a Pagar'!$D$7:$D$1048576,'FC 180'!$B34,'C. a Pagar'!$C$7:$C$1048576,'FC 180'!AF$5)</f>
        <v>0</v>
      </c>
      <c r="AG34" s="174">
        <f>SUMIFS('C. a Pagar'!$G$7:$G$1048576,'C. a Pagar'!$D$7:$D$1048576,'FC 180'!$B34,'C. a Pagar'!$C$7:$C$1048576,'FC 180'!AG$5)</f>
        <v>0</v>
      </c>
      <c r="AH34" s="174">
        <f>SUMIFS('C. a Pagar'!$G$7:$G$1048576,'C. a Pagar'!$D$7:$D$1048576,'FC 180'!$B34,'C. a Pagar'!$C$7:$C$1048576,'FC 180'!AH$5)</f>
        <v>4050</v>
      </c>
      <c r="AI34" s="174">
        <f>SUMIFS('C. a Pagar'!$G$7:$G$1048576,'C. a Pagar'!$D$7:$D$1048576,'FC 180'!$B34,'C. a Pagar'!$C$7:$C$1048576,'FC 180'!AI$5)</f>
        <v>12544.880000000001</v>
      </c>
      <c r="AJ34" s="175">
        <f t="shared" si="66"/>
        <v>281264.05000000005</v>
      </c>
      <c r="AK34" s="174">
        <f>SUMIFS('C. a Pagar'!$G$7:$G$1048576,'C. a Pagar'!$D$7:$D$1048576,'FC 180'!$B34,'C. a Pagar'!$C$7:$C$1048576,'FC 180'!AK$5)</f>
        <v>19589.870000000003</v>
      </c>
      <c r="AL34" s="174">
        <f>SUMIFS('C. a Pagar'!$G$7:$G$1048576,'C. a Pagar'!$D$7:$D$1048576,'FC 180'!$B34,'C. a Pagar'!$C$7:$C$1048576,'FC 180'!AL$5)</f>
        <v>9513</v>
      </c>
      <c r="AM34" s="174">
        <f>SUMIFS('C. a Pagar'!$G$7:$G$1048576,'C. a Pagar'!$D$7:$D$1048576,'FC 180'!$B34,'C. a Pagar'!$C$7:$C$1048576,'FC 180'!AM$5)</f>
        <v>168408.65000000002</v>
      </c>
      <c r="AN34" s="174">
        <f>SUMIFS('C. a Pagar'!$G$7:$G$1048576,'C. a Pagar'!$D$7:$D$1048576,'FC 180'!$B34,'C. a Pagar'!$C$7:$C$1048576,'FC 180'!AN$5)</f>
        <v>0</v>
      </c>
      <c r="AO34" s="174">
        <f>SUMIFS('C. a Pagar'!$G$7:$G$1048576,'C. a Pagar'!$D$7:$D$1048576,'FC 180'!$B34,'C. a Pagar'!$C$7:$C$1048576,'FC 180'!AO$5)</f>
        <v>6246.63</v>
      </c>
      <c r="AP34" s="174">
        <f>SUMIFS('C. a Pagar'!$G$7:$G$1048576,'C. a Pagar'!$D$7:$D$1048576,'FC 180'!$B34,'C. a Pagar'!$C$7:$C$1048576,'FC 180'!AP$5)</f>
        <v>4050</v>
      </c>
      <c r="AQ34" s="174">
        <f>SUMIFS('C. a Pagar'!$G$7:$G$1048576,'C. a Pagar'!$D$7:$D$1048576,'FC 180'!$B34,'C. a Pagar'!$C$7:$C$1048576,'FC 180'!AQ$5)</f>
        <v>12544.869999999999</v>
      </c>
      <c r="AR34" s="174">
        <f>SUMIFS('C. a Pagar'!$G$7:$G$1048576,'C. a Pagar'!$D$7:$D$1048576,'FC 180'!$B34,'C. a Pagar'!$C$7:$C$1048576,'FC 180'!AR$5)</f>
        <v>11199.03</v>
      </c>
      <c r="AS34" s="174">
        <f>SUMIFS('C. a Pagar'!$G$7:$G$1048576,'C. a Pagar'!$D$7:$D$1048576,'FC 180'!$B34,'C. a Pagar'!$C$7:$C$1048576,'FC 180'!AS$5)</f>
        <v>9513</v>
      </c>
      <c r="AT34" s="174">
        <f>SUMIFS('C. a Pagar'!$G$7:$G$1048576,'C. a Pagar'!$D$7:$D$1048576,'FC 180'!$B34,'C. a Pagar'!$C$7:$C$1048576,'FC 180'!AT$5)</f>
        <v>165543.51</v>
      </c>
      <c r="AU34" s="174">
        <f>SUMIFS('C. a Pagar'!$G$7:$G$1048576,'C. a Pagar'!$D$7:$D$1048576,'FC 180'!$B34,'C. a Pagar'!$C$7:$C$1048576,'FC 180'!AU$5)</f>
        <v>0</v>
      </c>
      <c r="AV34" s="174">
        <f>SUMIFS('C. a Pagar'!$G$7:$G$1048576,'C. a Pagar'!$D$7:$D$1048576,'FC 180'!$B34,'C. a Pagar'!$C$7:$C$1048576,'FC 180'!AV$5)</f>
        <v>6246.63</v>
      </c>
      <c r="AW34" s="174">
        <f>SUMIFS('C. a Pagar'!$G$7:$G$1048576,'C. a Pagar'!$D$7:$D$1048576,'FC 180'!$B34,'C. a Pagar'!$C$7:$C$1048576,'FC 180'!AW$5)</f>
        <v>34906.269999999997</v>
      </c>
      <c r="AX34" s="174">
        <f>SUMIFS('C. a Pagar'!$G$7:$G$1048576,'C. a Pagar'!$D$7:$D$1048576,'FC 180'!$B34,'C. a Pagar'!$C$7:$C$1048576,'FC 180'!AX$5)</f>
        <v>5575.5</v>
      </c>
      <c r="AY34" s="174">
        <f>SUMIFS('C. a Pagar'!$G$7:$G$1048576,'C. a Pagar'!$D$7:$D$1048576,'FC 180'!$B34,'C. a Pagar'!$C$7:$C$1048576,'FC 180'!AY$5)</f>
        <v>53039.93</v>
      </c>
      <c r="AZ34" s="174">
        <f>SUMIFS('C. a Pagar'!$G$7:$G$1048576,'C. a Pagar'!$D$7:$D$1048576,'FC 180'!$B34,'C. a Pagar'!$C$7:$C$1048576,'FC 180'!AZ$5)</f>
        <v>9757.130000000001</v>
      </c>
      <c r="BA34" s="174">
        <f>SUMIFS('C. a Pagar'!$G$7:$G$1048576,'C. a Pagar'!$D$7:$D$1048576,'FC 180'!$B34,'C. a Pagar'!$C$7:$C$1048576,'FC 180'!BA$5)</f>
        <v>65668.84</v>
      </c>
      <c r="BB34" s="174">
        <f>SUMIFS('C. a Pagar'!$G$7:$G$1048576,'C. a Pagar'!$D$7:$D$1048576,'FC 180'!$B34,'C. a Pagar'!$C$7:$C$1048576,'FC 180'!BB$5)</f>
        <v>0</v>
      </c>
      <c r="BC34" s="174">
        <f>SUMIFS('C. a Pagar'!$G$7:$G$1048576,'C. a Pagar'!$D$7:$D$1048576,'FC 180'!$B34,'C. a Pagar'!$C$7:$C$1048576,'FC 180'!BC$5)</f>
        <v>6246.63</v>
      </c>
      <c r="BD34" s="174">
        <f>SUMIFS('C. a Pagar'!$G$7:$G$1048576,'C. a Pagar'!$D$7:$D$1048576,'FC 180'!$B34,'C. a Pagar'!$C$7:$C$1048576,'FC 180'!BD$5)</f>
        <v>24906.57</v>
      </c>
      <c r="BE34" s="174">
        <f>SUMIFS('C. a Pagar'!$G$7:$G$1048576,'C. a Pagar'!$D$7:$D$1048576,'FC 180'!$B34,'C. a Pagar'!$C$7:$C$1048576,'FC 180'!BE$5)</f>
        <v>4566.66</v>
      </c>
      <c r="BF34" s="174">
        <f>SUMIFS('C. a Pagar'!$G$7:$G$1048576,'C. a Pagar'!$D$7:$D$1048576,'FC 180'!$B34,'C. a Pagar'!$C$7:$C$1048576,'FC 180'!BF$5)</f>
        <v>48262.34</v>
      </c>
      <c r="BG34" s="174">
        <f>SUMIFS('C. a Pagar'!$G$7:$G$1048576,'C. a Pagar'!$D$7:$D$1048576,'FC 180'!$B34,'C. a Pagar'!$C$7:$C$1048576,'FC 180'!BG$5)</f>
        <v>4181.63</v>
      </c>
      <c r="BH34" s="174">
        <f>SUMIFS('C. a Pagar'!$G$7:$G$1048576,'C. a Pagar'!$D$7:$D$1048576,'FC 180'!$B34,'C. a Pagar'!$C$7:$C$1048576,'FC 180'!BH$5)</f>
        <v>0</v>
      </c>
      <c r="BI34" s="174">
        <f>SUMIFS('C. a Pagar'!$G$7:$G$1048576,'C. a Pagar'!$D$7:$D$1048576,'FC 180'!$B34,'C. a Pagar'!$C$7:$C$1048576,'FC 180'!BI$5)</f>
        <v>0</v>
      </c>
      <c r="BJ34" s="174">
        <f>SUMIFS('C. a Pagar'!$G$7:$G$1048576,'C. a Pagar'!$D$7:$D$1048576,'FC 180'!$B34,'C. a Pagar'!$C$7:$C$1048576,'FC 180'!BJ$5)</f>
        <v>6246.63</v>
      </c>
      <c r="BK34" s="174">
        <f>SUMIFS('C. a Pagar'!$G$7:$G$1048576,'C. a Pagar'!$D$7:$D$1048576,'FC 180'!$B34,'C. a Pagar'!$C$7:$C$1048576,'FC 180'!BK$5)</f>
        <v>0</v>
      </c>
      <c r="BL34" s="174">
        <f>SUMIFS('C. a Pagar'!$G$7:$G$1048576,'C. a Pagar'!$D$7:$D$1048576,'FC 180'!$B34,'C. a Pagar'!$C$7:$C$1048576,'FC 180'!BL$5)</f>
        <v>4566.66</v>
      </c>
      <c r="BM34" s="174">
        <f>SUMIFS('C. a Pagar'!$G$7:$G$1048576,'C. a Pagar'!$D$7:$D$1048576,'FC 180'!$B34,'C. a Pagar'!$C$7:$C$1048576,'FC 180'!BM$5)</f>
        <v>6642.42</v>
      </c>
      <c r="BN34" s="174">
        <f>SUMIFS('C. a Pagar'!$G$7:$G$1048576,'C. a Pagar'!$D$7:$D$1048576,'FC 180'!$B34,'C. a Pagar'!$C$7:$C$1048576,'FC 180'!BN$5)</f>
        <v>4181.63</v>
      </c>
      <c r="BO34" s="175">
        <f t="shared" si="67"/>
        <v>691604.03000000014</v>
      </c>
      <c r="BP34" s="174"/>
      <c r="BQ34" s="174"/>
      <c r="BR34" s="174"/>
      <c r="BS34" s="174"/>
      <c r="BT34" s="174"/>
      <c r="BU34" s="174"/>
      <c r="BV34" s="174"/>
      <c r="BW34" s="174"/>
      <c r="BX34" s="174"/>
      <c r="BY34" s="174"/>
      <c r="BZ34" s="174"/>
      <c r="CA34" s="174"/>
      <c r="CB34" s="174"/>
      <c r="CC34" s="174"/>
      <c r="CD34" s="174"/>
      <c r="CE34" s="174"/>
      <c r="CF34" s="174"/>
      <c r="CG34" s="174"/>
      <c r="CH34" s="174"/>
      <c r="CI34" s="174"/>
      <c r="CJ34" s="174"/>
      <c r="CK34" s="174"/>
      <c r="CL34" s="174"/>
      <c r="CM34" s="174"/>
      <c r="CN34" s="174"/>
      <c r="CO34" s="174"/>
      <c r="CP34" s="174"/>
      <c r="CQ34" s="174"/>
      <c r="CR34" s="174"/>
      <c r="CS34" s="174"/>
      <c r="CT34" s="174"/>
      <c r="CU34" s="175">
        <f t="shared" si="68"/>
        <v>702428.08000000019</v>
      </c>
      <c r="CV34" s="174"/>
      <c r="CW34" s="174"/>
      <c r="CX34" s="174"/>
      <c r="CY34" s="174"/>
      <c r="CZ34" s="174"/>
      <c r="DA34" s="174"/>
      <c r="DB34" s="174"/>
      <c r="DC34" s="174"/>
      <c r="DD34" s="174"/>
      <c r="DE34" s="174"/>
      <c r="DF34" s="174"/>
      <c r="DG34" s="174"/>
      <c r="DH34" s="174"/>
      <c r="DI34" s="174"/>
      <c r="DJ34" s="174"/>
      <c r="DK34" s="174"/>
      <c r="DL34" s="174"/>
      <c r="DM34" s="174"/>
      <c r="DN34" s="174"/>
      <c r="DO34" s="174"/>
      <c r="DP34" s="174"/>
      <c r="DQ34" s="174"/>
      <c r="DR34" s="174"/>
      <c r="DS34" s="174"/>
      <c r="DT34" s="174"/>
      <c r="DU34" s="174"/>
      <c r="DV34" s="174"/>
      <c r="DW34" s="174"/>
      <c r="DX34" s="174"/>
      <c r="DY34" s="174"/>
      <c r="DZ34" s="174"/>
      <c r="EA34" s="175">
        <f t="shared" si="69"/>
        <v>702428.08000000019</v>
      </c>
      <c r="EB34" s="174"/>
      <c r="EC34" s="174"/>
      <c r="ED34" s="174"/>
      <c r="EE34" s="174"/>
      <c r="EF34" s="174"/>
      <c r="EG34" s="174"/>
      <c r="EH34" s="174"/>
      <c r="EI34" s="174"/>
      <c r="EJ34" s="174"/>
      <c r="EK34" s="174"/>
      <c r="EL34" s="174"/>
      <c r="EM34" s="174"/>
      <c r="EN34" s="174"/>
      <c r="EO34" s="174"/>
      <c r="EP34" s="174"/>
      <c r="EQ34" s="174"/>
      <c r="ER34" s="174"/>
      <c r="ES34" s="174"/>
      <c r="ET34" s="174"/>
      <c r="EU34" s="174"/>
      <c r="EV34" s="174"/>
      <c r="EW34" s="174"/>
      <c r="EX34" s="174"/>
      <c r="EY34" s="174"/>
      <c r="EZ34" s="174"/>
      <c r="FA34" s="174"/>
      <c r="FB34" s="174"/>
      <c r="FC34" s="174"/>
      <c r="FD34" s="175">
        <f t="shared" si="70"/>
        <v>702428.08000000019</v>
      </c>
      <c r="FE34" s="174"/>
      <c r="FF34" s="174"/>
      <c r="FG34" s="174"/>
      <c r="FH34" s="174"/>
      <c r="FI34" s="174"/>
      <c r="FJ34" s="174"/>
      <c r="FK34" s="174"/>
      <c r="FL34" s="174"/>
      <c r="FM34" s="174"/>
      <c r="FN34" s="174"/>
      <c r="FO34" s="174"/>
      <c r="FP34" s="174"/>
      <c r="FQ34" s="174"/>
      <c r="FR34" s="174"/>
      <c r="FS34" s="174"/>
      <c r="FT34" s="174"/>
      <c r="FU34" s="174"/>
      <c r="FV34" s="174"/>
      <c r="FW34" s="174"/>
      <c r="FX34" s="174"/>
      <c r="FY34" s="174"/>
      <c r="FZ34" s="174"/>
      <c r="GA34" s="174"/>
      <c r="GB34" s="174"/>
      <c r="GC34" s="174"/>
      <c r="GD34" s="174"/>
      <c r="GE34" s="174"/>
      <c r="GF34" s="174"/>
      <c r="GG34" s="174"/>
      <c r="GH34" s="174"/>
      <c r="GI34" s="174"/>
      <c r="GJ34" s="175">
        <f t="shared" si="71"/>
        <v>0</v>
      </c>
      <c r="GK34" s="174"/>
      <c r="GL34" s="174"/>
      <c r="GM34" s="174"/>
      <c r="GN34" s="174"/>
      <c r="GO34" s="174"/>
      <c r="GP34" s="174"/>
      <c r="GQ34" s="174"/>
      <c r="GR34" s="174"/>
      <c r="GS34" s="174"/>
      <c r="GT34" s="174"/>
      <c r="GU34" s="174"/>
      <c r="GV34" s="174"/>
      <c r="GW34" s="174"/>
      <c r="GX34" s="174"/>
      <c r="GY34" s="174"/>
      <c r="GZ34" s="174"/>
      <c r="HA34" s="174"/>
      <c r="HB34" s="174"/>
      <c r="HC34" s="174"/>
      <c r="HD34" s="174"/>
      <c r="HE34" s="174"/>
      <c r="HF34" s="174"/>
      <c r="HG34" s="174"/>
      <c r="HH34" s="174"/>
      <c r="HI34" s="174"/>
      <c r="HJ34" s="174"/>
      <c r="HK34" s="174"/>
      <c r="HL34" s="174"/>
      <c r="HM34" s="174"/>
      <c r="HN34" s="174"/>
    </row>
    <row r="35" spans="1:222" ht="16.5" hidden="1" outlineLevel="1" thickBot="1" x14ac:dyDescent="0.3">
      <c r="A35" s="53">
        <v>30</v>
      </c>
      <c r="B35" s="56" t="str">
        <f>VLOOKUP(A35,Config!$A$8:$B$176,2,0)</f>
        <v>MATERIAL DE EMBALAGEM</v>
      </c>
      <c r="C35" s="57"/>
      <c r="D35" s="61"/>
      <c r="E35" s="174">
        <f>SUMIFS('C. a Pagar'!$G$7:$G$1048576,'C. a Pagar'!$D$7:$D$1048576,'FC 180'!$B35,'C. a Pagar'!$C$7:$C$1048576,'FC 180'!E$5)</f>
        <v>0</v>
      </c>
      <c r="F35" s="174">
        <f>SUMIFS('C. a Pagar'!$G$7:$G$1048576,'C. a Pagar'!$D$7:$D$1048576,'FC 180'!$B35,'C. a Pagar'!$C$7:$C$1048576,'FC 180'!F$5)</f>
        <v>0</v>
      </c>
      <c r="G35" s="174">
        <f>SUMIFS('C. a Pagar'!$G$7:$G$1048576,'C. a Pagar'!$D$7:$D$1048576,'FC 180'!$B35,'C. a Pagar'!$C$7:$C$1048576,'FC 180'!G$5)</f>
        <v>0</v>
      </c>
      <c r="H35" s="174">
        <f>SUMIFS('C. a Pagar'!$G$7:$G$1048576,'C. a Pagar'!$D$7:$D$1048576,'FC 180'!$B35,'C. a Pagar'!$C$7:$C$1048576,'FC 180'!H$5)</f>
        <v>0</v>
      </c>
      <c r="I35" s="174">
        <f>SUMIFS('C. a Pagar'!$G$7:$G$1048576,'C. a Pagar'!$D$7:$D$1048576,'FC 180'!$B35,'C. a Pagar'!$C$7:$C$1048576,'FC 180'!I$5)</f>
        <v>0</v>
      </c>
      <c r="J35" s="174">
        <f>SUMIFS('C. a Pagar'!$G$7:$G$1048576,'C. a Pagar'!$D$7:$D$1048576,'FC 180'!$B35,'C. a Pagar'!$C$7:$C$1048576,'FC 180'!J$5)</f>
        <v>0</v>
      </c>
      <c r="K35" s="174">
        <f>SUMIFS('C. a Pagar'!$G$7:$G$1048576,'C. a Pagar'!$D$7:$D$1048576,'FC 180'!$B35,'C. a Pagar'!$C$7:$C$1048576,'FC 180'!K$5)</f>
        <v>0</v>
      </c>
      <c r="L35" s="174">
        <f>SUMIFS('C. a Pagar'!$G$7:$G$1048576,'C. a Pagar'!$D$7:$D$1048576,'FC 180'!$B35,'C. a Pagar'!$C$7:$C$1048576,'FC 180'!L$5)</f>
        <v>0</v>
      </c>
      <c r="M35" s="174">
        <f>SUMIFS('C. a Pagar'!$G$7:$G$1048576,'C. a Pagar'!$D$7:$D$1048576,'FC 180'!$B35,'C. a Pagar'!$C$7:$C$1048576,'FC 180'!M$5)</f>
        <v>0</v>
      </c>
      <c r="N35" s="174">
        <f>SUMIFS('C. a Pagar'!$G$7:$G$1048576,'C. a Pagar'!$D$7:$D$1048576,'FC 180'!$B35,'C. a Pagar'!$C$7:$C$1048576,'FC 180'!N$5)</f>
        <v>0</v>
      </c>
      <c r="O35" s="174">
        <f>SUMIFS('C. a Pagar'!$G$7:$G$1048576,'C. a Pagar'!$D$7:$D$1048576,'FC 180'!$B35,'C. a Pagar'!$C$7:$C$1048576,'FC 180'!O$5)</f>
        <v>0</v>
      </c>
      <c r="P35" s="174">
        <f>SUMIFS('C. a Pagar'!$G$7:$G$1048576,'C. a Pagar'!$D$7:$D$1048576,'FC 180'!$B35,'C. a Pagar'!$C$7:$C$1048576,'FC 180'!P$5)</f>
        <v>0</v>
      </c>
      <c r="Q35" s="174">
        <f>SUMIFS('C. a Pagar'!$G$7:$G$1048576,'C. a Pagar'!$D$7:$D$1048576,'FC 180'!$B35,'C. a Pagar'!$C$7:$C$1048576,'FC 180'!Q$5)</f>
        <v>0</v>
      </c>
      <c r="R35" s="174">
        <f>SUMIFS('C. a Pagar'!$G$7:$G$1048576,'C. a Pagar'!$D$7:$D$1048576,'FC 180'!$B35,'C. a Pagar'!$C$7:$C$1048576,'FC 180'!R$5)</f>
        <v>0</v>
      </c>
      <c r="S35" s="174">
        <f>SUMIFS('C. a Pagar'!$G$7:$G$1048576,'C. a Pagar'!$D$7:$D$1048576,'FC 180'!$B35,'C. a Pagar'!$C$7:$C$1048576,'FC 180'!S$5)</f>
        <v>0</v>
      </c>
      <c r="T35" s="174">
        <f>SUMIFS('C. a Pagar'!$G$7:$G$1048576,'C. a Pagar'!$D$7:$D$1048576,'FC 180'!$B35,'C. a Pagar'!$C$7:$C$1048576,'FC 180'!T$5)</f>
        <v>0</v>
      </c>
      <c r="U35" s="174">
        <f>SUMIFS('C. a Pagar'!$G$7:$G$1048576,'C. a Pagar'!$D$7:$D$1048576,'FC 180'!$B35,'C. a Pagar'!$C$7:$C$1048576,'FC 180'!U$5)</f>
        <v>0</v>
      </c>
      <c r="V35" s="174">
        <f>SUMIFS('C. a Pagar'!$G$7:$G$1048576,'C. a Pagar'!$D$7:$D$1048576,'FC 180'!$B35,'C. a Pagar'!$C$7:$C$1048576,'FC 180'!V$5)</f>
        <v>0</v>
      </c>
      <c r="W35" s="174">
        <f>SUMIFS('C. a Pagar'!$G$7:$G$1048576,'C. a Pagar'!$D$7:$D$1048576,'FC 180'!$B35,'C. a Pagar'!$C$7:$C$1048576,'FC 180'!W$5)</f>
        <v>0</v>
      </c>
      <c r="X35" s="174">
        <f>SUMIFS('C. a Pagar'!$G$7:$G$1048576,'C. a Pagar'!$D$7:$D$1048576,'FC 180'!$B35,'C. a Pagar'!$C$7:$C$1048576,'FC 180'!X$5)</f>
        <v>0</v>
      </c>
      <c r="Y35" s="174">
        <f>SUMIFS('C. a Pagar'!$G$7:$G$1048576,'C. a Pagar'!$D$7:$D$1048576,'FC 180'!$B35,'C. a Pagar'!$C$7:$C$1048576,'FC 180'!Y$5)</f>
        <v>0</v>
      </c>
      <c r="Z35" s="174">
        <f>SUMIFS('C. a Pagar'!$G$7:$G$1048576,'C. a Pagar'!$D$7:$D$1048576,'FC 180'!$B35,'C. a Pagar'!$C$7:$C$1048576,'FC 180'!Z$5)</f>
        <v>0</v>
      </c>
      <c r="AA35" s="174">
        <f>SUMIFS('C. a Pagar'!$G$7:$G$1048576,'C. a Pagar'!$D$7:$D$1048576,'FC 180'!$B35,'C. a Pagar'!$C$7:$C$1048576,'FC 180'!AA$5)</f>
        <v>0</v>
      </c>
      <c r="AB35" s="174">
        <f>SUMIFS('C. a Pagar'!$G$7:$G$1048576,'C. a Pagar'!$D$7:$D$1048576,'FC 180'!$B35,'C. a Pagar'!$C$7:$C$1048576,'FC 180'!AB$5)</f>
        <v>0</v>
      </c>
      <c r="AC35" s="174">
        <f>SUMIFS('C. a Pagar'!$G$7:$G$1048576,'C. a Pagar'!$D$7:$D$1048576,'FC 180'!$B35,'C. a Pagar'!$C$7:$C$1048576,'FC 180'!AC$5)</f>
        <v>0</v>
      </c>
      <c r="AD35" s="174">
        <f>SUMIFS('C. a Pagar'!$G$7:$G$1048576,'C. a Pagar'!$D$7:$D$1048576,'FC 180'!$B35,'C. a Pagar'!$C$7:$C$1048576,'FC 180'!AD$5)</f>
        <v>0</v>
      </c>
      <c r="AE35" s="174">
        <f>SUMIFS('C. a Pagar'!$G$7:$G$1048576,'C. a Pagar'!$D$7:$D$1048576,'FC 180'!$B35,'C. a Pagar'!$C$7:$C$1048576,'FC 180'!AE$5)</f>
        <v>0</v>
      </c>
      <c r="AF35" s="174">
        <f>SUMIFS('C. a Pagar'!$G$7:$G$1048576,'C. a Pagar'!$D$7:$D$1048576,'FC 180'!$B35,'C. a Pagar'!$C$7:$C$1048576,'FC 180'!AF$5)</f>
        <v>0</v>
      </c>
      <c r="AG35" s="174">
        <f>SUMIFS('C. a Pagar'!$G$7:$G$1048576,'C. a Pagar'!$D$7:$D$1048576,'FC 180'!$B35,'C. a Pagar'!$C$7:$C$1048576,'FC 180'!AG$5)</f>
        <v>0</v>
      </c>
      <c r="AH35" s="174">
        <f>SUMIFS('C. a Pagar'!$G$7:$G$1048576,'C. a Pagar'!$D$7:$D$1048576,'FC 180'!$B35,'C. a Pagar'!$C$7:$C$1048576,'FC 180'!AH$5)</f>
        <v>0</v>
      </c>
      <c r="AI35" s="174">
        <f>SUMIFS('C. a Pagar'!$G$7:$G$1048576,'C. a Pagar'!$D$7:$D$1048576,'FC 180'!$B35,'C. a Pagar'!$C$7:$C$1048576,'FC 180'!AI$5)</f>
        <v>0</v>
      </c>
      <c r="AJ35" s="175">
        <f t="shared" si="66"/>
        <v>0</v>
      </c>
      <c r="AK35" s="174">
        <f>SUMIFS('C. a Pagar'!$G$7:$G$1048576,'C. a Pagar'!$D$7:$D$1048576,'FC 180'!$B35,'C. a Pagar'!$C$7:$C$1048576,'FC 180'!AK$5)</f>
        <v>0</v>
      </c>
      <c r="AL35" s="174">
        <f>SUMIFS('C. a Pagar'!$G$7:$G$1048576,'C. a Pagar'!$D$7:$D$1048576,'FC 180'!$B35,'C. a Pagar'!$C$7:$C$1048576,'FC 180'!AL$5)</f>
        <v>0</v>
      </c>
      <c r="AM35" s="174">
        <f>SUMIFS('C. a Pagar'!$G$7:$G$1048576,'C. a Pagar'!$D$7:$D$1048576,'FC 180'!$B35,'C. a Pagar'!$C$7:$C$1048576,'FC 180'!AM$5)</f>
        <v>0</v>
      </c>
      <c r="AN35" s="174">
        <f>SUMIFS('C. a Pagar'!$G$7:$G$1048576,'C. a Pagar'!$D$7:$D$1048576,'FC 180'!$B35,'C. a Pagar'!$C$7:$C$1048576,'FC 180'!AN$5)</f>
        <v>0</v>
      </c>
      <c r="AO35" s="174">
        <f>SUMIFS('C. a Pagar'!$G$7:$G$1048576,'C. a Pagar'!$D$7:$D$1048576,'FC 180'!$B35,'C. a Pagar'!$C$7:$C$1048576,'FC 180'!AO$5)</f>
        <v>0</v>
      </c>
      <c r="AP35" s="174">
        <f>SUMIFS('C. a Pagar'!$G$7:$G$1048576,'C. a Pagar'!$D$7:$D$1048576,'FC 180'!$B35,'C. a Pagar'!$C$7:$C$1048576,'FC 180'!AP$5)</f>
        <v>0</v>
      </c>
      <c r="AQ35" s="174">
        <f>SUMIFS('C. a Pagar'!$G$7:$G$1048576,'C. a Pagar'!$D$7:$D$1048576,'FC 180'!$B35,'C. a Pagar'!$C$7:$C$1048576,'FC 180'!AQ$5)</f>
        <v>0</v>
      </c>
      <c r="AR35" s="174">
        <f>SUMIFS('C. a Pagar'!$G$7:$G$1048576,'C. a Pagar'!$D$7:$D$1048576,'FC 180'!$B35,'C. a Pagar'!$C$7:$C$1048576,'FC 180'!AR$5)</f>
        <v>0</v>
      </c>
      <c r="AS35" s="174">
        <f>SUMIFS('C. a Pagar'!$G$7:$G$1048576,'C. a Pagar'!$D$7:$D$1048576,'FC 180'!$B35,'C. a Pagar'!$C$7:$C$1048576,'FC 180'!AS$5)</f>
        <v>0</v>
      </c>
      <c r="AT35" s="174">
        <f>SUMIFS('C. a Pagar'!$G$7:$G$1048576,'C. a Pagar'!$D$7:$D$1048576,'FC 180'!$B35,'C. a Pagar'!$C$7:$C$1048576,'FC 180'!AT$5)</f>
        <v>0</v>
      </c>
      <c r="AU35" s="174">
        <f>SUMIFS('C. a Pagar'!$G$7:$G$1048576,'C. a Pagar'!$D$7:$D$1048576,'FC 180'!$B35,'C. a Pagar'!$C$7:$C$1048576,'FC 180'!AU$5)</f>
        <v>0</v>
      </c>
      <c r="AV35" s="174">
        <f>SUMIFS('C. a Pagar'!$G$7:$G$1048576,'C. a Pagar'!$D$7:$D$1048576,'FC 180'!$B35,'C. a Pagar'!$C$7:$C$1048576,'FC 180'!AV$5)</f>
        <v>0</v>
      </c>
      <c r="AW35" s="174">
        <f>SUMIFS('C. a Pagar'!$G$7:$G$1048576,'C. a Pagar'!$D$7:$D$1048576,'FC 180'!$B35,'C. a Pagar'!$C$7:$C$1048576,'FC 180'!AW$5)</f>
        <v>0</v>
      </c>
      <c r="AX35" s="174">
        <f>SUMIFS('C. a Pagar'!$G$7:$G$1048576,'C. a Pagar'!$D$7:$D$1048576,'FC 180'!$B35,'C. a Pagar'!$C$7:$C$1048576,'FC 180'!AX$5)</f>
        <v>0</v>
      </c>
      <c r="AY35" s="174">
        <f>SUMIFS('C. a Pagar'!$G$7:$G$1048576,'C. a Pagar'!$D$7:$D$1048576,'FC 180'!$B35,'C. a Pagar'!$C$7:$C$1048576,'FC 180'!AY$5)</f>
        <v>0</v>
      </c>
      <c r="AZ35" s="174">
        <f>SUMIFS('C. a Pagar'!$G$7:$G$1048576,'C. a Pagar'!$D$7:$D$1048576,'FC 180'!$B35,'C. a Pagar'!$C$7:$C$1048576,'FC 180'!AZ$5)</f>
        <v>0</v>
      </c>
      <c r="BA35" s="174">
        <f>SUMIFS('C. a Pagar'!$G$7:$G$1048576,'C. a Pagar'!$D$7:$D$1048576,'FC 180'!$B35,'C. a Pagar'!$C$7:$C$1048576,'FC 180'!BA$5)</f>
        <v>0</v>
      </c>
      <c r="BB35" s="174">
        <f>SUMIFS('C. a Pagar'!$G$7:$G$1048576,'C. a Pagar'!$D$7:$D$1048576,'FC 180'!$B35,'C. a Pagar'!$C$7:$C$1048576,'FC 180'!BB$5)</f>
        <v>0</v>
      </c>
      <c r="BC35" s="174">
        <f>SUMIFS('C. a Pagar'!$G$7:$G$1048576,'C. a Pagar'!$D$7:$D$1048576,'FC 180'!$B35,'C. a Pagar'!$C$7:$C$1048576,'FC 180'!BC$5)</f>
        <v>0</v>
      </c>
      <c r="BD35" s="174">
        <f>SUMIFS('C. a Pagar'!$G$7:$G$1048576,'C. a Pagar'!$D$7:$D$1048576,'FC 180'!$B35,'C. a Pagar'!$C$7:$C$1048576,'FC 180'!BD$5)</f>
        <v>0</v>
      </c>
      <c r="BE35" s="174">
        <f>SUMIFS('C. a Pagar'!$G$7:$G$1048576,'C. a Pagar'!$D$7:$D$1048576,'FC 180'!$B35,'C. a Pagar'!$C$7:$C$1048576,'FC 180'!BE$5)</f>
        <v>0</v>
      </c>
      <c r="BF35" s="174">
        <f>SUMIFS('C. a Pagar'!$G$7:$G$1048576,'C. a Pagar'!$D$7:$D$1048576,'FC 180'!$B35,'C. a Pagar'!$C$7:$C$1048576,'FC 180'!BF$5)</f>
        <v>0</v>
      </c>
      <c r="BG35" s="174">
        <f>SUMIFS('C. a Pagar'!$G$7:$G$1048576,'C. a Pagar'!$D$7:$D$1048576,'FC 180'!$B35,'C. a Pagar'!$C$7:$C$1048576,'FC 180'!BG$5)</f>
        <v>0</v>
      </c>
      <c r="BH35" s="174">
        <f>SUMIFS('C. a Pagar'!$G$7:$G$1048576,'C. a Pagar'!$D$7:$D$1048576,'FC 180'!$B35,'C. a Pagar'!$C$7:$C$1048576,'FC 180'!BH$5)</f>
        <v>0</v>
      </c>
      <c r="BI35" s="174">
        <f>SUMIFS('C. a Pagar'!$G$7:$G$1048576,'C. a Pagar'!$D$7:$D$1048576,'FC 180'!$B35,'C. a Pagar'!$C$7:$C$1048576,'FC 180'!BI$5)</f>
        <v>0</v>
      </c>
      <c r="BJ35" s="174">
        <f>SUMIFS('C. a Pagar'!$G$7:$G$1048576,'C. a Pagar'!$D$7:$D$1048576,'FC 180'!$B35,'C. a Pagar'!$C$7:$C$1048576,'FC 180'!BJ$5)</f>
        <v>0</v>
      </c>
      <c r="BK35" s="174">
        <f>SUMIFS('C. a Pagar'!$G$7:$G$1048576,'C. a Pagar'!$D$7:$D$1048576,'FC 180'!$B35,'C. a Pagar'!$C$7:$C$1048576,'FC 180'!BK$5)</f>
        <v>0</v>
      </c>
      <c r="BL35" s="174">
        <f>SUMIFS('C. a Pagar'!$G$7:$G$1048576,'C. a Pagar'!$D$7:$D$1048576,'FC 180'!$B35,'C. a Pagar'!$C$7:$C$1048576,'FC 180'!BL$5)</f>
        <v>0</v>
      </c>
      <c r="BM35" s="174">
        <f>SUMIFS('C. a Pagar'!$G$7:$G$1048576,'C. a Pagar'!$D$7:$D$1048576,'FC 180'!$B35,'C. a Pagar'!$C$7:$C$1048576,'FC 180'!BM$5)</f>
        <v>0</v>
      </c>
      <c r="BN35" s="174">
        <f>SUMIFS('C. a Pagar'!$G$7:$G$1048576,'C. a Pagar'!$D$7:$D$1048576,'FC 180'!$B35,'C. a Pagar'!$C$7:$C$1048576,'FC 180'!BN$5)</f>
        <v>0</v>
      </c>
      <c r="BO35" s="175">
        <f t="shared" si="67"/>
        <v>0</v>
      </c>
      <c r="BP35" s="174"/>
      <c r="BQ35" s="174"/>
      <c r="BR35" s="174"/>
      <c r="BS35" s="174"/>
      <c r="BT35" s="174"/>
      <c r="BU35" s="174"/>
      <c r="BV35" s="174"/>
      <c r="BW35" s="174"/>
      <c r="BX35" s="174"/>
      <c r="BY35" s="174"/>
      <c r="BZ35" s="174"/>
      <c r="CA35" s="174"/>
      <c r="CB35" s="174"/>
      <c r="CC35" s="174"/>
      <c r="CD35" s="174"/>
      <c r="CE35" s="174"/>
      <c r="CF35" s="174"/>
      <c r="CG35" s="174"/>
      <c r="CH35" s="174"/>
      <c r="CI35" s="174"/>
      <c r="CJ35" s="174"/>
      <c r="CK35" s="174"/>
      <c r="CL35" s="174"/>
      <c r="CM35" s="174"/>
      <c r="CN35" s="174"/>
      <c r="CO35" s="174"/>
      <c r="CP35" s="174"/>
      <c r="CQ35" s="174"/>
      <c r="CR35" s="174"/>
      <c r="CS35" s="174"/>
      <c r="CT35" s="174"/>
      <c r="CU35" s="175">
        <f t="shared" si="68"/>
        <v>0</v>
      </c>
      <c r="CV35" s="174"/>
      <c r="CW35" s="174"/>
      <c r="CX35" s="174"/>
      <c r="CY35" s="174"/>
      <c r="CZ35" s="174"/>
      <c r="DA35" s="174"/>
      <c r="DB35" s="174"/>
      <c r="DC35" s="174"/>
      <c r="DD35" s="174"/>
      <c r="DE35" s="174"/>
      <c r="DF35" s="174"/>
      <c r="DG35" s="174"/>
      <c r="DH35" s="174"/>
      <c r="DI35" s="174"/>
      <c r="DJ35" s="174"/>
      <c r="DK35" s="174"/>
      <c r="DL35" s="174"/>
      <c r="DM35" s="174"/>
      <c r="DN35" s="174"/>
      <c r="DO35" s="174"/>
      <c r="DP35" s="174"/>
      <c r="DQ35" s="174"/>
      <c r="DR35" s="174"/>
      <c r="DS35" s="174"/>
      <c r="DT35" s="174"/>
      <c r="DU35" s="174"/>
      <c r="DV35" s="174"/>
      <c r="DW35" s="174"/>
      <c r="DX35" s="174"/>
      <c r="DY35" s="174"/>
      <c r="DZ35" s="174"/>
      <c r="EA35" s="175">
        <f t="shared" si="69"/>
        <v>0</v>
      </c>
      <c r="EB35" s="174"/>
      <c r="EC35" s="174"/>
      <c r="ED35" s="174"/>
      <c r="EE35" s="174"/>
      <c r="EF35" s="174"/>
      <c r="EG35" s="174"/>
      <c r="EH35" s="174"/>
      <c r="EI35" s="174"/>
      <c r="EJ35" s="174"/>
      <c r="EK35" s="174"/>
      <c r="EL35" s="174"/>
      <c r="EM35" s="174"/>
      <c r="EN35" s="174"/>
      <c r="EO35" s="174"/>
      <c r="EP35" s="174"/>
      <c r="EQ35" s="174"/>
      <c r="ER35" s="174"/>
      <c r="ES35" s="174"/>
      <c r="ET35" s="174"/>
      <c r="EU35" s="174"/>
      <c r="EV35" s="174"/>
      <c r="EW35" s="174"/>
      <c r="EX35" s="174"/>
      <c r="EY35" s="174"/>
      <c r="EZ35" s="174"/>
      <c r="FA35" s="174"/>
      <c r="FB35" s="174"/>
      <c r="FC35" s="174"/>
      <c r="FD35" s="175">
        <f t="shared" si="70"/>
        <v>0</v>
      </c>
      <c r="FE35" s="174"/>
      <c r="FF35" s="174"/>
      <c r="FG35" s="174"/>
      <c r="FH35" s="174"/>
      <c r="FI35" s="174"/>
      <c r="FJ35" s="174"/>
      <c r="FK35" s="174"/>
      <c r="FL35" s="174"/>
      <c r="FM35" s="174"/>
      <c r="FN35" s="174"/>
      <c r="FO35" s="174"/>
      <c r="FP35" s="174"/>
      <c r="FQ35" s="174"/>
      <c r="FR35" s="174"/>
      <c r="FS35" s="174"/>
      <c r="FT35" s="174"/>
      <c r="FU35" s="174"/>
      <c r="FV35" s="174"/>
      <c r="FW35" s="174"/>
      <c r="FX35" s="174"/>
      <c r="FY35" s="174"/>
      <c r="FZ35" s="174"/>
      <c r="GA35" s="174"/>
      <c r="GB35" s="174"/>
      <c r="GC35" s="174"/>
      <c r="GD35" s="174"/>
      <c r="GE35" s="174"/>
      <c r="GF35" s="174"/>
      <c r="GG35" s="174"/>
      <c r="GH35" s="174"/>
      <c r="GI35" s="174"/>
      <c r="GJ35" s="175">
        <f t="shared" si="71"/>
        <v>0</v>
      </c>
      <c r="GK35" s="174"/>
      <c r="GL35" s="174"/>
      <c r="GM35" s="174"/>
      <c r="GN35" s="174"/>
      <c r="GO35" s="174"/>
      <c r="GP35" s="174"/>
      <c r="GQ35" s="174"/>
      <c r="GR35" s="174"/>
      <c r="GS35" s="174"/>
      <c r="GT35" s="174"/>
      <c r="GU35" s="174"/>
      <c r="GV35" s="174"/>
      <c r="GW35" s="174"/>
      <c r="GX35" s="174"/>
      <c r="GY35" s="174"/>
      <c r="GZ35" s="174"/>
      <c r="HA35" s="174"/>
      <c r="HB35" s="174"/>
      <c r="HC35" s="174"/>
      <c r="HD35" s="174"/>
      <c r="HE35" s="174"/>
      <c r="HF35" s="174"/>
      <c r="HG35" s="174"/>
      <c r="HH35" s="174"/>
      <c r="HI35" s="174"/>
      <c r="HJ35" s="174"/>
      <c r="HK35" s="174"/>
      <c r="HL35" s="174"/>
      <c r="HM35" s="174"/>
      <c r="HN35" s="174"/>
    </row>
    <row r="36" spans="1:222" ht="16.5" hidden="1" outlineLevel="1" thickBot="1" x14ac:dyDescent="0.3">
      <c r="A36" s="53">
        <v>31</v>
      </c>
      <c r="B36" s="56" t="str">
        <f>VLOOKUP(A36,Config!$A$8:$B$176,2,0)</f>
        <v>MATERIAL DE REVENDA</v>
      </c>
      <c r="C36" s="57"/>
      <c r="D36" s="61"/>
      <c r="E36" s="174">
        <f>SUMIFS('C. a Pagar'!$G$7:$G$1048576,'C. a Pagar'!$D$7:$D$1048576,'FC 180'!$B36,'C. a Pagar'!$C$7:$C$1048576,'FC 180'!E$5)</f>
        <v>0</v>
      </c>
      <c r="F36" s="174">
        <f>SUMIFS('C. a Pagar'!$G$7:$G$1048576,'C. a Pagar'!$D$7:$D$1048576,'FC 180'!$B36,'C. a Pagar'!$C$7:$C$1048576,'FC 180'!F$5)</f>
        <v>0</v>
      </c>
      <c r="G36" s="174">
        <f>SUMIFS('C. a Pagar'!$G$7:$G$1048576,'C. a Pagar'!$D$7:$D$1048576,'FC 180'!$B36,'C. a Pagar'!$C$7:$C$1048576,'FC 180'!G$5)</f>
        <v>0</v>
      </c>
      <c r="H36" s="174">
        <f>SUMIFS('C. a Pagar'!$G$7:$G$1048576,'C. a Pagar'!$D$7:$D$1048576,'FC 180'!$B36,'C. a Pagar'!$C$7:$C$1048576,'FC 180'!H$5)</f>
        <v>0</v>
      </c>
      <c r="I36" s="174">
        <f>SUMIFS('C. a Pagar'!$G$7:$G$1048576,'C. a Pagar'!$D$7:$D$1048576,'FC 180'!$B36,'C. a Pagar'!$C$7:$C$1048576,'FC 180'!I$5)</f>
        <v>0</v>
      </c>
      <c r="J36" s="174">
        <f>SUMIFS('C. a Pagar'!$G$7:$G$1048576,'C. a Pagar'!$D$7:$D$1048576,'FC 180'!$B36,'C. a Pagar'!$C$7:$C$1048576,'FC 180'!J$5)</f>
        <v>0</v>
      </c>
      <c r="K36" s="174">
        <f>SUMIFS('C. a Pagar'!$G$7:$G$1048576,'C. a Pagar'!$D$7:$D$1048576,'FC 180'!$B36,'C. a Pagar'!$C$7:$C$1048576,'FC 180'!K$5)</f>
        <v>0</v>
      </c>
      <c r="L36" s="174">
        <f>SUMIFS('C. a Pagar'!$G$7:$G$1048576,'C. a Pagar'!$D$7:$D$1048576,'FC 180'!$B36,'C. a Pagar'!$C$7:$C$1048576,'FC 180'!L$5)</f>
        <v>0</v>
      </c>
      <c r="M36" s="174">
        <f>SUMIFS('C. a Pagar'!$G$7:$G$1048576,'C. a Pagar'!$D$7:$D$1048576,'FC 180'!$B36,'C. a Pagar'!$C$7:$C$1048576,'FC 180'!M$5)</f>
        <v>0</v>
      </c>
      <c r="N36" s="174">
        <f>SUMIFS('C. a Pagar'!$G$7:$G$1048576,'C. a Pagar'!$D$7:$D$1048576,'FC 180'!$B36,'C. a Pagar'!$C$7:$C$1048576,'FC 180'!N$5)</f>
        <v>0</v>
      </c>
      <c r="O36" s="174">
        <f>SUMIFS('C. a Pagar'!$G$7:$G$1048576,'C. a Pagar'!$D$7:$D$1048576,'FC 180'!$B36,'C. a Pagar'!$C$7:$C$1048576,'FC 180'!O$5)</f>
        <v>0</v>
      </c>
      <c r="P36" s="174">
        <f>SUMIFS('C. a Pagar'!$G$7:$G$1048576,'C. a Pagar'!$D$7:$D$1048576,'FC 180'!$B36,'C. a Pagar'!$C$7:$C$1048576,'FC 180'!P$5)</f>
        <v>0</v>
      </c>
      <c r="Q36" s="174">
        <f>SUMIFS('C. a Pagar'!$G$7:$G$1048576,'C. a Pagar'!$D$7:$D$1048576,'FC 180'!$B36,'C. a Pagar'!$C$7:$C$1048576,'FC 180'!Q$5)</f>
        <v>0</v>
      </c>
      <c r="R36" s="174">
        <f>SUMIFS('C. a Pagar'!$G$7:$G$1048576,'C. a Pagar'!$D$7:$D$1048576,'FC 180'!$B36,'C. a Pagar'!$C$7:$C$1048576,'FC 180'!R$5)</f>
        <v>0</v>
      </c>
      <c r="S36" s="174">
        <f>SUMIFS('C. a Pagar'!$G$7:$G$1048576,'C. a Pagar'!$D$7:$D$1048576,'FC 180'!$B36,'C. a Pagar'!$C$7:$C$1048576,'FC 180'!S$5)</f>
        <v>0</v>
      </c>
      <c r="T36" s="174">
        <f>SUMIFS('C. a Pagar'!$G$7:$G$1048576,'C. a Pagar'!$D$7:$D$1048576,'FC 180'!$B36,'C. a Pagar'!$C$7:$C$1048576,'FC 180'!T$5)</f>
        <v>0</v>
      </c>
      <c r="U36" s="174">
        <f>SUMIFS('C. a Pagar'!$G$7:$G$1048576,'C. a Pagar'!$D$7:$D$1048576,'FC 180'!$B36,'C. a Pagar'!$C$7:$C$1048576,'FC 180'!U$5)</f>
        <v>0</v>
      </c>
      <c r="V36" s="174">
        <f>SUMIFS('C. a Pagar'!$G$7:$G$1048576,'C. a Pagar'!$D$7:$D$1048576,'FC 180'!$B36,'C. a Pagar'!$C$7:$C$1048576,'FC 180'!V$5)</f>
        <v>0</v>
      </c>
      <c r="W36" s="174">
        <f>SUMIFS('C. a Pagar'!$G$7:$G$1048576,'C. a Pagar'!$D$7:$D$1048576,'FC 180'!$B36,'C. a Pagar'!$C$7:$C$1048576,'FC 180'!W$5)</f>
        <v>0</v>
      </c>
      <c r="X36" s="174">
        <f>SUMIFS('C. a Pagar'!$G$7:$G$1048576,'C. a Pagar'!$D$7:$D$1048576,'FC 180'!$B36,'C. a Pagar'!$C$7:$C$1048576,'FC 180'!X$5)</f>
        <v>0</v>
      </c>
      <c r="Y36" s="174">
        <f>SUMIFS('C. a Pagar'!$G$7:$G$1048576,'C. a Pagar'!$D$7:$D$1048576,'FC 180'!$B36,'C. a Pagar'!$C$7:$C$1048576,'FC 180'!Y$5)</f>
        <v>0</v>
      </c>
      <c r="Z36" s="174">
        <f>SUMIFS('C. a Pagar'!$G$7:$G$1048576,'C. a Pagar'!$D$7:$D$1048576,'FC 180'!$B36,'C. a Pagar'!$C$7:$C$1048576,'FC 180'!Z$5)</f>
        <v>0</v>
      </c>
      <c r="AA36" s="174">
        <f>SUMIFS('C. a Pagar'!$G$7:$G$1048576,'C. a Pagar'!$D$7:$D$1048576,'FC 180'!$B36,'C. a Pagar'!$C$7:$C$1048576,'FC 180'!AA$5)</f>
        <v>0</v>
      </c>
      <c r="AB36" s="174">
        <f>SUMIFS('C. a Pagar'!$G$7:$G$1048576,'C. a Pagar'!$D$7:$D$1048576,'FC 180'!$B36,'C. a Pagar'!$C$7:$C$1048576,'FC 180'!AB$5)</f>
        <v>0</v>
      </c>
      <c r="AC36" s="174">
        <f>SUMIFS('C. a Pagar'!$G$7:$G$1048576,'C. a Pagar'!$D$7:$D$1048576,'FC 180'!$B36,'C. a Pagar'!$C$7:$C$1048576,'FC 180'!AC$5)</f>
        <v>0</v>
      </c>
      <c r="AD36" s="174">
        <f>SUMIFS('C. a Pagar'!$G$7:$G$1048576,'C. a Pagar'!$D$7:$D$1048576,'FC 180'!$B36,'C. a Pagar'!$C$7:$C$1048576,'FC 180'!AD$5)</f>
        <v>0</v>
      </c>
      <c r="AE36" s="174">
        <f>SUMIFS('C. a Pagar'!$G$7:$G$1048576,'C. a Pagar'!$D$7:$D$1048576,'FC 180'!$B36,'C. a Pagar'!$C$7:$C$1048576,'FC 180'!AE$5)</f>
        <v>0</v>
      </c>
      <c r="AF36" s="174">
        <f>SUMIFS('C. a Pagar'!$G$7:$G$1048576,'C. a Pagar'!$D$7:$D$1048576,'FC 180'!$B36,'C. a Pagar'!$C$7:$C$1048576,'FC 180'!AF$5)</f>
        <v>0</v>
      </c>
      <c r="AG36" s="174">
        <f>SUMIFS('C. a Pagar'!$G$7:$G$1048576,'C. a Pagar'!$D$7:$D$1048576,'FC 180'!$B36,'C. a Pagar'!$C$7:$C$1048576,'FC 180'!AG$5)</f>
        <v>0</v>
      </c>
      <c r="AH36" s="174">
        <f>SUMIFS('C. a Pagar'!$G$7:$G$1048576,'C. a Pagar'!$D$7:$D$1048576,'FC 180'!$B36,'C. a Pagar'!$C$7:$C$1048576,'FC 180'!AH$5)</f>
        <v>0</v>
      </c>
      <c r="AI36" s="174">
        <f>SUMIFS('C. a Pagar'!$G$7:$G$1048576,'C. a Pagar'!$D$7:$D$1048576,'FC 180'!$B36,'C. a Pagar'!$C$7:$C$1048576,'FC 180'!AI$5)</f>
        <v>0</v>
      </c>
      <c r="AJ36" s="175">
        <f t="shared" si="66"/>
        <v>0</v>
      </c>
      <c r="AK36" s="174">
        <f>SUMIFS('C. a Pagar'!$G$7:$G$1048576,'C. a Pagar'!$D$7:$D$1048576,'FC 180'!$B36,'C. a Pagar'!$C$7:$C$1048576,'FC 180'!AK$5)</f>
        <v>0</v>
      </c>
      <c r="AL36" s="174">
        <f>SUMIFS('C. a Pagar'!$G$7:$G$1048576,'C. a Pagar'!$D$7:$D$1048576,'FC 180'!$B36,'C. a Pagar'!$C$7:$C$1048576,'FC 180'!AL$5)</f>
        <v>0</v>
      </c>
      <c r="AM36" s="174">
        <f>SUMIFS('C. a Pagar'!$G$7:$G$1048576,'C. a Pagar'!$D$7:$D$1048576,'FC 180'!$B36,'C. a Pagar'!$C$7:$C$1048576,'FC 180'!AM$5)</f>
        <v>0</v>
      </c>
      <c r="AN36" s="174">
        <f>SUMIFS('C. a Pagar'!$G$7:$G$1048576,'C. a Pagar'!$D$7:$D$1048576,'FC 180'!$B36,'C. a Pagar'!$C$7:$C$1048576,'FC 180'!AN$5)</f>
        <v>0</v>
      </c>
      <c r="AO36" s="174">
        <f>SUMIFS('C. a Pagar'!$G$7:$G$1048576,'C. a Pagar'!$D$7:$D$1048576,'FC 180'!$B36,'C. a Pagar'!$C$7:$C$1048576,'FC 180'!AO$5)</f>
        <v>0</v>
      </c>
      <c r="AP36" s="174">
        <f>SUMIFS('C. a Pagar'!$G$7:$G$1048576,'C. a Pagar'!$D$7:$D$1048576,'FC 180'!$B36,'C. a Pagar'!$C$7:$C$1048576,'FC 180'!AP$5)</f>
        <v>0</v>
      </c>
      <c r="AQ36" s="174">
        <f>SUMIFS('C. a Pagar'!$G$7:$G$1048576,'C. a Pagar'!$D$7:$D$1048576,'FC 180'!$B36,'C. a Pagar'!$C$7:$C$1048576,'FC 180'!AQ$5)</f>
        <v>0</v>
      </c>
      <c r="AR36" s="174">
        <f>SUMIFS('C. a Pagar'!$G$7:$G$1048576,'C. a Pagar'!$D$7:$D$1048576,'FC 180'!$B36,'C. a Pagar'!$C$7:$C$1048576,'FC 180'!AR$5)</f>
        <v>0</v>
      </c>
      <c r="AS36" s="174">
        <f>SUMIFS('C. a Pagar'!$G$7:$G$1048576,'C. a Pagar'!$D$7:$D$1048576,'FC 180'!$B36,'C. a Pagar'!$C$7:$C$1048576,'FC 180'!AS$5)</f>
        <v>0</v>
      </c>
      <c r="AT36" s="174">
        <f>SUMIFS('C. a Pagar'!$G$7:$G$1048576,'C. a Pagar'!$D$7:$D$1048576,'FC 180'!$B36,'C. a Pagar'!$C$7:$C$1048576,'FC 180'!AT$5)</f>
        <v>0</v>
      </c>
      <c r="AU36" s="174">
        <f>SUMIFS('C. a Pagar'!$G$7:$G$1048576,'C. a Pagar'!$D$7:$D$1048576,'FC 180'!$B36,'C. a Pagar'!$C$7:$C$1048576,'FC 180'!AU$5)</f>
        <v>0</v>
      </c>
      <c r="AV36" s="174">
        <f>SUMIFS('C. a Pagar'!$G$7:$G$1048576,'C. a Pagar'!$D$7:$D$1048576,'FC 180'!$B36,'C. a Pagar'!$C$7:$C$1048576,'FC 180'!AV$5)</f>
        <v>0</v>
      </c>
      <c r="AW36" s="174">
        <f>SUMIFS('C. a Pagar'!$G$7:$G$1048576,'C. a Pagar'!$D$7:$D$1048576,'FC 180'!$B36,'C. a Pagar'!$C$7:$C$1048576,'FC 180'!AW$5)</f>
        <v>0</v>
      </c>
      <c r="AX36" s="174">
        <f>SUMIFS('C. a Pagar'!$G$7:$G$1048576,'C. a Pagar'!$D$7:$D$1048576,'FC 180'!$B36,'C. a Pagar'!$C$7:$C$1048576,'FC 180'!AX$5)</f>
        <v>0</v>
      </c>
      <c r="AY36" s="174">
        <f>SUMIFS('C. a Pagar'!$G$7:$G$1048576,'C. a Pagar'!$D$7:$D$1048576,'FC 180'!$B36,'C. a Pagar'!$C$7:$C$1048576,'FC 180'!AY$5)</f>
        <v>0</v>
      </c>
      <c r="AZ36" s="174">
        <f>SUMIFS('C. a Pagar'!$G$7:$G$1048576,'C. a Pagar'!$D$7:$D$1048576,'FC 180'!$B36,'C. a Pagar'!$C$7:$C$1048576,'FC 180'!AZ$5)</f>
        <v>0</v>
      </c>
      <c r="BA36" s="174">
        <f>SUMIFS('C. a Pagar'!$G$7:$G$1048576,'C. a Pagar'!$D$7:$D$1048576,'FC 180'!$B36,'C. a Pagar'!$C$7:$C$1048576,'FC 180'!BA$5)</f>
        <v>0</v>
      </c>
      <c r="BB36" s="174">
        <f>SUMIFS('C. a Pagar'!$G$7:$G$1048576,'C. a Pagar'!$D$7:$D$1048576,'FC 180'!$B36,'C. a Pagar'!$C$7:$C$1048576,'FC 180'!BB$5)</f>
        <v>0</v>
      </c>
      <c r="BC36" s="174">
        <f>SUMIFS('C. a Pagar'!$G$7:$G$1048576,'C. a Pagar'!$D$7:$D$1048576,'FC 180'!$B36,'C. a Pagar'!$C$7:$C$1048576,'FC 180'!BC$5)</f>
        <v>0</v>
      </c>
      <c r="BD36" s="174">
        <f>SUMIFS('C. a Pagar'!$G$7:$G$1048576,'C. a Pagar'!$D$7:$D$1048576,'FC 180'!$B36,'C. a Pagar'!$C$7:$C$1048576,'FC 180'!BD$5)</f>
        <v>0</v>
      </c>
      <c r="BE36" s="174">
        <f>SUMIFS('C. a Pagar'!$G$7:$G$1048576,'C. a Pagar'!$D$7:$D$1048576,'FC 180'!$B36,'C. a Pagar'!$C$7:$C$1048576,'FC 180'!BE$5)</f>
        <v>0</v>
      </c>
      <c r="BF36" s="174">
        <f>SUMIFS('C. a Pagar'!$G$7:$G$1048576,'C. a Pagar'!$D$7:$D$1048576,'FC 180'!$B36,'C. a Pagar'!$C$7:$C$1048576,'FC 180'!BF$5)</f>
        <v>0</v>
      </c>
      <c r="BG36" s="174">
        <f>SUMIFS('C. a Pagar'!$G$7:$G$1048576,'C. a Pagar'!$D$7:$D$1048576,'FC 180'!$B36,'C. a Pagar'!$C$7:$C$1048576,'FC 180'!BG$5)</f>
        <v>0</v>
      </c>
      <c r="BH36" s="174">
        <f>SUMIFS('C. a Pagar'!$G$7:$G$1048576,'C. a Pagar'!$D$7:$D$1048576,'FC 180'!$B36,'C. a Pagar'!$C$7:$C$1048576,'FC 180'!BH$5)</f>
        <v>0</v>
      </c>
      <c r="BI36" s="174">
        <f>SUMIFS('C. a Pagar'!$G$7:$G$1048576,'C. a Pagar'!$D$7:$D$1048576,'FC 180'!$B36,'C. a Pagar'!$C$7:$C$1048576,'FC 180'!BI$5)</f>
        <v>0</v>
      </c>
      <c r="BJ36" s="174">
        <f>SUMIFS('C. a Pagar'!$G$7:$G$1048576,'C. a Pagar'!$D$7:$D$1048576,'FC 180'!$B36,'C. a Pagar'!$C$7:$C$1048576,'FC 180'!BJ$5)</f>
        <v>0</v>
      </c>
      <c r="BK36" s="174">
        <f>SUMIFS('C. a Pagar'!$G$7:$G$1048576,'C. a Pagar'!$D$7:$D$1048576,'FC 180'!$B36,'C. a Pagar'!$C$7:$C$1048576,'FC 180'!BK$5)</f>
        <v>0</v>
      </c>
      <c r="BL36" s="174">
        <f>SUMIFS('C. a Pagar'!$G$7:$G$1048576,'C. a Pagar'!$D$7:$D$1048576,'FC 180'!$B36,'C. a Pagar'!$C$7:$C$1048576,'FC 180'!BL$5)</f>
        <v>0</v>
      </c>
      <c r="BM36" s="174">
        <f>SUMIFS('C. a Pagar'!$G$7:$G$1048576,'C. a Pagar'!$D$7:$D$1048576,'FC 180'!$B36,'C. a Pagar'!$C$7:$C$1048576,'FC 180'!BM$5)</f>
        <v>0</v>
      </c>
      <c r="BN36" s="174">
        <f>SUMIFS('C. a Pagar'!$G$7:$G$1048576,'C. a Pagar'!$D$7:$D$1048576,'FC 180'!$B36,'C. a Pagar'!$C$7:$C$1048576,'FC 180'!BN$5)</f>
        <v>0</v>
      </c>
      <c r="BO36" s="175">
        <f t="shared" si="67"/>
        <v>0</v>
      </c>
      <c r="BP36" s="174"/>
      <c r="BQ36" s="174"/>
      <c r="BR36" s="174"/>
      <c r="BS36" s="174"/>
      <c r="BT36" s="174"/>
      <c r="BU36" s="174"/>
      <c r="BV36" s="174"/>
      <c r="BW36" s="174"/>
      <c r="BX36" s="174"/>
      <c r="BY36" s="174"/>
      <c r="BZ36" s="174"/>
      <c r="CA36" s="174"/>
      <c r="CB36" s="174"/>
      <c r="CC36" s="174"/>
      <c r="CD36" s="174"/>
      <c r="CE36" s="174"/>
      <c r="CF36" s="174"/>
      <c r="CG36" s="174"/>
      <c r="CH36" s="174"/>
      <c r="CI36" s="174"/>
      <c r="CJ36" s="174"/>
      <c r="CK36" s="174"/>
      <c r="CL36" s="174"/>
      <c r="CM36" s="174"/>
      <c r="CN36" s="174"/>
      <c r="CO36" s="174"/>
      <c r="CP36" s="174"/>
      <c r="CQ36" s="174"/>
      <c r="CR36" s="174"/>
      <c r="CS36" s="174"/>
      <c r="CT36" s="174"/>
      <c r="CU36" s="175">
        <f t="shared" si="68"/>
        <v>0</v>
      </c>
      <c r="CV36" s="174"/>
      <c r="CW36" s="174"/>
      <c r="CX36" s="174"/>
      <c r="CY36" s="174"/>
      <c r="CZ36" s="174"/>
      <c r="DA36" s="174"/>
      <c r="DB36" s="174"/>
      <c r="DC36" s="174"/>
      <c r="DD36" s="174"/>
      <c r="DE36" s="174"/>
      <c r="DF36" s="174"/>
      <c r="DG36" s="174"/>
      <c r="DH36" s="174"/>
      <c r="DI36" s="174"/>
      <c r="DJ36" s="174"/>
      <c r="DK36" s="174"/>
      <c r="DL36" s="174"/>
      <c r="DM36" s="174"/>
      <c r="DN36" s="174"/>
      <c r="DO36" s="174"/>
      <c r="DP36" s="174"/>
      <c r="DQ36" s="174"/>
      <c r="DR36" s="174"/>
      <c r="DS36" s="174"/>
      <c r="DT36" s="174"/>
      <c r="DU36" s="174"/>
      <c r="DV36" s="174"/>
      <c r="DW36" s="174"/>
      <c r="DX36" s="174"/>
      <c r="DY36" s="174"/>
      <c r="DZ36" s="174"/>
      <c r="EA36" s="175">
        <f t="shared" si="69"/>
        <v>0</v>
      </c>
      <c r="EB36" s="174"/>
      <c r="EC36" s="174"/>
      <c r="ED36" s="174"/>
      <c r="EE36" s="174"/>
      <c r="EF36" s="174"/>
      <c r="EG36" s="174"/>
      <c r="EH36" s="174"/>
      <c r="EI36" s="174"/>
      <c r="EJ36" s="174"/>
      <c r="EK36" s="174"/>
      <c r="EL36" s="174"/>
      <c r="EM36" s="174"/>
      <c r="EN36" s="174"/>
      <c r="EO36" s="174"/>
      <c r="EP36" s="174"/>
      <c r="EQ36" s="174"/>
      <c r="ER36" s="174"/>
      <c r="ES36" s="174"/>
      <c r="ET36" s="174"/>
      <c r="EU36" s="174"/>
      <c r="EV36" s="174"/>
      <c r="EW36" s="174"/>
      <c r="EX36" s="174"/>
      <c r="EY36" s="174"/>
      <c r="EZ36" s="174"/>
      <c r="FA36" s="174"/>
      <c r="FB36" s="174"/>
      <c r="FC36" s="174"/>
      <c r="FD36" s="175">
        <f t="shared" si="70"/>
        <v>0</v>
      </c>
      <c r="FE36" s="174"/>
      <c r="FF36" s="174"/>
      <c r="FG36" s="174"/>
      <c r="FH36" s="174"/>
      <c r="FI36" s="174"/>
      <c r="FJ36" s="174"/>
      <c r="FK36" s="174"/>
      <c r="FL36" s="174"/>
      <c r="FM36" s="174"/>
      <c r="FN36" s="174"/>
      <c r="FO36" s="174"/>
      <c r="FP36" s="174"/>
      <c r="FQ36" s="174"/>
      <c r="FR36" s="174"/>
      <c r="FS36" s="174"/>
      <c r="FT36" s="174"/>
      <c r="FU36" s="174"/>
      <c r="FV36" s="174"/>
      <c r="FW36" s="174"/>
      <c r="FX36" s="174"/>
      <c r="FY36" s="174"/>
      <c r="FZ36" s="174"/>
      <c r="GA36" s="174"/>
      <c r="GB36" s="174"/>
      <c r="GC36" s="174"/>
      <c r="GD36" s="174"/>
      <c r="GE36" s="174"/>
      <c r="GF36" s="174"/>
      <c r="GG36" s="174"/>
      <c r="GH36" s="174"/>
      <c r="GI36" s="174"/>
      <c r="GJ36" s="175">
        <f t="shared" si="71"/>
        <v>0</v>
      </c>
      <c r="GK36" s="174"/>
      <c r="GL36" s="174"/>
      <c r="GM36" s="174"/>
      <c r="GN36" s="174"/>
      <c r="GO36" s="174"/>
      <c r="GP36" s="174"/>
      <c r="GQ36" s="174"/>
      <c r="GR36" s="174"/>
      <c r="GS36" s="174"/>
      <c r="GT36" s="174"/>
      <c r="GU36" s="174"/>
      <c r="GV36" s="174"/>
      <c r="GW36" s="174"/>
      <c r="GX36" s="174"/>
      <c r="GY36" s="174"/>
      <c r="GZ36" s="174"/>
      <c r="HA36" s="174"/>
      <c r="HB36" s="174"/>
      <c r="HC36" s="174"/>
      <c r="HD36" s="174"/>
      <c r="HE36" s="174"/>
      <c r="HF36" s="174"/>
      <c r="HG36" s="174"/>
      <c r="HH36" s="174"/>
      <c r="HI36" s="174"/>
      <c r="HJ36" s="174"/>
      <c r="HK36" s="174"/>
      <c r="HL36" s="174"/>
      <c r="HM36" s="174"/>
      <c r="HN36" s="174"/>
    </row>
    <row r="37" spans="1:222" hidden="1" outlineLevel="1" x14ac:dyDescent="0.25">
      <c r="A37" s="53">
        <v>32</v>
      </c>
      <c r="B37" s="56" t="str">
        <f>VLOOKUP(A37,Config!$A$8:$B$176,2,0)</f>
        <v>SERVIÇOS TERCEIROS - CMV</v>
      </c>
      <c r="C37" s="57"/>
      <c r="D37" s="61"/>
      <c r="E37" s="174">
        <f>SUMIFS('C. a Pagar'!$G$7:$G$1048576,'C. a Pagar'!$D$7:$D$1048576,'FC 180'!$B37,'C. a Pagar'!$C$7:$C$1048576,'FC 180'!E$5)</f>
        <v>0</v>
      </c>
      <c r="F37" s="174">
        <f>SUMIFS('C. a Pagar'!$G$7:$G$1048576,'C. a Pagar'!$D$7:$D$1048576,'FC 180'!$B37,'C. a Pagar'!$C$7:$C$1048576,'FC 180'!F$5)</f>
        <v>0</v>
      </c>
      <c r="G37" s="174">
        <f>SUMIFS('C. a Pagar'!$G$7:$G$1048576,'C. a Pagar'!$D$7:$D$1048576,'FC 180'!$B37,'C. a Pagar'!$C$7:$C$1048576,'FC 180'!G$5)</f>
        <v>0</v>
      </c>
      <c r="H37" s="174">
        <f>SUMIFS('C. a Pagar'!$G$7:$G$1048576,'C. a Pagar'!$D$7:$D$1048576,'FC 180'!$B37,'C. a Pagar'!$C$7:$C$1048576,'FC 180'!H$5)</f>
        <v>0</v>
      </c>
      <c r="I37" s="174">
        <f>SUMIFS('C. a Pagar'!$G$7:$G$1048576,'C. a Pagar'!$D$7:$D$1048576,'FC 180'!$B37,'C. a Pagar'!$C$7:$C$1048576,'FC 180'!I$5)</f>
        <v>0</v>
      </c>
      <c r="J37" s="174">
        <f>SUMIFS('C. a Pagar'!$G$7:$G$1048576,'C. a Pagar'!$D$7:$D$1048576,'FC 180'!$B37,'C. a Pagar'!$C$7:$C$1048576,'FC 180'!J$5)</f>
        <v>0</v>
      </c>
      <c r="K37" s="174">
        <f>SUMIFS('C. a Pagar'!$G$7:$G$1048576,'C. a Pagar'!$D$7:$D$1048576,'FC 180'!$B37,'C. a Pagar'!$C$7:$C$1048576,'FC 180'!K$5)</f>
        <v>0</v>
      </c>
      <c r="L37" s="174">
        <f>SUMIFS('C. a Pagar'!$G$7:$G$1048576,'C. a Pagar'!$D$7:$D$1048576,'FC 180'!$B37,'C. a Pagar'!$C$7:$C$1048576,'FC 180'!L$5)</f>
        <v>0</v>
      </c>
      <c r="M37" s="174">
        <f>SUMIFS('C. a Pagar'!$G$7:$G$1048576,'C. a Pagar'!$D$7:$D$1048576,'FC 180'!$B37,'C. a Pagar'!$C$7:$C$1048576,'FC 180'!M$5)</f>
        <v>0</v>
      </c>
      <c r="N37" s="174">
        <f>SUMIFS('C. a Pagar'!$G$7:$G$1048576,'C. a Pagar'!$D$7:$D$1048576,'FC 180'!$B37,'C. a Pagar'!$C$7:$C$1048576,'FC 180'!N$5)</f>
        <v>0</v>
      </c>
      <c r="O37" s="174">
        <f>SUMIFS('C. a Pagar'!$G$7:$G$1048576,'C. a Pagar'!$D$7:$D$1048576,'FC 180'!$B37,'C. a Pagar'!$C$7:$C$1048576,'FC 180'!O$5)</f>
        <v>0</v>
      </c>
      <c r="P37" s="174">
        <f>SUMIFS('C. a Pagar'!$G$7:$G$1048576,'C. a Pagar'!$D$7:$D$1048576,'FC 180'!$B37,'C. a Pagar'!$C$7:$C$1048576,'FC 180'!P$5)</f>
        <v>0</v>
      </c>
      <c r="Q37" s="174">
        <f>SUMIFS('C. a Pagar'!$G$7:$G$1048576,'C. a Pagar'!$D$7:$D$1048576,'FC 180'!$B37,'C. a Pagar'!$C$7:$C$1048576,'FC 180'!Q$5)</f>
        <v>0</v>
      </c>
      <c r="R37" s="174">
        <f>SUMIFS('C. a Pagar'!$G$7:$G$1048576,'C. a Pagar'!$D$7:$D$1048576,'FC 180'!$B37,'C. a Pagar'!$C$7:$C$1048576,'FC 180'!R$5)</f>
        <v>0</v>
      </c>
      <c r="S37" s="174">
        <f>SUMIFS('C. a Pagar'!$G$7:$G$1048576,'C. a Pagar'!$D$7:$D$1048576,'FC 180'!$B37,'C. a Pagar'!$C$7:$C$1048576,'FC 180'!S$5)</f>
        <v>0</v>
      </c>
      <c r="T37" s="174">
        <f>SUMIFS('C. a Pagar'!$G$7:$G$1048576,'C. a Pagar'!$D$7:$D$1048576,'FC 180'!$B37,'C. a Pagar'!$C$7:$C$1048576,'FC 180'!T$5)</f>
        <v>0</v>
      </c>
      <c r="U37" s="174">
        <f>SUMIFS('C. a Pagar'!$G$7:$G$1048576,'C. a Pagar'!$D$7:$D$1048576,'FC 180'!$B37,'C. a Pagar'!$C$7:$C$1048576,'FC 180'!U$5)</f>
        <v>0</v>
      </c>
      <c r="V37" s="174">
        <f>SUMIFS('C. a Pagar'!$G$7:$G$1048576,'C. a Pagar'!$D$7:$D$1048576,'FC 180'!$B37,'C. a Pagar'!$C$7:$C$1048576,'FC 180'!V$5)</f>
        <v>0</v>
      </c>
      <c r="W37" s="174">
        <f>SUMIFS('C. a Pagar'!$G$7:$G$1048576,'C. a Pagar'!$D$7:$D$1048576,'FC 180'!$B37,'C. a Pagar'!$C$7:$C$1048576,'FC 180'!W$5)</f>
        <v>0</v>
      </c>
      <c r="X37" s="174">
        <f>SUMIFS('C. a Pagar'!$G$7:$G$1048576,'C. a Pagar'!$D$7:$D$1048576,'FC 180'!$B37,'C. a Pagar'!$C$7:$C$1048576,'FC 180'!X$5)</f>
        <v>0</v>
      </c>
      <c r="Y37" s="174">
        <f>SUMIFS('C. a Pagar'!$G$7:$G$1048576,'C. a Pagar'!$D$7:$D$1048576,'FC 180'!$B37,'C. a Pagar'!$C$7:$C$1048576,'FC 180'!Y$5)</f>
        <v>0</v>
      </c>
      <c r="Z37" s="174">
        <f>SUMIFS('C. a Pagar'!$G$7:$G$1048576,'C. a Pagar'!$D$7:$D$1048576,'FC 180'!$B37,'C. a Pagar'!$C$7:$C$1048576,'FC 180'!Z$5)</f>
        <v>0</v>
      </c>
      <c r="AA37" s="174">
        <f>SUMIFS('C. a Pagar'!$G$7:$G$1048576,'C. a Pagar'!$D$7:$D$1048576,'FC 180'!$B37,'C. a Pagar'!$C$7:$C$1048576,'FC 180'!AA$5)</f>
        <v>0</v>
      </c>
      <c r="AB37" s="174">
        <f>SUMIFS('C. a Pagar'!$G$7:$G$1048576,'C. a Pagar'!$D$7:$D$1048576,'FC 180'!$B37,'C. a Pagar'!$C$7:$C$1048576,'FC 180'!AB$5)</f>
        <v>0</v>
      </c>
      <c r="AC37" s="174">
        <f>SUMIFS('C. a Pagar'!$G$7:$G$1048576,'C. a Pagar'!$D$7:$D$1048576,'FC 180'!$B37,'C. a Pagar'!$C$7:$C$1048576,'FC 180'!AC$5)</f>
        <v>0</v>
      </c>
      <c r="AD37" s="174">
        <f>SUMIFS('C. a Pagar'!$G$7:$G$1048576,'C. a Pagar'!$D$7:$D$1048576,'FC 180'!$B37,'C. a Pagar'!$C$7:$C$1048576,'FC 180'!AD$5)</f>
        <v>0</v>
      </c>
      <c r="AE37" s="174">
        <f>SUMIFS('C. a Pagar'!$G$7:$G$1048576,'C. a Pagar'!$D$7:$D$1048576,'FC 180'!$B37,'C. a Pagar'!$C$7:$C$1048576,'FC 180'!AE$5)</f>
        <v>0</v>
      </c>
      <c r="AF37" s="174">
        <f>SUMIFS('C. a Pagar'!$G$7:$G$1048576,'C. a Pagar'!$D$7:$D$1048576,'FC 180'!$B37,'C. a Pagar'!$C$7:$C$1048576,'FC 180'!AF$5)</f>
        <v>0</v>
      </c>
      <c r="AG37" s="174">
        <f>SUMIFS('C. a Pagar'!$G$7:$G$1048576,'C. a Pagar'!$D$7:$D$1048576,'FC 180'!$B37,'C. a Pagar'!$C$7:$C$1048576,'FC 180'!AG$5)</f>
        <v>0</v>
      </c>
      <c r="AH37" s="174">
        <f>SUMIFS('C. a Pagar'!$G$7:$G$1048576,'C. a Pagar'!$D$7:$D$1048576,'FC 180'!$B37,'C. a Pagar'!$C$7:$C$1048576,'FC 180'!AH$5)</f>
        <v>0</v>
      </c>
      <c r="AI37" s="174">
        <f>SUMIFS('C. a Pagar'!$G$7:$G$1048576,'C. a Pagar'!$D$7:$D$1048576,'FC 180'!$B37,'C. a Pagar'!$C$7:$C$1048576,'FC 180'!AI$5)</f>
        <v>0</v>
      </c>
      <c r="AJ37" s="177">
        <f t="shared" si="66"/>
        <v>0</v>
      </c>
      <c r="AK37" s="174">
        <f>SUMIFS('C. a Pagar'!$G$7:$G$1048576,'C. a Pagar'!$D$7:$D$1048576,'FC 180'!$B37,'C. a Pagar'!$C$7:$C$1048576,'FC 180'!AK$5)</f>
        <v>0</v>
      </c>
      <c r="AL37" s="174">
        <f>SUMIFS('C. a Pagar'!$G$7:$G$1048576,'C. a Pagar'!$D$7:$D$1048576,'FC 180'!$B37,'C. a Pagar'!$C$7:$C$1048576,'FC 180'!AL$5)</f>
        <v>0</v>
      </c>
      <c r="AM37" s="174">
        <f>SUMIFS('C. a Pagar'!$G$7:$G$1048576,'C. a Pagar'!$D$7:$D$1048576,'FC 180'!$B37,'C. a Pagar'!$C$7:$C$1048576,'FC 180'!AM$5)</f>
        <v>0</v>
      </c>
      <c r="AN37" s="174">
        <f>SUMIFS('C. a Pagar'!$G$7:$G$1048576,'C. a Pagar'!$D$7:$D$1048576,'FC 180'!$B37,'C. a Pagar'!$C$7:$C$1048576,'FC 180'!AN$5)</f>
        <v>0</v>
      </c>
      <c r="AO37" s="174">
        <f>SUMIFS('C. a Pagar'!$G$7:$G$1048576,'C. a Pagar'!$D$7:$D$1048576,'FC 180'!$B37,'C. a Pagar'!$C$7:$C$1048576,'FC 180'!AO$5)</f>
        <v>0</v>
      </c>
      <c r="AP37" s="174">
        <f>SUMIFS('C. a Pagar'!$G$7:$G$1048576,'C. a Pagar'!$D$7:$D$1048576,'FC 180'!$B37,'C. a Pagar'!$C$7:$C$1048576,'FC 180'!AP$5)</f>
        <v>0</v>
      </c>
      <c r="AQ37" s="174">
        <f>SUMIFS('C. a Pagar'!$G$7:$G$1048576,'C. a Pagar'!$D$7:$D$1048576,'FC 180'!$B37,'C. a Pagar'!$C$7:$C$1048576,'FC 180'!AQ$5)</f>
        <v>0</v>
      </c>
      <c r="AR37" s="174">
        <f>SUMIFS('C. a Pagar'!$G$7:$G$1048576,'C. a Pagar'!$D$7:$D$1048576,'FC 180'!$B37,'C. a Pagar'!$C$7:$C$1048576,'FC 180'!AR$5)</f>
        <v>0</v>
      </c>
      <c r="AS37" s="174">
        <f>SUMIFS('C. a Pagar'!$G$7:$G$1048576,'C. a Pagar'!$D$7:$D$1048576,'FC 180'!$B37,'C. a Pagar'!$C$7:$C$1048576,'FC 180'!AS$5)</f>
        <v>0</v>
      </c>
      <c r="AT37" s="174">
        <f>SUMIFS('C. a Pagar'!$G$7:$G$1048576,'C. a Pagar'!$D$7:$D$1048576,'FC 180'!$B37,'C. a Pagar'!$C$7:$C$1048576,'FC 180'!AT$5)</f>
        <v>0</v>
      </c>
      <c r="AU37" s="174">
        <f>SUMIFS('C. a Pagar'!$G$7:$G$1048576,'C. a Pagar'!$D$7:$D$1048576,'FC 180'!$B37,'C. a Pagar'!$C$7:$C$1048576,'FC 180'!AU$5)</f>
        <v>0</v>
      </c>
      <c r="AV37" s="174">
        <f>SUMIFS('C. a Pagar'!$G$7:$G$1048576,'C. a Pagar'!$D$7:$D$1048576,'FC 180'!$B37,'C. a Pagar'!$C$7:$C$1048576,'FC 180'!AV$5)</f>
        <v>0</v>
      </c>
      <c r="AW37" s="174">
        <f>SUMIFS('C. a Pagar'!$G$7:$G$1048576,'C. a Pagar'!$D$7:$D$1048576,'FC 180'!$B37,'C. a Pagar'!$C$7:$C$1048576,'FC 180'!AW$5)</f>
        <v>0</v>
      </c>
      <c r="AX37" s="174">
        <f>SUMIFS('C. a Pagar'!$G$7:$G$1048576,'C. a Pagar'!$D$7:$D$1048576,'FC 180'!$B37,'C. a Pagar'!$C$7:$C$1048576,'FC 180'!AX$5)</f>
        <v>0</v>
      </c>
      <c r="AY37" s="174">
        <f>SUMIFS('C. a Pagar'!$G$7:$G$1048576,'C. a Pagar'!$D$7:$D$1048576,'FC 180'!$B37,'C. a Pagar'!$C$7:$C$1048576,'FC 180'!AY$5)</f>
        <v>0</v>
      </c>
      <c r="AZ37" s="174">
        <f>SUMIFS('C. a Pagar'!$G$7:$G$1048576,'C. a Pagar'!$D$7:$D$1048576,'FC 180'!$B37,'C. a Pagar'!$C$7:$C$1048576,'FC 180'!AZ$5)</f>
        <v>0</v>
      </c>
      <c r="BA37" s="174">
        <f>SUMIFS('C. a Pagar'!$G$7:$G$1048576,'C. a Pagar'!$D$7:$D$1048576,'FC 180'!$B37,'C. a Pagar'!$C$7:$C$1048576,'FC 180'!BA$5)</f>
        <v>0</v>
      </c>
      <c r="BB37" s="174">
        <f>SUMIFS('C. a Pagar'!$G$7:$G$1048576,'C. a Pagar'!$D$7:$D$1048576,'FC 180'!$B37,'C. a Pagar'!$C$7:$C$1048576,'FC 180'!BB$5)</f>
        <v>0</v>
      </c>
      <c r="BC37" s="174">
        <f>SUMIFS('C. a Pagar'!$G$7:$G$1048576,'C. a Pagar'!$D$7:$D$1048576,'FC 180'!$B37,'C. a Pagar'!$C$7:$C$1048576,'FC 180'!BC$5)</f>
        <v>0</v>
      </c>
      <c r="BD37" s="174">
        <f>SUMIFS('C. a Pagar'!$G$7:$G$1048576,'C. a Pagar'!$D$7:$D$1048576,'FC 180'!$B37,'C. a Pagar'!$C$7:$C$1048576,'FC 180'!BD$5)</f>
        <v>0</v>
      </c>
      <c r="BE37" s="174">
        <f>SUMIFS('C. a Pagar'!$G$7:$G$1048576,'C. a Pagar'!$D$7:$D$1048576,'FC 180'!$B37,'C. a Pagar'!$C$7:$C$1048576,'FC 180'!BE$5)</f>
        <v>0</v>
      </c>
      <c r="BF37" s="174">
        <f>SUMIFS('C. a Pagar'!$G$7:$G$1048576,'C. a Pagar'!$D$7:$D$1048576,'FC 180'!$B37,'C. a Pagar'!$C$7:$C$1048576,'FC 180'!BF$5)</f>
        <v>0</v>
      </c>
      <c r="BG37" s="174">
        <f>SUMIFS('C. a Pagar'!$G$7:$G$1048576,'C. a Pagar'!$D$7:$D$1048576,'FC 180'!$B37,'C. a Pagar'!$C$7:$C$1048576,'FC 180'!BG$5)</f>
        <v>0</v>
      </c>
      <c r="BH37" s="174">
        <f>SUMIFS('C. a Pagar'!$G$7:$G$1048576,'C. a Pagar'!$D$7:$D$1048576,'FC 180'!$B37,'C. a Pagar'!$C$7:$C$1048576,'FC 180'!BH$5)</f>
        <v>0</v>
      </c>
      <c r="BI37" s="174">
        <f>SUMIFS('C. a Pagar'!$G$7:$G$1048576,'C. a Pagar'!$D$7:$D$1048576,'FC 180'!$B37,'C. a Pagar'!$C$7:$C$1048576,'FC 180'!BI$5)</f>
        <v>0</v>
      </c>
      <c r="BJ37" s="174">
        <f>SUMIFS('C. a Pagar'!$G$7:$G$1048576,'C. a Pagar'!$D$7:$D$1048576,'FC 180'!$B37,'C. a Pagar'!$C$7:$C$1048576,'FC 180'!BJ$5)</f>
        <v>0</v>
      </c>
      <c r="BK37" s="174">
        <f>SUMIFS('C. a Pagar'!$G$7:$G$1048576,'C. a Pagar'!$D$7:$D$1048576,'FC 180'!$B37,'C. a Pagar'!$C$7:$C$1048576,'FC 180'!BK$5)</f>
        <v>0</v>
      </c>
      <c r="BL37" s="174">
        <f>SUMIFS('C. a Pagar'!$G$7:$G$1048576,'C. a Pagar'!$D$7:$D$1048576,'FC 180'!$B37,'C. a Pagar'!$C$7:$C$1048576,'FC 180'!BL$5)</f>
        <v>0</v>
      </c>
      <c r="BM37" s="174">
        <f>SUMIFS('C. a Pagar'!$G$7:$G$1048576,'C. a Pagar'!$D$7:$D$1048576,'FC 180'!$B37,'C. a Pagar'!$C$7:$C$1048576,'FC 180'!BM$5)</f>
        <v>0</v>
      </c>
      <c r="BN37" s="174">
        <f>SUMIFS('C. a Pagar'!$G$7:$G$1048576,'C. a Pagar'!$D$7:$D$1048576,'FC 180'!$B37,'C. a Pagar'!$C$7:$C$1048576,'FC 180'!BN$5)</f>
        <v>0</v>
      </c>
      <c r="BO37" s="177">
        <f t="shared" si="67"/>
        <v>0</v>
      </c>
      <c r="BP37" s="174"/>
      <c r="BQ37" s="174"/>
      <c r="BR37" s="174"/>
      <c r="BS37" s="174"/>
      <c r="BT37" s="174"/>
      <c r="BU37" s="174"/>
      <c r="BV37" s="174"/>
      <c r="BW37" s="174"/>
      <c r="BX37" s="174"/>
      <c r="BY37" s="174"/>
      <c r="BZ37" s="174"/>
      <c r="CA37" s="174"/>
      <c r="CB37" s="174"/>
      <c r="CC37" s="174"/>
      <c r="CD37" s="174"/>
      <c r="CE37" s="174"/>
      <c r="CF37" s="174"/>
      <c r="CG37" s="174"/>
      <c r="CH37" s="174"/>
      <c r="CI37" s="174"/>
      <c r="CJ37" s="174"/>
      <c r="CK37" s="174"/>
      <c r="CL37" s="174"/>
      <c r="CM37" s="174"/>
      <c r="CN37" s="174"/>
      <c r="CO37" s="174"/>
      <c r="CP37" s="174"/>
      <c r="CQ37" s="174"/>
      <c r="CR37" s="174"/>
      <c r="CS37" s="174"/>
      <c r="CT37" s="174"/>
      <c r="CU37" s="177">
        <f t="shared" si="68"/>
        <v>0</v>
      </c>
      <c r="CV37" s="174"/>
      <c r="CW37" s="174"/>
      <c r="CX37" s="174"/>
      <c r="CY37" s="174"/>
      <c r="CZ37" s="174"/>
      <c r="DA37" s="174"/>
      <c r="DB37" s="174"/>
      <c r="DC37" s="174"/>
      <c r="DD37" s="174"/>
      <c r="DE37" s="174"/>
      <c r="DF37" s="174"/>
      <c r="DG37" s="174"/>
      <c r="DH37" s="174"/>
      <c r="DI37" s="174"/>
      <c r="DJ37" s="174"/>
      <c r="DK37" s="174"/>
      <c r="DL37" s="174"/>
      <c r="DM37" s="174"/>
      <c r="DN37" s="174"/>
      <c r="DO37" s="174"/>
      <c r="DP37" s="174"/>
      <c r="DQ37" s="174"/>
      <c r="DR37" s="174"/>
      <c r="DS37" s="174"/>
      <c r="DT37" s="174"/>
      <c r="DU37" s="174"/>
      <c r="DV37" s="174"/>
      <c r="DW37" s="174"/>
      <c r="DX37" s="174"/>
      <c r="DY37" s="174"/>
      <c r="DZ37" s="174"/>
      <c r="EA37" s="177">
        <f t="shared" si="69"/>
        <v>0</v>
      </c>
      <c r="EB37" s="174"/>
      <c r="EC37" s="174"/>
      <c r="ED37" s="174"/>
      <c r="EE37" s="174"/>
      <c r="EF37" s="174"/>
      <c r="EG37" s="174"/>
      <c r="EH37" s="174"/>
      <c r="EI37" s="174"/>
      <c r="EJ37" s="174"/>
      <c r="EK37" s="174"/>
      <c r="EL37" s="174"/>
      <c r="EM37" s="174"/>
      <c r="EN37" s="174"/>
      <c r="EO37" s="174"/>
      <c r="EP37" s="174"/>
      <c r="EQ37" s="174"/>
      <c r="ER37" s="174"/>
      <c r="ES37" s="174"/>
      <c r="ET37" s="174"/>
      <c r="EU37" s="174"/>
      <c r="EV37" s="174"/>
      <c r="EW37" s="174"/>
      <c r="EX37" s="174"/>
      <c r="EY37" s="174"/>
      <c r="EZ37" s="174"/>
      <c r="FA37" s="174"/>
      <c r="FB37" s="174"/>
      <c r="FC37" s="174"/>
      <c r="FD37" s="177">
        <f t="shared" si="70"/>
        <v>0</v>
      </c>
      <c r="FE37" s="174"/>
      <c r="FF37" s="174"/>
      <c r="FG37" s="174"/>
      <c r="FH37" s="174"/>
      <c r="FI37" s="174"/>
      <c r="FJ37" s="174"/>
      <c r="FK37" s="174"/>
      <c r="FL37" s="174"/>
      <c r="FM37" s="174"/>
      <c r="FN37" s="174"/>
      <c r="FO37" s="174"/>
      <c r="FP37" s="174"/>
      <c r="FQ37" s="174"/>
      <c r="FR37" s="174"/>
      <c r="FS37" s="174"/>
      <c r="FT37" s="174"/>
      <c r="FU37" s="174"/>
      <c r="FV37" s="174"/>
      <c r="FW37" s="174"/>
      <c r="FX37" s="174"/>
      <c r="FY37" s="174"/>
      <c r="FZ37" s="174"/>
      <c r="GA37" s="174"/>
      <c r="GB37" s="174"/>
      <c r="GC37" s="174"/>
      <c r="GD37" s="174"/>
      <c r="GE37" s="174"/>
      <c r="GF37" s="174"/>
      <c r="GG37" s="174"/>
      <c r="GH37" s="174"/>
      <c r="GI37" s="174"/>
      <c r="GJ37" s="177">
        <f t="shared" si="71"/>
        <v>0</v>
      </c>
      <c r="GK37" s="174"/>
      <c r="GL37" s="174"/>
      <c r="GM37" s="174"/>
      <c r="GN37" s="174"/>
      <c r="GO37" s="174"/>
      <c r="GP37" s="174"/>
      <c r="GQ37" s="174"/>
      <c r="GR37" s="174"/>
      <c r="GS37" s="174"/>
      <c r="GT37" s="174"/>
      <c r="GU37" s="174"/>
      <c r="GV37" s="174"/>
      <c r="GW37" s="174"/>
      <c r="GX37" s="174"/>
      <c r="GY37" s="174"/>
      <c r="GZ37" s="174"/>
      <c r="HA37" s="174"/>
      <c r="HB37" s="174"/>
      <c r="HC37" s="174"/>
      <c r="HD37" s="174"/>
      <c r="HE37" s="174"/>
      <c r="HF37" s="174"/>
      <c r="HG37" s="174"/>
      <c r="HH37" s="174"/>
      <c r="HI37" s="174"/>
      <c r="HJ37" s="174"/>
      <c r="HK37" s="174"/>
      <c r="HL37" s="174"/>
      <c r="HM37" s="174"/>
      <c r="HN37" s="174"/>
    </row>
    <row r="38" spans="1:222" ht="16.5" collapsed="1" thickBot="1" x14ac:dyDescent="0.3">
      <c r="A38" s="53">
        <v>33</v>
      </c>
      <c r="B38" s="267" t="s">
        <v>31</v>
      </c>
      <c r="C38" s="266"/>
      <c r="D38" s="61"/>
      <c r="E38" s="285">
        <f t="shared" ref="E38:AJ38" si="72">E22-E23</f>
        <v>0</v>
      </c>
      <c r="F38" s="285">
        <f t="shared" si="72"/>
        <v>0</v>
      </c>
      <c r="G38" s="285">
        <f t="shared" si="72"/>
        <v>0</v>
      </c>
      <c r="H38" s="285">
        <f t="shared" si="72"/>
        <v>0</v>
      </c>
      <c r="I38" s="285">
        <f t="shared" si="72"/>
        <v>0</v>
      </c>
      <c r="J38" s="285">
        <f t="shared" si="72"/>
        <v>0</v>
      </c>
      <c r="K38" s="285">
        <f t="shared" si="72"/>
        <v>0</v>
      </c>
      <c r="L38" s="285">
        <f t="shared" si="72"/>
        <v>0</v>
      </c>
      <c r="M38" s="285">
        <f t="shared" si="72"/>
        <v>0</v>
      </c>
      <c r="N38" s="285">
        <f t="shared" si="72"/>
        <v>0</v>
      </c>
      <c r="O38" s="285">
        <f t="shared" si="72"/>
        <v>0</v>
      </c>
      <c r="P38" s="285">
        <f t="shared" si="72"/>
        <v>0</v>
      </c>
      <c r="Q38" s="285">
        <f t="shared" si="72"/>
        <v>0</v>
      </c>
      <c r="R38" s="285">
        <f t="shared" si="72"/>
        <v>0</v>
      </c>
      <c r="S38" s="285">
        <f t="shared" si="72"/>
        <v>0</v>
      </c>
      <c r="T38" s="285">
        <f t="shared" si="72"/>
        <v>0</v>
      </c>
      <c r="U38" s="285">
        <f t="shared" si="72"/>
        <v>0</v>
      </c>
      <c r="V38" s="285">
        <f t="shared" si="72"/>
        <v>0</v>
      </c>
      <c r="W38" s="285">
        <f t="shared" si="72"/>
        <v>-550</v>
      </c>
      <c r="X38" s="285">
        <f t="shared" si="72"/>
        <v>-68080.320000000007</v>
      </c>
      <c r="Y38" s="285">
        <f t="shared" si="72"/>
        <v>0</v>
      </c>
      <c r="Z38" s="285">
        <f t="shared" si="72"/>
        <v>0</v>
      </c>
      <c r="AA38" s="285">
        <f t="shared" si="72"/>
        <v>-4050</v>
      </c>
      <c r="AB38" s="285">
        <f t="shared" si="72"/>
        <v>-7425.45</v>
      </c>
      <c r="AC38" s="285">
        <f t="shared" si="72"/>
        <v>-20719.87</v>
      </c>
      <c r="AD38" s="285">
        <f t="shared" si="72"/>
        <v>-19032.239999999998</v>
      </c>
      <c r="AE38" s="285">
        <f t="shared" si="72"/>
        <v>-163720.50000000003</v>
      </c>
      <c r="AF38" s="285">
        <f t="shared" si="72"/>
        <v>0</v>
      </c>
      <c r="AG38" s="285">
        <f t="shared" si="72"/>
        <v>0</v>
      </c>
      <c r="AH38" s="285">
        <f t="shared" si="72"/>
        <v>-4050</v>
      </c>
      <c r="AI38" s="285">
        <f t="shared" si="72"/>
        <v>-12544.880000000001</v>
      </c>
      <c r="AJ38" s="281">
        <f t="shared" si="72"/>
        <v>-300173.26000000007</v>
      </c>
      <c r="AK38" s="285">
        <f t="shared" ref="AK38:BP38" si="73">AK22-AK23</f>
        <v>-19589.870000000003</v>
      </c>
      <c r="AL38" s="285">
        <f t="shared" si="73"/>
        <v>-9513</v>
      </c>
      <c r="AM38" s="285">
        <f t="shared" si="73"/>
        <v>-168408.65000000002</v>
      </c>
      <c r="AN38" s="285">
        <f t="shared" si="73"/>
        <v>0</v>
      </c>
      <c r="AO38" s="285">
        <f t="shared" si="73"/>
        <v>-6246.63</v>
      </c>
      <c r="AP38" s="285">
        <f t="shared" si="73"/>
        <v>-4050</v>
      </c>
      <c r="AQ38" s="285">
        <f t="shared" si="73"/>
        <v>-12544.869999999999</v>
      </c>
      <c r="AR38" s="285">
        <f t="shared" si="73"/>
        <v>-11199.03</v>
      </c>
      <c r="AS38" s="285">
        <f t="shared" si="73"/>
        <v>-9513</v>
      </c>
      <c r="AT38" s="285">
        <f t="shared" si="73"/>
        <v>-165543.51</v>
      </c>
      <c r="AU38" s="285">
        <f t="shared" si="73"/>
        <v>0</v>
      </c>
      <c r="AV38" s="285">
        <f t="shared" si="73"/>
        <v>-51246.63</v>
      </c>
      <c r="AW38" s="285">
        <f t="shared" si="73"/>
        <v>-34906.269999999997</v>
      </c>
      <c r="AX38" s="285">
        <f t="shared" si="73"/>
        <v>-5575.5</v>
      </c>
      <c r="AY38" s="285">
        <f t="shared" si="73"/>
        <v>-53039.93</v>
      </c>
      <c r="AZ38" s="285">
        <f t="shared" si="73"/>
        <v>-9757.130000000001</v>
      </c>
      <c r="BA38" s="285">
        <f t="shared" si="73"/>
        <v>-65668.84</v>
      </c>
      <c r="BB38" s="285">
        <f t="shared" si="73"/>
        <v>0</v>
      </c>
      <c r="BC38" s="285">
        <f t="shared" si="73"/>
        <v>-6246.63</v>
      </c>
      <c r="BD38" s="285">
        <f t="shared" si="73"/>
        <v>-24906.57</v>
      </c>
      <c r="BE38" s="285">
        <f t="shared" si="73"/>
        <v>-4566.66</v>
      </c>
      <c r="BF38" s="285">
        <f t="shared" si="73"/>
        <v>-48262.34</v>
      </c>
      <c r="BG38" s="285">
        <f t="shared" si="73"/>
        <v>-4181.63</v>
      </c>
      <c r="BH38" s="285">
        <f t="shared" si="73"/>
        <v>0</v>
      </c>
      <c r="BI38" s="285">
        <f t="shared" si="73"/>
        <v>0</v>
      </c>
      <c r="BJ38" s="285">
        <f t="shared" si="73"/>
        <v>-6246.63</v>
      </c>
      <c r="BK38" s="285">
        <f t="shared" si="73"/>
        <v>0</v>
      </c>
      <c r="BL38" s="285">
        <f t="shared" si="73"/>
        <v>-4566.66</v>
      </c>
      <c r="BM38" s="285">
        <f t="shared" si="73"/>
        <v>-6642.42</v>
      </c>
      <c r="BN38" s="285">
        <f t="shared" si="73"/>
        <v>-4181.63</v>
      </c>
      <c r="BO38" s="281">
        <f t="shared" si="73"/>
        <v>-736604.03000000014</v>
      </c>
      <c r="BP38" s="285">
        <f t="shared" si="73"/>
        <v>0</v>
      </c>
      <c r="BQ38" s="285">
        <f t="shared" ref="BQ38:CV38" si="74">BQ22-BQ23</f>
        <v>0</v>
      </c>
      <c r="BR38" s="285">
        <f t="shared" si="74"/>
        <v>0</v>
      </c>
      <c r="BS38" s="285">
        <f t="shared" si="74"/>
        <v>0</v>
      </c>
      <c r="BT38" s="285">
        <f t="shared" si="74"/>
        <v>0</v>
      </c>
      <c r="BU38" s="285">
        <f t="shared" si="74"/>
        <v>0</v>
      </c>
      <c r="BV38" s="285">
        <f t="shared" si="74"/>
        <v>0</v>
      </c>
      <c r="BW38" s="285">
        <f t="shared" si="74"/>
        <v>0</v>
      </c>
      <c r="BX38" s="285">
        <f t="shared" si="74"/>
        <v>0</v>
      </c>
      <c r="BY38" s="285">
        <f t="shared" si="74"/>
        <v>0</v>
      </c>
      <c r="BZ38" s="285">
        <f t="shared" si="74"/>
        <v>0</v>
      </c>
      <c r="CA38" s="285">
        <f t="shared" si="74"/>
        <v>0</v>
      </c>
      <c r="CB38" s="285">
        <f t="shared" si="74"/>
        <v>0</v>
      </c>
      <c r="CC38" s="285">
        <f t="shared" si="74"/>
        <v>0</v>
      </c>
      <c r="CD38" s="285">
        <f t="shared" si="74"/>
        <v>0</v>
      </c>
      <c r="CE38" s="285">
        <f t="shared" si="74"/>
        <v>0</v>
      </c>
      <c r="CF38" s="285">
        <f t="shared" si="74"/>
        <v>0</v>
      </c>
      <c r="CG38" s="285">
        <f t="shared" si="74"/>
        <v>0</v>
      </c>
      <c r="CH38" s="285">
        <f t="shared" si="74"/>
        <v>0</v>
      </c>
      <c r="CI38" s="285">
        <f t="shared" si="74"/>
        <v>0</v>
      </c>
      <c r="CJ38" s="285">
        <f t="shared" si="74"/>
        <v>0</v>
      </c>
      <c r="CK38" s="285">
        <f t="shared" si="74"/>
        <v>0</v>
      </c>
      <c r="CL38" s="285">
        <f t="shared" si="74"/>
        <v>0</v>
      </c>
      <c r="CM38" s="285">
        <f t="shared" si="74"/>
        <v>0</v>
      </c>
      <c r="CN38" s="285">
        <f t="shared" si="74"/>
        <v>0</v>
      </c>
      <c r="CO38" s="285">
        <f t="shared" si="74"/>
        <v>0</v>
      </c>
      <c r="CP38" s="285">
        <f t="shared" si="74"/>
        <v>0</v>
      </c>
      <c r="CQ38" s="285">
        <f t="shared" si="74"/>
        <v>0</v>
      </c>
      <c r="CR38" s="285">
        <f t="shared" si="74"/>
        <v>0</v>
      </c>
      <c r="CS38" s="285">
        <f t="shared" si="74"/>
        <v>0</v>
      </c>
      <c r="CT38" s="285">
        <f t="shared" si="74"/>
        <v>0</v>
      </c>
      <c r="CU38" s="281">
        <f t="shared" si="74"/>
        <v>-747428.08000000019</v>
      </c>
      <c r="CV38" s="285">
        <f t="shared" si="74"/>
        <v>0</v>
      </c>
      <c r="CW38" s="285">
        <f t="shared" ref="CW38:EB38" si="75">CW22-CW23</f>
        <v>0</v>
      </c>
      <c r="CX38" s="285">
        <f t="shared" si="75"/>
        <v>0</v>
      </c>
      <c r="CY38" s="285">
        <f t="shared" si="75"/>
        <v>0</v>
      </c>
      <c r="CZ38" s="285">
        <f t="shared" si="75"/>
        <v>0</v>
      </c>
      <c r="DA38" s="285">
        <f t="shared" si="75"/>
        <v>0</v>
      </c>
      <c r="DB38" s="285">
        <f t="shared" si="75"/>
        <v>0</v>
      </c>
      <c r="DC38" s="285">
        <f t="shared" si="75"/>
        <v>0</v>
      </c>
      <c r="DD38" s="285">
        <f t="shared" si="75"/>
        <v>0</v>
      </c>
      <c r="DE38" s="285">
        <f t="shared" si="75"/>
        <v>0</v>
      </c>
      <c r="DF38" s="285">
        <f t="shared" si="75"/>
        <v>0</v>
      </c>
      <c r="DG38" s="285">
        <f t="shared" si="75"/>
        <v>0</v>
      </c>
      <c r="DH38" s="285">
        <f t="shared" si="75"/>
        <v>0</v>
      </c>
      <c r="DI38" s="285">
        <f t="shared" si="75"/>
        <v>0</v>
      </c>
      <c r="DJ38" s="285">
        <f t="shared" si="75"/>
        <v>0</v>
      </c>
      <c r="DK38" s="285">
        <f t="shared" si="75"/>
        <v>0</v>
      </c>
      <c r="DL38" s="285">
        <f t="shared" si="75"/>
        <v>0</v>
      </c>
      <c r="DM38" s="285">
        <f t="shared" si="75"/>
        <v>0</v>
      </c>
      <c r="DN38" s="285">
        <f t="shared" si="75"/>
        <v>0</v>
      </c>
      <c r="DO38" s="285">
        <f t="shared" si="75"/>
        <v>0</v>
      </c>
      <c r="DP38" s="285">
        <f t="shared" si="75"/>
        <v>0</v>
      </c>
      <c r="DQ38" s="285">
        <f t="shared" si="75"/>
        <v>0</v>
      </c>
      <c r="DR38" s="285">
        <f t="shared" si="75"/>
        <v>0</v>
      </c>
      <c r="DS38" s="285">
        <f t="shared" si="75"/>
        <v>0</v>
      </c>
      <c r="DT38" s="285">
        <f t="shared" si="75"/>
        <v>0</v>
      </c>
      <c r="DU38" s="285">
        <f t="shared" si="75"/>
        <v>0</v>
      </c>
      <c r="DV38" s="285">
        <f t="shared" si="75"/>
        <v>0</v>
      </c>
      <c r="DW38" s="285">
        <f t="shared" si="75"/>
        <v>0</v>
      </c>
      <c r="DX38" s="285">
        <f t="shared" si="75"/>
        <v>0</v>
      </c>
      <c r="DY38" s="285">
        <f t="shared" si="75"/>
        <v>0</v>
      </c>
      <c r="DZ38" s="285">
        <f t="shared" si="75"/>
        <v>0</v>
      </c>
      <c r="EA38" s="281">
        <f t="shared" si="75"/>
        <v>-747428.08000000019</v>
      </c>
      <c r="EB38" s="285">
        <f t="shared" si="75"/>
        <v>0</v>
      </c>
      <c r="EC38" s="285">
        <f t="shared" ref="EC38:FH38" si="76">EC22-EC23</f>
        <v>0</v>
      </c>
      <c r="ED38" s="285">
        <f t="shared" si="76"/>
        <v>0</v>
      </c>
      <c r="EE38" s="285">
        <f t="shared" si="76"/>
        <v>0</v>
      </c>
      <c r="EF38" s="285">
        <f t="shared" si="76"/>
        <v>0</v>
      </c>
      <c r="EG38" s="285">
        <f t="shared" si="76"/>
        <v>0</v>
      </c>
      <c r="EH38" s="285">
        <f t="shared" si="76"/>
        <v>0</v>
      </c>
      <c r="EI38" s="285">
        <f t="shared" si="76"/>
        <v>0</v>
      </c>
      <c r="EJ38" s="285">
        <f t="shared" si="76"/>
        <v>0</v>
      </c>
      <c r="EK38" s="285">
        <f t="shared" si="76"/>
        <v>0</v>
      </c>
      <c r="EL38" s="285">
        <f t="shared" si="76"/>
        <v>0</v>
      </c>
      <c r="EM38" s="285">
        <f t="shared" si="76"/>
        <v>0</v>
      </c>
      <c r="EN38" s="285">
        <f t="shared" si="76"/>
        <v>0</v>
      </c>
      <c r="EO38" s="285">
        <f t="shared" si="76"/>
        <v>0</v>
      </c>
      <c r="EP38" s="285">
        <f t="shared" si="76"/>
        <v>0</v>
      </c>
      <c r="EQ38" s="285">
        <f t="shared" si="76"/>
        <v>0</v>
      </c>
      <c r="ER38" s="285">
        <f t="shared" si="76"/>
        <v>0</v>
      </c>
      <c r="ES38" s="285">
        <f t="shared" si="76"/>
        <v>0</v>
      </c>
      <c r="ET38" s="285">
        <f t="shared" si="76"/>
        <v>0</v>
      </c>
      <c r="EU38" s="285">
        <f t="shared" si="76"/>
        <v>0</v>
      </c>
      <c r="EV38" s="285">
        <f t="shared" si="76"/>
        <v>0</v>
      </c>
      <c r="EW38" s="285">
        <f t="shared" si="76"/>
        <v>0</v>
      </c>
      <c r="EX38" s="285">
        <f t="shared" si="76"/>
        <v>0</v>
      </c>
      <c r="EY38" s="285">
        <f t="shared" si="76"/>
        <v>0</v>
      </c>
      <c r="EZ38" s="285">
        <f t="shared" si="76"/>
        <v>0</v>
      </c>
      <c r="FA38" s="285">
        <f t="shared" si="76"/>
        <v>0</v>
      </c>
      <c r="FB38" s="285">
        <f t="shared" si="76"/>
        <v>0</v>
      </c>
      <c r="FC38" s="285">
        <f t="shared" si="76"/>
        <v>0</v>
      </c>
      <c r="FD38" s="281">
        <f t="shared" si="76"/>
        <v>-747428.08000000019</v>
      </c>
      <c r="FE38" s="285">
        <f t="shared" si="76"/>
        <v>0</v>
      </c>
      <c r="FF38" s="285">
        <f t="shared" si="76"/>
        <v>0</v>
      </c>
      <c r="FG38" s="285">
        <f t="shared" si="76"/>
        <v>0</v>
      </c>
      <c r="FH38" s="285">
        <f t="shared" si="76"/>
        <v>0</v>
      </c>
      <c r="FI38" s="285">
        <f t="shared" ref="FI38:GI38" si="77">FI22-FI23</f>
        <v>0</v>
      </c>
      <c r="FJ38" s="285">
        <f t="shared" si="77"/>
        <v>0</v>
      </c>
      <c r="FK38" s="285">
        <f t="shared" si="77"/>
        <v>0</v>
      </c>
      <c r="FL38" s="285">
        <f t="shared" si="77"/>
        <v>0</v>
      </c>
      <c r="FM38" s="285">
        <f t="shared" si="77"/>
        <v>0</v>
      </c>
      <c r="FN38" s="285">
        <f t="shared" si="77"/>
        <v>0</v>
      </c>
      <c r="FO38" s="285">
        <f t="shared" si="77"/>
        <v>0</v>
      </c>
      <c r="FP38" s="285">
        <f t="shared" si="77"/>
        <v>0</v>
      </c>
      <c r="FQ38" s="285">
        <f t="shared" si="77"/>
        <v>0</v>
      </c>
      <c r="FR38" s="285">
        <f t="shared" si="77"/>
        <v>0</v>
      </c>
      <c r="FS38" s="285">
        <f t="shared" si="77"/>
        <v>0</v>
      </c>
      <c r="FT38" s="285">
        <f t="shared" si="77"/>
        <v>0</v>
      </c>
      <c r="FU38" s="285">
        <f t="shared" si="77"/>
        <v>0</v>
      </c>
      <c r="FV38" s="285">
        <f t="shared" si="77"/>
        <v>0</v>
      </c>
      <c r="FW38" s="285">
        <f t="shared" si="77"/>
        <v>0</v>
      </c>
      <c r="FX38" s="285">
        <f t="shared" si="77"/>
        <v>0</v>
      </c>
      <c r="FY38" s="285">
        <f t="shared" si="77"/>
        <v>0</v>
      </c>
      <c r="FZ38" s="285">
        <f t="shared" si="77"/>
        <v>0</v>
      </c>
      <c r="GA38" s="285">
        <f t="shared" si="77"/>
        <v>0</v>
      </c>
      <c r="GB38" s="285">
        <f t="shared" si="77"/>
        <v>0</v>
      </c>
      <c r="GC38" s="285">
        <f t="shared" si="77"/>
        <v>0</v>
      </c>
      <c r="GD38" s="285">
        <f t="shared" si="77"/>
        <v>0</v>
      </c>
      <c r="GE38" s="285">
        <f t="shared" si="77"/>
        <v>0</v>
      </c>
      <c r="GF38" s="285">
        <f t="shared" si="77"/>
        <v>0</v>
      </c>
      <c r="GG38" s="285">
        <f t="shared" si="77"/>
        <v>0</v>
      </c>
      <c r="GH38" s="285">
        <f t="shared" si="77"/>
        <v>0</v>
      </c>
      <c r="GI38" s="285">
        <f t="shared" si="77"/>
        <v>0</v>
      </c>
      <c r="GJ38" s="281">
        <v>0</v>
      </c>
      <c r="GK38" s="285">
        <f t="shared" ref="GK38:HN38" si="78">GK22-GK23</f>
        <v>0</v>
      </c>
      <c r="GL38" s="285">
        <f t="shared" si="78"/>
        <v>0</v>
      </c>
      <c r="GM38" s="285">
        <f t="shared" si="78"/>
        <v>0</v>
      </c>
      <c r="GN38" s="285">
        <f t="shared" si="78"/>
        <v>0</v>
      </c>
      <c r="GO38" s="285">
        <f t="shared" si="78"/>
        <v>0</v>
      </c>
      <c r="GP38" s="285">
        <f t="shared" si="78"/>
        <v>0</v>
      </c>
      <c r="GQ38" s="285">
        <f t="shared" si="78"/>
        <v>0</v>
      </c>
      <c r="GR38" s="285">
        <f t="shared" si="78"/>
        <v>0</v>
      </c>
      <c r="GS38" s="285">
        <f t="shared" si="78"/>
        <v>0</v>
      </c>
      <c r="GT38" s="285">
        <f t="shared" si="78"/>
        <v>0</v>
      </c>
      <c r="GU38" s="285">
        <f t="shared" si="78"/>
        <v>0</v>
      </c>
      <c r="GV38" s="285">
        <f t="shared" si="78"/>
        <v>0</v>
      </c>
      <c r="GW38" s="285">
        <f t="shared" si="78"/>
        <v>0</v>
      </c>
      <c r="GX38" s="285">
        <f t="shared" si="78"/>
        <v>0</v>
      </c>
      <c r="GY38" s="285">
        <f t="shared" si="78"/>
        <v>0</v>
      </c>
      <c r="GZ38" s="285">
        <f t="shared" si="78"/>
        <v>0</v>
      </c>
      <c r="HA38" s="285">
        <f t="shared" si="78"/>
        <v>0</v>
      </c>
      <c r="HB38" s="285">
        <f t="shared" si="78"/>
        <v>0</v>
      </c>
      <c r="HC38" s="285">
        <f t="shared" si="78"/>
        <v>0</v>
      </c>
      <c r="HD38" s="285">
        <f t="shared" si="78"/>
        <v>0</v>
      </c>
      <c r="HE38" s="285">
        <f t="shared" si="78"/>
        <v>0</v>
      </c>
      <c r="HF38" s="285">
        <f t="shared" si="78"/>
        <v>0</v>
      </c>
      <c r="HG38" s="285">
        <f t="shared" si="78"/>
        <v>0</v>
      </c>
      <c r="HH38" s="285">
        <f t="shared" si="78"/>
        <v>0</v>
      </c>
      <c r="HI38" s="285">
        <f t="shared" si="78"/>
        <v>0</v>
      </c>
      <c r="HJ38" s="285">
        <f t="shared" si="78"/>
        <v>0</v>
      </c>
      <c r="HK38" s="285">
        <f t="shared" si="78"/>
        <v>0</v>
      </c>
      <c r="HL38" s="285">
        <f t="shared" si="78"/>
        <v>0</v>
      </c>
      <c r="HM38" s="285">
        <f t="shared" si="78"/>
        <v>0</v>
      </c>
      <c r="HN38" s="285">
        <f t="shared" si="78"/>
        <v>0</v>
      </c>
    </row>
    <row r="39" spans="1:222" ht="16.5" thickBot="1" x14ac:dyDescent="0.3">
      <c r="A39" s="53">
        <v>34</v>
      </c>
      <c r="B39" s="283" t="s">
        <v>32</v>
      </c>
      <c r="C39" s="241"/>
      <c r="D39" s="61"/>
      <c r="E39" s="284">
        <f t="shared" ref="E39:AI39" si="79">E40+E70+E74+E79+E83+E89+E102+E125+E133</f>
        <v>0</v>
      </c>
      <c r="F39" s="284">
        <f t="shared" si="79"/>
        <v>0</v>
      </c>
      <c r="G39" s="284">
        <f t="shared" si="79"/>
        <v>0</v>
      </c>
      <c r="H39" s="284">
        <f t="shared" si="79"/>
        <v>0</v>
      </c>
      <c r="I39" s="284">
        <f t="shared" si="79"/>
        <v>0</v>
      </c>
      <c r="J39" s="284">
        <f t="shared" si="79"/>
        <v>0</v>
      </c>
      <c r="K39" s="284">
        <f t="shared" si="79"/>
        <v>0</v>
      </c>
      <c r="L39" s="284">
        <f t="shared" si="79"/>
        <v>0</v>
      </c>
      <c r="M39" s="284">
        <f t="shared" si="79"/>
        <v>10000</v>
      </c>
      <c r="N39" s="284">
        <f t="shared" si="79"/>
        <v>0</v>
      </c>
      <c r="O39" s="284">
        <f t="shared" si="79"/>
        <v>0</v>
      </c>
      <c r="P39" s="284">
        <f t="shared" si="79"/>
        <v>0</v>
      </c>
      <c r="Q39" s="284">
        <f t="shared" si="79"/>
        <v>0</v>
      </c>
      <c r="R39" s="284">
        <f t="shared" si="79"/>
        <v>0</v>
      </c>
      <c r="S39" s="284">
        <f t="shared" si="79"/>
        <v>0</v>
      </c>
      <c r="T39" s="284">
        <f t="shared" si="79"/>
        <v>15583.64</v>
      </c>
      <c r="U39" s="284">
        <f t="shared" si="79"/>
        <v>0</v>
      </c>
      <c r="V39" s="284">
        <f t="shared" si="79"/>
        <v>0</v>
      </c>
      <c r="W39" s="284">
        <f t="shared" si="79"/>
        <v>0</v>
      </c>
      <c r="X39" s="284">
        <f t="shared" si="79"/>
        <v>30722.19</v>
      </c>
      <c r="Y39" s="284">
        <f t="shared" si="79"/>
        <v>0</v>
      </c>
      <c r="Z39" s="284">
        <f t="shared" si="79"/>
        <v>0</v>
      </c>
      <c r="AA39" s="284">
        <f t="shared" si="79"/>
        <v>10000</v>
      </c>
      <c r="AB39" s="284">
        <f t="shared" si="79"/>
        <v>21797.919999999998</v>
      </c>
      <c r="AC39" s="284">
        <f t="shared" si="79"/>
        <v>660</v>
      </c>
      <c r="AD39" s="284">
        <f t="shared" si="79"/>
        <v>4000</v>
      </c>
      <c r="AE39" s="284">
        <f t="shared" si="79"/>
        <v>38582.76</v>
      </c>
      <c r="AF39" s="284">
        <f t="shared" si="79"/>
        <v>0</v>
      </c>
      <c r="AG39" s="284">
        <f t="shared" si="79"/>
        <v>0</v>
      </c>
      <c r="AH39" s="284">
        <f t="shared" si="79"/>
        <v>1705.2199999999998</v>
      </c>
      <c r="AI39" s="284">
        <f t="shared" si="79"/>
        <v>64.66</v>
      </c>
      <c r="AJ39" s="281">
        <f>AJ40+AJ70+AJ74+AJ79+AJ83+AJ89+AJ102+AJ125+AJ133</f>
        <v>133116.38999999998</v>
      </c>
      <c r="AK39" s="284">
        <f t="shared" ref="AK39:BP39" si="80">AK40+AK70+AK74+AK79+AK83+AK89+AK102+AK125+AK133</f>
        <v>0</v>
      </c>
      <c r="AL39" s="284">
        <f t="shared" si="80"/>
        <v>263.01</v>
      </c>
      <c r="AM39" s="284">
        <f t="shared" si="80"/>
        <v>66800.84</v>
      </c>
      <c r="AN39" s="284">
        <f t="shared" si="80"/>
        <v>0</v>
      </c>
      <c r="AO39" s="284">
        <f t="shared" si="80"/>
        <v>0</v>
      </c>
      <c r="AP39" s="284">
        <f t="shared" si="80"/>
        <v>0</v>
      </c>
      <c r="AQ39" s="284">
        <f t="shared" si="80"/>
        <v>20753.8</v>
      </c>
      <c r="AR39" s="284">
        <f t="shared" si="80"/>
        <v>0</v>
      </c>
      <c r="AS39" s="284">
        <f t="shared" si="80"/>
        <v>0</v>
      </c>
      <c r="AT39" s="284">
        <f t="shared" si="80"/>
        <v>17200</v>
      </c>
      <c r="AU39" s="284">
        <f t="shared" si="80"/>
        <v>0</v>
      </c>
      <c r="AV39" s="284">
        <f t="shared" si="80"/>
        <v>5285.37</v>
      </c>
      <c r="AW39" s="284">
        <f t="shared" si="80"/>
        <v>0</v>
      </c>
      <c r="AX39" s="284">
        <f t="shared" si="80"/>
        <v>525.29</v>
      </c>
      <c r="AY39" s="284">
        <f t="shared" si="80"/>
        <v>0</v>
      </c>
      <c r="AZ39" s="284">
        <f t="shared" si="80"/>
        <v>0</v>
      </c>
      <c r="BA39" s="284">
        <f t="shared" si="80"/>
        <v>61377.99</v>
      </c>
      <c r="BB39" s="284">
        <f t="shared" si="80"/>
        <v>0</v>
      </c>
      <c r="BC39" s="284">
        <f t="shared" si="80"/>
        <v>0</v>
      </c>
      <c r="BD39" s="284">
        <f t="shared" si="80"/>
        <v>0</v>
      </c>
      <c r="BE39" s="284">
        <f t="shared" si="80"/>
        <v>13000</v>
      </c>
      <c r="BF39" s="284">
        <f t="shared" si="80"/>
        <v>660</v>
      </c>
      <c r="BG39" s="284">
        <f t="shared" si="80"/>
        <v>0</v>
      </c>
      <c r="BH39" s="284">
        <f t="shared" si="80"/>
        <v>16700</v>
      </c>
      <c r="BI39" s="284">
        <f t="shared" si="80"/>
        <v>0</v>
      </c>
      <c r="BJ39" s="284">
        <f t="shared" si="80"/>
        <v>0</v>
      </c>
      <c r="BK39" s="284">
        <f t="shared" si="80"/>
        <v>12066.66</v>
      </c>
      <c r="BL39" s="284">
        <f t="shared" si="80"/>
        <v>439.56</v>
      </c>
      <c r="BM39" s="284">
        <f>BM40+BM70+BM74+BM79+BM83+BM89+BM102+BM125+BM133</f>
        <v>500</v>
      </c>
      <c r="BN39" s="284">
        <f>BN40+BN70+BN74+BN79+BN83+BN89+BN102+BN125+BN133</f>
        <v>0</v>
      </c>
      <c r="BO39" s="281">
        <f t="shared" si="80"/>
        <v>215572.52</v>
      </c>
      <c r="BP39" s="284">
        <f t="shared" si="80"/>
        <v>0</v>
      </c>
      <c r="BQ39" s="284">
        <f t="shared" ref="BQ39:CV39" si="81">BQ40+BQ70+BQ74+BQ79+BQ83+BQ89+BQ102+BQ125+BQ133</f>
        <v>0</v>
      </c>
      <c r="BR39" s="284">
        <f t="shared" si="81"/>
        <v>0</v>
      </c>
      <c r="BS39" s="284">
        <f t="shared" si="81"/>
        <v>0</v>
      </c>
      <c r="BT39" s="284">
        <f t="shared" si="81"/>
        <v>0</v>
      </c>
      <c r="BU39" s="284">
        <f t="shared" si="81"/>
        <v>0</v>
      </c>
      <c r="BV39" s="284">
        <f t="shared" si="81"/>
        <v>0</v>
      </c>
      <c r="BW39" s="284">
        <f t="shared" si="81"/>
        <v>0</v>
      </c>
      <c r="BX39" s="284">
        <f t="shared" si="81"/>
        <v>0</v>
      </c>
      <c r="BY39" s="284">
        <f t="shared" si="81"/>
        <v>0</v>
      </c>
      <c r="BZ39" s="284">
        <f t="shared" si="81"/>
        <v>0</v>
      </c>
      <c r="CA39" s="284">
        <f t="shared" si="81"/>
        <v>0</v>
      </c>
      <c r="CB39" s="284">
        <f t="shared" si="81"/>
        <v>0</v>
      </c>
      <c r="CC39" s="284">
        <f t="shared" si="81"/>
        <v>0</v>
      </c>
      <c r="CD39" s="284">
        <f t="shared" si="81"/>
        <v>0</v>
      </c>
      <c r="CE39" s="284">
        <f t="shared" si="81"/>
        <v>0</v>
      </c>
      <c r="CF39" s="284">
        <f t="shared" si="81"/>
        <v>0</v>
      </c>
      <c r="CG39" s="284">
        <f t="shared" si="81"/>
        <v>0</v>
      </c>
      <c r="CH39" s="284">
        <f t="shared" si="81"/>
        <v>0</v>
      </c>
      <c r="CI39" s="284">
        <f t="shared" si="81"/>
        <v>0</v>
      </c>
      <c r="CJ39" s="284">
        <f t="shared" si="81"/>
        <v>0</v>
      </c>
      <c r="CK39" s="284">
        <f t="shared" si="81"/>
        <v>0</v>
      </c>
      <c r="CL39" s="284">
        <f t="shared" si="81"/>
        <v>0</v>
      </c>
      <c r="CM39" s="284">
        <f t="shared" si="81"/>
        <v>0</v>
      </c>
      <c r="CN39" s="284">
        <f t="shared" si="81"/>
        <v>0</v>
      </c>
      <c r="CO39" s="284">
        <f t="shared" si="81"/>
        <v>0</v>
      </c>
      <c r="CP39" s="284">
        <f t="shared" si="81"/>
        <v>0</v>
      </c>
      <c r="CQ39" s="284">
        <f t="shared" si="81"/>
        <v>0</v>
      </c>
      <c r="CR39" s="284">
        <f t="shared" si="81"/>
        <v>0</v>
      </c>
      <c r="CS39" s="284">
        <f>CS40+CS70+CS74+CS79+CS83+CS89+CS102+CS125+CS133</f>
        <v>0</v>
      </c>
      <c r="CT39" s="284">
        <f>CT40+CT70+CT74+CT79+CT83+CT89+CT102+CT125+CT133</f>
        <v>0</v>
      </c>
      <c r="CU39" s="281">
        <f t="shared" si="81"/>
        <v>216072.52</v>
      </c>
      <c r="CV39" s="284">
        <f t="shared" si="81"/>
        <v>0</v>
      </c>
      <c r="CW39" s="284">
        <f t="shared" ref="CW39:EB39" si="82">CW40+CW70+CW74+CW79+CW83+CW89+CW102+CW125+CW133</f>
        <v>0</v>
      </c>
      <c r="CX39" s="284">
        <f t="shared" si="82"/>
        <v>0</v>
      </c>
      <c r="CY39" s="284">
        <f t="shared" si="82"/>
        <v>0</v>
      </c>
      <c r="CZ39" s="284">
        <f t="shared" si="82"/>
        <v>0</v>
      </c>
      <c r="DA39" s="284">
        <f t="shared" si="82"/>
        <v>0</v>
      </c>
      <c r="DB39" s="284">
        <f t="shared" si="82"/>
        <v>0</v>
      </c>
      <c r="DC39" s="284">
        <f t="shared" si="82"/>
        <v>0</v>
      </c>
      <c r="DD39" s="284">
        <f t="shared" si="82"/>
        <v>0</v>
      </c>
      <c r="DE39" s="284">
        <f t="shared" si="82"/>
        <v>0</v>
      </c>
      <c r="DF39" s="284">
        <f t="shared" si="82"/>
        <v>0</v>
      </c>
      <c r="DG39" s="284">
        <f t="shared" si="82"/>
        <v>0</v>
      </c>
      <c r="DH39" s="284">
        <f t="shared" si="82"/>
        <v>0</v>
      </c>
      <c r="DI39" s="284">
        <f t="shared" si="82"/>
        <v>0</v>
      </c>
      <c r="DJ39" s="284">
        <f t="shared" si="82"/>
        <v>0</v>
      </c>
      <c r="DK39" s="284">
        <f t="shared" si="82"/>
        <v>0</v>
      </c>
      <c r="DL39" s="284">
        <f t="shared" si="82"/>
        <v>0</v>
      </c>
      <c r="DM39" s="284">
        <f t="shared" si="82"/>
        <v>0</v>
      </c>
      <c r="DN39" s="284">
        <f t="shared" si="82"/>
        <v>0</v>
      </c>
      <c r="DO39" s="284">
        <f t="shared" si="82"/>
        <v>0</v>
      </c>
      <c r="DP39" s="284">
        <f t="shared" si="82"/>
        <v>0</v>
      </c>
      <c r="DQ39" s="284">
        <f t="shared" si="82"/>
        <v>0</v>
      </c>
      <c r="DR39" s="284">
        <f t="shared" si="82"/>
        <v>0</v>
      </c>
      <c r="DS39" s="284">
        <f t="shared" si="82"/>
        <v>0</v>
      </c>
      <c r="DT39" s="284">
        <f t="shared" si="82"/>
        <v>0</v>
      </c>
      <c r="DU39" s="284">
        <f t="shared" si="82"/>
        <v>0</v>
      </c>
      <c r="DV39" s="284">
        <f t="shared" si="82"/>
        <v>0</v>
      </c>
      <c r="DW39" s="284">
        <f t="shared" si="82"/>
        <v>0</v>
      </c>
      <c r="DX39" s="284">
        <f>DX40+DX70+DX74+DX79+DX83+DX89+DX102+DX125+DX133</f>
        <v>0</v>
      </c>
      <c r="DY39" s="284">
        <f>DY40+DY70+DY74+DY79+DY83+DY89+DY102+DY125+DY133</f>
        <v>0</v>
      </c>
      <c r="DZ39" s="284">
        <f>DZ40+DZ70+DZ74+DZ79+DZ83+DZ89+DZ102+DZ125+DZ133</f>
        <v>0</v>
      </c>
      <c r="EA39" s="281">
        <f t="shared" si="82"/>
        <v>216072.52</v>
      </c>
      <c r="EB39" s="284">
        <f t="shared" si="82"/>
        <v>0</v>
      </c>
      <c r="EC39" s="284">
        <f t="shared" ref="EC39:FH39" si="83">EC40+EC70+EC74+EC79+EC83+EC89+EC102+EC125+EC133</f>
        <v>0</v>
      </c>
      <c r="ED39" s="284">
        <f t="shared" si="83"/>
        <v>0</v>
      </c>
      <c r="EE39" s="284">
        <f t="shared" si="83"/>
        <v>0</v>
      </c>
      <c r="EF39" s="284">
        <f t="shared" si="83"/>
        <v>0</v>
      </c>
      <c r="EG39" s="284">
        <f t="shared" si="83"/>
        <v>0</v>
      </c>
      <c r="EH39" s="284">
        <f t="shared" si="83"/>
        <v>0</v>
      </c>
      <c r="EI39" s="284">
        <f t="shared" si="83"/>
        <v>0</v>
      </c>
      <c r="EJ39" s="284">
        <f t="shared" si="83"/>
        <v>0</v>
      </c>
      <c r="EK39" s="284">
        <f t="shared" si="83"/>
        <v>0</v>
      </c>
      <c r="EL39" s="284">
        <f t="shared" si="83"/>
        <v>0</v>
      </c>
      <c r="EM39" s="284">
        <f t="shared" si="83"/>
        <v>0</v>
      </c>
      <c r="EN39" s="284">
        <f t="shared" si="83"/>
        <v>0</v>
      </c>
      <c r="EO39" s="284">
        <f t="shared" si="83"/>
        <v>0</v>
      </c>
      <c r="EP39" s="284">
        <f t="shared" si="83"/>
        <v>0</v>
      </c>
      <c r="EQ39" s="284">
        <f t="shared" si="83"/>
        <v>0</v>
      </c>
      <c r="ER39" s="284">
        <f t="shared" si="83"/>
        <v>0</v>
      </c>
      <c r="ES39" s="284">
        <f t="shared" si="83"/>
        <v>0</v>
      </c>
      <c r="ET39" s="284">
        <f t="shared" si="83"/>
        <v>0</v>
      </c>
      <c r="EU39" s="284">
        <f t="shared" si="83"/>
        <v>0</v>
      </c>
      <c r="EV39" s="284">
        <f t="shared" si="83"/>
        <v>0</v>
      </c>
      <c r="EW39" s="284">
        <f t="shared" si="83"/>
        <v>0</v>
      </c>
      <c r="EX39" s="284">
        <f t="shared" si="83"/>
        <v>0</v>
      </c>
      <c r="EY39" s="284">
        <f t="shared" si="83"/>
        <v>0</v>
      </c>
      <c r="EZ39" s="284">
        <f t="shared" si="83"/>
        <v>0</v>
      </c>
      <c r="FA39" s="284">
        <f t="shared" si="83"/>
        <v>0</v>
      </c>
      <c r="FB39" s="284">
        <f t="shared" si="83"/>
        <v>0</v>
      </c>
      <c r="FC39" s="284">
        <f t="shared" si="83"/>
        <v>0</v>
      </c>
      <c r="FD39" s="281">
        <f t="shared" si="83"/>
        <v>202237.43</v>
      </c>
      <c r="FE39" s="284">
        <f t="shared" si="83"/>
        <v>0</v>
      </c>
      <c r="FF39" s="284">
        <f t="shared" si="83"/>
        <v>0</v>
      </c>
      <c r="FG39" s="284">
        <f t="shared" si="83"/>
        <v>0</v>
      </c>
      <c r="FH39" s="284">
        <f t="shared" si="83"/>
        <v>0</v>
      </c>
      <c r="FI39" s="284">
        <f t="shared" ref="FI39:GH39" si="84">FI40+FI70+FI74+FI79+FI83+FI89+FI102+FI125+FI133</f>
        <v>0</v>
      </c>
      <c r="FJ39" s="284">
        <f t="shared" si="84"/>
        <v>0</v>
      </c>
      <c r="FK39" s="284">
        <f t="shared" si="84"/>
        <v>0</v>
      </c>
      <c r="FL39" s="284">
        <f t="shared" si="84"/>
        <v>0</v>
      </c>
      <c r="FM39" s="284">
        <f t="shared" si="84"/>
        <v>0</v>
      </c>
      <c r="FN39" s="284">
        <f t="shared" si="84"/>
        <v>0</v>
      </c>
      <c r="FO39" s="284">
        <f t="shared" si="84"/>
        <v>0</v>
      </c>
      <c r="FP39" s="284">
        <f t="shared" si="84"/>
        <v>0</v>
      </c>
      <c r="FQ39" s="284">
        <f t="shared" si="84"/>
        <v>0</v>
      </c>
      <c r="FR39" s="284">
        <f t="shared" si="84"/>
        <v>0</v>
      </c>
      <c r="FS39" s="284">
        <f t="shared" si="84"/>
        <v>0</v>
      </c>
      <c r="FT39" s="284">
        <f t="shared" si="84"/>
        <v>0</v>
      </c>
      <c r="FU39" s="284">
        <f t="shared" si="84"/>
        <v>0</v>
      </c>
      <c r="FV39" s="284">
        <f t="shared" si="84"/>
        <v>0</v>
      </c>
      <c r="FW39" s="284">
        <f t="shared" si="84"/>
        <v>0</v>
      </c>
      <c r="FX39" s="284">
        <f t="shared" si="84"/>
        <v>0</v>
      </c>
      <c r="FY39" s="284">
        <f t="shared" si="84"/>
        <v>0</v>
      </c>
      <c r="FZ39" s="284">
        <f t="shared" si="84"/>
        <v>0</v>
      </c>
      <c r="GA39" s="284">
        <f t="shared" si="84"/>
        <v>0</v>
      </c>
      <c r="GB39" s="284">
        <f t="shared" si="84"/>
        <v>0</v>
      </c>
      <c r="GC39" s="284">
        <f t="shared" si="84"/>
        <v>0</v>
      </c>
      <c r="GD39" s="284">
        <f t="shared" si="84"/>
        <v>0</v>
      </c>
      <c r="GE39" s="284">
        <f t="shared" si="84"/>
        <v>0</v>
      </c>
      <c r="GF39" s="284">
        <f t="shared" si="84"/>
        <v>0</v>
      </c>
      <c r="GG39" s="284">
        <f t="shared" si="84"/>
        <v>0</v>
      </c>
      <c r="GH39" s="284">
        <f t="shared" si="84"/>
        <v>0</v>
      </c>
      <c r="GI39" s="284">
        <f>GI40+GI70+GI74+GI79+GI83+GI89+GI102+GI125+GI133</f>
        <v>0</v>
      </c>
      <c r="GJ39" s="281">
        <v>0</v>
      </c>
      <c r="GK39" s="284">
        <f t="shared" ref="GK39:HN39" si="85">GK40+GK70+GK74+GK79+GK83+GK89+GK102+GK125+GK133</f>
        <v>0</v>
      </c>
      <c r="GL39" s="284">
        <f t="shared" si="85"/>
        <v>0</v>
      </c>
      <c r="GM39" s="284">
        <f t="shared" si="85"/>
        <v>0</v>
      </c>
      <c r="GN39" s="284">
        <f t="shared" si="85"/>
        <v>0</v>
      </c>
      <c r="GO39" s="284">
        <f t="shared" si="85"/>
        <v>0</v>
      </c>
      <c r="GP39" s="284">
        <f t="shared" si="85"/>
        <v>0</v>
      </c>
      <c r="GQ39" s="284">
        <f t="shared" si="85"/>
        <v>0</v>
      </c>
      <c r="GR39" s="284">
        <f t="shared" si="85"/>
        <v>0</v>
      </c>
      <c r="GS39" s="284">
        <f t="shared" si="85"/>
        <v>0</v>
      </c>
      <c r="GT39" s="284">
        <f t="shared" si="85"/>
        <v>0</v>
      </c>
      <c r="GU39" s="284">
        <f t="shared" si="85"/>
        <v>0</v>
      </c>
      <c r="GV39" s="284">
        <f t="shared" si="85"/>
        <v>0</v>
      </c>
      <c r="GW39" s="284">
        <f t="shared" si="85"/>
        <v>0</v>
      </c>
      <c r="GX39" s="284">
        <f t="shared" si="85"/>
        <v>0</v>
      </c>
      <c r="GY39" s="284">
        <f t="shared" si="85"/>
        <v>0</v>
      </c>
      <c r="GZ39" s="284">
        <f t="shared" si="85"/>
        <v>0</v>
      </c>
      <c r="HA39" s="284">
        <f t="shared" si="85"/>
        <v>0</v>
      </c>
      <c r="HB39" s="284">
        <f t="shared" si="85"/>
        <v>0</v>
      </c>
      <c r="HC39" s="284">
        <f t="shared" si="85"/>
        <v>0</v>
      </c>
      <c r="HD39" s="284">
        <f t="shared" si="85"/>
        <v>0</v>
      </c>
      <c r="HE39" s="284">
        <f t="shared" si="85"/>
        <v>0</v>
      </c>
      <c r="HF39" s="284">
        <f t="shared" si="85"/>
        <v>0</v>
      </c>
      <c r="HG39" s="284">
        <f t="shared" si="85"/>
        <v>0</v>
      </c>
      <c r="HH39" s="284">
        <f t="shared" si="85"/>
        <v>0</v>
      </c>
      <c r="HI39" s="284">
        <f t="shared" si="85"/>
        <v>0</v>
      </c>
      <c r="HJ39" s="284">
        <f t="shared" si="85"/>
        <v>0</v>
      </c>
      <c r="HK39" s="284">
        <f t="shared" si="85"/>
        <v>0</v>
      </c>
      <c r="HL39" s="284">
        <f t="shared" si="85"/>
        <v>0</v>
      </c>
      <c r="HM39" s="284">
        <f t="shared" si="85"/>
        <v>0</v>
      </c>
      <c r="HN39" s="284">
        <f t="shared" si="85"/>
        <v>0</v>
      </c>
    </row>
    <row r="40" spans="1:222" ht="16.5" thickBot="1" x14ac:dyDescent="0.3">
      <c r="A40" s="53">
        <v>35</v>
      </c>
      <c r="B40" s="270" t="s">
        <v>33</v>
      </c>
      <c r="C40" s="271"/>
      <c r="D40" s="61"/>
      <c r="E40" s="260">
        <f t="shared" ref="E40:BP40" si="86">SUM(E41:E69)</f>
        <v>0</v>
      </c>
      <c r="F40" s="260">
        <f t="shared" si="86"/>
        <v>0</v>
      </c>
      <c r="G40" s="260">
        <f t="shared" si="86"/>
        <v>0</v>
      </c>
      <c r="H40" s="260">
        <f t="shared" si="86"/>
        <v>0</v>
      </c>
      <c r="I40" s="260">
        <f t="shared" si="86"/>
        <v>0</v>
      </c>
      <c r="J40" s="260">
        <f t="shared" si="86"/>
        <v>0</v>
      </c>
      <c r="K40" s="260">
        <f t="shared" si="86"/>
        <v>0</v>
      </c>
      <c r="L40" s="260">
        <f t="shared" si="86"/>
        <v>0</v>
      </c>
      <c r="M40" s="260">
        <f t="shared" si="86"/>
        <v>0</v>
      </c>
      <c r="N40" s="260">
        <f t="shared" si="86"/>
        <v>0</v>
      </c>
      <c r="O40" s="260">
        <f t="shared" si="86"/>
        <v>0</v>
      </c>
      <c r="P40" s="260">
        <f t="shared" si="86"/>
        <v>0</v>
      </c>
      <c r="Q40" s="260">
        <f t="shared" si="86"/>
        <v>0</v>
      </c>
      <c r="R40" s="260">
        <f t="shared" si="86"/>
        <v>0</v>
      </c>
      <c r="S40" s="260">
        <f t="shared" si="86"/>
        <v>0</v>
      </c>
      <c r="T40" s="260">
        <f t="shared" si="86"/>
        <v>0</v>
      </c>
      <c r="U40" s="260">
        <f t="shared" si="86"/>
        <v>0</v>
      </c>
      <c r="V40" s="260">
        <f t="shared" si="86"/>
        <v>0</v>
      </c>
      <c r="W40" s="260">
        <f t="shared" si="86"/>
        <v>0</v>
      </c>
      <c r="X40" s="260">
        <f t="shared" si="86"/>
        <v>29176.67</v>
      </c>
      <c r="Y40" s="260">
        <f t="shared" si="86"/>
        <v>0</v>
      </c>
      <c r="Z40" s="260">
        <f t="shared" si="86"/>
        <v>0</v>
      </c>
      <c r="AA40" s="260">
        <f t="shared" si="86"/>
        <v>0</v>
      </c>
      <c r="AB40" s="260">
        <f t="shared" si="86"/>
        <v>0</v>
      </c>
      <c r="AC40" s="260">
        <f t="shared" si="86"/>
        <v>0</v>
      </c>
      <c r="AD40" s="260">
        <f t="shared" si="86"/>
        <v>0</v>
      </c>
      <c r="AE40" s="260">
        <f t="shared" si="86"/>
        <v>23875.32</v>
      </c>
      <c r="AF40" s="260">
        <f t="shared" si="86"/>
        <v>0</v>
      </c>
      <c r="AG40" s="260">
        <f t="shared" si="86"/>
        <v>0</v>
      </c>
      <c r="AH40" s="260">
        <f t="shared" si="86"/>
        <v>500</v>
      </c>
      <c r="AI40" s="260">
        <f t="shared" si="86"/>
        <v>0</v>
      </c>
      <c r="AJ40" s="282">
        <f t="shared" si="86"/>
        <v>53551.99</v>
      </c>
      <c r="AK40" s="260">
        <f t="shared" si="86"/>
        <v>0</v>
      </c>
      <c r="AL40" s="260">
        <f t="shared" si="86"/>
        <v>0</v>
      </c>
      <c r="AM40" s="260">
        <f t="shared" si="86"/>
        <v>66100.84</v>
      </c>
      <c r="AN40" s="260">
        <f t="shared" si="86"/>
        <v>0</v>
      </c>
      <c r="AO40" s="260">
        <f t="shared" si="86"/>
        <v>0</v>
      </c>
      <c r="AP40" s="260">
        <f t="shared" si="86"/>
        <v>0</v>
      </c>
      <c r="AQ40" s="260">
        <f t="shared" si="86"/>
        <v>2953.8</v>
      </c>
      <c r="AR40" s="260">
        <f t="shared" si="86"/>
        <v>0</v>
      </c>
      <c r="AS40" s="260">
        <f t="shared" si="86"/>
        <v>0</v>
      </c>
      <c r="AT40" s="260">
        <f t="shared" si="86"/>
        <v>16000</v>
      </c>
      <c r="AU40" s="260">
        <f t="shared" si="86"/>
        <v>0</v>
      </c>
      <c r="AV40" s="260">
        <f t="shared" si="86"/>
        <v>0</v>
      </c>
      <c r="AW40" s="260">
        <f t="shared" si="86"/>
        <v>0</v>
      </c>
      <c r="AX40" s="260">
        <f t="shared" si="86"/>
        <v>0</v>
      </c>
      <c r="AY40" s="260">
        <f t="shared" si="86"/>
        <v>0</v>
      </c>
      <c r="AZ40" s="260">
        <f t="shared" si="86"/>
        <v>0</v>
      </c>
      <c r="BA40" s="260">
        <f t="shared" si="86"/>
        <v>59806.67</v>
      </c>
      <c r="BB40" s="260">
        <f t="shared" si="86"/>
        <v>0</v>
      </c>
      <c r="BC40" s="260">
        <f t="shared" si="86"/>
        <v>0</v>
      </c>
      <c r="BD40" s="260">
        <f t="shared" si="86"/>
        <v>0</v>
      </c>
      <c r="BE40" s="260">
        <f t="shared" si="86"/>
        <v>0</v>
      </c>
      <c r="BF40" s="260">
        <f t="shared" si="86"/>
        <v>0</v>
      </c>
      <c r="BG40" s="260">
        <f t="shared" si="86"/>
        <v>0</v>
      </c>
      <c r="BH40" s="260">
        <f t="shared" si="86"/>
        <v>16000</v>
      </c>
      <c r="BI40" s="260">
        <f t="shared" si="86"/>
        <v>0</v>
      </c>
      <c r="BJ40" s="260">
        <f t="shared" si="86"/>
        <v>0</v>
      </c>
      <c r="BK40" s="260">
        <f t="shared" si="86"/>
        <v>0</v>
      </c>
      <c r="BL40" s="260">
        <f t="shared" si="86"/>
        <v>0</v>
      </c>
      <c r="BM40" s="260">
        <f>SUM(BM41:BM69)</f>
        <v>500</v>
      </c>
      <c r="BN40" s="260">
        <f>SUM(BN41:BN69)</f>
        <v>0</v>
      </c>
      <c r="BO40" s="282">
        <f t="shared" si="86"/>
        <v>161361.31</v>
      </c>
      <c r="BP40" s="260">
        <f t="shared" si="86"/>
        <v>0</v>
      </c>
      <c r="BQ40" s="260">
        <f t="shared" ref="BQ40:EB40" si="87">SUM(BQ41:BQ69)</f>
        <v>0</v>
      </c>
      <c r="BR40" s="260">
        <f t="shared" si="87"/>
        <v>0</v>
      </c>
      <c r="BS40" s="260">
        <f t="shared" si="87"/>
        <v>0</v>
      </c>
      <c r="BT40" s="260">
        <f t="shared" si="87"/>
        <v>0</v>
      </c>
      <c r="BU40" s="260">
        <f t="shared" si="87"/>
        <v>0</v>
      </c>
      <c r="BV40" s="260">
        <f t="shared" si="87"/>
        <v>0</v>
      </c>
      <c r="BW40" s="260">
        <f t="shared" si="87"/>
        <v>0</v>
      </c>
      <c r="BX40" s="260">
        <f t="shared" si="87"/>
        <v>0</v>
      </c>
      <c r="BY40" s="260">
        <f t="shared" si="87"/>
        <v>0</v>
      </c>
      <c r="BZ40" s="260">
        <f t="shared" si="87"/>
        <v>0</v>
      </c>
      <c r="CA40" s="260">
        <f t="shared" si="87"/>
        <v>0</v>
      </c>
      <c r="CB40" s="260">
        <f t="shared" si="87"/>
        <v>0</v>
      </c>
      <c r="CC40" s="260">
        <f t="shared" si="87"/>
        <v>0</v>
      </c>
      <c r="CD40" s="260">
        <f t="shared" si="87"/>
        <v>0</v>
      </c>
      <c r="CE40" s="260">
        <f t="shared" si="87"/>
        <v>0</v>
      </c>
      <c r="CF40" s="260">
        <f t="shared" si="87"/>
        <v>0</v>
      </c>
      <c r="CG40" s="260">
        <f t="shared" si="87"/>
        <v>0</v>
      </c>
      <c r="CH40" s="260">
        <f t="shared" si="87"/>
        <v>0</v>
      </c>
      <c r="CI40" s="260">
        <f t="shared" si="87"/>
        <v>0</v>
      </c>
      <c r="CJ40" s="260">
        <f t="shared" si="87"/>
        <v>0</v>
      </c>
      <c r="CK40" s="260">
        <f t="shared" si="87"/>
        <v>0</v>
      </c>
      <c r="CL40" s="260">
        <f t="shared" si="87"/>
        <v>0</v>
      </c>
      <c r="CM40" s="260">
        <f t="shared" si="87"/>
        <v>0</v>
      </c>
      <c r="CN40" s="260">
        <f t="shared" si="87"/>
        <v>0</v>
      </c>
      <c r="CO40" s="260">
        <f t="shared" si="87"/>
        <v>0</v>
      </c>
      <c r="CP40" s="260">
        <f t="shared" si="87"/>
        <v>0</v>
      </c>
      <c r="CQ40" s="260">
        <f t="shared" si="87"/>
        <v>0</v>
      </c>
      <c r="CR40" s="260">
        <f t="shared" si="87"/>
        <v>0</v>
      </c>
      <c r="CS40" s="260">
        <f>SUM(CS41:CS69)</f>
        <v>0</v>
      </c>
      <c r="CT40" s="260">
        <f>SUM(CT41:CT69)</f>
        <v>0</v>
      </c>
      <c r="CU40" s="282">
        <f t="shared" si="87"/>
        <v>161861.31</v>
      </c>
      <c r="CV40" s="260">
        <f t="shared" si="87"/>
        <v>0</v>
      </c>
      <c r="CW40" s="260">
        <f t="shared" si="87"/>
        <v>0</v>
      </c>
      <c r="CX40" s="260">
        <f t="shared" si="87"/>
        <v>0</v>
      </c>
      <c r="CY40" s="260">
        <f t="shared" si="87"/>
        <v>0</v>
      </c>
      <c r="CZ40" s="260">
        <f t="shared" si="87"/>
        <v>0</v>
      </c>
      <c r="DA40" s="260">
        <f t="shared" si="87"/>
        <v>0</v>
      </c>
      <c r="DB40" s="260">
        <f t="shared" si="87"/>
        <v>0</v>
      </c>
      <c r="DC40" s="260">
        <f t="shared" si="87"/>
        <v>0</v>
      </c>
      <c r="DD40" s="260">
        <f t="shared" si="87"/>
        <v>0</v>
      </c>
      <c r="DE40" s="260">
        <f t="shared" si="87"/>
        <v>0</v>
      </c>
      <c r="DF40" s="260">
        <f t="shared" si="87"/>
        <v>0</v>
      </c>
      <c r="DG40" s="260">
        <f t="shared" si="87"/>
        <v>0</v>
      </c>
      <c r="DH40" s="260">
        <f t="shared" si="87"/>
        <v>0</v>
      </c>
      <c r="DI40" s="260">
        <f t="shared" si="87"/>
        <v>0</v>
      </c>
      <c r="DJ40" s="260">
        <f t="shared" si="87"/>
        <v>0</v>
      </c>
      <c r="DK40" s="260">
        <f t="shared" si="87"/>
        <v>0</v>
      </c>
      <c r="DL40" s="260">
        <f t="shared" si="87"/>
        <v>0</v>
      </c>
      <c r="DM40" s="260">
        <f t="shared" si="87"/>
        <v>0</v>
      </c>
      <c r="DN40" s="260">
        <f t="shared" si="87"/>
        <v>0</v>
      </c>
      <c r="DO40" s="260">
        <f t="shared" si="87"/>
        <v>0</v>
      </c>
      <c r="DP40" s="260">
        <f t="shared" si="87"/>
        <v>0</v>
      </c>
      <c r="DQ40" s="260">
        <f t="shared" si="87"/>
        <v>0</v>
      </c>
      <c r="DR40" s="260">
        <f t="shared" si="87"/>
        <v>0</v>
      </c>
      <c r="DS40" s="260">
        <f t="shared" si="87"/>
        <v>0</v>
      </c>
      <c r="DT40" s="260">
        <f t="shared" si="87"/>
        <v>0</v>
      </c>
      <c r="DU40" s="260">
        <f t="shared" si="87"/>
        <v>0</v>
      </c>
      <c r="DV40" s="260">
        <f t="shared" si="87"/>
        <v>0</v>
      </c>
      <c r="DW40" s="260">
        <f t="shared" si="87"/>
        <v>0</v>
      </c>
      <c r="DX40" s="260">
        <f>SUM(DX41:DX69)</f>
        <v>0</v>
      </c>
      <c r="DY40" s="260">
        <f>SUM(DY41:DY69)</f>
        <v>0</v>
      </c>
      <c r="DZ40" s="260">
        <f>SUM(DZ41:DZ69)</f>
        <v>0</v>
      </c>
      <c r="EA40" s="282">
        <f t="shared" si="87"/>
        <v>161861.31</v>
      </c>
      <c r="EB40" s="260">
        <f t="shared" si="87"/>
        <v>0</v>
      </c>
      <c r="EC40" s="260">
        <f t="shared" ref="EC40:GN40" si="88">SUM(EC41:EC69)</f>
        <v>0</v>
      </c>
      <c r="ED40" s="260">
        <f t="shared" si="88"/>
        <v>0</v>
      </c>
      <c r="EE40" s="260">
        <f t="shared" si="88"/>
        <v>0</v>
      </c>
      <c r="EF40" s="260">
        <f t="shared" si="88"/>
        <v>0</v>
      </c>
      <c r="EG40" s="260">
        <f t="shared" si="88"/>
        <v>0</v>
      </c>
      <c r="EH40" s="260">
        <f t="shared" si="88"/>
        <v>0</v>
      </c>
      <c r="EI40" s="260">
        <f t="shared" si="88"/>
        <v>0</v>
      </c>
      <c r="EJ40" s="260">
        <f t="shared" si="88"/>
        <v>0</v>
      </c>
      <c r="EK40" s="260">
        <f t="shared" si="88"/>
        <v>0</v>
      </c>
      <c r="EL40" s="260">
        <f t="shared" si="88"/>
        <v>0</v>
      </c>
      <c r="EM40" s="260">
        <f t="shared" si="88"/>
        <v>0</v>
      </c>
      <c r="EN40" s="260">
        <f t="shared" si="88"/>
        <v>0</v>
      </c>
      <c r="EO40" s="260">
        <f t="shared" si="88"/>
        <v>0</v>
      </c>
      <c r="EP40" s="260">
        <f t="shared" si="88"/>
        <v>0</v>
      </c>
      <c r="EQ40" s="260">
        <f t="shared" si="88"/>
        <v>0</v>
      </c>
      <c r="ER40" s="260">
        <f t="shared" si="88"/>
        <v>0</v>
      </c>
      <c r="ES40" s="260">
        <f t="shared" si="88"/>
        <v>0</v>
      </c>
      <c r="ET40" s="260">
        <f t="shared" si="88"/>
        <v>0</v>
      </c>
      <c r="EU40" s="260">
        <f t="shared" si="88"/>
        <v>0</v>
      </c>
      <c r="EV40" s="260">
        <f t="shared" si="88"/>
        <v>0</v>
      </c>
      <c r="EW40" s="260">
        <f t="shared" si="88"/>
        <v>0</v>
      </c>
      <c r="EX40" s="260">
        <f t="shared" si="88"/>
        <v>0</v>
      </c>
      <c r="EY40" s="260">
        <f t="shared" si="88"/>
        <v>0</v>
      </c>
      <c r="EZ40" s="260">
        <f t="shared" si="88"/>
        <v>0</v>
      </c>
      <c r="FA40" s="260">
        <f t="shared" si="88"/>
        <v>0</v>
      </c>
      <c r="FB40" s="260">
        <f t="shared" si="88"/>
        <v>0</v>
      </c>
      <c r="FC40" s="260">
        <f t="shared" si="88"/>
        <v>0</v>
      </c>
      <c r="FD40" s="282">
        <f t="shared" si="88"/>
        <v>161861.31</v>
      </c>
      <c r="FE40" s="260">
        <f t="shared" si="88"/>
        <v>0</v>
      </c>
      <c r="FF40" s="260">
        <f t="shared" si="88"/>
        <v>0</v>
      </c>
      <c r="FG40" s="260">
        <f t="shared" si="88"/>
        <v>0</v>
      </c>
      <c r="FH40" s="260">
        <f t="shared" si="88"/>
        <v>0</v>
      </c>
      <c r="FI40" s="260">
        <f t="shared" si="88"/>
        <v>0</v>
      </c>
      <c r="FJ40" s="260">
        <f t="shared" si="88"/>
        <v>0</v>
      </c>
      <c r="FK40" s="260">
        <f t="shared" si="88"/>
        <v>0</v>
      </c>
      <c r="FL40" s="260">
        <f t="shared" si="88"/>
        <v>0</v>
      </c>
      <c r="FM40" s="260">
        <f t="shared" si="88"/>
        <v>0</v>
      </c>
      <c r="FN40" s="260">
        <f t="shared" si="88"/>
        <v>0</v>
      </c>
      <c r="FO40" s="260">
        <f t="shared" si="88"/>
        <v>0</v>
      </c>
      <c r="FP40" s="260">
        <f t="shared" si="88"/>
        <v>0</v>
      </c>
      <c r="FQ40" s="260">
        <f t="shared" si="88"/>
        <v>0</v>
      </c>
      <c r="FR40" s="260">
        <f t="shared" si="88"/>
        <v>0</v>
      </c>
      <c r="FS40" s="260">
        <f t="shared" si="88"/>
        <v>0</v>
      </c>
      <c r="FT40" s="260">
        <f t="shared" si="88"/>
        <v>0</v>
      </c>
      <c r="FU40" s="260">
        <f t="shared" si="88"/>
        <v>0</v>
      </c>
      <c r="FV40" s="260">
        <f t="shared" si="88"/>
        <v>0</v>
      </c>
      <c r="FW40" s="260">
        <f t="shared" si="88"/>
        <v>0</v>
      </c>
      <c r="FX40" s="260">
        <f t="shared" si="88"/>
        <v>0</v>
      </c>
      <c r="FY40" s="260">
        <f t="shared" si="88"/>
        <v>0</v>
      </c>
      <c r="FZ40" s="260">
        <f t="shared" si="88"/>
        <v>0</v>
      </c>
      <c r="GA40" s="260">
        <f t="shared" si="88"/>
        <v>0</v>
      </c>
      <c r="GB40" s="260">
        <f t="shared" si="88"/>
        <v>0</v>
      </c>
      <c r="GC40" s="260">
        <f t="shared" si="88"/>
        <v>0</v>
      </c>
      <c r="GD40" s="260">
        <f t="shared" si="88"/>
        <v>0</v>
      </c>
      <c r="GE40" s="260">
        <f t="shared" si="88"/>
        <v>0</v>
      </c>
      <c r="GF40" s="260">
        <f t="shared" si="88"/>
        <v>0</v>
      </c>
      <c r="GG40" s="260">
        <f t="shared" si="88"/>
        <v>0</v>
      </c>
      <c r="GH40" s="260">
        <f t="shared" si="88"/>
        <v>0</v>
      </c>
      <c r="GI40" s="260">
        <f>SUM(GI41:GI69)</f>
        <v>0</v>
      </c>
      <c r="GJ40" s="282">
        <f t="shared" si="88"/>
        <v>0</v>
      </c>
      <c r="GK40" s="260">
        <f t="shared" si="88"/>
        <v>0</v>
      </c>
      <c r="GL40" s="260">
        <f t="shared" si="88"/>
        <v>0</v>
      </c>
      <c r="GM40" s="260">
        <f t="shared" si="88"/>
        <v>0</v>
      </c>
      <c r="GN40" s="260">
        <f t="shared" si="88"/>
        <v>0</v>
      </c>
      <c r="GO40" s="260">
        <f t="shared" ref="GO40:HN40" si="89">SUM(GO41:GO69)</f>
        <v>0</v>
      </c>
      <c r="GP40" s="260">
        <f t="shared" si="89"/>
        <v>0</v>
      </c>
      <c r="GQ40" s="260">
        <f t="shared" si="89"/>
        <v>0</v>
      </c>
      <c r="GR40" s="260">
        <f t="shared" si="89"/>
        <v>0</v>
      </c>
      <c r="GS40" s="260">
        <f t="shared" si="89"/>
        <v>0</v>
      </c>
      <c r="GT40" s="260">
        <f t="shared" si="89"/>
        <v>0</v>
      </c>
      <c r="GU40" s="260">
        <f t="shared" si="89"/>
        <v>0</v>
      </c>
      <c r="GV40" s="260">
        <f t="shared" si="89"/>
        <v>0</v>
      </c>
      <c r="GW40" s="260">
        <f t="shared" si="89"/>
        <v>0</v>
      </c>
      <c r="GX40" s="260">
        <f t="shared" si="89"/>
        <v>0</v>
      </c>
      <c r="GY40" s="260">
        <f t="shared" si="89"/>
        <v>0</v>
      </c>
      <c r="GZ40" s="260">
        <f t="shared" si="89"/>
        <v>0</v>
      </c>
      <c r="HA40" s="260">
        <f t="shared" si="89"/>
        <v>0</v>
      </c>
      <c r="HB40" s="260">
        <f t="shared" si="89"/>
        <v>0</v>
      </c>
      <c r="HC40" s="260">
        <f t="shared" si="89"/>
        <v>0</v>
      </c>
      <c r="HD40" s="260">
        <f t="shared" si="89"/>
        <v>0</v>
      </c>
      <c r="HE40" s="260">
        <f t="shared" si="89"/>
        <v>0</v>
      </c>
      <c r="HF40" s="260">
        <f t="shared" si="89"/>
        <v>0</v>
      </c>
      <c r="HG40" s="260">
        <f t="shared" si="89"/>
        <v>0</v>
      </c>
      <c r="HH40" s="260">
        <f t="shared" si="89"/>
        <v>0</v>
      </c>
      <c r="HI40" s="260">
        <f t="shared" si="89"/>
        <v>0</v>
      </c>
      <c r="HJ40" s="260">
        <f t="shared" si="89"/>
        <v>0</v>
      </c>
      <c r="HK40" s="260">
        <f t="shared" si="89"/>
        <v>0</v>
      </c>
      <c r="HL40" s="260">
        <f t="shared" si="89"/>
        <v>0</v>
      </c>
      <c r="HM40" s="260">
        <f t="shared" si="89"/>
        <v>0</v>
      </c>
      <c r="HN40" s="260">
        <f t="shared" si="89"/>
        <v>0</v>
      </c>
    </row>
    <row r="41" spans="1:222" ht="16.5" hidden="1" outlineLevel="1" thickBot="1" x14ac:dyDescent="0.3">
      <c r="A41" s="53">
        <v>36</v>
      </c>
      <c r="B41" s="261" t="str">
        <f>VLOOKUP(A41,Config!$A$8:$B$176,2,0)</f>
        <v>13º SALARIO</v>
      </c>
      <c r="C41" s="262"/>
      <c r="D41" s="61"/>
      <c r="E41" s="174">
        <f>SUMIFS('C. a Pagar'!$G$7:$G$1048576,'C. a Pagar'!$D$7:$D$1048576,'FC 180'!$B41,'C. a Pagar'!$C$7:$C$1048576,'FC 180'!E$5)</f>
        <v>0</v>
      </c>
      <c r="F41" s="174">
        <f>SUMIFS('C. a Pagar'!$G$7:$G$1048576,'C. a Pagar'!$D$7:$D$1048576,'FC 180'!$B41,'C. a Pagar'!$C$7:$C$1048576,'FC 180'!F$5)</f>
        <v>0</v>
      </c>
      <c r="G41" s="174">
        <f>SUMIFS('C. a Pagar'!$G$7:$G$1048576,'C. a Pagar'!$D$7:$D$1048576,'FC 180'!$B41,'C. a Pagar'!$C$7:$C$1048576,'FC 180'!G$5)</f>
        <v>0</v>
      </c>
      <c r="H41" s="174">
        <f>SUMIFS('C. a Pagar'!$G$7:$G$1048576,'C. a Pagar'!$D$7:$D$1048576,'FC 180'!$B41,'C. a Pagar'!$C$7:$C$1048576,'FC 180'!H$5)</f>
        <v>0</v>
      </c>
      <c r="I41" s="174">
        <f>SUMIFS('C. a Pagar'!$G$7:$G$1048576,'C. a Pagar'!$D$7:$D$1048576,'FC 180'!$B41,'C. a Pagar'!$C$7:$C$1048576,'FC 180'!I$5)</f>
        <v>0</v>
      </c>
      <c r="J41" s="174">
        <f>SUMIFS('C. a Pagar'!$G$7:$G$1048576,'C. a Pagar'!$D$7:$D$1048576,'FC 180'!$B41,'C. a Pagar'!$C$7:$C$1048576,'FC 180'!J$5)</f>
        <v>0</v>
      </c>
      <c r="K41" s="174">
        <f>SUMIFS('C. a Pagar'!$G$7:$G$1048576,'C. a Pagar'!$D$7:$D$1048576,'FC 180'!$B41,'C. a Pagar'!$C$7:$C$1048576,'FC 180'!K$5)</f>
        <v>0</v>
      </c>
      <c r="L41" s="174">
        <f>SUMIFS('C. a Pagar'!$G$7:$G$1048576,'C. a Pagar'!$D$7:$D$1048576,'FC 180'!$B41,'C. a Pagar'!$C$7:$C$1048576,'FC 180'!L$5)</f>
        <v>0</v>
      </c>
      <c r="M41" s="174">
        <f>SUMIFS('C. a Pagar'!$G$7:$G$1048576,'C. a Pagar'!$D$7:$D$1048576,'FC 180'!$B41,'C. a Pagar'!$C$7:$C$1048576,'FC 180'!M$5)</f>
        <v>0</v>
      </c>
      <c r="N41" s="174">
        <f>SUMIFS('C. a Pagar'!$G$7:$G$1048576,'C. a Pagar'!$D$7:$D$1048576,'FC 180'!$B41,'C. a Pagar'!$C$7:$C$1048576,'FC 180'!N$5)</f>
        <v>0</v>
      </c>
      <c r="O41" s="174">
        <f>SUMIFS('C. a Pagar'!$G$7:$G$1048576,'C. a Pagar'!$D$7:$D$1048576,'FC 180'!$B41,'C. a Pagar'!$C$7:$C$1048576,'FC 180'!O$5)</f>
        <v>0</v>
      </c>
      <c r="P41" s="174">
        <f>SUMIFS('C. a Pagar'!$G$7:$G$1048576,'C. a Pagar'!$D$7:$D$1048576,'FC 180'!$B41,'C. a Pagar'!$C$7:$C$1048576,'FC 180'!P$5)</f>
        <v>0</v>
      </c>
      <c r="Q41" s="174">
        <f>SUMIFS('C. a Pagar'!$G$7:$G$1048576,'C. a Pagar'!$D$7:$D$1048576,'FC 180'!$B41,'C. a Pagar'!$C$7:$C$1048576,'FC 180'!Q$5)</f>
        <v>0</v>
      </c>
      <c r="R41" s="174">
        <f>SUMIFS('C. a Pagar'!$G$7:$G$1048576,'C. a Pagar'!$D$7:$D$1048576,'FC 180'!$B41,'C. a Pagar'!$C$7:$C$1048576,'FC 180'!R$5)</f>
        <v>0</v>
      </c>
      <c r="S41" s="174">
        <f>SUMIFS('C. a Pagar'!$G$7:$G$1048576,'C. a Pagar'!$D$7:$D$1048576,'FC 180'!$B41,'C. a Pagar'!$C$7:$C$1048576,'FC 180'!S$5)</f>
        <v>0</v>
      </c>
      <c r="T41" s="174">
        <f>SUMIFS('C. a Pagar'!$G$7:$G$1048576,'C. a Pagar'!$D$7:$D$1048576,'FC 180'!$B41,'C. a Pagar'!$C$7:$C$1048576,'FC 180'!T$5)</f>
        <v>0</v>
      </c>
      <c r="U41" s="174">
        <f>SUMIFS('C. a Pagar'!$G$7:$G$1048576,'C. a Pagar'!$D$7:$D$1048576,'FC 180'!$B41,'C. a Pagar'!$C$7:$C$1048576,'FC 180'!U$5)</f>
        <v>0</v>
      </c>
      <c r="V41" s="174">
        <f>SUMIFS('C. a Pagar'!$G$7:$G$1048576,'C. a Pagar'!$D$7:$D$1048576,'FC 180'!$B41,'C. a Pagar'!$C$7:$C$1048576,'FC 180'!V$5)</f>
        <v>0</v>
      </c>
      <c r="W41" s="174">
        <f>SUMIFS('C. a Pagar'!$G$7:$G$1048576,'C. a Pagar'!$D$7:$D$1048576,'FC 180'!$B41,'C. a Pagar'!$C$7:$C$1048576,'FC 180'!W$5)</f>
        <v>0</v>
      </c>
      <c r="X41" s="174">
        <f>SUMIFS('C. a Pagar'!$G$7:$G$1048576,'C. a Pagar'!$D$7:$D$1048576,'FC 180'!$B41,'C. a Pagar'!$C$7:$C$1048576,'FC 180'!X$5)</f>
        <v>0</v>
      </c>
      <c r="Y41" s="174">
        <f>SUMIFS('C. a Pagar'!$G$7:$G$1048576,'C. a Pagar'!$D$7:$D$1048576,'FC 180'!$B41,'C. a Pagar'!$C$7:$C$1048576,'FC 180'!Y$5)</f>
        <v>0</v>
      </c>
      <c r="Z41" s="174">
        <f>SUMIFS('C. a Pagar'!$G$7:$G$1048576,'C. a Pagar'!$D$7:$D$1048576,'FC 180'!$B41,'C. a Pagar'!$C$7:$C$1048576,'FC 180'!Z$5)</f>
        <v>0</v>
      </c>
      <c r="AA41" s="174">
        <f>SUMIFS('C. a Pagar'!$G$7:$G$1048576,'C. a Pagar'!$D$7:$D$1048576,'FC 180'!$B41,'C. a Pagar'!$C$7:$C$1048576,'FC 180'!AA$5)</f>
        <v>0</v>
      </c>
      <c r="AB41" s="174">
        <f>SUMIFS('C. a Pagar'!$G$7:$G$1048576,'C. a Pagar'!$D$7:$D$1048576,'FC 180'!$B41,'C. a Pagar'!$C$7:$C$1048576,'FC 180'!AB$5)</f>
        <v>0</v>
      </c>
      <c r="AC41" s="174">
        <f>SUMIFS('C. a Pagar'!$G$7:$G$1048576,'C. a Pagar'!$D$7:$D$1048576,'FC 180'!$B41,'C. a Pagar'!$C$7:$C$1048576,'FC 180'!AC$5)</f>
        <v>0</v>
      </c>
      <c r="AD41" s="174">
        <f>SUMIFS('C. a Pagar'!$G$7:$G$1048576,'C. a Pagar'!$D$7:$D$1048576,'FC 180'!$B41,'C. a Pagar'!$C$7:$C$1048576,'FC 180'!AD$5)</f>
        <v>0</v>
      </c>
      <c r="AE41" s="174">
        <f>SUMIFS('C. a Pagar'!$G$7:$G$1048576,'C. a Pagar'!$D$7:$D$1048576,'FC 180'!$B41,'C. a Pagar'!$C$7:$C$1048576,'FC 180'!AE$5)</f>
        <v>0</v>
      </c>
      <c r="AF41" s="174">
        <f>SUMIFS('C. a Pagar'!$G$7:$G$1048576,'C. a Pagar'!$D$7:$D$1048576,'FC 180'!$B41,'C. a Pagar'!$C$7:$C$1048576,'FC 180'!AF$5)</f>
        <v>0</v>
      </c>
      <c r="AG41" s="174">
        <f>SUMIFS('C. a Pagar'!$G$7:$G$1048576,'C. a Pagar'!$D$7:$D$1048576,'FC 180'!$B41,'C. a Pagar'!$C$7:$C$1048576,'FC 180'!AG$5)</f>
        <v>0</v>
      </c>
      <c r="AH41" s="174">
        <f>SUMIFS('C. a Pagar'!$G$7:$G$1048576,'C. a Pagar'!$D$7:$D$1048576,'FC 180'!$B41,'C. a Pagar'!$C$7:$C$1048576,'FC 180'!AH$5)</f>
        <v>0</v>
      </c>
      <c r="AI41" s="174">
        <f>SUMIFS('C. a Pagar'!$G$7:$G$1048576,'C. a Pagar'!$D$7:$D$1048576,'FC 180'!$B41,'C. a Pagar'!$C$7:$C$1048576,'FC 180'!AI$5)</f>
        <v>0</v>
      </c>
      <c r="AJ41" s="178">
        <f t="shared" ref="AJ41:AJ69" si="90">SUM(E41:AI41)</f>
        <v>0</v>
      </c>
      <c r="AK41" s="174">
        <f>SUMIFS('C. a Pagar'!$G$7:$G$1048576,'C. a Pagar'!$D$7:$D$1048576,'FC 180'!$B41,'C. a Pagar'!$C$7:$C$1048576,'FC 180'!AK$5)</f>
        <v>0</v>
      </c>
      <c r="AL41" s="174">
        <f>SUMIFS('C. a Pagar'!$G$7:$G$1048576,'C. a Pagar'!$D$7:$D$1048576,'FC 180'!$B41,'C. a Pagar'!$C$7:$C$1048576,'FC 180'!AL$5)</f>
        <v>0</v>
      </c>
      <c r="AM41" s="174">
        <f>SUMIFS('C. a Pagar'!$G$7:$G$1048576,'C. a Pagar'!$D$7:$D$1048576,'FC 180'!$B41,'C. a Pagar'!$C$7:$C$1048576,'FC 180'!AM$5)</f>
        <v>0</v>
      </c>
      <c r="AN41" s="174">
        <f>SUMIFS('C. a Pagar'!$G$7:$G$1048576,'C. a Pagar'!$D$7:$D$1048576,'FC 180'!$B41,'C. a Pagar'!$C$7:$C$1048576,'FC 180'!AN$5)</f>
        <v>0</v>
      </c>
      <c r="AO41" s="174">
        <f>SUMIFS('C. a Pagar'!$G$7:$G$1048576,'C. a Pagar'!$D$7:$D$1048576,'FC 180'!$B41,'C. a Pagar'!$C$7:$C$1048576,'FC 180'!AO$5)</f>
        <v>0</v>
      </c>
      <c r="AP41" s="174">
        <f>SUMIFS('C. a Pagar'!$G$7:$G$1048576,'C. a Pagar'!$D$7:$D$1048576,'FC 180'!$B41,'C. a Pagar'!$C$7:$C$1048576,'FC 180'!AP$5)</f>
        <v>0</v>
      </c>
      <c r="AQ41" s="174">
        <f>SUMIFS('C. a Pagar'!$G$7:$G$1048576,'C. a Pagar'!$D$7:$D$1048576,'FC 180'!$B41,'C. a Pagar'!$C$7:$C$1048576,'FC 180'!AQ$5)</f>
        <v>0</v>
      </c>
      <c r="AR41" s="174">
        <f>SUMIFS('C. a Pagar'!$G$7:$G$1048576,'C. a Pagar'!$D$7:$D$1048576,'FC 180'!$B41,'C. a Pagar'!$C$7:$C$1048576,'FC 180'!AR$5)</f>
        <v>0</v>
      </c>
      <c r="AS41" s="174">
        <f>SUMIFS('C. a Pagar'!$G$7:$G$1048576,'C. a Pagar'!$D$7:$D$1048576,'FC 180'!$B41,'C. a Pagar'!$C$7:$C$1048576,'FC 180'!AS$5)</f>
        <v>0</v>
      </c>
      <c r="AT41" s="174">
        <f>SUMIFS('C. a Pagar'!$G$7:$G$1048576,'C. a Pagar'!$D$7:$D$1048576,'FC 180'!$B41,'C. a Pagar'!$C$7:$C$1048576,'FC 180'!AT$5)</f>
        <v>0</v>
      </c>
      <c r="AU41" s="174">
        <f>SUMIFS('C. a Pagar'!$G$7:$G$1048576,'C. a Pagar'!$D$7:$D$1048576,'FC 180'!$B41,'C. a Pagar'!$C$7:$C$1048576,'FC 180'!AU$5)</f>
        <v>0</v>
      </c>
      <c r="AV41" s="174">
        <f>SUMIFS('C. a Pagar'!$G$7:$G$1048576,'C. a Pagar'!$D$7:$D$1048576,'FC 180'!$B41,'C. a Pagar'!$C$7:$C$1048576,'FC 180'!AV$5)</f>
        <v>0</v>
      </c>
      <c r="AW41" s="174">
        <f>SUMIFS('C. a Pagar'!$G$7:$G$1048576,'C. a Pagar'!$D$7:$D$1048576,'FC 180'!$B41,'C. a Pagar'!$C$7:$C$1048576,'FC 180'!AW$5)</f>
        <v>0</v>
      </c>
      <c r="AX41" s="174">
        <f>SUMIFS('C. a Pagar'!$G$7:$G$1048576,'C. a Pagar'!$D$7:$D$1048576,'FC 180'!$B41,'C. a Pagar'!$C$7:$C$1048576,'FC 180'!AX$5)</f>
        <v>0</v>
      </c>
      <c r="AY41" s="174">
        <f>SUMIFS('C. a Pagar'!$G$7:$G$1048576,'C. a Pagar'!$D$7:$D$1048576,'FC 180'!$B41,'C. a Pagar'!$C$7:$C$1048576,'FC 180'!AY$5)</f>
        <v>0</v>
      </c>
      <c r="AZ41" s="174">
        <f>SUMIFS('C. a Pagar'!$G$7:$G$1048576,'C. a Pagar'!$D$7:$D$1048576,'FC 180'!$B41,'C. a Pagar'!$C$7:$C$1048576,'FC 180'!AZ$5)</f>
        <v>0</v>
      </c>
      <c r="BA41" s="174">
        <f>SUMIFS('C. a Pagar'!$G$7:$G$1048576,'C. a Pagar'!$D$7:$D$1048576,'FC 180'!$B41,'C. a Pagar'!$C$7:$C$1048576,'FC 180'!BA$5)</f>
        <v>0</v>
      </c>
      <c r="BB41" s="174">
        <f>SUMIFS('C. a Pagar'!$G$7:$G$1048576,'C. a Pagar'!$D$7:$D$1048576,'FC 180'!$B41,'C. a Pagar'!$C$7:$C$1048576,'FC 180'!BB$5)</f>
        <v>0</v>
      </c>
      <c r="BC41" s="174">
        <f>SUMIFS('C. a Pagar'!$G$7:$G$1048576,'C. a Pagar'!$D$7:$D$1048576,'FC 180'!$B41,'C. a Pagar'!$C$7:$C$1048576,'FC 180'!BC$5)</f>
        <v>0</v>
      </c>
      <c r="BD41" s="174">
        <f>SUMIFS('C. a Pagar'!$G$7:$G$1048576,'C. a Pagar'!$D$7:$D$1048576,'FC 180'!$B41,'C. a Pagar'!$C$7:$C$1048576,'FC 180'!BD$5)</f>
        <v>0</v>
      </c>
      <c r="BE41" s="174">
        <f>SUMIFS('C. a Pagar'!$G$7:$G$1048576,'C. a Pagar'!$D$7:$D$1048576,'FC 180'!$B41,'C. a Pagar'!$C$7:$C$1048576,'FC 180'!BE$5)</f>
        <v>0</v>
      </c>
      <c r="BF41" s="174">
        <f>SUMIFS('C. a Pagar'!$G$7:$G$1048576,'C. a Pagar'!$D$7:$D$1048576,'FC 180'!$B41,'C. a Pagar'!$C$7:$C$1048576,'FC 180'!BF$5)</f>
        <v>0</v>
      </c>
      <c r="BG41" s="174">
        <f>SUMIFS('C. a Pagar'!$G$7:$G$1048576,'C. a Pagar'!$D$7:$D$1048576,'FC 180'!$B41,'C. a Pagar'!$C$7:$C$1048576,'FC 180'!BG$5)</f>
        <v>0</v>
      </c>
      <c r="BH41" s="174">
        <f>SUMIFS('C. a Pagar'!$G$7:$G$1048576,'C. a Pagar'!$D$7:$D$1048576,'FC 180'!$B41,'C. a Pagar'!$C$7:$C$1048576,'FC 180'!BH$5)</f>
        <v>0</v>
      </c>
      <c r="BI41" s="174">
        <f>SUMIFS('C. a Pagar'!$G$7:$G$1048576,'C. a Pagar'!$D$7:$D$1048576,'FC 180'!$B41,'C. a Pagar'!$C$7:$C$1048576,'FC 180'!BI$5)</f>
        <v>0</v>
      </c>
      <c r="BJ41" s="174">
        <f>SUMIFS('C. a Pagar'!$G$7:$G$1048576,'C. a Pagar'!$D$7:$D$1048576,'FC 180'!$B41,'C. a Pagar'!$C$7:$C$1048576,'FC 180'!BJ$5)</f>
        <v>0</v>
      </c>
      <c r="BK41" s="174">
        <f>SUMIFS('C. a Pagar'!$G$7:$G$1048576,'C. a Pagar'!$D$7:$D$1048576,'FC 180'!$B41,'C. a Pagar'!$C$7:$C$1048576,'FC 180'!BK$5)</f>
        <v>0</v>
      </c>
      <c r="BL41" s="174">
        <f>SUMIFS('C. a Pagar'!$G$7:$G$1048576,'C. a Pagar'!$D$7:$D$1048576,'FC 180'!$B41,'C. a Pagar'!$C$7:$C$1048576,'FC 180'!BL$5)</f>
        <v>0</v>
      </c>
      <c r="BM41" s="174">
        <f>SUMIFS('C. a Pagar'!$G$7:$G$1048576,'C. a Pagar'!$D$7:$D$1048576,'FC 180'!$B41,'C. a Pagar'!$C$7:$C$1048576,'FC 180'!BM$5)</f>
        <v>0</v>
      </c>
      <c r="BN41" s="174">
        <f>SUMIFS('C. a Pagar'!$G$7:$G$1048576,'C. a Pagar'!$D$7:$D$1048576,'FC 180'!$B41,'C. a Pagar'!$C$7:$C$1048576,'FC 180'!BN$5)</f>
        <v>0</v>
      </c>
      <c r="BO41" s="178">
        <f t="shared" ref="BO41:BO69" si="91">SUM(AK41:BN41)</f>
        <v>0</v>
      </c>
      <c r="BP41" s="174"/>
      <c r="BQ41" s="174"/>
      <c r="BR41" s="174"/>
      <c r="BS41" s="174"/>
      <c r="BT41" s="174"/>
      <c r="BU41" s="174"/>
      <c r="BV41" s="174"/>
      <c r="BW41" s="174"/>
      <c r="BX41" s="174"/>
      <c r="BY41" s="174"/>
      <c r="BZ41" s="174"/>
      <c r="CA41" s="174"/>
      <c r="CB41" s="174"/>
      <c r="CC41" s="174"/>
      <c r="CD41" s="174"/>
      <c r="CE41" s="174"/>
      <c r="CF41" s="174"/>
      <c r="CG41" s="174"/>
      <c r="CH41" s="174"/>
      <c r="CI41" s="174"/>
      <c r="CJ41" s="174"/>
      <c r="CK41" s="174"/>
      <c r="CL41" s="174"/>
      <c r="CM41" s="174"/>
      <c r="CN41" s="174"/>
      <c r="CO41" s="174"/>
      <c r="CP41" s="174"/>
      <c r="CQ41" s="174"/>
      <c r="CR41" s="174"/>
      <c r="CS41" s="174"/>
      <c r="CT41" s="174"/>
      <c r="CU41" s="178">
        <f t="shared" ref="CU41:CU69" si="92">SUM(BM41:CT41)</f>
        <v>0</v>
      </c>
      <c r="CV41" s="174"/>
      <c r="CW41" s="174"/>
      <c r="CX41" s="174"/>
      <c r="CY41" s="174"/>
      <c r="CZ41" s="174"/>
      <c r="DA41" s="174"/>
      <c r="DB41" s="174"/>
      <c r="DC41" s="174"/>
      <c r="DD41" s="174"/>
      <c r="DE41" s="174"/>
      <c r="DF41" s="174"/>
      <c r="DG41" s="174"/>
      <c r="DH41" s="174"/>
      <c r="DI41" s="174"/>
      <c r="DJ41" s="174"/>
      <c r="DK41" s="174"/>
      <c r="DL41" s="174"/>
      <c r="DM41" s="174"/>
      <c r="DN41" s="174"/>
      <c r="DO41" s="174"/>
      <c r="DP41" s="174"/>
      <c r="DQ41" s="174"/>
      <c r="DR41" s="174"/>
      <c r="DS41" s="174"/>
      <c r="DT41" s="174"/>
      <c r="DU41" s="174"/>
      <c r="DV41" s="174"/>
      <c r="DW41" s="174"/>
      <c r="DX41" s="174"/>
      <c r="DY41" s="174"/>
      <c r="DZ41" s="174"/>
      <c r="EA41" s="178">
        <f t="shared" ref="EA41:EA69" si="93">SUM(CS41:DZ41)</f>
        <v>0</v>
      </c>
      <c r="EB41" s="174"/>
      <c r="EC41" s="174"/>
      <c r="ED41" s="174"/>
      <c r="EE41" s="174"/>
      <c r="EF41" s="174"/>
      <c r="EG41" s="174"/>
      <c r="EH41" s="174"/>
      <c r="EI41" s="174"/>
      <c r="EJ41" s="174"/>
      <c r="EK41" s="174"/>
      <c r="EL41" s="174"/>
      <c r="EM41" s="174"/>
      <c r="EN41" s="174"/>
      <c r="EO41" s="174"/>
      <c r="EP41" s="174"/>
      <c r="EQ41" s="174"/>
      <c r="ER41" s="174"/>
      <c r="ES41" s="174"/>
      <c r="ET41" s="174"/>
      <c r="EU41" s="174"/>
      <c r="EV41" s="174"/>
      <c r="EW41" s="174"/>
      <c r="EX41" s="174"/>
      <c r="EY41" s="174"/>
      <c r="EZ41" s="174"/>
      <c r="FA41" s="174"/>
      <c r="FB41" s="174"/>
      <c r="FC41" s="174"/>
      <c r="FD41" s="178">
        <f t="shared" ref="FD41:FD69" si="94">SUM(DX41:FC41)</f>
        <v>0</v>
      </c>
      <c r="FE41" s="174"/>
      <c r="FF41" s="174"/>
      <c r="FG41" s="174"/>
      <c r="FH41" s="174"/>
      <c r="FI41" s="174"/>
      <c r="FJ41" s="174"/>
      <c r="FK41" s="174"/>
      <c r="FL41" s="174"/>
      <c r="FM41" s="174"/>
      <c r="FN41" s="174"/>
      <c r="FO41" s="174"/>
      <c r="FP41" s="174"/>
      <c r="FQ41" s="174"/>
      <c r="FR41" s="174"/>
      <c r="FS41" s="174"/>
      <c r="FT41" s="174"/>
      <c r="FU41" s="174"/>
      <c r="FV41" s="174"/>
      <c r="FW41" s="174"/>
      <c r="FX41" s="174"/>
      <c r="FY41" s="174"/>
      <c r="FZ41" s="174"/>
      <c r="GA41" s="174"/>
      <c r="GB41" s="174"/>
      <c r="GC41" s="174"/>
      <c r="GD41" s="174"/>
      <c r="GE41" s="174"/>
      <c r="GF41" s="174"/>
      <c r="GG41" s="174"/>
      <c r="GH41" s="174"/>
      <c r="GI41" s="174"/>
      <c r="GJ41" s="178">
        <f t="shared" ref="GJ41:GJ69" si="95">SUM(FE41:GI41)</f>
        <v>0</v>
      </c>
      <c r="GK41" s="174"/>
      <c r="GL41" s="174"/>
      <c r="GM41" s="174"/>
      <c r="GN41" s="174"/>
      <c r="GO41" s="174"/>
      <c r="GP41" s="174"/>
      <c r="GQ41" s="174"/>
      <c r="GR41" s="174"/>
      <c r="GS41" s="174"/>
      <c r="GT41" s="174"/>
      <c r="GU41" s="174"/>
      <c r="GV41" s="174"/>
      <c r="GW41" s="174"/>
      <c r="GX41" s="174"/>
      <c r="GY41" s="174"/>
      <c r="GZ41" s="174"/>
      <c r="HA41" s="174"/>
      <c r="HB41" s="174"/>
      <c r="HC41" s="174"/>
      <c r="HD41" s="174"/>
      <c r="HE41" s="174"/>
      <c r="HF41" s="174"/>
      <c r="HG41" s="174"/>
      <c r="HH41" s="174"/>
      <c r="HI41" s="174"/>
      <c r="HJ41" s="174"/>
      <c r="HK41" s="174"/>
      <c r="HL41" s="174"/>
      <c r="HM41" s="174"/>
      <c r="HN41" s="174"/>
    </row>
    <row r="42" spans="1:222" ht="16.5" hidden="1" outlineLevel="1" thickBot="1" x14ac:dyDescent="0.3">
      <c r="A42" s="53">
        <v>37</v>
      </c>
      <c r="B42" s="56" t="str">
        <f>VLOOKUP(A42,Config!$A$8:$B$176,2,0)</f>
        <v>ALIMENTAÇÃO</v>
      </c>
      <c r="C42" s="57"/>
      <c r="D42" s="61"/>
      <c r="E42" s="174">
        <f>SUMIFS('C. a Pagar'!$G$7:$G$1048576,'C. a Pagar'!$D$7:$D$1048576,'FC 180'!$B42,'C. a Pagar'!$C$7:$C$1048576,'FC 180'!E$5)</f>
        <v>0</v>
      </c>
      <c r="F42" s="174">
        <f>SUMIFS('C. a Pagar'!$G$7:$G$1048576,'C. a Pagar'!$D$7:$D$1048576,'FC 180'!$B42,'C. a Pagar'!$C$7:$C$1048576,'FC 180'!F$5)</f>
        <v>0</v>
      </c>
      <c r="G42" s="174">
        <f>SUMIFS('C. a Pagar'!$G$7:$G$1048576,'C. a Pagar'!$D$7:$D$1048576,'FC 180'!$B42,'C. a Pagar'!$C$7:$C$1048576,'FC 180'!G$5)</f>
        <v>0</v>
      </c>
      <c r="H42" s="174">
        <f>SUMIFS('C. a Pagar'!$G$7:$G$1048576,'C. a Pagar'!$D$7:$D$1048576,'FC 180'!$B42,'C. a Pagar'!$C$7:$C$1048576,'FC 180'!H$5)</f>
        <v>0</v>
      </c>
      <c r="I42" s="174">
        <f>SUMIFS('C. a Pagar'!$G$7:$G$1048576,'C. a Pagar'!$D$7:$D$1048576,'FC 180'!$B42,'C. a Pagar'!$C$7:$C$1048576,'FC 180'!I$5)</f>
        <v>0</v>
      </c>
      <c r="J42" s="174">
        <f>SUMIFS('C. a Pagar'!$G$7:$G$1048576,'C. a Pagar'!$D$7:$D$1048576,'FC 180'!$B42,'C. a Pagar'!$C$7:$C$1048576,'FC 180'!J$5)</f>
        <v>0</v>
      </c>
      <c r="K42" s="174">
        <f>SUMIFS('C. a Pagar'!$G$7:$G$1048576,'C. a Pagar'!$D$7:$D$1048576,'FC 180'!$B42,'C. a Pagar'!$C$7:$C$1048576,'FC 180'!K$5)</f>
        <v>0</v>
      </c>
      <c r="L42" s="174">
        <f>SUMIFS('C. a Pagar'!$G$7:$G$1048576,'C. a Pagar'!$D$7:$D$1048576,'FC 180'!$B42,'C. a Pagar'!$C$7:$C$1048576,'FC 180'!L$5)</f>
        <v>0</v>
      </c>
      <c r="M42" s="174">
        <f>SUMIFS('C. a Pagar'!$G$7:$G$1048576,'C. a Pagar'!$D$7:$D$1048576,'FC 180'!$B42,'C. a Pagar'!$C$7:$C$1048576,'FC 180'!M$5)</f>
        <v>0</v>
      </c>
      <c r="N42" s="174">
        <f>SUMIFS('C. a Pagar'!$G$7:$G$1048576,'C. a Pagar'!$D$7:$D$1048576,'FC 180'!$B42,'C. a Pagar'!$C$7:$C$1048576,'FC 180'!N$5)</f>
        <v>0</v>
      </c>
      <c r="O42" s="174">
        <f>SUMIFS('C. a Pagar'!$G$7:$G$1048576,'C. a Pagar'!$D$7:$D$1048576,'FC 180'!$B42,'C. a Pagar'!$C$7:$C$1048576,'FC 180'!O$5)</f>
        <v>0</v>
      </c>
      <c r="P42" s="174">
        <f>SUMIFS('C. a Pagar'!$G$7:$G$1048576,'C. a Pagar'!$D$7:$D$1048576,'FC 180'!$B42,'C. a Pagar'!$C$7:$C$1048576,'FC 180'!P$5)</f>
        <v>0</v>
      </c>
      <c r="Q42" s="174">
        <f>SUMIFS('C. a Pagar'!$G$7:$G$1048576,'C. a Pagar'!$D$7:$D$1048576,'FC 180'!$B42,'C. a Pagar'!$C$7:$C$1048576,'FC 180'!Q$5)</f>
        <v>0</v>
      </c>
      <c r="R42" s="174">
        <f>SUMIFS('C. a Pagar'!$G$7:$G$1048576,'C. a Pagar'!$D$7:$D$1048576,'FC 180'!$B42,'C. a Pagar'!$C$7:$C$1048576,'FC 180'!R$5)</f>
        <v>0</v>
      </c>
      <c r="S42" s="174">
        <f>SUMIFS('C. a Pagar'!$G$7:$G$1048576,'C. a Pagar'!$D$7:$D$1048576,'FC 180'!$B42,'C. a Pagar'!$C$7:$C$1048576,'FC 180'!S$5)</f>
        <v>0</v>
      </c>
      <c r="T42" s="174">
        <f>SUMIFS('C. a Pagar'!$G$7:$G$1048576,'C. a Pagar'!$D$7:$D$1048576,'FC 180'!$B42,'C. a Pagar'!$C$7:$C$1048576,'FC 180'!T$5)</f>
        <v>0</v>
      </c>
      <c r="U42" s="174">
        <f>SUMIFS('C. a Pagar'!$G$7:$G$1048576,'C. a Pagar'!$D$7:$D$1048576,'FC 180'!$B42,'C. a Pagar'!$C$7:$C$1048576,'FC 180'!U$5)</f>
        <v>0</v>
      </c>
      <c r="V42" s="174">
        <f>SUMIFS('C. a Pagar'!$G$7:$G$1048576,'C. a Pagar'!$D$7:$D$1048576,'FC 180'!$B42,'C. a Pagar'!$C$7:$C$1048576,'FC 180'!V$5)</f>
        <v>0</v>
      </c>
      <c r="W42" s="174">
        <f>SUMIFS('C. a Pagar'!$G$7:$G$1048576,'C. a Pagar'!$D$7:$D$1048576,'FC 180'!$B42,'C. a Pagar'!$C$7:$C$1048576,'FC 180'!W$5)</f>
        <v>0</v>
      </c>
      <c r="X42" s="174">
        <f>SUMIFS('C. a Pagar'!$G$7:$G$1048576,'C. a Pagar'!$D$7:$D$1048576,'FC 180'!$B42,'C. a Pagar'!$C$7:$C$1048576,'FC 180'!X$5)</f>
        <v>0</v>
      </c>
      <c r="Y42" s="174">
        <f>SUMIFS('C. a Pagar'!$G$7:$G$1048576,'C. a Pagar'!$D$7:$D$1048576,'FC 180'!$B42,'C. a Pagar'!$C$7:$C$1048576,'FC 180'!Y$5)</f>
        <v>0</v>
      </c>
      <c r="Z42" s="174">
        <f>SUMIFS('C. a Pagar'!$G$7:$G$1048576,'C. a Pagar'!$D$7:$D$1048576,'FC 180'!$B42,'C. a Pagar'!$C$7:$C$1048576,'FC 180'!Z$5)</f>
        <v>0</v>
      </c>
      <c r="AA42" s="174">
        <f>SUMIFS('C. a Pagar'!$G$7:$G$1048576,'C. a Pagar'!$D$7:$D$1048576,'FC 180'!$B42,'C. a Pagar'!$C$7:$C$1048576,'FC 180'!AA$5)</f>
        <v>0</v>
      </c>
      <c r="AB42" s="174">
        <f>SUMIFS('C. a Pagar'!$G$7:$G$1048576,'C. a Pagar'!$D$7:$D$1048576,'FC 180'!$B42,'C. a Pagar'!$C$7:$C$1048576,'FC 180'!AB$5)</f>
        <v>0</v>
      </c>
      <c r="AC42" s="174">
        <f>SUMIFS('C. a Pagar'!$G$7:$G$1048576,'C. a Pagar'!$D$7:$D$1048576,'FC 180'!$B42,'C. a Pagar'!$C$7:$C$1048576,'FC 180'!AC$5)</f>
        <v>0</v>
      </c>
      <c r="AD42" s="174">
        <f>SUMIFS('C. a Pagar'!$G$7:$G$1048576,'C. a Pagar'!$D$7:$D$1048576,'FC 180'!$B42,'C. a Pagar'!$C$7:$C$1048576,'FC 180'!AD$5)</f>
        <v>0</v>
      </c>
      <c r="AE42" s="174">
        <f>SUMIFS('C. a Pagar'!$G$7:$G$1048576,'C. a Pagar'!$D$7:$D$1048576,'FC 180'!$B42,'C. a Pagar'!$C$7:$C$1048576,'FC 180'!AE$5)</f>
        <v>0</v>
      </c>
      <c r="AF42" s="174">
        <f>SUMIFS('C. a Pagar'!$G$7:$G$1048576,'C. a Pagar'!$D$7:$D$1048576,'FC 180'!$B42,'C. a Pagar'!$C$7:$C$1048576,'FC 180'!AF$5)</f>
        <v>0</v>
      </c>
      <c r="AG42" s="174">
        <f>SUMIFS('C. a Pagar'!$G$7:$G$1048576,'C. a Pagar'!$D$7:$D$1048576,'FC 180'!$B42,'C. a Pagar'!$C$7:$C$1048576,'FC 180'!AG$5)</f>
        <v>0</v>
      </c>
      <c r="AH42" s="174">
        <f>SUMIFS('C. a Pagar'!$G$7:$G$1048576,'C. a Pagar'!$D$7:$D$1048576,'FC 180'!$B42,'C. a Pagar'!$C$7:$C$1048576,'FC 180'!AH$5)</f>
        <v>0</v>
      </c>
      <c r="AI42" s="174">
        <f>SUMIFS('C. a Pagar'!$G$7:$G$1048576,'C. a Pagar'!$D$7:$D$1048576,'FC 180'!$B42,'C. a Pagar'!$C$7:$C$1048576,'FC 180'!AI$5)</f>
        <v>0</v>
      </c>
      <c r="AJ42" s="179">
        <f t="shared" si="90"/>
        <v>0</v>
      </c>
      <c r="AK42" s="174">
        <f>SUMIFS('C. a Pagar'!$G$7:$G$1048576,'C. a Pagar'!$D$7:$D$1048576,'FC 180'!$B42,'C. a Pagar'!$C$7:$C$1048576,'FC 180'!AK$5)</f>
        <v>0</v>
      </c>
      <c r="AL42" s="174">
        <f>SUMIFS('C. a Pagar'!$G$7:$G$1048576,'C. a Pagar'!$D$7:$D$1048576,'FC 180'!$B42,'C. a Pagar'!$C$7:$C$1048576,'FC 180'!AL$5)</f>
        <v>0</v>
      </c>
      <c r="AM42" s="174">
        <f>SUMIFS('C. a Pagar'!$G$7:$G$1048576,'C. a Pagar'!$D$7:$D$1048576,'FC 180'!$B42,'C. a Pagar'!$C$7:$C$1048576,'FC 180'!AM$5)</f>
        <v>0</v>
      </c>
      <c r="AN42" s="174">
        <f>SUMIFS('C. a Pagar'!$G$7:$G$1048576,'C. a Pagar'!$D$7:$D$1048576,'FC 180'!$B42,'C. a Pagar'!$C$7:$C$1048576,'FC 180'!AN$5)</f>
        <v>0</v>
      </c>
      <c r="AO42" s="174">
        <f>SUMIFS('C. a Pagar'!$G$7:$G$1048576,'C. a Pagar'!$D$7:$D$1048576,'FC 180'!$B42,'C. a Pagar'!$C$7:$C$1048576,'FC 180'!AO$5)</f>
        <v>0</v>
      </c>
      <c r="AP42" s="174">
        <f>SUMIFS('C. a Pagar'!$G$7:$G$1048576,'C. a Pagar'!$D$7:$D$1048576,'FC 180'!$B42,'C. a Pagar'!$C$7:$C$1048576,'FC 180'!AP$5)</f>
        <v>0</v>
      </c>
      <c r="AQ42" s="174">
        <f>SUMIFS('C. a Pagar'!$G$7:$G$1048576,'C. a Pagar'!$D$7:$D$1048576,'FC 180'!$B42,'C. a Pagar'!$C$7:$C$1048576,'FC 180'!AQ$5)</f>
        <v>0</v>
      </c>
      <c r="AR42" s="174">
        <f>SUMIFS('C. a Pagar'!$G$7:$G$1048576,'C. a Pagar'!$D$7:$D$1048576,'FC 180'!$B42,'C. a Pagar'!$C$7:$C$1048576,'FC 180'!AR$5)</f>
        <v>0</v>
      </c>
      <c r="AS42" s="174">
        <f>SUMIFS('C. a Pagar'!$G$7:$G$1048576,'C. a Pagar'!$D$7:$D$1048576,'FC 180'!$B42,'C. a Pagar'!$C$7:$C$1048576,'FC 180'!AS$5)</f>
        <v>0</v>
      </c>
      <c r="AT42" s="174">
        <f>SUMIFS('C. a Pagar'!$G$7:$G$1048576,'C. a Pagar'!$D$7:$D$1048576,'FC 180'!$B42,'C. a Pagar'!$C$7:$C$1048576,'FC 180'!AT$5)</f>
        <v>0</v>
      </c>
      <c r="AU42" s="174">
        <f>SUMIFS('C. a Pagar'!$G$7:$G$1048576,'C. a Pagar'!$D$7:$D$1048576,'FC 180'!$B42,'C. a Pagar'!$C$7:$C$1048576,'FC 180'!AU$5)</f>
        <v>0</v>
      </c>
      <c r="AV42" s="174">
        <f>SUMIFS('C. a Pagar'!$G$7:$G$1048576,'C. a Pagar'!$D$7:$D$1048576,'FC 180'!$B42,'C. a Pagar'!$C$7:$C$1048576,'FC 180'!AV$5)</f>
        <v>0</v>
      </c>
      <c r="AW42" s="174">
        <f>SUMIFS('C. a Pagar'!$G$7:$G$1048576,'C. a Pagar'!$D$7:$D$1048576,'FC 180'!$B42,'C. a Pagar'!$C$7:$C$1048576,'FC 180'!AW$5)</f>
        <v>0</v>
      </c>
      <c r="AX42" s="174">
        <f>SUMIFS('C. a Pagar'!$G$7:$G$1048576,'C. a Pagar'!$D$7:$D$1048576,'FC 180'!$B42,'C. a Pagar'!$C$7:$C$1048576,'FC 180'!AX$5)</f>
        <v>0</v>
      </c>
      <c r="AY42" s="174">
        <f>SUMIFS('C. a Pagar'!$G$7:$G$1048576,'C. a Pagar'!$D$7:$D$1048576,'FC 180'!$B42,'C. a Pagar'!$C$7:$C$1048576,'FC 180'!AY$5)</f>
        <v>0</v>
      </c>
      <c r="AZ42" s="174">
        <f>SUMIFS('C. a Pagar'!$G$7:$G$1048576,'C. a Pagar'!$D$7:$D$1048576,'FC 180'!$B42,'C. a Pagar'!$C$7:$C$1048576,'FC 180'!AZ$5)</f>
        <v>0</v>
      </c>
      <c r="BA42" s="174">
        <f>SUMIFS('C. a Pagar'!$G$7:$G$1048576,'C. a Pagar'!$D$7:$D$1048576,'FC 180'!$B42,'C. a Pagar'!$C$7:$C$1048576,'FC 180'!BA$5)</f>
        <v>0</v>
      </c>
      <c r="BB42" s="174">
        <f>SUMIFS('C. a Pagar'!$G$7:$G$1048576,'C. a Pagar'!$D$7:$D$1048576,'FC 180'!$B42,'C. a Pagar'!$C$7:$C$1048576,'FC 180'!BB$5)</f>
        <v>0</v>
      </c>
      <c r="BC42" s="174">
        <f>SUMIFS('C. a Pagar'!$G$7:$G$1048576,'C. a Pagar'!$D$7:$D$1048576,'FC 180'!$B42,'C. a Pagar'!$C$7:$C$1048576,'FC 180'!BC$5)</f>
        <v>0</v>
      </c>
      <c r="BD42" s="174">
        <f>SUMIFS('C. a Pagar'!$G$7:$G$1048576,'C. a Pagar'!$D$7:$D$1048576,'FC 180'!$B42,'C. a Pagar'!$C$7:$C$1048576,'FC 180'!BD$5)</f>
        <v>0</v>
      </c>
      <c r="BE42" s="174">
        <f>SUMIFS('C. a Pagar'!$G$7:$G$1048576,'C. a Pagar'!$D$7:$D$1048576,'FC 180'!$B42,'C. a Pagar'!$C$7:$C$1048576,'FC 180'!BE$5)</f>
        <v>0</v>
      </c>
      <c r="BF42" s="174">
        <f>SUMIFS('C. a Pagar'!$G$7:$G$1048576,'C. a Pagar'!$D$7:$D$1048576,'FC 180'!$B42,'C. a Pagar'!$C$7:$C$1048576,'FC 180'!BF$5)</f>
        <v>0</v>
      </c>
      <c r="BG42" s="174">
        <f>SUMIFS('C. a Pagar'!$G$7:$G$1048576,'C. a Pagar'!$D$7:$D$1048576,'FC 180'!$B42,'C. a Pagar'!$C$7:$C$1048576,'FC 180'!BG$5)</f>
        <v>0</v>
      </c>
      <c r="BH42" s="174">
        <f>SUMIFS('C. a Pagar'!$G$7:$G$1048576,'C. a Pagar'!$D$7:$D$1048576,'FC 180'!$B42,'C. a Pagar'!$C$7:$C$1048576,'FC 180'!BH$5)</f>
        <v>0</v>
      </c>
      <c r="BI42" s="174">
        <f>SUMIFS('C. a Pagar'!$G$7:$G$1048576,'C. a Pagar'!$D$7:$D$1048576,'FC 180'!$B42,'C. a Pagar'!$C$7:$C$1048576,'FC 180'!BI$5)</f>
        <v>0</v>
      </c>
      <c r="BJ42" s="174">
        <f>SUMIFS('C. a Pagar'!$G$7:$G$1048576,'C. a Pagar'!$D$7:$D$1048576,'FC 180'!$B42,'C. a Pagar'!$C$7:$C$1048576,'FC 180'!BJ$5)</f>
        <v>0</v>
      </c>
      <c r="BK42" s="174">
        <f>SUMIFS('C. a Pagar'!$G$7:$G$1048576,'C. a Pagar'!$D$7:$D$1048576,'FC 180'!$B42,'C. a Pagar'!$C$7:$C$1048576,'FC 180'!BK$5)</f>
        <v>0</v>
      </c>
      <c r="BL42" s="174">
        <f>SUMIFS('C. a Pagar'!$G$7:$G$1048576,'C. a Pagar'!$D$7:$D$1048576,'FC 180'!$B42,'C. a Pagar'!$C$7:$C$1048576,'FC 180'!BL$5)</f>
        <v>0</v>
      </c>
      <c r="BM42" s="174">
        <f>SUMIFS('C. a Pagar'!$G$7:$G$1048576,'C. a Pagar'!$D$7:$D$1048576,'FC 180'!$B42,'C. a Pagar'!$C$7:$C$1048576,'FC 180'!BM$5)</f>
        <v>0</v>
      </c>
      <c r="BN42" s="174">
        <f>SUMIFS('C. a Pagar'!$G$7:$G$1048576,'C. a Pagar'!$D$7:$D$1048576,'FC 180'!$B42,'C. a Pagar'!$C$7:$C$1048576,'FC 180'!BN$5)</f>
        <v>0</v>
      </c>
      <c r="BO42" s="179">
        <f t="shared" si="91"/>
        <v>0</v>
      </c>
      <c r="BP42" s="174"/>
      <c r="BQ42" s="174"/>
      <c r="BR42" s="174"/>
      <c r="BS42" s="174"/>
      <c r="BT42" s="174"/>
      <c r="BU42" s="174"/>
      <c r="BV42" s="174"/>
      <c r="BW42" s="174"/>
      <c r="BX42" s="174"/>
      <c r="BY42" s="174"/>
      <c r="BZ42" s="174"/>
      <c r="CA42" s="174"/>
      <c r="CB42" s="174"/>
      <c r="CC42" s="174"/>
      <c r="CD42" s="174"/>
      <c r="CE42" s="174"/>
      <c r="CF42" s="174"/>
      <c r="CG42" s="174"/>
      <c r="CH42" s="174"/>
      <c r="CI42" s="174"/>
      <c r="CJ42" s="174"/>
      <c r="CK42" s="174"/>
      <c r="CL42" s="174"/>
      <c r="CM42" s="174"/>
      <c r="CN42" s="174"/>
      <c r="CO42" s="174"/>
      <c r="CP42" s="174"/>
      <c r="CQ42" s="174"/>
      <c r="CR42" s="174"/>
      <c r="CS42" s="174"/>
      <c r="CT42" s="174"/>
      <c r="CU42" s="179">
        <f t="shared" si="92"/>
        <v>0</v>
      </c>
      <c r="CV42" s="174"/>
      <c r="CW42" s="174"/>
      <c r="CX42" s="174"/>
      <c r="CY42" s="174"/>
      <c r="CZ42" s="174"/>
      <c r="DA42" s="174"/>
      <c r="DB42" s="174"/>
      <c r="DC42" s="174"/>
      <c r="DD42" s="174"/>
      <c r="DE42" s="174"/>
      <c r="DF42" s="174"/>
      <c r="DG42" s="174"/>
      <c r="DH42" s="174"/>
      <c r="DI42" s="174"/>
      <c r="DJ42" s="174"/>
      <c r="DK42" s="174"/>
      <c r="DL42" s="174"/>
      <c r="DM42" s="174"/>
      <c r="DN42" s="174"/>
      <c r="DO42" s="174"/>
      <c r="DP42" s="174"/>
      <c r="DQ42" s="174"/>
      <c r="DR42" s="174"/>
      <c r="DS42" s="174"/>
      <c r="DT42" s="174"/>
      <c r="DU42" s="174"/>
      <c r="DV42" s="174"/>
      <c r="DW42" s="174"/>
      <c r="DX42" s="174"/>
      <c r="DY42" s="174"/>
      <c r="DZ42" s="174"/>
      <c r="EA42" s="179">
        <f t="shared" si="93"/>
        <v>0</v>
      </c>
      <c r="EB42" s="174"/>
      <c r="EC42" s="174"/>
      <c r="ED42" s="174"/>
      <c r="EE42" s="174"/>
      <c r="EF42" s="174"/>
      <c r="EG42" s="174"/>
      <c r="EH42" s="174"/>
      <c r="EI42" s="174"/>
      <c r="EJ42" s="174"/>
      <c r="EK42" s="174"/>
      <c r="EL42" s="174"/>
      <c r="EM42" s="174"/>
      <c r="EN42" s="174"/>
      <c r="EO42" s="174"/>
      <c r="EP42" s="174"/>
      <c r="EQ42" s="174"/>
      <c r="ER42" s="174"/>
      <c r="ES42" s="174"/>
      <c r="ET42" s="174"/>
      <c r="EU42" s="174"/>
      <c r="EV42" s="174"/>
      <c r="EW42" s="174"/>
      <c r="EX42" s="174"/>
      <c r="EY42" s="174"/>
      <c r="EZ42" s="174"/>
      <c r="FA42" s="174"/>
      <c r="FB42" s="174"/>
      <c r="FC42" s="174"/>
      <c r="FD42" s="179">
        <f t="shared" si="94"/>
        <v>0</v>
      </c>
      <c r="FE42" s="174"/>
      <c r="FF42" s="174"/>
      <c r="FG42" s="174"/>
      <c r="FH42" s="174"/>
      <c r="FI42" s="174"/>
      <c r="FJ42" s="174"/>
      <c r="FK42" s="174"/>
      <c r="FL42" s="174"/>
      <c r="FM42" s="174"/>
      <c r="FN42" s="174"/>
      <c r="FO42" s="174"/>
      <c r="FP42" s="174"/>
      <c r="FQ42" s="174"/>
      <c r="FR42" s="174"/>
      <c r="FS42" s="174"/>
      <c r="FT42" s="174"/>
      <c r="FU42" s="174"/>
      <c r="FV42" s="174"/>
      <c r="FW42" s="174"/>
      <c r="FX42" s="174"/>
      <c r="FY42" s="174"/>
      <c r="FZ42" s="174"/>
      <c r="GA42" s="174"/>
      <c r="GB42" s="174"/>
      <c r="GC42" s="174"/>
      <c r="GD42" s="174"/>
      <c r="GE42" s="174"/>
      <c r="GF42" s="174"/>
      <c r="GG42" s="174"/>
      <c r="GH42" s="174"/>
      <c r="GI42" s="174"/>
      <c r="GJ42" s="179">
        <f t="shared" si="95"/>
        <v>0</v>
      </c>
      <c r="GK42" s="174"/>
      <c r="GL42" s="174"/>
      <c r="GM42" s="174"/>
      <c r="GN42" s="174"/>
      <c r="GO42" s="174"/>
      <c r="GP42" s="174"/>
      <c r="GQ42" s="174"/>
      <c r="GR42" s="174"/>
      <c r="GS42" s="174"/>
      <c r="GT42" s="174"/>
      <c r="GU42" s="174"/>
      <c r="GV42" s="174"/>
      <c r="GW42" s="174"/>
      <c r="GX42" s="174"/>
      <c r="GY42" s="174"/>
      <c r="GZ42" s="174"/>
      <c r="HA42" s="174"/>
      <c r="HB42" s="174"/>
      <c r="HC42" s="174"/>
      <c r="HD42" s="174"/>
      <c r="HE42" s="174"/>
      <c r="HF42" s="174"/>
      <c r="HG42" s="174"/>
      <c r="HH42" s="174"/>
      <c r="HI42" s="174"/>
      <c r="HJ42" s="174"/>
      <c r="HK42" s="174"/>
      <c r="HL42" s="174"/>
      <c r="HM42" s="174"/>
      <c r="HN42" s="174"/>
    </row>
    <row r="43" spans="1:222" ht="16.5" hidden="1" outlineLevel="1" thickBot="1" x14ac:dyDescent="0.3">
      <c r="A43" s="53">
        <v>38</v>
      </c>
      <c r="B43" s="56" t="str">
        <f>VLOOKUP(A43,Config!$A$8:$B$176,2,0)</f>
        <v>ASSISTÊNCIA MÉDICA</v>
      </c>
      <c r="C43" s="57"/>
      <c r="D43" s="61"/>
      <c r="E43" s="174">
        <f>SUMIFS('C. a Pagar'!$G$7:$G$1048576,'C. a Pagar'!$D$7:$D$1048576,'FC 180'!$B43,'C. a Pagar'!$C$7:$C$1048576,'FC 180'!E$5)</f>
        <v>0</v>
      </c>
      <c r="F43" s="174">
        <f>SUMIFS('C. a Pagar'!$G$7:$G$1048576,'C. a Pagar'!$D$7:$D$1048576,'FC 180'!$B43,'C. a Pagar'!$C$7:$C$1048576,'FC 180'!F$5)</f>
        <v>0</v>
      </c>
      <c r="G43" s="174">
        <f>SUMIFS('C. a Pagar'!$G$7:$G$1048576,'C. a Pagar'!$D$7:$D$1048576,'FC 180'!$B43,'C. a Pagar'!$C$7:$C$1048576,'FC 180'!G$5)</f>
        <v>0</v>
      </c>
      <c r="H43" s="174">
        <f>SUMIFS('C. a Pagar'!$G$7:$G$1048576,'C. a Pagar'!$D$7:$D$1048576,'FC 180'!$B43,'C. a Pagar'!$C$7:$C$1048576,'FC 180'!H$5)</f>
        <v>0</v>
      </c>
      <c r="I43" s="174">
        <f>SUMIFS('C. a Pagar'!$G$7:$G$1048576,'C. a Pagar'!$D$7:$D$1048576,'FC 180'!$B43,'C. a Pagar'!$C$7:$C$1048576,'FC 180'!I$5)</f>
        <v>0</v>
      </c>
      <c r="J43" s="174">
        <f>SUMIFS('C. a Pagar'!$G$7:$G$1048576,'C. a Pagar'!$D$7:$D$1048576,'FC 180'!$B43,'C. a Pagar'!$C$7:$C$1048576,'FC 180'!J$5)</f>
        <v>0</v>
      </c>
      <c r="K43" s="174">
        <f>SUMIFS('C. a Pagar'!$G$7:$G$1048576,'C. a Pagar'!$D$7:$D$1048576,'FC 180'!$B43,'C. a Pagar'!$C$7:$C$1048576,'FC 180'!K$5)</f>
        <v>0</v>
      </c>
      <c r="L43" s="174">
        <f>SUMIFS('C. a Pagar'!$G$7:$G$1048576,'C. a Pagar'!$D$7:$D$1048576,'FC 180'!$B43,'C. a Pagar'!$C$7:$C$1048576,'FC 180'!L$5)</f>
        <v>0</v>
      </c>
      <c r="M43" s="174">
        <f>SUMIFS('C. a Pagar'!$G$7:$G$1048576,'C. a Pagar'!$D$7:$D$1048576,'FC 180'!$B43,'C. a Pagar'!$C$7:$C$1048576,'FC 180'!M$5)</f>
        <v>0</v>
      </c>
      <c r="N43" s="174">
        <f>SUMIFS('C. a Pagar'!$G$7:$G$1048576,'C. a Pagar'!$D$7:$D$1048576,'FC 180'!$B43,'C. a Pagar'!$C$7:$C$1048576,'FC 180'!N$5)</f>
        <v>0</v>
      </c>
      <c r="O43" s="174">
        <f>SUMIFS('C. a Pagar'!$G$7:$G$1048576,'C. a Pagar'!$D$7:$D$1048576,'FC 180'!$B43,'C. a Pagar'!$C$7:$C$1048576,'FC 180'!O$5)</f>
        <v>0</v>
      </c>
      <c r="P43" s="174">
        <f>SUMIFS('C. a Pagar'!$G$7:$G$1048576,'C. a Pagar'!$D$7:$D$1048576,'FC 180'!$B43,'C. a Pagar'!$C$7:$C$1048576,'FC 180'!P$5)</f>
        <v>0</v>
      </c>
      <c r="Q43" s="174">
        <f>SUMIFS('C. a Pagar'!$G$7:$G$1048576,'C. a Pagar'!$D$7:$D$1048576,'FC 180'!$B43,'C. a Pagar'!$C$7:$C$1048576,'FC 180'!Q$5)</f>
        <v>0</v>
      </c>
      <c r="R43" s="174">
        <f>SUMIFS('C. a Pagar'!$G$7:$G$1048576,'C. a Pagar'!$D$7:$D$1048576,'FC 180'!$B43,'C. a Pagar'!$C$7:$C$1048576,'FC 180'!R$5)</f>
        <v>0</v>
      </c>
      <c r="S43" s="174">
        <f>SUMIFS('C. a Pagar'!$G$7:$G$1048576,'C. a Pagar'!$D$7:$D$1048576,'FC 180'!$B43,'C. a Pagar'!$C$7:$C$1048576,'FC 180'!S$5)</f>
        <v>0</v>
      </c>
      <c r="T43" s="174">
        <f>SUMIFS('C. a Pagar'!$G$7:$G$1048576,'C. a Pagar'!$D$7:$D$1048576,'FC 180'!$B43,'C. a Pagar'!$C$7:$C$1048576,'FC 180'!T$5)</f>
        <v>0</v>
      </c>
      <c r="U43" s="174">
        <f>SUMIFS('C. a Pagar'!$G$7:$G$1048576,'C. a Pagar'!$D$7:$D$1048576,'FC 180'!$B43,'C. a Pagar'!$C$7:$C$1048576,'FC 180'!U$5)</f>
        <v>0</v>
      </c>
      <c r="V43" s="174">
        <f>SUMIFS('C. a Pagar'!$G$7:$G$1048576,'C. a Pagar'!$D$7:$D$1048576,'FC 180'!$B43,'C. a Pagar'!$C$7:$C$1048576,'FC 180'!V$5)</f>
        <v>0</v>
      </c>
      <c r="W43" s="174">
        <f>SUMIFS('C. a Pagar'!$G$7:$G$1048576,'C. a Pagar'!$D$7:$D$1048576,'FC 180'!$B43,'C. a Pagar'!$C$7:$C$1048576,'FC 180'!W$5)</f>
        <v>0</v>
      </c>
      <c r="X43" s="174">
        <f>SUMIFS('C. a Pagar'!$G$7:$G$1048576,'C. a Pagar'!$D$7:$D$1048576,'FC 180'!$B43,'C. a Pagar'!$C$7:$C$1048576,'FC 180'!X$5)</f>
        <v>0</v>
      </c>
      <c r="Y43" s="174">
        <f>SUMIFS('C. a Pagar'!$G$7:$G$1048576,'C. a Pagar'!$D$7:$D$1048576,'FC 180'!$B43,'C. a Pagar'!$C$7:$C$1048576,'FC 180'!Y$5)</f>
        <v>0</v>
      </c>
      <c r="Z43" s="174">
        <f>SUMIFS('C. a Pagar'!$G$7:$G$1048576,'C. a Pagar'!$D$7:$D$1048576,'FC 180'!$B43,'C. a Pagar'!$C$7:$C$1048576,'FC 180'!Z$5)</f>
        <v>0</v>
      </c>
      <c r="AA43" s="174">
        <f>SUMIFS('C. a Pagar'!$G$7:$G$1048576,'C. a Pagar'!$D$7:$D$1048576,'FC 180'!$B43,'C. a Pagar'!$C$7:$C$1048576,'FC 180'!AA$5)</f>
        <v>0</v>
      </c>
      <c r="AB43" s="174">
        <f>SUMIFS('C. a Pagar'!$G$7:$G$1048576,'C. a Pagar'!$D$7:$D$1048576,'FC 180'!$B43,'C. a Pagar'!$C$7:$C$1048576,'FC 180'!AB$5)</f>
        <v>0</v>
      </c>
      <c r="AC43" s="174">
        <f>SUMIFS('C. a Pagar'!$G$7:$G$1048576,'C. a Pagar'!$D$7:$D$1048576,'FC 180'!$B43,'C. a Pagar'!$C$7:$C$1048576,'FC 180'!AC$5)</f>
        <v>0</v>
      </c>
      <c r="AD43" s="174">
        <f>SUMIFS('C. a Pagar'!$G$7:$G$1048576,'C. a Pagar'!$D$7:$D$1048576,'FC 180'!$B43,'C. a Pagar'!$C$7:$C$1048576,'FC 180'!AD$5)</f>
        <v>0</v>
      </c>
      <c r="AE43" s="174">
        <f>SUMIFS('C. a Pagar'!$G$7:$G$1048576,'C. a Pagar'!$D$7:$D$1048576,'FC 180'!$B43,'C. a Pagar'!$C$7:$C$1048576,'FC 180'!AE$5)</f>
        <v>0</v>
      </c>
      <c r="AF43" s="174">
        <f>SUMIFS('C. a Pagar'!$G$7:$G$1048576,'C. a Pagar'!$D$7:$D$1048576,'FC 180'!$B43,'C. a Pagar'!$C$7:$C$1048576,'FC 180'!AF$5)</f>
        <v>0</v>
      </c>
      <c r="AG43" s="174">
        <f>SUMIFS('C. a Pagar'!$G$7:$G$1048576,'C. a Pagar'!$D$7:$D$1048576,'FC 180'!$B43,'C. a Pagar'!$C$7:$C$1048576,'FC 180'!AG$5)</f>
        <v>0</v>
      </c>
      <c r="AH43" s="174">
        <f>SUMIFS('C. a Pagar'!$G$7:$G$1048576,'C. a Pagar'!$D$7:$D$1048576,'FC 180'!$B43,'C. a Pagar'!$C$7:$C$1048576,'FC 180'!AH$5)</f>
        <v>0</v>
      </c>
      <c r="AI43" s="174">
        <f>SUMIFS('C. a Pagar'!$G$7:$G$1048576,'C. a Pagar'!$D$7:$D$1048576,'FC 180'!$B43,'C. a Pagar'!$C$7:$C$1048576,'FC 180'!AI$5)</f>
        <v>0</v>
      </c>
      <c r="AJ43" s="179">
        <f t="shared" si="90"/>
        <v>0</v>
      </c>
      <c r="AK43" s="174">
        <f>SUMIFS('C. a Pagar'!$G$7:$G$1048576,'C. a Pagar'!$D$7:$D$1048576,'FC 180'!$B43,'C. a Pagar'!$C$7:$C$1048576,'FC 180'!AK$5)</f>
        <v>0</v>
      </c>
      <c r="AL43" s="174">
        <f>SUMIFS('C. a Pagar'!$G$7:$G$1048576,'C. a Pagar'!$D$7:$D$1048576,'FC 180'!$B43,'C. a Pagar'!$C$7:$C$1048576,'FC 180'!AL$5)</f>
        <v>0</v>
      </c>
      <c r="AM43" s="174">
        <f>SUMIFS('C. a Pagar'!$G$7:$G$1048576,'C. a Pagar'!$D$7:$D$1048576,'FC 180'!$B43,'C. a Pagar'!$C$7:$C$1048576,'FC 180'!AM$5)</f>
        <v>0</v>
      </c>
      <c r="AN43" s="174">
        <f>SUMIFS('C. a Pagar'!$G$7:$G$1048576,'C. a Pagar'!$D$7:$D$1048576,'FC 180'!$B43,'C. a Pagar'!$C$7:$C$1048576,'FC 180'!AN$5)</f>
        <v>0</v>
      </c>
      <c r="AO43" s="174">
        <f>SUMIFS('C. a Pagar'!$G$7:$G$1048576,'C. a Pagar'!$D$7:$D$1048576,'FC 180'!$B43,'C. a Pagar'!$C$7:$C$1048576,'FC 180'!AO$5)</f>
        <v>0</v>
      </c>
      <c r="AP43" s="174">
        <f>SUMIFS('C. a Pagar'!$G$7:$G$1048576,'C. a Pagar'!$D$7:$D$1048576,'FC 180'!$B43,'C. a Pagar'!$C$7:$C$1048576,'FC 180'!AP$5)</f>
        <v>0</v>
      </c>
      <c r="AQ43" s="174">
        <f>SUMIFS('C. a Pagar'!$G$7:$G$1048576,'C. a Pagar'!$D$7:$D$1048576,'FC 180'!$B43,'C. a Pagar'!$C$7:$C$1048576,'FC 180'!AQ$5)</f>
        <v>2953.8</v>
      </c>
      <c r="AR43" s="174">
        <f>SUMIFS('C. a Pagar'!$G$7:$G$1048576,'C. a Pagar'!$D$7:$D$1048576,'FC 180'!$B43,'C. a Pagar'!$C$7:$C$1048576,'FC 180'!AR$5)</f>
        <v>0</v>
      </c>
      <c r="AS43" s="174">
        <f>SUMIFS('C. a Pagar'!$G$7:$G$1048576,'C. a Pagar'!$D$7:$D$1048576,'FC 180'!$B43,'C. a Pagar'!$C$7:$C$1048576,'FC 180'!AS$5)</f>
        <v>0</v>
      </c>
      <c r="AT43" s="174">
        <f>SUMIFS('C. a Pagar'!$G$7:$G$1048576,'C. a Pagar'!$D$7:$D$1048576,'FC 180'!$B43,'C. a Pagar'!$C$7:$C$1048576,'FC 180'!AT$5)</f>
        <v>0</v>
      </c>
      <c r="AU43" s="174">
        <f>SUMIFS('C. a Pagar'!$G$7:$G$1048576,'C. a Pagar'!$D$7:$D$1048576,'FC 180'!$B43,'C. a Pagar'!$C$7:$C$1048576,'FC 180'!AU$5)</f>
        <v>0</v>
      </c>
      <c r="AV43" s="174">
        <f>SUMIFS('C. a Pagar'!$G$7:$G$1048576,'C. a Pagar'!$D$7:$D$1048576,'FC 180'!$B43,'C. a Pagar'!$C$7:$C$1048576,'FC 180'!AV$5)</f>
        <v>0</v>
      </c>
      <c r="AW43" s="174">
        <f>SUMIFS('C. a Pagar'!$G$7:$G$1048576,'C. a Pagar'!$D$7:$D$1048576,'FC 180'!$B43,'C. a Pagar'!$C$7:$C$1048576,'FC 180'!AW$5)</f>
        <v>0</v>
      </c>
      <c r="AX43" s="174">
        <f>SUMIFS('C. a Pagar'!$G$7:$G$1048576,'C. a Pagar'!$D$7:$D$1048576,'FC 180'!$B43,'C. a Pagar'!$C$7:$C$1048576,'FC 180'!AX$5)</f>
        <v>0</v>
      </c>
      <c r="AY43" s="174">
        <f>SUMIFS('C. a Pagar'!$G$7:$G$1048576,'C. a Pagar'!$D$7:$D$1048576,'FC 180'!$B43,'C. a Pagar'!$C$7:$C$1048576,'FC 180'!AY$5)</f>
        <v>0</v>
      </c>
      <c r="AZ43" s="174">
        <f>SUMIFS('C. a Pagar'!$G$7:$G$1048576,'C. a Pagar'!$D$7:$D$1048576,'FC 180'!$B43,'C. a Pagar'!$C$7:$C$1048576,'FC 180'!AZ$5)</f>
        <v>0</v>
      </c>
      <c r="BA43" s="174">
        <f>SUMIFS('C. a Pagar'!$G$7:$G$1048576,'C. a Pagar'!$D$7:$D$1048576,'FC 180'!$B43,'C. a Pagar'!$C$7:$C$1048576,'FC 180'!BA$5)</f>
        <v>0</v>
      </c>
      <c r="BB43" s="174">
        <f>SUMIFS('C. a Pagar'!$G$7:$G$1048576,'C. a Pagar'!$D$7:$D$1048576,'FC 180'!$B43,'C. a Pagar'!$C$7:$C$1048576,'FC 180'!BB$5)</f>
        <v>0</v>
      </c>
      <c r="BC43" s="174">
        <f>SUMIFS('C. a Pagar'!$G$7:$G$1048576,'C. a Pagar'!$D$7:$D$1048576,'FC 180'!$B43,'C. a Pagar'!$C$7:$C$1048576,'FC 180'!BC$5)</f>
        <v>0</v>
      </c>
      <c r="BD43" s="174">
        <f>SUMIFS('C. a Pagar'!$G$7:$G$1048576,'C. a Pagar'!$D$7:$D$1048576,'FC 180'!$B43,'C. a Pagar'!$C$7:$C$1048576,'FC 180'!BD$5)</f>
        <v>0</v>
      </c>
      <c r="BE43" s="174">
        <f>SUMIFS('C. a Pagar'!$G$7:$G$1048576,'C. a Pagar'!$D$7:$D$1048576,'FC 180'!$B43,'C. a Pagar'!$C$7:$C$1048576,'FC 180'!BE$5)</f>
        <v>0</v>
      </c>
      <c r="BF43" s="174">
        <f>SUMIFS('C. a Pagar'!$G$7:$G$1048576,'C. a Pagar'!$D$7:$D$1048576,'FC 180'!$B43,'C. a Pagar'!$C$7:$C$1048576,'FC 180'!BF$5)</f>
        <v>0</v>
      </c>
      <c r="BG43" s="174">
        <f>SUMIFS('C. a Pagar'!$G$7:$G$1048576,'C. a Pagar'!$D$7:$D$1048576,'FC 180'!$B43,'C. a Pagar'!$C$7:$C$1048576,'FC 180'!BG$5)</f>
        <v>0</v>
      </c>
      <c r="BH43" s="174">
        <f>SUMIFS('C. a Pagar'!$G$7:$G$1048576,'C. a Pagar'!$D$7:$D$1048576,'FC 180'!$B43,'C. a Pagar'!$C$7:$C$1048576,'FC 180'!BH$5)</f>
        <v>0</v>
      </c>
      <c r="BI43" s="174">
        <f>SUMIFS('C. a Pagar'!$G$7:$G$1048576,'C. a Pagar'!$D$7:$D$1048576,'FC 180'!$B43,'C. a Pagar'!$C$7:$C$1048576,'FC 180'!BI$5)</f>
        <v>0</v>
      </c>
      <c r="BJ43" s="174">
        <f>SUMIFS('C. a Pagar'!$G$7:$G$1048576,'C. a Pagar'!$D$7:$D$1048576,'FC 180'!$B43,'C. a Pagar'!$C$7:$C$1048576,'FC 180'!BJ$5)</f>
        <v>0</v>
      </c>
      <c r="BK43" s="174">
        <f>SUMIFS('C. a Pagar'!$G$7:$G$1048576,'C. a Pagar'!$D$7:$D$1048576,'FC 180'!$B43,'C. a Pagar'!$C$7:$C$1048576,'FC 180'!BK$5)</f>
        <v>0</v>
      </c>
      <c r="BL43" s="174">
        <f>SUMIFS('C. a Pagar'!$G$7:$G$1048576,'C. a Pagar'!$D$7:$D$1048576,'FC 180'!$B43,'C. a Pagar'!$C$7:$C$1048576,'FC 180'!BL$5)</f>
        <v>0</v>
      </c>
      <c r="BM43" s="174">
        <f>SUMIFS('C. a Pagar'!$G$7:$G$1048576,'C. a Pagar'!$D$7:$D$1048576,'FC 180'!$B43,'C. a Pagar'!$C$7:$C$1048576,'FC 180'!BM$5)</f>
        <v>0</v>
      </c>
      <c r="BN43" s="174">
        <f>SUMIFS('C. a Pagar'!$G$7:$G$1048576,'C. a Pagar'!$D$7:$D$1048576,'FC 180'!$B43,'C. a Pagar'!$C$7:$C$1048576,'FC 180'!BN$5)</f>
        <v>0</v>
      </c>
      <c r="BO43" s="179">
        <f t="shared" si="91"/>
        <v>2953.8</v>
      </c>
      <c r="BP43" s="174"/>
      <c r="BQ43" s="174"/>
      <c r="BR43" s="174"/>
      <c r="BS43" s="174"/>
      <c r="BT43" s="174"/>
      <c r="BU43" s="174"/>
      <c r="BV43" s="174"/>
      <c r="BW43" s="174"/>
      <c r="BX43" s="174"/>
      <c r="BY43" s="174"/>
      <c r="BZ43" s="174"/>
      <c r="CA43" s="174"/>
      <c r="CB43" s="174"/>
      <c r="CC43" s="174"/>
      <c r="CD43" s="174"/>
      <c r="CE43" s="174"/>
      <c r="CF43" s="174"/>
      <c r="CG43" s="174"/>
      <c r="CH43" s="174"/>
      <c r="CI43" s="174"/>
      <c r="CJ43" s="174"/>
      <c r="CK43" s="174"/>
      <c r="CL43" s="174"/>
      <c r="CM43" s="174"/>
      <c r="CN43" s="174"/>
      <c r="CO43" s="174"/>
      <c r="CP43" s="174"/>
      <c r="CQ43" s="174"/>
      <c r="CR43" s="174"/>
      <c r="CS43" s="174"/>
      <c r="CT43" s="174"/>
      <c r="CU43" s="179">
        <f t="shared" si="92"/>
        <v>2953.8</v>
      </c>
      <c r="CV43" s="174"/>
      <c r="CW43" s="174"/>
      <c r="CX43" s="174"/>
      <c r="CY43" s="174"/>
      <c r="CZ43" s="174"/>
      <c r="DA43" s="174"/>
      <c r="DB43" s="174"/>
      <c r="DC43" s="174"/>
      <c r="DD43" s="174"/>
      <c r="DE43" s="174"/>
      <c r="DF43" s="174"/>
      <c r="DG43" s="174"/>
      <c r="DH43" s="174"/>
      <c r="DI43" s="174"/>
      <c r="DJ43" s="174"/>
      <c r="DK43" s="174"/>
      <c r="DL43" s="174"/>
      <c r="DM43" s="174"/>
      <c r="DN43" s="174"/>
      <c r="DO43" s="174"/>
      <c r="DP43" s="174"/>
      <c r="DQ43" s="174"/>
      <c r="DR43" s="174"/>
      <c r="DS43" s="174"/>
      <c r="DT43" s="174"/>
      <c r="DU43" s="174"/>
      <c r="DV43" s="174"/>
      <c r="DW43" s="174"/>
      <c r="DX43" s="174"/>
      <c r="DY43" s="174"/>
      <c r="DZ43" s="174"/>
      <c r="EA43" s="179">
        <f t="shared" si="93"/>
        <v>2953.8</v>
      </c>
      <c r="EB43" s="174"/>
      <c r="EC43" s="174"/>
      <c r="ED43" s="174"/>
      <c r="EE43" s="174"/>
      <c r="EF43" s="174"/>
      <c r="EG43" s="174"/>
      <c r="EH43" s="174"/>
      <c r="EI43" s="174"/>
      <c r="EJ43" s="174"/>
      <c r="EK43" s="174"/>
      <c r="EL43" s="174"/>
      <c r="EM43" s="174"/>
      <c r="EN43" s="174"/>
      <c r="EO43" s="174"/>
      <c r="EP43" s="174"/>
      <c r="EQ43" s="174"/>
      <c r="ER43" s="174"/>
      <c r="ES43" s="174"/>
      <c r="ET43" s="174"/>
      <c r="EU43" s="174"/>
      <c r="EV43" s="174"/>
      <c r="EW43" s="174"/>
      <c r="EX43" s="174"/>
      <c r="EY43" s="174"/>
      <c r="EZ43" s="174"/>
      <c r="FA43" s="174"/>
      <c r="FB43" s="174"/>
      <c r="FC43" s="174"/>
      <c r="FD43" s="179">
        <f t="shared" si="94"/>
        <v>2953.8</v>
      </c>
      <c r="FE43" s="174"/>
      <c r="FF43" s="174"/>
      <c r="FG43" s="174"/>
      <c r="FH43" s="174"/>
      <c r="FI43" s="174"/>
      <c r="FJ43" s="174"/>
      <c r="FK43" s="174"/>
      <c r="FL43" s="174"/>
      <c r="FM43" s="174"/>
      <c r="FN43" s="174"/>
      <c r="FO43" s="174"/>
      <c r="FP43" s="174"/>
      <c r="FQ43" s="174"/>
      <c r="FR43" s="174"/>
      <c r="FS43" s="174"/>
      <c r="FT43" s="174"/>
      <c r="FU43" s="174"/>
      <c r="FV43" s="174"/>
      <c r="FW43" s="174"/>
      <c r="FX43" s="174"/>
      <c r="FY43" s="174"/>
      <c r="FZ43" s="174"/>
      <c r="GA43" s="174"/>
      <c r="GB43" s="174"/>
      <c r="GC43" s="174"/>
      <c r="GD43" s="174"/>
      <c r="GE43" s="174"/>
      <c r="GF43" s="174"/>
      <c r="GG43" s="174"/>
      <c r="GH43" s="174"/>
      <c r="GI43" s="174"/>
      <c r="GJ43" s="179">
        <f t="shared" si="95"/>
        <v>0</v>
      </c>
      <c r="GK43" s="174"/>
      <c r="GL43" s="174"/>
      <c r="GM43" s="174"/>
      <c r="GN43" s="174"/>
      <c r="GO43" s="174"/>
      <c r="GP43" s="174"/>
      <c r="GQ43" s="174"/>
      <c r="GR43" s="174"/>
      <c r="GS43" s="174"/>
      <c r="GT43" s="174"/>
      <c r="GU43" s="174"/>
      <c r="GV43" s="174"/>
      <c r="GW43" s="174"/>
      <c r="GX43" s="174"/>
      <c r="GY43" s="174"/>
      <c r="GZ43" s="174"/>
      <c r="HA43" s="174"/>
      <c r="HB43" s="174"/>
      <c r="HC43" s="174"/>
      <c r="HD43" s="174"/>
      <c r="HE43" s="174"/>
      <c r="HF43" s="174"/>
      <c r="HG43" s="174"/>
      <c r="HH43" s="174"/>
      <c r="HI43" s="174"/>
      <c r="HJ43" s="174"/>
      <c r="HK43" s="174"/>
      <c r="HL43" s="174"/>
      <c r="HM43" s="174"/>
      <c r="HN43" s="174"/>
    </row>
    <row r="44" spans="1:222" ht="16.5" hidden="1" outlineLevel="1" thickBot="1" x14ac:dyDescent="0.3">
      <c r="A44" s="53">
        <v>39</v>
      </c>
      <c r="B44" s="56" t="str">
        <f>VLOOKUP(A44,Config!$A$8:$B$176,2,0)</f>
        <v>ASSISTÊNCIA ODONTOLÓGICA</v>
      </c>
      <c r="C44" s="57"/>
      <c r="D44" s="61"/>
      <c r="E44" s="174">
        <f>SUMIFS('C. a Pagar'!$G$7:$G$1048576,'C. a Pagar'!$D$7:$D$1048576,'FC 180'!$B44,'C. a Pagar'!$C$7:$C$1048576,'FC 180'!E$5)</f>
        <v>0</v>
      </c>
      <c r="F44" s="174">
        <f>SUMIFS('C. a Pagar'!$G$7:$G$1048576,'C. a Pagar'!$D$7:$D$1048576,'FC 180'!$B44,'C. a Pagar'!$C$7:$C$1048576,'FC 180'!F$5)</f>
        <v>0</v>
      </c>
      <c r="G44" s="174">
        <f>SUMIFS('C. a Pagar'!$G$7:$G$1048576,'C. a Pagar'!$D$7:$D$1048576,'FC 180'!$B44,'C. a Pagar'!$C$7:$C$1048576,'FC 180'!G$5)</f>
        <v>0</v>
      </c>
      <c r="H44" s="174">
        <f>SUMIFS('C. a Pagar'!$G$7:$G$1048576,'C. a Pagar'!$D$7:$D$1048576,'FC 180'!$B44,'C. a Pagar'!$C$7:$C$1048576,'FC 180'!H$5)</f>
        <v>0</v>
      </c>
      <c r="I44" s="174">
        <f>SUMIFS('C. a Pagar'!$G$7:$G$1048576,'C. a Pagar'!$D$7:$D$1048576,'FC 180'!$B44,'C. a Pagar'!$C$7:$C$1048576,'FC 180'!I$5)</f>
        <v>0</v>
      </c>
      <c r="J44" s="174">
        <f>SUMIFS('C. a Pagar'!$G$7:$G$1048576,'C. a Pagar'!$D$7:$D$1048576,'FC 180'!$B44,'C. a Pagar'!$C$7:$C$1048576,'FC 180'!J$5)</f>
        <v>0</v>
      </c>
      <c r="K44" s="174">
        <f>SUMIFS('C. a Pagar'!$G$7:$G$1048576,'C. a Pagar'!$D$7:$D$1048576,'FC 180'!$B44,'C. a Pagar'!$C$7:$C$1048576,'FC 180'!K$5)</f>
        <v>0</v>
      </c>
      <c r="L44" s="174">
        <f>SUMIFS('C. a Pagar'!$G$7:$G$1048576,'C. a Pagar'!$D$7:$D$1048576,'FC 180'!$B44,'C. a Pagar'!$C$7:$C$1048576,'FC 180'!L$5)</f>
        <v>0</v>
      </c>
      <c r="M44" s="174">
        <f>SUMIFS('C. a Pagar'!$G$7:$G$1048576,'C. a Pagar'!$D$7:$D$1048576,'FC 180'!$B44,'C. a Pagar'!$C$7:$C$1048576,'FC 180'!M$5)</f>
        <v>0</v>
      </c>
      <c r="N44" s="174">
        <f>SUMIFS('C. a Pagar'!$G$7:$G$1048576,'C. a Pagar'!$D$7:$D$1048576,'FC 180'!$B44,'C. a Pagar'!$C$7:$C$1048576,'FC 180'!N$5)</f>
        <v>0</v>
      </c>
      <c r="O44" s="174">
        <f>SUMIFS('C. a Pagar'!$G$7:$G$1048576,'C. a Pagar'!$D$7:$D$1048576,'FC 180'!$B44,'C. a Pagar'!$C$7:$C$1048576,'FC 180'!O$5)</f>
        <v>0</v>
      </c>
      <c r="P44" s="174">
        <f>SUMIFS('C. a Pagar'!$G$7:$G$1048576,'C. a Pagar'!$D$7:$D$1048576,'FC 180'!$B44,'C. a Pagar'!$C$7:$C$1048576,'FC 180'!P$5)</f>
        <v>0</v>
      </c>
      <c r="Q44" s="174">
        <f>SUMIFS('C. a Pagar'!$G$7:$G$1048576,'C. a Pagar'!$D$7:$D$1048576,'FC 180'!$B44,'C. a Pagar'!$C$7:$C$1048576,'FC 180'!Q$5)</f>
        <v>0</v>
      </c>
      <c r="R44" s="174">
        <f>SUMIFS('C. a Pagar'!$G$7:$G$1048576,'C. a Pagar'!$D$7:$D$1048576,'FC 180'!$B44,'C. a Pagar'!$C$7:$C$1048576,'FC 180'!R$5)</f>
        <v>0</v>
      </c>
      <c r="S44" s="174">
        <f>SUMIFS('C. a Pagar'!$G$7:$G$1048576,'C. a Pagar'!$D$7:$D$1048576,'FC 180'!$B44,'C. a Pagar'!$C$7:$C$1048576,'FC 180'!S$5)</f>
        <v>0</v>
      </c>
      <c r="T44" s="174">
        <f>SUMIFS('C. a Pagar'!$G$7:$G$1048576,'C. a Pagar'!$D$7:$D$1048576,'FC 180'!$B44,'C. a Pagar'!$C$7:$C$1048576,'FC 180'!T$5)</f>
        <v>0</v>
      </c>
      <c r="U44" s="174">
        <f>SUMIFS('C. a Pagar'!$G$7:$G$1048576,'C. a Pagar'!$D$7:$D$1048576,'FC 180'!$B44,'C. a Pagar'!$C$7:$C$1048576,'FC 180'!U$5)</f>
        <v>0</v>
      </c>
      <c r="V44" s="174">
        <f>SUMIFS('C. a Pagar'!$G$7:$G$1048576,'C. a Pagar'!$D$7:$D$1048576,'FC 180'!$B44,'C. a Pagar'!$C$7:$C$1048576,'FC 180'!V$5)</f>
        <v>0</v>
      </c>
      <c r="W44" s="174">
        <f>SUMIFS('C. a Pagar'!$G$7:$G$1048576,'C. a Pagar'!$D$7:$D$1048576,'FC 180'!$B44,'C. a Pagar'!$C$7:$C$1048576,'FC 180'!W$5)</f>
        <v>0</v>
      </c>
      <c r="X44" s="174">
        <f>SUMIFS('C. a Pagar'!$G$7:$G$1048576,'C. a Pagar'!$D$7:$D$1048576,'FC 180'!$B44,'C. a Pagar'!$C$7:$C$1048576,'FC 180'!X$5)</f>
        <v>0</v>
      </c>
      <c r="Y44" s="174">
        <f>SUMIFS('C. a Pagar'!$G$7:$G$1048576,'C. a Pagar'!$D$7:$D$1048576,'FC 180'!$B44,'C. a Pagar'!$C$7:$C$1048576,'FC 180'!Y$5)</f>
        <v>0</v>
      </c>
      <c r="Z44" s="174">
        <f>SUMIFS('C. a Pagar'!$G$7:$G$1048576,'C. a Pagar'!$D$7:$D$1048576,'FC 180'!$B44,'C. a Pagar'!$C$7:$C$1048576,'FC 180'!Z$5)</f>
        <v>0</v>
      </c>
      <c r="AA44" s="174">
        <f>SUMIFS('C. a Pagar'!$G$7:$G$1048576,'C. a Pagar'!$D$7:$D$1048576,'FC 180'!$B44,'C. a Pagar'!$C$7:$C$1048576,'FC 180'!AA$5)</f>
        <v>0</v>
      </c>
      <c r="AB44" s="174">
        <f>SUMIFS('C. a Pagar'!$G$7:$G$1048576,'C. a Pagar'!$D$7:$D$1048576,'FC 180'!$B44,'C. a Pagar'!$C$7:$C$1048576,'FC 180'!AB$5)</f>
        <v>0</v>
      </c>
      <c r="AC44" s="174">
        <f>SUMIFS('C. a Pagar'!$G$7:$G$1048576,'C. a Pagar'!$D$7:$D$1048576,'FC 180'!$B44,'C. a Pagar'!$C$7:$C$1048576,'FC 180'!AC$5)</f>
        <v>0</v>
      </c>
      <c r="AD44" s="174">
        <f>SUMIFS('C. a Pagar'!$G$7:$G$1048576,'C. a Pagar'!$D$7:$D$1048576,'FC 180'!$B44,'C. a Pagar'!$C$7:$C$1048576,'FC 180'!AD$5)</f>
        <v>0</v>
      </c>
      <c r="AE44" s="174">
        <f>SUMIFS('C. a Pagar'!$G$7:$G$1048576,'C. a Pagar'!$D$7:$D$1048576,'FC 180'!$B44,'C. a Pagar'!$C$7:$C$1048576,'FC 180'!AE$5)</f>
        <v>0</v>
      </c>
      <c r="AF44" s="174">
        <f>SUMIFS('C. a Pagar'!$G$7:$G$1048576,'C. a Pagar'!$D$7:$D$1048576,'FC 180'!$B44,'C. a Pagar'!$C$7:$C$1048576,'FC 180'!AF$5)</f>
        <v>0</v>
      </c>
      <c r="AG44" s="174">
        <f>SUMIFS('C. a Pagar'!$G$7:$G$1048576,'C. a Pagar'!$D$7:$D$1048576,'FC 180'!$B44,'C. a Pagar'!$C$7:$C$1048576,'FC 180'!AG$5)</f>
        <v>0</v>
      </c>
      <c r="AH44" s="174">
        <f>SUMIFS('C. a Pagar'!$G$7:$G$1048576,'C. a Pagar'!$D$7:$D$1048576,'FC 180'!$B44,'C. a Pagar'!$C$7:$C$1048576,'FC 180'!AH$5)</f>
        <v>0</v>
      </c>
      <c r="AI44" s="174">
        <f>SUMIFS('C. a Pagar'!$G$7:$G$1048576,'C. a Pagar'!$D$7:$D$1048576,'FC 180'!$B44,'C. a Pagar'!$C$7:$C$1048576,'FC 180'!AI$5)</f>
        <v>0</v>
      </c>
      <c r="AJ44" s="179">
        <f t="shared" si="90"/>
        <v>0</v>
      </c>
      <c r="AK44" s="174">
        <f>SUMIFS('C. a Pagar'!$G$7:$G$1048576,'C. a Pagar'!$D$7:$D$1048576,'FC 180'!$B44,'C. a Pagar'!$C$7:$C$1048576,'FC 180'!AK$5)</f>
        <v>0</v>
      </c>
      <c r="AL44" s="174">
        <f>SUMIFS('C. a Pagar'!$G$7:$G$1048576,'C. a Pagar'!$D$7:$D$1048576,'FC 180'!$B44,'C. a Pagar'!$C$7:$C$1048576,'FC 180'!AL$5)</f>
        <v>0</v>
      </c>
      <c r="AM44" s="174">
        <f>SUMIFS('C. a Pagar'!$G$7:$G$1048576,'C. a Pagar'!$D$7:$D$1048576,'FC 180'!$B44,'C. a Pagar'!$C$7:$C$1048576,'FC 180'!AM$5)</f>
        <v>0</v>
      </c>
      <c r="AN44" s="174">
        <f>SUMIFS('C. a Pagar'!$G$7:$G$1048576,'C. a Pagar'!$D$7:$D$1048576,'FC 180'!$B44,'C. a Pagar'!$C$7:$C$1048576,'FC 180'!AN$5)</f>
        <v>0</v>
      </c>
      <c r="AO44" s="174">
        <f>SUMIFS('C. a Pagar'!$G$7:$G$1048576,'C. a Pagar'!$D$7:$D$1048576,'FC 180'!$B44,'C. a Pagar'!$C$7:$C$1048576,'FC 180'!AO$5)</f>
        <v>0</v>
      </c>
      <c r="AP44" s="174">
        <f>SUMIFS('C. a Pagar'!$G$7:$G$1048576,'C. a Pagar'!$D$7:$D$1048576,'FC 180'!$B44,'C. a Pagar'!$C$7:$C$1048576,'FC 180'!AP$5)</f>
        <v>0</v>
      </c>
      <c r="AQ44" s="174">
        <f>SUMIFS('C. a Pagar'!$G$7:$G$1048576,'C. a Pagar'!$D$7:$D$1048576,'FC 180'!$B44,'C. a Pagar'!$C$7:$C$1048576,'FC 180'!AQ$5)</f>
        <v>0</v>
      </c>
      <c r="AR44" s="174">
        <f>SUMIFS('C. a Pagar'!$G$7:$G$1048576,'C. a Pagar'!$D$7:$D$1048576,'FC 180'!$B44,'C. a Pagar'!$C$7:$C$1048576,'FC 180'!AR$5)</f>
        <v>0</v>
      </c>
      <c r="AS44" s="174">
        <f>SUMIFS('C. a Pagar'!$G$7:$G$1048576,'C. a Pagar'!$D$7:$D$1048576,'FC 180'!$B44,'C. a Pagar'!$C$7:$C$1048576,'FC 180'!AS$5)</f>
        <v>0</v>
      </c>
      <c r="AT44" s="174">
        <f>SUMIFS('C. a Pagar'!$G$7:$G$1048576,'C. a Pagar'!$D$7:$D$1048576,'FC 180'!$B44,'C. a Pagar'!$C$7:$C$1048576,'FC 180'!AT$5)</f>
        <v>0</v>
      </c>
      <c r="AU44" s="174">
        <f>SUMIFS('C. a Pagar'!$G$7:$G$1048576,'C. a Pagar'!$D$7:$D$1048576,'FC 180'!$B44,'C. a Pagar'!$C$7:$C$1048576,'FC 180'!AU$5)</f>
        <v>0</v>
      </c>
      <c r="AV44" s="174">
        <f>SUMIFS('C. a Pagar'!$G$7:$G$1048576,'C. a Pagar'!$D$7:$D$1048576,'FC 180'!$B44,'C. a Pagar'!$C$7:$C$1048576,'FC 180'!AV$5)</f>
        <v>0</v>
      </c>
      <c r="AW44" s="174">
        <f>SUMIFS('C. a Pagar'!$G$7:$G$1048576,'C. a Pagar'!$D$7:$D$1048576,'FC 180'!$B44,'C. a Pagar'!$C$7:$C$1048576,'FC 180'!AW$5)</f>
        <v>0</v>
      </c>
      <c r="AX44" s="174">
        <f>SUMIFS('C. a Pagar'!$G$7:$G$1048576,'C. a Pagar'!$D$7:$D$1048576,'FC 180'!$B44,'C. a Pagar'!$C$7:$C$1048576,'FC 180'!AX$5)</f>
        <v>0</v>
      </c>
      <c r="AY44" s="174">
        <f>SUMIFS('C. a Pagar'!$G$7:$G$1048576,'C. a Pagar'!$D$7:$D$1048576,'FC 180'!$B44,'C. a Pagar'!$C$7:$C$1048576,'FC 180'!AY$5)</f>
        <v>0</v>
      </c>
      <c r="AZ44" s="174">
        <f>SUMIFS('C. a Pagar'!$G$7:$G$1048576,'C. a Pagar'!$D$7:$D$1048576,'FC 180'!$B44,'C. a Pagar'!$C$7:$C$1048576,'FC 180'!AZ$5)</f>
        <v>0</v>
      </c>
      <c r="BA44" s="174">
        <f>SUMIFS('C. a Pagar'!$G$7:$G$1048576,'C. a Pagar'!$D$7:$D$1048576,'FC 180'!$B44,'C. a Pagar'!$C$7:$C$1048576,'FC 180'!BA$5)</f>
        <v>0</v>
      </c>
      <c r="BB44" s="174">
        <f>SUMIFS('C. a Pagar'!$G$7:$G$1048576,'C. a Pagar'!$D$7:$D$1048576,'FC 180'!$B44,'C. a Pagar'!$C$7:$C$1048576,'FC 180'!BB$5)</f>
        <v>0</v>
      </c>
      <c r="BC44" s="174">
        <f>SUMIFS('C. a Pagar'!$G$7:$G$1048576,'C. a Pagar'!$D$7:$D$1048576,'FC 180'!$B44,'C. a Pagar'!$C$7:$C$1048576,'FC 180'!BC$5)</f>
        <v>0</v>
      </c>
      <c r="BD44" s="174">
        <f>SUMIFS('C. a Pagar'!$G$7:$G$1048576,'C. a Pagar'!$D$7:$D$1048576,'FC 180'!$B44,'C. a Pagar'!$C$7:$C$1048576,'FC 180'!BD$5)</f>
        <v>0</v>
      </c>
      <c r="BE44" s="174">
        <f>SUMIFS('C. a Pagar'!$G$7:$G$1048576,'C. a Pagar'!$D$7:$D$1048576,'FC 180'!$B44,'C. a Pagar'!$C$7:$C$1048576,'FC 180'!BE$5)</f>
        <v>0</v>
      </c>
      <c r="BF44" s="174">
        <f>SUMIFS('C. a Pagar'!$G$7:$G$1048576,'C. a Pagar'!$D$7:$D$1048576,'FC 180'!$B44,'C. a Pagar'!$C$7:$C$1048576,'FC 180'!BF$5)</f>
        <v>0</v>
      </c>
      <c r="BG44" s="174">
        <f>SUMIFS('C. a Pagar'!$G$7:$G$1048576,'C. a Pagar'!$D$7:$D$1048576,'FC 180'!$B44,'C. a Pagar'!$C$7:$C$1048576,'FC 180'!BG$5)</f>
        <v>0</v>
      </c>
      <c r="BH44" s="174">
        <f>SUMIFS('C. a Pagar'!$G$7:$G$1048576,'C. a Pagar'!$D$7:$D$1048576,'FC 180'!$B44,'C. a Pagar'!$C$7:$C$1048576,'FC 180'!BH$5)</f>
        <v>0</v>
      </c>
      <c r="BI44" s="174">
        <f>SUMIFS('C. a Pagar'!$G$7:$G$1048576,'C. a Pagar'!$D$7:$D$1048576,'FC 180'!$B44,'C. a Pagar'!$C$7:$C$1048576,'FC 180'!BI$5)</f>
        <v>0</v>
      </c>
      <c r="BJ44" s="174">
        <f>SUMIFS('C. a Pagar'!$G$7:$G$1048576,'C. a Pagar'!$D$7:$D$1048576,'FC 180'!$B44,'C. a Pagar'!$C$7:$C$1048576,'FC 180'!BJ$5)</f>
        <v>0</v>
      </c>
      <c r="BK44" s="174">
        <f>SUMIFS('C. a Pagar'!$G$7:$G$1048576,'C. a Pagar'!$D$7:$D$1048576,'FC 180'!$B44,'C. a Pagar'!$C$7:$C$1048576,'FC 180'!BK$5)</f>
        <v>0</v>
      </c>
      <c r="BL44" s="174">
        <f>SUMIFS('C. a Pagar'!$G$7:$G$1048576,'C. a Pagar'!$D$7:$D$1048576,'FC 180'!$B44,'C. a Pagar'!$C$7:$C$1048576,'FC 180'!BL$5)</f>
        <v>0</v>
      </c>
      <c r="BM44" s="174">
        <f>SUMIFS('C. a Pagar'!$G$7:$G$1048576,'C. a Pagar'!$D$7:$D$1048576,'FC 180'!$B44,'C. a Pagar'!$C$7:$C$1048576,'FC 180'!BM$5)</f>
        <v>0</v>
      </c>
      <c r="BN44" s="174">
        <f>SUMIFS('C. a Pagar'!$G$7:$G$1048576,'C. a Pagar'!$D$7:$D$1048576,'FC 180'!$B44,'C. a Pagar'!$C$7:$C$1048576,'FC 180'!BN$5)</f>
        <v>0</v>
      </c>
      <c r="BO44" s="179">
        <f t="shared" si="91"/>
        <v>0</v>
      </c>
      <c r="BP44" s="174"/>
      <c r="BQ44" s="174"/>
      <c r="BR44" s="174"/>
      <c r="BS44" s="174"/>
      <c r="BT44" s="174"/>
      <c r="BU44" s="174"/>
      <c r="BV44" s="174"/>
      <c r="BW44" s="174"/>
      <c r="BX44" s="174"/>
      <c r="BY44" s="174"/>
      <c r="BZ44" s="174"/>
      <c r="CA44" s="174"/>
      <c r="CB44" s="174"/>
      <c r="CC44" s="174"/>
      <c r="CD44" s="174"/>
      <c r="CE44" s="174"/>
      <c r="CF44" s="174"/>
      <c r="CG44" s="174"/>
      <c r="CH44" s="174"/>
      <c r="CI44" s="174"/>
      <c r="CJ44" s="174"/>
      <c r="CK44" s="174"/>
      <c r="CL44" s="174"/>
      <c r="CM44" s="174"/>
      <c r="CN44" s="174"/>
      <c r="CO44" s="174"/>
      <c r="CP44" s="174"/>
      <c r="CQ44" s="174"/>
      <c r="CR44" s="174"/>
      <c r="CS44" s="174"/>
      <c r="CT44" s="174"/>
      <c r="CU44" s="179">
        <f t="shared" si="92"/>
        <v>0</v>
      </c>
      <c r="CV44" s="174"/>
      <c r="CW44" s="174"/>
      <c r="CX44" s="174"/>
      <c r="CY44" s="174"/>
      <c r="CZ44" s="174"/>
      <c r="DA44" s="174"/>
      <c r="DB44" s="174"/>
      <c r="DC44" s="174"/>
      <c r="DD44" s="174"/>
      <c r="DE44" s="174"/>
      <c r="DF44" s="174"/>
      <c r="DG44" s="174"/>
      <c r="DH44" s="174"/>
      <c r="DI44" s="174"/>
      <c r="DJ44" s="174"/>
      <c r="DK44" s="174"/>
      <c r="DL44" s="174"/>
      <c r="DM44" s="174"/>
      <c r="DN44" s="174"/>
      <c r="DO44" s="174"/>
      <c r="DP44" s="174"/>
      <c r="DQ44" s="174"/>
      <c r="DR44" s="174"/>
      <c r="DS44" s="174"/>
      <c r="DT44" s="174"/>
      <c r="DU44" s="174"/>
      <c r="DV44" s="174"/>
      <c r="DW44" s="174"/>
      <c r="DX44" s="174"/>
      <c r="DY44" s="174"/>
      <c r="DZ44" s="174"/>
      <c r="EA44" s="179">
        <f t="shared" si="93"/>
        <v>0</v>
      </c>
      <c r="EB44" s="174"/>
      <c r="EC44" s="174"/>
      <c r="ED44" s="174"/>
      <c r="EE44" s="174"/>
      <c r="EF44" s="174"/>
      <c r="EG44" s="174"/>
      <c r="EH44" s="174"/>
      <c r="EI44" s="174"/>
      <c r="EJ44" s="174"/>
      <c r="EK44" s="174"/>
      <c r="EL44" s="174"/>
      <c r="EM44" s="174"/>
      <c r="EN44" s="174"/>
      <c r="EO44" s="174"/>
      <c r="EP44" s="174"/>
      <c r="EQ44" s="174"/>
      <c r="ER44" s="174"/>
      <c r="ES44" s="174"/>
      <c r="ET44" s="174"/>
      <c r="EU44" s="174"/>
      <c r="EV44" s="174"/>
      <c r="EW44" s="174"/>
      <c r="EX44" s="174"/>
      <c r="EY44" s="174"/>
      <c r="EZ44" s="174"/>
      <c r="FA44" s="174"/>
      <c r="FB44" s="174"/>
      <c r="FC44" s="174"/>
      <c r="FD44" s="179">
        <f t="shared" si="94"/>
        <v>0</v>
      </c>
      <c r="FE44" s="174"/>
      <c r="FF44" s="174"/>
      <c r="FG44" s="174"/>
      <c r="FH44" s="174"/>
      <c r="FI44" s="174"/>
      <c r="FJ44" s="174"/>
      <c r="FK44" s="174"/>
      <c r="FL44" s="174"/>
      <c r="FM44" s="174"/>
      <c r="FN44" s="174"/>
      <c r="FO44" s="174"/>
      <c r="FP44" s="174"/>
      <c r="FQ44" s="174"/>
      <c r="FR44" s="174"/>
      <c r="FS44" s="174"/>
      <c r="FT44" s="174"/>
      <c r="FU44" s="174"/>
      <c r="FV44" s="174"/>
      <c r="FW44" s="174"/>
      <c r="FX44" s="174"/>
      <c r="FY44" s="174"/>
      <c r="FZ44" s="174"/>
      <c r="GA44" s="174"/>
      <c r="GB44" s="174"/>
      <c r="GC44" s="174"/>
      <c r="GD44" s="174"/>
      <c r="GE44" s="174"/>
      <c r="GF44" s="174"/>
      <c r="GG44" s="174"/>
      <c r="GH44" s="174"/>
      <c r="GI44" s="174"/>
      <c r="GJ44" s="179">
        <f t="shared" si="95"/>
        <v>0</v>
      </c>
      <c r="GK44" s="174"/>
      <c r="GL44" s="174"/>
      <c r="GM44" s="174"/>
      <c r="GN44" s="174"/>
      <c r="GO44" s="174"/>
      <c r="GP44" s="174"/>
      <c r="GQ44" s="174"/>
      <c r="GR44" s="174"/>
      <c r="GS44" s="174"/>
      <c r="GT44" s="174"/>
      <c r="GU44" s="174"/>
      <c r="GV44" s="174"/>
      <c r="GW44" s="174"/>
      <c r="GX44" s="174"/>
      <c r="GY44" s="174"/>
      <c r="GZ44" s="174"/>
      <c r="HA44" s="174"/>
      <c r="HB44" s="174"/>
      <c r="HC44" s="174"/>
      <c r="HD44" s="174"/>
      <c r="HE44" s="174"/>
      <c r="HF44" s="174"/>
      <c r="HG44" s="174"/>
      <c r="HH44" s="174"/>
      <c r="HI44" s="174"/>
      <c r="HJ44" s="174"/>
      <c r="HK44" s="174"/>
      <c r="HL44" s="174"/>
      <c r="HM44" s="174"/>
      <c r="HN44" s="174"/>
    </row>
    <row r="45" spans="1:222" ht="16.5" hidden="1" outlineLevel="1" thickBot="1" x14ac:dyDescent="0.3">
      <c r="A45" s="53">
        <v>40</v>
      </c>
      <c r="B45" s="56" t="str">
        <f>VLOOKUP(A45,Config!$A$8:$B$176,2,0)</f>
        <v>AVISOS PREVIOS E INDENIZACOES</v>
      </c>
      <c r="C45" s="57"/>
      <c r="D45" s="61"/>
      <c r="E45" s="174">
        <f>SUMIFS('C. a Pagar'!$G$7:$G$1048576,'C. a Pagar'!$D$7:$D$1048576,'FC 180'!$B45,'C. a Pagar'!$C$7:$C$1048576,'FC 180'!E$5)</f>
        <v>0</v>
      </c>
      <c r="F45" s="174">
        <f>SUMIFS('C. a Pagar'!$G$7:$G$1048576,'C. a Pagar'!$D$7:$D$1048576,'FC 180'!$B45,'C. a Pagar'!$C$7:$C$1048576,'FC 180'!F$5)</f>
        <v>0</v>
      </c>
      <c r="G45" s="174">
        <f>SUMIFS('C. a Pagar'!$G$7:$G$1048576,'C. a Pagar'!$D$7:$D$1048576,'FC 180'!$B45,'C. a Pagar'!$C$7:$C$1048576,'FC 180'!G$5)</f>
        <v>0</v>
      </c>
      <c r="H45" s="174">
        <f>SUMIFS('C. a Pagar'!$G$7:$G$1048576,'C. a Pagar'!$D$7:$D$1048576,'FC 180'!$B45,'C. a Pagar'!$C$7:$C$1048576,'FC 180'!H$5)</f>
        <v>0</v>
      </c>
      <c r="I45" s="174">
        <f>SUMIFS('C. a Pagar'!$G$7:$G$1048576,'C. a Pagar'!$D$7:$D$1048576,'FC 180'!$B45,'C. a Pagar'!$C$7:$C$1048576,'FC 180'!I$5)</f>
        <v>0</v>
      </c>
      <c r="J45" s="174">
        <f>SUMIFS('C. a Pagar'!$G$7:$G$1048576,'C. a Pagar'!$D$7:$D$1048576,'FC 180'!$B45,'C. a Pagar'!$C$7:$C$1048576,'FC 180'!J$5)</f>
        <v>0</v>
      </c>
      <c r="K45" s="174">
        <f>SUMIFS('C. a Pagar'!$G$7:$G$1048576,'C. a Pagar'!$D$7:$D$1048576,'FC 180'!$B45,'C. a Pagar'!$C$7:$C$1048576,'FC 180'!K$5)</f>
        <v>0</v>
      </c>
      <c r="L45" s="174">
        <f>SUMIFS('C. a Pagar'!$G$7:$G$1048576,'C. a Pagar'!$D$7:$D$1048576,'FC 180'!$B45,'C. a Pagar'!$C$7:$C$1048576,'FC 180'!L$5)</f>
        <v>0</v>
      </c>
      <c r="M45" s="174">
        <f>SUMIFS('C. a Pagar'!$G$7:$G$1048576,'C. a Pagar'!$D$7:$D$1048576,'FC 180'!$B45,'C. a Pagar'!$C$7:$C$1048576,'FC 180'!M$5)</f>
        <v>0</v>
      </c>
      <c r="N45" s="174">
        <f>SUMIFS('C. a Pagar'!$G$7:$G$1048576,'C. a Pagar'!$D$7:$D$1048576,'FC 180'!$B45,'C. a Pagar'!$C$7:$C$1048576,'FC 180'!N$5)</f>
        <v>0</v>
      </c>
      <c r="O45" s="174">
        <f>SUMIFS('C. a Pagar'!$G$7:$G$1048576,'C. a Pagar'!$D$7:$D$1048576,'FC 180'!$B45,'C. a Pagar'!$C$7:$C$1048576,'FC 180'!O$5)</f>
        <v>0</v>
      </c>
      <c r="P45" s="174">
        <f>SUMIFS('C. a Pagar'!$G$7:$G$1048576,'C. a Pagar'!$D$7:$D$1048576,'FC 180'!$B45,'C. a Pagar'!$C$7:$C$1048576,'FC 180'!P$5)</f>
        <v>0</v>
      </c>
      <c r="Q45" s="174">
        <f>SUMIFS('C. a Pagar'!$G$7:$G$1048576,'C. a Pagar'!$D$7:$D$1048576,'FC 180'!$B45,'C. a Pagar'!$C$7:$C$1048576,'FC 180'!Q$5)</f>
        <v>0</v>
      </c>
      <c r="R45" s="174">
        <f>SUMIFS('C. a Pagar'!$G$7:$G$1048576,'C. a Pagar'!$D$7:$D$1048576,'FC 180'!$B45,'C. a Pagar'!$C$7:$C$1048576,'FC 180'!R$5)</f>
        <v>0</v>
      </c>
      <c r="S45" s="174">
        <f>SUMIFS('C. a Pagar'!$G$7:$G$1048576,'C. a Pagar'!$D$7:$D$1048576,'FC 180'!$B45,'C. a Pagar'!$C$7:$C$1048576,'FC 180'!S$5)</f>
        <v>0</v>
      </c>
      <c r="T45" s="174">
        <f>SUMIFS('C. a Pagar'!$G$7:$G$1048576,'C. a Pagar'!$D$7:$D$1048576,'FC 180'!$B45,'C. a Pagar'!$C$7:$C$1048576,'FC 180'!T$5)</f>
        <v>0</v>
      </c>
      <c r="U45" s="174">
        <f>SUMIFS('C. a Pagar'!$G$7:$G$1048576,'C. a Pagar'!$D$7:$D$1048576,'FC 180'!$B45,'C. a Pagar'!$C$7:$C$1048576,'FC 180'!U$5)</f>
        <v>0</v>
      </c>
      <c r="V45" s="174">
        <f>SUMIFS('C. a Pagar'!$G$7:$G$1048576,'C. a Pagar'!$D$7:$D$1048576,'FC 180'!$B45,'C. a Pagar'!$C$7:$C$1048576,'FC 180'!V$5)</f>
        <v>0</v>
      </c>
      <c r="W45" s="174">
        <f>SUMIFS('C. a Pagar'!$G$7:$G$1048576,'C. a Pagar'!$D$7:$D$1048576,'FC 180'!$B45,'C. a Pagar'!$C$7:$C$1048576,'FC 180'!W$5)</f>
        <v>0</v>
      </c>
      <c r="X45" s="174">
        <f>SUMIFS('C. a Pagar'!$G$7:$G$1048576,'C. a Pagar'!$D$7:$D$1048576,'FC 180'!$B45,'C. a Pagar'!$C$7:$C$1048576,'FC 180'!X$5)</f>
        <v>0</v>
      </c>
      <c r="Y45" s="174">
        <f>SUMIFS('C. a Pagar'!$G$7:$G$1048576,'C. a Pagar'!$D$7:$D$1048576,'FC 180'!$B45,'C. a Pagar'!$C$7:$C$1048576,'FC 180'!Y$5)</f>
        <v>0</v>
      </c>
      <c r="Z45" s="174">
        <f>SUMIFS('C. a Pagar'!$G$7:$G$1048576,'C. a Pagar'!$D$7:$D$1048576,'FC 180'!$B45,'C. a Pagar'!$C$7:$C$1048576,'FC 180'!Z$5)</f>
        <v>0</v>
      </c>
      <c r="AA45" s="174">
        <f>SUMIFS('C. a Pagar'!$G$7:$G$1048576,'C. a Pagar'!$D$7:$D$1048576,'FC 180'!$B45,'C. a Pagar'!$C$7:$C$1048576,'FC 180'!AA$5)</f>
        <v>0</v>
      </c>
      <c r="AB45" s="174">
        <f>SUMIFS('C. a Pagar'!$G$7:$G$1048576,'C. a Pagar'!$D$7:$D$1048576,'FC 180'!$B45,'C. a Pagar'!$C$7:$C$1048576,'FC 180'!AB$5)</f>
        <v>0</v>
      </c>
      <c r="AC45" s="174">
        <f>SUMIFS('C. a Pagar'!$G$7:$G$1048576,'C. a Pagar'!$D$7:$D$1048576,'FC 180'!$B45,'C. a Pagar'!$C$7:$C$1048576,'FC 180'!AC$5)</f>
        <v>0</v>
      </c>
      <c r="AD45" s="174">
        <f>SUMIFS('C. a Pagar'!$G$7:$G$1048576,'C. a Pagar'!$D$7:$D$1048576,'FC 180'!$B45,'C. a Pagar'!$C$7:$C$1048576,'FC 180'!AD$5)</f>
        <v>0</v>
      </c>
      <c r="AE45" s="174">
        <f>SUMIFS('C. a Pagar'!$G$7:$G$1048576,'C. a Pagar'!$D$7:$D$1048576,'FC 180'!$B45,'C. a Pagar'!$C$7:$C$1048576,'FC 180'!AE$5)</f>
        <v>0</v>
      </c>
      <c r="AF45" s="174">
        <f>SUMIFS('C. a Pagar'!$G$7:$G$1048576,'C. a Pagar'!$D$7:$D$1048576,'FC 180'!$B45,'C. a Pagar'!$C$7:$C$1048576,'FC 180'!AF$5)</f>
        <v>0</v>
      </c>
      <c r="AG45" s="174">
        <f>SUMIFS('C. a Pagar'!$G$7:$G$1048576,'C. a Pagar'!$D$7:$D$1048576,'FC 180'!$B45,'C. a Pagar'!$C$7:$C$1048576,'FC 180'!AG$5)</f>
        <v>0</v>
      </c>
      <c r="AH45" s="174">
        <f>SUMIFS('C. a Pagar'!$G$7:$G$1048576,'C. a Pagar'!$D$7:$D$1048576,'FC 180'!$B45,'C. a Pagar'!$C$7:$C$1048576,'FC 180'!AH$5)</f>
        <v>0</v>
      </c>
      <c r="AI45" s="174">
        <f>SUMIFS('C. a Pagar'!$G$7:$G$1048576,'C. a Pagar'!$D$7:$D$1048576,'FC 180'!$B45,'C. a Pagar'!$C$7:$C$1048576,'FC 180'!AI$5)</f>
        <v>0</v>
      </c>
      <c r="AJ45" s="179">
        <f t="shared" si="90"/>
        <v>0</v>
      </c>
      <c r="AK45" s="174">
        <f>SUMIFS('C. a Pagar'!$G$7:$G$1048576,'C. a Pagar'!$D$7:$D$1048576,'FC 180'!$B45,'C. a Pagar'!$C$7:$C$1048576,'FC 180'!AK$5)</f>
        <v>0</v>
      </c>
      <c r="AL45" s="174">
        <f>SUMIFS('C. a Pagar'!$G$7:$G$1048576,'C. a Pagar'!$D$7:$D$1048576,'FC 180'!$B45,'C. a Pagar'!$C$7:$C$1048576,'FC 180'!AL$5)</f>
        <v>0</v>
      </c>
      <c r="AM45" s="174">
        <f>SUMIFS('C. a Pagar'!$G$7:$G$1048576,'C. a Pagar'!$D$7:$D$1048576,'FC 180'!$B45,'C. a Pagar'!$C$7:$C$1048576,'FC 180'!AM$5)</f>
        <v>0</v>
      </c>
      <c r="AN45" s="174">
        <f>SUMIFS('C. a Pagar'!$G$7:$G$1048576,'C. a Pagar'!$D$7:$D$1048576,'FC 180'!$B45,'C. a Pagar'!$C$7:$C$1048576,'FC 180'!AN$5)</f>
        <v>0</v>
      </c>
      <c r="AO45" s="174">
        <f>SUMIFS('C. a Pagar'!$G$7:$G$1048576,'C. a Pagar'!$D$7:$D$1048576,'FC 180'!$B45,'C. a Pagar'!$C$7:$C$1048576,'FC 180'!AO$5)</f>
        <v>0</v>
      </c>
      <c r="AP45" s="174">
        <f>SUMIFS('C. a Pagar'!$G$7:$G$1048576,'C. a Pagar'!$D$7:$D$1048576,'FC 180'!$B45,'C. a Pagar'!$C$7:$C$1048576,'FC 180'!AP$5)</f>
        <v>0</v>
      </c>
      <c r="AQ45" s="174">
        <f>SUMIFS('C. a Pagar'!$G$7:$G$1048576,'C. a Pagar'!$D$7:$D$1048576,'FC 180'!$B45,'C. a Pagar'!$C$7:$C$1048576,'FC 180'!AQ$5)</f>
        <v>0</v>
      </c>
      <c r="AR45" s="174">
        <f>SUMIFS('C. a Pagar'!$G$7:$G$1048576,'C. a Pagar'!$D$7:$D$1048576,'FC 180'!$B45,'C. a Pagar'!$C$7:$C$1048576,'FC 180'!AR$5)</f>
        <v>0</v>
      </c>
      <c r="AS45" s="174">
        <f>SUMIFS('C. a Pagar'!$G$7:$G$1048576,'C. a Pagar'!$D$7:$D$1048576,'FC 180'!$B45,'C. a Pagar'!$C$7:$C$1048576,'FC 180'!AS$5)</f>
        <v>0</v>
      </c>
      <c r="AT45" s="174">
        <f>SUMIFS('C. a Pagar'!$G$7:$G$1048576,'C. a Pagar'!$D$7:$D$1048576,'FC 180'!$B45,'C. a Pagar'!$C$7:$C$1048576,'FC 180'!AT$5)</f>
        <v>0</v>
      </c>
      <c r="AU45" s="174">
        <f>SUMIFS('C. a Pagar'!$G$7:$G$1048576,'C. a Pagar'!$D$7:$D$1048576,'FC 180'!$B45,'C. a Pagar'!$C$7:$C$1048576,'FC 180'!AU$5)</f>
        <v>0</v>
      </c>
      <c r="AV45" s="174">
        <f>SUMIFS('C. a Pagar'!$G$7:$G$1048576,'C. a Pagar'!$D$7:$D$1048576,'FC 180'!$B45,'C. a Pagar'!$C$7:$C$1048576,'FC 180'!AV$5)</f>
        <v>0</v>
      </c>
      <c r="AW45" s="174">
        <f>SUMIFS('C. a Pagar'!$G$7:$G$1048576,'C. a Pagar'!$D$7:$D$1048576,'FC 180'!$B45,'C. a Pagar'!$C$7:$C$1048576,'FC 180'!AW$5)</f>
        <v>0</v>
      </c>
      <c r="AX45" s="174">
        <f>SUMIFS('C. a Pagar'!$G$7:$G$1048576,'C. a Pagar'!$D$7:$D$1048576,'FC 180'!$B45,'C. a Pagar'!$C$7:$C$1048576,'FC 180'!AX$5)</f>
        <v>0</v>
      </c>
      <c r="AY45" s="174">
        <f>SUMIFS('C. a Pagar'!$G$7:$G$1048576,'C. a Pagar'!$D$7:$D$1048576,'FC 180'!$B45,'C. a Pagar'!$C$7:$C$1048576,'FC 180'!AY$5)</f>
        <v>0</v>
      </c>
      <c r="AZ45" s="174">
        <f>SUMIFS('C. a Pagar'!$G$7:$G$1048576,'C. a Pagar'!$D$7:$D$1048576,'FC 180'!$B45,'C. a Pagar'!$C$7:$C$1048576,'FC 180'!AZ$5)</f>
        <v>0</v>
      </c>
      <c r="BA45" s="174">
        <f>SUMIFS('C. a Pagar'!$G$7:$G$1048576,'C. a Pagar'!$D$7:$D$1048576,'FC 180'!$B45,'C. a Pagar'!$C$7:$C$1048576,'FC 180'!BA$5)</f>
        <v>0</v>
      </c>
      <c r="BB45" s="174">
        <f>SUMIFS('C. a Pagar'!$G$7:$G$1048576,'C. a Pagar'!$D$7:$D$1048576,'FC 180'!$B45,'C. a Pagar'!$C$7:$C$1048576,'FC 180'!BB$5)</f>
        <v>0</v>
      </c>
      <c r="BC45" s="174">
        <f>SUMIFS('C. a Pagar'!$G$7:$G$1048576,'C. a Pagar'!$D$7:$D$1048576,'FC 180'!$B45,'C. a Pagar'!$C$7:$C$1048576,'FC 180'!BC$5)</f>
        <v>0</v>
      </c>
      <c r="BD45" s="174">
        <f>SUMIFS('C. a Pagar'!$G$7:$G$1048576,'C. a Pagar'!$D$7:$D$1048576,'FC 180'!$B45,'C. a Pagar'!$C$7:$C$1048576,'FC 180'!BD$5)</f>
        <v>0</v>
      </c>
      <c r="BE45" s="174">
        <f>SUMIFS('C. a Pagar'!$G$7:$G$1048576,'C. a Pagar'!$D$7:$D$1048576,'FC 180'!$B45,'C. a Pagar'!$C$7:$C$1048576,'FC 180'!BE$5)</f>
        <v>0</v>
      </c>
      <c r="BF45" s="174">
        <f>SUMIFS('C. a Pagar'!$G$7:$G$1048576,'C. a Pagar'!$D$7:$D$1048576,'FC 180'!$B45,'C. a Pagar'!$C$7:$C$1048576,'FC 180'!BF$5)</f>
        <v>0</v>
      </c>
      <c r="BG45" s="174">
        <f>SUMIFS('C. a Pagar'!$G$7:$G$1048576,'C. a Pagar'!$D$7:$D$1048576,'FC 180'!$B45,'C. a Pagar'!$C$7:$C$1048576,'FC 180'!BG$5)</f>
        <v>0</v>
      </c>
      <c r="BH45" s="174">
        <f>SUMIFS('C. a Pagar'!$G$7:$G$1048576,'C. a Pagar'!$D$7:$D$1048576,'FC 180'!$B45,'C. a Pagar'!$C$7:$C$1048576,'FC 180'!BH$5)</f>
        <v>0</v>
      </c>
      <c r="BI45" s="174">
        <f>SUMIFS('C. a Pagar'!$G$7:$G$1048576,'C. a Pagar'!$D$7:$D$1048576,'FC 180'!$B45,'C. a Pagar'!$C$7:$C$1048576,'FC 180'!BI$5)</f>
        <v>0</v>
      </c>
      <c r="BJ45" s="174">
        <f>SUMIFS('C. a Pagar'!$G$7:$G$1048576,'C. a Pagar'!$D$7:$D$1048576,'FC 180'!$B45,'C. a Pagar'!$C$7:$C$1048576,'FC 180'!BJ$5)</f>
        <v>0</v>
      </c>
      <c r="BK45" s="174">
        <f>SUMIFS('C. a Pagar'!$G$7:$G$1048576,'C. a Pagar'!$D$7:$D$1048576,'FC 180'!$B45,'C. a Pagar'!$C$7:$C$1048576,'FC 180'!BK$5)</f>
        <v>0</v>
      </c>
      <c r="BL45" s="174">
        <f>SUMIFS('C. a Pagar'!$G$7:$G$1048576,'C. a Pagar'!$D$7:$D$1048576,'FC 180'!$B45,'C. a Pagar'!$C$7:$C$1048576,'FC 180'!BL$5)</f>
        <v>0</v>
      </c>
      <c r="BM45" s="174">
        <f>SUMIFS('C. a Pagar'!$G$7:$G$1048576,'C. a Pagar'!$D$7:$D$1048576,'FC 180'!$B45,'C. a Pagar'!$C$7:$C$1048576,'FC 180'!BM$5)</f>
        <v>0</v>
      </c>
      <c r="BN45" s="174">
        <f>SUMIFS('C. a Pagar'!$G$7:$G$1048576,'C. a Pagar'!$D$7:$D$1048576,'FC 180'!$B45,'C. a Pagar'!$C$7:$C$1048576,'FC 180'!BN$5)</f>
        <v>0</v>
      </c>
      <c r="BO45" s="179">
        <f t="shared" si="91"/>
        <v>0</v>
      </c>
      <c r="BP45" s="174"/>
      <c r="BQ45" s="174"/>
      <c r="BR45" s="174"/>
      <c r="BS45" s="174"/>
      <c r="BT45" s="174"/>
      <c r="BU45" s="174"/>
      <c r="BV45" s="174"/>
      <c r="BW45" s="174"/>
      <c r="BX45" s="174"/>
      <c r="BY45" s="174"/>
      <c r="BZ45" s="174"/>
      <c r="CA45" s="174"/>
      <c r="CB45" s="174"/>
      <c r="CC45" s="174"/>
      <c r="CD45" s="174"/>
      <c r="CE45" s="174"/>
      <c r="CF45" s="174"/>
      <c r="CG45" s="174"/>
      <c r="CH45" s="174"/>
      <c r="CI45" s="174"/>
      <c r="CJ45" s="174"/>
      <c r="CK45" s="174"/>
      <c r="CL45" s="174"/>
      <c r="CM45" s="174"/>
      <c r="CN45" s="174"/>
      <c r="CO45" s="174"/>
      <c r="CP45" s="174"/>
      <c r="CQ45" s="174"/>
      <c r="CR45" s="174"/>
      <c r="CS45" s="174"/>
      <c r="CT45" s="174"/>
      <c r="CU45" s="179">
        <f t="shared" si="92"/>
        <v>0</v>
      </c>
      <c r="CV45" s="174"/>
      <c r="CW45" s="174"/>
      <c r="CX45" s="174"/>
      <c r="CY45" s="174"/>
      <c r="CZ45" s="174"/>
      <c r="DA45" s="174"/>
      <c r="DB45" s="174"/>
      <c r="DC45" s="174"/>
      <c r="DD45" s="174"/>
      <c r="DE45" s="174"/>
      <c r="DF45" s="174"/>
      <c r="DG45" s="174"/>
      <c r="DH45" s="174"/>
      <c r="DI45" s="174"/>
      <c r="DJ45" s="174"/>
      <c r="DK45" s="174"/>
      <c r="DL45" s="174"/>
      <c r="DM45" s="174"/>
      <c r="DN45" s="174"/>
      <c r="DO45" s="174"/>
      <c r="DP45" s="174"/>
      <c r="DQ45" s="174"/>
      <c r="DR45" s="174"/>
      <c r="DS45" s="174"/>
      <c r="DT45" s="174"/>
      <c r="DU45" s="174"/>
      <c r="DV45" s="174"/>
      <c r="DW45" s="174"/>
      <c r="DX45" s="174"/>
      <c r="DY45" s="174"/>
      <c r="DZ45" s="174"/>
      <c r="EA45" s="179">
        <f t="shared" si="93"/>
        <v>0</v>
      </c>
      <c r="EB45" s="174"/>
      <c r="EC45" s="174"/>
      <c r="ED45" s="174"/>
      <c r="EE45" s="174"/>
      <c r="EF45" s="174"/>
      <c r="EG45" s="174"/>
      <c r="EH45" s="174"/>
      <c r="EI45" s="174"/>
      <c r="EJ45" s="174"/>
      <c r="EK45" s="174"/>
      <c r="EL45" s="174"/>
      <c r="EM45" s="174"/>
      <c r="EN45" s="174"/>
      <c r="EO45" s="174"/>
      <c r="EP45" s="174"/>
      <c r="EQ45" s="174"/>
      <c r="ER45" s="174"/>
      <c r="ES45" s="174"/>
      <c r="ET45" s="174"/>
      <c r="EU45" s="174"/>
      <c r="EV45" s="174"/>
      <c r="EW45" s="174"/>
      <c r="EX45" s="174"/>
      <c r="EY45" s="174"/>
      <c r="EZ45" s="174"/>
      <c r="FA45" s="174"/>
      <c r="FB45" s="174"/>
      <c r="FC45" s="174"/>
      <c r="FD45" s="179">
        <f t="shared" si="94"/>
        <v>0</v>
      </c>
      <c r="FE45" s="174"/>
      <c r="FF45" s="174"/>
      <c r="FG45" s="174"/>
      <c r="FH45" s="174"/>
      <c r="FI45" s="174"/>
      <c r="FJ45" s="174"/>
      <c r="FK45" s="174"/>
      <c r="FL45" s="174"/>
      <c r="FM45" s="174"/>
      <c r="FN45" s="174"/>
      <c r="FO45" s="174"/>
      <c r="FP45" s="174"/>
      <c r="FQ45" s="174"/>
      <c r="FR45" s="174"/>
      <c r="FS45" s="174"/>
      <c r="FT45" s="174"/>
      <c r="FU45" s="174"/>
      <c r="FV45" s="174"/>
      <c r="FW45" s="174"/>
      <c r="FX45" s="174"/>
      <c r="FY45" s="174"/>
      <c r="FZ45" s="174"/>
      <c r="GA45" s="174"/>
      <c r="GB45" s="174"/>
      <c r="GC45" s="174"/>
      <c r="GD45" s="174"/>
      <c r="GE45" s="174"/>
      <c r="GF45" s="174"/>
      <c r="GG45" s="174"/>
      <c r="GH45" s="174"/>
      <c r="GI45" s="174"/>
      <c r="GJ45" s="179">
        <f t="shared" si="95"/>
        <v>0</v>
      </c>
      <c r="GK45" s="174"/>
      <c r="GL45" s="174"/>
      <c r="GM45" s="174"/>
      <c r="GN45" s="174"/>
      <c r="GO45" s="174"/>
      <c r="GP45" s="174"/>
      <c r="GQ45" s="174"/>
      <c r="GR45" s="174"/>
      <c r="GS45" s="174"/>
      <c r="GT45" s="174"/>
      <c r="GU45" s="174"/>
      <c r="GV45" s="174"/>
      <c r="GW45" s="174"/>
      <c r="GX45" s="174"/>
      <c r="GY45" s="174"/>
      <c r="GZ45" s="174"/>
      <c r="HA45" s="174"/>
      <c r="HB45" s="174"/>
      <c r="HC45" s="174"/>
      <c r="HD45" s="174"/>
      <c r="HE45" s="174"/>
      <c r="HF45" s="174"/>
      <c r="HG45" s="174"/>
      <c r="HH45" s="174"/>
      <c r="HI45" s="174"/>
      <c r="HJ45" s="174"/>
      <c r="HK45" s="174"/>
      <c r="HL45" s="174"/>
      <c r="HM45" s="174"/>
      <c r="HN45" s="174"/>
    </row>
    <row r="46" spans="1:222" ht="16.5" hidden="1" outlineLevel="1" thickBot="1" x14ac:dyDescent="0.3">
      <c r="A46" s="53">
        <v>41</v>
      </c>
      <c r="B46" s="56" t="str">
        <f>VLOOKUP(A46,Config!$A$8:$B$176,2,0)</f>
        <v>CONTRIBUICAO SINDICAL</v>
      </c>
      <c r="C46" s="57"/>
      <c r="D46" s="61"/>
      <c r="E46" s="174">
        <f>SUMIFS('C. a Pagar'!$G$7:$G$1048576,'C. a Pagar'!$D$7:$D$1048576,'FC 180'!$B46,'C. a Pagar'!$C$7:$C$1048576,'FC 180'!E$5)</f>
        <v>0</v>
      </c>
      <c r="F46" s="174">
        <f>SUMIFS('C. a Pagar'!$G$7:$G$1048576,'C. a Pagar'!$D$7:$D$1048576,'FC 180'!$B46,'C. a Pagar'!$C$7:$C$1048576,'FC 180'!F$5)</f>
        <v>0</v>
      </c>
      <c r="G46" s="174">
        <f>SUMIFS('C. a Pagar'!$G$7:$G$1048576,'C. a Pagar'!$D$7:$D$1048576,'FC 180'!$B46,'C. a Pagar'!$C$7:$C$1048576,'FC 180'!G$5)</f>
        <v>0</v>
      </c>
      <c r="H46" s="174">
        <f>SUMIFS('C. a Pagar'!$G$7:$G$1048576,'C. a Pagar'!$D$7:$D$1048576,'FC 180'!$B46,'C. a Pagar'!$C$7:$C$1048576,'FC 180'!H$5)</f>
        <v>0</v>
      </c>
      <c r="I46" s="174">
        <f>SUMIFS('C. a Pagar'!$G$7:$G$1048576,'C. a Pagar'!$D$7:$D$1048576,'FC 180'!$B46,'C. a Pagar'!$C$7:$C$1048576,'FC 180'!I$5)</f>
        <v>0</v>
      </c>
      <c r="J46" s="174">
        <f>SUMIFS('C. a Pagar'!$G$7:$G$1048576,'C. a Pagar'!$D$7:$D$1048576,'FC 180'!$B46,'C. a Pagar'!$C$7:$C$1048576,'FC 180'!J$5)</f>
        <v>0</v>
      </c>
      <c r="K46" s="174">
        <f>SUMIFS('C. a Pagar'!$G$7:$G$1048576,'C. a Pagar'!$D$7:$D$1048576,'FC 180'!$B46,'C. a Pagar'!$C$7:$C$1048576,'FC 180'!K$5)</f>
        <v>0</v>
      </c>
      <c r="L46" s="174">
        <f>SUMIFS('C. a Pagar'!$G$7:$G$1048576,'C. a Pagar'!$D$7:$D$1048576,'FC 180'!$B46,'C. a Pagar'!$C$7:$C$1048576,'FC 180'!L$5)</f>
        <v>0</v>
      </c>
      <c r="M46" s="174">
        <f>SUMIFS('C. a Pagar'!$G$7:$G$1048576,'C. a Pagar'!$D$7:$D$1048576,'FC 180'!$B46,'C. a Pagar'!$C$7:$C$1048576,'FC 180'!M$5)</f>
        <v>0</v>
      </c>
      <c r="N46" s="174">
        <f>SUMIFS('C. a Pagar'!$G$7:$G$1048576,'C. a Pagar'!$D$7:$D$1048576,'FC 180'!$B46,'C. a Pagar'!$C$7:$C$1048576,'FC 180'!N$5)</f>
        <v>0</v>
      </c>
      <c r="O46" s="174">
        <f>SUMIFS('C. a Pagar'!$G$7:$G$1048576,'C. a Pagar'!$D$7:$D$1048576,'FC 180'!$B46,'C. a Pagar'!$C$7:$C$1048576,'FC 180'!O$5)</f>
        <v>0</v>
      </c>
      <c r="P46" s="174">
        <f>SUMIFS('C. a Pagar'!$G$7:$G$1048576,'C. a Pagar'!$D$7:$D$1048576,'FC 180'!$B46,'C. a Pagar'!$C$7:$C$1048576,'FC 180'!P$5)</f>
        <v>0</v>
      </c>
      <c r="Q46" s="174">
        <f>SUMIFS('C. a Pagar'!$G$7:$G$1048576,'C. a Pagar'!$D$7:$D$1048576,'FC 180'!$B46,'C. a Pagar'!$C$7:$C$1048576,'FC 180'!Q$5)</f>
        <v>0</v>
      </c>
      <c r="R46" s="174">
        <f>SUMIFS('C. a Pagar'!$G$7:$G$1048576,'C. a Pagar'!$D$7:$D$1048576,'FC 180'!$B46,'C. a Pagar'!$C$7:$C$1048576,'FC 180'!R$5)</f>
        <v>0</v>
      </c>
      <c r="S46" s="174">
        <f>SUMIFS('C. a Pagar'!$G$7:$G$1048576,'C. a Pagar'!$D$7:$D$1048576,'FC 180'!$B46,'C. a Pagar'!$C$7:$C$1048576,'FC 180'!S$5)</f>
        <v>0</v>
      </c>
      <c r="T46" s="174">
        <f>SUMIFS('C. a Pagar'!$G$7:$G$1048576,'C. a Pagar'!$D$7:$D$1048576,'FC 180'!$B46,'C. a Pagar'!$C$7:$C$1048576,'FC 180'!T$5)</f>
        <v>0</v>
      </c>
      <c r="U46" s="174">
        <f>SUMIFS('C. a Pagar'!$G$7:$G$1048576,'C. a Pagar'!$D$7:$D$1048576,'FC 180'!$B46,'C. a Pagar'!$C$7:$C$1048576,'FC 180'!U$5)</f>
        <v>0</v>
      </c>
      <c r="V46" s="174">
        <f>SUMIFS('C. a Pagar'!$G$7:$G$1048576,'C. a Pagar'!$D$7:$D$1048576,'FC 180'!$B46,'C. a Pagar'!$C$7:$C$1048576,'FC 180'!V$5)</f>
        <v>0</v>
      </c>
      <c r="W46" s="174">
        <f>SUMIFS('C. a Pagar'!$G$7:$G$1048576,'C. a Pagar'!$D$7:$D$1048576,'FC 180'!$B46,'C. a Pagar'!$C$7:$C$1048576,'FC 180'!W$5)</f>
        <v>0</v>
      </c>
      <c r="X46" s="174">
        <f>SUMIFS('C. a Pagar'!$G$7:$G$1048576,'C. a Pagar'!$D$7:$D$1048576,'FC 180'!$B46,'C. a Pagar'!$C$7:$C$1048576,'FC 180'!X$5)</f>
        <v>0</v>
      </c>
      <c r="Y46" s="174">
        <f>SUMIFS('C. a Pagar'!$G$7:$G$1048576,'C. a Pagar'!$D$7:$D$1048576,'FC 180'!$B46,'C. a Pagar'!$C$7:$C$1048576,'FC 180'!Y$5)</f>
        <v>0</v>
      </c>
      <c r="Z46" s="174">
        <f>SUMIFS('C. a Pagar'!$G$7:$G$1048576,'C. a Pagar'!$D$7:$D$1048576,'FC 180'!$B46,'C. a Pagar'!$C$7:$C$1048576,'FC 180'!Z$5)</f>
        <v>0</v>
      </c>
      <c r="AA46" s="174">
        <f>SUMIFS('C. a Pagar'!$G$7:$G$1048576,'C. a Pagar'!$D$7:$D$1048576,'FC 180'!$B46,'C. a Pagar'!$C$7:$C$1048576,'FC 180'!AA$5)</f>
        <v>0</v>
      </c>
      <c r="AB46" s="174">
        <f>SUMIFS('C. a Pagar'!$G$7:$G$1048576,'C. a Pagar'!$D$7:$D$1048576,'FC 180'!$B46,'C. a Pagar'!$C$7:$C$1048576,'FC 180'!AB$5)</f>
        <v>0</v>
      </c>
      <c r="AC46" s="174">
        <f>SUMIFS('C. a Pagar'!$G$7:$G$1048576,'C. a Pagar'!$D$7:$D$1048576,'FC 180'!$B46,'C. a Pagar'!$C$7:$C$1048576,'FC 180'!AC$5)</f>
        <v>0</v>
      </c>
      <c r="AD46" s="174">
        <f>SUMIFS('C. a Pagar'!$G$7:$G$1048576,'C. a Pagar'!$D$7:$D$1048576,'FC 180'!$B46,'C. a Pagar'!$C$7:$C$1048576,'FC 180'!AD$5)</f>
        <v>0</v>
      </c>
      <c r="AE46" s="174">
        <f>SUMIFS('C. a Pagar'!$G$7:$G$1048576,'C. a Pagar'!$D$7:$D$1048576,'FC 180'!$B46,'C. a Pagar'!$C$7:$C$1048576,'FC 180'!AE$5)</f>
        <v>0</v>
      </c>
      <c r="AF46" s="174">
        <f>SUMIFS('C. a Pagar'!$G$7:$G$1048576,'C. a Pagar'!$D$7:$D$1048576,'FC 180'!$B46,'C. a Pagar'!$C$7:$C$1048576,'FC 180'!AF$5)</f>
        <v>0</v>
      </c>
      <c r="AG46" s="174">
        <f>SUMIFS('C. a Pagar'!$G$7:$G$1048576,'C. a Pagar'!$D$7:$D$1048576,'FC 180'!$B46,'C. a Pagar'!$C$7:$C$1048576,'FC 180'!AG$5)</f>
        <v>0</v>
      </c>
      <c r="AH46" s="174">
        <f>SUMIFS('C. a Pagar'!$G$7:$G$1048576,'C. a Pagar'!$D$7:$D$1048576,'FC 180'!$B46,'C. a Pagar'!$C$7:$C$1048576,'FC 180'!AH$5)</f>
        <v>0</v>
      </c>
      <c r="AI46" s="174">
        <f>SUMIFS('C. a Pagar'!$G$7:$G$1048576,'C. a Pagar'!$D$7:$D$1048576,'FC 180'!$B46,'C. a Pagar'!$C$7:$C$1048576,'FC 180'!AI$5)</f>
        <v>0</v>
      </c>
      <c r="AJ46" s="179">
        <f t="shared" si="90"/>
        <v>0</v>
      </c>
      <c r="AK46" s="174">
        <f>SUMIFS('C. a Pagar'!$G$7:$G$1048576,'C. a Pagar'!$D$7:$D$1048576,'FC 180'!$B46,'C. a Pagar'!$C$7:$C$1048576,'FC 180'!AK$5)</f>
        <v>0</v>
      </c>
      <c r="AL46" s="174">
        <f>SUMIFS('C. a Pagar'!$G$7:$G$1048576,'C. a Pagar'!$D$7:$D$1048576,'FC 180'!$B46,'C. a Pagar'!$C$7:$C$1048576,'FC 180'!AL$5)</f>
        <v>0</v>
      </c>
      <c r="AM46" s="174">
        <f>SUMIFS('C. a Pagar'!$G$7:$G$1048576,'C. a Pagar'!$D$7:$D$1048576,'FC 180'!$B46,'C. a Pagar'!$C$7:$C$1048576,'FC 180'!AM$5)</f>
        <v>0</v>
      </c>
      <c r="AN46" s="174">
        <f>SUMIFS('C. a Pagar'!$G$7:$G$1048576,'C. a Pagar'!$D$7:$D$1048576,'FC 180'!$B46,'C. a Pagar'!$C$7:$C$1048576,'FC 180'!AN$5)</f>
        <v>0</v>
      </c>
      <c r="AO46" s="174">
        <f>SUMIFS('C. a Pagar'!$G$7:$G$1048576,'C. a Pagar'!$D$7:$D$1048576,'FC 180'!$B46,'C. a Pagar'!$C$7:$C$1048576,'FC 180'!AO$5)</f>
        <v>0</v>
      </c>
      <c r="AP46" s="174">
        <f>SUMIFS('C. a Pagar'!$G$7:$G$1048576,'C. a Pagar'!$D$7:$D$1048576,'FC 180'!$B46,'C. a Pagar'!$C$7:$C$1048576,'FC 180'!AP$5)</f>
        <v>0</v>
      </c>
      <c r="AQ46" s="174">
        <f>SUMIFS('C. a Pagar'!$G$7:$G$1048576,'C. a Pagar'!$D$7:$D$1048576,'FC 180'!$B46,'C. a Pagar'!$C$7:$C$1048576,'FC 180'!AQ$5)</f>
        <v>0</v>
      </c>
      <c r="AR46" s="174">
        <f>SUMIFS('C. a Pagar'!$G$7:$G$1048576,'C. a Pagar'!$D$7:$D$1048576,'FC 180'!$B46,'C. a Pagar'!$C$7:$C$1048576,'FC 180'!AR$5)</f>
        <v>0</v>
      </c>
      <c r="AS46" s="174">
        <f>SUMIFS('C. a Pagar'!$G$7:$G$1048576,'C. a Pagar'!$D$7:$D$1048576,'FC 180'!$B46,'C. a Pagar'!$C$7:$C$1048576,'FC 180'!AS$5)</f>
        <v>0</v>
      </c>
      <c r="AT46" s="174">
        <f>SUMIFS('C. a Pagar'!$G$7:$G$1048576,'C. a Pagar'!$D$7:$D$1048576,'FC 180'!$B46,'C. a Pagar'!$C$7:$C$1048576,'FC 180'!AT$5)</f>
        <v>0</v>
      </c>
      <c r="AU46" s="174">
        <f>SUMIFS('C. a Pagar'!$G$7:$G$1048576,'C. a Pagar'!$D$7:$D$1048576,'FC 180'!$B46,'C. a Pagar'!$C$7:$C$1048576,'FC 180'!AU$5)</f>
        <v>0</v>
      </c>
      <c r="AV46" s="174">
        <f>SUMIFS('C. a Pagar'!$G$7:$G$1048576,'C. a Pagar'!$D$7:$D$1048576,'FC 180'!$B46,'C. a Pagar'!$C$7:$C$1048576,'FC 180'!AV$5)</f>
        <v>0</v>
      </c>
      <c r="AW46" s="174">
        <f>SUMIFS('C. a Pagar'!$G$7:$G$1048576,'C. a Pagar'!$D$7:$D$1048576,'FC 180'!$B46,'C. a Pagar'!$C$7:$C$1048576,'FC 180'!AW$5)</f>
        <v>0</v>
      </c>
      <c r="AX46" s="174">
        <f>SUMIFS('C. a Pagar'!$G$7:$G$1048576,'C. a Pagar'!$D$7:$D$1048576,'FC 180'!$B46,'C. a Pagar'!$C$7:$C$1048576,'FC 180'!AX$5)</f>
        <v>0</v>
      </c>
      <c r="AY46" s="174">
        <f>SUMIFS('C. a Pagar'!$G$7:$G$1048576,'C. a Pagar'!$D$7:$D$1048576,'FC 180'!$B46,'C. a Pagar'!$C$7:$C$1048576,'FC 180'!AY$5)</f>
        <v>0</v>
      </c>
      <c r="AZ46" s="174">
        <f>SUMIFS('C. a Pagar'!$G$7:$G$1048576,'C. a Pagar'!$D$7:$D$1048576,'FC 180'!$B46,'C. a Pagar'!$C$7:$C$1048576,'FC 180'!AZ$5)</f>
        <v>0</v>
      </c>
      <c r="BA46" s="174">
        <f>SUMIFS('C. a Pagar'!$G$7:$G$1048576,'C. a Pagar'!$D$7:$D$1048576,'FC 180'!$B46,'C. a Pagar'!$C$7:$C$1048576,'FC 180'!BA$5)</f>
        <v>0</v>
      </c>
      <c r="BB46" s="174">
        <f>SUMIFS('C. a Pagar'!$G$7:$G$1048576,'C. a Pagar'!$D$7:$D$1048576,'FC 180'!$B46,'C. a Pagar'!$C$7:$C$1048576,'FC 180'!BB$5)</f>
        <v>0</v>
      </c>
      <c r="BC46" s="174">
        <f>SUMIFS('C. a Pagar'!$G$7:$G$1048576,'C. a Pagar'!$D$7:$D$1048576,'FC 180'!$B46,'C. a Pagar'!$C$7:$C$1048576,'FC 180'!BC$5)</f>
        <v>0</v>
      </c>
      <c r="BD46" s="174">
        <f>SUMIFS('C. a Pagar'!$G$7:$G$1048576,'C. a Pagar'!$D$7:$D$1048576,'FC 180'!$B46,'C. a Pagar'!$C$7:$C$1048576,'FC 180'!BD$5)</f>
        <v>0</v>
      </c>
      <c r="BE46" s="174">
        <f>SUMIFS('C. a Pagar'!$G$7:$G$1048576,'C. a Pagar'!$D$7:$D$1048576,'FC 180'!$B46,'C. a Pagar'!$C$7:$C$1048576,'FC 180'!BE$5)</f>
        <v>0</v>
      </c>
      <c r="BF46" s="174">
        <f>SUMIFS('C. a Pagar'!$G$7:$G$1048576,'C. a Pagar'!$D$7:$D$1048576,'FC 180'!$B46,'C. a Pagar'!$C$7:$C$1048576,'FC 180'!BF$5)</f>
        <v>0</v>
      </c>
      <c r="BG46" s="174">
        <f>SUMIFS('C. a Pagar'!$G$7:$G$1048576,'C. a Pagar'!$D$7:$D$1048576,'FC 180'!$B46,'C. a Pagar'!$C$7:$C$1048576,'FC 180'!BG$5)</f>
        <v>0</v>
      </c>
      <c r="BH46" s="174">
        <f>SUMIFS('C. a Pagar'!$G$7:$G$1048576,'C. a Pagar'!$D$7:$D$1048576,'FC 180'!$B46,'C. a Pagar'!$C$7:$C$1048576,'FC 180'!BH$5)</f>
        <v>0</v>
      </c>
      <c r="BI46" s="174">
        <f>SUMIFS('C. a Pagar'!$G$7:$G$1048576,'C. a Pagar'!$D$7:$D$1048576,'FC 180'!$B46,'C. a Pagar'!$C$7:$C$1048576,'FC 180'!BI$5)</f>
        <v>0</v>
      </c>
      <c r="BJ46" s="174">
        <f>SUMIFS('C. a Pagar'!$G$7:$G$1048576,'C. a Pagar'!$D$7:$D$1048576,'FC 180'!$B46,'C. a Pagar'!$C$7:$C$1048576,'FC 180'!BJ$5)</f>
        <v>0</v>
      </c>
      <c r="BK46" s="174">
        <f>SUMIFS('C. a Pagar'!$G$7:$G$1048576,'C. a Pagar'!$D$7:$D$1048576,'FC 180'!$B46,'C. a Pagar'!$C$7:$C$1048576,'FC 180'!BK$5)</f>
        <v>0</v>
      </c>
      <c r="BL46" s="174">
        <f>SUMIFS('C. a Pagar'!$G$7:$G$1048576,'C. a Pagar'!$D$7:$D$1048576,'FC 180'!$B46,'C. a Pagar'!$C$7:$C$1048576,'FC 180'!BL$5)</f>
        <v>0</v>
      </c>
      <c r="BM46" s="174">
        <f>SUMIFS('C. a Pagar'!$G$7:$G$1048576,'C. a Pagar'!$D$7:$D$1048576,'FC 180'!$B46,'C. a Pagar'!$C$7:$C$1048576,'FC 180'!BM$5)</f>
        <v>0</v>
      </c>
      <c r="BN46" s="174">
        <f>SUMIFS('C. a Pagar'!$G$7:$G$1048576,'C. a Pagar'!$D$7:$D$1048576,'FC 180'!$B46,'C. a Pagar'!$C$7:$C$1048576,'FC 180'!BN$5)</f>
        <v>0</v>
      </c>
      <c r="BO46" s="179">
        <f t="shared" si="91"/>
        <v>0</v>
      </c>
      <c r="BP46" s="174"/>
      <c r="BQ46" s="174"/>
      <c r="BR46" s="174"/>
      <c r="BS46" s="174"/>
      <c r="BT46" s="174"/>
      <c r="BU46" s="174"/>
      <c r="BV46" s="174"/>
      <c r="BW46" s="174"/>
      <c r="BX46" s="174"/>
      <c r="BY46" s="174"/>
      <c r="BZ46" s="174"/>
      <c r="CA46" s="174"/>
      <c r="CB46" s="174"/>
      <c r="CC46" s="174"/>
      <c r="CD46" s="174"/>
      <c r="CE46" s="174"/>
      <c r="CF46" s="174"/>
      <c r="CG46" s="174"/>
      <c r="CH46" s="174"/>
      <c r="CI46" s="174"/>
      <c r="CJ46" s="174"/>
      <c r="CK46" s="174"/>
      <c r="CL46" s="174"/>
      <c r="CM46" s="174"/>
      <c r="CN46" s="174"/>
      <c r="CO46" s="174"/>
      <c r="CP46" s="174"/>
      <c r="CQ46" s="174"/>
      <c r="CR46" s="174"/>
      <c r="CS46" s="174"/>
      <c r="CT46" s="174"/>
      <c r="CU46" s="179">
        <f t="shared" si="92"/>
        <v>0</v>
      </c>
      <c r="CV46" s="174"/>
      <c r="CW46" s="174"/>
      <c r="CX46" s="174"/>
      <c r="CY46" s="174"/>
      <c r="CZ46" s="174"/>
      <c r="DA46" s="174"/>
      <c r="DB46" s="174"/>
      <c r="DC46" s="174"/>
      <c r="DD46" s="174"/>
      <c r="DE46" s="174"/>
      <c r="DF46" s="174"/>
      <c r="DG46" s="174"/>
      <c r="DH46" s="174"/>
      <c r="DI46" s="174"/>
      <c r="DJ46" s="174"/>
      <c r="DK46" s="174"/>
      <c r="DL46" s="174"/>
      <c r="DM46" s="174"/>
      <c r="DN46" s="174"/>
      <c r="DO46" s="174"/>
      <c r="DP46" s="174"/>
      <c r="DQ46" s="174"/>
      <c r="DR46" s="174"/>
      <c r="DS46" s="174"/>
      <c r="DT46" s="174"/>
      <c r="DU46" s="174"/>
      <c r="DV46" s="174"/>
      <c r="DW46" s="174"/>
      <c r="DX46" s="174"/>
      <c r="DY46" s="174"/>
      <c r="DZ46" s="174"/>
      <c r="EA46" s="179">
        <f t="shared" si="93"/>
        <v>0</v>
      </c>
      <c r="EB46" s="174"/>
      <c r="EC46" s="174"/>
      <c r="ED46" s="174"/>
      <c r="EE46" s="174"/>
      <c r="EF46" s="174"/>
      <c r="EG46" s="174"/>
      <c r="EH46" s="174"/>
      <c r="EI46" s="174"/>
      <c r="EJ46" s="174"/>
      <c r="EK46" s="174"/>
      <c r="EL46" s="174"/>
      <c r="EM46" s="174"/>
      <c r="EN46" s="174"/>
      <c r="EO46" s="174"/>
      <c r="EP46" s="174"/>
      <c r="EQ46" s="174"/>
      <c r="ER46" s="174"/>
      <c r="ES46" s="174"/>
      <c r="ET46" s="174"/>
      <c r="EU46" s="174"/>
      <c r="EV46" s="174"/>
      <c r="EW46" s="174"/>
      <c r="EX46" s="174"/>
      <c r="EY46" s="174"/>
      <c r="EZ46" s="174"/>
      <c r="FA46" s="174"/>
      <c r="FB46" s="174"/>
      <c r="FC46" s="174"/>
      <c r="FD46" s="179">
        <f t="shared" si="94"/>
        <v>0</v>
      </c>
      <c r="FE46" s="174"/>
      <c r="FF46" s="174"/>
      <c r="FG46" s="174"/>
      <c r="FH46" s="174"/>
      <c r="FI46" s="174"/>
      <c r="FJ46" s="174"/>
      <c r="FK46" s="174"/>
      <c r="FL46" s="174"/>
      <c r="FM46" s="174"/>
      <c r="FN46" s="174"/>
      <c r="FO46" s="174"/>
      <c r="FP46" s="174"/>
      <c r="FQ46" s="174"/>
      <c r="FR46" s="174"/>
      <c r="FS46" s="174"/>
      <c r="FT46" s="174"/>
      <c r="FU46" s="174"/>
      <c r="FV46" s="174"/>
      <c r="FW46" s="174"/>
      <c r="FX46" s="174"/>
      <c r="FY46" s="174"/>
      <c r="FZ46" s="174"/>
      <c r="GA46" s="174"/>
      <c r="GB46" s="174"/>
      <c r="GC46" s="174"/>
      <c r="GD46" s="174"/>
      <c r="GE46" s="174"/>
      <c r="GF46" s="174"/>
      <c r="GG46" s="174"/>
      <c r="GH46" s="174"/>
      <c r="GI46" s="174"/>
      <c r="GJ46" s="179">
        <f t="shared" si="95"/>
        <v>0</v>
      </c>
      <c r="GK46" s="174"/>
      <c r="GL46" s="174"/>
      <c r="GM46" s="174"/>
      <c r="GN46" s="174"/>
      <c r="GO46" s="174"/>
      <c r="GP46" s="174"/>
      <c r="GQ46" s="174"/>
      <c r="GR46" s="174"/>
      <c r="GS46" s="174"/>
      <c r="GT46" s="174"/>
      <c r="GU46" s="174"/>
      <c r="GV46" s="174"/>
      <c r="GW46" s="174"/>
      <c r="GX46" s="174"/>
      <c r="GY46" s="174"/>
      <c r="GZ46" s="174"/>
      <c r="HA46" s="174"/>
      <c r="HB46" s="174"/>
      <c r="HC46" s="174"/>
      <c r="HD46" s="174"/>
      <c r="HE46" s="174"/>
      <c r="HF46" s="174"/>
      <c r="HG46" s="174"/>
      <c r="HH46" s="174"/>
      <c r="HI46" s="174"/>
      <c r="HJ46" s="174"/>
      <c r="HK46" s="174"/>
      <c r="HL46" s="174"/>
      <c r="HM46" s="174"/>
      <c r="HN46" s="174"/>
    </row>
    <row r="47" spans="1:222" ht="16.5" hidden="1" outlineLevel="1" thickBot="1" x14ac:dyDescent="0.3">
      <c r="A47" s="53">
        <v>42</v>
      </c>
      <c r="B47" s="56" t="str">
        <f>VLOOKUP(A47,Config!$A$8:$B$176,2,0)</f>
        <v>FÉRIAS</v>
      </c>
      <c r="C47" s="57"/>
      <c r="D47" s="61"/>
      <c r="E47" s="174">
        <f>SUMIFS('C. a Pagar'!$G$7:$G$1048576,'C. a Pagar'!$D$7:$D$1048576,'FC 180'!$B47,'C. a Pagar'!$C$7:$C$1048576,'FC 180'!E$5)</f>
        <v>0</v>
      </c>
      <c r="F47" s="174">
        <f>SUMIFS('C. a Pagar'!$G$7:$G$1048576,'C. a Pagar'!$D$7:$D$1048576,'FC 180'!$B47,'C. a Pagar'!$C$7:$C$1048576,'FC 180'!F$5)</f>
        <v>0</v>
      </c>
      <c r="G47" s="174">
        <f>SUMIFS('C. a Pagar'!$G$7:$G$1048576,'C. a Pagar'!$D$7:$D$1048576,'FC 180'!$B47,'C. a Pagar'!$C$7:$C$1048576,'FC 180'!G$5)</f>
        <v>0</v>
      </c>
      <c r="H47" s="174">
        <f>SUMIFS('C. a Pagar'!$G$7:$G$1048576,'C. a Pagar'!$D$7:$D$1048576,'FC 180'!$B47,'C. a Pagar'!$C$7:$C$1048576,'FC 180'!H$5)</f>
        <v>0</v>
      </c>
      <c r="I47" s="174">
        <f>SUMIFS('C. a Pagar'!$G$7:$G$1048576,'C. a Pagar'!$D$7:$D$1048576,'FC 180'!$B47,'C. a Pagar'!$C$7:$C$1048576,'FC 180'!I$5)</f>
        <v>0</v>
      </c>
      <c r="J47" s="174">
        <f>SUMIFS('C. a Pagar'!$G$7:$G$1048576,'C. a Pagar'!$D$7:$D$1048576,'FC 180'!$B47,'C. a Pagar'!$C$7:$C$1048576,'FC 180'!J$5)</f>
        <v>0</v>
      </c>
      <c r="K47" s="174">
        <f>SUMIFS('C. a Pagar'!$G$7:$G$1048576,'C. a Pagar'!$D$7:$D$1048576,'FC 180'!$B47,'C. a Pagar'!$C$7:$C$1048576,'FC 180'!K$5)</f>
        <v>0</v>
      </c>
      <c r="L47" s="174">
        <f>SUMIFS('C. a Pagar'!$G$7:$G$1048576,'C. a Pagar'!$D$7:$D$1048576,'FC 180'!$B47,'C. a Pagar'!$C$7:$C$1048576,'FC 180'!L$5)</f>
        <v>0</v>
      </c>
      <c r="M47" s="174">
        <f>SUMIFS('C. a Pagar'!$G$7:$G$1048576,'C. a Pagar'!$D$7:$D$1048576,'FC 180'!$B47,'C. a Pagar'!$C$7:$C$1048576,'FC 180'!M$5)</f>
        <v>0</v>
      </c>
      <c r="N47" s="174">
        <f>SUMIFS('C. a Pagar'!$G$7:$G$1048576,'C. a Pagar'!$D$7:$D$1048576,'FC 180'!$B47,'C. a Pagar'!$C$7:$C$1048576,'FC 180'!N$5)</f>
        <v>0</v>
      </c>
      <c r="O47" s="174">
        <f>SUMIFS('C. a Pagar'!$G$7:$G$1048576,'C. a Pagar'!$D$7:$D$1048576,'FC 180'!$B47,'C. a Pagar'!$C$7:$C$1048576,'FC 180'!O$5)</f>
        <v>0</v>
      </c>
      <c r="P47" s="174">
        <f>SUMIFS('C. a Pagar'!$G$7:$G$1048576,'C. a Pagar'!$D$7:$D$1048576,'FC 180'!$B47,'C. a Pagar'!$C$7:$C$1048576,'FC 180'!P$5)</f>
        <v>0</v>
      </c>
      <c r="Q47" s="174">
        <f>SUMIFS('C. a Pagar'!$G$7:$G$1048576,'C. a Pagar'!$D$7:$D$1048576,'FC 180'!$B47,'C. a Pagar'!$C$7:$C$1048576,'FC 180'!Q$5)</f>
        <v>0</v>
      </c>
      <c r="R47" s="174">
        <f>SUMIFS('C. a Pagar'!$G$7:$G$1048576,'C. a Pagar'!$D$7:$D$1048576,'FC 180'!$B47,'C. a Pagar'!$C$7:$C$1048576,'FC 180'!R$5)</f>
        <v>0</v>
      </c>
      <c r="S47" s="174">
        <f>SUMIFS('C. a Pagar'!$G$7:$G$1048576,'C. a Pagar'!$D$7:$D$1048576,'FC 180'!$B47,'C. a Pagar'!$C$7:$C$1048576,'FC 180'!S$5)</f>
        <v>0</v>
      </c>
      <c r="T47" s="174">
        <f>SUMIFS('C. a Pagar'!$G$7:$G$1048576,'C. a Pagar'!$D$7:$D$1048576,'FC 180'!$B47,'C. a Pagar'!$C$7:$C$1048576,'FC 180'!T$5)</f>
        <v>0</v>
      </c>
      <c r="U47" s="174">
        <f>SUMIFS('C. a Pagar'!$G$7:$G$1048576,'C. a Pagar'!$D$7:$D$1048576,'FC 180'!$B47,'C. a Pagar'!$C$7:$C$1048576,'FC 180'!U$5)</f>
        <v>0</v>
      </c>
      <c r="V47" s="174">
        <f>SUMIFS('C. a Pagar'!$G$7:$G$1048576,'C. a Pagar'!$D$7:$D$1048576,'FC 180'!$B47,'C. a Pagar'!$C$7:$C$1048576,'FC 180'!V$5)</f>
        <v>0</v>
      </c>
      <c r="W47" s="174">
        <f>SUMIFS('C. a Pagar'!$G$7:$G$1048576,'C. a Pagar'!$D$7:$D$1048576,'FC 180'!$B47,'C. a Pagar'!$C$7:$C$1048576,'FC 180'!W$5)</f>
        <v>0</v>
      </c>
      <c r="X47" s="174">
        <f>SUMIFS('C. a Pagar'!$G$7:$G$1048576,'C. a Pagar'!$D$7:$D$1048576,'FC 180'!$B47,'C. a Pagar'!$C$7:$C$1048576,'FC 180'!X$5)</f>
        <v>0</v>
      </c>
      <c r="Y47" s="174">
        <f>SUMIFS('C. a Pagar'!$G$7:$G$1048576,'C. a Pagar'!$D$7:$D$1048576,'FC 180'!$B47,'C. a Pagar'!$C$7:$C$1048576,'FC 180'!Y$5)</f>
        <v>0</v>
      </c>
      <c r="Z47" s="174">
        <f>SUMIFS('C. a Pagar'!$G$7:$G$1048576,'C. a Pagar'!$D$7:$D$1048576,'FC 180'!$B47,'C. a Pagar'!$C$7:$C$1048576,'FC 180'!Z$5)</f>
        <v>0</v>
      </c>
      <c r="AA47" s="174">
        <f>SUMIFS('C. a Pagar'!$G$7:$G$1048576,'C. a Pagar'!$D$7:$D$1048576,'FC 180'!$B47,'C. a Pagar'!$C$7:$C$1048576,'FC 180'!AA$5)</f>
        <v>0</v>
      </c>
      <c r="AB47" s="174">
        <f>SUMIFS('C. a Pagar'!$G$7:$G$1048576,'C. a Pagar'!$D$7:$D$1048576,'FC 180'!$B47,'C. a Pagar'!$C$7:$C$1048576,'FC 180'!AB$5)</f>
        <v>0</v>
      </c>
      <c r="AC47" s="174">
        <f>SUMIFS('C. a Pagar'!$G$7:$G$1048576,'C. a Pagar'!$D$7:$D$1048576,'FC 180'!$B47,'C. a Pagar'!$C$7:$C$1048576,'FC 180'!AC$5)</f>
        <v>0</v>
      </c>
      <c r="AD47" s="174">
        <f>SUMIFS('C. a Pagar'!$G$7:$G$1048576,'C. a Pagar'!$D$7:$D$1048576,'FC 180'!$B47,'C. a Pagar'!$C$7:$C$1048576,'FC 180'!AD$5)</f>
        <v>0</v>
      </c>
      <c r="AE47" s="174">
        <f>SUMIFS('C. a Pagar'!$G$7:$G$1048576,'C. a Pagar'!$D$7:$D$1048576,'FC 180'!$B47,'C. a Pagar'!$C$7:$C$1048576,'FC 180'!AE$5)</f>
        <v>0</v>
      </c>
      <c r="AF47" s="174">
        <f>SUMIFS('C. a Pagar'!$G$7:$G$1048576,'C. a Pagar'!$D$7:$D$1048576,'FC 180'!$B47,'C. a Pagar'!$C$7:$C$1048576,'FC 180'!AF$5)</f>
        <v>0</v>
      </c>
      <c r="AG47" s="174">
        <f>SUMIFS('C. a Pagar'!$G$7:$G$1048576,'C. a Pagar'!$D$7:$D$1048576,'FC 180'!$B47,'C. a Pagar'!$C$7:$C$1048576,'FC 180'!AG$5)</f>
        <v>0</v>
      </c>
      <c r="AH47" s="174">
        <f>SUMIFS('C. a Pagar'!$G$7:$G$1048576,'C. a Pagar'!$D$7:$D$1048576,'FC 180'!$B47,'C. a Pagar'!$C$7:$C$1048576,'FC 180'!AH$5)</f>
        <v>0</v>
      </c>
      <c r="AI47" s="174">
        <f>SUMIFS('C. a Pagar'!$G$7:$G$1048576,'C. a Pagar'!$D$7:$D$1048576,'FC 180'!$B47,'C. a Pagar'!$C$7:$C$1048576,'FC 180'!AI$5)</f>
        <v>0</v>
      </c>
      <c r="AJ47" s="179">
        <f t="shared" si="90"/>
        <v>0</v>
      </c>
      <c r="AK47" s="174">
        <f>SUMIFS('C. a Pagar'!$G$7:$G$1048576,'C. a Pagar'!$D$7:$D$1048576,'FC 180'!$B47,'C. a Pagar'!$C$7:$C$1048576,'FC 180'!AK$5)</f>
        <v>0</v>
      </c>
      <c r="AL47" s="174">
        <f>SUMIFS('C. a Pagar'!$G$7:$G$1048576,'C. a Pagar'!$D$7:$D$1048576,'FC 180'!$B47,'C. a Pagar'!$C$7:$C$1048576,'FC 180'!AL$5)</f>
        <v>0</v>
      </c>
      <c r="AM47" s="174">
        <f>SUMIFS('C. a Pagar'!$G$7:$G$1048576,'C. a Pagar'!$D$7:$D$1048576,'FC 180'!$B47,'C. a Pagar'!$C$7:$C$1048576,'FC 180'!AM$5)</f>
        <v>0</v>
      </c>
      <c r="AN47" s="174">
        <f>SUMIFS('C. a Pagar'!$G$7:$G$1048576,'C. a Pagar'!$D$7:$D$1048576,'FC 180'!$B47,'C. a Pagar'!$C$7:$C$1048576,'FC 180'!AN$5)</f>
        <v>0</v>
      </c>
      <c r="AO47" s="174">
        <f>SUMIFS('C. a Pagar'!$G$7:$G$1048576,'C. a Pagar'!$D$7:$D$1048576,'FC 180'!$B47,'C. a Pagar'!$C$7:$C$1048576,'FC 180'!AO$5)</f>
        <v>0</v>
      </c>
      <c r="AP47" s="174">
        <f>SUMIFS('C. a Pagar'!$G$7:$G$1048576,'C. a Pagar'!$D$7:$D$1048576,'FC 180'!$B47,'C. a Pagar'!$C$7:$C$1048576,'FC 180'!AP$5)</f>
        <v>0</v>
      </c>
      <c r="AQ47" s="174">
        <f>SUMIFS('C. a Pagar'!$G$7:$G$1048576,'C. a Pagar'!$D$7:$D$1048576,'FC 180'!$B47,'C. a Pagar'!$C$7:$C$1048576,'FC 180'!AQ$5)</f>
        <v>0</v>
      </c>
      <c r="AR47" s="174">
        <f>SUMIFS('C. a Pagar'!$G$7:$G$1048576,'C. a Pagar'!$D$7:$D$1048576,'FC 180'!$B47,'C. a Pagar'!$C$7:$C$1048576,'FC 180'!AR$5)</f>
        <v>0</v>
      </c>
      <c r="AS47" s="174">
        <f>SUMIFS('C. a Pagar'!$G$7:$G$1048576,'C. a Pagar'!$D$7:$D$1048576,'FC 180'!$B47,'C. a Pagar'!$C$7:$C$1048576,'FC 180'!AS$5)</f>
        <v>0</v>
      </c>
      <c r="AT47" s="174">
        <f>SUMIFS('C. a Pagar'!$G$7:$G$1048576,'C. a Pagar'!$D$7:$D$1048576,'FC 180'!$B47,'C. a Pagar'!$C$7:$C$1048576,'FC 180'!AT$5)</f>
        <v>0</v>
      </c>
      <c r="AU47" s="174">
        <f>SUMIFS('C. a Pagar'!$G$7:$G$1048576,'C. a Pagar'!$D$7:$D$1048576,'FC 180'!$B47,'C. a Pagar'!$C$7:$C$1048576,'FC 180'!AU$5)</f>
        <v>0</v>
      </c>
      <c r="AV47" s="174">
        <f>SUMIFS('C. a Pagar'!$G$7:$G$1048576,'C. a Pagar'!$D$7:$D$1048576,'FC 180'!$B47,'C. a Pagar'!$C$7:$C$1048576,'FC 180'!AV$5)</f>
        <v>0</v>
      </c>
      <c r="AW47" s="174">
        <f>SUMIFS('C. a Pagar'!$G$7:$G$1048576,'C. a Pagar'!$D$7:$D$1048576,'FC 180'!$B47,'C. a Pagar'!$C$7:$C$1048576,'FC 180'!AW$5)</f>
        <v>0</v>
      </c>
      <c r="AX47" s="174">
        <f>SUMIFS('C. a Pagar'!$G$7:$G$1048576,'C. a Pagar'!$D$7:$D$1048576,'FC 180'!$B47,'C. a Pagar'!$C$7:$C$1048576,'FC 180'!AX$5)</f>
        <v>0</v>
      </c>
      <c r="AY47" s="174">
        <f>SUMIFS('C. a Pagar'!$G$7:$G$1048576,'C. a Pagar'!$D$7:$D$1048576,'FC 180'!$B47,'C. a Pagar'!$C$7:$C$1048576,'FC 180'!AY$5)</f>
        <v>0</v>
      </c>
      <c r="AZ47" s="174">
        <f>SUMIFS('C. a Pagar'!$G$7:$G$1048576,'C. a Pagar'!$D$7:$D$1048576,'FC 180'!$B47,'C. a Pagar'!$C$7:$C$1048576,'FC 180'!AZ$5)</f>
        <v>0</v>
      </c>
      <c r="BA47" s="174">
        <f>SUMIFS('C. a Pagar'!$G$7:$G$1048576,'C. a Pagar'!$D$7:$D$1048576,'FC 180'!$B47,'C. a Pagar'!$C$7:$C$1048576,'FC 180'!BA$5)</f>
        <v>0</v>
      </c>
      <c r="BB47" s="174">
        <f>SUMIFS('C. a Pagar'!$G$7:$G$1048576,'C. a Pagar'!$D$7:$D$1048576,'FC 180'!$B47,'C. a Pagar'!$C$7:$C$1048576,'FC 180'!BB$5)</f>
        <v>0</v>
      </c>
      <c r="BC47" s="174">
        <f>SUMIFS('C. a Pagar'!$G$7:$G$1048576,'C. a Pagar'!$D$7:$D$1048576,'FC 180'!$B47,'C. a Pagar'!$C$7:$C$1048576,'FC 180'!BC$5)</f>
        <v>0</v>
      </c>
      <c r="BD47" s="174">
        <f>SUMIFS('C. a Pagar'!$G$7:$G$1048576,'C. a Pagar'!$D$7:$D$1048576,'FC 180'!$B47,'C. a Pagar'!$C$7:$C$1048576,'FC 180'!BD$5)</f>
        <v>0</v>
      </c>
      <c r="BE47" s="174">
        <f>SUMIFS('C. a Pagar'!$G$7:$G$1048576,'C. a Pagar'!$D$7:$D$1048576,'FC 180'!$B47,'C. a Pagar'!$C$7:$C$1048576,'FC 180'!BE$5)</f>
        <v>0</v>
      </c>
      <c r="BF47" s="174">
        <f>SUMIFS('C. a Pagar'!$G$7:$G$1048576,'C. a Pagar'!$D$7:$D$1048576,'FC 180'!$B47,'C. a Pagar'!$C$7:$C$1048576,'FC 180'!BF$5)</f>
        <v>0</v>
      </c>
      <c r="BG47" s="174">
        <f>SUMIFS('C. a Pagar'!$G$7:$G$1048576,'C. a Pagar'!$D$7:$D$1048576,'FC 180'!$B47,'C. a Pagar'!$C$7:$C$1048576,'FC 180'!BG$5)</f>
        <v>0</v>
      </c>
      <c r="BH47" s="174">
        <f>SUMIFS('C. a Pagar'!$G$7:$G$1048576,'C. a Pagar'!$D$7:$D$1048576,'FC 180'!$B47,'C. a Pagar'!$C$7:$C$1048576,'FC 180'!BH$5)</f>
        <v>0</v>
      </c>
      <c r="BI47" s="174">
        <f>SUMIFS('C. a Pagar'!$G$7:$G$1048576,'C. a Pagar'!$D$7:$D$1048576,'FC 180'!$B47,'C. a Pagar'!$C$7:$C$1048576,'FC 180'!BI$5)</f>
        <v>0</v>
      </c>
      <c r="BJ47" s="174">
        <f>SUMIFS('C. a Pagar'!$G$7:$G$1048576,'C. a Pagar'!$D$7:$D$1048576,'FC 180'!$B47,'C. a Pagar'!$C$7:$C$1048576,'FC 180'!BJ$5)</f>
        <v>0</v>
      </c>
      <c r="BK47" s="174">
        <f>SUMIFS('C. a Pagar'!$G$7:$G$1048576,'C. a Pagar'!$D$7:$D$1048576,'FC 180'!$B47,'C. a Pagar'!$C$7:$C$1048576,'FC 180'!BK$5)</f>
        <v>0</v>
      </c>
      <c r="BL47" s="174">
        <f>SUMIFS('C. a Pagar'!$G$7:$G$1048576,'C. a Pagar'!$D$7:$D$1048576,'FC 180'!$B47,'C. a Pagar'!$C$7:$C$1048576,'FC 180'!BL$5)</f>
        <v>0</v>
      </c>
      <c r="BM47" s="174">
        <f>SUMIFS('C. a Pagar'!$G$7:$G$1048576,'C. a Pagar'!$D$7:$D$1048576,'FC 180'!$B47,'C. a Pagar'!$C$7:$C$1048576,'FC 180'!BM$5)</f>
        <v>0</v>
      </c>
      <c r="BN47" s="174">
        <f>SUMIFS('C. a Pagar'!$G$7:$G$1048576,'C. a Pagar'!$D$7:$D$1048576,'FC 180'!$B47,'C. a Pagar'!$C$7:$C$1048576,'FC 180'!BN$5)</f>
        <v>0</v>
      </c>
      <c r="BO47" s="179">
        <f t="shared" si="91"/>
        <v>0</v>
      </c>
      <c r="BP47" s="174"/>
      <c r="BQ47" s="174"/>
      <c r="BR47" s="174"/>
      <c r="BS47" s="174"/>
      <c r="BT47" s="174"/>
      <c r="BU47" s="174"/>
      <c r="BV47" s="174"/>
      <c r="BW47" s="174"/>
      <c r="BX47" s="174"/>
      <c r="BY47" s="174"/>
      <c r="BZ47" s="174"/>
      <c r="CA47" s="174"/>
      <c r="CB47" s="174"/>
      <c r="CC47" s="174"/>
      <c r="CD47" s="174"/>
      <c r="CE47" s="174"/>
      <c r="CF47" s="174"/>
      <c r="CG47" s="174"/>
      <c r="CH47" s="174"/>
      <c r="CI47" s="174"/>
      <c r="CJ47" s="174"/>
      <c r="CK47" s="174"/>
      <c r="CL47" s="174"/>
      <c r="CM47" s="174"/>
      <c r="CN47" s="174"/>
      <c r="CO47" s="174"/>
      <c r="CP47" s="174"/>
      <c r="CQ47" s="174"/>
      <c r="CR47" s="174"/>
      <c r="CS47" s="174"/>
      <c r="CT47" s="174"/>
      <c r="CU47" s="179">
        <f t="shared" si="92"/>
        <v>0</v>
      </c>
      <c r="CV47" s="174"/>
      <c r="CW47" s="174"/>
      <c r="CX47" s="174"/>
      <c r="CY47" s="174"/>
      <c r="CZ47" s="174"/>
      <c r="DA47" s="174"/>
      <c r="DB47" s="174"/>
      <c r="DC47" s="174"/>
      <c r="DD47" s="174"/>
      <c r="DE47" s="174"/>
      <c r="DF47" s="174"/>
      <c r="DG47" s="174"/>
      <c r="DH47" s="174"/>
      <c r="DI47" s="174"/>
      <c r="DJ47" s="174"/>
      <c r="DK47" s="174"/>
      <c r="DL47" s="174"/>
      <c r="DM47" s="174"/>
      <c r="DN47" s="174"/>
      <c r="DO47" s="174"/>
      <c r="DP47" s="174"/>
      <c r="DQ47" s="174"/>
      <c r="DR47" s="174"/>
      <c r="DS47" s="174"/>
      <c r="DT47" s="174"/>
      <c r="DU47" s="174"/>
      <c r="DV47" s="174"/>
      <c r="DW47" s="174"/>
      <c r="DX47" s="174"/>
      <c r="DY47" s="174"/>
      <c r="DZ47" s="174"/>
      <c r="EA47" s="179">
        <f t="shared" si="93"/>
        <v>0</v>
      </c>
      <c r="EB47" s="174"/>
      <c r="EC47" s="174"/>
      <c r="ED47" s="174"/>
      <c r="EE47" s="174"/>
      <c r="EF47" s="174"/>
      <c r="EG47" s="174"/>
      <c r="EH47" s="174"/>
      <c r="EI47" s="174"/>
      <c r="EJ47" s="174"/>
      <c r="EK47" s="174"/>
      <c r="EL47" s="174"/>
      <c r="EM47" s="174"/>
      <c r="EN47" s="174"/>
      <c r="EO47" s="174"/>
      <c r="EP47" s="174"/>
      <c r="EQ47" s="174"/>
      <c r="ER47" s="174"/>
      <c r="ES47" s="174"/>
      <c r="ET47" s="174"/>
      <c r="EU47" s="174"/>
      <c r="EV47" s="174"/>
      <c r="EW47" s="174"/>
      <c r="EX47" s="174"/>
      <c r="EY47" s="174"/>
      <c r="EZ47" s="174"/>
      <c r="FA47" s="174"/>
      <c r="FB47" s="174"/>
      <c r="FC47" s="174"/>
      <c r="FD47" s="179">
        <f t="shared" si="94"/>
        <v>0</v>
      </c>
      <c r="FE47" s="174"/>
      <c r="FF47" s="174"/>
      <c r="FG47" s="174"/>
      <c r="FH47" s="174"/>
      <c r="FI47" s="174"/>
      <c r="FJ47" s="174"/>
      <c r="FK47" s="174"/>
      <c r="FL47" s="174"/>
      <c r="FM47" s="174"/>
      <c r="FN47" s="174"/>
      <c r="FO47" s="174"/>
      <c r="FP47" s="174"/>
      <c r="FQ47" s="174"/>
      <c r="FR47" s="174"/>
      <c r="FS47" s="174"/>
      <c r="FT47" s="174"/>
      <c r="FU47" s="174"/>
      <c r="FV47" s="174"/>
      <c r="FW47" s="174"/>
      <c r="FX47" s="174"/>
      <c r="FY47" s="174"/>
      <c r="FZ47" s="174"/>
      <c r="GA47" s="174"/>
      <c r="GB47" s="174"/>
      <c r="GC47" s="174"/>
      <c r="GD47" s="174"/>
      <c r="GE47" s="174"/>
      <c r="GF47" s="174"/>
      <c r="GG47" s="174"/>
      <c r="GH47" s="174"/>
      <c r="GI47" s="174"/>
      <c r="GJ47" s="179">
        <f t="shared" si="95"/>
        <v>0</v>
      </c>
      <c r="GK47" s="174"/>
      <c r="GL47" s="174"/>
      <c r="GM47" s="174"/>
      <c r="GN47" s="174"/>
      <c r="GO47" s="174"/>
      <c r="GP47" s="174"/>
      <c r="GQ47" s="174"/>
      <c r="GR47" s="174"/>
      <c r="GS47" s="174"/>
      <c r="GT47" s="174"/>
      <c r="GU47" s="174"/>
      <c r="GV47" s="174"/>
      <c r="GW47" s="174"/>
      <c r="GX47" s="174"/>
      <c r="GY47" s="174"/>
      <c r="GZ47" s="174"/>
      <c r="HA47" s="174"/>
      <c r="HB47" s="174"/>
      <c r="HC47" s="174"/>
      <c r="HD47" s="174"/>
      <c r="HE47" s="174"/>
      <c r="HF47" s="174"/>
      <c r="HG47" s="174"/>
      <c r="HH47" s="174"/>
      <c r="HI47" s="174"/>
      <c r="HJ47" s="174"/>
      <c r="HK47" s="174"/>
      <c r="HL47" s="174"/>
      <c r="HM47" s="174"/>
      <c r="HN47" s="174"/>
    </row>
    <row r="48" spans="1:222" ht="16.5" hidden="1" outlineLevel="1" thickBot="1" x14ac:dyDescent="0.3">
      <c r="A48" s="53">
        <v>43</v>
      </c>
      <c r="B48" s="56" t="str">
        <f>VLOOKUP(A48,Config!$A$8:$B$176,2,0)</f>
        <v>FESTAS E CONFRATERNIZACOES</v>
      </c>
      <c r="C48" s="57"/>
      <c r="D48" s="61"/>
      <c r="E48" s="174">
        <f>SUMIFS('C. a Pagar'!$G$7:$G$1048576,'C. a Pagar'!$D$7:$D$1048576,'FC 180'!$B48,'C. a Pagar'!$C$7:$C$1048576,'FC 180'!E$5)</f>
        <v>0</v>
      </c>
      <c r="F48" s="174">
        <f>SUMIFS('C. a Pagar'!$G$7:$G$1048576,'C. a Pagar'!$D$7:$D$1048576,'FC 180'!$B48,'C. a Pagar'!$C$7:$C$1048576,'FC 180'!F$5)</f>
        <v>0</v>
      </c>
      <c r="G48" s="174">
        <f>SUMIFS('C. a Pagar'!$G$7:$G$1048576,'C. a Pagar'!$D$7:$D$1048576,'FC 180'!$B48,'C. a Pagar'!$C$7:$C$1048576,'FC 180'!G$5)</f>
        <v>0</v>
      </c>
      <c r="H48" s="174">
        <f>SUMIFS('C. a Pagar'!$G$7:$G$1048576,'C. a Pagar'!$D$7:$D$1048576,'FC 180'!$B48,'C. a Pagar'!$C$7:$C$1048576,'FC 180'!H$5)</f>
        <v>0</v>
      </c>
      <c r="I48" s="174">
        <f>SUMIFS('C. a Pagar'!$G$7:$G$1048576,'C. a Pagar'!$D$7:$D$1048576,'FC 180'!$B48,'C. a Pagar'!$C$7:$C$1048576,'FC 180'!I$5)</f>
        <v>0</v>
      </c>
      <c r="J48" s="174">
        <f>SUMIFS('C. a Pagar'!$G$7:$G$1048576,'C. a Pagar'!$D$7:$D$1048576,'FC 180'!$B48,'C. a Pagar'!$C$7:$C$1048576,'FC 180'!J$5)</f>
        <v>0</v>
      </c>
      <c r="K48" s="174">
        <f>SUMIFS('C. a Pagar'!$G$7:$G$1048576,'C. a Pagar'!$D$7:$D$1048576,'FC 180'!$B48,'C. a Pagar'!$C$7:$C$1048576,'FC 180'!K$5)</f>
        <v>0</v>
      </c>
      <c r="L48" s="174">
        <f>SUMIFS('C. a Pagar'!$G$7:$G$1048576,'C. a Pagar'!$D$7:$D$1048576,'FC 180'!$B48,'C. a Pagar'!$C$7:$C$1048576,'FC 180'!L$5)</f>
        <v>0</v>
      </c>
      <c r="M48" s="174">
        <f>SUMIFS('C. a Pagar'!$G$7:$G$1048576,'C. a Pagar'!$D$7:$D$1048576,'FC 180'!$B48,'C. a Pagar'!$C$7:$C$1048576,'FC 180'!M$5)</f>
        <v>0</v>
      </c>
      <c r="N48" s="174">
        <f>SUMIFS('C. a Pagar'!$G$7:$G$1048576,'C. a Pagar'!$D$7:$D$1048576,'FC 180'!$B48,'C. a Pagar'!$C$7:$C$1048576,'FC 180'!N$5)</f>
        <v>0</v>
      </c>
      <c r="O48" s="174">
        <f>SUMIFS('C. a Pagar'!$G$7:$G$1048576,'C. a Pagar'!$D$7:$D$1048576,'FC 180'!$B48,'C. a Pagar'!$C$7:$C$1048576,'FC 180'!O$5)</f>
        <v>0</v>
      </c>
      <c r="P48" s="174">
        <f>SUMIFS('C. a Pagar'!$G$7:$G$1048576,'C. a Pagar'!$D$7:$D$1048576,'FC 180'!$B48,'C. a Pagar'!$C$7:$C$1048576,'FC 180'!P$5)</f>
        <v>0</v>
      </c>
      <c r="Q48" s="174">
        <f>SUMIFS('C. a Pagar'!$G$7:$G$1048576,'C. a Pagar'!$D$7:$D$1048576,'FC 180'!$B48,'C. a Pagar'!$C$7:$C$1048576,'FC 180'!Q$5)</f>
        <v>0</v>
      </c>
      <c r="R48" s="174">
        <f>SUMIFS('C. a Pagar'!$G$7:$G$1048576,'C. a Pagar'!$D$7:$D$1048576,'FC 180'!$B48,'C. a Pagar'!$C$7:$C$1048576,'FC 180'!R$5)</f>
        <v>0</v>
      </c>
      <c r="S48" s="174">
        <f>SUMIFS('C. a Pagar'!$G$7:$G$1048576,'C. a Pagar'!$D$7:$D$1048576,'FC 180'!$B48,'C. a Pagar'!$C$7:$C$1048576,'FC 180'!S$5)</f>
        <v>0</v>
      </c>
      <c r="T48" s="174">
        <f>SUMIFS('C. a Pagar'!$G$7:$G$1048576,'C. a Pagar'!$D$7:$D$1048576,'FC 180'!$B48,'C. a Pagar'!$C$7:$C$1048576,'FC 180'!T$5)</f>
        <v>0</v>
      </c>
      <c r="U48" s="174">
        <f>SUMIFS('C. a Pagar'!$G$7:$G$1048576,'C. a Pagar'!$D$7:$D$1048576,'FC 180'!$B48,'C. a Pagar'!$C$7:$C$1048576,'FC 180'!U$5)</f>
        <v>0</v>
      </c>
      <c r="V48" s="174">
        <f>SUMIFS('C. a Pagar'!$G$7:$G$1048576,'C. a Pagar'!$D$7:$D$1048576,'FC 180'!$B48,'C. a Pagar'!$C$7:$C$1048576,'FC 180'!V$5)</f>
        <v>0</v>
      </c>
      <c r="W48" s="174">
        <f>SUMIFS('C. a Pagar'!$G$7:$G$1048576,'C. a Pagar'!$D$7:$D$1048576,'FC 180'!$B48,'C. a Pagar'!$C$7:$C$1048576,'FC 180'!W$5)</f>
        <v>0</v>
      </c>
      <c r="X48" s="174">
        <f>SUMIFS('C. a Pagar'!$G$7:$G$1048576,'C. a Pagar'!$D$7:$D$1048576,'FC 180'!$B48,'C. a Pagar'!$C$7:$C$1048576,'FC 180'!X$5)</f>
        <v>0</v>
      </c>
      <c r="Y48" s="174">
        <f>SUMIFS('C. a Pagar'!$G$7:$G$1048576,'C. a Pagar'!$D$7:$D$1048576,'FC 180'!$B48,'C. a Pagar'!$C$7:$C$1048576,'FC 180'!Y$5)</f>
        <v>0</v>
      </c>
      <c r="Z48" s="174">
        <f>SUMIFS('C. a Pagar'!$G$7:$G$1048576,'C. a Pagar'!$D$7:$D$1048576,'FC 180'!$B48,'C. a Pagar'!$C$7:$C$1048576,'FC 180'!Z$5)</f>
        <v>0</v>
      </c>
      <c r="AA48" s="174">
        <f>SUMIFS('C. a Pagar'!$G$7:$G$1048576,'C. a Pagar'!$D$7:$D$1048576,'FC 180'!$B48,'C. a Pagar'!$C$7:$C$1048576,'FC 180'!AA$5)</f>
        <v>0</v>
      </c>
      <c r="AB48" s="174">
        <f>SUMIFS('C. a Pagar'!$G$7:$G$1048576,'C. a Pagar'!$D$7:$D$1048576,'FC 180'!$B48,'C. a Pagar'!$C$7:$C$1048576,'FC 180'!AB$5)</f>
        <v>0</v>
      </c>
      <c r="AC48" s="174">
        <f>SUMIFS('C. a Pagar'!$G$7:$G$1048576,'C. a Pagar'!$D$7:$D$1048576,'FC 180'!$B48,'C. a Pagar'!$C$7:$C$1048576,'FC 180'!AC$5)</f>
        <v>0</v>
      </c>
      <c r="AD48" s="174">
        <f>SUMIFS('C. a Pagar'!$G$7:$G$1048576,'C. a Pagar'!$D$7:$D$1048576,'FC 180'!$B48,'C. a Pagar'!$C$7:$C$1048576,'FC 180'!AD$5)</f>
        <v>0</v>
      </c>
      <c r="AE48" s="174">
        <f>SUMIFS('C. a Pagar'!$G$7:$G$1048576,'C. a Pagar'!$D$7:$D$1048576,'FC 180'!$B48,'C. a Pagar'!$C$7:$C$1048576,'FC 180'!AE$5)</f>
        <v>0</v>
      </c>
      <c r="AF48" s="174">
        <f>SUMIFS('C. a Pagar'!$G$7:$G$1048576,'C. a Pagar'!$D$7:$D$1048576,'FC 180'!$B48,'C. a Pagar'!$C$7:$C$1048576,'FC 180'!AF$5)</f>
        <v>0</v>
      </c>
      <c r="AG48" s="174">
        <f>SUMIFS('C. a Pagar'!$G$7:$G$1048576,'C. a Pagar'!$D$7:$D$1048576,'FC 180'!$B48,'C. a Pagar'!$C$7:$C$1048576,'FC 180'!AG$5)</f>
        <v>0</v>
      </c>
      <c r="AH48" s="174">
        <f>SUMIFS('C. a Pagar'!$G$7:$G$1048576,'C. a Pagar'!$D$7:$D$1048576,'FC 180'!$B48,'C. a Pagar'!$C$7:$C$1048576,'FC 180'!AH$5)</f>
        <v>0</v>
      </c>
      <c r="AI48" s="174">
        <f>SUMIFS('C. a Pagar'!$G$7:$G$1048576,'C. a Pagar'!$D$7:$D$1048576,'FC 180'!$B48,'C. a Pagar'!$C$7:$C$1048576,'FC 180'!AI$5)</f>
        <v>0</v>
      </c>
      <c r="AJ48" s="179">
        <f t="shared" si="90"/>
        <v>0</v>
      </c>
      <c r="AK48" s="174">
        <f>SUMIFS('C. a Pagar'!$G$7:$G$1048576,'C. a Pagar'!$D$7:$D$1048576,'FC 180'!$B48,'C. a Pagar'!$C$7:$C$1048576,'FC 180'!AK$5)</f>
        <v>0</v>
      </c>
      <c r="AL48" s="174">
        <f>SUMIFS('C. a Pagar'!$G$7:$G$1048576,'C. a Pagar'!$D$7:$D$1048576,'FC 180'!$B48,'C. a Pagar'!$C$7:$C$1048576,'FC 180'!AL$5)</f>
        <v>0</v>
      </c>
      <c r="AM48" s="174">
        <f>SUMIFS('C. a Pagar'!$G$7:$G$1048576,'C. a Pagar'!$D$7:$D$1048576,'FC 180'!$B48,'C. a Pagar'!$C$7:$C$1048576,'FC 180'!AM$5)</f>
        <v>0</v>
      </c>
      <c r="AN48" s="174">
        <f>SUMIFS('C. a Pagar'!$G$7:$G$1048576,'C. a Pagar'!$D$7:$D$1048576,'FC 180'!$B48,'C. a Pagar'!$C$7:$C$1048576,'FC 180'!AN$5)</f>
        <v>0</v>
      </c>
      <c r="AO48" s="174">
        <f>SUMIFS('C. a Pagar'!$G$7:$G$1048576,'C. a Pagar'!$D$7:$D$1048576,'FC 180'!$B48,'C. a Pagar'!$C$7:$C$1048576,'FC 180'!AO$5)</f>
        <v>0</v>
      </c>
      <c r="AP48" s="174">
        <f>SUMIFS('C. a Pagar'!$G$7:$G$1048576,'C. a Pagar'!$D$7:$D$1048576,'FC 180'!$B48,'C. a Pagar'!$C$7:$C$1048576,'FC 180'!AP$5)</f>
        <v>0</v>
      </c>
      <c r="AQ48" s="174">
        <f>SUMIFS('C. a Pagar'!$G$7:$G$1048576,'C. a Pagar'!$D$7:$D$1048576,'FC 180'!$B48,'C. a Pagar'!$C$7:$C$1048576,'FC 180'!AQ$5)</f>
        <v>0</v>
      </c>
      <c r="AR48" s="174">
        <f>SUMIFS('C. a Pagar'!$G$7:$G$1048576,'C. a Pagar'!$D$7:$D$1048576,'FC 180'!$B48,'C. a Pagar'!$C$7:$C$1048576,'FC 180'!AR$5)</f>
        <v>0</v>
      </c>
      <c r="AS48" s="174">
        <f>SUMIFS('C. a Pagar'!$G$7:$G$1048576,'C. a Pagar'!$D$7:$D$1048576,'FC 180'!$B48,'C. a Pagar'!$C$7:$C$1048576,'FC 180'!AS$5)</f>
        <v>0</v>
      </c>
      <c r="AT48" s="174">
        <f>SUMIFS('C. a Pagar'!$G$7:$G$1048576,'C. a Pagar'!$D$7:$D$1048576,'FC 180'!$B48,'C. a Pagar'!$C$7:$C$1048576,'FC 180'!AT$5)</f>
        <v>0</v>
      </c>
      <c r="AU48" s="174">
        <f>SUMIFS('C. a Pagar'!$G$7:$G$1048576,'C. a Pagar'!$D$7:$D$1048576,'FC 180'!$B48,'C. a Pagar'!$C$7:$C$1048576,'FC 180'!AU$5)</f>
        <v>0</v>
      </c>
      <c r="AV48" s="174">
        <f>SUMIFS('C. a Pagar'!$G$7:$G$1048576,'C. a Pagar'!$D$7:$D$1048576,'FC 180'!$B48,'C. a Pagar'!$C$7:$C$1048576,'FC 180'!AV$5)</f>
        <v>0</v>
      </c>
      <c r="AW48" s="174">
        <f>SUMIFS('C. a Pagar'!$G$7:$G$1048576,'C. a Pagar'!$D$7:$D$1048576,'FC 180'!$B48,'C. a Pagar'!$C$7:$C$1048576,'FC 180'!AW$5)</f>
        <v>0</v>
      </c>
      <c r="AX48" s="174">
        <f>SUMIFS('C. a Pagar'!$G$7:$G$1048576,'C. a Pagar'!$D$7:$D$1048576,'FC 180'!$B48,'C. a Pagar'!$C$7:$C$1048576,'FC 180'!AX$5)</f>
        <v>0</v>
      </c>
      <c r="AY48" s="174">
        <f>SUMIFS('C. a Pagar'!$G$7:$G$1048576,'C. a Pagar'!$D$7:$D$1048576,'FC 180'!$B48,'C. a Pagar'!$C$7:$C$1048576,'FC 180'!AY$5)</f>
        <v>0</v>
      </c>
      <c r="AZ48" s="174">
        <f>SUMIFS('C. a Pagar'!$G$7:$G$1048576,'C. a Pagar'!$D$7:$D$1048576,'FC 180'!$B48,'C. a Pagar'!$C$7:$C$1048576,'FC 180'!AZ$5)</f>
        <v>0</v>
      </c>
      <c r="BA48" s="174">
        <f>SUMIFS('C. a Pagar'!$G$7:$G$1048576,'C. a Pagar'!$D$7:$D$1048576,'FC 180'!$B48,'C. a Pagar'!$C$7:$C$1048576,'FC 180'!BA$5)</f>
        <v>0</v>
      </c>
      <c r="BB48" s="174">
        <f>SUMIFS('C. a Pagar'!$G$7:$G$1048576,'C. a Pagar'!$D$7:$D$1048576,'FC 180'!$B48,'C. a Pagar'!$C$7:$C$1048576,'FC 180'!BB$5)</f>
        <v>0</v>
      </c>
      <c r="BC48" s="174">
        <f>SUMIFS('C. a Pagar'!$G$7:$G$1048576,'C. a Pagar'!$D$7:$D$1048576,'FC 180'!$B48,'C. a Pagar'!$C$7:$C$1048576,'FC 180'!BC$5)</f>
        <v>0</v>
      </c>
      <c r="BD48" s="174">
        <f>SUMIFS('C. a Pagar'!$G$7:$G$1048576,'C. a Pagar'!$D$7:$D$1048576,'FC 180'!$B48,'C. a Pagar'!$C$7:$C$1048576,'FC 180'!BD$5)</f>
        <v>0</v>
      </c>
      <c r="BE48" s="174">
        <f>SUMIFS('C. a Pagar'!$G$7:$G$1048576,'C. a Pagar'!$D$7:$D$1048576,'FC 180'!$B48,'C. a Pagar'!$C$7:$C$1048576,'FC 180'!BE$5)</f>
        <v>0</v>
      </c>
      <c r="BF48" s="174">
        <f>SUMIFS('C. a Pagar'!$G$7:$G$1048576,'C. a Pagar'!$D$7:$D$1048576,'FC 180'!$B48,'C. a Pagar'!$C$7:$C$1048576,'FC 180'!BF$5)</f>
        <v>0</v>
      </c>
      <c r="BG48" s="174">
        <f>SUMIFS('C. a Pagar'!$G$7:$G$1048576,'C. a Pagar'!$D$7:$D$1048576,'FC 180'!$B48,'C. a Pagar'!$C$7:$C$1048576,'FC 180'!BG$5)</f>
        <v>0</v>
      </c>
      <c r="BH48" s="174">
        <f>SUMIFS('C. a Pagar'!$G$7:$G$1048576,'C. a Pagar'!$D$7:$D$1048576,'FC 180'!$B48,'C. a Pagar'!$C$7:$C$1048576,'FC 180'!BH$5)</f>
        <v>0</v>
      </c>
      <c r="BI48" s="174">
        <f>SUMIFS('C. a Pagar'!$G$7:$G$1048576,'C. a Pagar'!$D$7:$D$1048576,'FC 180'!$B48,'C. a Pagar'!$C$7:$C$1048576,'FC 180'!BI$5)</f>
        <v>0</v>
      </c>
      <c r="BJ48" s="174">
        <f>SUMIFS('C. a Pagar'!$G$7:$G$1048576,'C. a Pagar'!$D$7:$D$1048576,'FC 180'!$B48,'C. a Pagar'!$C$7:$C$1048576,'FC 180'!BJ$5)</f>
        <v>0</v>
      </c>
      <c r="BK48" s="174">
        <f>SUMIFS('C. a Pagar'!$G$7:$G$1048576,'C. a Pagar'!$D$7:$D$1048576,'FC 180'!$B48,'C. a Pagar'!$C$7:$C$1048576,'FC 180'!BK$5)</f>
        <v>0</v>
      </c>
      <c r="BL48" s="174">
        <f>SUMIFS('C. a Pagar'!$G$7:$G$1048576,'C. a Pagar'!$D$7:$D$1048576,'FC 180'!$B48,'C. a Pagar'!$C$7:$C$1048576,'FC 180'!BL$5)</f>
        <v>0</v>
      </c>
      <c r="BM48" s="174">
        <f>SUMIFS('C. a Pagar'!$G$7:$G$1048576,'C. a Pagar'!$D$7:$D$1048576,'FC 180'!$B48,'C. a Pagar'!$C$7:$C$1048576,'FC 180'!BM$5)</f>
        <v>0</v>
      </c>
      <c r="BN48" s="174">
        <f>SUMIFS('C. a Pagar'!$G$7:$G$1048576,'C. a Pagar'!$D$7:$D$1048576,'FC 180'!$B48,'C. a Pagar'!$C$7:$C$1048576,'FC 180'!BN$5)</f>
        <v>0</v>
      </c>
      <c r="BO48" s="179">
        <f t="shared" si="91"/>
        <v>0</v>
      </c>
      <c r="BP48" s="174"/>
      <c r="BQ48" s="174"/>
      <c r="BR48" s="174"/>
      <c r="BS48" s="174"/>
      <c r="BT48" s="174"/>
      <c r="BU48" s="174"/>
      <c r="BV48" s="174"/>
      <c r="BW48" s="174"/>
      <c r="BX48" s="174"/>
      <c r="BY48" s="174"/>
      <c r="BZ48" s="174"/>
      <c r="CA48" s="174"/>
      <c r="CB48" s="174"/>
      <c r="CC48" s="174"/>
      <c r="CD48" s="174"/>
      <c r="CE48" s="174"/>
      <c r="CF48" s="174"/>
      <c r="CG48" s="174"/>
      <c r="CH48" s="174"/>
      <c r="CI48" s="174"/>
      <c r="CJ48" s="174"/>
      <c r="CK48" s="174"/>
      <c r="CL48" s="174"/>
      <c r="CM48" s="174"/>
      <c r="CN48" s="174"/>
      <c r="CO48" s="174"/>
      <c r="CP48" s="174"/>
      <c r="CQ48" s="174"/>
      <c r="CR48" s="174"/>
      <c r="CS48" s="174"/>
      <c r="CT48" s="174"/>
      <c r="CU48" s="179">
        <f t="shared" si="92"/>
        <v>0</v>
      </c>
      <c r="CV48" s="174"/>
      <c r="CW48" s="174"/>
      <c r="CX48" s="174"/>
      <c r="CY48" s="174"/>
      <c r="CZ48" s="174"/>
      <c r="DA48" s="174"/>
      <c r="DB48" s="174"/>
      <c r="DC48" s="174"/>
      <c r="DD48" s="174"/>
      <c r="DE48" s="174"/>
      <c r="DF48" s="174"/>
      <c r="DG48" s="174"/>
      <c r="DH48" s="174"/>
      <c r="DI48" s="174"/>
      <c r="DJ48" s="174"/>
      <c r="DK48" s="174"/>
      <c r="DL48" s="174"/>
      <c r="DM48" s="174"/>
      <c r="DN48" s="174"/>
      <c r="DO48" s="174"/>
      <c r="DP48" s="174"/>
      <c r="DQ48" s="174"/>
      <c r="DR48" s="174"/>
      <c r="DS48" s="174"/>
      <c r="DT48" s="174"/>
      <c r="DU48" s="174"/>
      <c r="DV48" s="174"/>
      <c r="DW48" s="174"/>
      <c r="DX48" s="174"/>
      <c r="DY48" s="174"/>
      <c r="DZ48" s="174"/>
      <c r="EA48" s="179">
        <f t="shared" si="93"/>
        <v>0</v>
      </c>
      <c r="EB48" s="174"/>
      <c r="EC48" s="174"/>
      <c r="ED48" s="174"/>
      <c r="EE48" s="174"/>
      <c r="EF48" s="174"/>
      <c r="EG48" s="174"/>
      <c r="EH48" s="174"/>
      <c r="EI48" s="174"/>
      <c r="EJ48" s="174"/>
      <c r="EK48" s="174"/>
      <c r="EL48" s="174"/>
      <c r="EM48" s="174"/>
      <c r="EN48" s="174"/>
      <c r="EO48" s="174"/>
      <c r="EP48" s="174"/>
      <c r="EQ48" s="174"/>
      <c r="ER48" s="174"/>
      <c r="ES48" s="174"/>
      <c r="ET48" s="174"/>
      <c r="EU48" s="174"/>
      <c r="EV48" s="174"/>
      <c r="EW48" s="174"/>
      <c r="EX48" s="174"/>
      <c r="EY48" s="174"/>
      <c r="EZ48" s="174"/>
      <c r="FA48" s="174"/>
      <c r="FB48" s="174"/>
      <c r="FC48" s="174"/>
      <c r="FD48" s="179">
        <f t="shared" si="94"/>
        <v>0</v>
      </c>
      <c r="FE48" s="174"/>
      <c r="FF48" s="174"/>
      <c r="FG48" s="174"/>
      <c r="FH48" s="174"/>
      <c r="FI48" s="174"/>
      <c r="FJ48" s="174"/>
      <c r="FK48" s="174"/>
      <c r="FL48" s="174"/>
      <c r="FM48" s="174"/>
      <c r="FN48" s="174"/>
      <c r="FO48" s="174"/>
      <c r="FP48" s="174"/>
      <c r="FQ48" s="174"/>
      <c r="FR48" s="174"/>
      <c r="FS48" s="174"/>
      <c r="FT48" s="174"/>
      <c r="FU48" s="174"/>
      <c r="FV48" s="174"/>
      <c r="FW48" s="174"/>
      <c r="FX48" s="174"/>
      <c r="FY48" s="174"/>
      <c r="FZ48" s="174"/>
      <c r="GA48" s="174"/>
      <c r="GB48" s="174"/>
      <c r="GC48" s="174"/>
      <c r="GD48" s="174"/>
      <c r="GE48" s="174"/>
      <c r="GF48" s="174"/>
      <c r="GG48" s="174"/>
      <c r="GH48" s="174"/>
      <c r="GI48" s="174"/>
      <c r="GJ48" s="179">
        <f t="shared" si="95"/>
        <v>0</v>
      </c>
      <c r="GK48" s="174"/>
      <c r="GL48" s="174"/>
      <c r="GM48" s="174"/>
      <c r="GN48" s="174"/>
      <c r="GO48" s="174"/>
      <c r="GP48" s="174"/>
      <c r="GQ48" s="174"/>
      <c r="GR48" s="174"/>
      <c r="GS48" s="174"/>
      <c r="GT48" s="174"/>
      <c r="GU48" s="174"/>
      <c r="GV48" s="174"/>
      <c r="GW48" s="174"/>
      <c r="GX48" s="174"/>
      <c r="GY48" s="174"/>
      <c r="GZ48" s="174"/>
      <c r="HA48" s="174"/>
      <c r="HB48" s="174"/>
      <c r="HC48" s="174"/>
      <c r="HD48" s="174"/>
      <c r="HE48" s="174"/>
      <c r="HF48" s="174"/>
      <c r="HG48" s="174"/>
      <c r="HH48" s="174"/>
      <c r="HI48" s="174"/>
      <c r="HJ48" s="174"/>
      <c r="HK48" s="174"/>
      <c r="HL48" s="174"/>
      <c r="HM48" s="174"/>
      <c r="HN48" s="174"/>
    </row>
    <row r="49" spans="1:222" ht="16.5" hidden="1" outlineLevel="1" thickBot="1" x14ac:dyDescent="0.3">
      <c r="A49" s="53">
        <v>44</v>
      </c>
      <c r="B49" s="56" t="str">
        <f>VLOOKUP(A49,Config!$A$8:$B$176,2,0)</f>
        <v>FGTS</v>
      </c>
      <c r="C49" s="57"/>
      <c r="D49" s="61"/>
      <c r="E49" s="174">
        <f>SUMIFS('C. a Pagar'!$G$7:$G$1048576,'C. a Pagar'!$D$7:$D$1048576,'FC 180'!$B49,'C. a Pagar'!$C$7:$C$1048576,'FC 180'!E$5)</f>
        <v>0</v>
      </c>
      <c r="F49" s="174">
        <f>SUMIFS('C. a Pagar'!$G$7:$G$1048576,'C. a Pagar'!$D$7:$D$1048576,'FC 180'!$B49,'C. a Pagar'!$C$7:$C$1048576,'FC 180'!F$5)</f>
        <v>0</v>
      </c>
      <c r="G49" s="174">
        <f>SUMIFS('C. a Pagar'!$G$7:$G$1048576,'C. a Pagar'!$D$7:$D$1048576,'FC 180'!$B49,'C. a Pagar'!$C$7:$C$1048576,'FC 180'!G$5)</f>
        <v>0</v>
      </c>
      <c r="H49" s="174">
        <f>SUMIFS('C. a Pagar'!$G$7:$G$1048576,'C. a Pagar'!$D$7:$D$1048576,'FC 180'!$B49,'C. a Pagar'!$C$7:$C$1048576,'FC 180'!H$5)</f>
        <v>0</v>
      </c>
      <c r="I49" s="174">
        <f>SUMIFS('C. a Pagar'!$G$7:$G$1048576,'C. a Pagar'!$D$7:$D$1048576,'FC 180'!$B49,'C. a Pagar'!$C$7:$C$1048576,'FC 180'!I$5)</f>
        <v>0</v>
      </c>
      <c r="J49" s="174">
        <f>SUMIFS('C. a Pagar'!$G$7:$G$1048576,'C. a Pagar'!$D$7:$D$1048576,'FC 180'!$B49,'C. a Pagar'!$C$7:$C$1048576,'FC 180'!J$5)</f>
        <v>0</v>
      </c>
      <c r="K49" s="174">
        <f>SUMIFS('C. a Pagar'!$G$7:$G$1048576,'C. a Pagar'!$D$7:$D$1048576,'FC 180'!$B49,'C. a Pagar'!$C$7:$C$1048576,'FC 180'!K$5)</f>
        <v>0</v>
      </c>
      <c r="L49" s="174">
        <f>SUMIFS('C. a Pagar'!$G$7:$G$1048576,'C. a Pagar'!$D$7:$D$1048576,'FC 180'!$B49,'C. a Pagar'!$C$7:$C$1048576,'FC 180'!L$5)</f>
        <v>0</v>
      </c>
      <c r="M49" s="174">
        <f>SUMIFS('C. a Pagar'!$G$7:$G$1048576,'C. a Pagar'!$D$7:$D$1048576,'FC 180'!$B49,'C. a Pagar'!$C$7:$C$1048576,'FC 180'!M$5)</f>
        <v>0</v>
      </c>
      <c r="N49" s="174">
        <f>SUMIFS('C. a Pagar'!$G$7:$G$1048576,'C. a Pagar'!$D$7:$D$1048576,'FC 180'!$B49,'C. a Pagar'!$C$7:$C$1048576,'FC 180'!N$5)</f>
        <v>0</v>
      </c>
      <c r="O49" s="174">
        <f>SUMIFS('C. a Pagar'!$G$7:$G$1048576,'C. a Pagar'!$D$7:$D$1048576,'FC 180'!$B49,'C. a Pagar'!$C$7:$C$1048576,'FC 180'!O$5)</f>
        <v>0</v>
      </c>
      <c r="P49" s="174">
        <f>SUMIFS('C. a Pagar'!$G$7:$G$1048576,'C. a Pagar'!$D$7:$D$1048576,'FC 180'!$B49,'C. a Pagar'!$C$7:$C$1048576,'FC 180'!P$5)</f>
        <v>0</v>
      </c>
      <c r="Q49" s="174">
        <f>SUMIFS('C. a Pagar'!$G$7:$G$1048576,'C. a Pagar'!$D$7:$D$1048576,'FC 180'!$B49,'C. a Pagar'!$C$7:$C$1048576,'FC 180'!Q$5)</f>
        <v>0</v>
      </c>
      <c r="R49" s="174">
        <f>SUMIFS('C. a Pagar'!$G$7:$G$1048576,'C. a Pagar'!$D$7:$D$1048576,'FC 180'!$B49,'C. a Pagar'!$C$7:$C$1048576,'FC 180'!R$5)</f>
        <v>0</v>
      </c>
      <c r="S49" s="174">
        <f>SUMIFS('C. a Pagar'!$G$7:$G$1048576,'C. a Pagar'!$D$7:$D$1048576,'FC 180'!$B49,'C. a Pagar'!$C$7:$C$1048576,'FC 180'!S$5)</f>
        <v>0</v>
      </c>
      <c r="T49" s="174">
        <f>SUMIFS('C. a Pagar'!$G$7:$G$1048576,'C. a Pagar'!$D$7:$D$1048576,'FC 180'!$B49,'C. a Pagar'!$C$7:$C$1048576,'FC 180'!T$5)</f>
        <v>0</v>
      </c>
      <c r="U49" s="174">
        <f>SUMIFS('C. a Pagar'!$G$7:$G$1048576,'C. a Pagar'!$D$7:$D$1048576,'FC 180'!$B49,'C. a Pagar'!$C$7:$C$1048576,'FC 180'!U$5)</f>
        <v>0</v>
      </c>
      <c r="V49" s="174">
        <f>SUMIFS('C. a Pagar'!$G$7:$G$1048576,'C. a Pagar'!$D$7:$D$1048576,'FC 180'!$B49,'C. a Pagar'!$C$7:$C$1048576,'FC 180'!V$5)</f>
        <v>0</v>
      </c>
      <c r="W49" s="174">
        <f>SUMIFS('C. a Pagar'!$G$7:$G$1048576,'C. a Pagar'!$D$7:$D$1048576,'FC 180'!$B49,'C. a Pagar'!$C$7:$C$1048576,'FC 180'!W$5)</f>
        <v>0</v>
      </c>
      <c r="X49" s="174">
        <f>SUMIFS('C. a Pagar'!$G$7:$G$1048576,'C. a Pagar'!$D$7:$D$1048576,'FC 180'!$B49,'C. a Pagar'!$C$7:$C$1048576,'FC 180'!X$5)</f>
        <v>6870</v>
      </c>
      <c r="Y49" s="174">
        <f>SUMIFS('C. a Pagar'!$G$7:$G$1048576,'C. a Pagar'!$D$7:$D$1048576,'FC 180'!$B49,'C. a Pagar'!$C$7:$C$1048576,'FC 180'!Y$5)</f>
        <v>0</v>
      </c>
      <c r="Z49" s="174">
        <f>SUMIFS('C. a Pagar'!$G$7:$G$1048576,'C. a Pagar'!$D$7:$D$1048576,'FC 180'!$B49,'C. a Pagar'!$C$7:$C$1048576,'FC 180'!Z$5)</f>
        <v>0</v>
      </c>
      <c r="AA49" s="174">
        <f>SUMIFS('C. a Pagar'!$G$7:$G$1048576,'C. a Pagar'!$D$7:$D$1048576,'FC 180'!$B49,'C. a Pagar'!$C$7:$C$1048576,'FC 180'!AA$5)</f>
        <v>0</v>
      </c>
      <c r="AB49" s="174">
        <f>SUMIFS('C. a Pagar'!$G$7:$G$1048576,'C. a Pagar'!$D$7:$D$1048576,'FC 180'!$B49,'C. a Pagar'!$C$7:$C$1048576,'FC 180'!AB$5)</f>
        <v>0</v>
      </c>
      <c r="AC49" s="174">
        <f>SUMIFS('C. a Pagar'!$G$7:$G$1048576,'C. a Pagar'!$D$7:$D$1048576,'FC 180'!$B49,'C. a Pagar'!$C$7:$C$1048576,'FC 180'!AC$5)</f>
        <v>0</v>
      </c>
      <c r="AD49" s="174">
        <f>SUMIFS('C. a Pagar'!$G$7:$G$1048576,'C. a Pagar'!$D$7:$D$1048576,'FC 180'!$B49,'C. a Pagar'!$C$7:$C$1048576,'FC 180'!AD$5)</f>
        <v>0</v>
      </c>
      <c r="AE49" s="174">
        <f>SUMIFS('C. a Pagar'!$G$7:$G$1048576,'C. a Pagar'!$D$7:$D$1048576,'FC 180'!$B49,'C. a Pagar'!$C$7:$C$1048576,'FC 180'!AE$5)</f>
        <v>0</v>
      </c>
      <c r="AF49" s="174">
        <f>SUMIFS('C. a Pagar'!$G$7:$G$1048576,'C. a Pagar'!$D$7:$D$1048576,'FC 180'!$B49,'C. a Pagar'!$C$7:$C$1048576,'FC 180'!AF$5)</f>
        <v>0</v>
      </c>
      <c r="AG49" s="174">
        <f>SUMIFS('C. a Pagar'!$G$7:$G$1048576,'C. a Pagar'!$D$7:$D$1048576,'FC 180'!$B49,'C. a Pagar'!$C$7:$C$1048576,'FC 180'!AG$5)</f>
        <v>0</v>
      </c>
      <c r="AH49" s="174">
        <f>SUMIFS('C. a Pagar'!$G$7:$G$1048576,'C. a Pagar'!$D$7:$D$1048576,'FC 180'!$B49,'C. a Pagar'!$C$7:$C$1048576,'FC 180'!AH$5)</f>
        <v>0</v>
      </c>
      <c r="AI49" s="174">
        <f>SUMIFS('C. a Pagar'!$G$7:$G$1048576,'C. a Pagar'!$D$7:$D$1048576,'FC 180'!$B49,'C. a Pagar'!$C$7:$C$1048576,'FC 180'!AI$5)</f>
        <v>0</v>
      </c>
      <c r="AJ49" s="179">
        <f t="shared" si="90"/>
        <v>6870</v>
      </c>
      <c r="AK49" s="174">
        <f>SUMIFS('C. a Pagar'!$G$7:$G$1048576,'C. a Pagar'!$D$7:$D$1048576,'FC 180'!$B49,'C. a Pagar'!$C$7:$C$1048576,'FC 180'!AK$5)</f>
        <v>0</v>
      </c>
      <c r="AL49" s="174">
        <f>SUMIFS('C. a Pagar'!$G$7:$G$1048576,'C. a Pagar'!$D$7:$D$1048576,'FC 180'!$B49,'C. a Pagar'!$C$7:$C$1048576,'FC 180'!AL$5)</f>
        <v>0</v>
      </c>
      <c r="AM49" s="174">
        <f>SUMIFS('C. a Pagar'!$G$7:$G$1048576,'C. a Pagar'!$D$7:$D$1048576,'FC 180'!$B49,'C. a Pagar'!$C$7:$C$1048576,'FC 180'!AM$5)</f>
        <v>0</v>
      </c>
      <c r="AN49" s="174">
        <f>SUMIFS('C. a Pagar'!$G$7:$G$1048576,'C. a Pagar'!$D$7:$D$1048576,'FC 180'!$B49,'C. a Pagar'!$C$7:$C$1048576,'FC 180'!AN$5)</f>
        <v>0</v>
      </c>
      <c r="AO49" s="174">
        <f>SUMIFS('C. a Pagar'!$G$7:$G$1048576,'C. a Pagar'!$D$7:$D$1048576,'FC 180'!$B49,'C. a Pagar'!$C$7:$C$1048576,'FC 180'!AO$5)</f>
        <v>0</v>
      </c>
      <c r="AP49" s="174">
        <f>SUMIFS('C. a Pagar'!$G$7:$G$1048576,'C. a Pagar'!$D$7:$D$1048576,'FC 180'!$B49,'C. a Pagar'!$C$7:$C$1048576,'FC 180'!AP$5)</f>
        <v>0</v>
      </c>
      <c r="AQ49" s="174">
        <f>SUMIFS('C. a Pagar'!$G$7:$G$1048576,'C. a Pagar'!$D$7:$D$1048576,'FC 180'!$B49,'C. a Pagar'!$C$7:$C$1048576,'FC 180'!AQ$5)</f>
        <v>0</v>
      </c>
      <c r="AR49" s="174">
        <f>SUMIFS('C. a Pagar'!$G$7:$G$1048576,'C. a Pagar'!$D$7:$D$1048576,'FC 180'!$B49,'C. a Pagar'!$C$7:$C$1048576,'FC 180'!AR$5)</f>
        <v>0</v>
      </c>
      <c r="AS49" s="174">
        <f>SUMIFS('C. a Pagar'!$G$7:$G$1048576,'C. a Pagar'!$D$7:$D$1048576,'FC 180'!$B49,'C. a Pagar'!$C$7:$C$1048576,'FC 180'!AS$5)</f>
        <v>0</v>
      </c>
      <c r="AT49" s="174">
        <f>SUMIFS('C. a Pagar'!$G$7:$G$1048576,'C. a Pagar'!$D$7:$D$1048576,'FC 180'!$B49,'C. a Pagar'!$C$7:$C$1048576,'FC 180'!AT$5)</f>
        <v>0</v>
      </c>
      <c r="AU49" s="174">
        <f>SUMIFS('C. a Pagar'!$G$7:$G$1048576,'C. a Pagar'!$D$7:$D$1048576,'FC 180'!$B49,'C. a Pagar'!$C$7:$C$1048576,'FC 180'!AU$5)</f>
        <v>0</v>
      </c>
      <c r="AV49" s="174">
        <f>SUMIFS('C. a Pagar'!$G$7:$G$1048576,'C. a Pagar'!$D$7:$D$1048576,'FC 180'!$B49,'C. a Pagar'!$C$7:$C$1048576,'FC 180'!AV$5)</f>
        <v>0</v>
      </c>
      <c r="AW49" s="174">
        <f>SUMIFS('C. a Pagar'!$G$7:$G$1048576,'C. a Pagar'!$D$7:$D$1048576,'FC 180'!$B49,'C. a Pagar'!$C$7:$C$1048576,'FC 180'!AW$5)</f>
        <v>0</v>
      </c>
      <c r="AX49" s="174">
        <f>SUMIFS('C. a Pagar'!$G$7:$G$1048576,'C. a Pagar'!$D$7:$D$1048576,'FC 180'!$B49,'C. a Pagar'!$C$7:$C$1048576,'FC 180'!AX$5)</f>
        <v>0</v>
      </c>
      <c r="AY49" s="174">
        <f>SUMIFS('C. a Pagar'!$G$7:$G$1048576,'C. a Pagar'!$D$7:$D$1048576,'FC 180'!$B49,'C. a Pagar'!$C$7:$C$1048576,'FC 180'!AY$5)</f>
        <v>0</v>
      </c>
      <c r="AZ49" s="174">
        <f>SUMIFS('C. a Pagar'!$G$7:$G$1048576,'C. a Pagar'!$D$7:$D$1048576,'FC 180'!$B49,'C. a Pagar'!$C$7:$C$1048576,'FC 180'!AZ$5)</f>
        <v>0</v>
      </c>
      <c r="BA49" s="174">
        <f>SUMIFS('C. a Pagar'!$G$7:$G$1048576,'C. a Pagar'!$D$7:$D$1048576,'FC 180'!$B49,'C. a Pagar'!$C$7:$C$1048576,'FC 180'!BA$5)</f>
        <v>6500</v>
      </c>
      <c r="BB49" s="174">
        <f>SUMIFS('C. a Pagar'!$G$7:$G$1048576,'C. a Pagar'!$D$7:$D$1048576,'FC 180'!$B49,'C. a Pagar'!$C$7:$C$1048576,'FC 180'!BB$5)</f>
        <v>0</v>
      </c>
      <c r="BC49" s="174">
        <f>SUMIFS('C. a Pagar'!$G$7:$G$1048576,'C. a Pagar'!$D$7:$D$1048576,'FC 180'!$B49,'C. a Pagar'!$C$7:$C$1048576,'FC 180'!BC$5)</f>
        <v>0</v>
      </c>
      <c r="BD49" s="174">
        <f>SUMIFS('C. a Pagar'!$G$7:$G$1048576,'C. a Pagar'!$D$7:$D$1048576,'FC 180'!$B49,'C. a Pagar'!$C$7:$C$1048576,'FC 180'!BD$5)</f>
        <v>0</v>
      </c>
      <c r="BE49" s="174">
        <f>SUMIFS('C. a Pagar'!$G$7:$G$1048576,'C. a Pagar'!$D$7:$D$1048576,'FC 180'!$B49,'C. a Pagar'!$C$7:$C$1048576,'FC 180'!BE$5)</f>
        <v>0</v>
      </c>
      <c r="BF49" s="174">
        <f>SUMIFS('C. a Pagar'!$G$7:$G$1048576,'C. a Pagar'!$D$7:$D$1048576,'FC 180'!$B49,'C. a Pagar'!$C$7:$C$1048576,'FC 180'!BF$5)</f>
        <v>0</v>
      </c>
      <c r="BG49" s="174">
        <f>SUMIFS('C. a Pagar'!$G$7:$G$1048576,'C. a Pagar'!$D$7:$D$1048576,'FC 180'!$B49,'C. a Pagar'!$C$7:$C$1048576,'FC 180'!BG$5)</f>
        <v>0</v>
      </c>
      <c r="BH49" s="174">
        <f>SUMIFS('C. a Pagar'!$G$7:$G$1048576,'C. a Pagar'!$D$7:$D$1048576,'FC 180'!$B49,'C. a Pagar'!$C$7:$C$1048576,'FC 180'!BH$5)</f>
        <v>0</v>
      </c>
      <c r="BI49" s="174">
        <f>SUMIFS('C. a Pagar'!$G$7:$G$1048576,'C. a Pagar'!$D$7:$D$1048576,'FC 180'!$B49,'C. a Pagar'!$C$7:$C$1048576,'FC 180'!BI$5)</f>
        <v>0</v>
      </c>
      <c r="BJ49" s="174">
        <f>SUMIFS('C. a Pagar'!$G$7:$G$1048576,'C. a Pagar'!$D$7:$D$1048576,'FC 180'!$B49,'C. a Pagar'!$C$7:$C$1048576,'FC 180'!BJ$5)</f>
        <v>0</v>
      </c>
      <c r="BK49" s="174">
        <f>SUMIFS('C. a Pagar'!$G$7:$G$1048576,'C. a Pagar'!$D$7:$D$1048576,'FC 180'!$B49,'C. a Pagar'!$C$7:$C$1048576,'FC 180'!BK$5)</f>
        <v>0</v>
      </c>
      <c r="BL49" s="174">
        <f>SUMIFS('C. a Pagar'!$G$7:$G$1048576,'C. a Pagar'!$D$7:$D$1048576,'FC 180'!$B49,'C. a Pagar'!$C$7:$C$1048576,'FC 180'!BL$5)</f>
        <v>0</v>
      </c>
      <c r="BM49" s="174">
        <f>SUMIFS('C. a Pagar'!$G$7:$G$1048576,'C. a Pagar'!$D$7:$D$1048576,'FC 180'!$B49,'C. a Pagar'!$C$7:$C$1048576,'FC 180'!BM$5)</f>
        <v>0</v>
      </c>
      <c r="BN49" s="174">
        <f>SUMIFS('C. a Pagar'!$G$7:$G$1048576,'C. a Pagar'!$D$7:$D$1048576,'FC 180'!$B49,'C. a Pagar'!$C$7:$C$1048576,'FC 180'!BN$5)</f>
        <v>0</v>
      </c>
      <c r="BO49" s="179">
        <f t="shared" si="91"/>
        <v>6500</v>
      </c>
      <c r="BP49" s="174"/>
      <c r="BQ49" s="174"/>
      <c r="BR49" s="174"/>
      <c r="BS49" s="174"/>
      <c r="BT49" s="174"/>
      <c r="BU49" s="174"/>
      <c r="BV49" s="174"/>
      <c r="BW49" s="174"/>
      <c r="BX49" s="174"/>
      <c r="BY49" s="174"/>
      <c r="BZ49" s="174"/>
      <c r="CA49" s="174"/>
      <c r="CB49" s="174"/>
      <c r="CC49" s="174"/>
      <c r="CD49" s="174"/>
      <c r="CE49" s="174"/>
      <c r="CF49" s="174"/>
      <c r="CG49" s="174"/>
      <c r="CH49" s="174"/>
      <c r="CI49" s="174"/>
      <c r="CJ49" s="174"/>
      <c r="CK49" s="174"/>
      <c r="CL49" s="174"/>
      <c r="CM49" s="174"/>
      <c r="CN49" s="174"/>
      <c r="CO49" s="174"/>
      <c r="CP49" s="174"/>
      <c r="CQ49" s="174"/>
      <c r="CR49" s="174"/>
      <c r="CS49" s="174"/>
      <c r="CT49" s="174"/>
      <c r="CU49" s="179">
        <f t="shared" si="92"/>
        <v>6500</v>
      </c>
      <c r="CV49" s="174"/>
      <c r="CW49" s="174"/>
      <c r="CX49" s="174"/>
      <c r="CY49" s="174"/>
      <c r="CZ49" s="174"/>
      <c r="DA49" s="174"/>
      <c r="DB49" s="174"/>
      <c r="DC49" s="174"/>
      <c r="DD49" s="174"/>
      <c r="DE49" s="174"/>
      <c r="DF49" s="174"/>
      <c r="DG49" s="174"/>
      <c r="DH49" s="174"/>
      <c r="DI49" s="174"/>
      <c r="DJ49" s="174"/>
      <c r="DK49" s="174"/>
      <c r="DL49" s="174"/>
      <c r="DM49" s="174"/>
      <c r="DN49" s="174"/>
      <c r="DO49" s="174"/>
      <c r="DP49" s="174"/>
      <c r="DQ49" s="174"/>
      <c r="DR49" s="174"/>
      <c r="DS49" s="174"/>
      <c r="DT49" s="174"/>
      <c r="DU49" s="174"/>
      <c r="DV49" s="174"/>
      <c r="DW49" s="174"/>
      <c r="DX49" s="174"/>
      <c r="DY49" s="174"/>
      <c r="DZ49" s="174"/>
      <c r="EA49" s="179">
        <f t="shared" si="93"/>
        <v>6500</v>
      </c>
      <c r="EB49" s="174"/>
      <c r="EC49" s="174"/>
      <c r="ED49" s="174"/>
      <c r="EE49" s="174"/>
      <c r="EF49" s="174"/>
      <c r="EG49" s="174"/>
      <c r="EH49" s="174"/>
      <c r="EI49" s="174"/>
      <c r="EJ49" s="174"/>
      <c r="EK49" s="174"/>
      <c r="EL49" s="174"/>
      <c r="EM49" s="174"/>
      <c r="EN49" s="174"/>
      <c r="EO49" s="174"/>
      <c r="EP49" s="174"/>
      <c r="EQ49" s="174"/>
      <c r="ER49" s="174"/>
      <c r="ES49" s="174"/>
      <c r="ET49" s="174"/>
      <c r="EU49" s="174"/>
      <c r="EV49" s="174"/>
      <c r="EW49" s="174"/>
      <c r="EX49" s="174"/>
      <c r="EY49" s="174"/>
      <c r="EZ49" s="174"/>
      <c r="FA49" s="174"/>
      <c r="FB49" s="174"/>
      <c r="FC49" s="174"/>
      <c r="FD49" s="179">
        <f t="shared" si="94"/>
        <v>6500</v>
      </c>
      <c r="FE49" s="174"/>
      <c r="FF49" s="174"/>
      <c r="FG49" s="174"/>
      <c r="FH49" s="174"/>
      <c r="FI49" s="174"/>
      <c r="FJ49" s="174"/>
      <c r="FK49" s="174"/>
      <c r="FL49" s="174"/>
      <c r="FM49" s="174"/>
      <c r="FN49" s="174"/>
      <c r="FO49" s="174"/>
      <c r="FP49" s="174"/>
      <c r="FQ49" s="174"/>
      <c r="FR49" s="174"/>
      <c r="FS49" s="174"/>
      <c r="FT49" s="174"/>
      <c r="FU49" s="174"/>
      <c r="FV49" s="174"/>
      <c r="FW49" s="174"/>
      <c r="FX49" s="174"/>
      <c r="FY49" s="174"/>
      <c r="FZ49" s="174"/>
      <c r="GA49" s="174"/>
      <c r="GB49" s="174"/>
      <c r="GC49" s="174"/>
      <c r="GD49" s="174"/>
      <c r="GE49" s="174"/>
      <c r="GF49" s="174"/>
      <c r="GG49" s="174"/>
      <c r="GH49" s="174"/>
      <c r="GI49" s="174"/>
      <c r="GJ49" s="179">
        <f t="shared" si="95"/>
        <v>0</v>
      </c>
      <c r="GK49" s="174"/>
      <c r="GL49" s="174"/>
      <c r="GM49" s="174"/>
      <c r="GN49" s="174"/>
      <c r="GO49" s="174"/>
      <c r="GP49" s="174"/>
      <c r="GQ49" s="174"/>
      <c r="GR49" s="174"/>
      <c r="GS49" s="174"/>
      <c r="GT49" s="174"/>
      <c r="GU49" s="174"/>
      <c r="GV49" s="174"/>
      <c r="GW49" s="174"/>
      <c r="GX49" s="174"/>
      <c r="GY49" s="174"/>
      <c r="GZ49" s="174"/>
      <c r="HA49" s="174"/>
      <c r="HB49" s="174"/>
      <c r="HC49" s="174"/>
      <c r="HD49" s="174"/>
      <c r="HE49" s="174"/>
      <c r="HF49" s="174"/>
      <c r="HG49" s="174"/>
      <c r="HH49" s="174"/>
      <c r="HI49" s="174"/>
      <c r="HJ49" s="174"/>
      <c r="HK49" s="174"/>
      <c r="HL49" s="174"/>
      <c r="HM49" s="174"/>
      <c r="HN49" s="174"/>
    </row>
    <row r="50" spans="1:222" ht="16.5" hidden="1" outlineLevel="1" thickBot="1" x14ac:dyDescent="0.3">
      <c r="A50" s="53">
        <v>45</v>
      </c>
      <c r="B50" s="56" t="str">
        <f>VLOOKUP(A50,Config!$A$8:$B$176,2,0)</f>
        <v>FGTS RESCISORIO</v>
      </c>
      <c r="C50" s="57"/>
      <c r="D50" s="61"/>
      <c r="E50" s="174">
        <f>SUMIFS('C. a Pagar'!$G$7:$G$1048576,'C. a Pagar'!$D$7:$D$1048576,'FC 180'!$B50,'C. a Pagar'!$C$7:$C$1048576,'FC 180'!E$5)</f>
        <v>0</v>
      </c>
      <c r="F50" s="174">
        <f>SUMIFS('C. a Pagar'!$G$7:$G$1048576,'C. a Pagar'!$D$7:$D$1048576,'FC 180'!$B50,'C. a Pagar'!$C$7:$C$1048576,'FC 180'!F$5)</f>
        <v>0</v>
      </c>
      <c r="G50" s="174">
        <f>SUMIFS('C. a Pagar'!$G$7:$G$1048576,'C. a Pagar'!$D$7:$D$1048576,'FC 180'!$B50,'C. a Pagar'!$C$7:$C$1048576,'FC 180'!G$5)</f>
        <v>0</v>
      </c>
      <c r="H50" s="174">
        <f>SUMIFS('C. a Pagar'!$G$7:$G$1048576,'C. a Pagar'!$D$7:$D$1048576,'FC 180'!$B50,'C. a Pagar'!$C$7:$C$1048576,'FC 180'!H$5)</f>
        <v>0</v>
      </c>
      <c r="I50" s="174">
        <f>SUMIFS('C. a Pagar'!$G$7:$G$1048576,'C. a Pagar'!$D$7:$D$1048576,'FC 180'!$B50,'C. a Pagar'!$C$7:$C$1048576,'FC 180'!I$5)</f>
        <v>0</v>
      </c>
      <c r="J50" s="174">
        <f>SUMIFS('C. a Pagar'!$G$7:$G$1048576,'C. a Pagar'!$D$7:$D$1048576,'FC 180'!$B50,'C. a Pagar'!$C$7:$C$1048576,'FC 180'!J$5)</f>
        <v>0</v>
      </c>
      <c r="K50" s="174">
        <f>SUMIFS('C. a Pagar'!$G$7:$G$1048576,'C. a Pagar'!$D$7:$D$1048576,'FC 180'!$B50,'C. a Pagar'!$C$7:$C$1048576,'FC 180'!K$5)</f>
        <v>0</v>
      </c>
      <c r="L50" s="174">
        <f>SUMIFS('C. a Pagar'!$G$7:$G$1048576,'C. a Pagar'!$D$7:$D$1048576,'FC 180'!$B50,'C. a Pagar'!$C$7:$C$1048576,'FC 180'!L$5)</f>
        <v>0</v>
      </c>
      <c r="M50" s="174">
        <f>SUMIFS('C. a Pagar'!$G$7:$G$1048576,'C. a Pagar'!$D$7:$D$1048576,'FC 180'!$B50,'C. a Pagar'!$C$7:$C$1048576,'FC 180'!M$5)</f>
        <v>0</v>
      </c>
      <c r="N50" s="174">
        <f>SUMIFS('C. a Pagar'!$G$7:$G$1048576,'C. a Pagar'!$D$7:$D$1048576,'FC 180'!$B50,'C. a Pagar'!$C$7:$C$1048576,'FC 180'!N$5)</f>
        <v>0</v>
      </c>
      <c r="O50" s="174">
        <f>SUMIFS('C. a Pagar'!$G$7:$G$1048576,'C. a Pagar'!$D$7:$D$1048576,'FC 180'!$B50,'C. a Pagar'!$C$7:$C$1048576,'FC 180'!O$5)</f>
        <v>0</v>
      </c>
      <c r="P50" s="174">
        <f>SUMIFS('C. a Pagar'!$G$7:$G$1048576,'C. a Pagar'!$D$7:$D$1048576,'FC 180'!$B50,'C. a Pagar'!$C$7:$C$1048576,'FC 180'!P$5)</f>
        <v>0</v>
      </c>
      <c r="Q50" s="174">
        <f>SUMIFS('C. a Pagar'!$G$7:$G$1048576,'C. a Pagar'!$D$7:$D$1048576,'FC 180'!$B50,'C. a Pagar'!$C$7:$C$1048576,'FC 180'!Q$5)</f>
        <v>0</v>
      </c>
      <c r="R50" s="174">
        <f>SUMIFS('C. a Pagar'!$G$7:$G$1048576,'C. a Pagar'!$D$7:$D$1048576,'FC 180'!$B50,'C. a Pagar'!$C$7:$C$1048576,'FC 180'!R$5)</f>
        <v>0</v>
      </c>
      <c r="S50" s="174">
        <f>SUMIFS('C. a Pagar'!$G$7:$G$1048576,'C. a Pagar'!$D$7:$D$1048576,'FC 180'!$B50,'C. a Pagar'!$C$7:$C$1048576,'FC 180'!S$5)</f>
        <v>0</v>
      </c>
      <c r="T50" s="174">
        <f>SUMIFS('C. a Pagar'!$G$7:$G$1048576,'C. a Pagar'!$D$7:$D$1048576,'FC 180'!$B50,'C. a Pagar'!$C$7:$C$1048576,'FC 180'!T$5)</f>
        <v>0</v>
      </c>
      <c r="U50" s="174">
        <f>SUMIFS('C. a Pagar'!$G$7:$G$1048576,'C. a Pagar'!$D$7:$D$1048576,'FC 180'!$B50,'C. a Pagar'!$C$7:$C$1048576,'FC 180'!U$5)</f>
        <v>0</v>
      </c>
      <c r="V50" s="174">
        <f>SUMIFS('C. a Pagar'!$G$7:$G$1048576,'C. a Pagar'!$D$7:$D$1048576,'FC 180'!$B50,'C. a Pagar'!$C$7:$C$1048576,'FC 180'!V$5)</f>
        <v>0</v>
      </c>
      <c r="W50" s="174">
        <f>SUMIFS('C. a Pagar'!$G$7:$G$1048576,'C. a Pagar'!$D$7:$D$1048576,'FC 180'!$B50,'C. a Pagar'!$C$7:$C$1048576,'FC 180'!W$5)</f>
        <v>0</v>
      </c>
      <c r="X50" s="174">
        <f>SUMIFS('C. a Pagar'!$G$7:$G$1048576,'C. a Pagar'!$D$7:$D$1048576,'FC 180'!$B50,'C. a Pagar'!$C$7:$C$1048576,'FC 180'!X$5)</f>
        <v>0</v>
      </c>
      <c r="Y50" s="174">
        <f>SUMIFS('C. a Pagar'!$G$7:$G$1048576,'C. a Pagar'!$D$7:$D$1048576,'FC 180'!$B50,'C. a Pagar'!$C$7:$C$1048576,'FC 180'!Y$5)</f>
        <v>0</v>
      </c>
      <c r="Z50" s="174">
        <f>SUMIFS('C. a Pagar'!$G$7:$G$1048576,'C. a Pagar'!$D$7:$D$1048576,'FC 180'!$B50,'C. a Pagar'!$C$7:$C$1048576,'FC 180'!Z$5)</f>
        <v>0</v>
      </c>
      <c r="AA50" s="174">
        <f>SUMIFS('C. a Pagar'!$G$7:$G$1048576,'C. a Pagar'!$D$7:$D$1048576,'FC 180'!$B50,'C. a Pagar'!$C$7:$C$1048576,'FC 180'!AA$5)</f>
        <v>0</v>
      </c>
      <c r="AB50" s="174">
        <f>SUMIFS('C. a Pagar'!$G$7:$G$1048576,'C. a Pagar'!$D$7:$D$1048576,'FC 180'!$B50,'C. a Pagar'!$C$7:$C$1048576,'FC 180'!AB$5)</f>
        <v>0</v>
      </c>
      <c r="AC50" s="174">
        <f>SUMIFS('C. a Pagar'!$G$7:$G$1048576,'C. a Pagar'!$D$7:$D$1048576,'FC 180'!$B50,'C. a Pagar'!$C$7:$C$1048576,'FC 180'!AC$5)</f>
        <v>0</v>
      </c>
      <c r="AD50" s="174">
        <f>SUMIFS('C. a Pagar'!$G$7:$G$1048576,'C. a Pagar'!$D$7:$D$1048576,'FC 180'!$B50,'C. a Pagar'!$C$7:$C$1048576,'FC 180'!AD$5)</f>
        <v>0</v>
      </c>
      <c r="AE50" s="174">
        <f>SUMIFS('C. a Pagar'!$G$7:$G$1048576,'C. a Pagar'!$D$7:$D$1048576,'FC 180'!$B50,'C. a Pagar'!$C$7:$C$1048576,'FC 180'!AE$5)</f>
        <v>0</v>
      </c>
      <c r="AF50" s="174">
        <f>SUMIFS('C. a Pagar'!$G$7:$G$1048576,'C. a Pagar'!$D$7:$D$1048576,'FC 180'!$B50,'C. a Pagar'!$C$7:$C$1048576,'FC 180'!AF$5)</f>
        <v>0</v>
      </c>
      <c r="AG50" s="174">
        <f>SUMIFS('C. a Pagar'!$G$7:$G$1048576,'C. a Pagar'!$D$7:$D$1048576,'FC 180'!$B50,'C. a Pagar'!$C$7:$C$1048576,'FC 180'!AG$5)</f>
        <v>0</v>
      </c>
      <c r="AH50" s="174">
        <f>SUMIFS('C. a Pagar'!$G$7:$G$1048576,'C. a Pagar'!$D$7:$D$1048576,'FC 180'!$B50,'C. a Pagar'!$C$7:$C$1048576,'FC 180'!AH$5)</f>
        <v>0</v>
      </c>
      <c r="AI50" s="174">
        <f>SUMIFS('C. a Pagar'!$G$7:$G$1048576,'C. a Pagar'!$D$7:$D$1048576,'FC 180'!$B50,'C. a Pagar'!$C$7:$C$1048576,'FC 180'!AI$5)</f>
        <v>0</v>
      </c>
      <c r="AJ50" s="179">
        <f t="shared" si="90"/>
        <v>0</v>
      </c>
      <c r="AK50" s="174">
        <f>SUMIFS('C. a Pagar'!$G$7:$G$1048576,'C. a Pagar'!$D$7:$D$1048576,'FC 180'!$B50,'C. a Pagar'!$C$7:$C$1048576,'FC 180'!AK$5)</f>
        <v>0</v>
      </c>
      <c r="AL50" s="174">
        <f>SUMIFS('C. a Pagar'!$G$7:$G$1048576,'C. a Pagar'!$D$7:$D$1048576,'FC 180'!$B50,'C. a Pagar'!$C$7:$C$1048576,'FC 180'!AL$5)</f>
        <v>0</v>
      </c>
      <c r="AM50" s="174">
        <f>SUMIFS('C. a Pagar'!$G$7:$G$1048576,'C. a Pagar'!$D$7:$D$1048576,'FC 180'!$B50,'C. a Pagar'!$C$7:$C$1048576,'FC 180'!AM$5)</f>
        <v>0</v>
      </c>
      <c r="AN50" s="174">
        <f>SUMIFS('C. a Pagar'!$G$7:$G$1048576,'C. a Pagar'!$D$7:$D$1048576,'FC 180'!$B50,'C. a Pagar'!$C$7:$C$1048576,'FC 180'!AN$5)</f>
        <v>0</v>
      </c>
      <c r="AO50" s="174">
        <f>SUMIFS('C. a Pagar'!$G$7:$G$1048576,'C. a Pagar'!$D$7:$D$1048576,'FC 180'!$B50,'C. a Pagar'!$C$7:$C$1048576,'FC 180'!AO$5)</f>
        <v>0</v>
      </c>
      <c r="AP50" s="174">
        <f>SUMIFS('C. a Pagar'!$G$7:$G$1048576,'C. a Pagar'!$D$7:$D$1048576,'FC 180'!$B50,'C. a Pagar'!$C$7:$C$1048576,'FC 180'!AP$5)</f>
        <v>0</v>
      </c>
      <c r="AQ50" s="174">
        <f>SUMIFS('C. a Pagar'!$G$7:$G$1048576,'C. a Pagar'!$D$7:$D$1048576,'FC 180'!$B50,'C. a Pagar'!$C$7:$C$1048576,'FC 180'!AQ$5)</f>
        <v>0</v>
      </c>
      <c r="AR50" s="174">
        <f>SUMIFS('C. a Pagar'!$G$7:$G$1048576,'C. a Pagar'!$D$7:$D$1048576,'FC 180'!$B50,'C. a Pagar'!$C$7:$C$1048576,'FC 180'!AR$5)</f>
        <v>0</v>
      </c>
      <c r="AS50" s="174">
        <f>SUMIFS('C. a Pagar'!$G$7:$G$1048576,'C. a Pagar'!$D$7:$D$1048576,'FC 180'!$B50,'C. a Pagar'!$C$7:$C$1048576,'FC 180'!AS$5)</f>
        <v>0</v>
      </c>
      <c r="AT50" s="174">
        <f>SUMIFS('C. a Pagar'!$G$7:$G$1048576,'C. a Pagar'!$D$7:$D$1048576,'FC 180'!$B50,'C. a Pagar'!$C$7:$C$1048576,'FC 180'!AT$5)</f>
        <v>0</v>
      </c>
      <c r="AU50" s="174">
        <f>SUMIFS('C. a Pagar'!$G$7:$G$1048576,'C. a Pagar'!$D$7:$D$1048576,'FC 180'!$B50,'C. a Pagar'!$C$7:$C$1048576,'FC 180'!AU$5)</f>
        <v>0</v>
      </c>
      <c r="AV50" s="174">
        <f>SUMIFS('C. a Pagar'!$G$7:$G$1048576,'C. a Pagar'!$D$7:$D$1048576,'FC 180'!$B50,'C. a Pagar'!$C$7:$C$1048576,'FC 180'!AV$5)</f>
        <v>0</v>
      </c>
      <c r="AW50" s="174">
        <f>SUMIFS('C. a Pagar'!$G$7:$G$1048576,'C. a Pagar'!$D$7:$D$1048576,'FC 180'!$B50,'C. a Pagar'!$C$7:$C$1048576,'FC 180'!AW$5)</f>
        <v>0</v>
      </c>
      <c r="AX50" s="174">
        <f>SUMIFS('C. a Pagar'!$G$7:$G$1048576,'C. a Pagar'!$D$7:$D$1048576,'FC 180'!$B50,'C. a Pagar'!$C$7:$C$1048576,'FC 180'!AX$5)</f>
        <v>0</v>
      </c>
      <c r="AY50" s="174">
        <f>SUMIFS('C. a Pagar'!$G$7:$G$1048576,'C. a Pagar'!$D$7:$D$1048576,'FC 180'!$B50,'C. a Pagar'!$C$7:$C$1048576,'FC 180'!AY$5)</f>
        <v>0</v>
      </c>
      <c r="AZ50" s="174">
        <f>SUMIFS('C. a Pagar'!$G$7:$G$1048576,'C. a Pagar'!$D$7:$D$1048576,'FC 180'!$B50,'C. a Pagar'!$C$7:$C$1048576,'FC 180'!AZ$5)</f>
        <v>0</v>
      </c>
      <c r="BA50" s="174">
        <f>SUMIFS('C. a Pagar'!$G$7:$G$1048576,'C. a Pagar'!$D$7:$D$1048576,'FC 180'!$B50,'C. a Pagar'!$C$7:$C$1048576,'FC 180'!BA$5)</f>
        <v>0</v>
      </c>
      <c r="BB50" s="174">
        <f>SUMIFS('C. a Pagar'!$G$7:$G$1048576,'C. a Pagar'!$D$7:$D$1048576,'FC 180'!$B50,'C. a Pagar'!$C$7:$C$1048576,'FC 180'!BB$5)</f>
        <v>0</v>
      </c>
      <c r="BC50" s="174">
        <f>SUMIFS('C. a Pagar'!$G$7:$G$1048576,'C. a Pagar'!$D$7:$D$1048576,'FC 180'!$B50,'C. a Pagar'!$C$7:$C$1048576,'FC 180'!BC$5)</f>
        <v>0</v>
      </c>
      <c r="BD50" s="174">
        <f>SUMIFS('C. a Pagar'!$G$7:$G$1048576,'C. a Pagar'!$D$7:$D$1048576,'FC 180'!$B50,'C. a Pagar'!$C$7:$C$1048576,'FC 180'!BD$5)</f>
        <v>0</v>
      </c>
      <c r="BE50" s="174">
        <f>SUMIFS('C. a Pagar'!$G$7:$G$1048576,'C. a Pagar'!$D$7:$D$1048576,'FC 180'!$B50,'C. a Pagar'!$C$7:$C$1048576,'FC 180'!BE$5)</f>
        <v>0</v>
      </c>
      <c r="BF50" s="174">
        <f>SUMIFS('C. a Pagar'!$G$7:$G$1048576,'C. a Pagar'!$D$7:$D$1048576,'FC 180'!$B50,'C. a Pagar'!$C$7:$C$1048576,'FC 180'!BF$5)</f>
        <v>0</v>
      </c>
      <c r="BG50" s="174">
        <f>SUMIFS('C. a Pagar'!$G$7:$G$1048576,'C. a Pagar'!$D$7:$D$1048576,'FC 180'!$B50,'C. a Pagar'!$C$7:$C$1048576,'FC 180'!BG$5)</f>
        <v>0</v>
      </c>
      <c r="BH50" s="174">
        <f>SUMIFS('C. a Pagar'!$G$7:$G$1048576,'C. a Pagar'!$D$7:$D$1048576,'FC 180'!$B50,'C. a Pagar'!$C$7:$C$1048576,'FC 180'!BH$5)</f>
        <v>0</v>
      </c>
      <c r="BI50" s="174">
        <f>SUMIFS('C. a Pagar'!$G$7:$G$1048576,'C. a Pagar'!$D$7:$D$1048576,'FC 180'!$B50,'C. a Pagar'!$C$7:$C$1048576,'FC 180'!BI$5)</f>
        <v>0</v>
      </c>
      <c r="BJ50" s="174">
        <f>SUMIFS('C. a Pagar'!$G$7:$G$1048576,'C. a Pagar'!$D$7:$D$1048576,'FC 180'!$B50,'C. a Pagar'!$C$7:$C$1048576,'FC 180'!BJ$5)</f>
        <v>0</v>
      </c>
      <c r="BK50" s="174">
        <f>SUMIFS('C. a Pagar'!$G$7:$G$1048576,'C. a Pagar'!$D$7:$D$1048576,'FC 180'!$B50,'C. a Pagar'!$C$7:$C$1048576,'FC 180'!BK$5)</f>
        <v>0</v>
      </c>
      <c r="BL50" s="174">
        <f>SUMIFS('C. a Pagar'!$G$7:$G$1048576,'C. a Pagar'!$D$7:$D$1048576,'FC 180'!$B50,'C. a Pagar'!$C$7:$C$1048576,'FC 180'!BL$5)</f>
        <v>0</v>
      </c>
      <c r="BM50" s="174">
        <f>SUMIFS('C. a Pagar'!$G$7:$G$1048576,'C. a Pagar'!$D$7:$D$1048576,'FC 180'!$B50,'C. a Pagar'!$C$7:$C$1048576,'FC 180'!BM$5)</f>
        <v>0</v>
      </c>
      <c r="BN50" s="174">
        <f>SUMIFS('C. a Pagar'!$G$7:$G$1048576,'C. a Pagar'!$D$7:$D$1048576,'FC 180'!$B50,'C. a Pagar'!$C$7:$C$1048576,'FC 180'!BN$5)</f>
        <v>0</v>
      </c>
      <c r="BO50" s="179">
        <f t="shared" si="91"/>
        <v>0</v>
      </c>
      <c r="BP50" s="174"/>
      <c r="BQ50" s="174"/>
      <c r="BR50" s="174"/>
      <c r="BS50" s="174"/>
      <c r="BT50" s="174"/>
      <c r="BU50" s="174"/>
      <c r="BV50" s="174"/>
      <c r="BW50" s="174"/>
      <c r="BX50" s="174"/>
      <c r="BY50" s="174"/>
      <c r="BZ50" s="174"/>
      <c r="CA50" s="174"/>
      <c r="CB50" s="174"/>
      <c r="CC50" s="174"/>
      <c r="CD50" s="174"/>
      <c r="CE50" s="174"/>
      <c r="CF50" s="174"/>
      <c r="CG50" s="174"/>
      <c r="CH50" s="174"/>
      <c r="CI50" s="174"/>
      <c r="CJ50" s="174"/>
      <c r="CK50" s="174"/>
      <c r="CL50" s="174"/>
      <c r="CM50" s="174"/>
      <c r="CN50" s="174"/>
      <c r="CO50" s="174"/>
      <c r="CP50" s="174"/>
      <c r="CQ50" s="174"/>
      <c r="CR50" s="174"/>
      <c r="CS50" s="174"/>
      <c r="CT50" s="174"/>
      <c r="CU50" s="179">
        <f t="shared" si="92"/>
        <v>0</v>
      </c>
      <c r="CV50" s="174"/>
      <c r="CW50" s="174"/>
      <c r="CX50" s="174"/>
      <c r="CY50" s="174"/>
      <c r="CZ50" s="174"/>
      <c r="DA50" s="174"/>
      <c r="DB50" s="174"/>
      <c r="DC50" s="174"/>
      <c r="DD50" s="174"/>
      <c r="DE50" s="174"/>
      <c r="DF50" s="174"/>
      <c r="DG50" s="174"/>
      <c r="DH50" s="174"/>
      <c r="DI50" s="174"/>
      <c r="DJ50" s="174"/>
      <c r="DK50" s="174"/>
      <c r="DL50" s="174"/>
      <c r="DM50" s="174"/>
      <c r="DN50" s="174"/>
      <c r="DO50" s="174"/>
      <c r="DP50" s="174"/>
      <c r="DQ50" s="174"/>
      <c r="DR50" s="174"/>
      <c r="DS50" s="174"/>
      <c r="DT50" s="174"/>
      <c r="DU50" s="174"/>
      <c r="DV50" s="174"/>
      <c r="DW50" s="174"/>
      <c r="DX50" s="174"/>
      <c r="DY50" s="174"/>
      <c r="DZ50" s="174"/>
      <c r="EA50" s="179">
        <f t="shared" si="93"/>
        <v>0</v>
      </c>
      <c r="EB50" s="174"/>
      <c r="EC50" s="174"/>
      <c r="ED50" s="174"/>
      <c r="EE50" s="174"/>
      <c r="EF50" s="174"/>
      <c r="EG50" s="174"/>
      <c r="EH50" s="174"/>
      <c r="EI50" s="174"/>
      <c r="EJ50" s="174"/>
      <c r="EK50" s="174"/>
      <c r="EL50" s="174"/>
      <c r="EM50" s="174"/>
      <c r="EN50" s="174"/>
      <c r="EO50" s="174"/>
      <c r="EP50" s="174"/>
      <c r="EQ50" s="174"/>
      <c r="ER50" s="174"/>
      <c r="ES50" s="174"/>
      <c r="ET50" s="174"/>
      <c r="EU50" s="174"/>
      <c r="EV50" s="174"/>
      <c r="EW50" s="174"/>
      <c r="EX50" s="174"/>
      <c r="EY50" s="174"/>
      <c r="EZ50" s="174"/>
      <c r="FA50" s="174"/>
      <c r="FB50" s="174"/>
      <c r="FC50" s="174"/>
      <c r="FD50" s="179">
        <f t="shared" si="94"/>
        <v>0</v>
      </c>
      <c r="FE50" s="174"/>
      <c r="FF50" s="174"/>
      <c r="FG50" s="174"/>
      <c r="FH50" s="174"/>
      <c r="FI50" s="174"/>
      <c r="FJ50" s="174"/>
      <c r="FK50" s="174"/>
      <c r="FL50" s="174"/>
      <c r="FM50" s="174"/>
      <c r="FN50" s="174"/>
      <c r="FO50" s="174"/>
      <c r="FP50" s="174"/>
      <c r="FQ50" s="174"/>
      <c r="FR50" s="174"/>
      <c r="FS50" s="174"/>
      <c r="FT50" s="174"/>
      <c r="FU50" s="174"/>
      <c r="FV50" s="174"/>
      <c r="FW50" s="174"/>
      <c r="FX50" s="174"/>
      <c r="FY50" s="174"/>
      <c r="FZ50" s="174"/>
      <c r="GA50" s="174"/>
      <c r="GB50" s="174"/>
      <c r="GC50" s="174"/>
      <c r="GD50" s="174"/>
      <c r="GE50" s="174"/>
      <c r="GF50" s="174"/>
      <c r="GG50" s="174"/>
      <c r="GH50" s="174"/>
      <c r="GI50" s="174"/>
      <c r="GJ50" s="179">
        <f t="shared" si="95"/>
        <v>0</v>
      </c>
      <c r="GK50" s="174"/>
      <c r="GL50" s="174"/>
      <c r="GM50" s="174"/>
      <c r="GN50" s="174"/>
      <c r="GO50" s="174"/>
      <c r="GP50" s="174"/>
      <c r="GQ50" s="174"/>
      <c r="GR50" s="174"/>
      <c r="GS50" s="174"/>
      <c r="GT50" s="174"/>
      <c r="GU50" s="174"/>
      <c r="GV50" s="174"/>
      <c r="GW50" s="174"/>
      <c r="GX50" s="174"/>
      <c r="GY50" s="174"/>
      <c r="GZ50" s="174"/>
      <c r="HA50" s="174"/>
      <c r="HB50" s="174"/>
      <c r="HC50" s="174"/>
      <c r="HD50" s="174"/>
      <c r="HE50" s="174"/>
      <c r="HF50" s="174"/>
      <c r="HG50" s="174"/>
      <c r="HH50" s="174"/>
      <c r="HI50" s="174"/>
      <c r="HJ50" s="174"/>
      <c r="HK50" s="174"/>
      <c r="HL50" s="174"/>
      <c r="HM50" s="174"/>
      <c r="HN50" s="174"/>
    </row>
    <row r="51" spans="1:222" ht="16.5" hidden="1" outlineLevel="1" thickBot="1" x14ac:dyDescent="0.3">
      <c r="A51" s="53">
        <v>46</v>
      </c>
      <c r="B51" s="56" t="str">
        <f>VLOOKUP(A51,Config!$A$8:$B$176,2,0)</f>
        <v>FOLHA PJ</v>
      </c>
      <c r="C51" s="57"/>
      <c r="D51" s="61"/>
      <c r="E51" s="174">
        <f>SUMIFS('C. a Pagar'!$G$7:$G$1048576,'C. a Pagar'!$D$7:$D$1048576,'FC 180'!$B51,'C. a Pagar'!$C$7:$C$1048576,'FC 180'!E$5)</f>
        <v>0</v>
      </c>
      <c r="F51" s="174">
        <f>SUMIFS('C. a Pagar'!$G$7:$G$1048576,'C. a Pagar'!$D$7:$D$1048576,'FC 180'!$B51,'C. a Pagar'!$C$7:$C$1048576,'FC 180'!F$5)</f>
        <v>0</v>
      </c>
      <c r="G51" s="174">
        <f>SUMIFS('C. a Pagar'!$G$7:$G$1048576,'C. a Pagar'!$D$7:$D$1048576,'FC 180'!$B51,'C. a Pagar'!$C$7:$C$1048576,'FC 180'!G$5)</f>
        <v>0</v>
      </c>
      <c r="H51" s="174">
        <f>SUMIFS('C. a Pagar'!$G$7:$G$1048576,'C. a Pagar'!$D$7:$D$1048576,'FC 180'!$B51,'C. a Pagar'!$C$7:$C$1048576,'FC 180'!H$5)</f>
        <v>0</v>
      </c>
      <c r="I51" s="174">
        <f>SUMIFS('C. a Pagar'!$G$7:$G$1048576,'C. a Pagar'!$D$7:$D$1048576,'FC 180'!$B51,'C. a Pagar'!$C$7:$C$1048576,'FC 180'!I$5)</f>
        <v>0</v>
      </c>
      <c r="J51" s="174">
        <f>SUMIFS('C. a Pagar'!$G$7:$G$1048576,'C. a Pagar'!$D$7:$D$1048576,'FC 180'!$B51,'C. a Pagar'!$C$7:$C$1048576,'FC 180'!J$5)</f>
        <v>0</v>
      </c>
      <c r="K51" s="174">
        <f>SUMIFS('C. a Pagar'!$G$7:$G$1048576,'C. a Pagar'!$D$7:$D$1048576,'FC 180'!$B51,'C. a Pagar'!$C$7:$C$1048576,'FC 180'!K$5)</f>
        <v>0</v>
      </c>
      <c r="L51" s="174">
        <f>SUMIFS('C. a Pagar'!$G$7:$G$1048576,'C. a Pagar'!$D$7:$D$1048576,'FC 180'!$B51,'C. a Pagar'!$C$7:$C$1048576,'FC 180'!L$5)</f>
        <v>0</v>
      </c>
      <c r="M51" s="174">
        <f>SUMIFS('C. a Pagar'!$G$7:$G$1048576,'C. a Pagar'!$D$7:$D$1048576,'FC 180'!$B51,'C. a Pagar'!$C$7:$C$1048576,'FC 180'!M$5)</f>
        <v>0</v>
      </c>
      <c r="N51" s="174">
        <f>SUMIFS('C. a Pagar'!$G$7:$G$1048576,'C. a Pagar'!$D$7:$D$1048576,'FC 180'!$B51,'C. a Pagar'!$C$7:$C$1048576,'FC 180'!N$5)</f>
        <v>0</v>
      </c>
      <c r="O51" s="174">
        <f>SUMIFS('C. a Pagar'!$G$7:$G$1048576,'C. a Pagar'!$D$7:$D$1048576,'FC 180'!$B51,'C. a Pagar'!$C$7:$C$1048576,'FC 180'!O$5)</f>
        <v>0</v>
      </c>
      <c r="P51" s="174">
        <f>SUMIFS('C. a Pagar'!$G$7:$G$1048576,'C. a Pagar'!$D$7:$D$1048576,'FC 180'!$B51,'C. a Pagar'!$C$7:$C$1048576,'FC 180'!P$5)</f>
        <v>0</v>
      </c>
      <c r="Q51" s="174">
        <f>SUMIFS('C. a Pagar'!$G$7:$G$1048576,'C. a Pagar'!$D$7:$D$1048576,'FC 180'!$B51,'C. a Pagar'!$C$7:$C$1048576,'FC 180'!Q$5)</f>
        <v>0</v>
      </c>
      <c r="R51" s="174">
        <f>SUMIFS('C. a Pagar'!$G$7:$G$1048576,'C. a Pagar'!$D$7:$D$1048576,'FC 180'!$B51,'C. a Pagar'!$C$7:$C$1048576,'FC 180'!R$5)</f>
        <v>0</v>
      </c>
      <c r="S51" s="174">
        <f>SUMIFS('C. a Pagar'!$G$7:$G$1048576,'C. a Pagar'!$D$7:$D$1048576,'FC 180'!$B51,'C. a Pagar'!$C$7:$C$1048576,'FC 180'!S$5)</f>
        <v>0</v>
      </c>
      <c r="T51" s="174">
        <f>SUMIFS('C. a Pagar'!$G$7:$G$1048576,'C. a Pagar'!$D$7:$D$1048576,'FC 180'!$B51,'C. a Pagar'!$C$7:$C$1048576,'FC 180'!T$5)</f>
        <v>0</v>
      </c>
      <c r="U51" s="174">
        <f>SUMIFS('C. a Pagar'!$G$7:$G$1048576,'C. a Pagar'!$D$7:$D$1048576,'FC 180'!$B51,'C. a Pagar'!$C$7:$C$1048576,'FC 180'!U$5)</f>
        <v>0</v>
      </c>
      <c r="V51" s="174">
        <f>SUMIFS('C. a Pagar'!$G$7:$G$1048576,'C. a Pagar'!$D$7:$D$1048576,'FC 180'!$B51,'C. a Pagar'!$C$7:$C$1048576,'FC 180'!V$5)</f>
        <v>0</v>
      </c>
      <c r="W51" s="174">
        <f>SUMIFS('C. a Pagar'!$G$7:$G$1048576,'C. a Pagar'!$D$7:$D$1048576,'FC 180'!$B51,'C. a Pagar'!$C$7:$C$1048576,'FC 180'!W$5)</f>
        <v>0</v>
      </c>
      <c r="X51" s="174">
        <f>SUMIFS('C. a Pagar'!$G$7:$G$1048576,'C. a Pagar'!$D$7:$D$1048576,'FC 180'!$B51,'C. a Pagar'!$C$7:$C$1048576,'FC 180'!X$5)</f>
        <v>0</v>
      </c>
      <c r="Y51" s="174">
        <f>SUMIFS('C. a Pagar'!$G$7:$G$1048576,'C. a Pagar'!$D$7:$D$1048576,'FC 180'!$B51,'C. a Pagar'!$C$7:$C$1048576,'FC 180'!Y$5)</f>
        <v>0</v>
      </c>
      <c r="Z51" s="174">
        <f>SUMIFS('C. a Pagar'!$G$7:$G$1048576,'C. a Pagar'!$D$7:$D$1048576,'FC 180'!$B51,'C. a Pagar'!$C$7:$C$1048576,'FC 180'!Z$5)</f>
        <v>0</v>
      </c>
      <c r="AA51" s="174">
        <f>SUMIFS('C. a Pagar'!$G$7:$G$1048576,'C. a Pagar'!$D$7:$D$1048576,'FC 180'!$B51,'C. a Pagar'!$C$7:$C$1048576,'FC 180'!AA$5)</f>
        <v>0</v>
      </c>
      <c r="AB51" s="174">
        <f>SUMIFS('C. a Pagar'!$G$7:$G$1048576,'C. a Pagar'!$D$7:$D$1048576,'FC 180'!$B51,'C. a Pagar'!$C$7:$C$1048576,'FC 180'!AB$5)</f>
        <v>0</v>
      </c>
      <c r="AC51" s="174">
        <f>SUMIFS('C. a Pagar'!$G$7:$G$1048576,'C. a Pagar'!$D$7:$D$1048576,'FC 180'!$B51,'C. a Pagar'!$C$7:$C$1048576,'FC 180'!AC$5)</f>
        <v>0</v>
      </c>
      <c r="AD51" s="174">
        <f>SUMIFS('C. a Pagar'!$G$7:$G$1048576,'C. a Pagar'!$D$7:$D$1048576,'FC 180'!$B51,'C. a Pagar'!$C$7:$C$1048576,'FC 180'!AD$5)</f>
        <v>0</v>
      </c>
      <c r="AE51" s="174">
        <f>SUMIFS('C. a Pagar'!$G$7:$G$1048576,'C. a Pagar'!$D$7:$D$1048576,'FC 180'!$B51,'C. a Pagar'!$C$7:$C$1048576,'FC 180'!AE$5)</f>
        <v>0</v>
      </c>
      <c r="AF51" s="174">
        <f>SUMIFS('C. a Pagar'!$G$7:$G$1048576,'C. a Pagar'!$D$7:$D$1048576,'FC 180'!$B51,'C. a Pagar'!$C$7:$C$1048576,'FC 180'!AF$5)</f>
        <v>0</v>
      </c>
      <c r="AG51" s="174">
        <f>SUMIFS('C. a Pagar'!$G$7:$G$1048576,'C. a Pagar'!$D$7:$D$1048576,'FC 180'!$B51,'C. a Pagar'!$C$7:$C$1048576,'FC 180'!AG$5)</f>
        <v>0</v>
      </c>
      <c r="AH51" s="174">
        <f>SUMIFS('C. a Pagar'!$G$7:$G$1048576,'C. a Pagar'!$D$7:$D$1048576,'FC 180'!$B51,'C. a Pagar'!$C$7:$C$1048576,'FC 180'!AH$5)</f>
        <v>0</v>
      </c>
      <c r="AI51" s="174">
        <f>SUMIFS('C. a Pagar'!$G$7:$G$1048576,'C. a Pagar'!$D$7:$D$1048576,'FC 180'!$B51,'C. a Pagar'!$C$7:$C$1048576,'FC 180'!AI$5)</f>
        <v>0</v>
      </c>
      <c r="AJ51" s="179">
        <f t="shared" si="90"/>
        <v>0</v>
      </c>
      <c r="AK51" s="174">
        <f>SUMIFS('C. a Pagar'!$G$7:$G$1048576,'C. a Pagar'!$D$7:$D$1048576,'FC 180'!$B51,'C. a Pagar'!$C$7:$C$1048576,'FC 180'!AK$5)</f>
        <v>0</v>
      </c>
      <c r="AL51" s="174">
        <f>SUMIFS('C. a Pagar'!$G$7:$G$1048576,'C. a Pagar'!$D$7:$D$1048576,'FC 180'!$B51,'C. a Pagar'!$C$7:$C$1048576,'FC 180'!AL$5)</f>
        <v>0</v>
      </c>
      <c r="AM51" s="174">
        <f>SUMIFS('C. a Pagar'!$G$7:$G$1048576,'C. a Pagar'!$D$7:$D$1048576,'FC 180'!$B51,'C. a Pagar'!$C$7:$C$1048576,'FC 180'!AM$5)</f>
        <v>0</v>
      </c>
      <c r="AN51" s="174">
        <f>SUMIFS('C. a Pagar'!$G$7:$G$1048576,'C. a Pagar'!$D$7:$D$1048576,'FC 180'!$B51,'C. a Pagar'!$C$7:$C$1048576,'FC 180'!AN$5)</f>
        <v>0</v>
      </c>
      <c r="AO51" s="174">
        <f>SUMIFS('C. a Pagar'!$G$7:$G$1048576,'C. a Pagar'!$D$7:$D$1048576,'FC 180'!$B51,'C. a Pagar'!$C$7:$C$1048576,'FC 180'!AO$5)</f>
        <v>0</v>
      </c>
      <c r="AP51" s="174">
        <f>SUMIFS('C. a Pagar'!$G$7:$G$1048576,'C. a Pagar'!$D$7:$D$1048576,'FC 180'!$B51,'C. a Pagar'!$C$7:$C$1048576,'FC 180'!AP$5)</f>
        <v>0</v>
      </c>
      <c r="AQ51" s="174">
        <f>SUMIFS('C. a Pagar'!$G$7:$G$1048576,'C. a Pagar'!$D$7:$D$1048576,'FC 180'!$B51,'C. a Pagar'!$C$7:$C$1048576,'FC 180'!AQ$5)</f>
        <v>0</v>
      </c>
      <c r="AR51" s="174">
        <f>SUMIFS('C. a Pagar'!$G$7:$G$1048576,'C. a Pagar'!$D$7:$D$1048576,'FC 180'!$B51,'C. a Pagar'!$C$7:$C$1048576,'FC 180'!AR$5)</f>
        <v>0</v>
      </c>
      <c r="AS51" s="174">
        <f>SUMIFS('C. a Pagar'!$G$7:$G$1048576,'C. a Pagar'!$D$7:$D$1048576,'FC 180'!$B51,'C. a Pagar'!$C$7:$C$1048576,'FC 180'!AS$5)</f>
        <v>0</v>
      </c>
      <c r="AT51" s="174">
        <f>SUMIFS('C. a Pagar'!$G$7:$G$1048576,'C. a Pagar'!$D$7:$D$1048576,'FC 180'!$B51,'C. a Pagar'!$C$7:$C$1048576,'FC 180'!AT$5)</f>
        <v>0</v>
      </c>
      <c r="AU51" s="174">
        <f>SUMIFS('C. a Pagar'!$G$7:$G$1048576,'C. a Pagar'!$D$7:$D$1048576,'FC 180'!$B51,'C. a Pagar'!$C$7:$C$1048576,'FC 180'!AU$5)</f>
        <v>0</v>
      </c>
      <c r="AV51" s="174">
        <f>SUMIFS('C. a Pagar'!$G$7:$G$1048576,'C. a Pagar'!$D$7:$D$1048576,'FC 180'!$B51,'C. a Pagar'!$C$7:$C$1048576,'FC 180'!AV$5)</f>
        <v>0</v>
      </c>
      <c r="AW51" s="174">
        <f>SUMIFS('C. a Pagar'!$G$7:$G$1048576,'C. a Pagar'!$D$7:$D$1048576,'FC 180'!$B51,'C. a Pagar'!$C$7:$C$1048576,'FC 180'!AW$5)</f>
        <v>0</v>
      </c>
      <c r="AX51" s="174">
        <f>SUMIFS('C. a Pagar'!$G$7:$G$1048576,'C. a Pagar'!$D$7:$D$1048576,'FC 180'!$B51,'C. a Pagar'!$C$7:$C$1048576,'FC 180'!AX$5)</f>
        <v>0</v>
      </c>
      <c r="AY51" s="174">
        <f>SUMIFS('C. a Pagar'!$G$7:$G$1048576,'C. a Pagar'!$D$7:$D$1048576,'FC 180'!$B51,'C. a Pagar'!$C$7:$C$1048576,'FC 180'!AY$5)</f>
        <v>0</v>
      </c>
      <c r="AZ51" s="174">
        <f>SUMIFS('C. a Pagar'!$G$7:$G$1048576,'C. a Pagar'!$D$7:$D$1048576,'FC 180'!$B51,'C. a Pagar'!$C$7:$C$1048576,'FC 180'!AZ$5)</f>
        <v>0</v>
      </c>
      <c r="BA51" s="174">
        <f>SUMIFS('C. a Pagar'!$G$7:$G$1048576,'C. a Pagar'!$D$7:$D$1048576,'FC 180'!$B51,'C. a Pagar'!$C$7:$C$1048576,'FC 180'!BA$5)</f>
        <v>0</v>
      </c>
      <c r="BB51" s="174">
        <f>SUMIFS('C. a Pagar'!$G$7:$G$1048576,'C. a Pagar'!$D$7:$D$1048576,'FC 180'!$B51,'C. a Pagar'!$C$7:$C$1048576,'FC 180'!BB$5)</f>
        <v>0</v>
      </c>
      <c r="BC51" s="174">
        <f>SUMIFS('C. a Pagar'!$G$7:$G$1048576,'C. a Pagar'!$D$7:$D$1048576,'FC 180'!$B51,'C. a Pagar'!$C$7:$C$1048576,'FC 180'!BC$5)</f>
        <v>0</v>
      </c>
      <c r="BD51" s="174">
        <f>SUMIFS('C. a Pagar'!$G$7:$G$1048576,'C. a Pagar'!$D$7:$D$1048576,'FC 180'!$B51,'C. a Pagar'!$C$7:$C$1048576,'FC 180'!BD$5)</f>
        <v>0</v>
      </c>
      <c r="BE51" s="174">
        <f>SUMIFS('C. a Pagar'!$G$7:$G$1048576,'C. a Pagar'!$D$7:$D$1048576,'FC 180'!$B51,'C. a Pagar'!$C$7:$C$1048576,'FC 180'!BE$5)</f>
        <v>0</v>
      </c>
      <c r="BF51" s="174">
        <f>SUMIFS('C. a Pagar'!$G$7:$G$1048576,'C. a Pagar'!$D$7:$D$1048576,'FC 180'!$B51,'C. a Pagar'!$C$7:$C$1048576,'FC 180'!BF$5)</f>
        <v>0</v>
      </c>
      <c r="BG51" s="174">
        <f>SUMIFS('C. a Pagar'!$G$7:$G$1048576,'C. a Pagar'!$D$7:$D$1048576,'FC 180'!$B51,'C. a Pagar'!$C$7:$C$1048576,'FC 180'!BG$5)</f>
        <v>0</v>
      </c>
      <c r="BH51" s="174">
        <f>SUMIFS('C. a Pagar'!$G$7:$G$1048576,'C. a Pagar'!$D$7:$D$1048576,'FC 180'!$B51,'C. a Pagar'!$C$7:$C$1048576,'FC 180'!BH$5)</f>
        <v>0</v>
      </c>
      <c r="BI51" s="174">
        <f>SUMIFS('C. a Pagar'!$G$7:$G$1048576,'C. a Pagar'!$D$7:$D$1048576,'FC 180'!$B51,'C. a Pagar'!$C$7:$C$1048576,'FC 180'!BI$5)</f>
        <v>0</v>
      </c>
      <c r="BJ51" s="174">
        <f>SUMIFS('C. a Pagar'!$G$7:$G$1048576,'C. a Pagar'!$D$7:$D$1048576,'FC 180'!$B51,'C. a Pagar'!$C$7:$C$1048576,'FC 180'!BJ$5)</f>
        <v>0</v>
      </c>
      <c r="BK51" s="174">
        <f>SUMIFS('C. a Pagar'!$G$7:$G$1048576,'C. a Pagar'!$D$7:$D$1048576,'FC 180'!$B51,'C. a Pagar'!$C$7:$C$1048576,'FC 180'!BK$5)</f>
        <v>0</v>
      </c>
      <c r="BL51" s="174">
        <f>SUMIFS('C. a Pagar'!$G$7:$G$1048576,'C. a Pagar'!$D$7:$D$1048576,'FC 180'!$B51,'C. a Pagar'!$C$7:$C$1048576,'FC 180'!BL$5)</f>
        <v>0</v>
      </c>
      <c r="BM51" s="174">
        <f>SUMIFS('C. a Pagar'!$G$7:$G$1048576,'C. a Pagar'!$D$7:$D$1048576,'FC 180'!$B51,'C. a Pagar'!$C$7:$C$1048576,'FC 180'!BM$5)</f>
        <v>0</v>
      </c>
      <c r="BN51" s="174">
        <f>SUMIFS('C. a Pagar'!$G$7:$G$1048576,'C. a Pagar'!$D$7:$D$1048576,'FC 180'!$B51,'C. a Pagar'!$C$7:$C$1048576,'FC 180'!BN$5)</f>
        <v>0</v>
      </c>
      <c r="BO51" s="179">
        <f t="shared" si="91"/>
        <v>0</v>
      </c>
      <c r="BP51" s="174"/>
      <c r="BQ51" s="174"/>
      <c r="BR51" s="174"/>
      <c r="BS51" s="174"/>
      <c r="BT51" s="174"/>
      <c r="BU51" s="174"/>
      <c r="BV51" s="174"/>
      <c r="BW51" s="174"/>
      <c r="BX51" s="174"/>
      <c r="BY51" s="174"/>
      <c r="BZ51" s="174"/>
      <c r="CA51" s="174"/>
      <c r="CB51" s="174"/>
      <c r="CC51" s="174"/>
      <c r="CD51" s="174"/>
      <c r="CE51" s="174"/>
      <c r="CF51" s="174"/>
      <c r="CG51" s="174"/>
      <c r="CH51" s="174"/>
      <c r="CI51" s="174"/>
      <c r="CJ51" s="174"/>
      <c r="CK51" s="174"/>
      <c r="CL51" s="174"/>
      <c r="CM51" s="174"/>
      <c r="CN51" s="174"/>
      <c r="CO51" s="174"/>
      <c r="CP51" s="174"/>
      <c r="CQ51" s="174"/>
      <c r="CR51" s="174"/>
      <c r="CS51" s="174"/>
      <c r="CT51" s="174"/>
      <c r="CU51" s="179">
        <f t="shared" si="92"/>
        <v>0</v>
      </c>
      <c r="CV51" s="174"/>
      <c r="CW51" s="174"/>
      <c r="CX51" s="174"/>
      <c r="CY51" s="174"/>
      <c r="CZ51" s="174"/>
      <c r="DA51" s="174"/>
      <c r="DB51" s="174"/>
      <c r="DC51" s="174"/>
      <c r="DD51" s="174"/>
      <c r="DE51" s="174"/>
      <c r="DF51" s="174"/>
      <c r="DG51" s="174"/>
      <c r="DH51" s="174"/>
      <c r="DI51" s="174"/>
      <c r="DJ51" s="174"/>
      <c r="DK51" s="174"/>
      <c r="DL51" s="174"/>
      <c r="DM51" s="174"/>
      <c r="DN51" s="174"/>
      <c r="DO51" s="174"/>
      <c r="DP51" s="174"/>
      <c r="DQ51" s="174"/>
      <c r="DR51" s="174"/>
      <c r="DS51" s="174"/>
      <c r="DT51" s="174"/>
      <c r="DU51" s="174"/>
      <c r="DV51" s="174"/>
      <c r="DW51" s="174"/>
      <c r="DX51" s="174"/>
      <c r="DY51" s="174"/>
      <c r="DZ51" s="174"/>
      <c r="EA51" s="179">
        <f t="shared" si="93"/>
        <v>0</v>
      </c>
      <c r="EB51" s="174"/>
      <c r="EC51" s="174"/>
      <c r="ED51" s="174"/>
      <c r="EE51" s="174"/>
      <c r="EF51" s="174"/>
      <c r="EG51" s="174"/>
      <c r="EH51" s="174"/>
      <c r="EI51" s="174"/>
      <c r="EJ51" s="174"/>
      <c r="EK51" s="174"/>
      <c r="EL51" s="174"/>
      <c r="EM51" s="174"/>
      <c r="EN51" s="174"/>
      <c r="EO51" s="174"/>
      <c r="EP51" s="174"/>
      <c r="EQ51" s="174"/>
      <c r="ER51" s="174"/>
      <c r="ES51" s="174"/>
      <c r="ET51" s="174"/>
      <c r="EU51" s="174"/>
      <c r="EV51" s="174"/>
      <c r="EW51" s="174"/>
      <c r="EX51" s="174"/>
      <c r="EY51" s="174"/>
      <c r="EZ51" s="174"/>
      <c r="FA51" s="174"/>
      <c r="FB51" s="174"/>
      <c r="FC51" s="174"/>
      <c r="FD51" s="179">
        <f t="shared" si="94"/>
        <v>0</v>
      </c>
      <c r="FE51" s="174"/>
      <c r="FF51" s="174"/>
      <c r="FG51" s="174"/>
      <c r="FH51" s="174"/>
      <c r="FI51" s="174"/>
      <c r="FJ51" s="174"/>
      <c r="FK51" s="174"/>
      <c r="FL51" s="174"/>
      <c r="FM51" s="174"/>
      <c r="FN51" s="174"/>
      <c r="FO51" s="174"/>
      <c r="FP51" s="174"/>
      <c r="FQ51" s="174"/>
      <c r="FR51" s="174"/>
      <c r="FS51" s="174"/>
      <c r="FT51" s="174"/>
      <c r="FU51" s="174"/>
      <c r="FV51" s="174"/>
      <c r="FW51" s="174"/>
      <c r="FX51" s="174"/>
      <c r="FY51" s="174"/>
      <c r="FZ51" s="174"/>
      <c r="GA51" s="174"/>
      <c r="GB51" s="174"/>
      <c r="GC51" s="174"/>
      <c r="GD51" s="174"/>
      <c r="GE51" s="174"/>
      <c r="GF51" s="174"/>
      <c r="GG51" s="174"/>
      <c r="GH51" s="174"/>
      <c r="GI51" s="174"/>
      <c r="GJ51" s="179">
        <f t="shared" si="95"/>
        <v>0</v>
      </c>
      <c r="GK51" s="174"/>
      <c r="GL51" s="174"/>
      <c r="GM51" s="174"/>
      <c r="GN51" s="174"/>
      <c r="GO51" s="174"/>
      <c r="GP51" s="174"/>
      <c r="GQ51" s="174"/>
      <c r="GR51" s="174"/>
      <c r="GS51" s="174"/>
      <c r="GT51" s="174"/>
      <c r="GU51" s="174"/>
      <c r="GV51" s="174"/>
      <c r="GW51" s="174"/>
      <c r="GX51" s="174"/>
      <c r="GY51" s="174"/>
      <c r="GZ51" s="174"/>
      <c r="HA51" s="174"/>
      <c r="HB51" s="174"/>
      <c r="HC51" s="174"/>
      <c r="HD51" s="174"/>
      <c r="HE51" s="174"/>
      <c r="HF51" s="174"/>
      <c r="HG51" s="174"/>
      <c r="HH51" s="174"/>
      <c r="HI51" s="174"/>
      <c r="HJ51" s="174"/>
      <c r="HK51" s="174"/>
      <c r="HL51" s="174"/>
      <c r="HM51" s="174"/>
      <c r="HN51" s="174"/>
    </row>
    <row r="52" spans="1:222" ht="16.5" hidden="1" outlineLevel="1" thickBot="1" x14ac:dyDescent="0.3">
      <c r="A52" s="53">
        <v>47</v>
      </c>
      <c r="B52" s="56" t="str">
        <f>VLOOKUP(A52,Config!$A$8:$B$176,2,0)</f>
        <v>GRATIFICAÇÕES</v>
      </c>
      <c r="C52" s="57"/>
      <c r="D52" s="61"/>
      <c r="E52" s="174">
        <f>SUMIFS('C. a Pagar'!$G$7:$G$1048576,'C. a Pagar'!$D$7:$D$1048576,'FC 180'!$B52,'C. a Pagar'!$C$7:$C$1048576,'FC 180'!E$5)</f>
        <v>0</v>
      </c>
      <c r="F52" s="174">
        <f>SUMIFS('C. a Pagar'!$G$7:$G$1048576,'C. a Pagar'!$D$7:$D$1048576,'FC 180'!$B52,'C. a Pagar'!$C$7:$C$1048576,'FC 180'!F$5)</f>
        <v>0</v>
      </c>
      <c r="G52" s="174">
        <f>SUMIFS('C. a Pagar'!$G$7:$G$1048576,'C. a Pagar'!$D$7:$D$1048576,'FC 180'!$B52,'C. a Pagar'!$C$7:$C$1048576,'FC 180'!G$5)</f>
        <v>0</v>
      </c>
      <c r="H52" s="174">
        <f>SUMIFS('C. a Pagar'!$G$7:$G$1048576,'C. a Pagar'!$D$7:$D$1048576,'FC 180'!$B52,'C. a Pagar'!$C$7:$C$1048576,'FC 180'!H$5)</f>
        <v>0</v>
      </c>
      <c r="I52" s="174">
        <f>SUMIFS('C. a Pagar'!$G$7:$G$1048576,'C. a Pagar'!$D$7:$D$1048576,'FC 180'!$B52,'C. a Pagar'!$C$7:$C$1048576,'FC 180'!I$5)</f>
        <v>0</v>
      </c>
      <c r="J52" s="174">
        <f>SUMIFS('C. a Pagar'!$G$7:$G$1048576,'C. a Pagar'!$D$7:$D$1048576,'FC 180'!$B52,'C. a Pagar'!$C$7:$C$1048576,'FC 180'!J$5)</f>
        <v>0</v>
      </c>
      <c r="K52" s="174">
        <f>SUMIFS('C. a Pagar'!$G$7:$G$1048576,'C. a Pagar'!$D$7:$D$1048576,'FC 180'!$B52,'C. a Pagar'!$C$7:$C$1048576,'FC 180'!K$5)</f>
        <v>0</v>
      </c>
      <c r="L52" s="174">
        <f>SUMIFS('C. a Pagar'!$G$7:$G$1048576,'C. a Pagar'!$D$7:$D$1048576,'FC 180'!$B52,'C. a Pagar'!$C$7:$C$1048576,'FC 180'!L$5)</f>
        <v>0</v>
      </c>
      <c r="M52" s="174">
        <f>SUMIFS('C. a Pagar'!$G$7:$G$1048576,'C. a Pagar'!$D$7:$D$1048576,'FC 180'!$B52,'C. a Pagar'!$C$7:$C$1048576,'FC 180'!M$5)</f>
        <v>0</v>
      </c>
      <c r="N52" s="174">
        <f>SUMIFS('C. a Pagar'!$G$7:$G$1048576,'C. a Pagar'!$D$7:$D$1048576,'FC 180'!$B52,'C. a Pagar'!$C$7:$C$1048576,'FC 180'!N$5)</f>
        <v>0</v>
      </c>
      <c r="O52" s="174">
        <f>SUMIFS('C. a Pagar'!$G$7:$G$1048576,'C. a Pagar'!$D$7:$D$1048576,'FC 180'!$B52,'C. a Pagar'!$C$7:$C$1048576,'FC 180'!O$5)</f>
        <v>0</v>
      </c>
      <c r="P52" s="174">
        <f>SUMIFS('C. a Pagar'!$G$7:$G$1048576,'C. a Pagar'!$D$7:$D$1048576,'FC 180'!$B52,'C. a Pagar'!$C$7:$C$1048576,'FC 180'!P$5)</f>
        <v>0</v>
      </c>
      <c r="Q52" s="174">
        <f>SUMIFS('C. a Pagar'!$G$7:$G$1048576,'C. a Pagar'!$D$7:$D$1048576,'FC 180'!$B52,'C. a Pagar'!$C$7:$C$1048576,'FC 180'!Q$5)</f>
        <v>0</v>
      </c>
      <c r="R52" s="174">
        <f>SUMIFS('C. a Pagar'!$G$7:$G$1048576,'C. a Pagar'!$D$7:$D$1048576,'FC 180'!$B52,'C. a Pagar'!$C$7:$C$1048576,'FC 180'!R$5)</f>
        <v>0</v>
      </c>
      <c r="S52" s="174">
        <f>SUMIFS('C. a Pagar'!$G$7:$G$1048576,'C. a Pagar'!$D$7:$D$1048576,'FC 180'!$B52,'C. a Pagar'!$C$7:$C$1048576,'FC 180'!S$5)</f>
        <v>0</v>
      </c>
      <c r="T52" s="174">
        <f>SUMIFS('C. a Pagar'!$G$7:$G$1048576,'C. a Pagar'!$D$7:$D$1048576,'FC 180'!$B52,'C. a Pagar'!$C$7:$C$1048576,'FC 180'!T$5)</f>
        <v>0</v>
      </c>
      <c r="U52" s="174">
        <f>SUMIFS('C. a Pagar'!$G$7:$G$1048576,'C. a Pagar'!$D$7:$D$1048576,'FC 180'!$B52,'C. a Pagar'!$C$7:$C$1048576,'FC 180'!U$5)</f>
        <v>0</v>
      </c>
      <c r="V52" s="174">
        <f>SUMIFS('C. a Pagar'!$G$7:$G$1048576,'C. a Pagar'!$D$7:$D$1048576,'FC 180'!$B52,'C. a Pagar'!$C$7:$C$1048576,'FC 180'!V$5)</f>
        <v>0</v>
      </c>
      <c r="W52" s="174">
        <f>SUMIFS('C. a Pagar'!$G$7:$G$1048576,'C. a Pagar'!$D$7:$D$1048576,'FC 180'!$B52,'C. a Pagar'!$C$7:$C$1048576,'FC 180'!W$5)</f>
        <v>0</v>
      </c>
      <c r="X52" s="174">
        <f>SUMIFS('C. a Pagar'!$G$7:$G$1048576,'C. a Pagar'!$D$7:$D$1048576,'FC 180'!$B52,'C. a Pagar'!$C$7:$C$1048576,'FC 180'!X$5)</f>
        <v>0</v>
      </c>
      <c r="Y52" s="174">
        <f>SUMIFS('C. a Pagar'!$G$7:$G$1048576,'C. a Pagar'!$D$7:$D$1048576,'FC 180'!$B52,'C. a Pagar'!$C$7:$C$1048576,'FC 180'!Y$5)</f>
        <v>0</v>
      </c>
      <c r="Z52" s="174">
        <f>SUMIFS('C. a Pagar'!$G$7:$G$1048576,'C. a Pagar'!$D$7:$D$1048576,'FC 180'!$B52,'C. a Pagar'!$C$7:$C$1048576,'FC 180'!Z$5)</f>
        <v>0</v>
      </c>
      <c r="AA52" s="174">
        <f>SUMIFS('C. a Pagar'!$G$7:$G$1048576,'C. a Pagar'!$D$7:$D$1048576,'FC 180'!$B52,'C. a Pagar'!$C$7:$C$1048576,'FC 180'!AA$5)</f>
        <v>0</v>
      </c>
      <c r="AB52" s="174">
        <f>SUMIFS('C. a Pagar'!$G$7:$G$1048576,'C. a Pagar'!$D$7:$D$1048576,'FC 180'!$B52,'C. a Pagar'!$C$7:$C$1048576,'FC 180'!AB$5)</f>
        <v>0</v>
      </c>
      <c r="AC52" s="174">
        <f>SUMIFS('C. a Pagar'!$G$7:$G$1048576,'C. a Pagar'!$D$7:$D$1048576,'FC 180'!$B52,'C. a Pagar'!$C$7:$C$1048576,'FC 180'!AC$5)</f>
        <v>0</v>
      </c>
      <c r="AD52" s="174">
        <f>SUMIFS('C. a Pagar'!$G$7:$G$1048576,'C. a Pagar'!$D$7:$D$1048576,'FC 180'!$B52,'C. a Pagar'!$C$7:$C$1048576,'FC 180'!AD$5)</f>
        <v>0</v>
      </c>
      <c r="AE52" s="174">
        <f>SUMIFS('C. a Pagar'!$G$7:$G$1048576,'C. a Pagar'!$D$7:$D$1048576,'FC 180'!$B52,'C. a Pagar'!$C$7:$C$1048576,'FC 180'!AE$5)</f>
        <v>0</v>
      </c>
      <c r="AF52" s="174">
        <f>SUMIFS('C. a Pagar'!$G$7:$G$1048576,'C. a Pagar'!$D$7:$D$1048576,'FC 180'!$B52,'C. a Pagar'!$C$7:$C$1048576,'FC 180'!AF$5)</f>
        <v>0</v>
      </c>
      <c r="AG52" s="174">
        <f>SUMIFS('C. a Pagar'!$G$7:$G$1048576,'C. a Pagar'!$D$7:$D$1048576,'FC 180'!$B52,'C. a Pagar'!$C$7:$C$1048576,'FC 180'!AG$5)</f>
        <v>0</v>
      </c>
      <c r="AH52" s="174">
        <f>SUMIFS('C. a Pagar'!$G$7:$G$1048576,'C. a Pagar'!$D$7:$D$1048576,'FC 180'!$B52,'C. a Pagar'!$C$7:$C$1048576,'FC 180'!AH$5)</f>
        <v>0</v>
      </c>
      <c r="AI52" s="174">
        <f>SUMIFS('C. a Pagar'!$G$7:$G$1048576,'C. a Pagar'!$D$7:$D$1048576,'FC 180'!$B52,'C. a Pagar'!$C$7:$C$1048576,'FC 180'!AI$5)</f>
        <v>0</v>
      </c>
      <c r="AJ52" s="179">
        <f t="shared" si="90"/>
        <v>0</v>
      </c>
      <c r="AK52" s="174">
        <f>SUMIFS('C. a Pagar'!$G$7:$G$1048576,'C. a Pagar'!$D$7:$D$1048576,'FC 180'!$B52,'C. a Pagar'!$C$7:$C$1048576,'FC 180'!AK$5)</f>
        <v>0</v>
      </c>
      <c r="AL52" s="174">
        <f>SUMIFS('C. a Pagar'!$G$7:$G$1048576,'C. a Pagar'!$D$7:$D$1048576,'FC 180'!$B52,'C. a Pagar'!$C$7:$C$1048576,'FC 180'!AL$5)</f>
        <v>0</v>
      </c>
      <c r="AM52" s="174">
        <f>SUMIFS('C. a Pagar'!$G$7:$G$1048576,'C. a Pagar'!$D$7:$D$1048576,'FC 180'!$B52,'C. a Pagar'!$C$7:$C$1048576,'FC 180'!AM$5)</f>
        <v>0</v>
      </c>
      <c r="AN52" s="174">
        <f>SUMIFS('C. a Pagar'!$G$7:$G$1048576,'C. a Pagar'!$D$7:$D$1048576,'FC 180'!$B52,'C. a Pagar'!$C$7:$C$1048576,'FC 180'!AN$5)</f>
        <v>0</v>
      </c>
      <c r="AO52" s="174">
        <f>SUMIFS('C. a Pagar'!$G$7:$G$1048576,'C. a Pagar'!$D$7:$D$1048576,'FC 180'!$B52,'C. a Pagar'!$C$7:$C$1048576,'FC 180'!AO$5)</f>
        <v>0</v>
      </c>
      <c r="AP52" s="174">
        <f>SUMIFS('C. a Pagar'!$G$7:$G$1048576,'C. a Pagar'!$D$7:$D$1048576,'FC 180'!$B52,'C. a Pagar'!$C$7:$C$1048576,'FC 180'!AP$5)</f>
        <v>0</v>
      </c>
      <c r="AQ52" s="174">
        <f>SUMIFS('C. a Pagar'!$G$7:$G$1048576,'C. a Pagar'!$D$7:$D$1048576,'FC 180'!$B52,'C. a Pagar'!$C$7:$C$1048576,'FC 180'!AQ$5)</f>
        <v>0</v>
      </c>
      <c r="AR52" s="174">
        <f>SUMIFS('C. a Pagar'!$G$7:$G$1048576,'C. a Pagar'!$D$7:$D$1048576,'FC 180'!$B52,'C. a Pagar'!$C$7:$C$1048576,'FC 180'!AR$5)</f>
        <v>0</v>
      </c>
      <c r="AS52" s="174">
        <f>SUMIFS('C. a Pagar'!$G$7:$G$1048576,'C. a Pagar'!$D$7:$D$1048576,'FC 180'!$B52,'C. a Pagar'!$C$7:$C$1048576,'FC 180'!AS$5)</f>
        <v>0</v>
      </c>
      <c r="AT52" s="174">
        <f>SUMIFS('C. a Pagar'!$G$7:$G$1048576,'C. a Pagar'!$D$7:$D$1048576,'FC 180'!$B52,'C. a Pagar'!$C$7:$C$1048576,'FC 180'!AT$5)</f>
        <v>0</v>
      </c>
      <c r="AU52" s="174">
        <f>SUMIFS('C. a Pagar'!$G$7:$G$1048576,'C. a Pagar'!$D$7:$D$1048576,'FC 180'!$B52,'C. a Pagar'!$C$7:$C$1048576,'FC 180'!AU$5)</f>
        <v>0</v>
      </c>
      <c r="AV52" s="174">
        <f>SUMIFS('C. a Pagar'!$G$7:$G$1048576,'C. a Pagar'!$D$7:$D$1048576,'FC 180'!$B52,'C. a Pagar'!$C$7:$C$1048576,'FC 180'!AV$5)</f>
        <v>0</v>
      </c>
      <c r="AW52" s="174">
        <f>SUMIFS('C. a Pagar'!$G$7:$G$1048576,'C. a Pagar'!$D$7:$D$1048576,'FC 180'!$B52,'C. a Pagar'!$C$7:$C$1048576,'FC 180'!AW$5)</f>
        <v>0</v>
      </c>
      <c r="AX52" s="174">
        <f>SUMIFS('C. a Pagar'!$G$7:$G$1048576,'C. a Pagar'!$D$7:$D$1048576,'FC 180'!$B52,'C. a Pagar'!$C$7:$C$1048576,'FC 180'!AX$5)</f>
        <v>0</v>
      </c>
      <c r="AY52" s="174">
        <f>SUMIFS('C. a Pagar'!$G$7:$G$1048576,'C. a Pagar'!$D$7:$D$1048576,'FC 180'!$B52,'C. a Pagar'!$C$7:$C$1048576,'FC 180'!AY$5)</f>
        <v>0</v>
      </c>
      <c r="AZ52" s="174">
        <f>SUMIFS('C. a Pagar'!$G$7:$G$1048576,'C. a Pagar'!$D$7:$D$1048576,'FC 180'!$B52,'C. a Pagar'!$C$7:$C$1048576,'FC 180'!AZ$5)</f>
        <v>0</v>
      </c>
      <c r="BA52" s="174">
        <f>SUMIFS('C. a Pagar'!$G$7:$G$1048576,'C. a Pagar'!$D$7:$D$1048576,'FC 180'!$B52,'C. a Pagar'!$C$7:$C$1048576,'FC 180'!BA$5)</f>
        <v>0</v>
      </c>
      <c r="BB52" s="174">
        <f>SUMIFS('C. a Pagar'!$G$7:$G$1048576,'C. a Pagar'!$D$7:$D$1048576,'FC 180'!$B52,'C. a Pagar'!$C$7:$C$1048576,'FC 180'!BB$5)</f>
        <v>0</v>
      </c>
      <c r="BC52" s="174">
        <f>SUMIFS('C. a Pagar'!$G$7:$G$1048576,'C. a Pagar'!$D$7:$D$1048576,'FC 180'!$B52,'C. a Pagar'!$C$7:$C$1048576,'FC 180'!BC$5)</f>
        <v>0</v>
      </c>
      <c r="BD52" s="174">
        <f>SUMIFS('C. a Pagar'!$G$7:$G$1048576,'C. a Pagar'!$D$7:$D$1048576,'FC 180'!$B52,'C. a Pagar'!$C$7:$C$1048576,'FC 180'!BD$5)</f>
        <v>0</v>
      </c>
      <c r="BE52" s="174">
        <f>SUMIFS('C. a Pagar'!$G$7:$G$1048576,'C. a Pagar'!$D$7:$D$1048576,'FC 180'!$B52,'C. a Pagar'!$C$7:$C$1048576,'FC 180'!BE$5)</f>
        <v>0</v>
      </c>
      <c r="BF52" s="174">
        <f>SUMIFS('C. a Pagar'!$G$7:$G$1048576,'C. a Pagar'!$D$7:$D$1048576,'FC 180'!$B52,'C. a Pagar'!$C$7:$C$1048576,'FC 180'!BF$5)</f>
        <v>0</v>
      </c>
      <c r="BG52" s="174">
        <f>SUMIFS('C. a Pagar'!$G$7:$G$1048576,'C. a Pagar'!$D$7:$D$1048576,'FC 180'!$B52,'C. a Pagar'!$C$7:$C$1048576,'FC 180'!BG$5)</f>
        <v>0</v>
      </c>
      <c r="BH52" s="174">
        <f>SUMIFS('C. a Pagar'!$G$7:$G$1048576,'C. a Pagar'!$D$7:$D$1048576,'FC 180'!$B52,'C. a Pagar'!$C$7:$C$1048576,'FC 180'!BH$5)</f>
        <v>0</v>
      </c>
      <c r="BI52" s="174">
        <f>SUMIFS('C. a Pagar'!$G$7:$G$1048576,'C. a Pagar'!$D$7:$D$1048576,'FC 180'!$B52,'C. a Pagar'!$C$7:$C$1048576,'FC 180'!BI$5)</f>
        <v>0</v>
      </c>
      <c r="BJ52" s="174">
        <f>SUMIFS('C. a Pagar'!$G$7:$G$1048576,'C. a Pagar'!$D$7:$D$1048576,'FC 180'!$B52,'C. a Pagar'!$C$7:$C$1048576,'FC 180'!BJ$5)</f>
        <v>0</v>
      </c>
      <c r="BK52" s="174">
        <f>SUMIFS('C. a Pagar'!$G$7:$G$1048576,'C. a Pagar'!$D$7:$D$1048576,'FC 180'!$B52,'C. a Pagar'!$C$7:$C$1048576,'FC 180'!BK$5)</f>
        <v>0</v>
      </c>
      <c r="BL52" s="174">
        <f>SUMIFS('C. a Pagar'!$G$7:$G$1048576,'C. a Pagar'!$D$7:$D$1048576,'FC 180'!$B52,'C. a Pagar'!$C$7:$C$1048576,'FC 180'!BL$5)</f>
        <v>0</v>
      </c>
      <c r="BM52" s="174">
        <f>SUMIFS('C. a Pagar'!$G$7:$G$1048576,'C. a Pagar'!$D$7:$D$1048576,'FC 180'!$B52,'C. a Pagar'!$C$7:$C$1048576,'FC 180'!BM$5)</f>
        <v>0</v>
      </c>
      <c r="BN52" s="174">
        <f>SUMIFS('C. a Pagar'!$G$7:$G$1048576,'C. a Pagar'!$D$7:$D$1048576,'FC 180'!$B52,'C. a Pagar'!$C$7:$C$1048576,'FC 180'!BN$5)</f>
        <v>0</v>
      </c>
      <c r="BO52" s="179">
        <f t="shared" si="91"/>
        <v>0</v>
      </c>
      <c r="BP52" s="174"/>
      <c r="BQ52" s="174"/>
      <c r="BR52" s="174"/>
      <c r="BS52" s="174"/>
      <c r="BT52" s="174"/>
      <c r="BU52" s="174"/>
      <c r="BV52" s="174"/>
      <c r="BW52" s="174"/>
      <c r="BX52" s="174"/>
      <c r="BY52" s="174"/>
      <c r="BZ52" s="174"/>
      <c r="CA52" s="174"/>
      <c r="CB52" s="174"/>
      <c r="CC52" s="174"/>
      <c r="CD52" s="174"/>
      <c r="CE52" s="174"/>
      <c r="CF52" s="174"/>
      <c r="CG52" s="174"/>
      <c r="CH52" s="174"/>
      <c r="CI52" s="174"/>
      <c r="CJ52" s="174"/>
      <c r="CK52" s="174"/>
      <c r="CL52" s="174"/>
      <c r="CM52" s="174"/>
      <c r="CN52" s="174"/>
      <c r="CO52" s="174"/>
      <c r="CP52" s="174"/>
      <c r="CQ52" s="174"/>
      <c r="CR52" s="174"/>
      <c r="CS52" s="174"/>
      <c r="CT52" s="174"/>
      <c r="CU52" s="179">
        <f t="shared" si="92"/>
        <v>0</v>
      </c>
      <c r="CV52" s="174"/>
      <c r="CW52" s="174"/>
      <c r="CX52" s="174"/>
      <c r="CY52" s="174"/>
      <c r="CZ52" s="174"/>
      <c r="DA52" s="174"/>
      <c r="DB52" s="174"/>
      <c r="DC52" s="174"/>
      <c r="DD52" s="174"/>
      <c r="DE52" s="174"/>
      <c r="DF52" s="174"/>
      <c r="DG52" s="174"/>
      <c r="DH52" s="174"/>
      <c r="DI52" s="174"/>
      <c r="DJ52" s="174"/>
      <c r="DK52" s="174"/>
      <c r="DL52" s="174"/>
      <c r="DM52" s="174"/>
      <c r="DN52" s="174"/>
      <c r="DO52" s="174"/>
      <c r="DP52" s="174"/>
      <c r="DQ52" s="174"/>
      <c r="DR52" s="174"/>
      <c r="DS52" s="174"/>
      <c r="DT52" s="174"/>
      <c r="DU52" s="174"/>
      <c r="DV52" s="174"/>
      <c r="DW52" s="174"/>
      <c r="DX52" s="174"/>
      <c r="DY52" s="174"/>
      <c r="DZ52" s="174"/>
      <c r="EA52" s="179">
        <f t="shared" si="93"/>
        <v>0</v>
      </c>
      <c r="EB52" s="174"/>
      <c r="EC52" s="174"/>
      <c r="ED52" s="174"/>
      <c r="EE52" s="174"/>
      <c r="EF52" s="174"/>
      <c r="EG52" s="174"/>
      <c r="EH52" s="174"/>
      <c r="EI52" s="174"/>
      <c r="EJ52" s="174"/>
      <c r="EK52" s="174"/>
      <c r="EL52" s="174"/>
      <c r="EM52" s="174"/>
      <c r="EN52" s="174"/>
      <c r="EO52" s="174"/>
      <c r="EP52" s="174"/>
      <c r="EQ52" s="174"/>
      <c r="ER52" s="174"/>
      <c r="ES52" s="174"/>
      <c r="ET52" s="174"/>
      <c r="EU52" s="174"/>
      <c r="EV52" s="174"/>
      <c r="EW52" s="174"/>
      <c r="EX52" s="174"/>
      <c r="EY52" s="174"/>
      <c r="EZ52" s="174"/>
      <c r="FA52" s="174"/>
      <c r="FB52" s="174"/>
      <c r="FC52" s="174"/>
      <c r="FD52" s="179">
        <f t="shared" si="94"/>
        <v>0</v>
      </c>
      <c r="FE52" s="174"/>
      <c r="FF52" s="174"/>
      <c r="FG52" s="174"/>
      <c r="FH52" s="174"/>
      <c r="FI52" s="174"/>
      <c r="FJ52" s="174"/>
      <c r="FK52" s="174"/>
      <c r="FL52" s="174"/>
      <c r="FM52" s="174"/>
      <c r="FN52" s="174"/>
      <c r="FO52" s="174"/>
      <c r="FP52" s="174"/>
      <c r="FQ52" s="174"/>
      <c r="FR52" s="174"/>
      <c r="FS52" s="174"/>
      <c r="FT52" s="174"/>
      <c r="FU52" s="174"/>
      <c r="FV52" s="174"/>
      <c r="FW52" s="174"/>
      <c r="FX52" s="174"/>
      <c r="FY52" s="174"/>
      <c r="FZ52" s="174"/>
      <c r="GA52" s="174"/>
      <c r="GB52" s="174"/>
      <c r="GC52" s="174"/>
      <c r="GD52" s="174"/>
      <c r="GE52" s="174"/>
      <c r="GF52" s="174"/>
      <c r="GG52" s="174"/>
      <c r="GH52" s="174"/>
      <c r="GI52" s="174"/>
      <c r="GJ52" s="179">
        <f t="shared" si="95"/>
        <v>0</v>
      </c>
      <c r="GK52" s="174"/>
      <c r="GL52" s="174"/>
      <c r="GM52" s="174"/>
      <c r="GN52" s="174"/>
      <c r="GO52" s="174"/>
      <c r="GP52" s="174"/>
      <c r="GQ52" s="174"/>
      <c r="GR52" s="174"/>
      <c r="GS52" s="174"/>
      <c r="GT52" s="174"/>
      <c r="GU52" s="174"/>
      <c r="GV52" s="174"/>
      <c r="GW52" s="174"/>
      <c r="GX52" s="174"/>
      <c r="GY52" s="174"/>
      <c r="GZ52" s="174"/>
      <c r="HA52" s="174"/>
      <c r="HB52" s="174"/>
      <c r="HC52" s="174"/>
      <c r="HD52" s="174"/>
      <c r="HE52" s="174"/>
      <c r="HF52" s="174"/>
      <c r="HG52" s="174"/>
      <c r="HH52" s="174"/>
      <c r="HI52" s="174"/>
      <c r="HJ52" s="174"/>
      <c r="HK52" s="174"/>
      <c r="HL52" s="174"/>
      <c r="HM52" s="174"/>
      <c r="HN52" s="174"/>
    </row>
    <row r="53" spans="1:222" ht="16.5" hidden="1" outlineLevel="1" thickBot="1" x14ac:dyDescent="0.3">
      <c r="A53" s="53">
        <v>48</v>
      </c>
      <c r="B53" s="56" t="str">
        <f>VLOOKUP(A53,Config!$A$8:$B$176,2,0)</f>
        <v>HORA EXTRA</v>
      </c>
      <c r="C53" s="57"/>
      <c r="D53" s="61"/>
      <c r="E53" s="174">
        <f>SUMIFS('C. a Pagar'!$G$7:$G$1048576,'C. a Pagar'!$D$7:$D$1048576,'FC 180'!$B53,'C. a Pagar'!$C$7:$C$1048576,'FC 180'!E$5)</f>
        <v>0</v>
      </c>
      <c r="F53" s="174">
        <f>SUMIFS('C. a Pagar'!$G$7:$G$1048576,'C. a Pagar'!$D$7:$D$1048576,'FC 180'!$B53,'C. a Pagar'!$C$7:$C$1048576,'FC 180'!F$5)</f>
        <v>0</v>
      </c>
      <c r="G53" s="174">
        <f>SUMIFS('C. a Pagar'!$G$7:$G$1048576,'C. a Pagar'!$D$7:$D$1048576,'FC 180'!$B53,'C. a Pagar'!$C$7:$C$1048576,'FC 180'!G$5)</f>
        <v>0</v>
      </c>
      <c r="H53" s="174">
        <f>SUMIFS('C. a Pagar'!$G$7:$G$1048576,'C. a Pagar'!$D$7:$D$1048576,'FC 180'!$B53,'C. a Pagar'!$C$7:$C$1048576,'FC 180'!H$5)</f>
        <v>0</v>
      </c>
      <c r="I53" s="174">
        <f>SUMIFS('C. a Pagar'!$G$7:$G$1048576,'C. a Pagar'!$D$7:$D$1048576,'FC 180'!$B53,'C. a Pagar'!$C$7:$C$1048576,'FC 180'!I$5)</f>
        <v>0</v>
      </c>
      <c r="J53" s="174">
        <f>SUMIFS('C. a Pagar'!$G$7:$G$1048576,'C. a Pagar'!$D$7:$D$1048576,'FC 180'!$B53,'C. a Pagar'!$C$7:$C$1048576,'FC 180'!J$5)</f>
        <v>0</v>
      </c>
      <c r="K53" s="174">
        <f>SUMIFS('C. a Pagar'!$G$7:$G$1048576,'C. a Pagar'!$D$7:$D$1048576,'FC 180'!$B53,'C. a Pagar'!$C$7:$C$1048576,'FC 180'!K$5)</f>
        <v>0</v>
      </c>
      <c r="L53" s="174">
        <f>SUMIFS('C. a Pagar'!$G$7:$G$1048576,'C. a Pagar'!$D$7:$D$1048576,'FC 180'!$B53,'C. a Pagar'!$C$7:$C$1048576,'FC 180'!L$5)</f>
        <v>0</v>
      </c>
      <c r="M53" s="174">
        <f>SUMIFS('C. a Pagar'!$G$7:$G$1048576,'C. a Pagar'!$D$7:$D$1048576,'FC 180'!$B53,'C. a Pagar'!$C$7:$C$1048576,'FC 180'!M$5)</f>
        <v>0</v>
      </c>
      <c r="N53" s="174">
        <f>SUMIFS('C. a Pagar'!$G$7:$G$1048576,'C. a Pagar'!$D$7:$D$1048576,'FC 180'!$B53,'C. a Pagar'!$C$7:$C$1048576,'FC 180'!N$5)</f>
        <v>0</v>
      </c>
      <c r="O53" s="174">
        <f>SUMIFS('C. a Pagar'!$G$7:$G$1048576,'C. a Pagar'!$D$7:$D$1048576,'FC 180'!$B53,'C. a Pagar'!$C$7:$C$1048576,'FC 180'!O$5)</f>
        <v>0</v>
      </c>
      <c r="P53" s="174">
        <f>SUMIFS('C. a Pagar'!$G$7:$G$1048576,'C. a Pagar'!$D$7:$D$1048576,'FC 180'!$B53,'C. a Pagar'!$C$7:$C$1048576,'FC 180'!P$5)</f>
        <v>0</v>
      </c>
      <c r="Q53" s="174">
        <f>SUMIFS('C. a Pagar'!$G$7:$G$1048576,'C. a Pagar'!$D$7:$D$1048576,'FC 180'!$B53,'C. a Pagar'!$C$7:$C$1048576,'FC 180'!Q$5)</f>
        <v>0</v>
      </c>
      <c r="R53" s="174">
        <f>SUMIFS('C. a Pagar'!$G$7:$G$1048576,'C. a Pagar'!$D$7:$D$1048576,'FC 180'!$B53,'C. a Pagar'!$C$7:$C$1048576,'FC 180'!R$5)</f>
        <v>0</v>
      </c>
      <c r="S53" s="174">
        <f>SUMIFS('C. a Pagar'!$G$7:$G$1048576,'C. a Pagar'!$D$7:$D$1048576,'FC 180'!$B53,'C. a Pagar'!$C$7:$C$1048576,'FC 180'!S$5)</f>
        <v>0</v>
      </c>
      <c r="T53" s="174">
        <f>SUMIFS('C. a Pagar'!$G$7:$G$1048576,'C. a Pagar'!$D$7:$D$1048576,'FC 180'!$B53,'C. a Pagar'!$C$7:$C$1048576,'FC 180'!T$5)</f>
        <v>0</v>
      </c>
      <c r="U53" s="174">
        <f>SUMIFS('C. a Pagar'!$G$7:$G$1048576,'C. a Pagar'!$D$7:$D$1048576,'FC 180'!$B53,'C. a Pagar'!$C$7:$C$1048576,'FC 180'!U$5)</f>
        <v>0</v>
      </c>
      <c r="V53" s="174">
        <f>SUMIFS('C. a Pagar'!$G$7:$G$1048576,'C. a Pagar'!$D$7:$D$1048576,'FC 180'!$B53,'C. a Pagar'!$C$7:$C$1048576,'FC 180'!V$5)</f>
        <v>0</v>
      </c>
      <c r="W53" s="174">
        <f>SUMIFS('C. a Pagar'!$G$7:$G$1048576,'C. a Pagar'!$D$7:$D$1048576,'FC 180'!$B53,'C. a Pagar'!$C$7:$C$1048576,'FC 180'!W$5)</f>
        <v>0</v>
      </c>
      <c r="X53" s="174">
        <f>SUMIFS('C. a Pagar'!$G$7:$G$1048576,'C. a Pagar'!$D$7:$D$1048576,'FC 180'!$B53,'C. a Pagar'!$C$7:$C$1048576,'FC 180'!X$5)</f>
        <v>0</v>
      </c>
      <c r="Y53" s="174">
        <f>SUMIFS('C. a Pagar'!$G$7:$G$1048576,'C. a Pagar'!$D$7:$D$1048576,'FC 180'!$B53,'C. a Pagar'!$C$7:$C$1048576,'FC 180'!Y$5)</f>
        <v>0</v>
      </c>
      <c r="Z53" s="174">
        <f>SUMIFS('C. a Pagar'!$G$7:$G$1048576,'C. a Pagar'!$D$7:$D$1048576,'FC 180'!$B53,'C. a Pagar'!$C$7:$C$1048576,'FC 180'!Z$5)</f>
        <v>0</v>
      </c>
      <c r="AA53" s="174">
        <f>SUMIFS('C. a Pagar'!$G$7:$G$1048576,'C. a Pagar'!$D$7:$D$1048576,'FC 180'!$B53,'C. a Pagar'!$C$7:$C$1048576,'FC 180'!AA$5)</f>
        <v>0</v>
      </c>
      <c r="AB53" s="174">
        <f>SUMIFS('C. a Pagar'!$G$7:$G$1048576,'C. a Pagar'!$D$7:$D$1048576,'FC 180'!$B53,'C. a Pagar'!$C$7:$C$1048576,'FC 180'!AB$5)</f>
        <v>0</v>
      </c>
      <c r="AC53" s="174">
        <f>SUMIFS('C. a Pagar'!$G$7:$G$1048576,'C. a Pagar'!$D$7:$D$1048576,'FC 180'!$B53,'C. a Pagar'!$C$7:$C$1048576,'FC 180'!AC$5)</f>
        <v>0</v>
      </c>
      <c r="AD53" s="174">
        <f>SUMIFS('C. a Pagar'!$G$7:$G$1048576,'C. a Pagar'!$D$7:$D$1048576,'FC 180'!$B53,'C. a Pagar'!$C$7:$C$1048576,'FC 180'!AD$5)</f>
        <v>0</v>
      </c>
      <c r="AE53" s="174">
        <f>SUMIFS('C. a Pagar'!$G$7:$G$1048576,'C. a Pagar'!$D$7:$D$1048576,'FC 180'!$B53,'C. a Pagar'!$C$7:$C$1048576,'FC 180'!AE$5)</f>
        <v>0</v>
      </c>
      <c r="AF53" s="174">
        <f>SUMIFS('C. a Pagar'!$G$7:$G$1048576,'C. a Pagar'!$D$7:$D$1048576,'FC 180'!$B53,'C. a Pagar'!$C$7:$C$1048576,'FC 180'!AF$5)</f>
        <v>0</v>
      </c>
      <c r="AG53" s="174">
        <f>SUMIFS('C. a Pagar'!$G$7:$G$1048576,'C. a Pagar'!$D$7:$D$1048576,'FC 180'!$B53,'C. a Pagar'!$C$7:$C$1048576,'FC 180'!AG$5)</f>
        <v>0</v>
      </c>
      <c r="AH53" s="174">
        <f>SUMIFS('C. a Pagar'!$G$7:$G$1048576,'C. a Pagar'!$D$7:$D$1048576,'FC 180'!$B53,'C. a Pagar'!$C$7:$C$1048576,'FC 180'!AH$5)</f>
        <v>0</v>
      </c>
      <c r="AI53" s="174">
        <f>SUMIFS('C. a Pagar'!$G$7:$G$1048576,'C. a Pagar'!$D$7:$D$1048576,'FC 180'!$B53,'C. a Pagar'!$C$7:$C$1048576,'FC 180'!AI$5)</f>
        <v>0</v>
      </c>
      <c r="AJ53" s="179">
        <f t="shared" si="90"/>
        <v>0</v>
      </c>
      <c r="AK53" s="174">
        <f>SUMIFS('C. a Pagar'!$G$7:$G$1048576,'C. a Pagar'!$D$7:$D$1048576,'FC 180'!$B53,'C. a Pagar'!$C$7:$C$1048576,'FC 180'!AK$5)</f>
        <v>0</v>
      </c>
      <c r="AL53" s="174">
        <f>SUMIFS('C. a Pagar'!$G$7:$G$1048576,'C. a Pagar'!$D$7:$D$1048576,'FC 180'!$B53,'C. a Pagar'!$C$7:$C$1048576,'FC 180'!AL$5)</f>
        <v>0</v>
      </c>
      <c r="AM53" s="174">
        <f>SUMIFS('C. a Pagar'!$G$7:$G$1048576,'C. a Pagar'!$D$7:$D$1048576,'FC 180'!$B53,'C. a Pagar'!$C$7:$C$1048576,'FC 180'!AM$5)</f>
        <v>0</v>
      </c>
      <c r="AN53" s="174">
        <f>SUMIFS('C. a Pagar'!$G$7:$G$1048576,'C. a Pagar'!$D$7:$D$1048576,'FC 180'!$B53,'C. a Pagar'!$C$7:$C$1048576,'FC 180'!AN$5)</f>
        <v>0</v>
      </c>
      <c r="AO53" s="174">
        <f>SUMIFS('C. a Pagar'!$G$7:$G$1048576,'C. a Pagar'!$D$7:$D$1048576,'FC 180'!$B53,'C. a Pagar'!$C$7:$C$1048576,'FC 180'!AO$5)</f>
        <v>0</v>
      </c>
      <c r="AP53" s="174">
        <f>SUMIFS('C. a Pagar'!$G$7:$G$1048576,'C. a Pagar'!$D$7:$D$1048576,'FC 180'!$B53,'C. a Pagar'!$C$7:$C$1048576,'FC 180'!AP$5)</f>
        <v>0</v>
      </c>
      <c r="AQ53" s="174">
        <f>SUMIFS('C. a Pagar'!$G$7:$G$1048576,'C. a Pagar'!$D$7:$D$1048576,'FC 180'!$B53,'C. a Pagar'!$C$7:$C$1048576,'FC 180'!AQ$5)</f>
        <v>0</v>
      </c>
      <c r="AR53" s="174">
        <f>SUMIFS('C. a Pagar'!$G$7:$G$1048576,'C. a Pagar'!$D$7:$D$1048576,'FC 180'!$B53,'C. a Pagar'!$C$7:$C$1048576,'FC 180'!AR$5)</f>
        <v>0</v>
      </c>
      <c r="AS53" s="174">
        <f>SUMIFS('C. a Pagar'!$G$7:$G$1048576,'C. a Pagar'!$D$7:$D$1048576,'FC 180'!$B53,'C. a Pagar'!$C$7:$C$1048576,'FC 180'!AS$5)</f>
        <v>0</v>
      </c>
      <c r="AT53" s="174">
        <f>SUMIFS('C. a Pagar'!$G$7:$G$1048576,'C. a Pagar'!$D$7:$D$1048576,'FC 180'!$B53,'C. a Pagar'!$C$7:$C$1048576,'FC 180'!AT$5)</f>
        <v>0</v>
      </c>
      <c r="AU53" s="174">
        <f>SUMIFS('C. a Pagar'!$G$7:$G$1048576,'C. a Pagar'!$D$7:$D$1048576,'FC 180'!$B53,'C. a Pagar'!$C$7:$C$1048576,'FC 180'!AU$5)</f>
        <v>0</v>
      </c>
      <c r="AV53" s="174">
        <f>SUMIFS('C. a Pagar'!$G$7:$G$1048576,'C. a Pagar'!$D$7:$D$1048576,'FC 180'!$B53,'C. a Pagar'!$C$7:$C$1048576,'FC 180'!AV$5)</f>
        <v>0</v>
      </c>
      <c r="AW53" s="174">
        <f>SUMIFS('C. a Pagar'!$G$7:$G$1048576,'C. a Pagar'!$D$7:$D$1048576,'FC 180'!$B53,'C. a Pagar'!$C$7:$C$1048576,'FC 180'!AW$5)</f>
        <v>0</v>
      </c>
      <c r="AX53" s="174">
        <f>SUMIFS('C. a Pagar'!$G$7:$G$1048576,'C. a Pagar'!$D$7:$D$1048576,'FC 180'!$B53,'C. a Pagar'!$C$7:$C$1048576,'FC 180'!AX$5)</f>
        <v>0</v>
      </c>
      <c r="AY53" s="174">
        <f>SUMIFS('C. a Pagar'!$G$7:$G$1048576,'C. a Pagar'!$D$7:$D$1048576,'FC 180'!$B53,'C. a Pagar'!$C$7:$C$1048576,'FC 180'!AY$5)</f>
        <v>0</v>
      </c>
      <c r="AZ53" s="174">
        <f>SUMIFS('C. a Pagar'!$G$7:$G$1048576,'C. a Pagar'!$D$7:$D$1048576,'FC 180'!$B53,'C. a Pagar'!$C$7:$C$1048576,'FC 180'!AZ$5)</f>
        <v>0</v>
      </c>
      <c r="BA53" s="174">
        <f>SUMIFS('C. a Pagar'!$G$7:$G$1048576,'C. a Pagar'!$D$7:$D$1048576,'FC 180'!$B53,'C. a Pagar'!$C$7:$C$1048576,'FC 180'!BA$5)</f>
        <v>0</v>
      </c>
      <c r="BB53" s="174">
        <f>SUMIFS('C. a Pagar'!$G$7:$G$1048576,'C. a Pagar'!$D$7:$D$1048576,'FC 180'!$B53,'C. a Pagar'!$C$7:$C$1048576,'FC 180'!BB$5)</f>
        <v>0</v>
      </c>
      <c r="BC53" s="174">
        <f>SUMIFS('C. a Pagar'!$G$7:$G$1048576,'C. a Pagar'!$D$7:$D$1048576,'FC 180'!$B53,'C. a Pagar'!$C$7:$C$1048576,'FC 180'!BC$5)</f>
        <v>0</v>
      </c>
      <c r="BD53" s="174">
        <f>SUMIFS('C. a Pagar'!$G$7:$G$1048576,'C. a Pagar'!$D$7:$D$1048576,'FC 180'!$B53,'C. a Pagar'!$C$7:$C$1048576,'FC 180'!BD$5)</f>
        <v>0</v>
      </c>
      <c r="BE53" s="174">
        <f>SUMIFS('C. a Pagar'!$G$7:$G$1048576,'C. a Pagar'!$D$7:$D$1048576,'FC 180'!$B53,'C. a Pagar'!$C$7:$C$1048576,'FC 180'!BE$5)</f>
        <v>0</v>
      </c>
      <c r="BF53" s="174">
        <f>SUMIFS('C. a Pagar'!$G$7:$G$1048576,'C. a Pagar'!$D$7:$D$1048576,'FC 180'!$B53,'C. a Pagar'!$C$7:$C$1048576,'FC 180'!BF$5)</f>
        <v>0</v>
      </c>
      <c r="BG53" s="174">
        <f>SUMIFS('C. a Pagar'!$G$7:$G$1048576,'C. a Pagar'!$D$7:$D$1048576,'FC 180'!$B53,'C. a Pagar'!$C$7:$C$1048576,'FC 180'!BG$5)</f>
        <v>0</v>
      </c>
      <c r="BH53" s="174">
        <f>SUMIFS('C. a Pagar'!$G$7:$G$1048576,'C. a Pagar'!$D$7:$D$1048576,'FC 180'!$B53,'C. a Pagar'!$C$7:$C$1048576,'FC 180'!BH$5)</f>
        <v>0</v>
      </c>
      <c r="BI53" s="174">
        <f>SUMIFS('C. a Pagar'!$G$7:$G$1048576,'C. a Pagar'!$D$7:$D$1048576,'FC 180'!$B53,'C. a Pagar'!$C$7:$C$1048576,'FC 180'!BI$5)</f>
        <v>0</v>
      </c>
      <c r="BJ53" s="174">
        <f>SUMIFS('C. a Pagar'!$G$7:$G$1048576,'C. a Pagar'!$D$7:$D$1048576,'FC 180'!$B53,'C. a Pagar'!$C$7:$C$1048576,'FC 180'!BJ$5)</f>
        <v>0</v>
      </c>
      <c r="BK53" s="174">
        <f>SUMIFS('C. a Pagar'!$G$7:$G$1048576,'C. a Pagar'!$D$7:$D$1048576,'FC 180'!$B53,'C. a Pagar'!$C$7:$C$1048576,'FC 180'!BK$5)</f>
        <v>0</v>
      </c>
      <c r="BL53" s="174">
        <f>SUMIFS('C. a Pagar'!$G$7:$G$1048576,'C. a Pagar'!$D$7:$D$1048576,'FC 180'!$B53,'C. a Pagar'!$C$7:$C$1048576,'FC 180'!BL$5)</f>
        <v>0</v>
      </c>
      <c r="BM53" s="174">
        <f>SUMIFS('C. a Pagar'!$G$7:$G$1048576,'C. a Pagar'!$D$7:$D$1048576,'FC 180'!$B53,'C. a Pagar'!$C$7:$C$1048576,'FC 180'!BM$5)</f>
        <v>0</v>
      </c>
      <c r="BN53" s="174">
        <f>SUMIFS('C. a Pagar'!$G$7:$G$1048576,'C. a Pagar'!$D$7:$D$1048576,'FC 180'!$B53,'C. a Pagar'!$C$7:$C$1048576,'FC 180'!BN$5)</f>
        <v>0</v>
      </c>
      <c r="BO53" s="179">
        <f t="shared" si="91"/>
        <v>0</v>
      </c>
      <c r="BP53" s="174"/>
      <c r="BQ53" s="174"/>
      <c r="BR53" s="174"/>
      <c r="BS53" s="174"/>
      <c r="BT53" s="174"/>
      <c r="BU53" s="174"/>
      <c r="BV53" s="174"/>
      <c r="BW53" s="174"/>
      <c r="BX53" s="174"/>
      <c r="BY53" s="174"/>
      <c r="BZ53" s="174"/>
      <c r="CA53" s="174"/>
      <c r="CB53" s="174"/>
      <c r="CC53" s="174"/>
      <c r="CD53" s="174"/>
      <c r="CE53" s="174"/>
      <c r="CF53" s="174"/>
      <c r="CG53" s="174"/>
      <c r="CH53" s="174"/>
      <c r="CI53" s="174"/>
      <c r="CJ53" s="174"/>
      <c r="CK53" s="174"/>
      <c r="CL53" s="174"/>
      <c r="CM53" s="174"/>
      <c r="CN53" s="174"/>
      <c r="CO53" s="174"/>
      <c r="CP53" s="174"/>
      <c r="CQ53" s="174"/>
      <c r="CR53" s="174"/>
      <c r="CS53" s="174"/>
      <c r="CT53" s="174"/>
      <c r="CU53" s="179">
        <f t="shared" si="92"/>
        <v>0</v>
      </c>
      <c r="CV53" s="174"/>
      <c r="CW53" s="174"/>
      <c r="CX53" s="174"/>
      <c r="CY53" s="174"/>
      <c r="CZ53" s="174"/>
      <c r="DA53" s="174"/>
      <c r="DB53" s="174"/>
      <c r="DC53" s="174"/>
      <c r="DD53" s="174"/>
      <c r="DE53" s="174"/>
      <c r="DF53" s="174"/>
      <c r="DG53" s="174"/>
      <c r="DH53" s="174"/>
      <c r="DI53" s="174"/>
      <c r="DJ53" s="174"/>
      <c r="DK53" s="174"/>
      <c r="DL53" s="174"/>
      <c r="DM53" s="174"/>
      <c r="DN53" s="174"/>
      <c r="DO53" s="174"/>
      <c r="DP53" s="174"/>
      <c r="DQ53" s="174"/>
      <c r="DR53" s="174"/>
      <c r="DS53" s="174"/>
      <c r="DT53" s="174"/>
      <c r="DU53" s="174"/>
      <c r="DV53" s="174"/>
      <c r="DW53" s="174"/>
      <c r="DX53" s="174"/>
      <c r="DY53" s="174"/>
      <c r="DZ53" s="174"/>
      <c r="EA53" s="179">
        <f t="shared" si="93"/>
        <v>0</v>
      </c>
      <c r="EB53" s="174"/>
      <c r="EC53" s="174"/>
      <c r="ED53" s="174"/>
      <c r="EE53" s="174"/>
      <c r="EF53" s="174"/>
      <c r="EG53" s="174"/>
      <c r="EH53" s="174"/>
      <c r="EI53" s="174"/>
      <c r="EJ53" s="174"/>
      <c r="EK53" s="174"/>
      <c r="EL53" s="174"/>
      <c r="EM53" s="174"/>
      <c r="EN53" s="174"/>
      <c r="EO53" s="174"/>
      <c r="EP53" s="174"/>
      <c r="EQ53" s="174"/>
      <c r="ER53" s="174"/>
      <c r="ES53" s="174"/>
      <c r="ET53" s="174"/>
      <c r="EU53" s="174"/>
      <c r="EV53" s="174"/>
      <c r="EW53" s="174"/>
      <c r="EX53" s="174"/>
      <c r="EY53" s="174"/>
      <c r="EZ53" s="174"/>
      <c r="FA53" s="174"/>
      <c r="FB53" s="174"/>
      <c r="FC53" s="174"/>
      <c r="FD53" s="179">
        <f t="shared" si="94"/>
        <v>0</v>
      </c>
      <c r="FE53" s="174"/>
      <c r="FF53" s="174"/>
      <c r="FG53" s="174"/>
      <c r="FH53" s="174"/>
      <c r="FI53" s="174"/>
      <c r="FJ53" s="174"/>
      <c r="FK53" s="174"/>
      <c r="FL53" s="174"/>
      <c r="FM53" s="174"/>
      <c r="FN53" s="174"/>
      <c r="FO53" s="174"/>
      <c r="FP53" s="174"/>
      <c r="FQ53" s="174"/>
      <c r="FR53" s="174"/>
      <c r="FS53" s="174"/>
      <c r="FT53" s="174"/>
      <c r="FU53" s="174"/>
      <c r="FV53" s="174"/>
      <c r="FW53" s="174"/>
      <c r="FX53" s="174"/>
      <c r="FY53" s="174"/>
      <c r="FZ53" s="174"/>
      <c r="GA53" s="174"/>
      <c r="GB53" s="174"/>
      <c r="GC53" s="174"/>
      <c r="GD53" s="174"/>
      <c r="GE53" s="174"/>
      <c r="GF53" s="174"/>
      <c r="GG53" s="174"/>
      <c r="GH53" s="174"/>
      <c r="GI53" s="174"/>
      <c r="GJ53" s="179">
        <f t="shared" si="95"/>
        <v>0</v>
      </c>
      <c r="GK53" s="174"/>
      <c r="GL53" s="174"/>
      <c r="GM53" s="174"/>
      <c r="GN53" s="174"/>
      <c r="GO53" s="174"/>
      <c r="GP53" s="174"/>
      <c r="GQ53" s="174"/>
      <c r="GR53" s="174"/>
      <c r="GS53" s="174"/>
      <c r="GT53" s="174"/>
      <c r="GU53" s="174"/>
      <c r="GV53" s="174"/>
      <c r="GW53" s="174"/>
      <c r="GX53" s="174"/>
      <c r="GY53" s="174"/>
      <c r="GZ53" s="174"/>
      <c r="HA53" s="174"/>
      <c r="HB53" s="174"/>
      <c r="HC53" s="174"/>
      <c r="HD53" s="174"/>
      <c r="HE53" s="174"/>
      <c r="HF53" s="174"/>
      <c r="HG53" s="174"/>
      <c r="HH53" s="174"/>
      <c r="HI53" s="174"/>
      <c r="HJ53" s="174"/>
      <c r="HK53" s="174"/>
      <c r="HL53" s="174"/>
      <c r="HM53" s="174"/>
      <c r="HN53" s="174"/>
    </row>
    <row r="54" spans="1:222" ht="16.5" hidden="1" outlineLevel="1" thickBot="1" x14ac:dyDescent="0.3">
      <c r="A54" s="53">
        <v>49</v>
      </c>
      <c r="B54" s="56" t="str">
        <f>VLOOKUP(A54,Config!$A$8:$B$176,2,0)</f>
        <v>INSS</v>
      </c>
      <c r="C54" s="57"/>
      <c r="D54" s="61"/>
      <c r="E54" s="174">
        <f>SUMIFS('C. a Pagar'!$G$7:$G$1048576,'C. a Pagar'!$D$7:$D$1048576,'FC 180'!$B54,'C. a Pagar'!$C$7:$C$1048576,'FC 180'!E$5)</f>
        <v>0</v>
      </c>
      <c r="F54" s="174">
        <f>SUMIFS('C. a Pagar'!$G$7:$G$1048576,'C. a Pagar'!$D$7:$D$1048576,'FC 180'!$B54,'C. a Pagar'!$C$7:$C$1048576,'FC 180'!F$5)</f>
        <v>0</v>
      </c>
      <c r="G54" s="174">
        <f>SUMIFS('C. a Pagar'!$G$7:$G$1048576,'C. a Pagar'!$D$7:$D$1048576,'FC 180'!$B54,'C. a Pagar'!$C$7:$C$1048576,'FC 180'!G$5)</f>
        <v>0</v>
      </c>
      <c r="H54" s="174">
        <f>SUMIFS('C. a Pagar'!$G$7:$G$1048576,'C. a Pagar'!$D$7:$D$1048576,'FC 180'!$B54,'C. a Pagar'!$C$7:$C$1048576,'FC 180'!H$5)</f>
        <v>0</v>
      </c>
      <c r="I54" s="174">
        <f>SUMIFS('C. a Pagar'!$G$7:$G$1048576,'C. a Pagar'!$D$7:$D$1048576,'FC 180'!$B54,'C. a Pagar'!$C$7:$C$1048576,'FC 180'!I$5)</f>
        <v>0</v>
      </c>
      <c r="J54" s="174">
        <f>SUMIFS('C. a Pagar'!$G$7:$G$1048576,'C. a Pagar'!$D$7:$D$1048576,'FC 180'!$B54,'C. a Pagar'!$C$7:$C$1048576,'FC 180'!J$5)</f>
        <v>0</v>
      </c>
      <c r="K54" s="174">
        <f>SUMIFS('C. a Pagar'!$G$7:$G$1048576,'C. a Pagar'!$D$7:$D$1048576,'FC 180'!$B54,'C. a Pagar'!$C$7:$C$1048576,'FC 180'!K$5)</f>
        <v>0</v>
      </c>
      <c r="L54" s="174">
        <f>SUMIFS('C. a Pagar'!$G$7:$G$1048576,'C. a Pagar'!$D$7:$D$1048576,'FC 180'!$B54,'C. a Pagar'!$C$7:$C$1048576,'FC 180'!L$5)</f>
        <v>0</v>
      </c>
      <c r="M54" s="174">
        <f>SUMIFS('C. a Pagar'!$G$7:$G$1048576,'C. a Pagar'!$D$7:$D$1048576,'FC 180'!$B54,'C. a Pagar'!$C$7:$C$1048576,'FC 180'!M$5)</f>
        <v>0</v>
      </c>
      <c r="N54" s="174">
        <f>SUMIFS('C. a Pagar'!$G$7:$G$1048576,'C. a Pagar'!$D$7:$D$1048576,'FC 180'!$B54,'C. a Pagar'!$C$7:$C$1048576,'FC 180'!N$5)</f>
        <v>0</v>
      </c>
      <c r="O54" s="174">
        <f>SUMIFS('C. a Pagar'!$G$7:$G$1048576,'C. a Pagar'!$D$7:$D$1048576,'FC 180'!$B54,'C. a Pagar'!$C$7:$C$1048576,'FC 180'!O$5)</f>
        <v>0</v>
      </c>
      <c r="P54" s="174">
        <f>SUMIFS('C. a Pagar'!$G$7:$G$1048576,'C. a Pagar'!$D$7:$D$1048576,'FC 180'!$B54,'C. a Pagar'!$C$7:$C$1048576,'FC 180'!P$5)</f>
        <v>0</v>
      </c>
      <c r="Q54" s="174">
        <f>SUMIFS('C. a Pagar'!$G$7:$G$1048576,'C. a Pagar'!$D$7:$D$1048576,'FC 180'!$B54,'C. a Pagar'!$C$7:$C$1048576,'FC 180'!Q$5)</f>
        <v>0</v>
      </c>
      <c r="R54" s="174">
        <f>SUMIFS('C. a Pagar'!$G$7:$G$1048576,'C. a Pagar'!$D$7:$D$1048576,'FC 180'!$B54,'C. a Pagar'!$C$7:$C$1048576,'FC 180'!R$5)</f>
        <v>0</v>
      </c>
      <c r="S54" s="174">
        <f>SUMIFS('C. a Pagar'!$G$7:$G$1048576,'C. a Pagar'!$D$7:$D$1048576,'FC 180'!$B54,'C. a Pagar'!$C$7:$C$1048576,'FC 180'!S$5)</f>
        <v>0</v>
      </c>
      <c r="T54" s="174">
        <f>SUMIFS('C. a Pagar'!$G$7:$G$1048576,'C. a Pagar'!$D$7:$D$1048576,'FC 180'!$B54,'C. a Pagar'!$C$7:$C$1048576,'FC 180'!T$5)</f>
        <v>0</v>
      </c>
      <c r="U54" s="174">
        <f>SUMIFS('C. a Pagar'!$G$7:$G$1048576,'C. a Pagar'!$D$7:$D$1048576,'FC 180'!$B54,'C. a Pagar'!$C$7:$C$1048576,'FC 180'!U$5)</f>
        <v>0</v>
      </c>
      <c r="V54" s="174">
        <f>SUMIFS('C. a Pagar'!$G$7:$G$1048576,'C. a Pagar'!$D$7:$D$1048576,'FC 180'!$B54,'C. a Pagar'!$C$7:$C$1048576,'FC 180'!V$5)</f>
        <v>0</v>
      </c>
      <c r="W54" s="174">
        <f>SUMIFS('C. a Pagar'!$G$7:$G$1048576,'C. a Pagar'!$D$7:$D$1048576,'FC 180'!$B54,'C. a Pagar'!$C$7:$C$1048576,'FC 180'!W$5)</f>
        <v>0</v>
      </c>
      <c r="X54" s="174">
        <f>SUMIFS('C. a Pagar'!$G$7:$G$1048576,'C. a Pagar'!$D$7:$D$1048576,'FC 180'!$B54,'C. a Pagar'!$C$7:$C$1048576,'FC 180'!X$5)</f>
        <v>4000</v>
      </c>
      <c r="Y54" s="174">
        <f>SUMIFS('C. a Pagar'!$G$7:$G$1048576,'C. a Pagar'!$D$7:$D$1048576,'FC 180'!$B54,'C. a Pagar'!$C$7:$C$1048576,'FC 180'!Y$5)</f>
        <v>0</v>
      </c>
      <c r="Z54" s="174">
        <f>SUMIFS('C. a Pagar'!$G$7:$G$1048576,'C. a Pagar'!$D$7:$D$1048576,'FC 180'!$B54,'C. a Pagar'!$C$7:$C$1048576,'FC 180'!Z$5)</f>
        <v>0</v>
      </c>
      <c r="AA54" s="174">
        <f>SUMIFS('C. a Pagar'!$G$7:$G$1048576,'C. a Pagar'!$D$7:$D$1048576,'FC 180'!$B54,'C. a Pagar'!$C$7:$C$1048576,'FC 180'!AA$5)</f>
        <v>0</v>
      </c>
      <c r="AB54" s="174">
        <f>SUMIFS('C. a Pagar'!$G$7:$G$1048576,'C. a Pagar'!$D$7:$D$1048576,'FC 180'!$B54,'C. a Pagar'!$C$7:$C$1048576,'FC 180'!AB$5)</f>
        <v>0</v>
      </c>
      <c r="AC54" s="174">
        <f>SUMIFS('C. a Pagar'!$G$7:$G$1048576,'C. a Pagar'!$D$7:$D$1048576,'FC 180'!$B54,'C. a Pagar'!$C$7:$C$1048576,'FC 180'!AC$5)</f>
        <v>0</v>
      </c>
      <c r="AD54" s="174">
        <f>SUMIFS('C. a Pagar'!$G$7:$G$1048576,'C. a Pagar'!$D$7:$D$1048576,'FC 180'!$B54,'C. a Pagar'!$C$7:$C$1048576,'FC 180'!AD$5)</f>
        <v>0</v>
      </c>
      <c r="AE54" s="174">
        <f>SUMIFS('C. a Pagar'!$G$7:$G$1048576,'C. a Pagar'!$D$7:$D$1048576,'FC 180'!$B54,'C. a Pagar'!$C$7:$C$1048576,'FC 180'!AE$5)</f>
        <v>875.32</v>
      </c>
      <c r="AF54" s="174">
        <f>SUMIFS('C. a Pagar'!$G$7:$G$1048576,'C. a Pagar'!$D$7:$D$1048576,'FC 180'!$B54,'C. a Pagar'!$C$7:$C$1048576,'FC 180'!AF$5)</f>
        <v>0</v>
      </c>
      <c r="AG54" s="174">
        <f>SUMIFS('C. a Pagar'!$G$7:$G$1048576,'C. a Pagar'!$D$7:$D$1048576,'FC 180'!$B54,'C. a Pagar'!$C$7:$C$1048576,'FC 180'!AG$5)</f>
        <v>0</v>
      </c>
      <c r="AH54" s="174">
        <f>SUMIFS('C. a Pagar'!$G$7:$G$1048576,'C. a Pagar'!$D$7:$D$1048576,'FC 180'!$B54,'C. a Pagar'!$C$7:$C$1048576,'FC 180'!AH$5)</f>
        <v>0</v>
      </c>
      <c r="AI54" s="174">
        <f>SUMIFS('C. a Pagar'!$G$7:$G$1048576,'C. a Pagar'!$D$7:$D$1048576,'FC 180'!$B54,'C. a Pagar'!$C$7:$C$1048576,'FC 180'!AI$5)</f>
        <v>0</v>
      </c>
      <c r="AJ54" s="179">
        <f t="shared" si="90"/>
        <v>4875.32</v>
      </c>
      <c r="AK54" s="174">
        <f>SUMIFS('C. a Pagar'!$G$7:$G$1048576,'C. a Pagar'!$D$7:$D$1048576,'FC 180'!$B54,'C. a Pagar'!$C$7:$C$1048576,'FC 180'!AK$5)</f>
        <v>0</v>
      </c>
      <c r="AL54" s="174">
        <f>SUMIFS('C. a Pagar'!$G$7:$G$1048576,'C. a Pagar'!$D$7:$D$1048576,'FC 180'!$B54,'C. a Pagar'!$C$7:$C$1048576,'FC 180'!AL$5)</f>
        <v>0</v>
      </c>
      <c r="AM54" s="174">
        <f>SUMIFS('C. a Pagar'!$G$7:$G$1048576,'C. a Pagar'!$D$7:$D$1048576,'FC 180'!$B54,'C. a Pagar'!$C$7:$C$1048576,'FC 180'!AM$5)</f>
        <v>0</v>
      </c>
      <c r="AN54" s="174">
        <f>SUMIFS('C. a Pagar'!$G$7:$G$1048576,'C. a Pagar'!$D$7:$D$1048576,'FC 180'!$B54,'C. a Pagar'!$C$7:$C$1048576,'FC 180'!AN$5)</f>
        <v>0</v>
      </c>
      <c r="AO54" s="174">
        <f>SUMIFS('C. a Pagar'!$G$7:$G$1048576,'C. a Pagar'!$D$7:$D$1048576,'FC 180'!$B54,'C. a Pagar'!$C$7:$C$1048576,'FC 180'!AO$5)</f>
        <v>0</v>
      </c>
      <c r="AP54" s="174">
        <f>SUMIFS('C. a Pagar'!$G$7:$G$1048576,'C. a Pagar'!$D$7:$D$1048576,'FC 180'!$B54,'C. a Pagar'!$C$7:$C$1048576,'FC 180'!AP$5)</f>
        <v>0</v>
      </c>
      <c r="AQ54" s="174">
        <f>SUMIFS('C. a Pagar'!$G$7:$G$1048576,'C. a Pagar'!$D$7:$D$1048576,'FC 180'!$B54,'C. a Pagar'!$C$7:$C$1048576,'FC 180'!AQ$5)</f>
        <v>0</v>
      </c>
      <c r="AR54" s="174">
        <f>SUMIFS('C. a Pagar'!$G$7:$G$1048576,'C. a Pagar'!$D$7:$D$1048576,'FC 180'!$B54,'C. a Pagar'!$C$7:$C$1048576,'FC 180'!AR$5)</f>
        <v>0</v>
      </c>
      <c r="AS54" s="174">
        <f>SUMIFS('C. a Pagar'!$G$7:$G$1048576,'C. a Pagar'!$D$7:$D$1048576,'FC 180'!$B54,'C. a Pagar'!$C$7:$C$1048576,'FC 180'!AS$5)</f>
        <v>0</v>
      </c>
      <c r="AT54" s="174">
        <f>SUMIFS('C. a Pagar'!$G$7:$G$1048576,'C. a Pagar'!$D$7:$D$1048576,'FC 180'!$B54,'C. a Pagar'!$C$7:$C$1048576,'FC 180'!AT$5)</f>
        <v>0</v>
      </c>
      <c r="AU54" s="174">
        <f>SUMIFS('C. a Pagar'!$G$7:$G$1048576,'C. a Pagar'!$D$7:$D$1048576,'FC 180'!$B54,'C. a Pagar'!$C$7:$C$1048576,'FC 180'!AU$5)</f>
        <v>0</v>
      </c>
      <c r="AV54" s="174">
        <f>SUMIFS('C. a Pagar'!$G$7:$G$1048576,'C. a Pagar'!$D$7:$D$1048576,'FC 180'!$B54,'C. a Pagar'!$C$7:$C$1048576,'FC 180'!AV$5)</f>
        <v>0</v>
      </c>
      <c r="AW54" s="174">
        <f>SUMIFS('C. a Pagar'!$G$7:$G$1048576,'C. a Pagar'!$D$7:$D$1048576,'FC 180'!$B54,'C. a Pagar'!$C$7:$C$1048576,'FC 180'!AW$5)</f>
        <v>0</v>
      </c>
      <c r="AX54" s="174">
        <f>SUMIFS('C. a Pagar'!$G$7:$G$1048576,'C. a Pagar'!$D$7:$D$1048576,'FC 180'!$B54,'C. a Pagar'!$C$7:$C$1048576,'FC 180'!AX$5)</f>
        <v>0</v>
      </c>
      <c r="AY54" s="174">
        <f>SUMIFS('C. a Pagar'!$G$7:$G$1048576,'C. a Pagar'!$D$7:$D$1048576,'FC 180'!$B54,'C. a Pagar'!$C$7:$C$1048576,'FC 180'!AY$5)</f>
        <v>0</v>
      </c>
      <c r="AZ54" s="174">
        <f>SUMIFS('C. a Pagar'!$G$7:$G$1048576,'C. a Pagar'!$D$7:$D$1048576,'FC 180'!$B54,'C. a Pagar'!$C$7:$C$1048576,'FC 180'!AZ$5)</f>
        <v>0</v>
      </c>
      <c r="BA54" s="174">
        <f>SUMIFS('C. a Pagar'!$G$7:$G$1048576,'C. a Pagar'!$D$7:$D$1048576,'FC 180'!$B54,'C. a Pagar'!$C$7:$C$1048576,'FC 180'!BA$5)</f>
        <v>0</v>
      </c>
      <c r="BB54" s="174">
        <f>SUMIFS('C. a Pagar'!$G$7:$G$1048576,'C. a Pagar'!$D$7:$D$1048576,'FC 180'!$B54,'C. a Pagar'!$C$7:$C$1048576,'FC 180'!BB$5)</f>
        <v>0</v>
      </c>
      <c r="BC54" s="174">
        <f>SUMIFS('C. a Pagar'!$G$7:$G$1048576,'C. a Pagar'!$D$7:$D$1048576,'FC 180'!$B54,'C. a Pagar'!$C$7:$C$1048576,'FC 180'!BC$5)</f>
        <v>0</v>
      </c>
      <c r="BD54" s="174">
        <f>SUMIFS('C. a Pagar'!$G$7:$G$1048576,'C. a Pagar'!$D$7:$D$1048576,'FC 180'!$B54,'C. a Pagar'!$C$7:$C$1048576,'FC 180'!BD$5)</f>
        <v>0</v>
      </c>
      <c r="BE54" s="174">
        <f>SUMIFS('C. a Pagar'!$G$7:$G$1048576,'C. a Pagar'!$D$7:$D$1048576,'FC 180'!$B54,'C. a Pagar'!$C$7:$C$1048576,'FC 180'!BE$5)</f>
        <v>0</v>
      </c>
      <c r="BF54" s="174">
        <f>SUMIFS('C. a Pagar'!$G$7:$G$1048576,'C. a Pagar'!$D$7:$D$1048576,'FC 180'!$B54,'C. a Pagar'!$C$7:$C$1048576,'FC 180'!BF$5)</f>
        <v>0</v>
      </c>
      <c r="BG54" s="174">
        <f>SUMIFS('C. a Pagar'!$G$7:$G$1048576,'C. a Pagar'!$D$7:$D$1048576,'FC 180'!$B54,'C. a Pagar'!$C$7:$C$1048576,'FC 180'!BG$5)</f>
        <v>0</v>
      </c>
      <c r="BH54" s="174">
        <f>SUMIFS('C. a Pagar'!$G$7:$G$1048576,'C. a Pagar'!$D$7:$D$1048576,'FC 180'!$B54,'C. a Pagar'!$C$7:$C$1048576,'FC 180'!BH$5)</f>
        <v>0</v>
      </c>
      <c r="BI54" s="174">
        <f>SUMIFS('C. a Pagar'!$G$7:$G$1048576,'C. a Pagar'!$D$7:$D$1048576,'FC 180'!$B54,'C. a Pagar'!$C$7:$C$1048576,'FC 180'!BI$5)</f>
        <v>0</v>
      </c>
      <c r="BJ54" s="174">
        <f>SUMIFS('C. a Pagar'!$G$7:$G$1048576,'C. a Pagar'!$D$7:$D$1048576,'FC 180'!$B54,'C. a Pagar'!$C$7:$C$1048576,'FC 180'!BJ$5)</f>
        <v>0</v>
      </c>
      <c r="BK54" s="174">
        <f>SUMIFS('C. a Pagar'!$G$7:$G$1048576,'C. a Pagar'!$D$7:$D$1048576,'FC 180'!$B54,'C. a Pagar'!$C$7:$C$1048576,'FC 180'!BK$5)</f>
        <v>0</v>
      </c>
      <c r="BL54" s="174">
        <f>SUMIFS('C. a Pagar'!$G$7:$G$1048576,'C. a Pagar'!$D$7:$D$1048576,'FC 180'!$B54,'C. a Pagar'!$C$7:$C$1048576,'FC 180'!BL$5)</f>
        <v>0</v>
      </c>
      <c r="BM54" s="174">
        <f>SUMIFS('C. a Pagar'!$G$7:$G$1048576,'C. a Pagar'!$D$7:$D$1048576,'FC 180'!$B54,'C. a Pagar'!$C$7:$C$1048576,'FC 180'!BM$5)</f>
        <v>0</v>
      </c>
      <c r="BN54" s="174">
        <f>SUMIFS('C. a Pagar'!$G$7:$G$1048576,'C. a Pagar'!$D$7:$D$1048576,'FC 180'!$B54,'C. a Pagar'!$C$7:$C$1048576,'FC 180'!BN$5)</f>
        <v>0</v>
      </c>
      <c r="BO54" s="179">
        <f t="shared" si="91"/>
        <v>0</v>
      </c>
      <c r="BP54" s="174"/>
      <c r="BQ54" s="174"/>
      <c r="BR54" s="174"/>
      <c r="BS54" s="174"/>
      <c r="BT54" s="174"/>
      <c r="BU54" s="174"/>
      <c r="BV54" s="174"/>
      <c r="BW54" s="174"/>
      <c r="BX54" s="174"/>
      <c r="BY54" s="174"/>
      <c r="BZ54" s="174"/>
      <c r="CA54" s="174"/>
      <c r="CB54" s="174"/>
      <c r="CC54" s="174"/>
      <c r="CD54" s="174"/>
      <c r="CE54" s="174"/>
      <c r="CF54" s="174"/>
      <c r="CG54" s="174"/>
      <c r="CH54" s="174"/>
      <c r="CI54" s="174"/>
      <c r="CJ54" s="174"/>
      <c r="CK54" s="174"/>
      <c r="CL54" s="174"/>
      <c r="CM54" s="174"/>
      <c r="CN54" s="174"/>
      <c r="CO54" s="174"/>
      <c r="CP54" s="174"/>
      <c r="CQ54" s="174"/>
      <c r="CR54" s="174"/>
      <c r="CS54" s="174"/>
      <c r="CT54" s="174"/>
      <c r="CU54" s="179">
        <f t="shared" si="92"/>
        <v>0</v>
      </c>
      <c r="CV54" s="174"/>
      <c r="CW54" s="174"/>
      <c r="CX54" s="174"/>
      <c r="CY54" s="174"/>
      <c r="CZ54" s="174"/>
      <c r="DA54" s="174"/>
      <c r="DB54" s="174"/>
      <c r="DC54" s="174"/>
      <c r="DD54" s="174"/>
      <c r="DE54" s="174"/>
      <c r="DF54" s="174"/>
      <c r="DG54" s="174"/>
      <c r="DH54" s="174"/>
      <c r="DI54" s="174"/>
      <c r="DJ54" s="174"/>
      <c r="DK54" s="174"/>
      <c r="DL54" s="174"/>
      <c r="DM54" s="174"/>
      <c r="DN54" s="174"/>
      <c r="DO54" s="174"/>
      <c r="DP54" s="174"/>
      <c r="DQ54" s="174"/>
      <c r="DR54" s="174"/>
      <c r="DS54" s="174"/>
      <c r="DT54" s="174"/>
      <c r="DU54" s="174"/>
      <c r="DV54" s="174"/>
      <c r="DW54" s="174"/>
      <c r="DX54" s="174"/>
      <c r="DY54" s="174"/>
      <c r="DZ54" s="174"/>
      <c r="EA54" s="179">
        <f t="shared" si="93"/>
        <v>0</v>
      </c>
      <c r="EB54" s="174"/>
      <c r="EC54" s="174"/>
      <c r="ED54" s="174"/>
      <c r="EE54" s="174"/>
      <c r="EF54" s="174"/>
      <c r="EG54" s="174"/>
      <c r="EH54" s="174"/>
      <c r="EI54" s="174"/>
      <c r="EJ54" s="174"/>
      <c r="EK54" s="174"/>
      <c r="EL54" s="174"/>
      <c r="EM54" s="174"/>
      <c r="EN54" s="174"/>
      <c r="EO54" s="174"/>
      <c r="EP54" s="174"/>
      <c r="EQ54" s="174"/>
      <c r="ER54" s="174"/>
      <c r="ES54" s="174"/>
      <c r="ET54" s="174"/>
      <c r="EU54" s="174"/>
      <c r="EV54" s="174"/>
      <c r="EW54" s="174"/>
      <c r="EX54" s="174"/>
      <c r="EY54" s="174"/>
      <c r="EZ54" s="174"/>
      <c r="FA54" s="174"/>
      <c r="FB54" s="174"/>
      <c r="FC54" s="174"/>
      <c r="FD54" s="179">
        <f t="shared" si="94"/>
        <v>0</v>
      </c>
      <c r="FE54" s="174"/>
      <c r="FF54" s="174"/>
      <c r="FG54" s="174"/>
      <c r="FH54" s="174"/>
      <c r="FI54" s="174"/>
      <c r="FJ54" s="174"/>
      <c r="FK54" s="174"/>
      <c r="FL54" s="174"/>
      <c r="FM54" s="174"/>
      <c r="FN54" s="174"/>
      <c r="FO54" s="174"/>
      <c r="FP54" s="174"/>
      <c r="FQ54" s="174"/>
      <c r="FR54" s="174"/>
      <c r="FS54" s="174"/>
      <c r="FT54" s="174"/>
      <c r="FU54" s="174"/>
      <c r="FV54" s="174"/>
      <c r="FW54" s="174"/>
      <c r="FX54" s="174"/>
      <c r="FY54" s="174"/>
      <c r="FZ54" s="174"/>
      <c r="GA54" s="174"/>
      <c r="GB54" s="174"/>
      <c r="GC54" s="174"/>
      <c r="GD54" s="174"/>
      <c r="GE54" s="174"/>
      <c r="GF54" s="174"/>
      <c r="GG54" s="174"/>
      <c r="GH54" s="174"/>
      <c r="GI54" s="174"/>
      <c r="GJ54" s="179">
        <f t="shared" si="95"/>
        <v>0</v>
      </c>
      <c r="GK54" s="174"/>
      <c r="GL54" s="174"/>
      <c r="GM54" s="174"/>
      <c r="GN54" s="174"/>
      <c r="GO54" s="174"/>
      <c r="GP54" s="174"/>
      <c r="GQ54" s="174"/>
      <c r="GR54" s="174"/>
      <c r="GS54" s="174"/>
      <c r="GT54" s="174"/>
      <c r="GU54" s="174"/>
      <c r="GV54" s="174"/>
      <c r="GW54" s="174"/>
      <c r="GX54" s="174"/>
      <c r="GY54" s="174"/>
      <c r="GZ54" s="174"/>
      <c r="HA54" s="174"/>
      <c r="HB54" s="174"/>
      <c r="HC54" s="174"/>
      <c r="HD54" s="174"/>
      <c r="HE54" s="174"/>
      <c r="HF54" s="174"/>
      <c r="HG54" s="174"/>
      <c r="HH54" s="174"/>
      <c r="HI54" s="174"/>
      <c r="HJ54" s="174"/>
      <c r="HK54" s="174"/>
      <c r="HL54" s="174"/>
      <c r="HM54" s="174"/>
      <c r="HN54" s="174"/>
    </row>
    <row r="55" spans="1:222" ht="16.5" hidden="1" outlineLevel="1" thickBot="1" x14ac:dyDescent="0.3">
      <c r="A55" s="53">
        <v>50</v>
      </c>
      <c r="B55" s="56" t="str">
        <f>VLOOKUP(A55,Config!$A$8:$B$176,2,0)</f>
        <v>IRRF</v>
      </c>
      <c r="C55" s="57"/>
      <c r="D55" s="61"/>
      <c r="E55" s="174">
        <f>SUMIFS('C. a Pagar'!$G$7:$G$1048576,'C. a Pagar'!$D$7:$D$1048576,'FC 180'!$B55,'C. a Pagar'!$C$7:$C$1048576,'FC 180'!E$5)</f>
        <v>0</v>
      </c>
      <c r="F55" s="174">
        <f>SUMIFS('C. a Pagar'!$G$7:$G$1048576,'C. a Pagar'!$D$7:$D$1048576,'FC 180'!$B55,'C. a Pagar'!$C$7:$C$1048576,'FC 180'!F$5)</f>
        <v>0</v>
      </c>
      <c r="G55" s="174">
        <f>SUMIFS('C. a Pagar'!$G$7:$G$1048576,'C. a Pagar'!$D$7:$D$1048576,'FC 180'!$B55,'C. a Pagar'!$C$7:$C$1048576,'FC 180'!G$5)</f>
        <v>0</v>
      </c>
      <c r="H55" s="174">
        <f>SUMIFS('C. a Pagar'!$G$7:$G$1048576,'C. a Pagar'!$D$7:$D$1048576,'FC 180'!$B55,'C. a Pagar'!$C$7:$C$1048576,'FC 180'!H$5)</f>
        <v>0</v>
      </c>
      <c r="I55" s="174">
        <f>SUMIFS('C. a Pagar'!$G$7:$G$1048576,'C. a Pagar'!$D$7:$D$1048576,'FC 180'!$B55,'C. a Pagar'!$C$7:$C$1048576,'FC 180'!I$5)</f>
        <v>0</v>
      </c>
      <c r="J55" s="174">
        <f>SUMIFS('C. a Pagar'!$G$7:$G$1048576,'C. a Pagar'!$D$7:$D$1048576,'FC 180'!$B55,'C. a Pagar'!$C$7:$C$1048576,'FC 180'!J$5)</f>
        <v>0</v>
      </c>
      <c r="K55" s="174">
        <f>SUMIFS('C. a Pagar'!$G$7:$G$1048576,'C. a Pagar'!$D$7:$D$1048576,'FC 180'!$B55,'C. a Pagar'!$C$7:$C$1048576,'FC 180'!K$5)</f>
        <v>0</v>
      </c>
      <c r="L55" s="174">
        <f>SUMIFS('C. a Pagar'!$G$7:$G$1048576,'C. a Pagar'!$D$7:$D$1048576,'FC 180'!$B55,'C. a Pagar'!$C$7:$C$1048576,'FC 180'!L$5)</f>
        <v>0</v>
      </c>
      <c r="M55" s="174">
        <f>SUMIFS('C. a Pagar'!$G$7:$G$1048576,'C. a Pagar'!$D$7:$D$1048576,'FC 180'!$B55,'C. a Pagar'!$C$7:$C$1048576,'FC 180'!M$5)</f>
        <v>0</v>
      </c>
      <c r="N55" s="174">
        <f>SUMIFS('C. a Pagar'!$G$7:$G$1048576,'C. a Pagar'!$D$7:$D$1048576,'FC 180'!$B55,'C. a Pagar'!$C$7:$C$1048576,'FC 180'!N$5)</f>
        <v>0</v>
      </c>
      <c r="O55" s="174">
        <f>SUMIFS('C. a Pagar'!$G$7:$G$1048576,'C. a Pagar'!$D$7:$D$1048576,'FC 180'!$B55,'C. a Pagar'!$C$7:$C$1048576,'FC 180'!O$5)</f>
        <v>0</v>
      </c>
      <c r="P55" s="174">
        <f>SUMIFS('C. a Pagar'!$G$7:$G$1048576,'C. a Pagar'!$D$7:$D$1048576,'FC 180'!$B55,'C. a Pagar'!$C$7:$C$1048576,'FC 180'!P$5)</f>
        <v>0</v>
      </c>
      <c r="Q55" s="174">
        <f>SUMIFS('C. a Pagar'!$G$7:$G$1048576,'C. a Pagar'!$D$7:$D$1048576,'FC 180'!$B55,'C. a Pagar'!$C$7:$C$1048576,'FC 180'!Q$5)</f>
        <v>0</v>
      </c>
      <c r="R55" s="174">
        <f>SUMIFS('C. a Pagar'!$G$7:$G$1048576,'C. a Pagar'!$D$7:$D$1048576,'FC 180'!$B55,'C. a Pagar'!$C$7:$C$1048576,'FC 180'!R$5)</f>
        <v>0</v>
      </c>
      <c r="S55" s="174">
        <f>SUMIFS('C. a Pagar'!$G$7:$G$1048576,'C. a Pagar'!$D$7:$D$1048576,'FC 180'!$B55,'C. a Pagar'!$C$7:$C$1048576,'FC 180'!S$5)</f>
        <v>0</v>
      </c>
      <c r="T55" s="174">
        <f>SUMIFS('C. a Pagar'!$G$7:$G$1048576,'C. a Pagar'!$D$7:$D$1048576,'FC 180'!$B55,'C. a Pagar'!$C$7:$C$1048576,'FC 180'!T$5)</f>
        <v>0</v>
      </c>
      <c r="U55" s="174">
        <f>SUMIFS('C. a Pagar'!$G$7:$G$1048576,'C. a Pagar'!$D$7:$D$1048576,'FC 180'!$B55,'C. a Pagar'!$C$7:$C$1048576,'FC 180'!U$5)</f>
        <v>0</v>
      </c>
      <c r="V55" s="174">
        <f>SUMIFS('C. a Pagar'!$G$7:$G$1048576,'C. a Pagar'!$D$7:$D$1048576,'FC 180'!$B55,'C. a Pagar'!$C$7:$C$1048576,'FC 180'!V$5)</f>
        <v>0</v>
      </c>
      <c r="W55" s="174">
        <f>SUMIFS('C. a Pagar'!$G$7:$G$1048576,'C. a Pagar'!$D$7:$D$1048576,'FC 180'!$B55,'C. a Pagar'!$C$7:$C$1048576,'FC 180'!W$5)</f>
        <v>0</v>
      </c>
      <c r="X55" s="174">
        <f>SUMIFS('C. a Pagar'!$G$7:$G$1048576,'C. a Pagar'!$D$7:$D$1048576,'FC 180'!$B55,'C. a Pagar'!$C$7:$C$1048576,'FC 180'!X$5)</f>
        <v>2000</v>
      </c>
      <c r="Y55" s="174">
        <f>SUMIFS('C. a Pagar'!$G$7:$G$1048576,'C. a Pagar'!$D$7:$D$1048576,'FC 180'!$B55,'C. a Pagar'!$C$7:$C$1048576,'FC 180'!Y$5)</f>
        <v>0</v>
      </c>
      <c r="Z55" s="174">
        <f>SUMIFS('C. a Pagar'!$G$7:$G$1048576,'C. a Pagar'!$D$7:$D$1048576,'FC 180'!$B55,'C. a Pagar'!$C$7:$C$1048576,'FC 180'!Z$5)</f>
        <v>0</v>
      </c>
      <c r="AA55" s="174">
        <f>SUMIFS('C. a Pagar'!$G$7:$G$1048576,'C. a Pagar'!$D$7:$D$1048576,'FC 180'!$B55,'C. a Pagar'!$C$7:$C$1048576,'FC 180'!AA$5)</f>
        <v>0</v>
      </c>
      <c r="AB55" s="174">
        <f>SUMIFS('C. a Pagar'!$G$7:$G$1048576,'C. a Pagar'!$D$7:$D$1048576,'FC 180'!$B55,'C. a Pagar'!$C$7:$C$1048576,'FC 180'!AB$5)</f>
        <v>0</v>
      </c>
      <c r="AC55" s="174">
        <f>SUMIFS('C. a Pagar'!$G$7:$G$1048576,'C. a Pagar'!$D$7:$D$1048576,'FC 180'!$B55,'C. a Pagar'!$C$7:$C$1048576,'FC 180'!AC$5)</f>
        <v>0</v>
      </c>
      <c r="AD55" s="174">
        <f>SUMIFS('C. a Pagar'!$G$7:$G$1048576,'C. a Pagar'!$D$7:$D$1048576,'FC 180'!$B55,'C. a Pagar'!$C$7:$C$1048576,'FC 180'!AD$5)</f>
        <v>0</v>
      </c>
      <c r="AE55" s="174">
        <f>SUMIFS('C. a Pagar'!$G$7:$G$1048576,'C. a Pagar'!$D$7:$D$1048576,'FC 180'!$B55,'C. a Pagar'!$C$7:$C$1048576,'FC 180'!AE$5)</f>
        <v>0</v>
      </c>
      <c r="AF55" s="174">
        <f>SUMIFS('C. a Pagar'!$G$7:$G$1048576,'C. a Pagar'!$D$7:$D$1048576,'FC 180'!$B55,'C. a Pagar'!$C$7:$C$1048576,'FC 180'!AF$5)</f>
        <v>0</v>
      </c>
      <c r="AG55" s="174">
        <f>SUMIFS('C. a Pagar'!$G$7:$G$1048576,'C. a Pagar'!$D$7:$D$1048576,'FC 180'!$B55,'C. a Pagar'!$C$7:$C$1048576,'FC 180'!AG$5)</f>
        <v>0</v>
      </c>
      <c r="AH55" s="174">
        <f>SUMIFS('C. a Pagar'!$G$7:$G$1048576,'C. a Pagar'!$D$7:$D$1048576,'FC 180'!$B55,'C. a Pagar'!$C$7:$C$1048576,'FC 180'!AH$5)</f>
        <v>0</v>
      </c>
      <c r="AI55" s="174">
        <f>SUMIFS('C. a Pagar'!$G$7:$G$1048576,'C. a Pagar'!$D$7:$D$1048576,'FC 180'!$B55,'C. a Pagar'!$C$7:$C$1048576,'FC 180'!AI$5)</f>
        <v>0</v>
      </c>
      <c r="AJ55" s="179">
        <f t="shared" si="90"/>
        <v>2000</v>
      </c>
      <c r="AK55" s="174">
        <f>SUMIFS('C. a Pagar'!$G$7:$G$1048576,'C. a Pagar'!$D$7:$D$1048576,'FC 180'!$B55,'C. a Pagar'!$C$7:$C$1048576,'FC 180'!AK$5)</f>
        <v>0</v>
      </c>
      <c r="AL55" s="174">
        <f>SUMIFS('C. a Pagar'!$G$7:$G$1048576,'C. a Pagar'!$D$7:$D$1048576,'FC 180'!$B55,'C. a Pagar'!$C$7:$C$1048576,'FC 180'!AL$5)</f>
        <v>0</v>
      </c>
      <c r="AM55" s="174">
        <f>SUMIFS('C. a Pagar'!$G$7:$G$1048576,'C. a Pagar'!$D$7:$D$1048576,'FC 180'!$B55,'C. a Pagar'!$C$7:$C$1048576,'FC 180'!AM$5)</f>
        <v>0</v>
      </c>
      <c r="AN55" s="174">
        <f>SUMIFS('C. a Pagar'!$G$7:$G$1048576,'C. a Pagar'!$D$7:$D$1048576,'FC 180'!$B55,'C. a Pagar'!$C$7:$C$1048576,'FC 180'!AN$5)</f>
        <v>0</v>
      </c>
      <c r="AO55" s="174">
        <f>SUMIFS('C. a Pagar'!$G$7:$G$1048576,'C. a Pagar'!$D$7:$D$1048576,'FC 180'!$B55,'C. a Pagar'!$C$7:$C$1048576,'FC 180'!AO$5)</f>
        <v>0</v>
      </c>
      <c r="AP55" s="174">
        <f>SUMIFS('C. a Pagar'!$G$7:$G$1048576,'C. a Pagar'!$D$7:$D$1048576,'FC 180'!$B55,'C. a Pagar'!$C$7:$C$1048576,'FC 180'!AP$5)</f>
        <v>0</v>
      </c>
      <c r="AQ55" s="174">
        <f>SUMIFS('C. a Pagar'!$G$7:$G$1048576,'C. a Pagar'!$D$7:$D$1048576,'FC 180'!$B55,'C. a Pagar'!$C$7:$C$1048576,'FC 180'!AQ$5)</f>
        <v>0</v>
      </c>
      <c r="AR55" s="174">
        <f>SUMIFS('C. a Pagar'!$G$7:$G$1048576,'C. a Pagar'!$D$7:$D$1048576,'FC 180'!$B55,'C. a Pagar'!$C$7:$C$1048576,'FC 180'!AR$5)</f>
        <v>0</v>
      </c>
      <c r="AS55" s="174">
        <f>SUMIFS('C. a Pagar'!$G$7:$G$1048576,'C. a Pagar'!$D$7:$D$1048576,'FC 180'!$B55,'C. a Pagar'!$C$7:$C$1048576,'FC 180'!AS$5)</f>
        <v>0</v>
      </c>
      <c r="AT55" s="174">
        <f>SUMIFS('C. a Pagar'!$G$7:$G$1048576,'C. a Pagar'!$D$7:$D$1048576,'FC 180'!$B55,'C. a Pagar'!$C$7:$C$1048576,'FC 180'!AT$5)</f>
        <v>0</v>
      </c>
      <c r="AU55" s="174">
        <f>SUMIFS('C. a Pagar'!$G$7:$G$1048576,'C. a Pagar'!$D$7:$D$1048576,'FC 180'!$B55,'C. a Pagar'!$C$7:$C$1048576,'FC 180'!AU$5)</f>
        <v>0</v>
      </c>
      <c r="AV55" s="174">
        <f>SUMIFS('C. a Pagar'!$G$7:$G$1048576,'C. a Pagar'!$D$7:$D$1048576,'FC 180'!$B55,'C. a Pagar'!$C$7:$C$1048576,'FC 180'!AV$5)</f>
        <v>0</v>
      </c>
      <c r="AW55" s="174">
        <f>SUMIFS('C. a Pagar'!$G$7:$G$1048576,'C. a Pagar'!$D$7:$D$1048576,'FC 180'!$B55,'C. a Pagar'!$C$7:$C$1048576,'FC 180'!AW$5)</f>
        <v>0</v>
      </c>
      <c r="AX55" s="174">
        <f>SUMIFS('C. a Pagar'!$G$7:$G$1048576,'C. a Pagar'!$D$7:$D$1048576,'FC 180'!$B55,'C. a Pagar'!$C$7:$C$1048576,'FC 180'!AX$5)</f>
        <v>0</v>
      </c>
      <c r="AY55" s="174">
        <f>SUMIFS('C. a Pagar'!$G$7:$G$1048576,'C. a Pagar'!$D$7:$D$1048576,'FC 180'!$B55,'C. a Pagar'!$C$7:$C$1048576,'FC 180'!AY$5)</f>
        <v>0</v>
      </c>
      <c r="AZ55" s="174">
        <f>SUMIFS('C. a Pagar'!$G$7:$G$1048576,'C. a Pagar'!$D$7:$D$1048576,'FC 180'!$B55,'C. a Pagar'!$C$7:$C$1048576,'FC 180'!AZ$5)</f>
        <v>0</v>
      </c>
      <c r="BA55" s="174">
        <f>SUMIFS('C. a Pagar'!$G$7:$G$1048576,'C. a Pagar'!$D$7:$D$1048576,'FC 180'!$B55,'C. a Pagar'!$C$7:$C$1048576,'FC 180'!BA$5)</f>
        <v>0</v>
      </c>
      <c r="BB55" s="174">
        <f>SUMIFS('C. a Pagar'!$G$7:$G$1048576,'C. a Pagar'!$D$7:$D$1048576,'FC 180'!$B55,'C. a Pagar'!$C$7:$C$1048576,'FC 180'!BB$5)</f>
        <v>0</v>
      </c>
      <c r="BC55" s="174">
        <f>SUMIFS('C. a Pagar'!$G$7:$G$1048576,'C. a Pagar'!$D$7:$D$1048576,'FC 180'!$B55,'C. a Pagar'!$C$7:$C$1048576,'FC 180'!BC$5)</f>
        <v>0</v>
      </c>
      <c r="BD55" s="174">
        <f>SUMIFS('C. a Pagar'!$G$7:$G$1048576,'C. a Pagar'!$D$7:$D$1048576,'FC 180'!$B55,'C. a Pagar'!$C$7:$C$1048576,'FC 180'!BD$5)</f>
        <v>0</v>
      </c>
      <c r="BE55" s="174">
        <f>SUMIFS('C. a Pagar'!$G$7:$G$1048576,'C. a Pagar'!$D$7:$D$1048576,'FC 180'!$B55,'C. a Pagar'!$C$7:$C$1048576,'FC 180'!BE$5)</f>
        <v>0</v>
      </c>
      <c r="BF55" s="174">
        <f>SUMIFS('C. a Pagar'!$G$7:$G$1048576,'C. a Pagar'!$D$7:$D$1048576,'FC 180'!$B55,'C. a Pagar'!$C$7:$C$1048576,'FC 180'!BF$5)</f>
        <v>0</v>
      </c>
      <c r="BG55" s="174">
        <f>SUMIFS('C. a Pagar'!$G$7:$G$1048576,'C. a Pagar'!$D$7:$D$1048576,'FC 180'!$B55,'C. a Pagar'!$C$7:$C$1048576,'FC 180'!BG$5)</f>
        <v>0</v>
      </c>
      <c r="BH55" s="174">
        <f>SUMIFS('C. a Pagar'!$G$7:$G$1048576,'C. a Pagar'!$D$7:$D$1048576,'FC 180'!$B55,'C. a Pagar'!$C$7:$C$1048576,'FC 180'!BH$5)</f>
        <v>0</v>
      </c>
      <c r="BI55" s="174">
        <f>SUMIFS('C. a Pagar'!$G$7:$G$1048576,'C. a Pagar'!$D$7:$D$1048576,'FC 180'!$B55,'C. a Pagar'!$C$7:$C$1048576,'FC 180'!BI$5)</f>
        <v>0</v>
      </c>
      <c r="BJ55" s="174">
        <f>SUMIFS('C. a Pagar'!$G$7:$G$1048576,'C. a Pagar'!$D$7:$D$1048576,'FC 180'!$B55,'C. a Pagar'!$C$7:$C$1048576,'FC 180'!BJ$5)</f>
        <v>0</v>
      </c>
      <c r="BK55" s="174">
        <f>SUMIFS('C. a Pagar'!$G$7:$G$1048576,'C. a Pagar'!$D$7:$D$1048576,'FC 180'!$B55,'C. a Pagar'!$C$7:$C$1048576,'FC 180'!BK$5)</f>
        <v>0</v>
      </c>
      <c r="BL55" s="174">
        <f>SUMIFS('C. a Pagar'!$G$7:$G$1048576,'C. a Pagar'!$D$7:$D$1048576,'FC 180'!$B55,'C. a Pagar'!$C$7:$C$1048576,'FC 180'!BL$5)</f>
        <v>0</v>
      </c>
      <c r="BM55" s="174">
        <f>SUMIFS('C. a Pagar'!$G$7:$G$1048576,'C. a Pagar'!$D$7:$D$1048576,'FC 180'!$B55,'C. a Pagar'!$C$7:$C$1048576,'FC 180'!BM$5)</f>
        <v>0</v>
      </c>
      <c r="BN55" s="174">
        <f>SUMIFS('C. a Pagar'!$G$7:$G$1048576,'C. a Pagar'!$D$7:$D$1048576,'FC 180'!$B55,'C. a Pagar'!$C$7:$C$1048576,'FC 180'!BN$5)</f>
        <v>0</v>
      </c>
      <c r="BO55" s="179">
        <f t="shared" si="91"/>
        <v>0</v>
      </c>
      <c r="BP55" s="174"/>
      <c r="BQ55" s="174"/>
      <c r="BR55" s="174"/>
      <c r="BS55" s="174"/>
      <c r="BT55" s="174"/>
      <c r="BU55" s="174"/>
      <c r="BV55" s="174"/>
      <c r="BW55" s="174"/>
      <c r="BX55" s="174"/>
      <c r="BY55" s="174"/>
      <c r="BZ55" s="174"/>
      <c r="CA55" s="174"/>
      <c r="CB55" s="174"/>
      <c r="CC55" s="174"/>
      <c r="CD55" s="174"/>
      <c r="CE55" s="174"/>
      <c r="CF55" s="174"/>
      <c r="CG55" s="174"/>
      <c r="CH55" s="174"/>
      <c r="CI55" s="174"/>
      <c r="CJ55" s="174"/>
      <c r="CK55" s="174"/>
      <c r="CL55" s="174"/>
      <c r="CM55" s="174"/>
      <c r="CN55" s="174"/>
      <c r="CO55" s="174"/>
      <c r="CP55" s="174"/>
      <c r="CQ55" s="174"/>
      <c r="CR55" s="174"/>
      <c r="CS55" s="174"/>
      <c r="CT55" s="174"/>
      <c r="CU55" s="179">
        <f t="shared" si="92"/>
        <v>0</v>
      </c>
      <c r="CV55" s="174"/>
      <c r="CW55" s="174"/>
      <c r="CX55" s="174"/>
      <c r="CY55" s="174"/>
      <c r="CZ55" s="174"/>
      <c r="DA55" s="174"/>
      <c r="DB55" s="174"/>
      <c r="DC55" s="174"/>
      <c r="DD55" s="174"/>
      <c r="DE55" s="174"/>
      <c r="DF55" s="174"/>
      <c r="DG55" s="174"/>
      <c r="DH55" s="174"/>
      <c r="DI55" s="174"/>
      <c r="DJ55" s="174"/>
      <c r="DK55" s="174"/>
      <c r="DL55" s="174"/>
      <c r="DM55" s="174"/>
      <c r="DN55" s="174"/>
      <c r="DO55" s="174"/>
      <c r="DP55" s="174"/>
      <c r="DQ55" s="174"/>
      <c r="DR55" s="174"/>
      <c r="DS55" s="174"/>
      <c r="DT55" s="174"/>
      <c r="DU55" s="174"/>
      <c r="DV55" s="174"/>
      <c r="DW55" s="174"/>
      <c r="DX55" s="174"/>
      <c r="DY55" s="174"/>
      <c r="DZ55" s="174"/>
      <c r="EA55" s="179">
        <f t="shared" si="93"/>
        <v>0</v>
      </c>
      <c r="EB55" s="174"/>
      <c r="EC55" s="174"/>
      <c r="ED55" s="174"/>
      <c r="EE55" s="174"/>
      <c r="EF55" s="174"/>
      <c r="EG55" s="174"/>
      <c r="EH55" s="174"/>
      <c r="EI55" s="174"/>
      <c r="EJ55" s="174"/>
      <c r="EK55" s="174"/>
      <c r="EL55" s="174"/>
      <c r="EM55" s="174"/>
      <c r="EN55" s="174"/>
      <c r="EO55" s="174"/>
      <c r="EP55" s="174"/>
      <c r="EQ55" s="174"/>
      <c r="ER55" s="174"/>
      <c r="ES55" s="174"/>
      <c r="ET55" s="174"/>
      <c r="EU55" s="174"/>
      <c r="EV55" s="174"/>
      <c r="EW55" s="174"/>
      <c r="EX55" s="174"/>
      <c r="EY55" s="174"/>
      <c r="EZ55" s="174"/>
      <c r="FA55" s="174"/>
      <c r="FB55" s="174"/>
      <c r="FC55" s="174"/>
      <c r="FD55" s="179">
        <f t="shared" si="94"/>
        <v>0</v>
      </c>
      <c r="FE55" s="174"/>
      <c r="FF55" s="174"/>
      <c r="FG55" s="174"/>
      <c r="FH55" s="174"/>
      <c r="FI55" s="174"/>
      <c r="FJ55" s="174"/>
      <c r="FK55" s="174"/>
      <c r="FL55" s="174"/>
      <c r="FM55" s="174"/>
      <c r="FN55" s="174"/>
      <c r="FO55" s="174"/>
      <c r="FP55" s="174"/>
      <c r="FQ55" s="174"/>
      <c r="FR55" s="174"/>
      <c r="FS55" s="174"/>
      <c r="FT55" s="174"/>
      <c r="FU55" s="174"/>
      <c r="FV55" s="174"/>
      <c r="FW55" s="174"/>
      <c r="FX55" s="174"/>
      <c r="FY55" s="174"/>
      <c r="FZ55" s="174"/>
      <c r="GA55" s="174"/>
      <c r="GB55" s="174"/>
      <c r="GC55" s="174"/>
      <c r="GD55" s="174"/>
      <c r="GE55" s="174"/>
      <c r="GF55" s="174"/>
      <c r="GG55" s="174"/>
      <c r="GH55" s="174"/>
      <c r="GI55" s="174"/>
      <c r="GJ55" s="179">
        <f t="shared" si="95"/>
        <v>0</v>
      </c>
      <c r="GK55" s="174"/>
      <c r="GL55" s="174"/>
      <c r="GM55" s="174"/>
      <c r="GN55" s="174"/>
      <c r="GO55" s="174"/>
      <c r="GP55" s="174"/>
      <c r="GQ55" s="174"/>
      <c r="GR55" s="174"/>
      <c r="GS55" s="174"/>
      <c r="GT55" s="174"/>
      <c r="GU55" s="174"/>
      <c r="GV55" s="174"/>
      <c r="GW55" s="174"/>
      <c r="GX55" s="174"/>
      <c r="GY55" s="174"/>
      <c r="GZ55" s="174"/>
      <c r="HA55" s="174"/>
      <c r="HB55" s="174"/>
      <c r="HC55" s="174"/>
      <c r="HD55" s="174"/>
      <c r="HE55" s="174"/>
      <c r="HF55" s="174"/>
      <c r="HG55" s="174"/>
      <c r="HH55" s="174"/>
      <c r="HI55" s="174"/>
      <c r="HJ55" s="174"/>
      <c r="HK55" s="174"/>
      <c r="HL55" s="174"/>
      <c r="HM55" s="174"/>
      <c r="HN55" s="174"/>
    </row>
    <row r="56" spans="1:222" ht="16.5" hidden="1" outlineLevel="1" thickBot="1" x14ac:dyDescent="0.3">
      <c r="A56" s="53">
        <v>51</v>
      </c>
      <c r="B56" s="56" t="str">
        <f>VLOOKUP(A56,Config!$A$8:$B$176,2,0)</f>
        <v>OUTRAS DESPESAS COM PESSOAL</v>
      </c>
      <c r="C56" s="57"/>
      <c r="D56" s="61"/>
      <c r="E56" s="174">
        <f>SUMIFS('C. a Pagar'!$G$7:$G$1048576,'C. a Pagar'!$D$7:$D$1048576,'FC 180'!$B56,'C. a Pagar'!$C$7:$C$1048576,'FC 180'!E$5)</f>
        <v>0</v>
      </c>
      <c r="F56" s="174">
        <f>SUMIFS('C. a Pagar'!$G$7:$G$1048576,'C. a Pagar'!$D$7:$D$1048576,'FC 180'!$B56,'C. a Pagar'!$C$7:$C$1048576,'FC 180'!F$5)</f>
        <v>0</v>
      </c>
      <c r="G56" s="174">
        <f>SUMIFS('C. a Pagar'!$G$7:$G$1048576,'C. a Pagar'!$D$7:$D$1048576,'FC 180'!$B56,'C. a Pagar'!$C$7:$C$1048576,'FC 180'!G$5)</f>
        <v>0</v>
      </c>
      <c r="H56" s="174">
        <f>SUMIFS('C. a Pagar'!$G$7:$G$1048576,'C. a Pagar'!$D$7:$D$1048576,'FC 180'!$B56,'C. a Pagar'!$C$7:$C$1048576,'FC 180'!H$5)</f>
        <v>0</v>
      </c>
      <c r="I56" s="174">
        <f>SUMIFS('C. a Pagar'!$G$7:$G$1048576,'C. a Pagar'!$D$7:$D$1048576,'FC 180'!$B56,'C. a Pagar'!$C$7:$C$1048576,'FC 180'!I$5)</f>
        <v>0</v>
      </c>
      <c r="J56" s="174">
        <f>SUMIFS('C. a Pagar'!$G$7:$G$1048576,'C. a Pagar'!$D$7:$D$1048576,'FC 180'!$B56,'C. a Pagar'!$C$7:$C$1048576,'FC 180'!J$5)</f>
        <v>0</v>
      </c>
      <c r="K56" s="174">
        <f>SUMIFS('C. a Pagar'!$G$7:$G$1048576,'C. a Pagar'!$D$7:$D$1048576,'FC 180'!$B56,'C. a Pagar'!$C$7:$C$1048576,'FC 180'!K$5)</f>
        <v>0</v>
      </c>
      <c r="L56" s="174">
        <f>SUMIFS('C. a Pagar'!$G$7:$G$1048576,'C. a Pagar'!$D$7:$D$1048576,'FC 180'!$B56,'C. a Pagar'!$C$7:$C$1048576,'FC 180'!L$5)</f>
        <v>0</v>
      </c>
      <c r="M56" s="174">
        <f>SUMIFS('C. a Pagar'!$G$7:$G$1048576,'C. a Pagar'!$D$7:$D$1048576,'FC 180'!$B56,'C. a Pagar'!$C$7:$C$1048576,'FC 180'!M$5)</f>
        <v>0</v>
      </c>
      <c r="N56" s="174">
        <f>SUMIFS('C. a Pagar'!$G$7:$G$1048576,'C. a Pagar'!$D$7:$D$1048576,'FC 180'!$B56,'C. a Pagar'!$C$7:$C$1048576,'FC 180'!N$5)</f>
        <v>0</v>
      </c>
      <c r="O56" s="174">
        <f>SUMIFS('C. a Pagar'!$G$7:$G$1048576,'C. a Pagar'!$D$7:$D$1048576,'FC 180'!$B56,'C. a Pagar'!$C$7:$C$1048576,'FC 180'!O$5)</f>
        <v>0</v>
      </c>
      <c r="P56" s="174">
        <f>SUMIFS('C. a Pagar'!$G$7:$G$1048576,'C. a Pagar'!$D$7:$D$1048576,'FC 180'!$B56,'C. a Pagar'!$C$7:$C$1048576,'FC 180'!P$5)</f>
        <v>0</v>
      </c>
      <c r="Q56" s="174">
        <f>SUMIFS('C. a Pagar'!$G$7:$G$1048576,'C. a Pagar'!$D$7:$D$1048576,'FC 180'!$B56,'C. a Pagar'!$C$7:$C$1048576,'FC 180'!Q$5)</f>
        <v>0</v>
      </c>
      <c r="R56" s="174">
        <f>SUMIFS('C. a Pagar'!$G$7:$G$1048576,'C. a Pagar'!$D$7:$D$1048576,'FC 180'!$B56,'C. a Pagar'!$C$7:$C$1048576,'FC 180'!R$5)</f>
        <v>0</v>
      </c>
      <c r="S56" s="174">
        <f>SUMIFS('C. a Pagar'!$G$7:$G$1048576,'C. a Pagar'!$D$7:$D$1048576,'FC 180'!$B56,'C. a Pagar'!$C$7:$C$1048576,'FC 180'!S$5)</f>
        <v>0</v>
      </c>
      <c r="T56" s="174">
        <f>SUMIFS('C. a Pagar'!$G$7:$G$1048576,'C. a Pagar'!$D$7:$D$1048576,'FC 180'!$B56,'C. a Pagar'!$C$7:$C$1048576,'FC 180'!T$5)</f>
        <v>0</v>
      </c>
      <c r="U56" s="174">
        <f>SUMIFS('C. a Pagar'!$G$7:$G$1048576,'C. a Pagar'!$D$7:$D$1048576,'FC 180'!$B56,'C. a Pagar'!$C$7:$C$1048576,'FC 180'!U$5)</f>
        <v>0</v>
      </c>
      <c r="V56" s="174">
        <f>SUMIFS('C. a Pagar'!$G$7:$G$1048576,'C. a Pagar'!$D$7:$D$1048576,'FC 180'!$B56,'C. a Pagar'!$C$7:$C$1048576,'FC 180'!V$5)</f>
        <v>0</v>
      </c>
      <c r="W56" s="174">
        <f>SUMIFS('C. a Pagar'!$G$7:$G$1048576,'C. a Pagar'!$D$7:$D$1048576,'FC 180'!$B56,'C. a Pagar'!$C$7:$C$1048576,'FC 180'!W$5)</f>
        <v>0</v>
      </c>
      <c r="X56" s="174">
        <f>SUMIFS('C. a Pagar'!$G$7:$G$1048576,'C. a Pagar'!$D$7:$D$1048576,'FC 180'!$B56,'C. a Pagar'!$C$7:$C$1048576,'FC 180'!X$5)</f>
        <v>0</v>
      </c>
      <c r="Y56" s="174">
        <f>SUMIFS('C. a Pagar'!$G$7:$G$1048576,'C. a Pagar'!$D$7:$D$1048576,'FC 180'!$B56,'C. a Pagar'!$C$7:$C$1048576,'FC 180'!Y$5)</f>
        <v>0</v>
      </c>
      <c r="Z56" s="174">
        <f>SUMIFS('C. a Pagar'!$G$7:$G$1048576,'C. a Pagar'!$D$7:$D$1048576,'FC 180'!$B56,'C. a Pagar'!$C$7:$C$1048576,'FC 180'!Z$5)</f>
        <v>0</v>
      </c>
      <c r="AA56" s="174">
        <f>SUMIFS('C. a Pagar'!$G$7:$G$1048576,'C. a Pagar'!$D$7:$D$1048576,'FC 180'!$B56,'C. a Pagar'!$C$7:$C$1048576,'FC 180'!AA$5)</f>
        <v>0</v>
      </c>
      <c r="AB56" s="174">
        <f>SUMIFS('C. a Pagar'!$G$7:$G$1048576,'C. a Pagar'!$D$7:$D$1048576,'FC 180'!$B56,'C. a Pagar'!$C$7:$C$1048576,'FC 180'!AB$5)</f>
        <v>0</v>
      </c>
      <c r="AC56" s="174">
        <f>SUMIFS('C. a Pagar'!$G$7:$G$1048576,'C. a Pagar'!$D$7:$D$1048576,'FC 180'!$B56,'C. a Pagar'!$C$7:$C$1048576,'FC 180'!AC$5)</f>
        <v>0</v>
      </c>
      <c r="AD56" s="174">
        <f>SUMIFS('C. a Pagar'!$G$7:$G$1048576,'C. a Pagar'!$D$7:$D$1048576,'FC 180'!$B56,'C. a Pagar'!$C$7:$C$1048576,'FC 180'!AD$5)</f>
        <v>0</v>
      </c>
      <c r="AE56" s="174">
        <f>SUMIFS('C. a Pagar'!$G$7:$G$1048576,'C. a Pagar'!$D$7:$D$1048576,'FC 180'!$B56,'C. a Pagar'!$C$7:$C$1048576,'FC 180'!AE$5)</f>
        <v>4000</v>
      </c>
      <c r="AF56" s="174">
        <f>SUMIFS('C. a Pagar'!$G$7:$G$1048576,'C. a Pagar'!$D$7:$D$1048576,'FC 180'!$B56,'C. a Pagar'!$C$7:$C$1048576,'FC 180'!AF$5)</f>
        <v>0</v>
      </c>
      <c r="AG56" s="174">
        <f>SUMIFS('C. a Pagar'!$G$7:$G$1048576,'C. a Pagar'!$D$7:$D$1048576,'FC 180'!$B56,'C. a Pagar'!$C$7:$C$1048576,'FC 180'!AG$5)</f>
        <v>0</v>
      </c>
      <c r="AH56" s="174">
        <f>SUMIFS('C. a Pagar'!$G$7:$G$1048576,'C. a Pagar'!$D$7:$D$1048576,'FC 180'!$B56,'C. a Pagar'!$C$7:$C$1048576,'FC 180'!AH$5)</f>
        <v>500</v>
      </c>
      <c r="AI56" s="174">
        <f>SUMIFS('C. a Pagar'!$G$7:$G$1048576,'C. a Pagar'!$D$7:$D$1048576,'FC 180'!$B56,'C. a Pagar'!$C$7:$C$1048576,'FC 180'!AI$5)</f>
        <v>0</v>
      </c>
      <c r="AJ56" s="179">
        <f t="shared" si="90"/>
        <v>4500</v>
      </c>
      <c r="AK56" s="174">
        <f>SUMIFS('C. a Pagar'!$G$7:$G$1048576,'C. a Pagar'!$D$7:$D$1048576,'FC 180'!$B56,'C. a Pagar'!$C$7:$C$1048576,'FC 180'!AK$5)</f>
        <v>0</v>
      </c>
      <c r="AL56" s="174">
        <f>SUMIFS('C. a Pagar'!$G$7:$G$1048576,'C. a Pagar'!$D$7:$D$1048576,'FC 180'!$B56,'C. a Pagar'!$C$7:$C$1048576,'FC 180'!AL$5)</f>
        <v>0</v>
      </c>
      <c r="AM56" s="174">
        <f>SUMIFS('C. a Pagar'!$G$7:$G$1048576,'C. a Pagar'!$D$7:$D$1048576,'FC 180'!$B56,'C. a Pagar'!$C$7:$C$1048576,'FC 180'!AM$5)</f>
        <v>0</v>
      </c>
      <c r="AN56" s="174">
        <f>SUMIFS('C. a Pagar'!$G$7:$G$1048576,'C. a Pagar'!$D$7:$D$1048576,'FC 180'!$B56,'C. a Pagar'!$C$7:$C$1048576,'FC 180'!AN$5)</f>
        <v>0</v>
      </c>
      <c r="AO56" s="174">
        <f>SUMIFS('C. a Pagar'!$G$7:$G$1048576,'C. a Pagar'!$D$7:$D$1048576,'FC 180'!$B56,'C. a Pagar'!$C$7:$C$1048576,'FC 180'!AO$5)</f>
        <v>0</v>
      </c>
      <c r="AP56" s="174">
        <f>SUMIFS('C. a Pagar'!$G$7:$G$1048576,'C. a Pagar'!$D$7:$D$1048576,'FC 180'!$B56,'C. a Pagar'!$C$7:$C$1048576,'FC 180'!AP$5)</f>
        <v>0</v>
      </c>
      <c r="AQ56" s="174">
        <f>SUMIFS('C. a Pagar'!$G$7:$G$1048576,'C. a Pagar'!$D$7:$D$1048576,'FC 180'!$B56,'C. a Pagar'!$C$7:$C$1048576,'FC 180'!AQ$5)</f>
        <v>0</v>
      </c>
      <c r="AR56" s="174">
        <f>SUMIFS('C. a Pagar'!$G$7:$G$1048576,'C. a Pagar'!$D$7:$D$1048576,'FC 180'!$B56,'C. a Pagar'!$C$7:$C$1048576,'FC 180'!AR$5)</f>
        <v>0</v>
      </c>
      <c r="AS56" s="174">
        <f>SUMIFS('C. a Pagar'!$G$7:$G$1048576,'C. a Pagar'!$D$7:$D$1048576,'FC 180'!$B56,'C. a Pagar'!$C$7:$C$1048576,'FC 180'!AS$5)</f>
        <v>0</v>
      </c>
      <c r="AT56" s="174">
        <f>SUMIFS('C. a Pagar'!$G$7:$G$1048576,'C. a Pagar'!$D$7:$D$1048576,'FC 180'!$B56,'C. a Pagar'!$C$7:$C$1048576,'FC 180'!AT$5)</f>
        <v>0</v>
      </c>
      <c r="AU56" s="174">
        <f>SUMIFS('C. a Pagar'!$G$7:$G$1048576,'C. a Pagar'!$D$7:$D$1048576,'FC 180'!$B56,'C. a Pagar'!$C$7:$C$1048576,'FC 180'!AU$5)</f>
        <v>0</v>
      </c>
      <c r="AV56" s="174">
        <f>SUMIFS('C. a Pagar'!$G$7:$G$1048576,'C. a Pagar'!$D$7:$D$1048576,'FC 180'!$B56,'C. a Pagar'!$C$7:$C$1048576,'FC 180'!AV$5)</f>
        <v>0</v>
      </c>
      <c r="AW56" s="174">
        <f>SUMIFS('C. a Pagar'!$G$7:$G$1048576,'C. a Pagar'!$D$7:$D$1048576,'FC 180'!$B56,'C. a Pagar'!$C$7:$C$1048576,'FC 180'!AW$5)</f>
        <v>0</v>
      </c>
      <c r="AX56" s="174">
        <f>SUMIFS('C. a Pagar'!$G$7:$G$1048576,'C. a Pagar'!$D$7:$D$1048576,'FC 180'!$B56,'C. a Pagar'!$C$7:$C$1048576,'FC 180'!AX$5)</f>
        <v>0</v>
      </c>
      <c r="AY56" s="174">
        <f>SUMIFS('C. a Pagar'!$G$7:$G$1048576,'C. a Pagar'!$D$7:$D$1048576,'FC 180'!$B56,'C. a Pagar'!$C$7:$C$1048576,'FC 180'!AY$5)</f>
        <v>0</v>
      </c>
      <c r="AZ56" s="174">
        <f>SUMIFS('C. a Pagar'!$G$7:$G$1048576,'C. a Pagar'!$D$7:$D$1048576,'FC 180'!$B56,'C. a Pagar'!$C$7:$C$1048576,'FC 180'!AZ$5)</f>
        <v>0</v>
      </c>
      <c r="BA56" s="174">
        <f>SUMIFS('C. a Pagar'!$G$7:$G$1048576,'C. a Pagar'!$D$7:$D$1048576,'FC 180'!$B56,'C. a Pagar'!$C$7:$C$1048576,'FC 180'!BA$5)</f>
        <v>0</v>
      </c>
      <c r="BB56" s="174">
        <f>SUMIFS('C. a Pagar'!$G$7:$G$1048576,'C. a Pagar'!$D$7:$D$1048576,'FC 180'!$B56,'C. a Pagar'!$C$7:$C$1048576,'FC 180'!BB$5)</f>
        <v>0</v>
      </c>
      <c r="BC56" s="174">
        <f>SUMIFS('C. a Pagar'!$G$7:$G$1048576,'C. a Pagar'!$D$7:$D$1048576,'FC 180'!$B56,'C. a Pagar'!$C$7:$C$1048576,'FC 180'!BC$5)</f>
        <v>0</v>
      </c>
      <c r="BD56" s="174">
        <f>SUMIFS('C. a Pagar'!$G$7:$G$1048576,'C. a Pagar'!$D$7:$D$1048576,'FC 180'!$B56,'C. a Pagar'!$C$7:$C$1048576,'FC 180'!BD$5)</f>
        <v>0</v>
      </c>
      <c r="BE56" s="174">
        <f>SUMIFS('C. a Pagar'!$G$7:$G$1048576,'C. a Pagar'!$D$7:$D$1048576,'FC 180'!$B56,'C. a Pagar'!$C$7:$C$1048576,'FC 180'!BE$5)</f>
        <v>0</v>
      </c>
      <c r="BF56" s="174">
        <f>SUMIFS('C. a Pagar'!$G$7:$G$1048576,'C. a Pagar'!$D$7:$D$1048576,'FC 180'!$B56,'C. a Pagar'!$C$7:$C$1048576,'FC 180'!BF$5)</f>
        <v>0</v>
      </c>
      <c r="BG56" s="174">
        <f>SUMIFS('C. a Pagar'!$G$7:$G$1048576,'C. a Pagar'!$D$7:$D$1048576,'FC 180'!$B56,'C. a Pagar'!$C$7:$C$1048576,'FC 180'!BG$5)</f>
        <v>0</v>
      </c>
      <c r="BH56" s="174">
        <f>SUMIFS('C. a Pagar'!$G$7:$G$1048576,'C. a Pagar'!$D$7:$D$1048576,'FC 180'!$B56,'C. a Pagar'!$C$7:$C$1048576,'FC 180'!BH$5)</f>
        <v>0</v>
      </c>
      <c r="BI56" s="174">
        <f>SUMIFS('C. a Pagar'!$G$7:$G$1048576,'C. a Pagar'!$D$7:$D$1048576,'FC 180'!$B56,'C. a Pagar'!$C$7:$C$1048576,'FC 180'!BI$5)</f>
        <v>0</v>
      </c>
      <c r="BJ56" s="174">
        <f>SUMIFS('C. a Pagar'!$G$7:$G$1048576,'C. a Pagar'!$D$7:$D$1048576,'FC 180'!$B56,'C. a Pagar'!$C$7:$C$1048576,'FC 180'!BJ$5)</f>
        <v>0</v>
      </c>
      <c r="BK56" s="174">
        <f>SUMIFS('C. a Pagar'!$G$7:$G$1048576,'C. a Pagar'!$D$7:$D$1048576,'FC 180'!$B56,'C. a Pagar'!$C$7:$C$1048576,'FC 180'!BK$5)</f>
        <v>0</v>
      </c>
      <c r="BL56" s="174">
        <f>SUMIFS('C. a Pagar'!$G$7:$G$1048576,'C. a Pagar'!$D$7:$D$1048576,'FC 180'!$B56,'C. a Pagar'!$C$7:$C$1048576,'FC 180'!BL$5)</f>
        <v>0</v>
      </c>
      <c r="BM56" s="174">
        <f>SUMIFS('C. a Pagar'!$G$7:$G$1048576,'C. a Pagar'!$D$7:$D$1048576,'FC 180'!$B56,'C. a Pagar'!$C$7:$C$1048576,'FC 180'!BM$5)</f>
        <v>500</v>
      </c>
      <c r="BN56" s="174">
        <f>SUMIFS('C. a Pagar'!$G$7:$G$1048576,'C. a Pagar'!$D$7:$D$1048576,'FC 180'!$B56,'C. a Pagar'!$C$7:$C$1048576,'FC 180'!BN$5)</f>
        <v>0</v>
      </c>
      <c r="BO56" s="179">
        <f t="shared" si="91"/>
        <v>500</v>
      </c>
      <c r="BP56" s="174"/>
      <c r="BQ56" s="174"/>
      <c r="BR56" s="174"/>
      <c r="BS56" s="174"/>
      <c r="BT56" s="174"/>
      <c r="BU56" s="174"/>
      <c r="BV56" s="174"/>
      <c r="BW56" s="174"/>
      <c r="BX56" s="174"/>
      <c r="BY56" s="174"/>
      <c r="BZ56" s="174"/>
      <c r="CA56" s="174"/>
      <c r="CB56" s="174"/>
      <c r="CC56" s="174"/>
      <c r="CD56" s="174"/>
      <c r="CE56" s="174"/>
      <c r="CF56" s="174"/>
      <c r="CG56" s="174"/>
      <c r="CH56" s="174"/>
      <c r="CI56" s="174"/>
      <c r="CJ56" s="174"/>
      <c r="CK56" s="174"/>
      <c r="CL56" s="174"/>
      <c r="CM56" s="174"/>
      <c r="CN56" s="174"/>
      <c r="CO56" s="174"/>
      <c r="CP56" s="174"/>
      <c r="CQ56" s="174"/>
      <c r="CR56" s="174"/>
      <c r="CS56" s="174"/>
      <c r="CT56" s="174"/>
      <c r="CU56" s="179">
        <f t="shared" si="92"/>
        <v>1000</v>
      </c>
      <c r="CV56" s="174"/>
      <c r="CW56" s="174"/>
      <c r="CX56" s="174"/>
      <c r="CY56" s="174"/>
      <c r="CZ56" s="174"/>
      <c r="DA56" s="174"/>
      <c r="DB56" s="174"/>
      <c r="DC56" s="174"/>
      <c r="DD56" s="174"/>
      <c r="DE56" s="174"/>
      <c r="DF56" s="174"/>
      <c r="DG56" s="174"/>
      <c r="DH56" s="174"/>
      <c r="DI56" s="174"/>
      <c r="DJ56" s="174"/>
      <c r="DK56" s="174"/>
      <c r="DL56" s="174"/>
      <c r="DM56" s="174"/>
      <c r="DN56" s="174"/>
      <c r="DO56" s="174"/>
      <c r="DP56" s="174"/>
      <c r="DQ56" s="174"/>
      <c r="DR56" s="174"/>
      <c r="DS56" s="174"/>
      <c r="DT56" s="174"/>
      <c r="DU56" s="174"/>
      <c r="DV56" s="174"/>
      <c r="DW56" s="174"/>
      <c r="DX56" s="174"/>
      <c r="DY56" s="174"/>
      <c r="DZ56" s="174"/>
      <c r="EA56" s="179">
        <f t="shared" si="93"/>
        <v>1000</v>
      </c>
      <c r="EB56" s="174"/>
      <c r="EC56" s="174"/>
      <c r="ED56" s="174"/>
      <c r="EE56" s="174"/>
      <c r="EF56" s="174"/>
      <c r="EG56" s="174"/>
      <c r="EH56" s="174"/>
      <c r="EI56" s="174"/>
      <c r="EJ56" s="174"/>
      <c r="EK56" s="174"/>
      <c r="EL56" s="174"/>
      <c r="EM56" s="174"/>
      <c r="EN56" s="174"/>
      <c r="EO56" s="174"/>
      <c r="EP56" s="174"/>
      <c r="EQ56" s="174"/>
      <c r="ER56" s="174"/>
      <c r="ES56" s="174"/>
      <c r="ET56" s="174"/>
      <c r="EU56" s="174"/>
      <c r="EV56" s="174"/>
      <c r="EW56" s="174"/>
      <c r="EX56" s="174"/>
      <c r="EY56" s="174"/>
      <c r="EZ56" s="174"/>
      <c r="FA56" s="174"/>
      <c r="FB56" s="174"/>
      <c r="FC56" s="174"/>
      <c r="FD56" s="179">
        <f t="shared" si="94"/>
        <v>1000</v>
      </c>
      <c r="FE56" s="174"/>
      <c r="FF56" s="174"/>
      <c r="FG56" s="174"/>
      <c r="FH56" s="174"/>
      <c r="FI56" s="174"/>
      <c r="FJ56" s="174"/>
      <c r="FK56" s="174"/>
      <c r="FL56" s="174"/>
      <c r="FM56" s="174"/>
      <c r="FN56" s="174"/>
      <c r="FO56" s="174"/>
      <c r="FP56" s="174"/>
      <c r="FQ56" s="174"/>
      <c r="FR56" s="174"/>
      <c r="FS56" s="174"/>
      <c r="FT56" s="174"/>
      <c r="FU56" s="174"/>
      <c r="FV56" s="174"/>
      <c r="FW56" s="174"/>
      <c r="FX56" s="174"/>
      <c r="FY56" s="174"/>
      <c r="FZ56" s="174"/>
      <c r="GA56" s="174"/>
      <c r="GB56" s="174"/>
      <c r="GC56" s="174"/>
      <c r="GD56" s="174"/>
      <c r="GE56" s="174"/>
      <c r="GF56" s="174"/>
      <c r="GG56" s="174"/>
      <c r="GH56" s="174"/>
      <c r="GI56" s="174"/>
      <c r="GJ56" s="179">
        <f t="shared" si="95"/>
        <v>0</v>
      </c>
      <c r="GK56" s="174"/>
      <c r="GL56" s="174"/>
      <c r="GM56" s="174"/>
      <c r="GN56" s="174"/>
      <c r="GO56" s="174"/>
      <c r="GP56" s="174"/>
      <c r="GQ56" s="174"/>
      <c r="GR56" s="174"/>
      <c r="GS56" s="174"/>
      <c r="GT56" s="174"/>
      <c r="GU56" s="174"/>
      <c r="GV56" s="174"/>
      <c r="GW56" s="174"/>
      <c r="GX56" s="174"/>
      <c r="GY56" s="174"/>
      <c r="GZ56" s="174"/>
      <c r="HA56" s="174"/>
      <c r="HB56" s="174"/>
      <c r="HC56" s="174"/>
      <c r="HD56" s="174"/>
      <c r="HE56" s="174"/>
      <c r="HF56" s="174"/>
      <c r="HG56" s="174"/>
      <c r="HH56" s="174"/>
      <c r="HI56" s="174"/>
      <c r="HJ56" s="174"/>
      <c r="HK56" s="174"/>
      <c r="HL56" s="174"/>
      <c r="HM56" s="174"/>
      <c r="HN56" s="174"/>
    </row>
    <row r="57" spans="1:222" ht="16.5" hidden="1" outlineLevel="1" thickBot="1" x14ac:dyDescent="0.3">
      <c r="A57" s="53">
        <v>52</v>
      </c>
      <c r="B57" s="56" t="str">
        <f>VLOOKUP(A57,Config!$A$8:$B$176,2,0)</f>
        <v>PARTICIPAÇÃO LUCRO E RESULTADOS (PLR)</v>
      </c>
      <c r="C57" s="57"/>
      <c r="D57" s="61"/>
      <c r="E57" s="174">
        <f>SUMIFS('C. a Pagar'!$G$7:$G$1048576,'C. a Pagar'!$D$7:$D$1048576,'FC 180'!$B57,'C. a Pagar'!$C$7:$C$1048576,'FC 180'!E$5)</f>
        <v>0</v>
      </c>
      <c r="F57" s="174">
        <f>SUMIFS('C. a Pagar'!$G$7:$G$1048576,'C. a Pagar'!$D$7:$D$1048576,'FC 180'!$B57,'C. a Pagar'!$C$7:$C$1048576,'FC 180'!F$5)</f>
        <v>0</v>
      </c>
      <c r="G57" s="174">
        <f>SUMIFS('C. a Pagar'!$G$7:$G$1048576,'C. a Pagar'!$D$7:$D$1048576,'FC 180'!$B57,'C. a Pagar'!$C$7:$C$1048576,'FC 180'!G$5)</f>
        <v>0</v>
      </c>
      <c r="H57" s="174">
        <f>SUMIFS('C. a Pagar'!$G$7:$G$1048576,'C. a Pagar'!$D$7:$D$1048576,'FC 180'!$B57,'C. a Pagar'!$C$7:$C$1048576,'FC 180'!H$5)</f>
        <v>0</v>
      </c>
      <c r="I57" s="174">
        <f>SUMIFS('C. a Pagar'!$G$7:$G$1048576,'C. a Pagar'!$D$7:$D$1048576,'FC 180'!$B57,'C. a Pagar'!$C$7:$C$1048576,'FC 180'!I$5)</f>
        <v>0</v>
      </c>
      <c r="J57" s="174">
        <f>SUMIFS('C. a Pagar'!$G$7:$G$1048576,'C. a Pagar'!$D$7:$D$1048576,'FC 180'!$B57,'C. a Pagar'!$C$7:$C$1048576,'FC 180'!J$5)</f>
        <v>0</v>
      </c>
      <c r="K57" s="174">
        <f>SUMIFS('C. a Pagar'!$G$7:$G$1048576,'C. a Pagar'!$D$7:$D$1048576,'FC 180'!$B57,'C. a Pagar'!$C$7:$C$1048576,'FC 180'!K$5)</f>
        <v>0</v>
      </c>
      <c r="L57" s="174">
        <f>SUMIFS('C. a Pagar'!$G$7:$G$1048576,'C. a Pagar'!$D$7:$D$1048576,'FC 180'!$B57,'C. a Pagar'!$C$7:$C$1048576,'FC 180'!L$5)</f>
        <v>0</v>
      </c>
      <c r="M57" s="174">
        <f>SUMIFS('C. a Pagar'!$G$7:$G$1048576,'C. a Pagar'!$D$7:$D$1048576,'FC 180'!$B57,'C. a Pagar'!$C$7:$C$1048576,'FC 180'!M$5)</f>
        <v>0</v>
      </c>
      <c r="N57" s="174">
        <f>SUMIFS('C. a Pagar'!$G$7:$G$1048576,'C. a Pagar'!$D$7:$D$1048576,'FC 180'!$B57,'C. a Pagar'!$C$7:$C$1048576,'FC 180'!N$5)</f>
        <v>0</v>
      </c>
      <c r="O57" s="174">
        <f>SUMIFS('C. a Pagar'!$G$7:$G$1048576,'C. a Pagar'!$D$7:$D$1048576,'FC 180'!$B57,'C. a Pagar'!$C$7:$C$1048576,'FC 180'!O$5)</f>
        <v>0</v>
      </c>
      <c r="P57" s="174">
        <f>SUMIFS('C. a Pagar'!$G$7:$G$1048576,'C. a Pagar'!$D$7:$D$1048576,'FC 180'!$B57,'C. a Pagar'!$C$7:$C$1048576,'FC 180'!P$5)</f>
        <v>0</v>
      </c>
      <c r="Q57" s="174">
        <f>SUMIFS('C. a Pagar'!$G$7:$G$1048576,'C. a Pagar'!$D$7:$D$1048576,'FC 180'!$B57,'C. a Pagar'!$C$7:$C$1048576,'FC 180'!Q$5)</f>
        <v>0</v>
      </c>
      <c r="R57" s="174">
        <f>SUMIFS('C. a Pagar'!$G$7:$G$1048576,'C. a Pagar'!$D$7:$D$1048576,'FC 180'!$B57,'C. a Pagar'!$C$7:$C$1048576,'FC 180'!R$5)</f>
        <v>0</v>
      </c>
      <c r="S57" s="174">
        <f>SUMIFS('C. a Pagar'!$G$7:$G$1048576,'C. a Pagar'!$D$7:$D$1048576,'FC 180'!$B57,'C. a Pagar'!$C$7:$C$1048576,'FC 180'!S$5)</f>
        <v>0</v>
      </c>
      <c r="T57" s="174">
        <f>SUMIFS('C. a Pagar'!$G$7:$G$1048576,'C. a Pagar'!$D$7:$D$1048576,'FC 180'!$B57,'C. a Pagar'!$C$7:$C$1048576,'FC 180'!T$5)</f>
        <v>0</v>
      </c>
      <c r="U57" s="174">
        <f>SUMIFS('C. a Pagar'!$G$7:$G$1048576,'C. a Pagar'!$D$7:$D$1048576,'FC 180'!$B57,'C. a Pagar'!$C$7:$C$1048576,'FC 180'!U$5)</f>
        <v>0</v>
      </c>
      <c r="V57" s="174">
        <f>SUMIFS('C. a Pagar'!$G$7:$G$1048576,'C. a Pagar'!$D$7:$D$1048576,'FC 180'!$B57,'C. a Pagar'!$C$7:$C$1048576,'FC 180'!V$5)</f>
        <v>0</v>
      </c>
      <c r="W57" s="174">
        <f>SUMIFS('C. a Pagar'!$G$7:$G$1048576,'C. a Pagar'!$D$7:$D$1048576,'FC 180'!$B57,'C. a Pagar'!$C$7:$C$1048576,'FC 180'!W$5)</f>
        <v>0</v>
      </c>
      <c r="X57" s="174">
        <f>SUMIFS('C. a Pagar'!$G$7:$G$1048576,'C. a Pagar'!$D$7:$D$1048576,'FC 180'!$B57,'C. a Pagar'!$C$7:$C$1048576,'FC 180'!X$5)</f>
        <v>0</v>
      </c>
      <c r="Y57" s="174">
        <f>SUMIFS('C. a Pagar'!$G$7:$G$1048576,'C. a Pagar'!$D$7:$D$1048576,'FC 180'!$B57,'C. a Pagar'!$C$7:$C$1048576,'FC 180'!Y$5)</f>
        <v>0</v>
      </c>
      <c r="Z57" s="174">
        <f>SUMIFS('C. a Pagar'!$G$7:$G$1048576,'C. a Pagar'!$D$7:$D$1048576,'FC 180'!$B57,'C. a Pagar'!$C$7:$C$1048576,'FC 180'!Z$5)</f>
        <v>0</v>
      </c>
      <c r="AA57" s="174">
        <f>SUMIFS('C. a Pagar'!$G$7:$G$1048576,'C. a Pagar'!$D$7:$D$1048576,'FC 180'!$B57,'C. a Pagar'!$C$7:$C$1048576,'FC 180'!AA$5)</f>
        <v>0</v>
      </c>
      <c r="AB57" s="174">
        <f>SUMIFS('C. a Pagar'!$G$7:$G$1048576,'C. a Pagar'!$D$7:$D$1048576,'FC 180'!$B57,'C. a Pagar'!$C$7:$C$1048576,'FC 180'!AB$5)</f>
        <v>0</v>
      </c>
      <c r="AC57" s="174">
        <f>SUMIFS('C. a Pagar'!$G$7:$G$1048576,'C. a Pagar'!$D$7:$D$1048576,'FC 180'!$B57,'C. a Pagar'!$C$7:$C$1048576,'FC 180'!AC$5)</f>
        <v>0</v>
      </c>
      <c r="AD57" s="174">
        <f>SUMIFS('C. a Pagar'!$G$7:$G$1048576,'C. a Pagar'!$D$7:$D$1048576,'FC 180'!$B57,'C. a Pagar'!$C$7:$C$1048576,'FC 180'!AD$5)</f>
        <v>0</v>
      </c>
      <c r="AE57" s="174">
        <f>SUMIFS('C. a Pagar'!$G$7:$G$1048576,'C. a Pagar'!$D$7:$D$1048576,'FC 180'!$B57,'C. a Pagar'!$C$7:$C$1048576,'FC 180'!AE$5)</f>
        <v>0</v>
      </c>
      <c r="AF57" s="174">
        <f>SUMIFS('C. a Pagar'!$G$7:$G$1048576,'C. a Pagar'!$D$7:$D$1048576,'FC 180'!$B57,'C. a Pagar'!$C$7:$C$1048576,'FC 180'!AF$5)</f>
        <v>0</v>
      </c>
      <c r="AG57" s="174">
        <f>SUMIFS('C. a Pagar'!$G$7:$G$1048576,'C. a Pagar'!$D$7:$D$1048576,'FC 180'!$B57,'C. a Pagar'!$C$7:$C$1048576,'FC 180'!AG$5)</f>
        <v>0</v>
      </c>
      <c r="AH57" s="174">
        <f>SUMIFS('C. a Pagar'!$G$7:$G$1048576,'C. a Pagar'!$D$7:$D$1048576,'FC 180'!$B57,'C. a Pagar'!$C$7:$C$1048576,'FC 180'!AH$5)</f>
        <v>0</v>
      </c>
      <c r="AI57" s="174">
        <f>SUMIFS('C. a Pagar'!$G$7:$G$1048576,'C. a Pagar'!$D$7:$D$1048576,'FC 180'!$B57,'C. a Pagar'!$C$7:$C$1048576,'FC 180'!AI$5)</f>
        <v>0</v>
      </c>
      <c r="AJ57" s="179">
        <f t="shared" si="90"/>
        <v>0</v>
      </c>
      <c r="AK57" s="174">
        <f>SUMIFS('C. a Pagar'!$G$7:$G$1048576,'C. a Pagar'!$D$7:$D$1048576,'FC 180'!$B57,'C. a Pagar'!$C$7:$C$1048576,'FC 180'!AK$5)</f>
        <v>0</v>
      </c>
      <c r="AL57" s="174">
        <f>SUMIFS('C. a Pagar'!$G$7:$G$1048576,'C. a Pagar'!$D$7:$D$1048576,'FC 180'!$B57,'C. a Pagar'!$C$7:$C$1048576,'FC 180'!AL$5)</f>
        <v>0</v>
      </c>
      <c r="AM57" s="174">
        <f>SUMIFS('C. a Pagar'!$G$7:$G$1048576,'C. a Pagar'!$D$7:$D$1048576,'FC 180'!$B57,'C. a Pagar'!$C$7:$C$1048576,'FC 180'!AM$5)</f>
        <v>0</v>
      </c>
      <c r="AN57" s="174">
        <f>SUMIFS('C. a Pagar'!$G$7:$G$1048576,'C. a Pagar'!$D$7:$D$1048576,'FC 180'!$B57,'C. a Pagar'!$C$7:$C$1048576,'FC 180'!AN$5)</f>
        <v>0</v>
      </c>
      <c r="AO57" s="174">
        <f>SUMIFS('C. a Pagar'!$G$7:$G$1048576,'C. a Pagar'!$D$7:$D$1048576,'FC 180'!$B57,'C. a Pagar'!$C$7:$C$1048576,'FC 180'!AO$5)</f>
        <v>0</v>
      </c>
      <c r="AP57" s="174">
        <f>SUMIFS('C. a Pagar'!$G$7:$G$1048576,'C. a Pagar'!$D$7:$D$1048576,'FC 180'!$B57,'C. a Pagar'!$C$7:$C$1048576,'FC 180'!AP$5)</f>
        <v>0</v>
      </c>
      <c r="AQ57" s="174">
        <f>SUMIFS('C. a Pagar'!$G$7:$G$1048576,'C. a Pagar'!$D$7:$D$1048576,'FC 180'!$B57,'C. a Pagar'!$C$7:$C$1048576,'FC 180'!AQ$5)</f>
        <v>0</v>
      </c>
      <c r="AR57" s="174">
        <f>SUMIFS('C. a Pagar'!$G$7:$G$1048576,'C. a Pagar'!$D$7:$D$1048576,'FC 180'!$B57,'C. a Pagar'!$C$7:$C$1048576,'FC 180'!AR$5)</f>
        <v>0</v>
      </c>
      <c r="AS57" s="174">
        <f>SUMIFS('C. a Pagar'!$G$7:$G$1048576,'C. a Pagar'!$D$7:$D$1048576,'FC 180'!$B57,'C. a Pagar'!$C$7:$C$1048576,'FC 180'!AS$5)</f>
        <v>0</v>
      </c>
      <c r="AT57" s="174">
        <f>SUMIFS('C. a Pagar'!$G$7:$G$1048576,'C. a Pagar'!$D$7:$D$1048576,'FC 180'!$B57,'C. a Pagar'!$C$7:$C$1048576,'FC 180'!AT$5)</f>
        <v>0</v>
      </c>
      <c r="AU57" s="174">
        <f>SUMIFS('C. a Pagar'!$G$7:$G$1048576,'C. a Pagar'!$D$7:$D$1048576,'FC 180'!$B57,'C. a Pagar'!$C$7:$C$1048576,'FC 180'!AU$5)</f>
        <v>0</v>
      </c>
      <c r="AV57" s="174">
        <f>SUMIFS('C. a Pagar'!$G$7:$G$1048576,'C. a Pagar'!$D$7:$D$1048576,'FC 180'!$B57,'C. a Pagar'!$C$7:$C$1048576,'FC 180'!AV$5)</f>
        <v>0</v>
      </c>
      <c r="AW57" s="174">
        <f>SUMIFS('C. a Pagar'!$G$7:$G$1048576,'C. a Pagar'!$D$7:$D$1048576,'FC 180'!$B57,'C. a Pagar'!$C$7:$C$1048576,'FC 180'!AW$5)</f>
        <v>0</v>
      </c>
      <c r="AX57" s="174">
        <f>SUMIFS('C. a Pagar'!$G$7:$G$1048576,'C. a Pagar'!$D$7:$D$1048576,'FC 180'!$B57,'C. a Pagar'!$C$7:$C$1048576,'FC 180'!AX$5)</f>
        <v>0</v>
      </c>
      <c r="AY57" s="174">
        <f>SUMIFS('C. a Pagar'!$G$7:$G$1048576,'C. a Pagar'!$D$7:$D$1048576,'FC 180'!$B57,'C. a Pagar'!$C$7:$C$1048576,'FC 180'!AY$5)</f>
        <v>0</v>
      </c>
      <c r="AZ57" s="174">
        <f>SUMIFS('C. a Pagar'!$G$7:$G$1048576,'C. a Pagar'!$D$7:$D$1048576,'FC 180'!$B57,'C. a Pagar'!$C$7:$C$1048576,'FC 180'!AZ$5)</f>
        <v>0</v>
      </c>
      <c r="BA57" s="174">
        <f>SUMIFS('C. a Pagar'!$G$7:$G$1048576,'C. a Pagar'!$D$7:$D$1048576,'FC 180'!$B57,'C. a Pagar'!$C$7:$C$1048576,'FC 180'!BA$5)</f>
        <v>0</v>
      </c>
      <c r="BB57" s="174">
        <f>SUMIFS('C. a Pagar'!$G$7:$G$1048576,'C. a Pagar'!$D$7:$D$1048576,'FC 180'!$B57,'C. a Pagar'!$C$7:$C$1048576,'FC 180'!BB$5)</f>
        <v>0</v>
      </c>
      <c r="BC57" s="174">
        <f>SUMIFS('C. a Pagar'!$G$7:$G$1048576,'C. a Pagar'!$D$7:$D$1048576,'FC 180'!$B57,'C. a Pagar'!$C$7:$C$1048576,'FC 180'!BC$5)</f>
        <v>0</v>
      </c>
      <c r="BD57" s="174">
        <f>SUMIFS('C. a Pagar'!$G$7:$G$1048576,'C. a Pagar'!$D$7:$D$1048576,'FC 180'!$B57,'C. a Pagar'!$C$7:$C$1048576,'FC 180'!BD$5)</f>
        <v>0</v>
      </c>
      <c r="BE57" s="174">
        <f>SUMIFS('C. a Pagar'!$G$7:$G$1048576,'C. a Pagar'!$D$7:$D$1048576,'FC 180'!$B57,'C. a Pagar'!$C$7:$C$1048576,'FC 180'!BE$5)</f>
        <v>0</v>
      </c>
      <c r="BF57" s="174">
        <f>SUMIFS('C. a Pagar'!$G$7:$G$1048576,'C. a Pagar'!$D$7:$D$1048576,'FC 180'!$B57,'C. a Pagar'!$C$7:$C$1048576,'FC 180'!BF$5)</f>
        <v>0</v>
      </c>
      <c r="BG57" s="174">
        <f>SUMIFS('C. a Pagar'!$G$7:$G$1048576,'C. a Pagar'!$D$7:$D$1048576,'FC 180'!$B57,'C. a Pagar'!$C$7:$C$1048576,'FC 180'!BG$5)</f>
        <v>0</v>
      </c>
      <c r="BH57" s="174">
        <f>SUMIFS('C. a Pagar'!$G$7:$G$1048576,'C. a Pagar'!$D$7:$D$1048576,'FC 180'!$B57,'C. a Pagar'!$C$7:$C$1048576,'FC 180'!BH$5)</f>
        <v>0</v>
      </c>
      <c r="BI57" s="174">
        <f>SUMIFS('C. a Pagar'!$G$7:$G$1048576,'C. a Pagar'!$D$7:$D$1048576,'FC 180'!$B57,'C. a Pagar'!$C$7:$C$1048576,'FC 180'!BI$5)</f>
        <v>0</v>
      </c>
      <c r="BJ57" s="174">
        <f>SUMIFS('C. a Pagar'!$G$7:$G$1048576,'C. a Pagar'!$D$7:$D$1048576,'FC 180'!$B57,'C. a Pagar'!$C$7:$C$1048576,'FC 180'!BJ$5)</f>
        <v>0</v>
      </c>
      <c r="BK57" s="174">
        <f>SUMIFS('C. a Pagar'!$G$7:$G$1048576,'C. a Pagar'!$D$7:$D$1048576,'FC 180'!$B57,'C. a Pagar'!$C$7:$C$1048576,'FC 180'!BK$5)</f>
        <v>0</v>
      </c>
      <c r="BL57" s="174">
        <f>SUMIFS('C. a Pagar'!$G$7:$G$1048576,'C. a Pagar'!$D$7:$D$1048576,'FC 180'!$B57,'C. a Pagar'!$C$7:$C$1048576,'FC 180'!BL$5)</f>
        <v>0</v>
      </c>
      <c r="BM57" s="174">
        <f>SUMIFS('C. a Pagar'!$G$7:$G$1048576,'C. a Pagar'!$D$7:$D$1048576,'FC 180'!$B57,'C. a Pagar'!$C$7:$C$1048576,'FC 180'!BM$5)</f>
        <v>0</v>
      </c>
      <c r="BN57" s="174">
        <f>SUMIFS('C. a Pagar'!$G$7:$G$1048576,'C. a Pagar'!$D$7:$D$1048576,'FC 180'!$B57,'C. a Pagar'!$C$7:$C$1048576,'FC 180'!BN$5)</f>
        <v>0</v>
      </c>
      <c r="BO57" s="179">
        <f t="shared" si="91"/>
        <v>0</v>
      </c>
      <c r="BP57" s="174"/>
      <c r="BQ57" s="174"/>
      <c r="BR57" s="174"/>
      <c r="BS57" s="174"/>
      <c r="BT57" s="174"/>
      <c r="BU57" s="174"/>
      <c r="BV57" s="174"/>
      <c r="BW57" s="174"/>
      <c r="BX57" s="174"/>
      <c r="BY57" s="174"/>
      <c r="BZ57" s="174"/>
      <c r="CA57" s="174"/>
      <c r="CB57" s="174"/>
      <c r="CC57" s="174"/>
      <c r="CD57" s="174"/>
      <c r="CE57" s="174"/>
      <c r="CF57" s="174"/>
      <c r="CG57" s="174"/>
      <c r="CH57" s="174"/>
      <c r="CI57" s="174"/>
      <c r="CJ57" s="174"/>
      <c r="CK57" s="174"/>
      <c r="CL57" s="174"/>
      <c r="CM57" s="174"/>
      <c r="CN57" s="174"/>
      <c r="CO57" s="174"/>
      <c r="CP57" s="174"/>
      <c r="CQ57" s="174"/>
      <c r="CR57" s="174"/>
      <c r="CS57" s="174"/>
      <c r="CT57" s="174"/>
      <c r="CU57" s="179">
        <f t="shared" si="92"/>
        <v>0</v>
      </c>
      <c r="CV57" s="174"/>
      <c r="CW57" s="174"/>
      <c r="CX57" s="174"/>
      <c r="CY57" s="174"/>
      <c r="CZ57" s="174"/>
      <c r="DA57" s="174"/>
      <c r="DB57" s="174"/>
      <c r="DC57" s="174"/>
      <c r="DD57" s="174"/>
      <c r="DE57" s="174"/>
      <c r="DF57" s="174"/>
      <c r="DG57" s="174"/>
      <c r="DH57" s="174"/>
      <c r="DI57" s="174"/>
      <c r="DJ57" s="174"/>
      <c r="DK57" s="174"/>
      <c r="DL57" s="174"/>
      <c r="DM57" s="174"/>
      <c r="DN57" s="174"/>
      <c r="DO57" s="174"/>
      <c r="DP57" s="174"/>
      <c r="DQ57" s="174"/>
      <c r="DR57" s="174"/>
      <c r="DS57" s="174"/>
      <c r="DT57" s="174"/>
      <c r="DU57" s="174"/>
      <c r="DV57" s="174"/>
      <c r="DW57" s="174"/>
      <c r="DX57" s="174"/>
      <c r="DY57" s="174"/>
      <c r="DZ57" s="174"/>
      <c r="EA57" s="179">
        <f t="shared" si="93"/>
        <v>0</v>
      </c>
      <c r="EB57" s="174"/>
      <c r="EC57" s="174"/>
      <c r="ED57" s="174"/>
      <c r="EE57" s="174"/>
      <c r="EF57" s="174"/>
      <c r="EG57" s="174"/>
      <c r="EH57" s="174"/>
      <c r="EI57" s="174"/>
      <c r="EJ57" s="174"/>
      <c r="EK57" s="174"/>
      <c r="EL57" s="174"/>
      <c r="EM57" s="174"/>
      <c r="EN57" s="174"/>
      <c r="EO57" s="174"/>
      <c r="EP57" s="174"/>
      <c r="EQ57" s="174"/>
      <c r="ER57" s="174"/>
      <c r="ES57" s="174"/>
      <c r="ET57" s="174"/>
      <c r="EU57" s="174"/>
      <c r="EV57" s="174"/>
      <c r="EW57" s="174"/>
      <c r="EX57" s="174"/>
      <c r="EY57" s="174"/>
      <c r="EZ57" s="174"/>
      <c r="FA57" s="174"/>
      <c r="FB57" s="174"/>
      <c r="FC57" s="174"/>
      <c r="FD57" s="179">
        <f t="shared" si="94"/>
        <v>0</v>
      </c>
      <c r="FE57" s="174"/>
      <c r="FF57" s="174"/>
      <c r="FG57" s="174"/>
      <c r="FH57" s="174"/>
      <c r="FI57" s="174"/>
      <c r="FJ57" s="174"/>
      <c r="FK57" s="174"/>
      <c r="FL57" s="174"/>
      <c r="FM57" s="174"/>
      <c r="FN57" s="174"/>
      <c r="FO57" s="174"/>
      <c r="FP57" s="174"/>
      <c r="FQ57" s="174"/>
      <c r="FR57" s="174"/>
      <c r="FS57" s="174"/>
      <c r="FT57" s="174"/>
      <c r="FU57" s="174"/>
      <c r="FV57" s="174"/>
      <c r="FW57" s="174"/>
      <c r="FX57" s="174"/>
      <c r="FY57" s="174"/>
      <c r="FZ57" s="174"/>
      <c r="GA57" s="174"/>
      <c r="GB57" s="174"/>
      <c r="GC57" s="174"/>
      <c r="GD57" s="174"/>
      <c r="GE57" s="174"/>
      <c r="GF57" s="174"/>
      <c r="GG57" s="174"/>
      <c r="GH57" s="174"/>
      <c r="GI57" s="174"/>
      <c r="GJ57" s="179">
        <f t="shared" si="95"/>
        <v>0</v>
      </c>
      <c r="GK57" s="174"/>
      <c r="GL57" s="174"/>
      <c r="GM57" s="174"/>
      <c r="GN57" s="174"/>
      <c r="GO57" s="174"/>
      <c r="GP57" s="174"/>
      <c r="GQ57" s="174"/>
      <c r="GR57" s="174"/>
      <c r="GS57" s="174"/>
      <c r="GT57" s="174"/>
      <c r="GU57" s="174"/>
      <c r="GV57" s="174"/>
      <c r="GW57" s="174"/>
      <c r="GX57" s="174"/>
      <c r="GY57" s="174"/>
      <c r="GZ57" s="174"/>
      <c r="HA57" s="174"/>
      <c r="HB57" s="174"/>
      <c r="HC57" s="174"/>
      <c r="HD57" s="174"/>
      <c r="HE57" s="174"/>
      <c r="HF57" s="174"/>
      <c r="HG57" s="174"/>
      <c r="HH57" s="174"/>
      <c r="HI57" s="174"/>
      <c r="HJ57" s="174"/>
      <c r="HK57" s="174"/>
      <c r="HL57" s="174"/>
      <c r="HM57" s="174"/>
      <c r="HN57" s="174"/>
    </row>
    <row r="58" spans="1:222" ht="16.5" hidden="1" outlineLevel="1" thickBot="1" x14ac:dyDescent="0.3">
      <c r="A58" s="53">
        <v>53</v>
      </c>
      <c r="B58" s="56" t="str">
        <f>VLOOKUP(A58,Config!$A$8:$B$176,2,0)</f>
        <v>PENSÃO ALIMENTÍCIA</v>
      </c>
      <c r="C58" s="57"/>
      <c r="D58" s="61"/>
      <c r="E58" s="174">
        <f>SUMIFS('C. a Pagar'!$G$7:$G$1048576,'C. a Pagar'!$D$7:$D$1048576,'FC 180'!$B58,'C. a Pagar'!$C$7:$C$1048576,'FC 180'!E$5)</f>
        <v>0</v>
      </c>
      <c r="F58" s="174">
        <f>SUMIFS('C. a Pagar'!$G$7:$G$1048576,'C. a Pagar'!$D$7:$D$1048576,'FC 180'!$B58,'C. a Pagar'!$C$7:$C$1048576,'FC 180'!F$5)</f>
        <v>0</v>
      </c>
      <c r="G58" s="174">
        <f>SUMIFS('C. a Pagar'!$G$7:$G$1048576,'C. a Pagar'!$D$7:$D$1048576,'FC 180'!$B58,'C. a Pagar'!$C$7:$C$1048576,'FC 180'!G$5)</f>
        <v>0</v>
      </c>
      <c r="H58" s="174">
        <f>SUMIFS('C. a Pagar'!$G$7:$G$1048576,'C. a Pagar'!$D$7:$D$1048576,'FC 180'!$B58,'C. a Pagar'!$C$7:$C$1048576,'FC 180'!H$5)</f>
        <v>0</v>
      </c>
      <c r="I58" s="174">
        <f>SUMIFS('C. a Pagar'!$G$7:$G$1048576,'C. a Pagar'!$D$7:$D$1048576,'FC 180'!$B58,'C. a Pagar'!$C$7:$C$1048576,'FC 180'!I$5)</f>
        <v>0</v>
      </c>
      <c r="J58" s="174">
        <f>SUMIFS('C. a Pagar'!$G$7:$G$1048576,'C. a Pagar'!$D$7:$D$1048576,'FC 180'!$B58,'C. a Pagar'!$C$7:$C$1048576,'FC 180'!J$5)</f>
        <v>0</v>
      </c>
      <c r="K58" s="174">
        <f>SUMIFS('C. a Pagar'!$G$7:$G$1048576,'C. a Pagar'!$D$7:$D$1048576,'FC 180'!$B58,'C. a Pagar'!$C$7:$C$1048576,'FC 180'!K$5)</f>
        <v>0</v>
      </c>
      <c r="L58" s="174">
        <f>SUMIFS('C. a Pagar'!$G$7:$G$1048576,'C. a Pagar'!$D$7:$D$1048576,'FC 180'!$B58,'C. a Pagar'!$C$7:$C$1048576,'FC 180'!L$5)</f>
        <v>0</v>
      </c>
      <c r="M58" s="174">
        <f>SUMIFS('C. a Pagar'!$G$7:$G$1048576,'C. a Pagar'!$D$7:$D$1048576,'FC 180'!$B58,'C. a Pagar'!$C$7:$C$1048576,'FC 180'!M$5)</f>
        <v>0</v>
      </c>
      <c r="N58" s="174">
        <f>SUMIFS('C. a Pagar'!$G$7:$G$1048576,'C. a Pagar'!$D$7:$D$1048576,'FC 180'!$B58,'C. a Pagar'!$C$7:$C$1048576,'FC 180'!N$5)</f>
        <v>0</v>
      </c>
      <c r="O58" s="174">
        <f>SUMIFS('C. a Pagar'!$G$7:$G$1048576,'C. a Pagar'!$D$7:$D$1048576,'FC 180'!$B58,'C. a Pagar'!$C$7:$C$1048576,'FC 180'!O$5)</f>
        <v>0</v>
      </c>
      <c r="P58" s="174">
        <f>SUMIFS('C. a Pagar'!$G$7:$G$1048576,'C. a Pagar'!$D$7:$D$1048576,'FC 180'!$B58,'C. a Pagar'!$C$7:$C$1048576,'FC 180'!P$5)</f>
        <v>0</v>
      </c>
      <c r="Q58" s="174">
        <f>SUMIFS('C. a Pagar'!$G$7:$G$1048576,'C. a Pagar'!$D$7:$D$1048576,'FC 180'!$B58,'C. a Pagar'!$C$7:$C$1048576,'FC 180'!Q$5)</f>
        <v>0</v>
      </c>
      <c r="R58" s="174">
        <f>SUMIFS('C. a Pagar'!$G$7:$G$1048576,'C. a Pagar'!$D$7:$D$1048576,'FC 180'!$B58,'C. a Pagar'!$C$7:$C$1048576,'FC 180'!R$5)</f>
        <v>0</v>
      </c>
      <c r="S58" s="174">
        <f>SUMIFS('C. a Pagar'!$G$7:$G$1048576,'C. a Pagar'!$D$7:$D$1048576,'FC 180'!$B58,'C. a Pagar'!$C$7:$C$1048576,'FC 180'!S$5)</f>
        <v>0</v>
      </c>
      <c r="T58" s="174">
        <f>SUMIFS('C. a Pagar'!$G$7:$G$1048576,'C. a Pagar'!$D$7:$D$1048576,'FC 180'!$B58,'C. a Pagar'!$C$7:$C$1048576,'FC 180'!T$5)</f>
        <v>0</v>
      </c>
      <c r="U58" s="174">
        <f>SUMIFS('C. a Pagar'!$G$7:$G$1048576,'C. a Pagar'!$D$7:$D$1048576,'FC 180'!$B58,'C. a Pagar'!$C$7:$C$1048576,'FC 180'!U$5)</f>
        <v>0</v>
      </c>
      <c r="V58" s="174">
        <f>SUMIFS('C. a Pagar'!$G$7:$G$1048576,'C. a Pagar'!$D$7:$D$1048576,'FC 180'!$B58,'C. a Pagar'!$C$7:$C$1048576,'FC 180'!V$5)</f>
        <v>0</v>
      </c>
      <c r="W58" s="174">
        <f>SUMIFS('C. a Pagar'!$G$7:$G$1048576,'C. a Pagar'!$D$7:$D$1048576,'FC 180'!$B58,'C. a Pagar'!$C$7:$C$1048576,'FC 180'!W$5)</f>
        <v>0</v>
      </c>
      <c r="X58" s="174">
        <f>SUMIFS('C. a Pagar'!$G$7:$G$1048576,'C. a Pagar'!$D$7:$D$1048576,'FC 180'!$B58,'C. a Pagar'!$C$7:$C$1048576,'FC 180'!X$5)</f>
        <v>0</v>
      </c>
      <c r="Y58" s="174">
        <f>SUMIFS('C. a Pagar'!$G$7:$G$1048576,'C. a Pagar'!$D$7:$D$1048576,'FC 180'!$B58,'C. a Pagar'!$C$7:$C$1048576,'FC 180'!Y$5)</f>
        <v>0</v>
      </c>
      <c r="Z58" s="174">
        <f>SUMIFS('C. a Pagar'!$G$7:$G$1048576,'C. a Pagar'!$D$7:$D$1048576,'FC 180'!$B58,'C. a Pagar'!$C$7:$C$1048576,'FC 180'!Z$5)</f>
        <v>0</v>
      </c>
      <c r="AA58" s="174">
        <f>SUMIFS('C. a Pagar'!$G$7:$G$1048576,'C. a Pagar'!$D$7:$D$1048576,'FC 180'!$B58,'C. a Pagar'!$C$7:$C$1048576,'FC 180'!AA$5)</f>
        <v>0</v>
      </c>
      <c r="AB58" s="174">
        <f>SUMIFS('C. a Pagar'!$G$7:$G$1048576,'C. a Pagar'!$D$7:$D$1048576,'FC 180'!$B58,'C. a Pagar'!$C$7:$C$1048576,'FC 180'!AB$5)</f>
        <v>0</v>
      </c>
      <c r="AC58" s="174">
        <f>SUMIFS('C. a Pagar'!$G$7:$G$1048576,'C. a Pagar'!$D$7:$D$1048576,'FC 180'!$B58,'C. a Pagar'!$C$7:$C$1048576,'FC 180'!AC$5)</f>
        <v>0</v>
      </c>
      <c r="AD58" s="174">
        <f>SUMIFS('C. a Pagar'!$G$7:$G$1048576,'C. a Pagar'!$D$7:$D$1048576,'FC 180'!$B58,'C. a Pagar'!$C$7:$C$1048576,'FC 180'!AD$5)</f>
        <v>0</v>
      </c>
      <c r="AE58" s="174">
        <f>SUMIFS('C. a Pagar'!$G$7:$G$1048576,'C. a Pagar'!$D$7:$D$1048576,'FC 180'!$B58,'C. a Pagar'!$C$7:$C$1048576,'FC 180'!AE$5)</f>
        <v>0</v>
      </c>
      <c r="AF58" s="174">
        <f>SUMIFS('C. a Pagar'!$G$7:$G$1048576,'C. a Pagar'!$D$7:$D$1048576,'FC 180'!$B58,'C. a Pagar'!$C$7:$C$1048576,'FC 180'!AF$5)</f>
        <v>0</v>
      </c>
      <c r="AG58" s="174">
        <f>SUMIFS('C. a Pagar'!$G$7:$G$1048576,'C. a Pagar'!$D$7:$D$1048576,'FC 180'!$B58,'C. a Pagar'!$C$7:$C$1048576,'FC 180'!AG$5)</f>
        <v>0</v>
      </c>
      <c r="AH58" s="174">
        <f>SUMIFS('C. a Pagar'!$G$7:$G$1048576,'C. a Pagar'!$D$7:$D$1048576,'FC 180'!$B58,'C. a Pagar'!$C$7:$C$1048576,'FC 180'!AH$5)</f>
        <v>0</v>
      </c>
      <c r="AI58" s="174">
        <f>SUMIFS('C. a Pagar'!$G$7:$G$1048576,'C. a Pagar'!$D$7:$D$1048576,'FC 180'!$B58,'C. a Pagar'!$C$7:$C$1048576,'FC 180'!AI$5)</f>
        <v>0</v>
      </c>
      <c r="AJ58" s="179">
        <f t="shared" si="90"/>
        <v>0</v>
      </c>
      <c r="AK58" s="174">
        <f>SUMIFS('C. a Pagar'!$G$7:$G$1048576,'C. a Pagar'!$D$7:$D$1048576,'FC 180'!$B58,'C. a Pagar'!$C$7:$C$1048576,'FC 180'!AK$5)</f>
        <v>0</v>
      </c>
      <c r="AL58" s="174">
        <f>SUMIFS('C. a Pagar'!$G$7:$G$1048576,'C. a Pagar'!$D$7:$D$1048576,'FC 180'!$B58,'C. a Pagar'!$C$7:$C$1048576,'FC 180'!AL$5)</f>
        <v>0</v>
      </c>
      <c r="AM58" s="174">
        <f>SUMIFS('C. a Pagar'!$G$7:$G$1048576,'C. a Pagar'!$D$7:$D$1048576,'FC 180'!$B58,'C. a Pagar'!$C$7:$C$1048576,'FC 180'!AM$5)</f>
        <v>0</v>
      </c>
      <c r="AN58" s="174">
        <f>SUMIFS('C. a Pagar'!$G$7:$G$1048576,'C. a Pagar'!$D$7:$D$1048576,'FC 180'!$B58,'C. a Pagar'!$C$7:$C$1048576,'FC 180'!AN$5)</f>
        <v>0</v>
      </c>
      <c r="AO58" s="174">
        <f>SUMIFS('C. a Pagar'!$G$7:$G$1048576,'C. a Pagar'!$D$7:$D$1048576,'FC 180'!$B58,'C. a Pagar'!$C$7:$C$1048576,'FC 180'!AO$5)</f>
        <v>0</v>
      </c>
      <c r="AP58" s="174">
        <f>SUMIFS('C. a Pagar'!$G$7:$G$1048576,'C. a Pagar'!$D$7:$D$1048576,'FC 180'!$B58,'C. a Pagar'!$C$7:$C$1048576,'FC 180'!AP$5)</f>
        <v>0</v>
      </c>
      <c r="AQ58" s="174">
        <f>SUMIFS('C. a Pagar'!$G$7:$G$1048576,'C. a Pagar'!$D$7:$D$1048576,'FC 180'!$B58,'C. a Pagar'!$C$7:$C$1048576,'FC 180'!AQ$5)</f>
        <v>0</v>
      </c>
      <c r="AR58" s="174">
        <f>SUMIFS('C. a Pagar'!$G$7:$G$1048576,'C. a Pagar'!$D$7:$D$1048576,'FC 180'!$B58,'C. a Pagar'!$C$7:$C$1048576,'FC 180'!AR$5)</f>
        <v>0</v>
      </c>
      <c r="AS58" s="174">
        <f>SUMIFS('C. a Pagar'!$G$7:$G$1048576,'C. a Pagar'!$D$7:$D$1048576,'FC 180'!$B58,'C. a Pagar'!$C$7:$C$1048576,'FC 180'!AS$5)</f>
        <v>0</v>
      </c>
      <c r="AT58" s="174">
        <f>SUMIFS('C. a Pagar'!$G$7:$G$1048576,'C. a Pagar'!$D$7:$D$1048576,'FC 180'!$B58,'C. a Pagar'!$C$7:$C$1048576,'FC 180'!AT$5)</f>
        <v>0</v>
      </c>
      <c r="AU58" s="174">
        <f>SUMIFS('C. a Pagar'!$G$7:$G$1048576,'C. a Pagar'!$D$7:$D$1048576,'FC 180'!$B58,'C. a Pagar'!$C$7:$C$1048576,'FC 180'!AU$5)</f>
        <v>0</v>
      </c>
      <c r="AV58" s="174">
        <f>SUMIFS('C. a Pagar'!$G$7:$G$1048576,'C. a Pagar'!$D$7:$D$1048576,'FC 180'!$B58,'C. a Pagar'!$C$7:$C$1048576,'FC 180'!AV$5)</f>
        <v>0</v>
      </c>
      <c r="AW58" s="174">
        <f>SUMIFS('C. a Pagar'!$G$7:$G$1048576,'C. a Pagar'!$D$7:$D$1048576,'FC 180'!$B58,'C. a Pagar'!$C$7:$C$1048576,'FC 180'!AW$5)</f>
        <v>0</v>
      </c>
      <c r="AX58" s="174">
        <f>SUMIFS('C. a Pagar'!$G$7:$G$1048576,'C. a Pagar'!$D$7:$D$1048576,'FC 180'!$B58,'C. a Pagar'!$C$7:$C$1048576,'FC 180'!AX$5)</f>
        <v>0</v>
      </c>
      <c r="AY58" s="174">
        <f>SUMIFS('C. a Pagar'!$G$7:$G$1048576,'C. a Pagar'!$D$7:$D$1048576,'FC 180'!$B58,'C. a Pagar'!$C$7:$C$1048576,'FC 180'!AY$5)</f>
        <v>0</v>
      </c>
      <c r="AZ58" s="174">
        <f>SUMIFS('C. a Pagar'!$G$7:$G$1048576,'C. a Pagar'!$D$7:$D$1048576,'FC 180'!$B58,'C. a Pagar'!$C$7:$C$1048576,'FC 180'!AZ$5)</f>
        <v>0</v>
      </c>
      <c r="BA58" s="174">
        <f>SUMIFS('C. a Pagar'!$G$7:$G$1048576,'C. a Pagar'!$D$7:$D$1048576,'FC 180'!$B58,'C. a Pagar'!$C$7:$C$1048576,'FC 180'!BA$5)</f>
        <v>0</v>
      </c>
      <c r="BB58" s="174">
        <f>SUMIFS('C. a Pagar'!$G$7:$G$1048576,'C. a Pagar'!$D$7:$D$1048576,'FC 180'!$B58,'C. a Pagar'!$C$7:$C$1048576,'FC 180'!BB$5)</f>
        <v>0</v>
      </c>
      <c r="BC58" s="174">
        <f>SUMIFS('C. a Pagar'!$G$7:$G$1048576,'C. a Pagar'!$D$7:$D$1048576,'FC 180'!$B58,'C. a Pagar'!$C$7:$C$1048576,'FC 180'!BC$5)</f>
        <v>0</v>
      </c>
      <c r="BD58" s="174">
        <f>SUMIFS('C. a Pagar'!$G$7:$G$1048576,'C. a Pagar'!$D$7:$D$1048576,'FC 180'!$B58,'C. a Pagar'!$C$7:$C$1048576,'FC 180'!BD$5)</f>
        <v>0</v>
      </c>
      <c r="BE58" s="174">
        <f>SUMIFS('C. a Pagar'!$G$7:$G$1048576,'C. a Pagar'!$D$7:$D$1048576,'FC 180'!$B58,'C. a Pagar'!$C$7:$C$1048576,'FC 180'!BE$5)</f>
        <v>0</v>
      </c>
      <c r="BF58" s="174">
        <f>SUMIFS('C. a Pagar'!$G$7:$G$1048576,'C. a Pagar'!$D$7:$D$1048576,'FC 180'!$B58,'C. a Pagar'!$C$7:$C$1048576,'FC 180'!BF$5)</f>
        <v>0</v>
      </c>
      <c r="BG58" s="174">
        <f>SUMIFS('C. a Pagar'!$G$7:$G$1048576,'C. a Pagar'!$D$7:$D$1048576,'FC 180'!$B58,'C. a Pagar'!$C$7:$C$1048576,'FC 180'!BG$5)</f>
        <v>0</v>
      </c>
      <c r="BH58" s="174">
        <f>SUMIFS('C. a Pagar'!$G$7:$G$1048576,'C. a Pagar'!$D$7:$D$1048576,'FC 180'!$B58,'C. a Pagar'!$C$7:$C$1048576,'FC 180'!BH$5)</f>
        <v>0</v>
      </c>
      <c r="BI58" s="174">
        <f>SUMIFS('C. a Pagar'!$G$7:$G$1048576,'C. a Pagar'!$D$7:$D$1048576,'FC 180'!$B58,'C. a Pagar'!$C$7:$C$1048576,'FC 180'!BI$5)</f>
        <v>0</v>
      </c>
      <c r="BJ58" s="174">
        <f>SUMIFS('C. a Pagar'!$G$7:$G$1048576,'C. a Pagar'!$D$7:$D$1048576,'FC 180'!$B58,'C. a Pagar'!$C$7:$C$1048576,'FC 180'!BJ$5)</f>
        <v>0</v>
      </c>
      <c r="BK58" s="174">
        <f>SUMIFS('C. a Pagar'!$G$7:$G$1048576,'C. a Pagar'!$D$7:$D$1048576,'FC 180'!$B58,'C. a Pagar'!$C$7:$C$1048576,'FC 180'!BK$5)</f>
        <v>0</v>
      </c>
      <c r="BL58" s="174">
        <f>SUMIFS('C. a Pagar'!$G$7:$G$1048576,'C. a Pagar'!$D$7:$D$1048576,'FC 180'!$B58,'C. a Pagar'!$C$7:$C$1048576,'FC 180'!BL$5)</f>
        <v>0</v>
      </c>
      <c r="BM58" s="174">
        <f>SUMIFS('C. a Pagar'!$G$7:$G$1048576,'C. a Pagar'!$D$7:$D$1048576,'FC 180'!$B58,'C. a Pagar'!$C$7:$C$1048576,'FC 180'!BM$5)</f>
        <v>0</v>
      </c>
      <c r="BN58" s="174">
        <f>SUMIFS('C. a Pagar'!$G$7:$G$1048576,'C. a Pagar'!$D$7:$D$1048576,'FC 180'!$B58,'C. a Pagar'!$C$7:$C$1048576,'FC 180'!BN$5)</f>
        <v>0</v>
      </c>
      <c r="BO58" s="179">
        <f t="shared" si="91"/>
        <v>0</v>
      </c>
      <c r="BP58" s="174"/>
      <c r="BQ58" s="174"/>
      <c r="BR58" s="174"/>
      <c r="BS58" s="174"/>
      <c r="BT58" s="174"/>
      <c r="BU58" s="174"/>
      <c r="BV58" s="174"/>
      <c r="BW58" s="174"/>
      <c r="BX58" s="174"/>
      <c r="BY58" s="174"/>
      <c r="BZ58" s="174"/>
      <c r="CA58" s="174"/>
      <c r="CB58" s="174"/>
      <c r="CC58" s="174"/>
      <c r="CD58" s="174"/>
      <c r="CE58" s="174"/>
      <c r="CF58" s="174"/>
      <c r="CG58" s="174"/>
      <c r="CH58" s="174"/>
      <c r="CI58" s="174"/>
      <c r="CJ58" s="174"/>
      <c r="CK58" s="174"/>
      <c r="CL58" s="174"/>
      <c r="CM58" s="174"/>
      <c r="CN58" s="174"/>
      <c r="CO58" s="174"/>
      <c r="CP58" s="174"/>
      <c r="CQ58" s="174"/>
      <c r="CR58" s="174"/>
      <c r="CS58" s="174"/>
      <c r="CT58" s="174"/>
      <c r="CU58" s="179">
        <f t="shared" si="92"/>
        <v>0</v>
      </c>
      <c r="CV58" s="174"/>
      <c r="CW58" s="174"/>
      <c r="CX58" s="174"/>
      <c r="CY58" s="174"/>
      <c r="CZ58" s="174"/>
      <c r="DA58" s="174"/>
      <c r="DB58" s="174"/>
      <c r="DC58" s="174"/>
      <c r="DD58" s="174"/>
      <c r="DE58" s="174"/>
      <c r="DF58" s="174"/>
      <c r="DG58" s="174"/>
      <c r="DH58" s="174"/>
      <c r="DI58" s="174"/>
      <c r="DJ58" s="174"/>
      <c r="DK58" s="174"/>
      <c r="DL58" s="174"/>
      <c r="DM58" s="174"/>
      <c r="DN58" s="174"/>
      <c r="DO58" s="174"/>
      <c r="DP58" s="174"/>
      <c r="DQ58" s="174"/>
      <c r="DR58" s="174"/>
      <c r="DS58" s="174"/>
      <c r="DT58" s="174"/>
      <c r="DU58" s="174"/>
      <c r="DV58" s="174"/>
      <c r="DW58" s="174"/>
      <c r="DX58" s="174"/>
      <c r="DY58" s="174"/>
      <c r="DZ58" s="174"/>
      <c r="EA58" s="179">
        <f t="shared" si="93"/>
        <v>0</v>
      </c>
      <c r="EB58" s="174"/>
      <c r="EC58" s="174"/>
      <c r="ED58" s="174"/>
      <c r="EE58" s="174"/>
      <c r="EF58" s="174"/>
      <c r="EG58" s="174"/>
      <c r="EH58" s="174"/>
      <c r="EI58" s="174"/>
      <c r="EJ58" s="174"/>
      <c r="EK58" s="174"/>
      <c r="EL58" s="174"/>
      <c r="EM58" s="174"/>
      <c r="EN58" s="174"/>
      <c r="EO58" s="174"/>
      <c r="EP58" s="174"/>
      <c r="EQ58" s="174"/>
      <c r="ER58" s="174"/>
      <c r="ES58" s="174"/>
      <c r="ET58" s="174"/>
      <c r="EU58" s="174"/>
      <c r="EV58" s="174"/>
      <c r="EW58" s="174"/>
      <c r="EX58" s="174"/>
      <c r="EY58" s="174"/>
      <c r="EZ58" s="174"/>
      <c r="FA58" s="174"/>
      <c r="FB58" s="174"/>
      <c r="FC58" s="174"/>
      <c r="FD58" s="179">
        <f t="shared" si="94"/>
        <v>0</v>
      </c>
      <c r="FE58" s="174"/>
      <c r="FF58" s="174"/>
      <c r="FG58" s="174"/>
      <c r="FH58" s="174"/>
      <c r="FI58" s="174"/>
      <c r="FJ58" s="174"/>
      <c r="FK58" s="174"/>
      <c r="FL58" s="174"/>
      <c r="FM58" s="174"/>
      <c r="FN58" s="174"/>
      <c r="FO58" s="174"/>
      <c r="FP58" s="174"/>
      <c r="FQ58" s="174"/>
      <c r="FR58" s="174"/>
      <c r="FS58" s="174"/>
      <c r="FT58" s="174"/>
      <c r="FU58" s="174"/>
      <c r="FV58" s="174"/>
      <c r="FW58" s="174"/>
      <c r="FX58" s="174"/>
      <c r="FY58" s="174"/>
      <c r="FZ58" s="174"/>
      <c r="GA58" s="174"/>
      <c r="GB58" s="174"/>
      <c r="GC58" s="174"/>
      <c r="GD58" s="174"/>
      <c r="GE58" s="174"/>
      <c r="GF58" s="174"/>
      <c r="GG58" s="174"/>
      <c r="GH58" s="174"/>
      <c r="GI58" s="174"/>
      <c r="GJ58" s="179">
        <f t="shared" si="95"/>
        <v>0</v>
      </c>
      <c r="GK58" s="174"/>
      <c r="GL58" s="174"/>
      <c r="GM58" s="174"/>
      <c r="GN58" s="174"/>
      <c r="GO58" s="174"/>
      <c r="GP58" s="174"/>
      <c r="GQ58" s="174"/>
      <c r="GR58" s="174"/>
      <c r="GS58" s="174"/>
      <c r="GT58" s="174"/>
      <c r="GU58" s="174"/>
      <c r="GV58" s="174"/>
      <c r="GW58" s="174"/>
      <c r="GX58" s="174"/>
      <c r="GY58" s="174"/>
      <c r="GZ58" s="174"/>
      <c r="HA58" s="174"/>
      <c r="HB58" s="174"/>
      <c r="HC58" s="174"/>
      <c r="HD58" s="174"/>
      <c r="HE58" s="174"/>
      <c r="HF58" s="174"/>
      <c r="HG58" s="174"/>
      <c r="HH58" s="174"/>
      <c r="HI58" s="174"/>
      <c r="HJ58" s="174"/>
      <c r="HK58" s="174"/>
      <c r="HL58" s="174"/>
      <c r="HM58" s="174"/>
      <c r="HN58" s="174"/>
    </row>
    <row r="59" spans="1:222" ht="16.5" hidden="1" outlineLevel="1" thickBot="1" x14ac:dyDescent="0.3">
      <c r="A59" s="53">
        <v>54</v>
      </c>
      <c r="B59" s="56" t="str">
        <f>VLOOKUP(A59,Config!$A$8:$B$176,2,0)</f>
        <v>PREMIAÇÃO</v>
      </c>
      <c r="C59" s="57"/>
      <c r="D59" s="61"/>
      <c r="E59" s="174">
        <f>SUMIFS('C. a Pagar'!$G$7:$G$1048576,'C. a Pagar'!$D$7:$D$1048576,'FC 180'!$B59,'C. a Pagar'!$C$7:$C$1048576,'FC 180'!E$5)</f>
        <v>0</v>
      </c>
      <c r="F59" s="174">
        <f>SUMIFS('C. a Pagar'!$G$7:$G$1048576,'C. a Pagar'!$D$7:$D$1048576,'FC 180'!$B59,'C. a Pagar'!$C$7:$C$1048576,'FC 180'!F$5)</f>
        <v>0</v>
      </c>
      <c r="G59" s="174">
        <f>SUMIFS('C. a Pagar'!$G$7:$G$1048576,'C. a Pagar'!$D$7:$D$1048576,'FC 180'!$B59,'C. a Pagar'!$C$7:$C$1048576,'FC 180'!G$5)</f>
        <v>0</v>
      </c>
      <c r="H59" s="174">
        <f>SUMIFS('C. a Pagar'!$G$7:$G$1048576,'C. a Pagar'!$D$7:$D$1048576,'FC 180'!$B59,'C. a Pagar'!$C$7:$C$1048576,'FC 180'!H$5)</f>
        <v>0</v>
      </c>
      <c r="I59" s="174">
        <f>SUMIFS('C. a Pagar'!$G$7:$G$1048576,'C. a Pagar'!$D$7:$D$1048576,'FC 180'!$B59,'C. a Pagar'!$C$7:$C$1048576,'FC 180'!I$5)</f>
        <v>0</v>
      </c>
      <c r="J59" s="174">
        <f>SUMIFS('C. a Pagar'!$G$7:$G$1048576,'C. a Pagar'!$D$7:$D$1048576,'FC 180'!$B59,'C. a Pagar'!$C$7:$C$1048576,'FC 180'!J$5)</f>
        <v>0</v>
      </c>
      <c r="K59" s="174">
        <f>SUMIFS('C. a Pagar'!$G$7:$G$1048576,'C. a Pagar'!$D$7:$D$1048576,'FC 180'!$B59,'C. a Pagar'!$C$7:$C$1048576,'FC 180'!K$5)</f>
        <v>0</v>
      </c>
      <c r="L59" s="174">
        <f>SUMIFS('C. a Pagar'!$G$7:$G$1048576,'C. a Pagar'!$D$7:$D$1048576,'FC 180'!$B59,'C. a Pagar'!$C$7:$C$1048576,'FC 180'!L$5)</f>
        <v>0</v>
      </c>
      <c r="M59" s="174">
        <f>SUMIFS('C. a Pagar'!$G$7:$G$1048576,'C. a Pagar'!$D$7:$D$1048576,'FC 180'!$B59,'C. a Pagar'!$C$7:$C$1048576,'FC 180'!M$5)</f>
        <v>0</v>
      </c>
      <c r="N59" s="174">
        <f>SUMIFS('C. a Pagar'!$G$7:$G$1048576,'C. a Pagar'!$D$7:$D$1048576,'FC 180'!$B59,'C. a Pagar'!$C$7:$C$1048576,'FC 180'!N$5)</f>
        <v>0</v>
      </c>
      <c r="O59" s="174">
        <f>SUMIFS('C. a Pagar'!$G$7:$G$1048576,'C. a Pagar'!$D$7:$D$1048576,'FC 180'!$B59,'C. a Pagar'!$C$7:$C$1048576,'FC 180'!O$5)</f>
        <v>0</v>
      </c>
      <c r="P59" s="174">
        <f>SUMIFS('C. a Pagar'!$G$7:$G$1048576,'C. a Pagar'!$D$7:$D$1048576,'FC 180'!$B59,'C. a Pagar'!$C$7:$C$1048576,'FC 180'!P$5)</f>
        <v>0</v>
      </c>
      <c r="Q59" s="174">
        <f>SUMIFS('C. a Pagar'!$G$7:$G$1048576,'C. a Pagar'!$D$7:$D$1048576,'FC 180'!$B59,'C. a Pagar'!$C$7:$C$1048576,'FC 180'!Q$5)</f>
        <v>0</v>
      </c>
      <c r="R59" s="174">
        <f>SUMIFS('C. a Pagar'!$G$7:$G$1048576,'C. a Pagar'!$D$7:$D$1048576,'FC 180'!$B59,'C. a Pagar'!$C$7:$C$1048576,'FC 180'!R$5)</f>
        <v>0</v>
      </c>
      <c r="S59" s="174">
        <f>SUMIFS('C. a Pagar'!$G$7:$G$1048576,'C. a Pagar'!$D$7:$D$1048576,'FC 180'!$B59,'C. a Pagar'!$C$7:$C$1048576,'FC 180'!S$5)</f>
        <v>0</v>
      </c>
      <c r="T59" s="174">
        <f>SUMIFS('C. a Pagar'!$G$7:$G$1048576,'C. a Pagar'!$D$7:$D$1048576,'FC 180'!$B59,'C. a Pagar'!$C$7:$C$1048576,'FC 180'!T$5)</f>
        <v>0</v>
      </c>
      <c r="U59" s="174">
        <f>SUMIFS('C. a Pagar'!$G$7:$G$1048576,'C. a Pagar'!$D$7:$D$1048576,'FC 180'!$B59,'C. a Pagar'!$C$7:$C$1048576,'FC 180'!U$5)</f>
        <v>0</v>
      </c>
      <c r="V59" s="174">
        <f>SUMIFS('C. a Pagar'!$G$7:$G$1048576,'C. a Pagar'!$D$7:$D$1048576,'FC 180'!$B59,'C. a Pagar'!$C$7:$C$1048576,'FC 180'!V$5)</f>
        <v>0</v>
      </c>
      <c r="W59" s="174">
        <f>SUMIFS('C. a Pagar'!$G$7:$G$1048576,'C. a Pagar'!$D$7:$D$1048576,'FC 180'!$B59,'C. a Pagar'!$C$7:$C$1048576,'FC 180'!W$5)</f>
        <v>0</v>
      </c>
      <c r="X59" s="174">
        <f>SUMIFS('C. a Pagar'!$G$7:$G$1048576,'C. a Pagar'!$D$7:$D$1048576,'FC 180'!$B59,'C. a Pagar'!$C$7:$C$1048576,'FC 180'!X$5)</f>
        <v>0</v>
      </c>
      <c r="Y59" s="174">
        <f>SUMIFS('C. a Pagar'!$G$7:$G$1048576,'C. a Pagar'!$D$7:$D$1048576,'FC 180'!$B59,'C. a Pagar'!$C$7:$C$1048576,'FC 180'!Y$5)</f>
        <v>0</v>
      </c>
      <c r="Z59" s="174">
        <f>SUMIFS('C. a Pagar'!$G$7:$G$1048576,'C. a Pagar'!$D$7:$D$1048576,'FC 180'!$B59,'C. a Pagar'!$C$7:$C$1048576,'FC 180'!Z$5)</f>
        <v>0</v>
      </c>
      <c r="AA59" s="174">
        <f>SUMIFS('C. a Pagar'!$G$7:$G$1048576,'C. a Pagar'!$D$7:$D$1048576,'FC 180'!$B59,'C. a Pagar'!$C$7:$C$1048576,'FC 180'!AA$5)</f>
        <v>0</v>
      </c>
      <c r="AB59" s="174">
        <f>SUMIFS('C. a Pagar'!$G$7:$G$1048576,'C. a Pagar'!$D$7:$D$1048576,'FC 180'!$B59,'C. a Pagar'!$C$7:$C$1048576,'FC 180'!AB$5)</f>
        <v>0</v>
      </c>
      <c r="AC59" s="174">
        <f>SUMIFS('C. a Pagar'!$G$7:$G$1048576,'C. a Pagar'!$D$7:$D$1048576,'FC 180'!$B59,'C. a Pagar'!$C$7:$C$1048576,'FC 180'!AC$5)</f>
        <v>0</v>
      </c>
      <c r="AD59" s="174">
        <f>SUMIFS('C. a Pagar'!$G$7:$G$1048576,'C. a Pagar'!$D$7:$D$1048576,'FC 180'!$B59,'C. a Pagar'!$C$7:$C$1048576,'FC 180'!AD$5)</f>
        <v>0</v>
      </c>
      <c r="AE59" s="174">
        <f>SUMIFS('C. a Pagar'!$G$7:$G$1048576,'C. a Pagar'!$D$7:$D$1048576,'FC 180'!$B59,'C. a Pagar'!$C$7:$C$1048576,'FC 180'!AE$5)</f>
        <v>0</v>
      </c>
      <c r="AF59" s="174">
        <f>SUMIFS('C. a Pagar'!$G$7:$G$1048576,'C. a Pagar'!$D$7:$D$1048576,'FC 180'!$B59,'C. a Pagar'!$C$7:$C$1048576,'FC 180'!AF$5)</f>
        <v>0</v>
      </c>
      <c r="AG59" s="174">
        <f>SUMIFS('C. a Pagar'!$G$7:$G$1048576,'C. a Pagar'!$D$7:$D$1048576,'FC 180'!$B59,'C. a Pagar'!$C$7:$C$1048576,'FC 180'!AG$5)</f>
        <v>0</v>
      </c>
      <c r="AH59" s="174">
        <f>SUMIFS('C. a Pagar'!$G$7:$G$1048576,'C. a Pagar'!$D$7:$D$1048576,'FC 180'!$B59,'C. a Pagar'!$C$7:$C$1048576,'FC 180'!AH$5)</f>
        <v>0</v>
      </c>
      <c r="AI59" s="174">
        <f>SUMIFS('C. a Pagar'!$G$7:$G$1048576,'C. a Pagar'!$D$7:$D$1048576,'FC 180'!$B59,'C. a Pagar'!$C$7:$C$1048576,'FC 180'!AI$5)</f>
        <v>0</v>
      </c>
      <c r="AJ59" s="179">
        <f t="shared" si="90"/>
        <v>0</v>
      </c>
      <c r="AK59" s="174">
        <f>SUMIFS('C. a Pagar'!$G$7:$G$1048576,'C. a Pagar'!$D$7:$D$1048576,'FC 180'!$B59,'C. a Pagar'!$C$7:$C$1048576,'FC 180'!AK$5)</f>
        <v>0</v>
      </c>
      <c r="AL59" s="174">
        <f>SUMIFS('C. a Pagar'!$G$7:$G$1048576,'C. a Pagar'!$D$7:$D$1048576,'FC 180'!$B59,'C. a Pagar'!$C$7:$C$1048576,'FC 180'!AL$5)</f>
        <v>0</v>
      </c>
      <c r="AM59" s="174">
        <f>SUMIFS('C. a Pagar'!$G$7:$G$1048576,'C. a Pagar'!$D$7:$D$1048576,'FC 180'!$B59,'C. a Pagar'!$C$7:$C$1048576,'FC 180'!AM$5)</f>
        <v>0</v>
      </c>
      <c r="AN59" s="174">
        <f>SUMIFS('C. a Pagar'!$G$7:$G$1048576,'C. a Pagar'!$D$7:$D$1048576,'FC 180'!$B59,'C. a Pagar'!$C$7:$C$1048576,'FC 180'!AN$5)</f>
        <v>0</v>
      </c>
      <c r="AO59" s="174">
        <f>SUMIFS('C. a Pagar'!$G$7:$G$1048576,'C. a Pagar'!$D$7:$D$1048576,'FC 180'!$B59,'C. a Pagar'!$C$7:$C$1048576,'FC 180'!AO$5)</f>
        <v>0</v>
      </c>
      <c r="AP59" s="174">
        <f>SUMIFS('C. a Pagar'!$G$7:$G$1048576,'C. a Pagar'!$D$7:$D$1048576,'FC 180'!$B59,'C. a Pagar'!$C$7:$C$1048576,'FC 180'!AP$5)</f>
        <v>0</v>
      </c>
      <c r="AQ59" s="174">
        <f>SUMIFS('C. a Pagar'!$G$7:$G$1048576,'C. a Pagar'!$D$7:$D$1048576,'FC 180'!$B59,'C. a Pagar'!$C$7:$C$1048576,'FC 180'!AQ$5)</f>
        <v>0</v>
      </c>
      <c r="AR59" s="174">
        <f>SUMIFS('C. a Pagar'!$G$7:$G$1048576,'C. a Pagar'!$D$7:$D$1048576,'FC 180'!$B59,'C. a Pagar'!$C$7:$C$1048576,'FC 180'!AR$5)</f>
        <v>0</v>
      </c>
      <c r="AS59" s="174">
        <f>SUMIFS('C. a Pagar'!$G$7:$G$1048576,'C. a Pagar'!$D$7:$D$1048576,'FC 180'!$B59,'C. a Pagar'!$C$7:$C$1048576,'FC 180'!AS$5)</f>
        <v>0</v>
      </c>
      <c r="AT59" s="174">
        <f>SUMIFS('C. a Pagar'!$G$7:$G$1048576,'C. a Pagar'!$D$7:$D$1048576,'FC 180'!$B59,'C. a Pagar'!$C$7:$C$1048576,'FC 180'!AT$5)</f>
        <v>0</v>
      </c>
      <c r="AU59" s="174">
        <f>SUMIFS('C. a Pagar'!$G$7:$G$1048576,'C. a Pagar'!$D$7:$D$1048576,'FC 180'!$B59,'C. a Pagar'!$C$7:$C$1048576,'FC 180'!AU$5)</f>
        <v>0</v>
      </c>
      <c r="AV59" s="174">
        <f>SUMIFS('C. a Pagar'!$G$7:$G$1048576,'C. a Pagar'!$D$7:$D$1048576,'FC 180'!$B59,'C. a Pagar'!$C$7:$C$1048576,'FC 180'!AV$5)</f>
        <v>0</v>
      </c>
      <c r="AW59" s="174">
        <f>SUMIFS('C. a Pagar'!$G$7:$G$1048576,'C. a Pagar'!$D$7:$D$1048576,'FC 180'!$B59,'C. a Pagar'!$C$7:$C$1048576,'FC 180'!AW$5)</f>
        <v>0</v>
      </c>
      <c r="AX59" s="174">
        <f>SUMIFS('C. a Pagar'!$G$7:$G$1048576,'C. a Pagar'!$D$7:$D$1048576,'FC 180'!$B59,'C. a Pagar'!$C$7:$C$1048576,'FC 180'!AX$5)</f>
        <v>0</v>
      </c>
      <c r="AY59" s="174">
        <f>SUMIFS('C. a Pagar'!$G$7:$G$1048576,'C. a Pagar'!$D$7:$D$1048576,'FC 180'!$B59,'C. a Pagar'!$C$7:$C$1048576,'FC 180'!AY$5)</f>
        <v>0</v>
      </c>
      <c r="AZ59" s="174">
        <f>SUMIFS('C. a Pagar'!$G$7:$G$1048576,'C. a Pagar'!$D$7:$D$1048576,'FC 180'!$B59,'C. a Pagar'!$C$7:$C$1048576,'FC 180'!AZ$5)</f>
        <v>0</v>
      </c>
      <c r="BA59" s="174">
        <f>SUMIFS('C. a Pagar'!$G$7:$G$1048576,'C. a Pagar'!$D$7:$D$1048576,'FC 180'!$B59,'C. a Pagar'!$C$7:$C$1048576,'FC 180'!BA$5)</f>
        <v>0</v>
      </c>
      <c r="BB59" s="174">
        <f>SUMIFS('C. a Pagar'!$G$7:$G$1048576,'C. a Pagar'!$D$7:$D$1048576,'FC 180'!$B59,'C. a Pagar'!$C$7:$C$1048576,'FC 180'!BB$5)</f>
        <v>0</v>
      </c>
      <c r="BC59" s="174">
        <f>SUMIFS('C. a Pagar'!$G$7:$G$1048576,'C. a Pagar'!$D$7:$D$1048576,'FC 180'!$B59,'C. a Pagar'!$C$7:$C$1048576,'FC 180'!BC$5)</f>
        <v>0</v>
      </c>
      <c r="BD59" s="174">
        <f>SUMIFS('C. a Pagar'!$G$7:$G$1048576,'C. a Pagar'!$D$7:$D$1048576,'FC 180'!$B59,'C. a Pagar'!$C$7:$C$1048576,'FC 180'!BD$5)</f>
        <v>0</v>
      </c>
      <c r="BE59" s="174">
        <f>SUMIFS('C. a Pagar'!$G$7:$G$1048576,'C. a Pagar'!$D$7:$D$1048576,'FC 180'!$B59,'C. a Pagar'!$C$7:$C$1048576,'FC 180'!BE$5)</f>
        <v>0</v>
      </c>
      <c r="BF59" s="174">
        <f>SUMIFS('C. a Pagar'!$G$7:$G$1048576,'C. a Pagar'!$D$7:$D$1048576,'FC 180'!$B59,'C. a Pagar'!$C$7:$C$1048576,'FC 180'!BF$5)</f>
        <v>0</v>
      </c>
      <c r="BG59" s="174">
        <f>SUMIFS('C. a Pagar'!$G$7:$G$1048576,'C. a Pagar'!$D$7:$D$1048576,'FC 180'!$B59,'C. a Pagar'!$C$7:$C$1048576,'FC 180'!BG$5)</f>
        <v>0</v>
      </c>
      <c r="BH59" s="174">
        <f>SUMIFS('C. a Pagar'!$G$7:$G$1048576,'C. a Pagar'!$D$7:$D$1048576,'FC 180'!$B59,'C. a Pagar'!$C$7:$C$1048576,'FC 180'!BH$5)</f>
        <v>0</v>
      </c>
      <c r="BI59" s="174">
        <f>SUMIFS('C. a Pagar'!$G$7:$G$1048576,'C. a Pagar'!$D$7:$D$1048576,'FC 180'!$B59,'C. a Pagar'!$C$7:$C$1048576,'FC 180'!BI$5)</f>
        <v>0</v>
      </c>
      <c r="BJ59" s="174">
        <f>SUMIFS('C. a Pagar'!$G$7:$G$1048576,'C. a Pagar'!$D$7:$D$1048576,'FC 180'!$B59,'C. a Pagar'!$C$7:$C$1048576,'FC 180'!BJ$5)</f>
        <v>0</v>
      </c>
      <c r="BK59" s="174">
        <f>SUMIFS('C. a Pagar'!$G$7:$G$1048576,'C. a Pagar'!$D$7:$D$1048576,'FC 180'!$B59,'C. a Pagar'!$C$7:$C$1048576,'FC 180'!BK$5)</f>
        <v>0</v>
      </c>
      <c r="BL59" s="174">
        <f>SUMIFS('C. a Pagar'!$G$7:$G$1048576,'C. a Pagar'!$D$7:$D$1048576,'FC 180'!$B59,'C. a Pagar'!$C$7:$C$1048576,'FC 180'!BL$5)</f>
        <v>0</v>
      </c>
      <c r="BM59" s="174">
        <f>SUMIFS('C. a Pagar'!$G$7:$G$1048576,'C. a Pagar'!$D$7:$D$1048576,'FC 180'!$B59,'C. a Pagar'!$C$7:$C$1048576,'FC 180'!BM$5)</f>
        <v>0</v>
      </c>
      <c r="BN59" s="174">
        <f>SUMIFS('C. a Pagar'!$G$7:$G$1048576,'C. a Pagar'!$D$7:$D$1048576,'FC 180'!$B59,'C. a Pagar'!$C$7:$C$1048576,'FC 180'!BN$5)</f>
        <v>0</v>
      </c>
      <c r="BO59" s="179">
        <f t="shared" si="91"/>
        <v>0</v>
      </c>
      <c r="BP59" s="174"/>
      <c r="BQ59" s="174"/>
      <c r="BR59" s="174"/>
      <c r="BS59" s="174"/>
      <c r="BT59" s="174"/>
      <c r="BU59" s="174"/>
      <c r="BV59" s="174"/>
      <c r="BW59" s="174"/>
      <c r="BX59" s="174"/>
      <c r="BY59" s="174"/>
      <c r="BZ59" s="174"/>
      <c r="CA59" s="174"/>
      <c r="CB59" s="174"/>
      <c r="CC59" s="174"/>
      <c r="CD59" s="174"/>
      <c r="CE59" s="174"/>
      <c r="CF59" s="174"/>
      <c r="CG59" s="174"/>
      <c r="CH59" s="174"/>
      <c r="CI59" s="174"/>
      <c r="CJ59" s="174"/>
      <c r="CK59" s="174"/>
      <c r="CL59" s="174"/>
      <c r="CM59" s="174"/>
      <c r="CN59" s="174"/>
      <c r="CO59" s="174"/>
      <c r="CP59" s="174"/>
      <c r="CQ59" s="174"/>
      <c r="CR59" s="174"/>
      <c r="CS59" s="174"/>
      <c r="CT59" s="174"/>
      <c r="CU59" s="179">
        <f t="shared" si="92"/>
        <v>0</v>
      </c>
      <c r="CV59" s="174"/>
      <c r="CW59" s="174"/>
      <c r="CX59" s="174"/>
      <c r="CY59" s="174"/>
      <c r="CZ59" s="174"/>
      <c r="DA59" s="174"/>
      <c r="DB59" s="174"/>
      <c r="DC59" s="174"/>
      <c r="DD59" s="174"/>
      <c r="DE59" s="174"/>
      <c r="DF59" s="174"/>
      <c r="DG59" s="174"/>
      <c r="DH59" s="174"/>
      <c r="DI59" s="174"/>
      <c r="DJ59" s="174"/>
      <c r="DK59" s="174"/>
      <c r="DL59" s="174"/>
      <c r="DM59" s="174"/>
      <c r="DN59" s="174"/>
      <c r="DO59" s="174"/>
      <c r="DP59" s="174"/>
      <c r="DQ59" s="174"/>
      <c r="DR59" s="174"/>
      <c r="DS59" s="174"/>
      <c r="DT59" s="174"/>
      <c r="DU59" s="174"/>
      <c r="DV59" s="174"/>
      <c r="DW59" s="174"/>
      <c r="DX59" s="174"/>
      <c r="DY59" s="174"/>
      <c r="DZ59" s="174"/>
      <c r="EA59" s="179">
        <f t="shared" si="93"/>
        <v>0</v>
      </c>
      <c r="EB59" s="174"/>
      <c r="EC59" s="174"/>
      <c r="ED59" s="174"/>
      <c r="EE59" s="174"/>
      <c r="EF59" s="174"/>
      <c r="EG59" s="174"/>
      <c r="EH59" s="174"/>
      <c r="EI59" s="174"/>
      <c r="EJ59" s="174"/>
      <c r="EK59" s="174"/>
      <c r="EL59" s="174"/>
      <c r="EM59" s="174"/>
      <c r="EN59" s="174"/>
      <c r="EO59" s="174"/>
      <c r="EP59" s="174"/>
      <c r="EQ59" s="174"/>
      <c r="ER59" s="174"/>
      <c r="ES59" s="174"/>
      <c r="ET59" s="174"/>
      <c r="EU59" s="174"/>
      <c r="EV59" s="174"/>
      <c r="EW59" s="174"/>
      <c r="EX59" s="174"/>
      <c r="EY59" s="174"/>
      <c r="EZ59" s="174"/>
      <c r="FA59" s="174"/>
      <c r="FB59" s="174"/>
      <c r="FC59" s="174"/>
      <c r="FD59" s="179">
        <f t="shared" si="94"/>
        <v>0</v>
      </c>
      <c r="FE59" s="174"/>
      <c r="FF59" s="174"/>
      <c r="FG59" s="174"/>
      <c r="FH59" s="174"/>
      <c r="FI59" s="174"/>
      <c r="FJ59" s="174"/>
      <c r="FK59" s="174"/>
      <c r="FL59" s="174"/>
      <c r="FM59" s="174"/>
      <c r="FN59" s="174"/>
      <c r="FO59" s="174"/>
      <c r="FP59" s="174"/>
      <c r="FQ59" s="174"/>
      <c r="FR59" s="174"/>
      <c r="FS59" s="174"/>
      <c r="FT59" s="174"/>
      <c r="FU59" s="174"/>
      <c r="FV59" s="174"/>
      <c r="FW59" s="174"/>
      <c r="FX59" s="174"/>
      <c r="FY59" s="174"/>
      <c r="FZ59" s="174"/>
      <c r="GA59" s="174"/>
      <c r="GB59" s="174"/>
      <c r="GC59" s="174"/>
      <c r="GD59" s="174"/>
      <c r="GE59" s="174"/>
      <c r="GF59" s="174"/>
      <c r="GG59" s="174"/>
      <c r="GH59" s="174"/>
      <c r="GI59" s="174"/>
      <c r="GJ59" s="179">
        <f t="shared" si="95"/>
        <v>0</v>
      </c>
      <c r="GK59" s="174"/>
      <c r="GL59" s="174"/>
      <c r="GM59" s="174"/>
      <c r="GN59" s="174"/>
      <c r="GO59" s="174"/>
      <c r="GP59" s="174"/>
      <c r="GQ59" s="174"/>
      <c r="GR59" s="174"/>
      <c r="GS59" s="174"/>
      <c r="GT59" s="174"/>
      <c r="GU59" s="174"/>
      <c r="GV59" s="174"/>
      <c r="GW59" s="174"/>
      <c r="GX59" s="174"/>
      <c r="GY59" s="174"/>
      <c r="GZ59" s="174"/>
      <c r="HA59" s="174"/>
      <c r="HB59" s="174"/>
      <c r="HC59" s="174"/>
      <c r="HD59" s="174"/>
      <c r="HE59" s="174"/>
      <c r="HF59" s="174"/>
      <c r="HG59" s="174"/>
      <c r="HH59" s="174"/>
      <c r="HI59" s="174"/>
      <c r="HJ59" s="174"/>
      <c r="HK59" s="174"/>
      <c r="HL59" s="174"/>
      <c r="HM59" s="174"/>
      <c r="HN59" s="174"/>
    </row>
    <row r="60" spans="1:222" ht="16.5" hidden="1" outlineLevel="1" thickBot="1" x14ac:dyDescent="0.3">
      <c r="A60" s="53">
        <v>55</v>
      </c>
      <c r="B60" s="56" t="str">
        <f>VLOOKUP(A60,Config!$A$8:$B$176,2,0)</f>
        <v>PRO LABORE</v>
      </c>
      <c r="C60" s="57"/>
      <c r="D60" s="61"/>
      <c r="E60" s="174">
        <f>SUMIFS('C. a Pagar'!$G$7:$G$1048576,'C. a Pagar'!$D$7:$D$1048576,'FC 180'!$B60,'C. a Pagar'!$C$7:$C$1048576,'FC 180'!E$5)</f>
        <v>0</v>
      </c>
      <c r="F60" s="174">
        <f>SUMIFS('C. a Pagar'!$G$7:$G$1048576,'C. a Pagar'!$D$7:$D$1048576,'FC 180'!$B60,'C. a Pagar'!$C$7:$C$1048576,'FC 180'!F$5)</f>
        <v>0</v>
      </c>
      <c r="G60" s="174">
        <f>SUMIFS('C. a Pagar'!$G$7:$G$1048576,'C. a Pagar'!$D$7:$D$1048576,'FC 180'!$B60,'C. a Pagar'!$C$7:$C$1048576,'FC 180'!G$5)</f>
        <v>0</v>
      </c>
      <c r="H60" s="174">
        <f>SUMIFS('C. a Pagar'!$G$7:$G$1048576,'C. a Pagar'!$D$7:$D$1048576,'FC 180'!$B60,'C. a Pagar'!$C$7:$C$1048576,'FC 180'!H$5)</f>
        <v>0</v>
      </c>
      <c r="I60" s="174">
        <f>SUMIFS('C. a Pagar'!$G$7:$G$1048576,'C. a Pagar'!$D$7:$D$1048576,'FC 180'!$B60,'C. a Pagar'!$C$7:$C$1048576,'FC 180'!I$5)</f>
        <v>0</v>
      </c>
      <c r="J60" s="174">
        <f>SUMIFS('C. a Pagar'!$G$7:$G$1048576,'C. a Pagar'!$D$7:$D$1048576,'FC 180'!$B60,'C. a Pagar'!$C$7:$C$1048576,'FC 180'!J$5)</f>
        <v>0</v>
      </c>
      <c r="K60" s="174">
        <f>SUMIFS('C. a Pagar'!$G$7:$G$1048576,'C. a Pagar'!$D$7:$D$1048576,'FC 180'!$B60,'C. a Pagar'!$C$7:$C$1048576,'FC 180'!K$5)</f>
        <v>0</v>
      </c>
      <c r="L60" s="174">
        <f>SUMIFS('C. a Pagar'!$G$7:$G$1048576,'C. a Pagar'!$D$7:$D$1048576,'FC 180'!$B60,'C. a Pagar'!$C$7:$C$1048576,'FC 180'!L$5)</f>
        <v>0</v>
      </c>
      <c r="M60" s="174">
        <f>SUMIFS('C. a Pagar'!$G$7:$G$1048576,'C. a Pagar'!$D$7:$D$1048576,'FC 180'!$B60,'C. a Pagar'!$C$7:$C$1048576,'FC 180'!M$5)</f>
        <v>0</v>
      </c>
      <c r="N60" s="174">
        <f>SUMIFS('C. a Pagar'!$G$7:$G$1048576,'C. a Pagar'!$D$7:$D$1048576,'FC 180'!$B60,'C. a Pagar'!$C$7:$C$1048576,'FC 180'!N$5)</f>
        <v>0</v>
      </c>
      <c r="O60" s="174">
        <f>SUMIFS('C. a Pagar'!$G$7:$G$1048576,'C. a Pagar'!$D$7:$D$1048576,'FC 180'!$B60,'C. a Pagar'!$C$7:$C$1048576,'FC 180'!O$5)</f>
        <v>0</v>
      </c>
      <c r="P60" s="174">
        <f>SUMIFS('C. a Pagar'!$G$7:$G$1048576,'C. a Pagar'!$D$7:$D$1048576,'FC 180'!$B60,'C. a Pagar'!$C$7:$C$1048576,'FC 180'!P$5)</f>
        <v>0</v>
      </c>
      <c r="Q60" s="174">
        <f>SUMIFS('C. a Pagar'!$G$7:$G$1048576,'C. a Pagar'!$D$7:$D$1048576,'FC 180'!$B60,'C. a Pagar'!$C$7:$C$1048576,'FC 180'!Q$5)</f>
        <v>0</v>
      </c>
      <c r="R60" s="174">
        <f>SUMIFS('C. a Pagar'!$G$7:$G$1048576,'C. a Pagar'!$D$7:$D$1048576,'FC 180'!$B60,'C. a Pagar'!$C$7:$C$1048576,'FC 180'!R$5)</f>
        <v>0</v>
      </c>
      <c r="S60" s="174">
        <f>SUMIFS('C. a Pagar'!$G$7:$G$1048576,'C. a Pagar'!$D$7:$D$1048576,'FC 180'!$B60,'C. a Pagar'!$C$7:$C$1048576,'FC 180'!S$5)</f>
        <v>0</v>
      </c>
      <c r="T60" s="174">
        <f>SUMIFS('C. a Pagar'!$G$7:$G$1048576,'C. a Pagar'!$D$7:$D$1048576,'FC 180'!$B60,'C. a Pagar'!$C$7:$C$1048576,'FC 180'!T$5)</f>
        <v>0</v>
      </c>
      <c r="U60" s="174">
        <f>SUMIFS('C. a Pagar'!$G$7:$G$1048576,'C. a Pagar'!$D$7:$D$1048576,'FC 180'!$B60,'C. a Pagar'!$C$7:$C$1048576,'FC 180'!U$5)</f>
        <v>0</v>
      </c>
      <c r="V60" s="174">
        <f>SUMIFS('C. a Pagar'!$G$7:$G$1048576,'C. a Pagar'!$D$7:$D$1048576,'FC 180'!$B60,'C. a Pagar'!$C$7:$C$1048576,'FC 180'!V$5)</f>
        <v>0</v>
      </c>
      <c r="W60" s="174">
        <f>SUMIFS('C. a Pagar'!$G$7:$G$1048576,'C. a Pagar'!$D$7:$D$1048576,'FC 180'!$B60,'C. a Pagar'!$C$7:$C$1048576,'FC 180'!W$5)</f>
        <v>0</v>
      </c>
      <c r="X60" s="174">
        <f>SUMIFS('C. a Pagar'!$G$7:$G$1048576,'C. a Pagar'!$D$7:$D$1048576,'FC 180'!$B60,'C. a Pagar'!$C$7:$C$1048576,'FC 180'!X$5)</f>
        <v>16000</v>
      </c>
      <c r="Y60" s="174">
        <f>SUMIFS('C. a Pagar'!$G$7:$G$1048576,'C. a Pagar'!$D$7:$D$1048576,'FC 180'!$B60,'C. a Pagar'!$C$7:$C$1048576,'FC 180'!Y$5)</f>
        <v>0</v>
      </c>
      <c r="Z60" s="174">
        <f>SUMIFS('C. a Pagar'!$G$7:$G$1048576,'C. a Pagar'!$D$7:$D$1048576,'FC 180'!$B60,'C. a Pagar'!$C$7:$C$1048576,'FC 180'!Z$5)</f>
        <v>0</v>
      </c>
      <c r="AA60" s="174">
        <f>SUMIFS('C. a Pagar'!$G$7:$G$1048576,'C. a Pagar'!$D$7:$D$1048576,'FC 180'!$B60,'C. a Pagar'!$C$7:$C$1048576,'FC 180'!AA$5)</f>
        <v>0</v>
      </c>
      <c r="AB60" s="174">
        <f>SUMIFS('C. a Pagar'!$G$7:$G$1048576,'C. a Pagar'!$D$7:$D$1048576,'FC 180'!$B60,'C. a Pagar'!$C$7:$C$1048576,'FC 180'!AB$5)</f>
        <v>0</v>
      </c>
      <c r="AC60" s="174">
        <f>SUMIFS('C. a Pagar'!$G$7:$G$1048576,'C. a Pagar'!$D$7:$D$1048576,'FC 180'!$B60,'C. a Pagar'!$C$7:$C$1048576,'FC 180'!AC$5)</f>
        <v>0</v>
      </c>
      <c r="AD60" s="174">
        <f>SUMIFS('C. a Pagar'!$G$7:$G$1048576,'C. a Pagar'!$D$7:$D$1048576,'FC 180'!$B60,'C. a Pagar'!$C$7:$C$1048576,'FC 180'!AD$5)</f>
        <v>0</v>
      </c>
      <c r="AE60" s="174">
        <f>SUMIFS('C. a Pagar'!$G$7:$G$1048576,'C. a Pagar'!$D$7:$D$1048576,'FC 180'!$B60,'C. a Pagar'!$C$7:$C$1048576,'FC 180'!AE$5)</f>
        <v>16000</v>
      </c>
      <c r="AF60" s="174">
        <f>SUMIFS('C. a Pagar'!$G$7:$G$1048576,'C. a Pagar'!$D$7:$D$1048576,'FC 180'!$B60,'C. a Pagar'!$C$7:$C$1048576,'FC 180'!AF$5)</f>
        <v>0</v>
      </c>
      <c r="AG60" s="174">
        <f>SUMIFS('C. a Pagar'!$G$7:$G$1048576,'C. a Pagar'!$D$7:$D$1048576,'FC 180'!$B60,'C. a Pagar'!$C$7:$C$1048576,'FC 180'!AG$5)</f>
        <v>0</v>
      </c>
      <c r="AH60" s="174">
        <f>SUMIFS('C. a Pagar'!$G$7:$G$1048576,'C. a Pagar'!$D$7:$D$1048576,'FC 180'!$B60,'C. a Pagar'!$C$7:$C$1048576,'FC 180'!AH$5)</f>
        <v>0</v>
      </c>
      <c r="AI60" s="174">
        <f>SUMIFS('C. a Pagar'!$G$7:$G$1048576,'C. a Pagar'!$D$7:$D$1048576,'FC 180'!$B60,'C. a Pagar'!$C$7:$C$1048576,'FC 180'!AI$5)</f>
        <v>0</v>
      </c>
      <c r="AJ60" s="179">
        <f t="shared" si="90"/>
        <v>32000</v>
      </c>
      <c r="AK60" s="174">
        <f>SUMIFS('C. a Pagar'!$G$7:$G$1048576,'C. a Pagar'!$D$7:$D$1048576,'FC 180'!$B60,'C. a Pagar'!$C$7:$C$1048576,'FC 180'!AK$5)</f>
        <v>0</v>
      </c>
      <c r="AL60" s="174">
        <f>SUMIFS('C. a Pagar'!$G$7:$G$1048576,'C. a Pagar'!$D$7:$D$1048576,'FC 180'!$B60,'C. a Pagar'!$C$7:$C$1048576,'FC 180'!AL$5)</f>
        <v>0</v>
      </c>
      <c r="AM60" s="174">
        <f>SUMIFS('C. a Pagar'!$G$7:$G$1048576,'C. a Pagar'!$D$7:$D$1048576,'FC 180'!$B60,'C. a Pagar'!$C$7:$C$1048576,'FC 180'!AM$5)</f>
        <v>16000</v>
      </c>
      <c r="AN60" s="174">
        <f>SUMIFS('C. a Pagar'!$G$7:$G$1048576,'C. a Pagar'!$D$7:$D$1048576,'FC 180'!$B60,'C. a Pagar'!$C$7:$C$1048576,'FC 180'!AN$5)</f>
        <v>0</v>
      </c>
      <c r="AO60" s="174">
        <f>SUMIFS('C. a Pagar'!$G$7:$G$1048576,'C. a Pagar'!$D$7:$D$1048576,'FC 180'!$B60,'C. a Pagar'!$C$7:$C$1048576,'FC 180'!AO$5)</f>
        <v>0</v>
      </c>
      <c r="AP60" s="174">
        <f>SUMIFS('C. a Pagar'!$G$7:$G$1048576,'C. a Pagar'!$D$7:$D$1048576,'FC 180'!$B60,'C. a Pagar'!$C$7:$C$1048576,'FC 180'!AP$5)</f>
        <v>0</v>
      </c>
      <c r="AQ60" s="174">
        <f>SUMIFS('C. a Pagar'!$G$7:$G$1048576,'C. a Pagar'!$D$7:$D$1048576,'FC 180'!$B60,'C. a Pagar'!$C$7:$C$1048576,'FC 180'!AQ$5)</f>
        <v>0</v>
      </c>
      <c r="AR60" s="174">
        <f>SUMIFS('C. a Pagar'!$G$7:$G$1048576,'C. a Pagar'!$D$7:$D$1048576,'FC 180'!$B60,'C. a Pagar'!$C$7:$C$1048576,'FC 180'!AR$5)</f>
        <v>0</v>
      </c>
      <c r="AS60" s="174">
        <f>SUMIFS('C. a Pagar'!$G$7:$G$1048576,'C. a Pagar'!$D$7:$D$1048576,'FC 180'!$B60,'C. a Pagar'!$C$7:$C$1048576,'FC 180'!AS$5)</f>
        <v>0</v>
      </c>
      <c r="AT60" s="174">
        <f>SUMIFS('C. a Pagar'!$G$7:$G$1048576,'C. a Pagar'!$D$7:$D$1048576,'FC 180'!$B60,'C. a Pagar'!$C$7:$C$1048576,'FC 180'!AT$5)</f>
        <v>16000</v>
      </c>
      <c r="AU60" s="174">
        <f>SUMIFS('C. a Pagar'!$G$7:$G$1048576,'C. a Pagar'!$D$7:$D$1048576,'FC 180'!$B60,'C. a Pagar'!$C$7:$C$1048576,'FC 180'!AU$5)</f>
        <v>0</v>
      </c>
      <c r="AV60" s="174">
        <f>SUMIFS('C. a Pagar'!$G$7:$G$1048576,'C. a Pagar'!$D$7:$D$1048576,'FC 180'!$B60,'C. a Pagar'!$C$7:$C$1048576,'FC 180'!AV$5)</f>
        <v>0</v>
      </c>
      <c r="AW60" s="174">
        <f>SUMIFS('C. a Pagar'!$G$7:$G$1048576,'C. a Pagar'!$D$7:$D$1048576,'FC 180'!$B60,'C. a Pagar'!$C$7:$C$1048576,'FC 180'!AW$5)</f>
        <v>0</v>
      </c>
      <c r="AX60" s="174">
        <f>SUMIFS('C. a Pagar'!$G$7:$G$1048576,'C. a Pagar'!$D$7:$D$1048576,'FC 180'!$B60,'C. a Pagar'!$C$7:$C$1048576,'FC 180'!AX$5)</f>
        <v>0</v>
      </c>
      <c r="AY60" s="174">
        <f>SUMIFS('C. a Pagar'!$G$7:$G$1048576,'C. a Pagar'!$D$7:$D$1048576,'FC 180'!$B60,'C. a Pagar'!$C$7:$C$1048576,'FC 180'!AY$5)</f>
        <v>0</v>
      </c>
      <c r="AZ60" s="174">
        <f>SUMIFS('C. a Pagar'!$G$7:$G$1048576,'C. a Pagar'!$D$7:$D$1048576,'FC 180'!$B60,'C. a Pagar'!$C$7:$C$1048576,'FC 180'!AZ$5)</f>
        <v>0</v>
      </c>
      <c r="BA60" s="174">
        <f>SUMIFS('C. a Pagar'!$G$7:$G$1048576,'C. a Pagar'!$D$7:$D$1048576,'FC 180'!$B60,'C. a Pagar'!$C$7:$C$1048576,'FC 180'!BA$5)</f>
        <v>16000</v>
      </c>
      <c r="BB60" s="174">
        <f>SUMIFS('C. a Pagar'!$G$7:$G$1048576,'C. a Pagar'!$D$7:$D$1048576,'FC 180'!$B60,'C. a Pagar'!$C$7:$C$1048576,'FC 180'!BB$5)</f>
        <v>0</v>
      </c>
      <c r="BC60" s="174">
        <f>SUMIFS('C. a Pagar'!$G$7:$G$1048576,'C. a Pagar'!$D$7:$D$1048576,'FC 180'!$B60,'C. a Pagar'!$C$7:$C$1048576,'FC 180'!BC$5)</f>
        <v>0</v>
      </c>
      <c r="BD60" s="174">
        <f>SUMIFS('C. a Pagar'!$G$7:$G$1048576,'C. a Pagar'!$D$7:$D$1048576,'FC 180'!$B60,'C. a Pagar'!$C$7:$C$1048576,'FC 180'!BD$5)</f>
        <v>0</v>
      </c>
      <c r="BE60" s="174">
        <f>SUMIFS('C. a Pagar'!$G$7:$G$1048576,'C. a Pagar'!$D$7:$D$1048576,'FC 180'!$B60,'C. a Pagar'!$C$7:$C$1048576,'FC 180'!BE$5)</f>
        <v>0</v>
      </c>
      <c r="BF60" s="174">
        <f>SUMIFS('C. a Pagar'!$G$7:$G$1048576,'C. a Pagar'!$D$7:$D$1048576,'FC 180'!$B60,'C. a Pagar'!$C$7:$C$1048576,'FC 180'!BF$5)</f>
        <v>0</v>
      </c>
      <c r="BG60" s="174">
        <f>SUMIFS('C. a Pagar'!$G$7:$G$1048576,'C. a Pagar'!$D$7:$D$1048576,'FC 180'!$B60,'C. a Pagar'!$C$7:$C$1048576,'FC 180'!BG$5)</f>
        <v>0</v>
      </c>
      <c r="BH60" s="174">
        <f>SUMIFS('C. a Pagar'!$G$7:$G$1048576,'C. a Pagar'!$D$7:$D$1048576,'FC 180'!$B60,'C. a Pagar'!$C$7:$C$1048576,'FC 180'!BH$5)</f>
        <v>16000</v>
      </c>
      <c r="BI60" s="174">
        <f>SUMIFS('C. a Pagar'!$G$7:$G$1048576,'C. a Pagar'!$D$7:$D$1048576,'FC 180'!$B60,'C. a Pagar'!$C$7:$C$1048576,'FC 180'!BI$5)</f>
        <v>0</v>
      </c>
      <c r="BJ60" s="174">
        <f>SUMIFS('C. a Pagar'!$G$7:$G$1048576,'C. a Pagar'!$D$7:$D$1048576,'FC 180'!$B60,'C. a Pagar'!$C$7:$C$1048576,'FC 180'!BJ$5)</f>
        <v>0</v>
      </c>
      <c r="BK60" s="174">
        <f>SUMIFS('C. a Pagar'!$G$7:$G$1048576,'C. a Pagar'!$D$7:$D$1048576,'FC 180'!$B60,'C. a Pagar'!$C$7:$C$1048576,'FC 180'!BK$5)</f>
        <v>0</v>
      </c>
      <c r="BL60" s="174">
        <f>SUMIFS('C. a Pagar'!$G$7:$G$1048576,'C. a Pagar'!$D$7:$D$1048576,'FC 180'!$B60,'C. a Pagar'!$C$7:$C$1048576,'FC 180'!BL$5)</f>
        <v>0</v>
      </c>
      <c r="BM60" s="174">
        <f>SUMIFS('C. a Pagar'!$G$7:$G$1048576,'C. a Pagar'!$D$7:$D$1048576,'FC 180'!$B60,'C. a Pagar'!$C$7:$C$1048576,'FC 180'!BM$5)</f>
        <v>0</v>
      </c>
      <c r="BN60" s="174">
        <f>SUMIFS('C. a Pagar'!$G$7:$G$1048576,'C. a Pagar'!$D$7:$D$1048576,'FC 180'!$B60,'C. a Pagar'!$C$7:$C$1048576,'FC 180'!BN$5)</f>
        <v>0</v>
      </c>
      <c r="BO60" s="179">
        <f t="shared" si="91"/>
        <v>64000</v>
      </c>
      <c r="BP60" s="174"/>
      <c r="BQ60" s="174"/>
      <c r="BR60" s="174"/>
      <c r="BS60" s="174"/>
      <c r="BT60" s="174"/>
      <c r="BU60" s="174"/>
      <c r="BV60" s="174"/>
      <c r="BW60" s="174"/>
      <c r="BX60" s="174"/>
      <c r="BY60" s="174"/>
      <c r="BZ60" s="174"/>
      <c r="CA60" s="174"/>
      <c r="CB60" s="174"/>
      <c r="CC60" s="174"/>
      <c r="CD60" s="174"/>
      <c r="CE60" s="174"/>
      <c r="CF60" s="174"/>
      <c r="CG60" s="174"/>
      <c r="CH60" s="174"/>
      <c r="CI60" s="174"/>
      <c r="CJ60" s="174"/>
      <c r="CK60" s="174"/>
      <c r="CL60" s="174"/>
      <c r="CM60" s="174"/>
      <c r="CN60" s="174"/>
      <c r="CO60" s="174"/>
      <c r="CP60" s="174"/>
      <c r="CQ60" s="174"/>
      <c r="CR60" s="174"/>
      <c r="CS60" s="174"/>
      <c r="CT60" s="174"/>
      <c r="CU60" s="179">
        <f t="shared" si="92"/>
        <v>64000</v>
      </c>
      <c r="CV60" s="174"/>
      <c r="CW60" s="174"/>
      <c r="CX60" s="174"/>
      <c r="CY60" s="174"/>
      <c r="CZ60" s="174"/>
      <c r="DA60" s="174"/>
      <c r="DB60" s="174"/>
      <c r="DC60" s="174"/>
      <c r="DD60" s="174"/>
      <c r="DE60" s="174"/>
      <c r="DF60" s="174"/>
      <c r="DG60" s="174"/>
      <c r="DH60" s="174"/>
      <c r="DI60" s="174"/>
      <c r="DJ60" s="174"/>
      <c r="DK60" s="174"/>
      <c r="DL60" s="174"/>
      <c r="DM60" s="174"/>
      <c r="DN60" s="174"/>
      <c r="DO60" s="174"/>
      <c r="DP60" s="174"/>
      <c r="DQ60" s="174"/>
      <c r="DR60" s="174"/>
      <c r="DS60" s="174"/>
      <c r="DT60" s="174"/>
      <c r="DU60" s="174"/>
      <c r="DV60" s="174"/>
      <c r="DW60" s="174"/>
      <c r="DX60" s="174"/>
      <c r="DY60" s="174"/>
      <c r="DZ60" s="174"/>
      <c r="EA60" s="179">
        <f t="shared" si="93"/>
        <v>64000</v>
      </c>
      <c r="EB60" s="174"/>
      <c r="EC60" s="174"/>
      <c r="ED60" s="174"/>
      <c r="EE60" s="174"/>
      <c r="EF60" s="174"/>
      <c r="EG60" s="174"/>
      <c r="EH60" s="174"/>
      <c r="EI60" s="174"/>
      <c r="EJ60" s="174"/>
      <c r="EK60" s="174"/>
      <c r="EL60" s="174"/>
      <c r="EM60" s="174"/>
      <c r="EN60" s="174"/>
      <c r="EO60" s="174"/>
      <c r="EP60" s="174"/>
      <c r="EQ60" s="174"/>
      <c r="ER60" s="174"/>
      <c r="ES60" s="174"/>
      <c r="ET60" s="174"/>
      <c r="EU60" s="174"/>
      <c r="EV60" s="174"/>
      <c r="EW60" s="174"/>
      <c r="EX60" s="174"/>
      <c r="EY60" s="174"/>
      <c r="EZ60" s="174"/>
      <c r="FA60" s="174"/>
      <c r="FB60" s="174"/>
      <c r="FC60" s="174"/>
      <c r="FD60" s="179">
        <f t="shared" si="94"/>
        <v>64000</v>
      </c>
      <c r="FE60" s="174"/>
      <c r="FF60" s="174"/>
      <c r="FG60" s="174"/>
      <c r="FH60" s="174"/>
      <c r="FI60" s="174"/>
      <c r="FJ60" s="174"/>
      <c r="FK60" s="174"/>
      <c r="FL60" s="174"/>
      <c r="FM60" s="174"/>
      <c r="FN60" s="174"/>
      <c r="FO60" s="174"/>
      <c r="FP60" s="174"/>
      <c r="FQ60" s="174"/>
      <c r="FR60" s="174"/>
      <c r="FS60" s="174"/>
      <c r="FT60" s="174"/>
      <c r="FU60" s="174"/>
      <c r="FV60" s="174"/>
      <c r="FW60" s="174"/>
      <c r="FX60" s="174"/>
      <c r="FY60" s="174"/>
      <c r="FZ60" s="174"/>
      <c r="GA60" s="174"/>
      <c r="GB60" s="174"/>
      <c r="GC60" s="174"/>
      <c r="GD60" s="174"/>
      <c r="GE60" s="174"/>
      <c r="GF60" s="174"/>
      <c r="GG60" s="174"/>
      <c r="GH60" s="174"/>
      <c r="GI60" s="174"/>
      <c r="GJ60" s="179">
        <f t="shared" si="95"/>
        <v>0</v>
      </c>
      <c r="GK60" s="174"/>
      <c r="GL60" s="174"/>
      <c r="GM60" s="174"/>
      <c r="GN60" s="174"/>
      <c r="GO60" s="174"/>
      <c r="GP60" s="174"/>
      <c r="GQ60" s="174"/>
      <c r="GR60" s="174"/>
      <c r="GS60" s="174"/>
      <c r="GT60" s="174"/>
      <c r="GU60" s="174"/>
      <c r="GV60" s="174"/>
      <c r="GW60" s="174"/>
      <c r="GX60" s="174"/>
      <c r="GY60" s="174"/>
      <c r="GZ60" s="174"/>
      <c r="HA60" s="174"/>
      <c r="HB60" s="174"/>
      <c r="HC60" s="174"/>
      <c r="HD60" s="174"/>
      <c r="HE60" s="174"/>
      <c r="HF60" s="174"/>
      <c r="HG60" s="174"/>
      <c r="HH60" s="174"/>
      <c r="HI60" s="174"/>
      <c r="HJ60" s="174"/>
      <c r="HK60" s="174"/>
      <c r="HL60" s="174"/>
      <c r="HM60" s="174"/>
      <c r="HN60" s="174"/>
    </row>
    <row r="61" spans="1:222" ht="16.5" hidden="1" outlineLevel="1" thickBot="1" x14ac:dyDescent="0.3">
      <c r="A61" s="53">
        <v>56</v>
      </c>
      <c r="B61" s="56" t="str">
        <f>VLOOKUP(A61,Config!$A$8:$B$176,2,0)</f>
        <v>RESCISÕES</v>
      </c>
      <c r="C61" s="57"/>
      <c r="D61" s="61"/>
      <c r="E61" s="174">
        <f>SUMIFS('C. a Pagar'!$G$7:$G$1048576,'C. a Pagar'!$D$7:$D$1048576,'FC 180'!$B61,'C. a Pagar'!$C$7:$C$1048576,'FC 180'!E$5)</f>
        <v>0</v>
      </c>
      <c r="F61" s="174">
        <f>SUMIFS('C. a Pagar'!$G$7:$G$1048576,'C. a Pagar'!$D$7:$D$1048576,'FC 180'!$B61,'C. a Pagar'!$C$7:$C$1048576,'FC 180'!F$5)</f>
        <v>0</v>
      </c>
      <c r="G61" s="174">
        <f>SUMIFS('C. a Pagar'!$G$7:$G$1048576,'C. a Pagar'!$D$7:$D$1048576,'FC 180'!$B61,'C. a Pagar'!$C$7:$C$1048576,'FC 180'!G$5)</f>
        <v>0</v>
      </c>
      <c r="H61" s="174">
        <f>SUMIFS('C. a Pagar'!$G$7:$G$1048576,'C. a Pagar'!$D$7:$D$1048576,'FC 180'!$B61,'C. a Pagar'!$C$7:$C$1048576,'FC 180'!H$5)</f>
        <v>0</v>
      </c>
      <c r="I61" s="174">
        <f>SUMIFS('C. a Pagar'!$G$7:$G$1048576,'C. a Pagar'!$D$7:$D$1048576,'FC 180'!$B61,'C. a Pagar'!$C$7:$C$1048576,'FC 180'!I$5)</f>
        <v>0</v>
      </c>
      <c r="J61" s="174">
        <f>SUMIFS('C. a Pagar'!$G$7:$G$1048576,'C. a Pagar'!$D$7:$D$1048576,'FC 180'!$B61,'C. a Pagar'!$C$7:$C$1048576,'FC 180'!J$5)</f>
        <v>0</v>
      </c>
      <c r="K61" s="174">
        <f>SUMIFS('C. a Pagar'!$G$7:$G$1048576,'C. a Pagar'!$D$7:$D$1048576,'FC 180'!$B61,'C. a Pagar'!$C$7:$C$1048576,'FC 180'!K$5)</f>
        <v>0</v>
      </c>
      <c r="L61" s="174">
        <f>SUMIFS('C. a Pagar'!$G$7:$G$1048576,'C. a Pagar'!$D$7:$D$1048576,'FC 180'!$B61,'C. a Pagar'!$C$7:$C$1048576,'FC 180'!L$5)</f>
        <v>0</v>
      </c>
      <c r="M61" s="174">
        <f>SUMIFS('C. a Pagar'!$G$7:$G$1048576,'C. a Pagar'!$D$7:$D$1048576,'FC 180'!$B61,'C. a Pagar'!$C$7:$C$1048576,'FC 180'!M$5)</f>
        <v>0</v>
      </c>
      <c r="N61" s="174">
        <f>SUMIFS('C. a Pagar'!$G$7:$G$1048576,'C. a Pagar'!$D$7:$D$1048576,'FC 180'!$B61,'C. a Pagar'!$C$7:$C$1048576,'FC 180'!N$5)</f>
        <v>0</v>
      </c>
      <c r="O61" s="174">
        <f>SUMIFS('C. a Pagar'!$G$7:$G$1048576,'C. a Pagar'!$D$7:$D$1048576,'FC 180'!$B61,'C. a Pagar'!$C$7:$C$1048576,'FC 180'!O$5)</f>
        <v>0</v>
      </c>
      <c r="P61" s="174">
        <f>SUMIFS('C. a Pagar'!$G$7:$G$1048576,'C. a Pagar'!$D$7:$D$1048576,'FC 180'!$B61,'C. a Pagar'!$C$7:$C$1048576,'FC 180'!P$5)</f>
        <v>0</v>
      </c>
      <c r="Q61" s="174">
        <f>SUMIFS('C. a Pagar'!$G$7:$G$1048576,'C. a Pagar'!$D$7:$D$1048576,'FC 180'!$B61,'C. a Pagar'!$C$7:$C$1048576,'FC 180'!Q$5)</f>
        <v>0</v>
      </c>
      <c r="R61" s="174">
        <f>SUMIFS('C. a Pagar'!$G$7:$G$1048576,'C. a Pagar'!$D$7:$D$1048576,'FC 180'!$B61,'C. a Pagar'!$C$7:$C$1048576,'FC 180'!R$5)</f>
        <v>0</v>
      </c>
      <c r="S61" s="174">
        <f>SUMIFS('C. a Pagar'!$G$7:$G$1048576,'C. a Pagar'!$D$7:$D$1048576,'FC 180'!$B61,'C. a Pagar'!$C$7:$C$1048576,'FC 180'!S$5)</f>
        <v>0</v>
      </c>
      <c r="T61" s="174">
        <f>SUMIFS('C. a Pagar'!$G$7:$G$1048576,'C. a Pagar'!$D$7:$D$1048576,'FC 180'!$B61,'C. a Pagar'!$C$7:$C$1048576,'FC 180'!T$5)</f>
        <v>0</v>
      </c>
      <c r="U61" s="174">
        <f>SUMIFS('C. a Pagar'!$G$7:$G$1048576,'C. a Pagar'!$D$7:$D$1048576,'FC 180'!$B61,'C. a Pagar'!$C$7:$C$1048576,'FC 180'!U$5)</f>
        <v>0</v>
      </c>
      <c r="V61" s="174">
        <f>SUMIFS('C. a Pagar'!$G$7:$G$1048576,'C. a Pagar'!$D$7:$D$1048576,'FC 180'!$B61,'C. a Pagar'!$C$7:$C$1048576,'FC 180'!V$5)</f>
        <v>0</v>
      </c>
      <c r="W61" s="174">
        <f>SUMIFS('C. a Pagar'!$G$7:$G$1048576,'C. a Pagar'!$D$7:$D$1048576,'FC 180'!$B61,'C. a Pagar'!$C$7:$C$1048576,'FC 180'!W$5)</f>
        <v>0</v>
      </c>
      <c r="X61" s="174">
        <f>SUMIFS('C. a Pagar'!$G$7:$G$1048576,'C. a Pagar'!$D$7:$D$1048576,'FC 180'!$B61,'C. a Pagar'!$C$7:$C$1048576,'FC 180'!X$5)</f>
        <v>0</v>
      </c>
      <c r="Y61" s="174">
        <f>SUMIFS('C. a Pagar'!$G$7:$G$1048576,'C. a Pagar'!$D$7:$D$1048576,'FC 180'!$B61,'C. a Pagar'!$C$7:$C$1048576,'FC 180'!Y$5)</f>
        <v>0</v>
      </c>
      <c r="Z61" s="174">
        <f>SUMIFS('C. a Pagar'!$G$7:$G$1048576,'C. a Pagar'!$D$7:$D$1048576,'FC 180'!$B61,'C. a Pagar'!$C$7:$C$1048576,'FC 180'!Z$5)</f>
        <v>0</v>
      </c>
      <c r="AA61" s="174">
        <f>SUMIFS('C. a Pagar'!$G$7:$G$1048576,'C. a Pagar'!$D$7:$D$1048576,'FC 180'!$B61,'C. a Pagar'!$C$7:$C$1048576,'FC 180'!AA$5)</f>
        <v>0</v>
      </c>
      <c r="AB61" s="174">
        <f>SUMIFS('C. a Pagar'!$G$7:$G$1048576,'C. a Pagar'!$D$7:$D$1048576,'FC 180'!$B61,'C. a Pagar'!$C$7:$C$1048576,'FC 180'!AB$5)</f>
        <v>0</v>
      </c>
      <c r="AC61" s="174">
        <f>SUMIFS('C. a Pagar'!$G$7:$G$1048576,'C. a Pagar'!$D$7:$D$1048576,'FC 180'!$B61,'C. a Pagar'!$C$7:$C$1048576,'FC 180'!AC$5)</f>
        <v>0</v>
      </c>
      <c r="AD61" s="174">
        <f>SUMIFS('C. a Pagar'!$G$7:$G$1048576,'C. a Pagar'!$D$7:$D$1048576,'FC 180'!$B61,'C. a Pagar'!$C$7:$C$1048576,'FC 180'!AD$5)</f>
        <v>0</v>
      </c>
      <c r="AE61" s="174">
        <f>SUMIFS('C. a Pagar'!$G$7:$G$1048576,'C. a Pagar'!$D$7:$D$1048576,'FC 180'!$B61,'C. a Pagar'!$C$7:$C$1048576,'FC 180'!AE$5)</f>
        <v>0</v>
      </c>
      <c r="AF61" s="174">
        <f>SUMIFS('C. a Pagar'!$G$7:$G$1048576,'C. a Pagar'!$D$7:$D$1048576,'FC 180'!$B61,'C. a Pagar'!$C$7:$C$1048576,'FC 180'!AF$5)</f>
        <v>0</v>
      </c>
      <c r="AG61" s="174">
        <f>SUMIFS('C. a Pagar'!$G$7:$G$1048576,'C. a Pagar'!$D$7:$D$1048576,'FC 180'!$B61,'C. a Pagar'!$C$7:$C$1048576,'FC 180'!AG$5)</f>
        <v>0</v>
      </c>
      <c r="AH61" s="174">
        <f>SUMIFS('C. a Pagar'!$G$7:$G$1048576,'C. a Pagar'!$D$7:$D$1048576,'FC 180'!$B61,'C. a Pagar'!$C$7:$C$1048576,'FC 180'!AH$5)</f>
        <v>0</v>
      </c>
      <c r="AI61" s="174">
        <f>SUMIFS('C. a Pagar'!$G$7:$G$1048576,'C. a Pagar'!$D$7:$D$1048576,'FC 180'!$B61,'C. a Pagar'!$C$7:$C$1048576,'FC 180'!AI$5)</f>
        <v>0</v>
      </c>
      <c r="AJ61" s="179">
        <f t="shared" si="90"/>
        <v>0</v>
      </c>
      <c r="AK61" s="174">
        <f>SUMIFS('C. a Pagar'!$G$7:$G$1048576,'C. a Pagar'!$D$7:$D$1048576,'FC 180'!$B61,'C. a Pagar'!$C$7:$C$1048576,'FC 180'!AK$5)</f>
        <v>0</v>
      </c>
      <c r="AL61" s="174">
        <f>SUMIFS('C. a Pagar'!$G$7:$G$1048576,'C. a Pagar'!$D$7:$D$1048576,'FC 180'!$B61,'C. a Pagar'!$C$7:$C$1048576,'FC 180'!AL$5)</f>
        <v>0</v>
      </c>
      <c r="AM61" s="174">
        <f>SUMIFS('C. a Pagar'!$G$7:$G$1048576,'C. a Pagar'!$D$7:$D$1048576,'FC 180'!$B61,'C. a Pagar'!$C$7:$C$1048576,'FC 180'!AM$5)</f>
        <v>0</v>
      </c>
      <c r="AN61" s="174">
        <f>SUMIFS('C. a Pagar'!$G$7:$G$1048576,'C. a Pagar'!$D$7:$D$1048576,'FC 180'!$B61,'C. a Pagar'!$C$7:$C$1048576,'FC 180'!AN$5)</f>
        <v>0</v>
      </c>
      <c r="AO61" s="174">
        <f>SUMIFS('C. a Pagar'!$G$7:$G$1048576,'C. a Pagar'!$D$7:$D$1048576,'FC 180'!$B61,'C. a Pagar'!$C$7:$C$1048576,'FC 180'!AO$5)</f>
        <v>0</v>
      </c>
      <c r="AP61" s="174">
        <f>SUMIFS('C. a Pagar'!$G$7:$G$1048576,'C. a Pagar'!$D$7:$D$1048576,'FC 180'!$B61,'C. a Pagar'!$C$7:$C$1048576,'FC 180'!AP$5)</f>
        <v>0</v>
      </c>
      <c r="AQ61" s="174">
        <f>SUMIFS('C. a Pagar'!$G$7:$G$1048576,'C. a Pagar'!$D$7:$D$1048576,'FC 180'!$B61,'C. a Pagar'!$C$7:$C$1048576,'FC 180'!AQ$5)</f>
        <v>0</v>
      </c>
      <c r="AR61" s="174">
        <f>SUMIFS('C. a Pagar'!$G$7:$G$1048576,'C. a Pagar'!$D$7:$D$1048576,'FC 180'!$B61,'C. a Pagar'!$C$7:$C$1048576,'FC 180'!AR$5)</f>
        <v>0</v>
      </c>
      <c r="AS61" s="174">
        <f>SUMIFS('C. a Pagar'!$G$7:$G$1048576,'C. a Pagar'!$D$7:$D$1048576,'FC 180'!$B61,'C. a Pagar'!$C$7:$C$1048576,'FC 180'!AS$5)</f>
        <v>0</v>
      </c>
      <c r="AT61" s="174">
        <f>SUMIFS('C. a Pagar'!$G$7:$G$1048576,'C. a Pagar'!$D$7:$D$1048576,'FC 180'!$B61,'C. a Pagar'!$C$7:$C$1048576,'FC 180'!AT$5)</f>
        <v>0</v>
      </c>
      <c r="AU61" s="174">
        <f>SUMIFS('C. a Pagar'!$G$7:$G$1048576,'C. a Pagar'!$D$7:$D$1048576,'FC 180'!$B61,'C. a Pagar'!$C$7:$C$1048576,'FC 180'!AU$5)</f>
        <v>0</v>
      </c>
      <c r="AV61" s="174">
        <f>SUMIFS('C. a Pagar'!$G$7:$G$1048576,'C. a Pagar'!$D$7:$D$1048576,'FC 180'!$B61,'C. a Pagar'!$C$7:$C$1048576,'FC 180'!AV$5)</f>
        <v>0</v>
      </c>
      <c r="AW61" s="174">
        <f>SUMIFS('C. a Pagar'!$G$7:$G$1048576,'C. a Pagar'!$D$7:$D$1048576,'FC 180'!$B61,'C. a Pagar'!$C$7:$C$1048576,'FC 180'!AW$5)</f>
        <v>0</v>
      </c>
      <c r="AX61" s="174">
        <f>SUMIFS('C. a Pagar'!$G$7:$G$1048576,'C. a Pagar'!$D$7:$D$1048576,'FC 180'!$B61,'C. a Pagar'!$C$7:$C$1048576,'FC 180'!AX$5)</f>
        <v>0</v>
      </c>
      <c r="AY61" s="174">
        <f>SUMIFS('C. a Pagar'!$G$7:$G$1048576,'C. a Pagar'!$D$7:$D$1048576,'FC 180'!$B61,'C. a Pagar'!$C$7:$C$1048576,'FC 180'!AY$5)</f>
        <v>0</v>
      </c>
      <c r="AZ61" s="174">
        <f>SUMIFS('C. a Pagar'!$G$7:$G$1048576,'C. a Pagar'!$D$7:$D$1048576,'FC 180'!$B61,'C. a Pagar'!$C$7:$C$1048576,'FC 180'!AZ$5)</f>
        <v>0</v>
      </c>
      <c r="BA61" s="174">
        <f>SUMIFS('C. a Pagar'!$G$7:$G$1048576,'C. a Pagar'!$D$7:$D$1048576,'FC 180'!$B61,'C. a Pagar'!$C$7:$C$1048576,'FC 180'!BA$5)</f>
        <v>0</v>
      </c>
      <c r="BB61" s="174">
        <f>SUMIFS('C. a Pagar'!$G$7:$G$1048576,'C. a Pagar'!$D$7:$D$1048576,'FC 180'!$B61,'C. a Pagar'!$C$7:$C$1048576,'FC 180'!BB$5)</f>
        <v>0</v>
      </c>
      <c r="BC61" s="174">
        <f>SUMIFS('C. a Pagar'!$G$7:$G$1048576,'C. a Pagar'!$D$7:$D$1048576,'FC 180'!$B61,'C. a Pagar'!$C$7:$C$1048576,'FC 180'!BC$5)</f>
        <v>0</v>
      </c>
      <c r="BD61" s="174">
        <f>SUMIFS('C. a Pagar'!$G$7:$G$1048576,'C. a Pagar'!$D$7:$D$1048576,'FC 180'!$B61,'C. a Pagar'!$C$7:$C$1048576,'FC 180'!BD$5)</f>
        <v>0</v>
      </c>
      <c r="BE61" s="174">
        <f>SUMIFS('C. a Pagar'!$G$7:$G$1048576,'C. a Pagar'!$D$7:$D$1048576,'FC 180'!$B61,'C. a Pagar'!$C$7:$C$1048576,'FC 180'!BE$5)</f>
        <v>0</v>
      </c>
      <c r="BF61" s="174">
        <f>SUMIFS('C. a Pagar'!$G$7:$G$1048576,'C. a Pagar'!$D$7:$D$1048576,'FC 180'!$B61,'C. a Pagar'!$C$7:$C$1048576,'FC 180'!BF$5)</f>
        <v>0</v>
      </c>
      <c r="BG61" s="174">
        <f>SUMIFS('C. a Pagar'!$G$7:$G$1048576,'C. a Pagar'!$D$7:$D$1048576,'FC 180'!$B61,'C. a Pagar'!$C$7:$C$1048576,'FC 180'!BG$5)</f>
        <v>0</v>
      </c>
      <c r="BH61" s="174">
        <f>SUMIFS('C. a Pagar'!$G$7:$G$1048576,'C. a Pagar'!$D$7:$D$1048576,'FC 180'!$B61,'C. a Pagar'!$C$7:$C$1048576,'FC 180'!BH$5)</f>
        <v>0</v>
      </c>
      <c r="BI61" s="174">
        <f>SUMIFS('C. a Pagar'!$G$7:$G$1048576,'C. a Pagar'!$D$7:$D$1048576,'FC 180'!$B61,'C. a Pagar'!$C$7:$C$1048576,'FC 180'!BI$5)</f>
        <v>0</v>
      </c>
      <c r="BJ61" s="174">
        <f>SUMIFS('C. a Pagar'!$G$7:$G$1048576,'C. a Pagar'!$D$7:$D$1048576,'FC 180'!$B61,'C. a Pagar'!$C$7:$C$1048576,'FC 180'!BJ$5)</f>
        <v>0</v>
      </c>
      <c r="BK61" s="174">
        <f>SUMIFS('C. a Pagar'!$G$7:$G$1048576,'C. a Pagar'!$D$7:$D$1048576,'FC 180'!$B61,'C. a Pagar'!$C$7:$C$1048576,'FC 180'!BK$5)</f>
        <v>0</v>
      </c>
      <c r="BL61" s="174">
        <f>SUMIFS('C. a Pagar'!$G$7:$G$1048576,'C. a Pagar'!$D$7:$D$1048576,'FC 180'!$B61,'C. a Pagar'!$C$7:$C$1048576,'FC 180'!BL$5)</f>
        <v>0</v>
      </c>
      <c r="BM61" s="174">
        <f>SUMIFS('C. a Pagar'!$G$7:$G$1048576,'C. a Pagar'!$D$7:$D$1048576,'FC 180'!$B61,'C. a Pagar'!$C$7:$C$1048576,'FC 180'!BM$5)</f>
        <v>0</v>
      </c>
      <c r="BN61" s="174">
        <f>SUMIFS('C. a Pagar'!$G$7:$G$1048576,'C. a Pagar'!$D$7:$D$1048576,'FC 180'!$B61,'C. a Pagar'!$C$7:$C$1048576,'FC 180'!BN$5)</f>
        <v>0</v>
      </c>
      <c r="BO61" s="179">
        <f t="shared" si="91"/>
        <v>0</v>
      </c>
      <c r="BP61" s="174"/>
      <c r="BQ61" s="174"/>
      <c r="BR61" s="174"/>
      <c r="BS61" s="174"/>
      <c r="BT61" s="174"/>
      <c r="BU61" s="174"/>
      <c r="BV61" s="174"/>
      <c r="BW61" s="174"/>
      <c r="BX61" s="174"/>
      <c r="BY61" s="174"/>
      <c r="BZ61" s="174"/>
      <c r="CA61" s="174"/>
      <c r="CB61" s="174"/>
      <c r="CC61" s="174"/>
      <c r="CD61" s="174"/>
      <c r="CE61" s="174"/>
      <c r="CF61" s="174"/>
      <c r="CG61" s="174"/>
      <c r="CH61" s="174"/>
      <c r="CI61" s="174"/>
      <c r="CJ61" s="174"/>
      <c r="CK61" s="174"/>
      <c r="CL61" s="174"/>
      <c r="CM61" s="174"/>
      <c r="CN61" s="174"/>
      <c r="CO61" s="174"/>
      <c r="CP61" s="174"/>
      <c r="CQ61" s="174"/>
      <c r="CR61" s="174"/>
      <c r="CS61" s="174"/>
      <c r="CT61" s="174"/>
      <c r="CU61" s="179">
        <f t="shared" si="92"/>
        <v>0</v>
      </c>
      <c r="CV61" s="174"/>
      <c r="CW61" s="174"/>
      <c r="CX61" s="174"/>
      <c r="CY61" s="174"/>
      <c r="CZ61" s="174"/>
      <c r="DA61" s="174"/>
      <c r="DB61" s="174"/>
      <c r="DC61" s="174"/>
      <c r="DD61" s="174"/>
      <c r="DE61" s="174"/>
      <c r="DF61" s="174"/>
      <c r="DG61" s="174"/>
      <c r="DH61" s="174"/>
      <c r="DI61" s="174"/>
      <c r="DJ61" s="174"/>
      <c r="DK61" s="174"/>
      <c r="DL61" s="174"/>
      <c r="DM61" s="174"/>
      <c r="DN61" s="174"/>
      <c r="DO61" s="174"/>
      <c r="DP61" s="174"/>
      <c r="DQ61" s="174"/>
      <c r="DR61" s="174"/>
      <c r="DS61" s="174"/>
      <c r="DT61" s="174"/>
      <c r="DU61" s="174"/>
      <c r="DV61" s="174"/>
      <c r="DW61" s="174"/>
      <c r="DX61" s="174"/>
      <c r="DY61" s="174"/>
      <c r="DZ61" s="174"/>
      <c r="EA61" s="179">
        <f t="shared" si="93"/>
        <v>0</v>
      </c>
      <c r="EB61" s="174"/>
      <c r="EC61" s="174"/>
      <c r="ED61" s="174"/>
      <c r="EE61" s="174"/>
      <c r="EF61" s="174"/>
      <c r="EG61" s="174"/>
      <c r="EH61" s="174"/>
      <c r="EI61" s="174"/>
      <c r="EJ61" s="174"/>
      <c r="EK61" s="174"/>
      <c r="EL61" s="174"/>
      <c r="EM61" s="174"/>
      <c r="EN61" s="174"/>
      <c r="EO61" s="174"/>
      <c r="EP61" s="174"/>
      <c r="EQ61" s="174"/>
      <c r="ER61" s="174"/>
      <c r="ES61" s="174"/>
      <c r="ET61" s="174"/>
      <c r="EU61" s="174"/>
      <c r="EV61" s="174"/>
      <c r="EW61" s="174"/>
      <c r="EX61" s="174"/>
      <c r="EY61" s="174"/>
      <c r="EZ61" s="174"/>
      <c r="FA61" s="174"/>
      <c r="FB61" s="174"/>
      <c r="FC61" s="174"/>
      <c r="FD61" s="179">
        <f t="shared" si="94"/>
        <v>0</v>
      </c>
      <c r="FE61" s="174"/>
      <c r="FF61" s="174"/>
      <c r="FG61" s="174"/>
      <c r="FH61" s="174"/>
      <c r="FI61" s="174"/>
      <c r="FJ61" s="174"/>
      <c r="FK61" s="174"/>
      <c r="FL61" s="174"/>
      <c r="FM61" s="174"/>
      <c r="FN61" s="174"/>
      <c r="FO61" s="174"/>
      <c r="FP61" s="174"/>
      <c r="FQ61" s="174"/>
      <c r="FR61" s="174"/>
      <c r="FS61" s="174"/>
      <c r="FT61" s="174"/>
      <c r="FU61" s="174"/>
      <c r="FV61" s="174"/>
      <c r="FW61" s="174"/>
      <c r="FX61" s="174"/>
      <c r="FY61" s="174"/>
      <c r="FZ61" s="174"/>
      <c r="GA61" s="174"/>
      <c r="GB61" s="174"/>
      <c r="GC61" s="174"/>
      <c r="GD61" s="174"/>
      <c r="GE61" s="174"/>
      <c r="GF61" s="174"/>
      <c r="GG61" s="174"/>
      <c r="GH61" s="174"/>
      <c r="GI61" s="174"/>
      <c r="GJ61" s="179">
        <f t="shared" si="95"/>
        <v>0</v>
      </c>
      <c r="GK61" s="174"/>
      <c r="GL61" s="174"/>
      <c r="GM61" s="174"/>
      <c r="GN61" s="174"/>
      <c r="GO61" s="174"/>
      <c r="GP61" s="174"/>
      <c r="GQ61" s="174"/>
      <c r="GR61" s="174"/>
      <c r="GS61" s="174"/>
      <c r="GT61" s="174"/>
      <c r="GU61" s="174"/>
      <c r="GV61" s="174"/>
      <c r="GW61" s="174"/>
      <c r="GX61" s="174"/>
      <c r="GY61" s="174"/>
      <c r="GZ61" s="174"/>
      <c r="HA61" s="174"/>
      <c r="HB61" s="174"/>
      <c r="HC61" s="174"/>
      <c r="HD61" s="174"/>
      <c r="HE61" s="174"/>
      <c r="HF61" s="174"/>
      <c r="HG61" s="174"/>
      <c r="HH61" s="174"/>
      <c r="HI61" s="174"/>
      <c r="HJ61" s="174"/>
      <c r="HK61" s="174"/>
      <c r="HL61" s="174"/>
      <c r="HM61" s="174"/>
      <c r="HN61" s="174"/>
    </row>
    <row r="62" spans="1:222" ht="16.5" hidden="1" outlineLevel="1" thickBot="1" x14ac:dyDescent="0.3">
      <c r="A62" s="53">
        <v>57</v>
      </c>
      <c r="B62" s="56" t="str">
        <f>VLOOKUP(A62,Config!$A$8:$B$176,2,0)</f>
        <v>SALARIOS</v>
      </c>
      <c r="C62" s="57"/>
      <c r="D62" s="61"/>
      <c r="E62" s="174">
        <f>SUMIFS('C. a Pagar'!$G$7:$G$1048576,'C. a Pagar'!$D$7:$D$1048576,'FC 180'!$B62,'C. a Pagar'!$C$7:$C$1048576,'FC 180'!E$5)</f>
        <v>0</v>
      </c>
      <c r="F62" s="174">
        <f>SUMIFS('C. a Pagar'!$G$7:$G$1048576,'C. a Pagar'!$D$7:$D$1048576,'FC 180'!$B62,'C. a Pagar'!$C$7:$C$1048576,'FC 180'!F$5)</f>
        <v>0</v>
      </c>
      <c r="G62" s="174">
        <f>SUMIFS('C. a Pagar'!$G$7:$G$1048576,'C. a Pagar'!$D$7:$D$1048576,'FC 180'!$B62,'C. a Pagar'!$C$7:$C$1048576,'FC 180'!G$5)</f>
        <v>0</v>
      </c>
      <c r="H62" s="174">
        <f>SUMIFS('C. a Pagar'!$G$7:$G$1048576,'C. a Pagar'!$D$7:$D$1048576,'FC 180'!$B62,'C. a Pagar'!$C$7:$C$1048576,'FC 180'!H$5)</f>
        <v>0</v>
      </c>
      <c r="I62" s="174">
        <f>SUMIFS('C. a Pagar'!$G$7:$G$1048576,'C. a Pagar'!$D$7:$D$1048576,'FC 180'!$B62,'C. a Pagar'!$C$7:$C$1048576,'FC 180'!I$5)</f>
        <v>0</v>
      </c>
      <c r="J62" s="174">
        <f>SUMIFS('C. a Pagar'!$G$7:$G$1048576,'C. a Pagar'!$D$7:$D$1048576,'FC 180'!$B62,'C. a Pagar'!$C$7:$C$1048576,'FC 180'!J$5)</f>
        <v>0</v>
      </c>
      <c r="K62" s="174">
        <f>SUMIFS('C. a Pagar'!$G$7:$G$1048576,'C. a Pagar'!$D$7:$D$1048576,'FC 180'!$B62,'C. a Pagar'!$C$7:$C$1048576,'FC 180'!K$5)</f>
        <v>0</v>
      </c>
      <c r="L62" s="174">
        <f>SUMIFS('C. a Pagar'!$G$7:$G$1048576,'C. a Pagar'!$D$7:$D$1048576,'FC 180'!$B62,'C. a Pagar'!$C$7:$C$1048576,'FC 180'!L$5)</f>
        <v>0</v>
      </c>
      <c r="M62" s="174">
        <f>SUMIFS('C. a Pagar'!$G$7:$G$1048576,'C. a Pagar'!$D$7:$D$1048576,'FC 180'!$B62,'C. a Pagar'!$C$7:$C$1048576,'FC 180'!M$5)</f>
        <v>0</v>
      </c>
      <c r="N62" s="174">
        <f>SUMIFS('C. a Pagar'!$G$7:$G$1048576,'C. a Pagar'!$D$7:$D$1048576,'FC 180'!$B62,'C. a Pagar'!$C$7:$C$1048576,'FC 180'!N$5)</f>
        <v>0</v>
      </c>
      <c r="O62" s="174">
        <f>SUMIFS('C. a Pagar'!$G$7:$G$1048576,'C. a Pagar'!$D$7:$D$1048576,'FC 180'!$B62,'C. a Pagar'!$C$7:$C$1048576,'FC 180'!O$5)</f>
        <v>0</v>
      </c>
      <c r="P62" s="174">
        <f>SUMIFS('C. a Pagar'!$G$7:$G$1048576,'C. a Pagar'!$D$7:$D$1048576,'FC 180'!$B62,'C. a Pagar'!$C$7:$C$1048576,'FC 180'!P$5)</f>
        <v>0</v>
      </c>
      <c r="Q62" s="174">
        <f>SUMIFS('C. a Pagar'!$G$7:$G$1048576,'C. a Pagar'!$D$7:$D$1048576,'FC 180'!$B62,'C. a Pagar'!$C$7:$C$1048576,'FC 180'!Q$5)</f>
        <v>0</v>
      </c>
      <c r="R62" s="174">
        <f>SUMIFS('C. a Pagar'!$G$7:$G$1048576,'C. a Pagar'!$D$7:$D$1048576,'FC 180'!$B62,'C. a Pagar'!$C$7:$C$1048576,'FC 180'!R$5)</f>
        <v>0</v>
      </c>
      <c r="S62" s="174">
        <f>SUMIFS('C. a Pagar'!$G$7:$G$1048576,'C. a Pagar'!$D$7:$D$1048576,'FC 180'!$B62,'C. a Pagar'!$C$7:$C$1048576,'FC 180'!S$5)</f>
        <v>0</v>
      </c>
      <c r="T62" s="174">
        <f>SUMIFS('C. a Pagar'!$G$7:$G$1048576,'C. a Pagar'!$D$7:$D$1048576,'FC 180'!$B62,'C. a Pagar'!$C$7:$C$1048576,'FC 180'!T$5)</f>
        <v>0</v>
      </c>
      <c r="U62" s="174">
        <f>SUMIFS('C. a Pagar'!$G$7:$G$1048576,'C. a Pagar'!$D$7:$D$1048576,'FC 180'!$B62,'C. a Pagar'!$C$7:$C$1048576,'FC 180'!U$5)</f>
        <v>0</v>
      </c>
      <c r="V62" s="174">
        <f>SUMIFS('C. a Pagar'!$G$7:$G$1048576,'C. a Pagar'!$D$7:$D$1048576,'FC 180'!$B62,'C. a Pagar'!$C$7:$C$1048576,'FC 180'!V$5)</f>
        <v>0</v>
      </c>
      <c r="W62" s="174">
        <f>SUMIFS('C. a Pagar'!$G$7:$G$1048576,'C. a Pagar'!$D$7:$D$1048576,'FC 180'!$B62,'C. a Pagar'!$C$7:$C$1048576,'FC 180'!W$5)</f>
        <v>0</v>
      </c>
      <c r="X62" s="174">
        <f>SUMIFS('C. a Pagar'!$G$7:$G$1048576,'C. a Pagar'!$D$7:$D$1048576,'FC 180'!$B62,'C. a Pagar'!$C$7:$C$1048576,'FC 180'!X$5)</f>
        <v>0</v>
      </c>
      <c r="Y62" s="174">
        <f>SUMIFS('C. a Pagar'!$G$7:$G$1048576,'C. a Pagar'!$D$7:$D$1048576,'FC 180'!$B62,'C. a Pagar'!$C$7:$C$1048576,'FC 180'!Y$5)</f>
        <v>0</v>
      </c>
      <c r="Z62" s="174">
        <f>SUMIFS('C. a Pagar'!$G$7:$G$1048576,'C. a Pagar'!$D$7:$D$1048576,'FC 180'!$B62,'C. a Pagar'!$C$7:$C$1048576,'FC 180'!Z$5)</f>
        <v>0</v>
      </c>
      <c r="AA62" s="174">
        <f>SUMIFS('C. a Pagar'!$G$7:$G$1048576,'C. a Pagar'!$D$7:$D$1048576,'FC 180'!$B62,'C. a Pagar'!$C$7:$C$1048576,'FC 180'!AA$5)</f>
        <v>0</v>
      </c>
      <c r="AB62" s="174">
        <f>SUMIFS('C. a Pagar'!$G$7:$G$1048576,'C. a Pagar'!$D$7:$D$1048576,'FC 180'!$B62,'C. a Pagar'!$C$7:$C$1048576,'FC 180'!AB$5)</f>
        <v>0</v>
      </c>
      <c r="AC62" s="174">
        <f>SUMIFS('C. a Pagar'!$G$7:$G$1048576,'C. a Pagar'!$D$7:$D$1048576,'FC 180'!$B62,'C. a Pagar'!$C$7:$C$1048576,'FC 180'!AC$5)</f>
        <v>0</v>
      </c>
      <c r="AD62" s="174">
        <f>SUMIFS('C. a Pagar'!$G$7:$G$1048576,'C. a Pagar'!$D$7:$D$1048576,'FC 180'!$B62,'C. a Pagar'!$C$7:$C$1048576,'FC 180'!AD$5)</f>
        <v>0</v>
      </c>
      <c r="AE62" s="174">
        <f>SUMIFS('C. a Pagar'!$G$7:$G$1048576,'C. a Pagar'!$D$7:$D$1048576,'FC 180'!$B62,'C. a Pagar'!$C$7:$C$1048576,'FC 180'!AE$5)</f>
        <v>0</v>
      </c>
      <c r="AF62" s="174">
        <f>SUMIFS('C. a Pagar'!$G$7:$G$1048576,'C. a Pagar'!$D$7:$D$1048576,'FC 180'!$B62,'C. a Pagar'!$C$7:$C$1048576,'FC 180'!AF$5)</f>
        <v>0</v>
      </c>
      <c r="AG62" s="174">
        <f>SUMIFS('C. a Pagar'!$G$7:$G$1048576,'C. a Pagar'!$D$7:$D$1048576,'FC 180'!$B62,'C. a Pagar'!$C$7:$C$1048576,'FC 180'!AG$5)</f>
        <v>0</v>
      </c>
      <c r="AH62" s="174">
        <f>SUMIFS('C. a Pagar'!$G$7:$G$1048576,'C. a Pagar'!$D$7:$D$1048576,'FC 180'!$B62,'C. a Pagar'!$C$7:$C$1048576,'FC 180'!AH$5)</f>
        <v>0</v>
      </c>
      <c r="AI62" s="174">
        <f>SUMIFS('C. a Pagar'!$G$7:$G$1048576,'C. a Pagar'!$D$7:$D$1048576,'FC 180'!$B62,'C. a Pagar'!$C$7:$C$1048576,'FC 180'!AI$5)</f>
        <v>0</v>
      </c>
      <c r="AJ62" s="179">
        <f t="shared" si="90"/>
        <v>0</v>
      </c>
      <c r="AK62" s="174">
        <f>SUMIFS('C. a Pagar'!$G$7:$G$1048576,'C. a Pagar'!$D$7:$D$1048576,'FC 180'!$B62,'C. a Pagar'!$C$7:$C$1048576,'FC 180'!AK$5)</f>
        <v>0</v>
      </c>
      <c r="AL62" s="174">
        <f>SUMIFS('C. a Pagar'!$G$7:$G$1048576,'C. a Pagar'!$D$7:$D$1048576,'FC 180'!$B62,'C. a Pagar'!$C$7:$C$1048576,'FC 180'!AL$5)</f>
        <v>0</v>
      </c>
      <c r="AM62" s="174">
        <f>SUMIFS('C. a Pagar'!$G$7:$G$1048576,'C. a Pagar'!$D$7:$D$1048576,'FC 180'!$B62,'C. a Pagar'!$C$7:$C$1048576,'FC 180'!AM$5)</f>
        <v>43100.84</v>
      </c>
      <c r="AN62" s="174">
        <f>SUMIFS('C. a Pagar'!$G$7:$G$1048576,'C. a Pagar'!$D$7:$D$1048576,'FC 180'!$B62,'C. a Pagar'!$C$7:$C$1048576,'FC 180'!AN$5)</f>
        <v>0</v>
      </c>
      <c r="AO62" s="174">
        <f>SUMIFS('C. a Pagar'!$G$7:$G$1048576,'C. a Pagar'!$D$7:$D$1048576,'FC 180'!$B62,'C. a Pagar'!$C$7:$C$1048576,'FC 180'!AO$5)</f>
        <v>0</v>
      </c>
      <c r="AP62" s="174">
        <f>SUMIFS('C. a Pagar'!$G$7:$G$1048576,'C. a Pagar'!$D$7:$D$1048576,'FC 180'!$B62,'C. a Pagar'!$C$7:$C$1048576,'FC 180'!AP$5)</f>
        <v>0</v>
      </c>
      <c r="AQ62" s="174">
        <f>SUMIFS('C. a Pagar'!$G$7:$G$1048576,'C. a Pagar'!$D$7:$D$1048576,'FC 180'!$B62,'C. a Pagar'!$C$7:$C$1048576,'FC 180'!AQ$5)</f>
        <v>0</v>
      </c>
      <c r="AR62" s="174">
        <f>SUMIFS('C. a Pagar'!$G$7:$G$1048576,'C. a Pagar'!$D$7:$D$1048576,'FC 180'!$B62,'C. a Pagar'!$C$7:$C$1048576,'FC 180'!AR$5)</f>
        <v>0</v>
      </c>
      <c r="AS62" s="174">
        <f>SUMIFS('C. a Pagar'!$G$7:$G$1048576,'C. a Pagar'!$D$7:$D$1048576,'FC 180'!$B62,'C. a Pagar'!$C$7:$C$1048576,'FC 180'!AS$5)</f>
        <v>0</v>
      </c>
      <c r="AT62" s="174">
        <f>SUMIFS('C. a Pagar'!$G$7:$G$1048576,'C. a Pagar'!$D$7:$D$1048576,'FC 180'!$B62,'C. a Pagar'!$C$7:$C$1048576,'FC 180'!AT$5)</f>
        <v>0</v>
      </c>
      <c r="AU62" s="174">
        <f>SUMIFS('C. a Pagar'!$G$7:$G$1048576,'C. a Pagar'!$D$7:$D$1048576,'FC 180'!$B62,'C. a Pagar'!$C$7:$C$1048576,'FC 180'!AU$5)</f>
        <v>0</v>
      </c>
      <c r="AV62" s="174">
        <f>SUMIFS('C. a Pagar'!$G$7:$G$1048576,'C. a Pagar'!$D$7:$D$1048576,'FC 180'!$B62,'C. a Pagar'!$C$7:$C$1048576,'FC 180'!AV$5)</f>
        <v>0</v>
      </c>
      <c r="AW62" s="174">
        <f>SUMIFS('C. a Pagar'!$G$7:$G$1048576,'C. a Pagar'!$D$7:$D$1048576,'FC 180'!$B62,'C. a Pagar'!$C$7:$C$1048576,'FC 180'!AW$5)</f>
        <v>0</v>
      </c>
      <c r="AX62" s="174">
        <f>SUMIFS('C. a Pagar'!$G$7:$G$1048576,'C. a Pagar'!$D$7:$D$1048576,'FC 180'!$B62,'C. a Pagar'!$C$7:$C$1048576,'FC 180'!AX$5)</f>
        <v>0</v>
      </c>
      <c r="AY62" s="174">
        <f>SUMIFS('C. a Pagar'!$G$7:$G$1048576,'C. a Pagar'!$D$7:$D$1048576,'FC 180'!$B62,'C. a Pagar'!$C$7:$C$1048576,'FC 180'!AY$5)</f>
        <v>0</v>
      </c>
      <c r="AZ62" s="174">
        <f>SUMIFS('C. a Pagar'!$G$7:$G$1048576,'C. a Pagar'!$D$7:$D$1048576,'FC 180'!$B62,'C. a Pagar'!$C$7:$C$1048576,'FC 180'!AZ$5)</f>
        <v>0</v>
      </c>
      <c r="BA62" s="174">
        <f>SUMIFS('C. a Pagar'!$G$7:$G$1048576,'C. a Pagar'!$D$7:$D$1048576,'FC 180'!$B62,'C. a Pagar'!$C$7:$C$1048576,'FC 180'!BA$5)</f>
        <v>0</v>
      </c>
      <c r="BB62" s="174">
        <f>SUMIFS('C. a Pagar'!$G$7:$G$1048576,'C. a Pagar'!$D$7:$D$1048576,'FC 180'!$B62,'C. a Pagar'!$C$7:$C$1048576,'FC 180'!BB$5)</f>
        <v>0</v>
      </c>
      <c r="BC62" s="174">
        <f>SUMIFS('C. a Pagar'!$G$7:$G$1048576,'C. a Pagar'!$D$7:$D$1048576,'FC 180'!$B62,'C. a Pagar'!$C$7:$C$1048576,'FC 180'!BC$5)</f>
        <v>0</v>
      </c>
      <c r="BD62" s="174">
        <f>SUMIFS('C. a Pagar'!$G$7:$G$1048576,'C. a Pagar'!$D$7:$D$1048576,'FC 180'!$B62,'C. a Pagar'!$C$7:$C$1048576,'FC 180'!BD$5)</f>
        <v>0</v>
      </c>
      <c r="BE62" s="174">
        <f>SUMIFS('C. a Pagar'!$G$7:$G$1048576,'C. a Pagar'!$D$7:$D$1048576,'FC 180'!$B62,'C. a Pagar'!$C$7:$C$1048576,'FC 180'!BE$5)</f>
        <v>0</v>
      </c>
      <c r="BF62" s="174">
        <f>SUMIFS('C. a Pagar'!$G$7:$G$1048576,'C. a Pagar'!$D$7:$D$1048576,'FC 180'!$B62,'C. a Pagar'!$C$7:$C$1048576,'FC 180'!BF$5)</f>
        <v>0</v>
      </c>
      <c r="BG62" s="174">
        <f>SUMIFS('C. a Pagar'!$G$7:$G$1048576,'C. a Pagar'!$D$7:$D$1048576,'FC 180'!$B62,'C. a Pagar'!$C$7:$C$1048576,'FC 180'!BG$5)</f>
        <v>0</v>
      </c>
      <c r="BH62" s="174">
        <f>SUMIFS('C. a Pagar'!$G$7:$G$1048576,'C. a Pagar'!$D$7:$D$1048576,'FC 180'!$B62,'C. a Pagar'!$C$7:$C$1048576,'FC 180'!BH$5)</f>
        <v>0</v>
      </c>
      <c r="BI62" s="174">
        <f>SUMIFS('C. a Pagar'!$G$7:$G$1048576,'C. a Pagar'!$D$7:$D$1048576,'FC 180'!$B62,'C. a Pagar'!$C$7:$C$1048576,'FC 180'!BI$5)</f>
        <v>0</v>
      </c>
      <c r="BJ62" s="174">
        <f>SUMIFS('C. a Pagar'!$G$7:$G$1048576,'C. a Pagar'!$D$7:$D$1048576,'FC 180'!$B62,'C. a Pagar'!$C$7:$C$1048576,'FC 180'!BJ$5)</f>
        <v>0</v>
      </c>
      <c r="BK62" s="174">
        <f>SUMIFS('C. a Pagar'!$G$7:$G$1048576,'C. a Pagar'!$D$7:$D$1048576,'FC 180'!$B62,'C. a Pagar'!$C$7:$C$1048576,'FC 180'!BK$5)</f>
        <v>0</v>
      </c>
      <c r="BL62" s="174">
        <f>SUMIFS('C. a Pagar'!$G$7:$G$1048576,'C. a Pagar'!$D$7:$D$1048576,'FC 180'!$B62,'C. a Pagar'!$C$7:$C$1048576,'FC 180'!BL$5)</f>
        <v>0</v>
      </c>
      <c r="BM62" s="174">
        <f>SUMIFS('C. a Pagar'!$G$7:$G$1048576,'C. a Pagar'!$D$7:$D$1048576,'FC 180'!$B62,'C. a Pagar'!$C$7:$C$1048576,'FC 180'!BM$5)</f>
        <v>0</v>
      </c>
      <c r="BN62" s="174">
        <f>SUMIFS('C. a Pagar'!$G$7:$G$1048576,'C. a Pagar'!$D$7:$D$1048576,'FC 180'!$B62,'C. a Pagar'!$C$7:$C$1048576,'FC 180'!BN$5)</f>
        <v>0</v>
      </c>
      <c r="BO62" s="179">
        <f t="shared" si="91"/>
        <v>43100.84</v>
      </c>
      <c r="BP62" s="174"/>
      <c r="BQ62" s="174"/>
      <c r="BR62" s="174"/>
      <c r="BS62" s="174"/>
      <c r="BT62" s="174"/>
      <c r="BU62" s="174"/>
      <c r="BV62" s="174"/>
      <c r="BW62" s="174"/>
      <c r="BX62" s="174"/>
      <c r="BY62" s="174"/>
      <c r="BZ62" s="174"/>
      <c r="CA62" s="174"/>
      <c r="CB62" s="174"/>
      <c r="CC62" s="174"/>
      <c r="CD62" s="174"/>
      <c r="CE62" s="174"/>
      <c r="CF62" s="174"/>
      <c r="CG62" s="174"/>
      <c r="CH62" s="174"/>
      <c r="CI62" s="174"/>
      <c r="CJ62" s="174"/>
      <c r="CK62" s="174"/>
      <c r="CL62" s="174"/>
      <c r="CM62" s="174"/>
      <c r="CN62" s="174"/>
      <c r="CO62" s="174"/>
      <c r="CP62" s="174"/>
      <c r="CQ62" s="174"/>
      <c r="CR62" s="174"/>
      <c r="CS62" s="174"/>
      <c r="CT62" s="174"/>
      <c r="CU62" s="179">
        <f t="shared" si="92"/>
        <v>43100.84</v>
      </c>
      <c r="CV62" s="174"/>
      <c r="CW62" s="174"/>
      <c r="CX62" s="174"/>
      <c r="CY62" s="174"/>
      <c r="CZ62" s="174"/>
      <c r="DA62" s="174"/>
      <c r="DB62" s="174"/>
      <c r="DC62" s="174"/>
      <c r="DD62" s="174"/>
      <c r="DE62" s="174"/>
      <c r="DF62" s="174"/>
      <c r="DG62" s="174"/>
      <c r="DH62" s="174"/>
      <c r="DI62" s="174"/>
      <c r="DJ62" s="174"/>
      <c r="DK62" s="174"/>
      <c r="DL62" s="174"/>
      <c r="DM62" s="174"/>
      <c r="DN62" s="174"/>
      <c r="DO62" s="174"/>
      <c r="DP62" s="174"/>
      <c r="DQ62" s="174"/>
      <c r="DR62" s="174"/>
      <c r="DS62" s="174"/>
      <c r="DT62" s="174"/>
      <c r="DU62" s="174"/>
      <c r="DV62" s="174"/>
      <c r="DW62" s="174"/>
      <c r="DX62" s="174"/>
      <c r="DY62" s="174"/>
      <c r="DZ62" s="174"/>
      <c r="EA62" s="179">
        <f t="shared" si="93"/>
        <v>43100.84</v>
      </c>
      <c r="EB62" s="174"/>
      <c r="EC62" s="174"/>
      <c r="ED62" s="174"/>
      <c r="EE62" s="174"/>
      <c r="EF62" s="174"/>
      <c r="EG62" s="174"/>
      <c r="EH62" s="174"/>
      <c r="EI62" s="174"/>
      <c r="EJ62" s="174"/>
      <c r="EK62" s="174"/>
      <c r="EL62" s="174"/>
      <c r="EM62" s="174"/>
      <c r="EN62" s="174"/>
      <c r="EO62" s="174"/>
      <c r="EP62" s="174"/>
      <c r="EQ62" s="174"/>
      <c r="ER62" s="174"/>
      <c r="ES62" s="174"/>
      <c r="ET62" s="174"/>
      <c r="EU62" s="174"/>
      <c r="EV62" s="174"/>
      <c r="EW62" s="174"/>
      <c r="EX62" s="174"/>
      <c r="EY62" s="174"/>
      <c r="EZ62" s="174"/>
      <c r="FA62" s="174"/>
      <c r="FB62" s="174"/>
      <c r="FC62" s="174"/>
      <c r="FD62" s="179">
        <f t="shared" si="94"/>
        <v>43100.84</v>
      </c>
      <c r="FE62" s="174"/>
      <c r="FF62" s="174"/>
      <c r="FG62" s="174"/>
      <c r="FH62" s="174"/>
      <c r="FI62" s="174"/>
      <c r="FJ62" s="174"/>
      <c r="FK62" s="174"/>
      <c r="FL62" s="174"/>
      <c r="FM62" s="174"/>
      <c r="FN62" s="174"/>
      <c r="FO62" s="174"/>
      <c r="FP62" s="174"/>
      <c r="FQ62" s="174"/>
      <c r="FR62" s="174"/>
      <c r="FS62" s="174"/>
      <c r="FT62" s="174"/>
      <c r="FU62" s="174"/>
      <c r="FV62" s="174"/>
      <c r="FW62" s="174"/>
      <c r="FX62" s="174"/>
      <c r="FY62" s="174"/>
      <c r="FZ62" s="174"/>
      <c r="GA62" s="174"/>
      <c r="GB62" s="174"/>
      <c r="GC62" s="174"/>
      <c r="GD62" s="174"/>
      <c r="GE62" s="174"/>
      <c r="GF62" s="174"/>
      <c r="GG62" s="174"/>
      <c r="GH62" s="174"/>
      <c r="GI62" s="174"/>
      <c r="GJ62" s="179">
        <f t="shared" si="95"/>
        <v>0</v>
      </c>
      <c r="GK62" s="174"/>
      <c r="GL62" s="174"/>
      <c r="GM62" s="174"/>
      <c r="GN62" s="174"/>
      <c r="GO62" s="174"/>
      <c r="GP62" s="174"/>
      <c r="GQ62" s="174"/>
      <c r="GR62" s="174"/>
      <c r="GS62" s="174"/>
      <c r="GT62" s="174"/>
      <c r="GU62" s="174"/>
      <c r="GV62" s="174"/>
      <c r="GW62" s="174"/>
      <c r="GX62" s="174"/>
      <c r="GY62" s="174"/>
      <c r="GZ62" s="174"/>
      <c r="HA62" s="174"/>
      <c r="HB62" s="174"/>
      <c r="HC62" s="174"/>
      <c r="HD62" s="174"/>
      <c r="HE62" s="174"/>
      <c r="HF62" s="174"/>
      <c r="HG62" s="174"/>
      <c r="HH62" s="174"/>
      <c r="HI62" s="174"/>
      <c r="HJ62" s="174"/>
      <c r="HK62" s="174"/>
      <c r="HL62" s="174"/>
      <c r="HM62" s="174"/>
      <c r="HN62" s="174"/>
    </row>
    <row r="63" spans="1:222" ht="16.5" hidden="1" outlineLevel="1" thickBot="1" x14ac:dyDescent="0.3">
      <c r="A63" s="53">
        <v>58</v>
      </c>
      <c r="B63" s="56" t="str">
        <f>VLOOKUP(A63,Config!$A$8:$B$176,2,0)</f>
        <v>VALE TRANSPORTE</v>
      </c>
      <c r="C63" s="57"/>
      <c r="D63" s="61"/>
      <c r="E63" s="174">
        <f>SUMIFS('C. a Pagar'!$G$7:$G$1048576,'C. a Pagar'!$D$7:$D$1048576,'FC 180'!$B63,'C. a Pagar'!$C$7:$C$1048576,'FC 180'!E$5)</f>
        <v>0</v>
      </c>
      <c r="F63" s="174">
        <f>SUMIFS('C. a Pagar'!$G$7:$G$1048576,'C. a Pagar'!$D$7:$D$1048576,'FC 180'!$B63,'C. a Pagar'!$C$7:$C$1048576,'FC 180'!F$5)</f>
        <v>0</v>
      </c>
      <c r="G63" s="174">
        <f>SUMIFS('C. a Pagar'!$G$7:$G$1048576,'C. a Pagar'!$D$7:$D$1048576,'FC 180'!$B63,'C. a Pagar'!$C$7:$C$1048576,'FC 180'!G$5)</f>
        <v>0</v>
      </c>
      <c r="H63" s="174">
        <f>SUMIFS('C. a Pagar'!$G$7:$G$1048576,'C. a Pagar'!$D$7:$D$1048576,'FC 180'!$B63,'C. a Pagar'!$C$7:$C$1048576,'FC 180'!H$5)</f>
        <v>0</v>
      </c>
      <c r="I63" s="174">
        <f>SUMIFS('C. a Pagar'!$G$7:$G$1048576,'C. a Pagar'!$D$7:$D$1048576,'FC 180'!$B63,'C. a Pagar'!$C$7:$C$1048576,'FC 180'!I$5)</f>
        <v>0</v>
      </c>
      <c r="J63" s="174">
        <f>SUMIFS('C. a Pagar'!$G$7:$G$1048576,'C. a Pagar'!$D$7:$D$1048576,'FC 180'!$B63,'C. a Pagar'!$C$7:$C$1048576,'FC 180'!J$5)</f>
        <v>0</v>
      </c>
      <c r="K63" s="174">
        <f>SUMIFS('C. a Pagar'!$G$7:$G$1048576,'C. a Pagar'!$D$7:$D$1048576,'FC 180'!$B63,'C. a Pagar'!$C$7:$C$1048576,'FC 180'!K$5)</f>
        <v>0</v>
      </c>
      <c r="L63" s="174">
        <f>SUMIFS('C. a Pagar'!$G$7:$G$1048576,'C. a Pagar'!$D$7:$D$1048576,'FC 180'!$B63,'C. a Pagar'!$C$7:$C$1048576,'FC 180'!L$5)</f>
        <v>0</v>
      </c>
      <c r="M63" s="174">
        <f>SUMIFS('C. a Pagar'!$G$7:$G$1048576,'C. a Pagar'!$D$7:$D$1048576,'FC 180'!$B63,'C. a Pagar'!$C$7:$C$1048576,'FC 180'!M$5)</f>
        <v>0</v>
      </c>
      <c r="N63" s="174">
        <f>SUMIFS('C. a Pagar'!$G$7:$G$1048576,'C. a Pagar'!$D$7:$D$1048576,'FC 180'!$B63,'C. a Pagar'!$C$7:$C$1048576,'FC 180'!N$5)</f>
        <v>0</v>
      </c>
      <c r="O63" s="174">
        <f>SUMIFS('C. a Pagar'!$G$7:$G$1048576,'C. a Pagar'!$D$7:$D$1048576,'FC 180'!$B63,'C. a Pagar'!$C$7:$C$1048576,'FC 180'!O$5)</f>
        <v>0</v>
      </c>
      <c r="P63" s="174">
        <f>SUMIFS('C. a Pagar'!$G$7:$G$1048576,'C. a Pagar'!$D$7:$D$1048576,'FC 180'!$B63,'C. a Pagar'!$C$7:$C$1048576,'FC 180'!P$5)</f>
        <v>0</v>
      </c>
      <c r="Q63" s="174">
        <f>SUMIFS('C. a Pagar'!$G$7:$G$1048576,'C. a Pagar'!$D$7:$D$1048576,'FC 180'!$B63,'C. a Pagar'!$C$7:$C$1048576,'FC 180'!Q$5)</f>
        <v>0</v>
      </c>
      <c r="R63" s="174">
        <f>SUMIFS('C. a Pagar'!$G$7:$G$1048576,'C. a Pagar'!$D$7:$D$1048576,'FC 180'!$B63,'C. a Pagar'!$C$7:$C$1048576,'FC 180'!R$5)</f>
        <v>0</v>
      </c>
      <c r="S63" s="174">
        <f>SUMIFS('C. a Pagar'!$G$7:$G$1048576,'C. a Pagar'!$D$7:$D$1048576,'FC 180'!$B63,'C. a Pagar'!$C$7:$C$1048576,'FC 180'!S$5)</f>
        <v>0</v>
      </c>
      <c r="T63" s="174">
        <f>SUMIFS('C. a Pagar'!$G$7:$G$1048576,'C. a Pagar'!$D$7:$D$1048576,'FC 180'!$B63,'C. a Pagar'!$C$7:$C$1048576,'FC 180'!T$5)</f>
        <v>0</v>
      </c>
      <c r="U63" s="174">
        <f>SUMIFS('C. a Pagar'!$G$7:$G$1048576,'C. a Pagar'!$D$7:$D$1048576,'FC 180'!$B63,'C. a Pagar'!$C$7:$C$1048576,'FC 180'!U$5)</f>
        <v>0</v>
      </c>
      <c r="V63" s="174">
        <f>SUMIFS('C. a Pagar'!$G$7:$G$1048576,'C. a Pagar'!$D$7:$D$1048576,'FC 180'!$B63,'C. a Pagar'!$C$7:$C$1048576,'FC 180'!V$5)</f>
        <v>0</v>
      </c>
      <c r="W63" s="174">
        <f>SUMIFS('C. a Pagar'!$G$7:$G$1048576,'C. a Pagar'!$D$7:$D$1048576,'FC 180'!$B63,'C. a Pagar'!$C$7:$C$1048576,'FC 180'!W$5)</f>
        <v>0</v>
      </c>
      <c r="X63" s="174">
        <f>SUMIFS('C. a Pagar'!$G$7:$G$1048576,'C. a Pagar'!$D$7:$D$1048576,'FC 180'!$B63,'C. a Pagar'!$C$7:$C$1048576,'FC 180'!X$5)</f>
        <v>0</v>
      </c>
      <c r="Y63" s="174">
        <f>SUMIFS('C. a Pagar'!$G$7:$G$1048576,'C. a Pagar'!$D$7:$D$1048576,'FC 180'!$B63,'C. a Pagar'!$C$7:$C$1048576,'FC 180'!Y$5)</f>
        <v>0</v>
      </c>
      <c r="Z63" s="174">
        <f>SUMIFS('C. a Pagar'!$G$7:$G$1048576,'C. a Pagar'!$D$7:$D$1048576,'FC 180'!$B63,'C. a Pagar'!$C$7:$C$1048576,'FC 180'!Z$5)</f>
        <v>0</v>
      </c>
      <c r="AA63" s="174">
        <f>SUMIFS('C. a Pagar'!$G$7:$G$1048576,'C. a Pagar'!$D$7:$D$1048576,'FC 180'!$B63,'C. a Pagar'!$C$7:$C$1048576,'FC 180'!AA$5)</f>
        <v>0</v>
      </c>
      <c r="AB63" s="174">
        <f>SUMIFS('C. a Pagar'!$G$7:$G$1048576,'C. a Pagar'!$D$7:$D$1048576,'FC 180'!$B63,'C. a Pagar'!$C$7:$C$1048576,'FC 180'!AB$5)</f>
        <v>0</v>
      </c>
      <c r="AC63" s="174">
        <f>SUMIFS('C. a Pagar'!$G$7:$G$1048576,'C. a Pagar'!$D$7:$D$1048576,'FC 180'!$B63,'C. a Pagar'!$C$7:$C$1048576,'FC 180'!AC$5)</f>
        <v>0</v>
      </c>
      <c r="AD63" s="174">
        <f>SUMIFS('C. a Pagar'!$G$7:$G$1048576,'C. a Pagar'!$D$7:$D$1048576,'FC 180'!$B63,'C. a Pagar'!$C$7:$C$1048576,'FC 180'!AD$5)</f>
        <v>0</v>
      </c>
      <c r="AE63" s="174">
        <f>SUMIFS('C. a Pagar'!$G$7:$G$1048576,'C. a Pagar'!$D$7:$D$1048576,'FC 180'!$B63,'C. a Pagar'!$C$7:$C$1048576,'FC 180'!AE$5)</f>
        <v>0</v>
      </c>
      <c r="AF63" s="174">
        <f>SUMIFS('C. a Pagar'!$G$7:$G$1048576,'C. a Pagar'!$D$7:$D$1048576,'FC 180'!$B63,'C. a Pagar'!$C$7:$C$1048576,'FC 180'!AF$5)</f>
        <v>0</v>
      </c>
      <c r="AG63" s="174">
        <f>SUMIFS('C. a Pagar'!$G$7:$G$1048576,'C. a Pagar'!$D$7:$D$1048576,'FC 180'!$B63,'C. a Pagar'!$C$7:$C$1048576,'FC 180'!AG$5)</f>
        <v>0</v>
      </c>
      <c r="AH63" s="174">
        <f>SUMIFS('C. a Pagar'!$G$7:$G$1048576,'C. a Pagar'!$D$7:$D$1048576,'FC 180'!$B63,'C. a Pagar'!$C$7:$C$1048576,'FC 180'!AH$5)</f>
        <v>0</v>
      </c>
      <c r="AI63" s="174">
        <f>SUMIFS('C. a Pagar'!$G$7:$G$1048576,'C. a Pagar'!$D$7:$D$1048576,'FC 180'!$B63,'C. a Pagar'!$C$7:$C$1048576,'FC 180'!AI$5)</f>
        <v>0</v>
      </c>
      <c r="AJ63" s="179">
        <f t="shared" si="90"/>
        <v>0</v>
      </c>
      <c r="AK63" s="174">
        <f>SUMIFS('C. a Pagar'!$G$7:$G$1048576,'C. a Pagar'!$D$7:$D$1048576,'FC 180'!$B63,'C. a Pagar'!$C$7:$C$1048576,'FC 180'!AK$5)</f>
        <v>0</v>
      </c>
      <c r="AL63" s="174">
        <f>SUMIFS('C. a Pagar'!$G$7:$G$1048576,'C. a Pagar'!$D$7:$D$1048576,'FC 180'!$B63,'C. a Pagar'!$C$7:$C$1048576,'FC 180'!AL$5)</f>
        <v>0</v>
      </c>
      <c r="AM63" s="174">
        <f>SUMIFS('C. a Pagar'!$G$7:$G$1048576,'C. a Pagar'!$D$7:$D$1048576,'FC 180'!$B63,'C. a Pagar'!$C$7:$C$1048576,'FC 180'!AM$5)</f>
        <v>3500</v>
      </c>
      <c r="AN63" s="174">
        <f>SUMIFS('C. a Pagar'!$G$7:$G$1048576,'C. a Pagar'!$D$7:$D$1048576,'FC 180'!$B63,'C. a Pagar'!$C$7:$C$1048576,'FC 180'!AN$5)</f>
        <v>0</v>
      </c>
      <c r="AO63" s="174">
        <f>SUMIFS('C. a Pagar'!$G$7:$G$1048576,'C. a Pagar'!$D$7:$D$1048576,'FC 180'!$B63,'C. a Pagar'!$C$7:$C$1048576,'FC 180'!AO$5)</f>
        <v>0</v>
      </c>
      <c r="AP63" s="174">
        <f>SUMIFS('C. a Pagar'!$G$7:$G$1048576,'C. a Pagar'!$D$7:$D$1048576,'FC 180'!$B63,'C. a Pagar'!$C$7:$C$1048576,'FC 180'!AP$5)</f>
        <v>0</v>
      </c>
      <c r="AQ63" s="174">
        <f>SUMIFS('C. a Pagar'!$G$7:$G$1048576,'C. a Pagar'!$D$7:$D$1048576,'FC 180'!$B63,'C. a Pagar'!$C$7:$C$1048576,'FC 180'!AQ$5)</f>
        <v>0</v>
      </c>
      <c r="AR63" s="174">
        <f>SUMIFS('C. a Pagar'!$G$7:$G$1048576,'C. a Pagar'!$D$7:$D$1048576,'FC 180'!$B63,'C. a Pagar'!$C$7:$C$1048576,'FC 180'!AR$5)</f>
        <v>0</v>
      </c>
      <c r="AS63" s="174">
        <f>SUMIFS('C. a Pagar'!$G$7:$G$1048576,'C. a Pagar'!$D$7:$D$1048576,'FC 180'!$B63,'C. a Pagar'!$C$7:$C$1048576,'FC 180'!AS$5)</f>
        <v>0</v>
      </c>
      <c r="AT63" s="174">
        <f>SUMIFS('C. a Pagar'!$G$7:$G$1048576,'C. a Pagar'!$D$7:$D$1048576,'FC 180'!$B63,'C. a Pagar'!$C$7:$C$1048576,'FC 180'!AT$5)</f>
        <v>0</v>
      </c>
      <c r="AU63" s="174">
        <f>SUMIFS('C. a Pagar'!$G$7:$G$1048576,'C. a Pagar'!$D$7:$D$1048576,'FC 180'!$B63,'C. a Pagar'!$C$7:$C$1048576,'FC 180'!AU$5)</f>
        <v>0</v>
      </c>
      <c r="AV63" s="174">
        <f>SUMIFS('C. a Pagar'!$G$7:$G$1048576,'C. a Pagar'!$D$7:$D$1048576,'FC 180'!$B63,'C. a Pagar'!$C$7:$C$1048576,'FC 180'!AV$5)</f>
        <v>0</v>
      </c>
      <c r="AW63" s="174">
        <f>SUMIFS('C. a Pagar'!$G$7:$G$1048576,'C. a Pagar'!$D$7:$D$1048576,'FC 180'!$B63,'C. a Pagar'!$C$7:$C$1048576,'FC 180'!AW$5)</f>
        <v>0</v>
      </c>
      <c r="AX63" s="174">
        <f>SUMIFS('C. a Pagar'!$G$7:$G$1048576,'C. a Pagar'!$D$7:$D$1048576,'FC 180'!$B63,'C. a Pagar'!$C$7:$C$1048576,'FC 180'!AX$5)</f>
        <v>0</v>
      </c>
      <c r="AY63" s="174">
        <f>SUMIFS('C. a Pagar'!$G$7:$G$1048576,'C. a Pagar'!$D$7:$D$1048576,'FC 180'!$B63,'C. a Pagar'!$C$7:$C$1048576,'FC 180'!AY$5)</f>
        <v>0</v>
      </c>
      <c r="AZ63" s="174">
        <f>SUMIFS('C. a Pagar'!$G$7:$G$1048576,'C. a Pagar'!$D$7:$D$1048576,'FC 180'!$B63,'C. a Pagar'!$C$7:$C$1048576,'FC 180'!AZ$5)</f>
        <v>0</v>
      </c>
      <c r="BA63" s="174">
        <f>SUMIFS('C. a Pagar'!$G$7:$G$1048576,'C. a Pagar'!$D$7:$D$1048576,'FC 180'!$B63,'C. a Pagar'!$C$7:$C$1048576,'FC 180'!BA$5)</f>
        <v>0</v>
      </c>
      <c r="BB63" s="174">
        <f>SUMIFS('C. a Pagar'!$G$7:$G$1048576,'C. a Pagar'!$D$7:$D$1048576,'FC 180'!$B63,'C. a Pagar'!$C$7:$C$1048576,'FC 180'!BB$5)</f>
        <v>0</v>
      </c>
      <c r="BC63" s="174">
        <f>SUMIFS('C. a Pagar'!$G$7:$G$1048576,'C. a Pagar'!$D$7:$D$1048576,'FC 180'!$B63,'C. a Pagar'!$C$7:$C$1048576,'FC 180'!BC$5)</f>
        <v>0</v>
      </c>
      <c r="BD63" s="174">
        <f>SUMIFS('C. a Pagar'!$G$7:$G$1048576,'C. a Pagar'!$D$7:$D$1048576,'FC 180'!$B63,'C. a Pagar'!$C$7:$C$1048576,'FC 180'!BD$5)</f>
        <v>0</v>
      </c>
      <c r="BE63" s="174">
        <f>SUMIFS('C. a Pagar'!$G$7:$G$1048576,'C. a Pagar'!$D$7:$D$1048576,'FC 180'!$B63,'C. a Pagar'!$C$7:$C$1048576,'FC 180'!BE$5)</f>
        <v>0</v>
      </c>
      <c r="BF63" s="174">
        <f>SUMIFS('C. a Pagar'!$G$7:$G$1048576,'C. a Pagar'!$D$7:$D$1048576,'FC 180'!$B63,'C. a Pagar'!$C$7:$C$1048576,'FC 180'!BF$5)</f>
        <v>0</v>
      </c>
      <c r="BG63" s="174">
        <f>SUMIFS('C. a Pagar'!$G$7:$G$1048576,'C. a Pagar'!$D$7:$D$1048576,'FC 180'!$B63,'C. a Pagar'!$C$7:$C$1048576,'FC 180'!BG$5)</f>
        <v>0</v>
      </c>
      <c r="BH63" s="174">
        <f>SUMIFS('C. a Pagar'!$G$7:$G$1048576,'C. a Pagar'!$D$7:$D$1048576,'FC 180'!$B63,'C. a Pagar'!$C$7:$C$1048576,'FC 180'!BH$5)</f>
        <v>0</v>
      </c>
      <c r="BI63" s="174">
        <f>SUMIFS('C. a Pagar'!$G$7:$G$1048576,'C. a Pagar'!$D$7:$D$1048576,'FC 180'!$B63,'C. a Pagar'!$C$7:$C$1048576,'FC 180'!BI$5)</f>
        <v>0</v>
      </c>
      <c r="BJ63" s="174">
        <f>SUMIFS('C. a Pagar'!$G$7:$G$1048576,'C. a Pagar'!$D$7:$D$1048576,'FC 180'!$B63,'C. a Pagar'!$C$7:$C$1048576,'FC 180'!BJ$5)</f>
        <v>0</v>
      </c>
      <c r="BK63" s="174">
        <f>SUMIFS('C. a Pagar'!$G$7:$G$1048576,'C. a Pagar'!$D$7:$D$1048576,'FC 180'!$B63,'C. a Pagar'!$C$7:$C$1048576,'FC 180'!BK$5)</f>
        <v>0</v>
      </c>
      <c r="BL63" s="174">
        <f>SUMIFS('C. a Pagar'!$G$7:$G$1048576,'C. a Pagar'!$D$7:$D$1048576,'FC 180'!$B63,'C. a Pagar'!$C$7:$C$1048576,'FC 180'!BL$5)</f>
        <v>0</v>
      </c>
      <c r="BM63" s="174">
        <f>SUMIFS('C. a Pagar'!$G$7:$G$1048576,'C. a Pagar'!$D$7:$D$1048576,'FC 180'!$B63,'C. a Pagar'!$C$7:$C$1048576,'FC 180'!BM$5)</f>
        <v>0</v>
      </c>
      <c r="BN63" s="174">
        <f>SUMIFS('C. a Pagar'!$G$7:$G$1048576,'C. a Pagar'!$D$7:$D$1048576,'FC 180'!$B63,'C. a Pagar'!$C$7:$C$1048576,'FC 180'!BN$5)</f>
        <v>0</v>
      </c>
      <c r="BO63" s="179">
        <f t="shared" si="91"/>
        <v>3500</v>
      </c>
      <c r="BP63" s="174"/>
      <c r="BQ63" s="174"/>
      <c r="BR63" s="174"/>
      <c r="BS63" s="174"/>
      <c r="BT63" s="174"/>
      <c r="BU63" s="174"/>
      <c r="BV63" s="174"/>
      <c r="BW63" s="174"/>
      <c r="BX63" s="174"/>
      <c r="BY63" s="174"/>
      <c r="BZ63" s="174"/>
      <c r="CA63" s="174"/>
      <c r="CB63" s="174"/>
      <c r="CC63" s="174"/>
      <c r="CD63" s="174"/>
      <c r="CE63" s="174"/>
      <c r="CF63" s="174"/>
      <c r="CG63" s="174"/>
      <c r="CH63" s="174"/>
      <c r="CI63" s="174"/>
      <c r="CJ63" s="174"/>
      <c r="CK63" s="174"/>
      <c r="CL63" s="174"/>
      <c r="CM63" s="174"/>
      <c r="CN63" s="174"/>
      <c r="CO63" s="174"/>
      <c r="CP63" s="174"/>
      <c r="CQ63" s="174"/>
      <c r="CR63" s="174"/>
      <c r="CS63" s="174"/>
      <c r="CT63" s="174"/>
      <c r="CU63" s="179">
        <f t="shared" si="92"/>
        <v>3500</v>
      </c>
      <c r="CV63" s="174"/>
      <c r="CW63" s="174"/>
      <c r="CX63" s="174"/>
      <c r="CY63" s="174"/>
      <c r="CZ63" s="174"/>
      <c r="DA63" s="174"/>
      <c r="DB63" s="174"/>
      <c r="DC63" s="174"/>
      <c r="DD63" s="174"/>
      <c r="DE63" s="174"/>
      <c r="DF63" s="174"/>
      <c r="DG63" s="174"/>
      <c r="DH63" s="174"/>
      <c r="DI63" s="174"/>
      <c r="DJ63" s="174"/>
      <c r="DK63" s="174"/>
      <c r="DL63" s="174"/>
      <c r="DM63" s="174"/>
      <c r="DN63" s="174"/>
      <c r="DO63" s="174"/>
      <c r="DP63" s="174"/>
      <c r="DQ63" s="174"/>
      <c r="DR63" s="174"/>
      <c r="DS63" s="174"/>
      <c r="DT63" s="174"/>
      <c r="DU63" s="174"/>
      <c r="DV63" s="174"/>
      <c r="DW63" s="174"/>
      <c r="DX63" s="174"/>
      <c r="DY63" s="174"/>
      <c r="DZ63" s="174"/>
      <c r="EA63" s="179">
        <f t="shared" si="93"/>
        <v>3500</v>
      </c>
      <c r="EB63" s="174"/>
      <c r="EC63" s="174"/>
      <c r="ED63" s="174"/>
      <c r="EE63" s="174"/>
      <c r="EF63" s="174"/>
      <c r="EG63" s="174"/>
      <c r="EH63" s="174"/>
      <c r="EI63" s="174"/>
      <c r="EJ63" s="174"/>
      <c r="EK63" s="174"/>
      <c r="EL63" s="174"/>
      <c r="EM63" s="174"/>
      <c r="EN63" s="174"/>
      <c r="EO63" s="174"/>
      <c r="EP63" s="174"/>
      <c r="EQ63" s="174"/>
      <c r="ER63" s="174"/>
      <c r="ES63" s="174"/>
      <c r="ET63" s="174"/>
      <c r="EU63" s="174"/>
      <c r="EV63" s="174"/>
      <c r="EW63" s="174"/>
      <c r="EX63" s="174"/>
      <c r="EY63" s="174"/>
      <c r="EZ63" s="174"/>
      <c r="FA63" s="174"/>
      <c r="FB63" s="174"/>
      <c r="FC63" s="174"/>
      <c r="FD63" s="179">
        <f t="shared" si="94"/>
        <v>3500</v>
      </c>
      <c r="FE63" s="174"/>
      <c r="FF63" s="174"/>
      <c r="FG63" s="174"/>
      <c r="FH63" s="174"/>
      <c r="FI63" s="174"/>
      <c r="FJ63" s="174"/>
      <c r="FK63" s="174"/>
      <c r="FL63" s="174"/>
      <c r="FM63" s="174"/>
      <c r="FN63" s="174"/>
      <c r="FO63" s="174"/>
      <c r="FP63" s="174"/>
      <c r="FQ63" s="174"/>
      <c r="FR63" s="174"/>
      <c r="FS63" s="174"/>
      <c r="FT63" s="174"/>
      <c r="FU63" s="174"/>
      <c r="FV63" s="174"/>
      <c r="FW63" s="174"/>
      <c r="FX63" s="174"/>
      <c r="FY63" s="174"/>
      <c r="FZ63" s="174"/>
      <c r="GA63" s="174"/>
      <c r="GB63" s="174"/>
      <c r="GC63" s="174"/>
      <c r="GD63" s="174"/>
      <c r="GE63" s="174"/>
      <c r="GF63" s="174"/>
      <c r="GG63" s="174"/>
      <c r="GH63" s="174"/>
      <c r="GI63" s="174"/>
      <c r="GJ63" s="179">
        <f t="shared" si="95"/>
        <v>0</v>
      </c>
      <c r="GK63" s="174"/>
      <c r="GL63" s="174"/>
      <c r="GM63" s="174"/>
      <c r="GN63" s="174"/>
      <c r="GO63" s="174"/>
      <c r="GP63" s="174"/>
      <c r="GQ63" s="174"/>
      <c r="GR63" s="174"/>
      <c r="GS63" s="174"/>
      <c r="GT63" s="174"/>
      <c r="GU63" s="174"/>
      <c r="GV63" s="174"/>
      <c r="GW63" s="174"/>
      <c r="GX63" s="174"/>
      <c r="GY63" s="174"/>
      <c r="GZ63" s="174"/>
      <c r="HA63" s="174"/>
      <c r="HB63" s="174"/>
      <c r="HC63" s="174"/>
      <c r="HD63" s="174"/>
      <c r="HE63" s="174"/>
      <c r="HF63" s="174"/>
      <c r="HG63" s="174"/>
      <c r="HH63" s="174"/>
      <c r="HI63" s="174"/>
      <c r="HJ63" s="174"/>
      <c r="HK63" s="174"/>
      <c r="HL63" s="174"/>
      <c r="HM63" s="174"/>
      <c r="HN63" s="174"/>
    </row>
    <row r="64" spans="1:222" ht="16.5" hidden="1" outlineLevel="1" thickBot="1" x14ac:dyDescent="0.3">
      <c r="A64" s="53">
        <v>59</v>
      </c>
      <c r="B64" s="56" t="str">
        <f>VLOOKUP(A64,Config!$A$8:$B$176,2,0)</f>
        <v>SESMET SEG. E MED. DO TRABALHO</v>
      </c>
      <c r="C64" s="57"/>
      <c r="D64" s="61"/>
      <c r="E64" s="174">
        <f>SUMIFS('C. a Pagar'!$G$7:$G$1048576,'C. a Pagar'!$D$7:$D$1048576,'FC 180'!$B64,'C. a Pagar'!$C$7:$C$1048576,'FC 180'!E$5)</f>
        <v>0</v>
      </c>
      <c r="F64" s="174">
        <f>SUMIFS('C. a Pagar'!$G$7:$G$1048576,'C. a Pagar'!$D$7:$D$1048576,'FC 180'!$B64,'C. a Pagar'!$C$7:$C$1048576,'FC 180'!F$5)</f>
        <v>0</v>
      </c>
      <c r="G64" s="174">
        <f>SUMIFS('C. a Pagar'!$G$7:$G$1048576,'C. a Pagar'!$D$7:$D$1048576,'FC 180'!$B64,'C. a Pagar'!$C$7:$C$1048576,'FC 180'!G$5)</f>
        <v>0</v>
      </c>
      <c r="H64" s="174">
        <f>SUMIFS('C. a Pagar'!$G$7:$G$1048576,'C. a Pagar'!$D$7:$D$1048576,'FC 180'!$B64,'C. a Pagar'!$C$7:$C$1048576,'FC 180'!H$5)</f>
        <v>0</v>
      </c>
      <c r="I64" s="174">
        <f>SUMIFS('C. a Pagar'!$G$7:$G$1048576,'C. a Pagar'!$D$7:$D$1048576,'FC 180'!$B64,'C. a Pagar'!$C$7:$C$1048576,'FC 180'!I$5)</f>
        <v>0</v>
      </c>
      <c r="J64" s="174">
        <f>SUMIFS('C. a Pagar'!$G$7:$G$1048576,'C. a Pagar'!$D$7:$D$1048576,'FC 180'!$B64,'C. a Pagar'!$C$7:$C$1048576,'FC 180'!J$5)</f>
        <v>0</v>
      </c>
      <c r="K64" s="174">
        <f>SUMIFS('C. a Pagar'!$G$7:$G$1048576,'C. a Pagar'!$D$7:$D$1048576,'FC 180'!$B64,'C. a Pagar'!$C$7:$C$1048576,'FC 180'!K$5)</f>
        <v>0</v>
      </c>
      <c r="L64" s="174">
        <f>SUMIFS('C. a Pagar'!$G$7:$G$1048576,'C. a Pagar'!$D$7:$D$1048576,'FC 180'!$B64,'C. a Pagar'!$C$7:$C$1048576,'FC 180'!L$5)</f>
        <v>0</v>
      </c>
      <c r="M64" s="174">
        <f>SUMIFS('C. a Pagar'!$G$7:$G$1048576,'C. a Pagar'!$D$7:$D$1048576,'FC 180'!$B64,'C. a Pagar'!$C$7:$C$1048576,'FC 180'!M$5)</f>
        <v>0</v>
      </c>
      <c r="N64" s="174">
        <f>SUMIFS('C. a Pagar'!$G$7:$G$1048576,'C. a Pagar'!$D$7:$D$1048576,'FC 180'!$B64,'C. a Pagar'!$C$7:$C$1048576,'FC 180'!N$5)</f>
        <v>0</v>
      </c>
      <c r="O64" s="174">
        <f>SUMIFS('C. a Pagar'!$G$7:$G$1048576,'C. a Pagar'!$D$7:$D$1048576,'FC 180'!$B64,'C. a Pagar'!$C$7:$C$1048576,'FC 180'!O$5)</f>
        <v>0</v>
      </c>
      <c r="P64" s="174">
        <f>SUMIFS('C. a Pagar'!$G$7:$G$1048576,'C. a Pagar'!$D$7:$D$1048576,'FC 180'!$B64,'C. a Pagar'!$C$7:$C$1048576,'FC 180'!P$5)</f>
        <v>0</v>
      </c>
      <c r="Q64" s="174">
        <f>SUMIFS('C. a Pagar'!$G$7:$G$1048576,'C. a Pagar'!$D$7:$D$1048576,'FC 180'!$B64,'C. a Pagar'!$C$7:$C$1048576,'FC 180'!Q$5)</f>
        <v>0</v>
      </c>
      <c r="R64" s="174">
        <f>SUMIFS('C. a Pagar'!$G$7:$G$1048576,'C. a Pagar'!$D$7:$D$1048576,'FC 180'!$B64,'C. a Pagar'!$C$7:$C$1048576,'FC 180'!R$5)</f>
        <v>0</v>
      </c>
      <c r="S64" s="174">
        <f>SUMIFS('C. a Pagar'!$G$7:$G$1048576,'C. a Pagar'!$D$7:$D$1048576,'FC 180'!$B64,'C. a Pagar'!$C$7:$C$1048576,'FC 180'!S$5)</f>
        <v>0</v>
      </c>
      <c r="T64" s="174">
        <f>SUMIFS('C. a Pagar'!$G$7:$G$1048576,'C. a Pagar'!$D$7:$D$1048576,'FC 180'!$B64,'C. a Pagar'!$C$7:$C$1048576,'FC 180'!T$5)</f>
        <v>0</v>
      </c>
      <c r="U64" s="174">
        <f>SUMIFS('C. a Pagar'!$G$7:$G$1048576,'C. a Pagar'!$D$7:$D$1048576,'FC 180'!$B64,'C. a Pagar'!$C$7:$C$1048576,'FC 180'!U$5)</f>
        <v>0</v>
      </c>
      <c r="V64" s="174">
        <f>SUMIFS('C. a Pagar'!$G$7:$G$1048576,'C. a Pagar'!$D$7:$D$1048576,'FC 180'!$B64,'C. a Pagar'!$C$7:$C$1048576,'FC 180'!V$5)</f>
        <v>0</v>
      </c>
      <c r="W64" s="174">
        <f>SUMIFS('C. a Pagar'!$G$7:$G$1048576,'C. a Pagar'!$D$7:$D$1048576,'FC 180'!$B64,'C. a Pagar'!$C$7:$C$1048576,'FC 180'!W$5)</f>
        <v>0</v>
      </c>
      <c r="X64" s="174">
        <f>SUMIFS('C. a Pagar'!$G$7:$G$1048576,'C. a Pagar'!$D$7:$D$1048576,'FC 180'!$B64,'C. a Pagar'!$C$7:$C$1048576,'FC 180'!X$5)</f>
        <v>306.67</v>
      </c>
      <c r="Y64" s="174">
        <f>SUMIFS('C. a Pagar'!$G$7:$G$1048576,'C. a Pagar'!$D$7:$D$1048576,'FC 180'!$B64,'C. a Pagar'!$C$7:$C$1048576,'FC 180'!Y$5)</f>
        <v>0</v>
      </c>
      <c r="Z64" s="174">
        <f>SUMIFS('C. a Pagar'!$G$7:$G$1048576,'C. a Pagar'!$D$7:$D$1048576,'FC 180'!$B64,'C. a Pagar'!$C$7:$C$1048576,'FC 180'!Z$5)</f>
        <v>0</v>
      </c>
      <c r="AA64" s="174">
        <f>SUMIFS('C. a Pagar'!$G$7:$G$1048576,'C. a Pagar'!$D$7:$D$1048576,'FC 180'!$B64,'C. a Pagar'!$C$7:$C$1048576,'FC 180'!AA$5)</f>
        <v>0</v>
      </c>
      <c r="AB64" s="174">
        <f>SUMIFS('C. a Pagar'!$G$7:$G$1048576,'C. a Pagar'!$D$7:$D$1048576,'FC 180'!$B64,'C. a Pagar'!$C$7:$C$1048576,'FC 180'!AB$5)</f>
        <v>0</v>
      </c>
      <c r="AC64" s="174">
        <f>SUMIFS('C. a Pagar'!$G$7:$G$1048576,'C. a Pagar'!$D$7:$D$1048576,'FC 180'!$B64,'C. a Pagar'!$C$7:$C$1048576,'FC 180'!AC$5)</f>
        <v>0</v>
      </c>
      <c r="AD64" s="174">
        <f>SUMIFS('C. a Pagar'!$G$7:$G$1048576,'C. a Pagar'!$D$7:$D$1048576,'FC 180'!$B64,'C. a Pagar'!$C$7:$C$1048576,'FC 180'!AD$5)</f>
        <v>0</v>
      </c>
      <c r="AE64" s="174">
        <f>SUMIFS('C. a Pagar'!$G$7:$G$1048576,'C. a Pagar'!$D$7:$D$1048576,'FC 180'!$B64,'C. a Pagar'!$C$7:$C$1048576,'FC 180'!AE$5)</f>
        <v>0</v>
      </c>
      <c r="AF64" s="174">
        <f>SUMIFS('C. a Pagar'!$G$7:$G$1048576,'C. a Pagar'!$D$7:$D$1048576,'FC 180'!$B64,'C. a Pagar'!$C$7:$C$1048576,'FC 180'!AF$5)</f>
        <v>0</v>
      </c>
      <c r="AG64" s="174">
        <f>SUMIFS('C. a Pagar'!$G$7:$G$1048576,'C. a Pagar'!$D$7:$D$1048576,'FC 180'!$B64,'C. a Pagar'!$C$7:$C$1048576,'FC 180'!AG$5)</f>
        <v>0</v>
      </c>
      <c r="AH64" s="174">
        <f>SUMIFS('C. a Pagar'!$G$7:$G$1048576,'C. a Pagar'!$D$7:$D$1048576,'FC 180'!$B64,'C. a Pagar'!$C$7:$C$1048576,'FC 180'!AH$5)</f>
        <v>0</v>
      </c>
      <c r="AI64" s="174">
        <f>SUMIFS('C. a Pagar'!$G$7:$G$1048576,'C. a Pagar'!$D$7:$D$1048576,'FC 180'!$B64,'C. a Pagar'!$C$7:$C$1048576,'FC 180'!AI$5)</f>
        <v>0</v>
      </c>
      <c r="AJ64" s="179">
        <f t="shared" si="90"/>
        <v>306.67</v>
      </c>
      <c r="AK64" s="174">
        <f>SUMIFS('C. a Pagar'!$G$7:$G$1048576,'C. a Pagar'!$D$7:$D$1048576,'FC 180'!$B64,'C. a Pagar'!$C$7:$C$1048576,'FC 180'!AK$5)</f>
        <v>0</v>
      </c>
      <c r="AL64" s="174">
        <f>SUMIFS('C. a Pagar'!$G$7:$G$1048576,'C. a Pagar'!$D$7:$D$1048576,'FC 180'!$B64,'C. a Pagar'!$C$7:$C$1048576,'FC 180'!AL$5)</f>
        <v>0</v>
      </c>
      <c r="AM64" s="174">
        <f>SUMIFS('C. a Pagar'!$G$7:$G$1048576,'C. a Pagar'!$D$7:$D$1048576,'FC 180'!$B64,'C. a Pagar'!$C$7:$C$1048576,'FC 180'!AM$5)</f>
        <v>0</v>
      </c>
      <c r="AN64" s="174">
        <f>SUMIFS('C. a Pagar'!$G$7:$G$1048576,'C. a Pagar'!$D$7:$D$1048576,'FC 180'!$B64,'C. a Pagar'!$C$7:$C$1048576,'FC 180'!AN$5)</f>
        <v>0</v>
      </c>
      <c r="AO64" s="174">
        <f>SUMIFS('C. a Pagar'!$G$7:$G$1048576,'C. a Pagar'!$D$7:$D$1048576,'FC 180'!$B64,'C. a Pagar'!$C$7:$C$1048576,'FC 180'!AO$5)</f>
        <v>0</v>
      </c>
      <c r="AP64" s="174">
        <f>SUMIFS('C. a Pagar'!$G$7:$G$1048576,'C. a Pagar'!$D$7:$D$1048576,'FC 180'!$B64,'C. a Pagar'!$C$7:$C$1048576,'FC 180'!AP$5)</f>
        <v>0</v>
      </c>
      <c r="AQ64" s="174">
        <f>SUMIFS('C. a Pagar'!$G$7:$G$1048576,'C. a Pagar'!$D$7:$D$1048576,'FC 180'!$B64,'C. a Pagar'!$C$7:$C$1048576,'FC 180'!AQ$5)</f>
        <v>0</v>
      </c>
      <c r="AR64" s="174">
        <f>SUMIFS('C. a Pagar'!$G$7:$G$1048576,'C. a Pagar'!$D$7:$D$1048576,'FC 180'!$B64,'C. a Pagar'!$C$7:$C$1048576,'FC 180'!AR$5)</f>
        <v>0</v>
      </c>
      <c r="AS64" s="174">
        <f>SUMIFS('C. a Pagar'!$G$7:$G$1048576,'C. a Pagar'!$D$7:$D$1048576,'FC 180'!$B64,'C. a Pagar'!$C$7:$C$1048576,'FC 180'!AS$5)</f>
        <v>0</v>
      </c>
      <c r="AT64" s="174">
        <f>SUMIFS('C. a Pagar'!$G$7:$G$1048576,'C. a Pagar'!$D$7:$D$1048576,'FC 180'!$B64,'C. a Pagar'!$C$7:$C$1048576,'FC 180'!AT$5)</f>
        <v>0</v>
      </c>
      <c r="AU64" s="174">
        <f>SUMIFS('C. a Pagar'!$G$7:$G$1048576,'C. a Pagar'!$D$7:$D$1048576,'FC 180'!$B64,'C. a Pagar'!$C$7:$C$1048576,'FC 180'!AU$5)</f>
        <v>0</v>
      </c>
      <c r="AV64" s="174">
        <f>SUMIFS('C. a Pagar'!$G$7:$G$1048576,'C. a Pagar'!$D$7:$D$1048576,'FC 180'!$B64,'C. a Pagar'!$C$7:$C$1048576,'FC 180'!AV$5)</f>
        <v>0</v>
      </c>
      <c r="AW64" s="174">
        <f>SUMIFS('C. a Pagar'!$G$7:$G$1048576,'C. a Pagar'!$D$7:$D$1048576,'FC 180'!$B64,'C. a Pagar'!$C$7:$C$1048576,'FC 180'!AW$5)</f>
        <v>0</v>
      </c>
      <c r="AX64" s="174">
        <f>SUMIFS('C. a Pagar'!$G$7:$G$1048576,'C. a Pagar'!$D$7:$D$1048576,'FC 180'!$B64,'C. a Pagar'!$C$7:$C$1048576,'FC 180'!AX$5)</f>
        <v>0</v>
      </c>
      <c r="AY64" s="174">
        <f>SUMIFS('C. a Pagar'!$G$7:$G$1048576,'C. a Pagar'!$D$7:$D$1048576,'FC 180'!$B64,'C. a Pagar'!$C$7:$C$1048576,'FC 180'!AY$5)</f>
        <v>0</v>
      </c>
      <c r="AZ64" s="174">
        <f>SUMIFS('C. a Pagar'!$G$7:$G$1048576,'C. a Pagar'!$D$7:$D$1048576,'FC 180'!$B64,'C. a Pagar'!$C$7:$C$1048576,'FC 180'!AZ$5)</f>
        <v>0</v>
      </c>
      <c r="BA64" s="174">
        <f>SUMIFS('C. a Pagar'!$G$7:$G$1048576,'C. a Pagar'!$D$7:$D$1048576,'FC 180'!$B64,'C. a Pagar'!$C$7:$C$1048576,'FC 180'!BA$5)</f>
        <v>306.67</v>
      </c>
      <c r="BB64" s="174">
        <f>SUMIFS('C. a Pagar'!$G$7:$G$1048576,'C. a Pagar'!$D$7:$D$1048576,'FC 180'!$B64,'C. a Pagar'!$C$7:$C$1048576,'FC 180'!BB$5)</f>
        <v>0</v>
      </c>
      <c r="BC64" s="174">
        <f>SUMIFS('C. a Pagar'!$G$7:$G$1048576,'C. a Pagar'!$D$7:$D$1048576,'FC 180'!$B64,'C. a Pagar'!$C$7:$C$1048576,'FC 180'!BC$5)</f>
        <v>0</v>
      </c>
      <c r="BD64" s="174">
        <f>SUMIFS('C. a Pagar'!$G$7:$G$1048576,'C. a Pagar'!$D$7:$D$1048576,'FC 180'!$B64,'C. a Pagar'!$C$7:$C$1048576,'FC 180'!BD$5)</f>
        <v>0</v>
      </c>
      <c r="BE64" s="174">
        <f>SUMIFS('C. a Pagar'!$G$7:$G$1048576,'C. a Pagar'!$D$7:$D$1048576,'FC 180'!$B64,'C. a Pagar'!$C$7:$C$1048576,'FC 180'!BE$5)</f>
        <v>0</v>
      </c>
      <c r="BF64" s="174">
        <f>SUMIFS('C. a Pagar'!$G$7:$G$1048576,'C. a Pagar'!$D$7:$D$1048576,'FC 180'!$B64,'C. a Pagar'!$C$7:$C$1048576,'FC 180'!BF$5)</f>
        <v>0</v>
      </c>
      <c r="BG64" s="174">
        <f>SUMIFS('C. a Pagar'!$G$7:$G$1048576,'C. a Pagar'!$D$7:$D$1048576,'FC 180'!$B64,'C. a Pagar'!$C$7:$C$1048576,'FC 180'!BG$5)</f>
        <v>0</v>
      </c>
      <c r="BH64" s="174">
        <f>SUMIFS('C. a Pagar'!$G$7:$G$1048576,'C. a Pagar'!$D$7:$D$1048576,'FC 180'!$B64,'C. a Pagar'!$C$7:$C$1048576,'FC 180'!BH$5)</f>
        <v>0</v>
      </c>
      <c r="BI64" s="174">
        <f>SUMIFS('C. a Pagar'!$G$7:$G$1048576,'C. a Pagar'!$D$7:$D$1048576,'FC 180'!$B64,'C. a Pagar'!$C$7:$C$1048576,'FC 180'!BI$5)</f>
        <v>0</v>
      </c>
      <c r="BJ64" s="174">
        <f>SUMIFS('C. a Pagar'!$G$7:$G$1048576,'C. a Pagar'!$D$7:$D$1048576,'FC 180'!$B64,'C. a Pagar'!$C$7:$C$1048576,'FC 180'!BJ$5)</f>
        <v>0</v>
      </c>
      <c r="BK64" s="174">
        <f>SUMIFS('C. a Pagar'!$G$7:$G$1048576,'C. a Pagar'!$D$7:$D$1048576,'FC 180'!$B64,'C. a Pagar'!$C$7:$C$1048576,'FC 180'!BK$5)</f>
        <v>0</v>
      </c>
      <c r="BL64" s="174">
        <f>SUMIFS('C. a Pagar'!$G$7:$G$1048576,'C. a Pagar'!$D$7:$D$1048576,'FC 180'!$B64,'C. a Pagar'!$C$7:$C$1048576,'FC 180'!BL$5)</f>
        <v>0</v>
      </c>
      <c r="BM64" s="174">
        <f>SUMIFS('C. a Pagar'!$G$7:$G$1048576,'C. a Pagar'!$D$7:$D$1048576,'FC 180'!$B64,'C. a Pagar'!$C$7:$C$1048576,'FC 180'!BM$5)</f>
        <v>0</v>
      </c>
      <c r="BN64" s="174">
        <f>SUMIFS('C. a Pagar'!$G$7:$G$1048576,'C. a Pagar'!$D$7:$D$1048576,'FC 180'!$B64,'C. a Pagar'!$C$7:$C$1048576,'FC 180'!BN$5)</f>
        <v>0</v>
      </c>
      <c r="BO64" s="179">
        <f t="shared" si="91"/>
        <v>306.67</v>
      </c>
      <c r="BP64" s="174"/>
      <c r="BQ64" s="174"/>
      <c r="BR64" s="174"/>
      <c r="BS64" s="174"/>
      <c r="BT64" s="174"/>
      <c r="BU64" s="174"/>
      <c r="BV64" s="174"/>
      <c r="BW64" s="174"/>
      <c r="BX64" s="174"/>
      <c r="BY64" s="174"/>
      <c r="BZ64" s="174"/>
      <c r="CA64" s="174"/>
      <c r="CB64" s="174"/>
      <c r="CC64" s="174"/>
      <c r="CD64" s="174"/>
      <c r="CE64" s="174"/>
      <c r="CF64" s="174"/>
      <c r="CG64" s="174"/>
      <c r="CH64" s="174"/>
      <c r="CI64" s="174"/>
      <c r="CJ64" s="174"/>
      <c r="CK64" s="174"/>
      <c r="CL64" s="174"/>
      <c r="CM64" s="174"/>
      <c r="CN64" s="174"/>
      <c r="CO64" s="174"/>
      <c r="CP64" s="174"/>
      <c r="CQ64" s="174"/>
      <c r="CR64" s="174"/>
      <c r="CS64" s="174"/>
      <c r="CT64" s="174"/>
      <c r="CU64" s="179">
        <f t="shared" si="92"/>
        <v>306.67</v>
      </c>
      <c r="CV64" s="174"/>
      <c r="CW64" s="174"/>
      <c r="CX64" s="174"/>
      <c r="CY64" s="174"/>
      <c r="CZ64" s="174"/>
      <c r="DA64" s="174"/>
      <c r="DB64" s="174"/>
      <c r="DC64" s="174"/>
      <c r="DD64" s="174"/>
      <c r="DE64" s="174"/>
      <c r="DF64" s="174"/>
      <c r="DG64" s="174"/>
      <c r="DH64" s="174"/>
      <c r="DI64" s="174"/>
      <c r="DJ64" s="174"/>
      <c r="DK64" s="174"/>
      <c r="DL64" s="174"/>
      <c r="DM64" s="174"/>
      <c r="DN64" s="174"/>
      <c r="DO64" s="174"/>
      <c r="DP64" s="174"/>
      <c r="DQ64" s="174"/>
      <c r="DR64" s="174"/>
      <c r="DS64" s="174"/>
      <c r="DT64" s="174"/>
      <c r="DU64" s="174"/>
      <c r="DV64" s="174"/>
      <c r="DW64" s="174"/>
      <c r="DX64" s="174"/>
      <c r="DY64" s="174"/>
      <c r="DZ64" s="174"/>
      <c r="EA64" s="179">
        <f t="shared" si="93"/>
        <v>306.67</v>
      </c>
      <c r="EB64" s="174"/>
      <c r="EC64" s="174"/>
      <c r="ED64" s="174"/>
      <c r="EE64" s="174"/>
      <c r="EF64" s="174"/>
      <c r="EG64" s="174"/>
      <c r="EH64" s="174"/>
      <c r="EI64" s="174"/>
      <c r="EJ64" s="174"/>
      <c r="EK64" s="174"/>
      <c r="EL64" s="174"/>
      <c r="EM64" s="174"/>
      <c r="EN64" s="174"/>
      <c r="EO64" s="174"/>
      <c r="EP64" s="174"/>
      <c r="EQ64" s="174"/>
      <c r="ER64" s="174"/>
      <c r="ES64" s="174"/>
      <c r="ET64" s="174"/>
      <c r="EU64" s="174"/>
      <c r="EV64" s="174"/>
      <c r="EW64" s="174"/>
      <c r="EX64" s="174"/>
      <c r="EY64" s="174"/>
      <c r="EZ64" s="174"/>
      <c r="FA64" s="174"/>
      <c r="FB64" s="174"/>
      <c r="FC64" s="174"/>
      <c r="FD64" s="179">
        <f t="shared" si="94"/>
        <v>306.67</v>
      </c>
      <c r="FE64" s="174"/>
      <c r="FF64" s="174"/>
      <c r="FG64" s="174"/>
      <c r="FH64" s="174"/>
      <c r="FI64" s="174"/>
      <c r="FJ64" s="174"/>
      <c r="FK64" s="174"/>
      <c r="FL64" s="174"/>
      <c r="FM64" s="174"/>
      <c r="FN64" s="174"/>
      <c r="FO64" s="174"/>
      <c r="FP64" s="174"/>
      <c r="FQ64" s="174"/>
      <c r="FR64" s="174"/>
      <c r="FS64" s="174"/>
      <c r="FT64" s="174"/>
      <c r="FU64" s="174"/>
      <c r="FV64" s="174"/>
      <c r="FW64" s="174"/>
      <c r="FX64" s="174"/>
      <c r="FY64" s="174"/>
      <c r="FZ64" s="174"/>
      <c r="GA64" s="174"/>
      <c r="GB64" s="174"/>
      <c r="GC64" s="174"/>
      <c r="GD64" s="174"/>
      <c r="GE64" s="174"/>
      <c r="GF64" s="174"/>
      <c r="GG64" s="174"/>
      <c r="GH64" s="174"/>
      <c r="GI64" s="174"/>
      <c r="GJ64" s="179">
        <f t="shared" si="95"/>
        <v>0</v>
      </c>
      <c r="GK64" s="174"/>
      <c r="GL64" s="174"/>
      <c r="GM64" s="174"/>
      <c r="GN64" s="174"/>
      <c r="GO64" s="174"/>
      <c r="GP64" s="174"/>
      <c r="GQ64" s="174"/>
      <c r="GR64" s="174"/>
      <c r="GS64" s="174"/>
      <c r="GT64" s="174"/>
      <c r="GU64" s="174"/>
      <c r="GV64" s="174"/>
      <c r="GW64" s="174"/>
      <c r="GX64" s="174"/>
      <c r="GY64" s="174"/>
      <c r="GZ64" s="174"/>
      <c r="HA64" s="174"/>
      <c r="HB64" s="174"/>
      <c r="HC64" s="174"/>
      <c r="HD64" s="174"/>
      <c r="HE64" s="174"/>
      <c r="HF64" s="174"/>
      <c r="HG64" s="174"/>
      <c r="HH64" s="174"/>
      <c r="HI64" s="174"/>
      <c r="HJ64" s="174"/>
      <c r="HK64" s="174"/>
      <c r="HL64" s="174"/>
      <c r="HM64" s="174"/>
      <c r="HN64" s="174"/>
    </row>
    <row r="65" spans="1:222" ht="16.5" hidden="1" outlineLevel="1" thickBot="1" x14ac:dyDescent="0.3">
      <c r="A65" s="53">
        <v>60</v>
      </c>
      <c r="B65" s="56" t="str">
        <f>VLOOKUP(A65,Config!$A$8:$B$176,2,0)</f>
        <v>ADTO SÁLARIO</v>
      </c>
      <c r="C65" s="57"/>
      <c r="D65" s="61"/>
      <c r="E65" s="174">
        <f>SUMIFS('C. a Pagar'!$G$7:$G$1048576,'C. a Pagar'!$D$7:$D$1048576,'FC 180'!$B65,'C. a Pagar'!$C$7:$C$1048576,'FC 180'!E$5)</f>
        <v>0</v>
      </c>
      <c r="F65" s="174">
        <f>SUMIFS('C. a Pagar'!$G$7:$G$1048576,'C. a Pagar'!$D$7:$D$1048576,'FC 180'!$B65,'C. a Pagar'!$C$7:$C$1048576,'FC 180'!F$5)</f>
        <v>0</v>
      </c>
      <c r="G65" s="174">
        <f>SUMIFS('C. a Pagar'!$G$7:$G$1048576,'C. a Pagar'!$D$7:$D$1048576,'FC 180'!$B65,'C. a Pagar'!$C$7:$C$1048576,'FC 180'!G$5)</f>
        <v>0</v>
      </c>
      <c r="H65" s="174">
        <f>SUMIFS('C. a Pagar'!$G$7:$G$1048576,'C. a Pagar'!$D$7:$D$1048576,'FC 180'!$B65,'C. a Pagar'!$C$7:$C$1048576,'FC 180'!H$5)</f>
        <v>0</v>
      </c>
      <c r="I65" s="174">
        <f>SUMIFS('C. a Pagar'!$G$7:$G$1048576,'C. a Pagar'!$D$7:$D$1048576,'FC 180'!$B65,'C. a Pagar'!$C$7:$C$1048576,'FC 180'!I$5)</f>
        <v>0</v>
      </c>
      <c r="J65" s="174">
        <f>SUMIFS('C. a Pagar'!$G$7:$G$1048576,'C. a Pagar'!$D$7:$D$1048576,'FC 180'!$B65,'C. a Pagar'!$C$7:$C$1048576,'FC 180'!J$5)</f>
        <v>0</v>
      </c>
      <c r="K65" s="174">
        <f>SUMIFS('C. a Pagar'!$G$7:$G$1048576,'C. a Pagar'!$D$7:$D$1048576,'FC 180'!$B65,'C. a Pagar'!$C$7:$C$1048576,'FC 180'!K$5)</f>
        <v>0</v>
      </c>
      <c r="L65" s="174">
        <f>SUMIFS('C. a Pagar'!$G$7:$G$1048576,'C. a Pagar'!$D$7:$D$1048576,'FC 180'!$B65,'C. a Pagar'!$C$7:$C$1048576,'FC 180'!L$5)</f>
        <v>0</v>
      </c>
      <c r="M65" s="174">
        <f>SUMIFS('C. a Pagar'!$G$7:$G$1048576,'C. a Pagar'!$D$7:$D$1048576,'FC 180'!$B65,'C. a Pagar'!$C$7:$C$1048576,'FC 180'!M$5)</f>
        <v>0</v>
      </c>
      <c r="N65" s="174">
        <f>SUMIFS('C. a Pagar'!$G$7:$G$1048576,'C. a Pagar'!$D$7:$D$1048576,'FC 180'!$B65,'C. a Pagar'!$C$7:$C$1048576,'FC 180'!N$5)</f>
        <v>0</v>
      </c>
      <c r="O65" s="174">
        <f>SUMIFS('C. a Pagar'!$G$7:$G$1048576,'C. a Pagar'!$D$7:$D$1048576,'FC 180'!$B65,'C. a Pagar'!$C$7:$C$1048576,'FC 180'!O$5)</f>
        <v>0</v>
      </c>
      <c r="P65" s="174">
        <f>SUMIFS('C. a Pagar'!$G$7:$G$1048576,'C. a Pagar'!$D$7:$D$1048576,'FC 180'!$B65,'C. a Pagar'!$C$7:$C$1048576,'FC 180'!P$5)</f>
        <v>0</v>
      </c>
      <c r="Q65" s="174">
        <f>SUMIFS('C. a Pagar'!$G$7:$G$1048576,'C. a Pagar'!$D$7:$D$1048576,'FC 180'!$B65,'C. a Pagar'!$C$7:$C$1048576,'FC 180'!Q$5)</f>
        <v>0</v>
      </c>
      <c r="R65" s="174">
        <f>SUMIFS('C. a Pagar'!$G$7:$G$1048576,'C. a Pagar'!$D$7:$D$1048576,'FC 180'!$B65,'C. a Pagar'!$C$7:$C$1048576,'FC 180'!R$5)</f>
        <v>0</v>
      </c>
      <c r="S65" s="174">
        <f>SUMIFS('C. a Pagar'!$G$7:$G$1048576,'C. a Pagar'!$D$7:$D$1048576,'FC 180'!$B65,'C. a Pagar'!$C$7:$C$1048576,'FC 180'!S$5)</f>
        <v>0</v>
      </c>
      <c r="T65" s="174">
        <f>SUMIFS('C. a Pagar'!$G$7:$G$1048576,'C. a Pagar'!$D$7:$D$1048576,'FC 180'!$B65,'C. a Pagar'!$C$7:$C$1048576,'FC 180'!T$5)</f>
        <v>0</v>
      </c>
      <c r="U65" s="174">
        <f>SUMIFS('C. a Pagar'!$G$7:$G$1048576,'C. a Pagar'!$D$7:$D$1048576,'FC 180'!$B65,'C. a Pagar'!$C$7:$C$1048576,'FC 180'!U$5)</f>
        <v>0</v>
      </c>
      <c r="V65" s="174">
        <f>SUMIFS('C. a Pagar'!$G$7:$G$1048576,'C. a Pagar'!$D$7:$D$1048576,'FC 180'!$B65,'C. a Pagar'!$C$7:$C$1048576,'FC 180'!V$5)</f>
        <v>0</v>
      </c>
      <c r="W65" s="174">
        <f>SUMIFS('C. a Pagar'!$G$7:$G$1048576,'C. a Pagar'!$D$7:$D$1048576,'FC 180'!$B65,'C. a Pagar'!$C$7:$C$1048576,'FC 180'!W$5)</f>
        <v>0</v>
      </c>
      <c r="X65" s="174">
        <f>SUMIFS('C. a Pagar'!$G$7:$G$1048576,'C. a Pagar'!$D$7:$D$1048576,'FC 180'!$B65,'C. a Pagar'!$C$7:$C$1048576,'FC 180'!X$5)</f>
        <v>0</v>
      </c>
      <c r="Y65" s="174">
        <f>SUMIFS('C. a Pagar'!$G$7:$G$1048576,'C. a Pagar'!$D$7:$D$1048576,'FC 180'!$B65,'C. a Pagar'!$C$7:$C$1048576,'FC 180'!Y$5)</f>
        <v>0</v>
      </c>
      <c r="Z65" s="174">
        <f>SUMIFS('C. a Pagar'!$G$7:$G$1048576,'C. a Pagar'!$D$7:$D$1048576,'FC 180'!$B65,'C. a Pagar'!$C$7:$C$1048576,'FC 180'!Z$5)</f>
        <v>0</v>
      </c>
      <c r="AA65" s="174">
        <f>SUMIFS('C. a Pagar'!$G$7:$G$1048576,'C. a Pagar'!$D$7:$D$1048576,'FC 180'!$B65,'C. a Pagar'!$C$7:$C$1048576,'FC 180'!AA$5)</f>
        <v>0</v>
      </c>
      <c r="AB65" s="174">
        <f>SUMIFS('C. a Pagar'!$G$7:$G$1048576,'C. a Pagar'!$D$7:$D$1048576,'FC 180'!$B65,'C. a Pagar'!$C$7:$C$1048576,'FC 180'!AB$5)</f>
        <v>0</v>
      </c>
      <c r="AC65" s="174">
        <f>SUMIFS('C. a Pagar'!$G$7:$G$1048576,'C. a Pagar'!$D$7:$D$1048576,'FC 180'!$B65,'C. a Pagar'!$C$7:$C$1048576,'FC 180'!AC$5)</f>
        <v>0</v>
      </c>
      <c r="AD65" s="174">
        <f>SUMIFS('C. a Pagar'!$G$7:$G$1048576,'C. a Pagar'!$D$7:$D$1048576,'FC 180'!$B65,'C. a Pagar'!$C$7:$C$1048576,'FC 180'!AD$5)</f>
        <v>0</v>
      </c>
      <c r="AE65" s="174">
        <f>SUMIFS('C. a Pagar'!$G$7:$G$1048576,'C. a Pagar'!$D$7:$D$1048576,'FC 180'!$B65,'C. a Pagar'!$C$7:$C$1048576,'FC 180'!AE$5)</f>
        <v>0</v>
      </c>
      <c r="AF65" s="174">
        <f>SUMIFS('C. a Pagar'!$G$7:$G$1048576,'C. a Pagar'!$D$7:$D$1048576,'FC 180'!$B65,'C. a Pagar'!$C$7:$C$1048576,'FC 180'!AF$5)</f>
        <v>0</v>
      </c>
      <c r="AG65" s="174">
        <f>SUMIFS('C. a Pagar'!$G$7:$G$1048576,'C. a Pagar'!$D$7:$D$1048576,'FC 180'!$B65,'C. a Pagar'!$C$7:$C$1048576,'FC 180'!AG$5)</f>
        <v>0</v>
      </c>
      <c r="AH65" s="174">
        <f>SUMIFS('C. a Pagar'!$G$7:$G$1048576,'C. a Pagar'!$D$7:$D$1048576,'FC 180'!$B65,'C. a Pagar'!$C$7:$C$1048576,'FC 180'!AH$5)</f>
        <v>0</v>
      </c>
      <c r="AI65" s="174">
        <f>SUMIFS('C. a Pagar'!$G$7:$G$1048576,'C. a Pagar'!$D$7:$D$1048576,'FC 180'!$B65,'C. a Pagar'!$C$7:$C$1048576,'FC 180'!AI$5)</f>
        <v>0</v>
      </c>
      <c r="AJ65" s="179">
        <f t="shared" si="90"/>
        <v>0</v>
      </c>
      <c r="AK65" s="174">
        <f>SUMIFS('C. a Pagar'!$G$7:$G$1048576,'C. a Pagar'!$D$7:$D$1048576,'FC 180'!$B65,'C. a Pagar'!$C$7:$C$1048576,'FC 180'!AK$5)</f>
        <v>0</v>
      </c>
      <c r="AL65" s="174">
        <f>SUMIFS('C. a Pagar'!$G$7:$G$1048576,'C. a Pagar'!$D$7:$D$1048576,'FC 180'!$B65,'C. a Pagar'!$C$7:$C$1048576,'FC 180'!AL$5)</f>
        <v>0</v>
      </c>
      <c r="AM65" s="174">
        <f>SUMIFS('C. a Pagar'!$G$7:$G$1048576,'C. a Pagar'!$D$7:$D$1048576,'FC 180'!$B65,'C. a Pagar'!$C$7:$C$1048576,'FC 180'!AM$5)</f>
        <v>0</v>
      </c>
      <c r="AN65" s="174">
        <f>SUMIFS('C. a Pagar'!$G$7:$G$1048576,'C. a Pagar'!$D$7:$D$1048576,'FC 180'!$B65,'C. a Pagar'!$C$7:$C$1048576,'FC 180'!AN$5)</f>
        <v>0</v>
      </c>
      <c r="AO65" s="174">
        <f>SUMIFS('C. a Pagar'!$G$7:$G$1048576,'C. a Pagar'!$D$7:$D$1048576,'FC 180'!$B65,'C. a Pagar'!$C$7:$C$1048576,'FC 180'!AO$5)</f>
        <v>0</v>
      </c>
      <c r="AP65" s="174">
        <f>SUMIFS('C. a Pagar'!$G$7:$G$1048576,'C. a Pagar'!$D$7:$D$1048576,'FC 180'!$B65,'C. a Pagar'!$C$7:$C$1048576,'FC 180'!AP$5)</f>
        <v>0</v>
      </c>
      <c r="AQ65" s="174">
        <f>SUMIFS('C. a Pagar'!$G$7:$G$1048576,'C. a Pagar'!$D$7:$D$1048576,'FC 180'!$B65,'C. a Pagar'!$C$7:$C$1048576,'FC 180'!AQ$5)</f>
        <v>0</v>
      </c>
      <c r="AR65" s="174">
        <f>SUMIFS('C. a Pagar'!$G$7:$G$1048576,'C. a Pagar'!$D$7:$D$1048576,'FC 180'!$B65,'C. a Pagar'!$C$7:$C$1048576,'FC 180'!AR$5)</f>
        <v>0</v>
      </c>
      <c r="AS65" s="174">
        <f>SUMIFS('C. a Pagar'!$G$7:$G$1048576,'C. a Pagar'!$D$7:$D$1048576,'FC 180'!$B65,'C. a Pagar'!$C$7:$C$1048576,'FC 180'!AS$5)</f>
        <v>0</v>
      </c>
      <c r="AT65" s="174">
        <f>SUMIFS('C. a Pagar'!$G$7:$G$1048576,'C. a Pagar'!$D$7:$D$1048576,'FC 180'!$B65,'C. a Pagar'!$C$7:$C$1048576,'FC 180'!AT$5)</f>
        <v>0</v>
      </c>
      <c r="AU65" s="174">
        <f>SUMIFS('C. a Pagar'!$G$7:$G$1048576,'C. a Pagar'!$D$7:$D$1048576,'FC 180'!$B65,'C. a Pagar'!$C$7:$C$1048576,'FC 180'!AU$5)</f>
        <v>0</v>
      </c>
      <c r="AV65" s="174">
        <f>SUMIFS('C. a Pagar'!$G$7:$G$1048576,'C. a Pagar'!$D$7:$D$1048576,'FC 180'!$B65,'C. a Pagar'!$C$7:$C$1048576,'FC 180'!AV$5)</f>
        <v>0</v>
      </c>
      <c r="AW65" s="174">
        <f>SUMIFS('C. a Pagar'!$G$7:$G$1048576,'C. a Pagar'!$D$7:$D$1048576,'FC 180'!$B65,'C. a Pagar'!$C$7:$C$1048576,'FC 180'!AW$5)</f>
        <v>0</v>
      </c>
      <c r="AX65" s="174">
        <f>SUMIFS('C. a Pagar'!$G$7:$G$1048576,'C. a Pagar'!$D$7:$D$1048576,'FC 180'!$B65,'C. a Pagar'!$C$7:$C$1048576,'FC 180'!AX$5)</f>
        <v>0</v>
      </c>
      <c r="AY65" s="174">
        <f>SUMIFS('C. a Pagar'!$G$7:$G$1048576,'C. a Pagar'!$D$7:$D$1048576,'FC 180'!$B65,'C. a Pagar'!$C$7:$C$1048576,'FC 180'!AY$5)</f>
        <v>0</v>
      </c>
      <c r="AZ65" s="174">
        <f>SUMIFS('C. a Pagar'!$G$7:$G$1048576,'C. a Pagar'!$D$7:$D$1048576,'FC 180'!$B65,'C. a Pagar'!$C$7:$C$1048576,'FC 180'!AZ$5)</f>
        <v>0</v>
      </c>
      <c r="BA65" s="174">
        <f>SUMIFS('C. a Pagar'!$G$7:$G$1048576,'C. a Pagar'!$D$7:$D$1048576,'FC 180'!$B65,'C. a Pagar'!$C$7:$C$1048576,'FC 180'!BA$5)</f>
        <v>37000</v>
      </c>
      <c r="BB65" s="174">
        <f>SUMIFS('C. a Pagar'!$G$7:$G$1048576,'C. a Pagar'!$D$7:$D$1048576,'FC 180'!$B65,'C. a Pagar'!$C$7:$C$1048576,'FC 180'!BB$5)</f>
        <v>0</v>
      </c>
      <c r="BC65" s="174">
        <f>SUMIFS('C. a Pagar'!$G$7:$G$1048576,'C. a Pagar'!$D$7:$D$1048576,'FC 180'!$B65,'C. a Pagar'!$C$7:$C$1048576,'FC 180'!BC$5)</f>
        <v>0</v>
      </c>
      <c r="BD65" s="174">
        <f>SUMIFS('C. a Pagar'!$G$7:$G$1048576,'C. a Pagar'!$D$7:$D$1048576,'FC 180'!$B65,'C. a Pagar'!$C$7:$C$1048576,'FC 180'!BD$5)</f>
        <v>0</v>
      </c>
      <c r="BE65" s="174">
        <f>SUMIFS('C. a Pagar'!$G$7:$G$1048576,'C. a Pagar'!$D$7:$D$1048576,'FC 180'!$B65,'C. a Pagar'!$C$7:$C$1048576,'FC 180'!BE$5)</f>
        <v>0</v>
      </c>
      <c r="BF65" s="174">
        <f>SUMIFS('C. a Pagar'!$G$7:$G$1048576,'C. a Pagar'!$D$7:$D$1048576,'FC 180'!$B65,'C. a Pagar'!$C$7:$C$1048576,'FC 180'!BF$5)</f>
        <v>0</v>
      </c>
      <c r="BG65" s="174">
        <f>SUMIFS('C. a Pagar'!$G$7:$G$1048576,'C. a Pagar'!$D$7:$D$1048576,'FC 180'!$B65,'C. a Pagar'!$C$7:$C$1048576,'FC 180'!BG$5)</f>
        <v>0</v>
      </c>
      <c r="BH65" s="174">
        <f>SUMIFS('C. a Pagar'!$G$7:$G$1048576,'C. a Pagar'!$D$7:$D$1048576,'FC 180'!$B65,'C. a Pagar'!$C$7:$C$1048576,'FC 180'!BH$5)</f>
        <v>0</v>
      </c>
      <c r="BI65" s="174">
        <f>SUMIFS('C. a Pagar'!$G$7:$G$1048576,'C. a Pagar'!$D$7:$D$1048576,'FC 180'!$B65,'C. a Pagar'!$C$7:$C$1048576,'FC 180'!BI$5)</f>
        <v>0</v>
      </c>
      <c r="BJ65" s="174">
        <f>SUMIFS('C. a Pagar'!$G$7:$G$1048576,'C. a Pagar'!$D$7:$D$1048576,'FC 180'!$B65,'C. a Pagar'!$C$7:$C$1048576,'FC 180'!BJ$5)</f>
        <v>0</v>
      </c>
      <c r="BK65" s="174">
        <f>SUMIFS('C. a Pagar'!$G$7:$G$1048576,'C. a Pagar'!$D$7:$D$1048576,'FC 180'!$B65,'C. a Pagar'!$C$7:$C$1048576,'FC 180'!BK$5)</f>
        <v>0</v>
      </c>
      <c r="BL65" s="174">
        <f>SUMIFS('C. a Pagar'!$G$7:$G$1048576,'C. a Pagar'!$D$7:$D$1048576,'FC 180'!$B65,'C. a Pagar'!$C$7:$C$1048576,'FC 180'!BL$5)</f>
        <v>0</v>
      </c>
      <c r="BM65" s="174">
        <f>SUMIFS('C. a Pagar'!$G$7:$G$1048576,'C. a Pagar'!$D$7:$D$1048576,'FC 180'!$B65,'C. a Pagar'!$C$7:$C$1048576,'FC 180'!BM$5)</f>
        <v>0</v>
      </c>
      <c r="BN65" s="174">
        <f>SUMIFS('C. a Pagar'!$G$7:$G$1048576,'C. a Pagar'!$D$7:$D$1048576,'FC 180'!$B65,'C. a Pagar'!$C$7:$C$1048576,'FC 180'!BN$5)</f>
        <v>0</v>
      </c>
      <c r="BO65" s="179">
        <f t="shared" si="91"/>
        <v>37000</v>
      </c>
      <c r="BP65" s="174"/>
      <c r="BQ65" s="174"/>
      <c r="BR65" s="174"/>
      <c r="BS65" s="174"/>
      <c r="BT65" s="174"/>
      <c r="BU65" s="174"/>
      <c r="BV65" s="174"/>
      <c r="BW65" s="174"/>
      <c r="BX65" s="174"/>
      <c r="BY65" s="174"/>
      <c r="BZ65" s="174"/>
      <c r="CA65" s="174"/>
      <c r="CB65" s="174"/>
      <c r="CC65" s="174"/>
      <c r="CD65" s="174"/>
      <c r="CE65" s="174"/>
      <c r="CF65" s="174"/>
      <c r="CG65" s="174"/>
      <c r="CH65" s="174"/>
      <c r="CI65" s="174"/>
      <c r="CJ65" s="174"/>
      <c r="CK65" s="174"/>
      <c r="CL65" s="174"/>
      <c r="CM65" s="174"/>
      <c r="CN65" s="174"/>
      <c r="CO65" s="174"/>
      <c r="CP65" s="174"/>
      <c r="CQ65" s="174"/>
      <c r="CR65" s="174"/>
      <c r="CS65" s="174"/>
      <c r="CT65" s="174"/>
      <c r="CU65" s="179">
        <f t="shared" si="92"/>
        <v>37000</v>
      </c>
      <c r="CV65" s="174"/>
      <c r="CW65" s="174"/>
      <c r="CX65" s="174"/>
      <c r="CY65" s="174"/>
      <c r="CZ65" s="174"/>
      <c r="DA65" s="174"/>
      <c r="DB65" s="174"/>
      <c r="DC65" s="174"/>
      <c r="DD65" s="174"/>
      <c r="DE65" s="174"/>
      <c r="DF65" s="174"/>
      <c r="DG65" s="174"/>
      <c r="DH65" s="174"/>
      <c r="DI65" s="174"/>
      <c r="DJ65" s="174"/>
      <c r="DK65" s="174"/>
      <c r="DL65" s="174"/>
      <c r="DM65" s="174"/>
      <c r="DN65" s="174"/>
      <c r="DO65" s="174"/>
      <c r="DP65" s="174"/>
      <c r="DQ65" s="174"/>
      <c r="DR65" s="174"/>
      <c r="DS65" s="174"/>
      <c r="DT65" s="174"/>
      <c r="DU65" s="174"/>
      <c r="DV65" s="174"/>
      <c r="DW65" s="174"/>
      <c r="DX65" s="174"/>
      <c r="DY65" s="174"/>
      <c r="DZ65" s="174"/>
      <c r="EA65" s="179">
        <f t="shared" si="93"/>
        <v>37000</v>
      </c>
      <c r="EB65" s="174"/>
      <c r="EC65" s="174"/>
      <c r="ED65" s="174"/>
      <c r="EE65" s="174"/>
      <c r="EF65" s="174"/>
      <c r="EG65" s="174"/>
      <c r="EH65" s="174"/>
      <c r="EI65" s="174"/>
      <c r="EJ65" s="174"/>
      <c r="EK65" s="174"/>
      <c r="EL65" s="174"/>
      <c r="EM65" s="174"/>
      <c r="EN65" s="174"/>
      <c r="EO65" s="174"/>
      <c r="EP65" s="174"/>
      <c r="EQ65" s="174"/>
      <c r="ER65" s="174"/>
      <c r="ES65" s="174"/>
      <c r="ET65" s="174"/>
      <c r="EU65" s="174"/>
      <c r="EV65" s="174"/>
      <c r="EW65" s="174"/>
      <c r="EX65" s="174"/>
      <c r="EY65" s="174"/>
      <c r="EZ65" s="174"/>
      <c r="FA65" s="174"/>
      <c r="FB65" s="174"/>
      <c r="FC65" s="174"/>
      <c r="FD65" s="179">
        <f t="shared" si="94"/>
        <v>37000</v>
      </c>
      <c r="FE65" s="174"/>
      <c r="FF65" s="174"/>
      <c r="FG65" s="174"/>
      <c r="FH65" s="174"/>
      <c r="FI65" s="174"/>
      <c r="FJ65" s="174"/>
      <c r="FK65" s="174"/>
      <c r="FL65" s="174"/>
      <c r="FM65" s="174"/>
      <c r="FN65" s="174"/>
      <c r="FO65" s="174"/>
      <c r="FP65" s="174"/>
      <c r="FQ65" s="174"/>
      <c r="FR65" s="174"/>
      <c r="FS65" s="174"/>
      <c r="FT65" s="174"/>
      <c r="FU65" s="174"/>
      <c r="FV65" s="174"/>
      <c r="FW65" s="174"/>
      <c r="FX65" s="174"/>
      <c r="FY65" s="174"/>
      <c r="FZ65" s="174"/>
      <c r="GA65" s="174"/>
      <c r="GB65" s="174"/>
      <c r="GC65" s="174"/>
      <c r="GD65" s="174"/>
      <c r="GE65" s="174"/>
      <c r="GF65" s="174"/>
      <c r="GG65" s="174"/>
      <c r="GH65" s="174"/>
      <c r="GI65" s="174"/>
      <c r="GJ65" s="179">
        <f t="shared" si="95"/>
        <v>0</v>
      </c>
      <c r="GK65" s="174"/>
      <c r="GL65" s="174"/>
      <c r="GM65" s="174"/>
      <c r="GN65" s="174"/>
      <c r="GO65" s="174"/>
      <c r="GP65" s="174"/>
      <c r="GQ65" s="174"/>
      <c r="GR65" s="174"/>
      <c r="GS65" s="174"/>
      <c r="GT65" s="174"/>
      <c r="GU65" s="174"/>
      <c r="GV65" s="174"/>
      <c r="GW65" s="174"/>
      <c r="GX65" s="174"/>
      <c r="GY65" s="174"/>
      <c r="GZ65" s="174"/>
      <c r="HA65" s="174"/>
      <c r="HB65" s="174"/>
      <c r="HC65" s="174"/>
      <c r="HD65" s="174"/>
      <c r="HE65" s="174"/>
      <c r="HF65" s="174"/>
      <c r="HG65" s="174"/>
      <c r="HH65" s="174"/>
      <c r="HI65" s="174"/>
      <c r="HJ65" s="174"/>
      <c r="HK65" s="174"/>
      <c r="HL65" s="174"/>
      <c r="HM65" s="174"/>
      <c r="HN65" s="174"/>
    </row>
    <row r="66" spans="1:222" ht="16.5" hidden="1" outlineLevel="1" thickBot="1" x14ac:dyDescent="0.3">
      <c r="A66" s="53">
        <v>61</v>
      </c>
      <c r="B66" s="56" t="str">
        <f>VLOOKUP(A66,Config!$A$8:$B$176,2,0)</f>
        <v>TREINAMENTO E DESENVOLVIMENTO</v>
      </c>
      <c r="C66" s="57"/>
      <c r="D66" s="61"/>
      <c r="E66" s="174">
        <f>SUMIFS('C. a Pagar'!$G$7:$G$1048576,'C. a Pagar'!$D$7:$D$1048576,'FC 180'!$B66,'C. a Pagar'!$C$7:$C$1048576,'FC 180'!E$5)</f>
        <v>0</v>
      </c>
      <c r="F66" s="174">
        <f>SUMIFS('C. a Pagar'!$G$7:$G$1048576,'C. a Pagar'!$D$7:$D$1048576,'FC 180'!$B66,'C. a Pagar'!$C$7:$C$1048576,'FC 180'!F$5)</f>
        <v>0</v>
      </c>
      <c r="G66" s="174">
        <f>SUMIFS('C. a Pagar'!$G$7:$G$1048576,'C. a Pagar'!$D$7:$D$1048576,'FC 180'!$B66,'C. a Pagar'!$C$7:$C$1048576,'FC 180'!G$5)</f>
        <v>0</v>
      </c>
      <c r="H66" s="174">
        <f>SUMIFS('C. a Pagar'!$G$7:$G$1048576,'C. a Pagar'!$D$7:$D$1048576,'FC 180'!$B66,'C. a Pagar'!$C$7:$C$1048576,'FC 180'!H$5)</f>
        <v>0</v>
      </c>
      <c r="I66" s="174">
        <f>SUMIFS('C. a Pagar'!$G$7:$G$1048576,'C. a Pagar'!$D$7:$D$1048576,'FC 180'!$B66,'C. a Pagar'!$C$7:$C$1048576,'FC 180'!I$5)</f>
        <v>0</v>
      </c>
      <c r="J66" s="174">
        <f>SUMIFS('C. a Pagar'!$G$7:$G$1048576,'C. a Pagar'!$D$7:$D$1048576,'FC 180'!$B66,'C. a Pagar'!$C$7:$C$1048576,'FC 180'!J$5)</f>
        <v>0</v>
      </c>
      <c r="K66" s="174">
        <f>SUMIFS('C. a Pagar'!$G$7:$G$1048576,'C. a Pagar'!$D$7:$D$1048576,'FC 180'!$B66,'C. a Pagar'!$C$7:$C$1048576,'FC 180'!K$5)</f>
        <v>0</v>
      </c>
      <c r="L66" s="174">
        <f>SUMIFS('C. a Pagar'!$G$7:$G$1048576,'C. a Pagar'!$D$7:$D$1048576,'FC 180'!$B66,'C. a Pagar'!$C$7:$C$1048576,'FC 180'!L$5)</f>
        <v>0</v>
      </c>
      <c r="M66" s="174">
        <f>SUMIFS('C. a Pagar'!$G$7:$G$1048576,'C. a Pagar'!$D$7:$D$1048576,'FC 180'!$B66,'C. a Pagar'!$C$7:$C$1048576,'FC 180'!M$5)</f>
        <v>0</v>
      </c>
      <c r="N66" s="174">
        <f>SUMIFS('C. a Pagar'!$G$7:$G$1048576,'C. a Pagar'!$D$7:$D$1048576,'FC 180'!$B66,'C. a Pagar'!$C$7:$C$1048576,'FC 180'!N$5)</f>
        <v>0</v>
      </c>
      <c r="O66" s="174">
        <f>SUMIFS('C. a Pagar'!$G$7:$G$1048576,'C. a Pagar'!$D$7:$D$1048576,'FC 180'!$B66,'C. a Pagar'!$C$7:$C$1048576,'FC 180'!O$5)</f>
        <v>0</v>
      </c>
      <c r="P66" s="174">
        <f>SUMIFS('C. a Pagar'!$G$7:$G$1048576,'C. a Pagar'!$D$7:$D$1048576,'FC 180'!$B66,'C. a Pagar'!$C$7:$C$1048576,'FC 180'!P$5)</f>
        <v>0</v>
      </c>
      <c r="Q66" s="174">
        <f>SUMIFS('C. a Pagar'!$G$7:$G$1048576,'C. a Pagar'!$D$7:$D$1048576,'FC 180'!$B66,'C. a Pagar'!$C$7:$C$1048576,'FC 180'!Q$5)</f>
        <v>0</v>
      </c>
      <c r="R66" s="174">
        <f>SUMIFS('C. a Pagar'!$G$7:$G$1048576,'C. a Pagar'!$D$7:$D$1048576,'FC 180'!$B66,'C. a Pagar'!$C$7:$C$1048576,'FC 180'!R$5)</f>
        <v>0</v>
      </c>
      <c r="S66" s="174">
        <f>SUMIFS('C. a Pagar'!$G$7:$G$1048576,'C. a Pagar'!$D$7:$D$1048576,'FC 180'!$B66,'C. a Pagar'!$C$7:$C$1048576,'FC 180'!S$5)</f>
        <v>0</v>
      </c>
      <c r="T66" s="174">
        <f>SUMIFS('C. a Pagar'!$G$7:$G$1048576,'C. a Pagar'!$D$7:$D$1048576,'FC 180'!$B66,'C. a Pagar'!$C$7:$C$1048576,'FC 180'!T$5)</f>
        <v>0</v>
      </c>
      <c r="U66" s="174">
        <f>SUMIFS('C. a Pagar'!$G$7:$G$1048576,'C. a Pagar'!$D$7:$D$1048576,'FC 180'!$B66,'C. a Pagar'!$C$7:$C$1048576,'FC 180'!U$5)</f>
        <v>0</v>
      </c>
      <c r="V66" s="174">
        <f>SUMIFS('C. a Pagar'!$G$7:$G$1048576,'C. a Pagar'!$D$7:$D$1048576,'FC 180'!$B66,'C. a Pagar'!$C$7:$C$1048576,'FC 180'!V$5)</f>
        <v>0</v>
      </c>
      <c r="W66" s="174">
        <f>SUMIFS('C. a Pagar'!$G$7:$G$1048576,'C. a Pagar'!$D$7:$D$1048576,'FC 180'!$B66,'C. a Pagar'!$C$7:$C$1048576,'FC 180'!W$5)</f>
        <v>0</v>
      </c>
      <c r="X66" s="174">
        <f>SUMIFS('C. a Pagar'!$G$7:$G$1048576,'C. a Pagar'!$D$7:$D$1048576,'FC 180'!$B66,'C. a Pagar'!$C$7:$C$1048576,'FC 180'!X$5)</f>
        <v>0</v>
      </c>
      <c r="Y66" s="174">
        <f>SUMIFS('C. a Pagar'!$G$7:$G$1048576,'C. a Pagar'!$D$7:$D$1048576,'FC 180'!$B66,'C. a Pagar'!$C$7:$C$1048576,'FC 180'!Y$5)</f>
        <v>0</v>
      </c>
      <c r="Z66" s="174">
        <f>SUMIFS('C. a Pagar'!$G$7:$G$1048576,'C. a Pagar'!$D$7:$D$1048576,'FC 180'!$B66,'C. a Pagar'!$C$7:$C$1048576,'FC 180'!Z$5)</f>
        <v>0</v>
      </c>
      <c r="AA66" s="174">
        <f>SUMIFS('C. a Pagar'!$G$7:$G$1048576,'C. a Pagar'!$D$7:$D$1048576,'FC 180'!$B66,'C. a Pagar'!$C$7:$C$1048576,'FC 180'!AA$5)</f>
        <v>0</v>
      </c>
      <c r="AB66" s="174">
        <f>SUMIFS('C. a Pagar'!$G$7:$G$1048576,'C. a Pagar'!$D$7:$D$1048576,'FC 180'!$B66,'C. a Pagar'!$C$7:$C$1048576,'FC 180'!AB$5)</f>
        <v>0</v>
      </c>
      <c r="AC66" s="174">
        <f>SUMIFS('C. a Pagar'!$G$7:$G$1048576,'C. a Pagar'!$D$7:$D$1048576,'FC 180'!$B66,'C. a Pagar'!$C$7:$C$1048576,'FC 180'!AC$5)</f>
        <v>0</v>
      </c>
      <c r="AD66" s="174">
        <f>SUMIFS('C. a Pagar'!$G$7:$G$1048576,'C. a Pagar'!$D$7:$D$1048576,'FC 180'!$B66,'C. a Pagar'!$C$7:$C$1048576,'FC 180'!AD$5)</f>
        <v>0</v>
      </c>
      <c r="AE66" s="174">
        <f>SUMIFS('C. a Pagar'!$G$7:$G$1048576,'C. a Pagar'!$D$7:$D$1048576,'FC 180'!$B66,'C. a Pagar'!$C$7:$C$1048576,'FC 180'!AE$5)</f>
        <v>0</v>
      </c>
      <c r="AF66" s="174">
        <f>SUMIFS('C. a Pagar'!$G$7:$G$1048576,'C. a Pagar'!$D$7:$D$1048576,'FC 180'!$B66,'C. a Pagar'!$C$7:$C$1048576,'FC 180'!AF$5)</f>
        <v>0</v>
      </c>
      <c r="AG66" s="174">
        <f>SUMIFS('C. a Pagar'!$G$7:$G$1048576,'C. a Pagar'!$D$7:$D$1048576,'FC 180'!$B66,'C. a Pagar'!$C$7:$C$1048576,'FC 180'!AG$5)</f>
        <v>0</v>
      </c>
      <c r="AH66" s="174">
        <f>SUMIFS('C. a Pagar'!$G$7:$G$1048576,'C. a Pagar'!$D$7:$D$1048576,'FC 180'!$B66,'C. a Pagar'!$C$7:$C$1048576,'FC 180'!AH$5)</f>
        <v>0</v>
      </c>
      <c r="AI66" s="174">
        <f>SUMIFS('C. a Pagar'!$G$7:$G$1048576,'C. a Pagar'!$D$7:$D$1048576,'FC 180'!$B66,'C. a Pagar'!$C$7:$C$1048576,'FC 180'!AI$5)</f>
        <v>0</v>
      </c>
      <c r="AJ66" s="179">
        <f t="shared" si="90"/>
        <v>0</v>
      </c>
      <c r="AK66" s="174">
        <f>SUMIFS('C. a Pagar'!$G$7:$G$1048576,'C. a Pagar'!$D$7:$D$1048576,'FC 180'!$B66,'C. a Pagar'!$C$7:$C$1048576,'FC 180'!AK$5)</f>
        <v>0</v>
      </c>
      <c r="AL66" s="174">
        <f>SUMIFS('C. a Pagar'!$G$7:$G$1048576,'C. a Pagar'!$D$7:$D$1048576,'FC 180'!$B66,'C. a Pagar'!$C$7:$C$1048576,'FC 180'!AL$5)</f>
        <v>0</v>
      </c>
      <c r="AM66" s="174">
        <f>SUMIFS('C. a Pagar'!$G$7:$G$1048576,'C. a Pagar'!$D$7:$D$1048576,'FC 180'!$B66,'C. a Pagar'!$C$7:$C$1048576,'FC 180'!AM$5)</f>
        <v>0</v>
      </c>
      <c r="AN66" s="174">
        <f>SUMIFS('C. a Pagar'!$G$7:$G$1048576,'C. a Pagar'!$D$7:$D$1048576,'FC 180'!$B66,'C. a Pagar'!$C$7:$C$1048576,'FC 180'!AN$5)</f>
        <v>0</v>
      </c>
      <c r="AO66" s="174">
        <f>SUMIFS('C. a Pagar'!$G$7:$G$1048576,'C. a Pagar'!$D$7:$D$1048576,'FC 180'!$B66,'C. a Pagar'!$C$7:$C$1048576,'FC 180'!AO$5)</f>
        <v>0</v>
      </c>
      <c r="AP66" s="174">
        <f>SUMIFS('C. a Pagar'!$G$7:$G$1048576,'C. a Pagar'!$D$7:$D$1048576,'FC 180'!$B66,'C. a Pagar'!$C$7:$C$1048576,'FC 180'!AP$5)</f>
        <v>0</v>
      </c>
      <c r="AQ66" s="174">
        <f>SUMIFS('C. a Pagar'!$G$7:$G$1048576,'C. a Pagar'!$D$7:$D$1048576,'FC 180'!$B66,'C. a Pagar'!$C$7:$C$1048576,'FC 180'!AQ$5)</f>
        <v>0</v>
      </c>
      <c r="AR66" s="174">
        <f>SUMIFS('C. a Pagar'!$G$7:$G$1048576,'C. a Pagar'!$D$7:$D$1048576,'FC 180'!$B66,'C. a Pagar'!$C$7:$C$1048576,'FC 180'!AR$5)</f>
        <v>0</v>
      </c>
      <c r="AS66" s="174">
        <f>SUMIFS('C. a Pagar'!$G$7:$G$1048576,'C. a Pagar'!$D$7:$D$1048576,'FC 180'!$B66,'C. a Pagar'!$C$7:$C$1048576,'FC 180'!AS$5)</f>
        <v>0</v>
      </c>
      <c r="AT66" s="174">
        <f>SUMIFS('C. a Pagar'!$G$7:$G$1048576,'C. a Pagar'!$D$7:$D$1048576,'FC 180'!$B66,'C. a Pagar'!$C$7:$C$1048576,'FC 180'!AT$5)</f>
        <v>0</v>
      </c>
      <c r="AU66" s="174">
        <f>SUMIFS('C. a Pagar'!$G$7:$G$1048576,'C. a Pagar'!$D$7:$D$1048576,'FC 180'!$B66,'C. a Pagar'!$C$7:$C$1048576,'FC 180'!AU$5)</f>
        <v>0</v>
      </c>
      <c r="AV66" s="174">
        <f>SUMIFS('C. a Pagar'!$G$7:$G$1048576,'C. a Pagar'!$D$7:$D$1048576,'FC 180'!$B66,'C. a Pagar'!$C$7:$C$1048576,'FC 180'!AV$5)</f>
        <v>0</v>
      </c>
      <c r="AW66" s="174">
        <f>SUMIFS('C. a Pagar'!$G$7:$G$1048576,'C. a Pagar'!$D$7:$D$1048576,'FC 180'!$B66,'C. a Pagar'!$C$7:$C$1048576,'FC 180'!AW$5)</f>
        <v>0</v>
      </c>
      <c r="AX66" s="174">
        <f>SUMIFS('C. a Pagar'!$G$7:$G$1048576,'C. a Pagar'!$D$7:$D$1048576,'FC 180'!$B66,'C. a Pagar'!$C$7:$C$1048576,'FC 180'!AX$5)</f>
        <v>0</v>
      </c>
      <c r="AY66" s="174">
        <f>SUMIFS('C. a Pagar'!$G$7:$G$1048576,'C. a Pagar'!$D$7:$D$1048576,'FC 180'!$B66,'C. a Pagar'!$C$7:$C$1048576,'FC 180'!AY$5)</f>
        <v>0</v>
      </c>
      <c r="AZ66" s="174">
        <f>SUMIFS('C. a Pagar'!$G$7:$G$1048576,'C. a Pagar'!$D$7:$D$1048576,'FC 180'!$B66,'C. a Pagar'!$C$7:$C$1048576,'FC 180'!AZ$5)</f>
        <v>0</v>
      </c>
      <c r="BA66" s="174">
        <f>SUMIFS('C. a Pagar'!$G$7:$G$1048576,'C. a Pagar'!$D$7:$D$1048576,'FC 180'!$B66,'C. a Pagar'!$C$7:$C$1048576,'FC 180'!BA$5)</f>
        <v>0</v>
      </c>
      <c r="BB66" s="174">
        <f>SUMIFS('C. a Pagar'!$G$7:$G$1048576,'C. a Pagar'!$D$7:$D$1048576,'FC 180'!$B66,'C. a Pagar'!$C$7:$C$1048576,'FC 180'!BB$5)</f>
        <v>0</v>
      </c>
      <c r="BC66" s="174">
        <f>SUMIFS('C. a Pagar'!$G$7:$G$1048576,'C. a Pagar'!$D$7:$D$1048576,'FC 180'!$B66,'C. a Pagar'!$C$7:$C$1048576,'FC 180'!BC$5)</f>
        <v>0</v>
      </c>
      <c r="BD66" s="174">
        <f>SUMIFS('C. a Pagar'!$G$7:$G$1048576,'C. a Pagar'!$D$7:$D$1048576,'FC 180'!$B66,'C. a Pagar'!$C$7:$C$1048576,'FC 180'!BD$5)</f>
        <v>0</v>
      </c>
      <c r="BE66" s="174">
        <f>SUMIFS('C. a Pagar'!$G$7:$G$1048576,'C. a Pagar'!$D$7:$D$1048576,'FC 180'!$B66,'C. a Pagar'!$C$7:$C$1048576,'FC 180'!BE$5)</f>
        <v>0</v>
      </c>
      <c r="BF66" s="174">
        <f>SUMIFS('C. a Pagar'!$G$7:$G$1048576,'C. a Pagar'!$D$7:$D$1048576,'FC 180'!$B66,'C. a Pagar'!$C$7:$C$1048576,'FC 180'!BF$5)</f>
        <v>0</v>
      </c>
      <c r="BG66" s="174">
        <f>SUMIFS('C. a Pagar'!$G$7:$G$1048576,'C. a Pagar'!$D$7:$D$1048576,'FC 180'!$B66,'C. a Pagar'!$C$7:$C$1048576,'FC 180'!BG$5)</f>
        <v>0</v>
      </c>
      <c r="BH66" s="174">
        <f>SUMIFS('C. a Pagar'!$G$7:$G$1048576,'C. a Pagar'!$D$7:$D$1048576,'FC 180'!$B66,'C. a Pagar'!$C$7:$C$1048576,'FC 180'!BH$5)</f>
        <v>0</v>
      </c>
      <c r="BI66" s="174">
        <f>SUMIFS('C. a Pagar'!$G$7:$G$1048576,'C. a Pagar'!$D$7:$D$1048576,'FC 180'!$B66,'C. a Pagar'!$C$7:$C$1048576,'FC 180'!BI$5)</f>
        <v>0</v>
      </c>
      <c r="BJ66" s="174">
        <f>SUMIFS('C. a Pagar'!$G$7:$G$1048576,'C. a Pagar'!$D$7:$D$1048576,'FC 180'!$B66,'C. a Pagar'!$C$7:$C$1048576,'FC 180'!BJ$5)</f>
        <v>0</v>
      </c>
      <c r="BK66" s="174">
        <f>SUMIFS('C. a Pagar'!$G$7:$G$1048576,'C. a Pagar'!$D$7:$D$1048576,'FC 180'!$B66,'C. a Pagar'!$C$7:$C$1048576,'FC 180'!BK$5)</f>
        <v>0</v>
      </c>
      <c r="BL66" s="174">
        <f>SUMIFS('C. a Pagar'!$G$7:$G$1048576,'C. a Pagar'!$D$7:$D$1048576,'FC 180'!$B66,'C. a Pagar'!$C$7:$C$1048576,'FC 180'!BL$5)</f>
        <v>0</v>
      </c>
      <c r="BM66" s="174">
        <f>SUMIFS('C. a Pagar'!$G$7:$G$1048576,'C. a Pagar'!$D$7:$D$1048576,'FC 180'!$B66,'C. a Pagar'!$C$7:$C$1048576,'FC 180'!BM$5)</f>
        <v>0</v>
      </c>
      <c r="BN66" s="174">
        <f>SUMIFS('C. a Pagar'!$G$7:$G$1048576,'C. a Pagar'!$D$7:$D$1048576,'FC 180'!$B66,'C. a Pagar'!$C$7:$C$1048576,'FC 180'!BN$5)</f>
        <v>0</v>
      </c>
      <c r="BO66" s="179">
        <f t="shared" si="91"/>
        <v>0</v>
      </c>
      <c r="BP66" s="174"/>
      <c r="BQ66" s="174"/>
      <c r="BR66" s="174"/>
      <c r="BS66" s="174"/>
      <c r="BT66" s="174"/>
      <c r="BU66" s="174"/>
      <c r="BV66" s="174"/>
      <c r="BW66" s="174"/>
      <c r="BX66" s="174"/>
      <c r="BY66" s="174"/>
      <c r="BZ66" s="174"/>
      <c r="CA66" s="174"/>
      <c r="CB66" s="174"/>
      <c r="CC66" s="174"/>
      <c r="CD66" s="174"/>
      <c r="CE66" s="174"/>
      <c r="CF66" s="174"/>
      <c r="CG66" s="174"/>
      <c r="CH66" s="174"/>
      <c r="CI66" s="174"/>
      <c r="CJ66" s="174"/>
      <c r="CK66" s="174"/>
      <c r="CL66" s="174"/>
      <c r="CM66" s="174"/>
      <c r="CN66" s="174"/>
      <c r="CO66" s="174"/>
      <c r="CP66" s="174"/>
      <c r="CQ66" s="174"/>
      <c r="CR66" s="174"/>
      <c r="CS66" s="174"/>
      <c r="CT66" s="174"/>
      <c r="CU66" s="179">
        <f t="shared" si="92"/>
        <v>0</v>
      </c>
      <c r="CV66" s="174"/>
      <c r="CW66" s="174"/>
      <c r="CX66" s="174"/>
      <c r="CY66" s="174"/>
      <c r="CZ66" s="174"/>
      <c r="DA66" s="174"/>
      <c r="DB66" s="174"/>
      <c r="DC66" s="174"/>
      <c r="DD66" s="174"/>
      <c r="DE66" s="174"/>
      <c r="DF66" s="174"/>
      <c r="DG66" s="174"/>
      <c r="DH66" s="174"/>
      <c r="DI66" s="174"/>
      <c r="DJ66" s="174"/>
      <c r="DK66" s="174"/>
      <c r="DL66" s="174"/>
      <c r="DM66" s="174"/>
      <c r="DN66" s="174"/>
      <c r="DO66" s="174"/>
      <c r="DP66" s="174"/>
      <c r="DQ66" s="174"/>
      <c r="DR66" s="174"/>
      <c r="DS66" s="174"/>
      <c r="DT66" s="174"/>
      <c r="DU66" s="174"/>
      <c r="DV66" s="174"/>
      <c r="DW66" s="174"/>
      <c r="DX66" s="174"/>
      <c r="DY66" s="174"/>
      <c r="DZ66" s="174"/>
      <c r="EA66" s="179">
        <f t="shared" si="93"/>
        <v>0</v>
      </c>
      <c r="EB66" s="174"/>
      <c r="EC66" s="174"/>
      <c r="ED66" s="174"/>
      <c r="EE66" s="174"/>
      <c r="EF66" s="174"/>
      <c r="EG66" s="174"/>
      <c r="EH66" s="174"/>
      <c r="EI66" s="174"/>
      <c r="EJ66" s="174"/>
      <c r="EK66" s="174"/>
      <c r="EL66" s="174"/>
      <c r="EM66" s="174"/>
      <c r="EN66" s="174"/>
      <c r="EO66" s="174"/>
      <c r="EP66" s="174"/>
      <c r="EQ66" s="174"/>
      <c r="ER66" s="174"/>
      <c r="ES66" s="174"/>
      <c r="ET66" s="174"/>
      <c r="EU66" s="174"/>
      <c r="EV66" s="174"/>
      <c r="EW66" s="174"/>
      <c r="EX66" s="174"/>
      <c r="EY66" s="174"/>
      <c r="EZ66" s="174"/>
      <c r="FA66" s="174"/>
      <c r="FB66" s="174"/>
      <c r="FC66" s="174"/>
      <c r="FD66" s="179">
        <f t="shared" si="94"/>
        <v>0</v>
      </c>
      <c r="FE66" s="174"/>
      <c r="FF66" s="174"/>
      <c r="FG66" s="174"/>
      <c r="FH66" s="174"/>
      <c r="FI66" s="174"/>
      <c r="FJ66" s="174"/>
      <c r="FK66" s="174"/>
      <c r="FL66" s="174"/>
      <c r="FM66" s="174"/>
      <c r="FN66" s="174"/>
      <c r="FO66" s="174"/>
      <c r="FP66" s="174"/>
      <c r="FQ66" s="174"/>
      <c r="FR66" s="174"/>
      <c r="FS66" s="174"/>
      <c r="FT66" s="174"/>
      <c r="FU66" s="174"/>
      <c r="FV66" s="174"/>
      <c r="FW66" s="174"/>
      <c r="FX66" s="174"/>
      <c r="FY66" s="174"/>
      <c r="FZ66" s="174"/>
      <c r="GA66" s="174"/>
      <c r="GB66" s="174"/>
      <c r="GC66" s="174"/>
      <c r="GD66" s="174"/>
      <c r="GE66" s="174"/>
      <c r="GF66" s="174"/>
      <c r="GG66" s="174"/>
      <c r="GH66" s="174"/>
      <c r="GI66" s="174"/>
      <c r="GJ66" s="179">
        <f t="shared" si="95"/>
        <v>0</v>
      </c>
      <c r="GK66" s="174"/>
      <c r="GL66" s="174"/>
      <c r="GM66" s="174"/>
      <c r="GN66" s="174"/>
      <c r="GO66" s="174"/>
      <c r="GP66" s="174"/>
      <c r="GQ66" s="174"/>
      <c r="GR66" s="174"/>
      <c r="GS66" s="174"/>
      <c r="GT66" s="174"/>
      <c r="GU66" s="174"/>
      <c r="GV66" s="174"/>
      <c r="GW66" s="174"/>
      <c r="GX66" s="174"/>
      <c r="GY66" s="174"/>
      <c r="GZ66" s="174"/>
      <c r="HA66" s="174"/>
      <c r="HB66" s="174"/>
      <c r="HC66" s="174"/>
      <c r="HD66" s="174"/>
      <c r="HE66" s="174"/>
      <c r="HF66" s="174"/>
      <c r="HG66" s="174"/>
      <c r="HH66" s="174"/>
      <c r="HI66" s="174"/>
      <c r="HJ66" s="174"/>
      <c r="HK66" s="174"/>
      <c r="HL66" s="174"/>
      <c r="HM66" s="174"/>
      <c r="HN66" s="174"/>
    </row>
    <row r="67" spans="1:222" ht="16.5" hidden="1" outlineLevel="1" thickBot="1" x14ac:dyDescent="0.3">
      <c r="A67" s="53">
        <v>62</v>
      </c>
      <c r="B67" s="56" t="str">
        <f>VLOOKUP(A67,Config!$A$8:$B$176,2,0)</f>
        <v>UNIFORME / EPI</v>
      </c>
      <c r="C67" s="57"/>
      <c r="D67" s="61"/>
      <c r="E67" s="174">
        <f>SUMIFS('C. a Pagar'!$G$7:$G$1048576,'C. a Pagar'!$D$7:$D$1048576,'FC 180'!$B67,'C. a Pagar'!$C$7:$C$1048576,'FC 180'!E$5)</f>
        <v>0</v>
      </c>
      <c r="F67" s="174">
        <f>SUMIFS('C. a Pagar'!$G$7:$G$1048576,'C. a Pagar'!$D$7:$D$1048576,'FC 180'!$B67,'C. a Pagar'!$C$7:$C$1048576,'FC 180'!F$5)</f>
        <v>0</v>
      </c>
      <c r="G67" s="174">
        <f>SUMIFS('C. a Pagar'!$G$7:$G$1048576,'C. a Pagar'!$D$7:$D$1048576,'FC 180'!$B67,'C. a Pagar'!$C$7:$C$1048576,'FC 180'!G$5)</f>
        <v>0</v>
      </c>
      <c r="H67" s="174">
        <f>SUMIFS('C. a Pagar'!$G$7:$G$1048576,'C. a Pagar'!$D$7:$D$1048576,'FC 180'!$B67,'C. a Pagar'!$C$7:$C$1048576,'FC 180'!H$5)</f>
        <v>0</v>
      </c>
      <c r="I67" s="174">
        <f>SUMIFS('C. a Pagar'!$G$7:$G$1048576,'C. a Pagar'!$D$7:$D$1048576,'FC 180'!$B67,'C. a Pagar'!$C$7:$C$1048576,'FC 180'!I$5)</f>
        <v>0</v>
      </c>
      <c r="J67" s="174">
        <f>SUMIFS('C. a Pagar'!$G$7:$G$1048576,'C. a Pagar'!$D$7:$D$1048576,'FC 180'!$B67,'C. a Pagar'!$C$7:$C$1048576,'FC 180'!J$5)</f>
        <v>0</v>
      </c>
      <c r="K67" s="174">
        <f>SUMIFS('C. a Pagar'!$G$7:$G$1048576,'C. a Pagar'!$D$7:$D$1048576,'FC 180'!$B67,'C. a Pagar'!$C$7:$C$1048576,'FC 180'!K$5)</f>
        <v>0</v>
      </c>
      <c r="L67" s="174">
        <f>SUMIFS('C. a Pagar'!$G$7:$G$1048576,'C. a Pagar'!$D$7:$D$1048576,'FC 180'!$B67,'C. a Pagar'!$C$7:$C$1048576,'FC 180'!L$5)</f>
        <v>0</v>
      </c>
      <c r="M67" s="174">
        <f>SUMIFS('C. a Pagar'!$G$7:$G$1048576,'C. a Pagar'!$D$7:$D$1048576,'FC 180'!$B67,'C. a Pagar'!$C$7:$C$1048576,'FC 180'!M$5)</f>
        <v>0</v>
      </c>
      <c r="N67" s="174">
        <f>SUMIFS('C. a Pagar'!$G$7:$G$1048576,'C. a Pagar'!$D$7:$D$1048576,'FC 180'!$B67,'C. a Pagar'!$C$7:$C$1048576,'FC 180'!N$5)</f>
        <v>0</v>
      </c>
      <c r="O67" s="174">
        <f>SUMIFS('C. a Pagar'!$G$7:$G$1048576,'C. a Pagar'!$D$7:$D$1048576,'FC 180'!$B67,'C. a Pagar'!$C$7:$C$1048576,'FC 180'!O$5)</f>
        <v>0</v>
      </c>
      <c r="P67" s="174">
        <f>SUMIFS('C. a Pagar'!$G$7:$G$1048576,'C. a Pagar'!$D$7:$D$1048576,'FC 180'!$B67,'C. a Pagar'!$C$7:$C$1048576,'FC 180'!P$5)</f>
        <v>0</v>
      </c>
      <c r="Q67" s="174">
        <f>SUMIFS('C. a Pagar'!$G$7:$G$1048576,'C. a Pagar'!$D$7:$D$1048576,'FC 180'!$B67,'C. a Pagar'!$C$7:$C$1048576,'FC 180'!Q$5)</f>
        <v>0</v>
      </c>
      <c r="R67" s="174">
        <f>SUMIFS('C. a Pagar'!$G$7:$G$1048576,'C. a Pagar'!$D$7:$D$1048576,'FC 180'!$B67,'C. a Pagar'!$C$7:$C$1048576,'FC 180'!R$5)</f>
        <v>0</v>
      </c>
      <c r="S67" s="174">
        <f>SUMIFS('C. a Pagar'!$G$7:$G$1048576,'C. a Pagar'!$D$7:$D$1048576,'FC 180'!$B67,'C. a Pagar'!$C$7:$C$1048576,'FC 180'!S$5)</f>
        <v>0</v>
      </c>
      <c r="T67" s="174">
        <f>SUMIFS('C. a Pagar'!$G$7:$G$1048576,'C. a Pagar'!$D$7:$D$1048576,'FC 180'!$B67,'C. a Pagar'!$C$7:$C$1048576,'FC 180'!T$5)</f>
        <v>0</v>
      </c>
      <c r="U67" s="174">
        <f>SUMIFS('C. a Pagar'!$G$7:$G$1048576,'C. a Pagar'!$D$7:$D$1048576,'FC 180'!$B67,'C. a Pagar'!$C$7:$C$1048576,'FC 180'!U$5)</f>
        <v>0</v>
      </c>
      <c r="V67" s="174">
        <f>SUMIFS('C. a Pagar'!$G$7:$G$1048576,'C. a Pagar'!$D$7:$D$1048576,'FC 180'!$B67,'C. a Pagar'!$C$7:$C$1048576,'FC 180'!V$5)</f>
        <v>0</v>
      </c>
      <c r="W67" s="174">
        <f>SUMIFS('C. a Pagar'!$G$7:$G$1048576,'C. a Pagar'!$D$7:$D$1048576,'FC 180'!$B67,'C. a Pagar'!$C$7:$C$1048576,'FC 180'!W$5)</f>
        <v>0</v>
      </c>
      <c r="X67" s="174">
        <f>SUMIFS('C. a Pagar'!$G$7:$G$1048576,'C. a Pagar'!$D$7:$D$1048576,'FC 180'!$B67,'C. a Pagar'!$C$7:$C$1048576,'FC 180'!X$5)</f>
        <v>0</v>
      </c>
      <c r="Y67" s="174">
        <f>SUMIFS('C. a Pagar'!$G$7:$G$1048576,'C. a Pagar'!$D$7:$D$1048576,'FC 180'!$B67,'C. a Pagar'!$C$7:$C$1048576,'FC 180'!Y$5)</f>
        <v>0</v>
      </c>
      <c r="Z67" s="174">
        <f>SUMIFS('C. a Pagar'!$G$7:$G$1048576,'C. a Pagar'!$D$7:$D$1048576,'FC 180'!$B67,'C. a Pagar'!$C$7:$C$1048576,'FC 180'!Z$5)</f>
        <v>0</v>
      </c>
      <c r="AA67" s="174">
        <f>SUMIFS('C. a Pagar'!$G$7:$G$1048576,'C. a Pagar'!$D$7:$D$1048576,'FC 180'!$B67,'C. a Pagar'!$C$7:$C$1048576,'FC 180'!AA$5)</f>
        <v>0</v>
      </c>
      <c r="AB67" s="174">
        <f>SUMIFS('C. a Pagar'!$G$7:$G$1048576,'C. a Pagar'!$D$7:$D$1048576,'FC 180'!$B67,'C. a Pagar'!$C$7:$C$1048576,'FC 180'!AB$5)</f>
        <v>0</v>
      </c>
      <c r="AC67" s="174">
        <f>SUMIFS('C. a Pagar'!$G$7:$G$1048576,'C. a Pagar'!$D$7:$D$1048576,'FC 180'!$B67,'C. a Pagar'!$C$7:$C$1048576,'FC 180'!AC$5)</f>
        <v>0</v>
      </c>
      <c r="AD67" s="174">
        <f>SUMIFS('C. a Pagar'!$G$7:$G$1048576,'C. a Pagar'!$D$7:$D$1048576,'FC 180'!$B67,'C. a Pagar'!$C$7:$C$1048576,'FC 180'!AD$5)</f>
        <v>0</v>
      </c>
      <c r="AE67" s="174">
        <f>SUMIFS('C. a Pagar'!$G$7:$G$1048576,'C. a Pagar'!$D$7:$D$1048576,'FC 180'!$B67,'C. a Pagar'!$C$7:$C$1048576,'FC 180'!AE$5)</f>
        <v>3000</v>
      </c>
      <c r="AF67" s="174">
        <f>SUMIFS('C. a Pagar'!$G$7:$G$1048576,'C. a Pagar'!$D$7:$D$1048576,'FC 180'!$B67,'C. a Pagar'!$C$7:$C$1048576,'FC 180'!AF$5)</f>
        <v>0</v>
      </c>
      <c r="AG67" s="174">
        <f>SUMIFS('C. a Pagar'!$G$7:$G$1048576,'C. a Pagar'!$D$7:$D$1048576,'FC 180'!$B67,'C. a Pagar'!$C$7:$C$1048576,'FC 180'!AG$5)</f>
        <v>0</v>
      </c>
      <c r="AH67" s="174">
        <f>SUMIFS('C. a Pagar'!$G$7:$G$1048576,'C. a Pagar'!$D$7:$D$1048576,'FC 180'!$B67,'C. a Pagar'!$C$7:$C$1048576,'FC 180'!AH$5)</f>
        <v>0</v>
      </c>
      <c r="AI67" s="174">
        <f>SUMIFS('C. a Pagar'!$G$7:$G$1048576,'C. a Pagar'!$D$7:$D$1048576,'FC 180'!$B67,'C. a Pagar'!$C$7:$C$1048576,'FC 180'!AI$5)</f>
        <v>0</v>
      </c>
      <c r="AJ67" s="179">
        <f t="shared" si="90"/>
        <v>3000</v>
      </c>
      <c r="AK67" s="174">
        <f>SUMIFS('C. a Pagar'!$G$7:$G$1048576,'C. a Pagar'!$D$7:$D$1048576,'FC 180'!$B67,'C. a Pagar'!$C$7:$C$1048576,'FC 180'!AK$5)</f>
        <v>0</v>
      </c>
      <c r="AL67" s="174">
        <f>SUMIFS('C. a Pagar'!$G$7:$G$1048576,'C. a Pagar'!$D$7:$D$1048576,'FC 180'!$B67,'C. a Pagar'!$C$7:$C$1048576,'FC 180'!AL$5)</f>
        <v>0</v>
      </c>
      <c r="AM67" s="174">
        <f>SUMIFS('C. a Pagar'!$G$7:$G$1048576,'C. a Pagar'!$D$7:$D$1048576,'FC 180'!$B67,'C. a Pagar'!$C$7:$C$1048576,'FC 180'!AM$5)</f>
        <v>0</v>
      </c>
      <c r="AN67" s="174">
        <f>SUMIFS('C. a Pagar'!$G$7:$G$1048576,'C. a Pagar'!$D$7:$D$1048576,'FC 180'!$B67,'C. a Pagar'!$C$7:$C$1048576,'FC 180'!AN$5)</f>
        <v>0</v>
      </c>
      <c r="AO67" s="174">
        <f>SUMIFS('C. a Pagar'!$G$7:$G$1048576,'C. a Pagar'!$D$7:$D$1048576,'FC 180'!$B67,'C. a Pagar'!$C$7:$C$1048576,'FC 180'!AO$5)</f>
        <v>0</v>
      </c>
      <c r="AP67" s="174">
        <f>SUMIFS('C. a Pagar'!$G$7:$G$1048576,'C. a Pagar'!$D$7:$D$1048576,'FC 180'!$B67,'C. a Pagar'!$C$7:$C$1048576,'FC 180'!AP$5)</f>
        <v>0</v>
      </c>
      <c r="AQ67" s="174">
        <f>SUMIFS('C. a Pagar'!$G$7:$G$1048576,'C. a Pagar'!$D$7:$D$1048576,'FC 180'!$B67,'C. a Pagar'!$C$7:$C$1048576,'FC 180'!AQ$5)</f>
        <v>0</v>
      </c>
      <c r="AR67" s="174">
        <f>SUMIFS('C. a Pagar'!$G$7:$G$1048576,'C. a Pagar'!$D$7:$D$1048576,'FC 180'!$B67,'C. a Pagar'!$C$7:$C$1048576,'FC 180'!AR$5)</f>
        <v>0</v>
      </c>
      <c r="AS67" s="174">
        <f>SUMIFS('C. a Pagar'!$G$7:$G$1048576,'C. a Pagar'!$D$7:$D$1048576,'FC 180'!$B67,'C. a Pagar'!$C$7:$C$1048576,'FC 180'!AS$5)</f>
        <v>0</v>
      </c>
      <c r="AT67" s="174">
        <f>SUMIFS('C. a Pagar'!$G$7:$G$1048576,'C. a Pagar'!$D$7:$D$1048576,'FC 180'!$B67,'C. a Pagar'!$C$7:$C$1048576,'FC 180'!AT$5)</f>
        <v>0</v>
      </c>
      <c r="AU67" s="174">
        <f>SUMIFS('C. a Pagar'!$G$7:$G$1048576,'C. a Pagar'!$D$7:$D$1048576,'FC 180'!$B67,'C. a Pagar'!$C$7:$C$1048576,'FC 180'!AU$5)</f>
        <v>0</v>
      </c>
      <c r="AV67" s="174">
        <f>SUMIFS('C. a Pagar'!$G$7:$G$1048576,'C. a Pagar'!$D$7:$D$1048576,'FC 180'!$B67,'C. a Pagar'!$C$7:$C$1048576,'FC 180'!AV$5)</f>
        <v>0</v>
      </c>
      <c r="AW67" s="174">
        <f>SUMIFS('C. a Pagar'!$G$7:$G$1048576,'C. a Pagar'!$D$7:$D$1048576,'FC 180'!$B67,'C. a Pagar'!$C$7:$C$1048576,'FC 180'!AW$5)</f>
        <v>0</v>
      </c>
      <c r="AX67" s="174">
        <f>SUMIFS('C. a Pagar'!$G$7:$G$1048576,'C. a Pagar'!$D$7:$D$1048576,'FC 180'!$B67,'C. a Pagar'!$C$7:$C$1048576,'FC 180'!AX$5)</f>
        <v>0</v>
      </c>
      <c r="AY67" s="174">
        <f>SUMIFS('C. a Pagar'!$G$7:$G$1048576,'C. a Pagar'!$D$7:$D$1048576,'FC 180'!$B67,'C. a Pagar'!$C$7:$C$1048576,'FC 180'!AY$5)</f>
        <v>0</v>
      </c>
      <c r="AZ67" s="174">
        <f>SUMIFS('C. a Pagar'!$G$7:$G$1048576,'C. a Pagar'!$D$7:$D$1048576,'FC 180'!$B67,'C. a Pagar'!$C$7:$C$1048576,'FC 180'!AZ$5)</f>
        <v>0</v>
      </c>
      <c r="BA67" s="174">
        <f>SUMIFS('C. a Pagar'!$G$7:$G$1048576,'C. a Pagar'!$D$7:$D$1048576,'FC 180'!$B67,'C. a Pagar'!$C$7:$C$1048576,'FC 180'!BA$5)</f>
        <v>0</v>
      </c>
      <c r="BB67" s="174">
        <f>SUMIFS('C. a Pagar'!$G$7:$G$1048576,'C. a Pagar'!$D$7:$D$1048576,'FC 180'!$B67,'C. a Pagar'!$C$7:$C$1048576,'FC 180'!BB$5)</f>
        <v>0</v>
      </c>
      <c r="BC67" s="174">
        <f>SUMIFS('C. a Pagar'!$G$7:$G$1048576,'C. a Pagar'!$D$7:$D$1048576,'FC 180'!$B67,'C. a Pagar'!$C$7:$C$1048576,'FC 180'!BC$5)</f>
        <v>0</v>
      </c>
      <c r="BD67" s="174">
        <f>SUMIFS('C. a Pagar'!$G$7:$G$1048576,'C. a Pagar'!$D$7:$D$1048576,'FC 180'!$B67,'C. a Pagar'!$C$7:$C$1048576,'FC 180'!BD$5)</f>
        <v>0</v>
      </c>
      <c r="BE67" s="174">
        <f>SUMIFS('C. a Pagar'!$G$7:$G$1048576,'C. a Pagar'!$D$7:$D$1048576,'FC 180'!$B67,'C. a Pagar'!$C$7:$C$1048576,'FC 180'!BE$5)</f>
        <v>0</v>
      </c>
      <c r="BF67" s="174">
        <f>SUMIFS('C. a Pagar'!$G$7:$G$1048576,'C. a Pagar'!$D$7:$D$1048576,'FC 180'!$B67,'C. a Pagar'!$C$7:$C$1048576,'FC 180'!BF$5)</f>
        <v>0</v>
      </c>
      <c r="BG67" s="174">
        <f>SUMIFS('C. a Pagar'!$G$7:$G$1048576,'C. a Pagar'!$D$7:$D$1048576,'FC 180'!$B67,'C. a Pagar'!$C$7:$C$1048576,'FC 180'!BG$5)</f>
        <v>0</v>
      </c>
      <c r="BH67" s="174">
        <f>SUMIFS('C. a Pagar'!$G$7:$G$1048576,'C. a Pagar'!$D$7:$D$1048576,'FC 180'!$B67,'C. a Pagar'!$C$7:$C$1048576,'FC 180'!BH$5)</f>
        <v>0</v>
      </c>
      <c r="BI67" s="174">
        <f>SUMIFS('C. a Pagar'!$G$7:$G$1048576,'C. a Pagar'!$D$7:$D$1048576,'FC 180'!$B67,'C. a Pagar'!$C$7:$C$1048576,'FC 180'!BI$5)</f>
        <v>0</v>
      </c>
      <c r="BJ67" s="174">
        <f>SUMIFS('C. a Pagar'!$G$7:$G$1048576,'C. a Pagar'!$D$7:$D$1048576,'FC 180'!$B67,'C. a Pagar'!$C$7:$C$1048576,'FC 180'!BJ$5)</f>
        <v>0</v>
      </c>
      <c r="BK67" s="174">
        <f>SUMIFS('C. a Pagar'!$G$7:$G$1048576,'C. a Pagar'!$D$7:$D$1048576,'FC 180'!$B67,'C. a Pagar'!$C$7:$C$1048576,'FC 180'!BK$5)</f>
        <v>0</v>
      </c>
      <c r="BL67" s="174">
        <f>SUMIFS('C. a Pagar'!$G$7:$G$1048576,'C. a Pagar'!$D$7:$D$1048576,'FC 180'!$B67,'C. a Pagar'!$C$7:$C$1048576,'FC 180'!BL$5)</f>
        <v>0</v>
      </c>
      <c r="BM67" s="174">
        <f>SUMIFS('C. a Pagar'!$G$7:$G$1048576,'C. a Pagar'!$D$7:$D$1048576,'FC 180'!$B67,'C. a Pagar'!$C$7:$C$1048576,'FC 180'!BM$5)</f>
        <v>0</v>
      </c>
      <c r="BN67" s="174">
        <f>SUMIFS('C. a Pagar'!$G$7:$G$1048576,'C. a Pagar'!$D$7:$D$1048576,'FC 180'!$B67,'C. a Pagar'!$C$7:$C$1048576,'FC 180'!BN$5)</f>
        <v>0</v>
      </c>
      <c r="BO67" s="179">
        <f t="shared" si="91"/>
        <v>0</v>
      </c>
      <c r="BP67" s="174"/>
      <c r="BQ67" s="174"/>
      <c r="BR67" s="174"/>
      <c r="BS67" s="174"/>
      <c r="BT67" s="174"/>
      <c r="BU67" s="174"/>
      <c r="BV67" s="174"/>
      <c r="BW67" s="174"/>
      <c r="BX67" s="174"/>
      <c r="BY67" s="174"/>
      <c r="BZ67" s="174"/>
      <c r="CA67" s="174"/>
      <c r="CB67" s="174"/>
      <c r="CC67" s="174"/>
      <c r="CD67" s="174"/>
      <c r="CE67" s="174"/>
      <c r="CF67" s="174"/>
      <c r="CG67" s="174"/>
      <c r="CH67" s="174"/>
      <c r="CI67" s="174"/>
      <c r="CJ67" s="174"/>
      <c r="CK67" s="174"/>
      <c r="CL67" s="174"/>
      <c r="CM67" s="174"/>
      <c r="CN67" s="174"/>
      <c r="CO67" s="174"/>
      <c r="CP67" s="174"/>
      <c r="CQ67" s="174"/>
      <c r="CR67" s="174"/>
      <c r="CS67" s="174"/>
      <c r="CT67" s="174"/>
      <c r="CU67" s="179">
        <f t="shared" si="92"/>
        <v>0</v>
      </c>
      <c r="CV67" s="174"/>
      <c r="CW67" s="174"/>
      <c r="CX67" s="174"/>
      <c r="CY67" s="174"/>
      <c r="CZ67" s="174"/>
      <c r="DA67" s="174"/>
      <c r="DB67" s="174"/>
      <c r="DC67" s="174"/>
      <c r="DD67" s="174"/>
      <c r="DE67" s="174"/>
      <c r="DF67" s="174"/>
      <c r="DG67" s="174"/>
      <c r="DH67" s="174"/>
      <c r="DI67" s="174"/>
      <c r="DJ67" s="174"/>
      <c r="DK67" s="174"/>
      <c r="DL67" s="174"/>
      <c r="DM67" s="174"/>
      <c r="DN67" s="174"/>
      <c r="DO67" s="174"/>
      <c r="DP67" s="174"/>
      <c r="DQ67" s="174"/>
      <c r="DR67" s="174"/>
      <c r="DS67" s="174"/>
      <c r="DT67" s="174"/>
      <c r="DU67" s="174"/>
      <c r="DV67" s="174"/>
      <c r="DW67" s="174"/>
      <c r="DX67" s="174"/>
      <c r="DY67" s="174"/>
      <c r="DZ67" s="174"/>
      <c r="EA67" s="179">
        <f t="shared" si="93"/>
        <v>0</v>
      </c>
      <c r="EB67" s="174"/>
      <c r="EC67" s="174"/>
      <c r="ED67" s="174"/>
      <c r="EE67" s="174"/>
      <c r="EF67" s="174"/>
      <c r="EG67" s="174"/>
      <c r="EH67" s="174"/>
      <c r="EI67" s="174"/>
      <c r="EJ67" s="174"/>
      <c r="EK67" s="174"/>
      <c r="EL67" s="174"/>
      <c r="EM67" s="174"/>
      <c r="EN67" s="174"/>
      <c r="EO67" s="174"/>
      <c r="EP67" s="174"/>
      <c r="EQ67" s="174"/>
      <c r="ER67" s="174"/>
      <c r="ES67" s="174"/>
      <c r="ET67" s="174"/>
      <c r="EU67" s="174"/>
      <c r="EV67" s="174"/>
      <c r="EW67" s="174"/>
      <c r="EX67" s="174"/>
      <c r="EY67" s="174"/>
      <c r="EZ67" s="174"/>
      <c r="FA67" s="174"/>
      <c r="FB67" s="174"/>
      <c r="FC67" s="174"/>
      <c r="FD67" s="179">
        <f t="shared" si="94"/>
        <v>0</v>
      </c>
      <c r="FE67" s="174"/>
      <c r="FF67" s="174"/>
      <c r="FG67" s="174"/>
      <c r="FH67" s="174"/>
      <c r="FI67" s="174"/>
      <c r="FJ67" s="174"/>
      <c r="FK67" s="174"/>
      <c r="FL67" s="174"/>
      <c r="FM67" s="174"/>
      <c r="FN67" s="174"/>
      <c r="FO67" s="174"/>
      <c r="FP67" s="174"/>
      <c r="FQ67" s="174"/>
      <c r="FR67" s="174"/>
      <c r="FS67" s="174"/>
      <c r="FT67" s="174"/>
      <c r="FU67" s="174"/>
      <c r="FV67" s="174"/>
      <c r="FW67" s="174"/>
      <c r="FX67" s="174"/>
      <c r="FY67" s="174"/>
      <c r="FZ67" s="174"/>
      <c r="GA67" s="174"/>
      <c r="GB67" s="174"/>
      <c r="GC67" s="174"/>
      <c r="GD67" s="174"/>
      <c r="GE67" s="174"/>
      <c r="GF67" s="174"/>
      <c r="GG67" s="174"/>
      <c r="GH67" s="174"/>
      <c r="GI67" s="174"/>
      <c r="GJ67" s="179">
        <f t="shared" si="95"/>
        <v>0</v>
      </c>
      <c r="GK67" s="174"/>
      <c r="GL67" s="174"/>
      <c r="GM67" s="174"/>
      <c r="GN67" s="174"/>
      <c r="GO67" s="174"/>
      <c r="GP67" s="174"/>
      <c r="GQ67" s="174"/>
      <c r="GR67" s="174"/>
      <c r="GS67" s="174"/>
      <c r="GT67" s="174"/>
      <c r="GU67" s="174"/>
      <c r="GV67" s="174"/>
      <c r="GW67" s="174"/>
      <c r="GX67" s="174"/>
      <c r="GY67" s="174"/>
      <c r="GZ67" s="174"/>
      <c r="HA67" s="174"/>
      <c r="HB67" s="174"/>
      <c r="HC67" s="174"/>
      <c r="HD67" s="174"/>
      <c r="HE67" s="174"/>
      <c r="HF67" s="174"/>
      <c r="HG67" s="174"/>
      <c r="HH67" s="174"/>
      <c r="HI67" s="174"/>
      <c r="HJ67" s="174"/>
      <c r="HK67" s="174"/>
      <c r="HL67" s="174"/>
      <c r="HM67" s="174"/>
      <c r="HN67" s="174"/>
    </row>
    <row r="68" spans="1:222" ht="16.5" hidden="1" outlineLevel="1" thickBot="1" x14ac:dyDescent="0.3">
      <c r="A68" s="53">
        <v>63</v>
      </c>
      <c r="B68" s="56" t="str">
        <f>VLOOKUP(A68,Config!$A$8:$B$176,2,0)</f>
        <v>VALE ALIMENTAÇÃO</v>
      </c>
      <c r="C68" s="57"/>
      <c r="D68" s="61"/>
      <c r="E68" s="174">
        <f>SUMIFS('C. a Pagar'!$G$7:$G$1048576,'C. a Pagar'!$D$7:$D$1048576,'FC 180'!$B68,'C. a Pagar'!$C$7:$C$1048576,'FC 180'!E$5)</f>
        <v>0</v>
      </c>
      <c r="F68" s="174">
        <f>SUMIFS('C. a Pagar'!$G$7:$G$1048576,'C. a Pagar'!$D$7:$D$1048576,'FC 180'!$B68,'C. a Pagar'!$C$7:$C$1048576,'FC 180'!F$5)</f>
        <v>0</v>
      </c>
      <c r="G68" s="174">
        <f>SUMIFS('C. a Pagar'!$G$7:$G$1048576,'C. a Pagar'!$D$7:$D$1048576,'FC 180'!$B68,'C. a Pagar'!$C$7:$C$1048576,'FC 180'!G$5)</f>
        <v>0</v>
      </c>
      <c r="H68" s="174">
        <f>SUMIFS('C. a Pagar'!$G$7:$G$1048576,'C. a Pagar'!$D$7:$D$1048576,'FC 180'!$B68,'C. a Pagar'!$C$7:$C$1048576,'FC 180'!H$5)</f>
        <v>0</v>
      </c>
      <c r="I68" s="174">
        <f>SUMIFS('C. a Pagar'!$G$7:$G$1048576,'C. a Pagar'!$D$7:$D$1048576,'FC 180'!$B68,'C. a Pagar'!$C$7:$C$1048576,'FC 180'!I$5)</f>
        <v>0</v>
      </c>
      <c r="J68" s="174">
        <f>SUMIFS('C. a Pagar'!$G$7:$G$1048576,'C. a Pagar'!$D$7:$D$1048576,'FC 180'!$B68,'C. a Pagar'!$C$7:$C$1048576,'FC 180'!J$5)</f>
        <v>0</v>
      </c>
      <c r="K68" s="174">
        <f>SUMIFS('C. a Pagar'!$G$7:$G$1048576,'C. a Pagar'!$D$7:$D$1048576,'FC 180'!$B68,'C. a Pagar'!$C$7:$C$1048576,'FC 180'!K$5)</f>
        <v>0</v>
      </c>
      <c r="L68" s="174">
        <f>SUMIFS('C. a Pagar'!$G$7:$G$1048576,'C. a Pagar'!$D$7:$D$1048576,'FC 180'!$B68,'C. a Pagar'!$C$7:$C$1048576,'FC 180'!L$5)</f>
        <v>0</v>
      </c>
      <c r="M68" s="174">
        <f>SUMIFS('C. a Pagar'!$G$7:$G$1048576,'C. a Pagar'!$D$7:$D$1048576,'FC 180'!$B68,'C. a Pagar'!$C$7:$C$1048576,'FC 180'!M$5)</f>
        <v>0</v>
      </c>
      <c r="N68" s="174">
        <f>SUMIFS('C. a Pagar'!$G$7:$G$1048576,'C. a Pagar'!$D$7:$D$1048576,'FC 180'!$B68,'C. a Pagar'!$C$7:$C$1048576,'FC 180'!N$5)</f>
        <v>0</v>
      </c>
      <c r="O68" s="174">
        <f>SUMIFS('C. a Pagar'!$G$7:$G$1048576,'C. a Pagar'!$D$7:$D$1048576,'FC 180'!$B68,'C. a Pagar'!$C$7:$C$1048576,'FC 180'!O$5)</f>
        <v>0</v>
      </c>
      <c r="P68" s="174">
        <f>SUMIFS('C. a Pagar'!$G$7:$G$1048576,'C. a Pagar'!$D$7:$D$1048576,'FC 180'!$B68,'C. a Pagar'!$C$7:$C$1048576,'FC 180'!P$5)</f>
        <v>0</v>
      </c>
      <c r="Q68" s="174">
        <f>SUMIFS('C. a Pagar'!$G$7:$G$1048576,'C. a Pagar'!$D$7:$D$1048576,'FC 180'!$B68,'C. a Pagar'!$C$7:$C$1048576,'FC 180'!Q$5)</f>
        <v>0</v>
      </c>
      <c r="R68" s="174">
        <f>SUMIFS('C. a Pagar'!$G$7:$G$1048576,'C. a Pagar'!$D$7:$D$1048576,'FC 180'!$B68,'C. a Pagar'!$C$7:$C$1048576,'FC 180'!R$5)</f>
        <v>0</v>
      </c>
      <c r="S68" s="174">
        <f>SUMIFS('C. a Pagar'!$G$7:$G$1048576,'C. a Pagar'!$D$7:$D$1048576,'FC 180'!$B68,'C. a Pagar'!$C$7:$C$1048576,'FC 180'!S$5)</f>
        <v>0</v>
      </c>
      <c r="T68" s="174">
        <f>SUMIFS('C. a Pagar'!$G$7:$G$1048576,'C. a Pagar'!$D$7:$D$1048576,'FC 180'!$B68,'C. a Pagar'!$C$7:$C$1048576,'FC 180'!T$5)</f>
        <v>0</v>
      </c>
      <c r="U68" s="174">
        <f>SUMIFS('C. a Pagar'!$G$7:$G$1048576,'C. a Pagar'!$D$7:$D$1048576,'FC 180'!$B68,'C. a Pagar'!$C$7:$C$1048576,'FC 180'!U$5)</f>
        <v>0</v>
      </c>
      <c r="V68" s="174">
        <f>SUMIFS('C. a Pagar'!$G$7:$G$1048576,'C. a Pagar'!$D$7:$D$1048576,'FC 180'!$B68,'C. a Pagar'!$C$7:$C$1048576,'FC 180'!V$5)</f>
        <v>0</v>
      </c>
      <c r="W68" s="174">
        <f>SUMIFS('C. a Pagar'!$G$7:$G$1048576,'C. a Pagar'!$D$7:$D$1048576,'FC 180'!$B68,'C. a Pagar'!$C$7:$C$1048576,'FC 180'!W$5)</f>
        <v>0</v>
      </c>
      <c r="X68" s="174">
        <f>SUMIFS('C. a Pagar'!$G$7:$G$1048576,'C. a Pagar'!$D$7:$D$1048576,'FC 180'!$B68,'C. a Pagar'!$C$7:$C$1048576,'FC 180'!X$5)</f>
        <v>0</v>
      </c>
      <c r="Y68" s="174">
        <f>SUMIFS('C. a Pagar'!$G$7:$G$1048576,'C. a Pagar'!$D$7:$D$1048576,'FC 180'!$B68,'C. a Pagar'!$C$7:$C$1048576,'FC 180'!Y$5)</f>
        <v>0</v>
      </c>
      <c r="Z68" s="174">
        <f>SUMIFS('C. a Pagar'!$G$7:$G$1048576,'C. a Pagar'!$D$7:$D$1048576,'FC 180'!$B68,'C. a Pagar'!$C$7:$C$1048576,'FC 180'!Z$5)</f>
        <v>0</v>
      </c>
      <c r="AA68" s="174">
        <f>SUMIFS('C. a Pagar'!$G$7:$G$1048576,'C. a Pagar'!$D$7:$D$1048576,'FC 180'!$B68,'C. a Pagar'!$C$7:$C$1048576,'FC 180'!AA$5)</f>
        <v>0</v>
      </c>
      <c r="AB68" s="174">
        <f>SUMIFS('C. a Pagar'!$G$7:$G$1048576,'C. a Pagar'!$D$7:$D$1048576,'FC 180'!$B68,'C. a Pagar'!$C$7:$C$1048576,'FC 180'!AB$5)</f>
        <v>0</v>
      </c>
      <c r="AC68" s="174">
        <f>SUMIFS('C. a Pagar'!$G$7:$G$1048576,'C. a Pagar'!$D$7:$D$1048576,'FC 180'!$B68,'C. a Pagar'!$C$7:$C$1048576,'FC 180'!AC$5)</f>
        <v>0</v>
      </c>
      <c r="AD68" s="174">
        <f>SUMIFS('C. a Pagar'!$G$7:$G$1048576,'C. a Pagar'!$D$7:$D$1048576,'FC 180'!$B68,'C. a Pagar'!$C$7:$C$1048576,'FC 180'!AD$5)</f>
        <v>0</v>
      </c>
      <c r="AE68" s="174">
        <f>SUMIFS('C. a Pagar'!$G$7:$G$1048576,'C. a Pagar'!$D$7:$D$1048576,'FC 180'!$B68,'C. a Pagar'!$C$7:$C$1048576,'FC 180'!AE$5)</f>
        <v>0</v>
      </c>
      <c r="AF68" s="174">
        <f>SUMIFS('C. a Pagar'!$G$7:$G$1048576,'C. a Pagar'!$D$7:$D$1048576,'FC 180'!$B68,'C. a Pagar'!$C$7:$C$1048576,'FC 180'!AF$5)</f>
        <v>0</v>
      </c>
      <c r="AG68" s="174">
        <f>SUMIFS('C. a Pagar'!$G$7:$G$1048576,'C. a Pagar'!$D$7:$D$1048576,'FC 180'!$B68,'C. a Pagar'!$C$7:$C$1048576,'FC 180'!AG$5)</f>
        <v>0</v>
      </c>
      <c r="AH68" s="174">
        <f>SUMIFS('C. a Pagar'!$G$7:$G$1048576,'C. a Pagar'!$D$7:$D$1048576,'FC 180'!$B68,'C. a Pagar'!$C$7:$C$1048576,'FC 180'!AH$5)</f>
        <v>0</v>
      </c>
      <c r="AI68" s="174">
        <f>SUMIFS('C. a Pagar'!$G$7:$G$1048576,'C. a Pagar'!$D$7:$D$1048576,'FC 180'!$B68,'C. a Pagar'!$C$7:$C$1048576,'FC 180'!AI$5)</f>
        <v>0</v>
      </c>
      <c r="AJ68" s="179">
        <f t="shared" si="90"/>
        <v>0</v>
      </c>
      <c r="AK68" s="174">
        <f>SUMIFS('C. a Pagar'!$G$7:$G$1048576,'C. a Pagar'!$D$7:$D$1048576,'FC 180'!$B68,'C. a Pagar'!$C$7:$C$1048576,'FC 180'!AK$5)</f>
        <v>0</v>
      </c>
      <c r="AL68" s="174">
        <f>SUMIFS('C. a Pagar'!$G$7:$G$1048576,'C. a Pagar'!$D$7:$D$1048576,'FC 180'!$B68,'C. a Pagar'!$C$7:$C$1048576,'FC 180'!AL$5)</f>
        <v>0</v>
      </c>
      <c r="AM68" s="174">
        <f>SUMIFS('C. a Pagar'!$G$7:$G$1048576,'C. a Pagar'!$D$7:$D$1048576,'FC 180'!$B68,'C. a Pagar'!$C$7:$C$1048576,'FC 180'!AM$5)</f>
        <v>0</v>
      </c>
      <c r="AN68" s="174">
        <f>SUMIFS('C. a Pagar'!$G$7:$G$1048576,'C. a Pagar'!$D$7:$D$1048576,'FC 180'!$B68,'C. a Pagar'!$C$7:$C$1048576,'FC 180'!AN$5)</f>
        <v>0</v>
      </c>
      <c r="AO68" s="174">
        <f>SUMIFS('C. a Pagar'!$G$7:$G$1048576,'C. a Pagar'!$D$7:$D$1048576,'FC 180'!$B68,'C. a Pagar'!$C$7:$C$1048576,'FC 180'!AO$5)</f>
        <v>0</v>
      </c>
      <c r="AP68" s="174">
        <f>SUMIFS('C. a Pagar'!$G$7:$G$1048576,'C. a Pagar'!$D$7:$D$1048576,'FC 180'!$B68,'C. a Pagar'!$C$7:$C$1048576,'FC 180'!AP$5)</f>
        <v>0</v>
      </c>
      <c r="AQ68" s="174">
        <f>SUMIFS('C. a Pagar'!$G$7:$G$1048576,'C. a Pagar'!$D$7:$D$1048576,'FC 180'!$B68,'C. a Pagar'!$C$7:$C$1048576,'FC 180'!AQ$5)</f>
        <v>0</v>
      </c>
      <c r="AR68" s="174">
        <f>SUMIFS('C. a Pagar'!$G$7:$G$1048576,'C. a Pagar'!$D$7:$D$1048576,'FC 180'!$B68,'C. a Pagar'!$C$7:$C$1048576,'FC 180'!AR$5)</f>
        <v>0</v>
      </c>
      <c r="AS68" s="174">
        <f>SUMIFS('C. a Pagar'!$G$7:$G$1048576,'C. a Pagar'!$D$7:$D$1048576,'FC 180'!$B68,'C. a Pagar'!$C$7:$C$1048576,'FC 180'!AS$5)</f>
        <v>0</v>
      </c>
      <c r="AT68" s="174">
        <f>SUMIFS('C. a Pagar'!$G$7:$G$1048576,'C. a Pagar'!$D$7:$D$1048576,'FC 180'!$B68,'C. a Pagar'!$C$7:$C$1048576,'FC 180'!AT$5)</f>
        <v>0</v>
      </c>
      <c r="AU68" s="174">
        <f>SUMIFS('C. a Pagar'!$G$7:$G$1048576,'C. a Pagar'!$D$7:$D$1048576,'FC 180'!$B68,'C. a Pagar'!$C$7:$C$1048576,'FC 180'!AU$5)</f>
        <v>0</v>
      </c>
      <c r="AV68" s="174">
        <f>SUMIFS('C. a Pagar'!$G$7:$G$1048576,'C. a Pagar'!$D$7:$D$1048576,'FC 180'!$B68,'C. a Pagar'!$C$7:$C$1048576,'FC 180'!AV$5)</f>
        <v>0</v>
      </c>
      <c r="AW68" s="174">
        <f>SUMIFS('C. a Pagar'!$G$7:$G$1048576,'C. a Pagar'!$D$7:$D$1048576,'FC 180'!$B68,'C. a Pagar'!$C$7:$C$1048576,'FC 180'!AW$5)</f>
        <v>0</v>
      </c>
      <c r="AX68" s="174">
        <f>SUMIFS('C. a Pagar'!$G$7:$G$1048576,'C. a Pagar'!$D$7:$D$1048576,'FC 180'!$B68,'C. a Pagar'!$C$7:$C$1048576,'FC 180'!AX$5)</f>
        <v>0</v>
      </c>
      <c r="AY68" s="174">
        <f>SUMIFS('C. a Pagar'!$G$7:$G$1048576,'C. a Pagar'!$D$7:$D$1048576,'FC 180'!$B68,'C. a Pagar'!$C$7:$C$1048576,'FC 180'!AY$5)</f>
        <v>0</v>
      </c>
      <c r="AZ68" s="174">
        <f>SUMIFS('C. a Pagar'!$G$7:$G$1048576,'C. a Pagar'!$D$7:$D$1048576,'FC 180'!$B68,'C. a Pagar'!$C$7:$C$1048576,'FC 180'!AZ$5)</f>
        <v>0</v>
      </c>
      <c r="BA68" s="174">
        <f>SUMIFS('C. a Pagar'!$G$7:$G$1048576,'C. a Pagar'!$D$7:$D$1048576,'FC 180'!$B68,'C. a Pagar'!$C$7:$C$1048576,'FC 180'!BA$5)</f>
        <v>0</v>
      </c>
      <c r="BB68" s="174">
        <f>SUMIFS('C. a Pagar'!$G$7:$G$1048576,'C. a Pagar'!$D$7:$D$1048576,'FC 180'!$B68,'C. a Pagar'!$C$7:$C$1048576,'FC 180'!BB$5)</f>
        <v>0</v>
      </c>
      <c r="BC68" s="174">
        <f>SUMIFS('C. a Pagar'!$G$7:$G$1048576,'C. a Pagar'!$D$7:$D$1048576,'FC 180'!$B68,'C. a Pagar'!$C$7:$C$1048576,'FC 180'!BC$5)</f>
        <v>0</v>
      </c>
      <c r="BD68" s="174">
        <f>SUMIFS('C. a Pagar'!$G$7:$G$1048576,'C. a Pagar'!$D$7:$D$1048576,'FC 180'!$B68,'C. a Pagar'!$C$7:$C$1048576,'FC 180'!BD$5)</f>
        <v>0</v>
      </c>
      <c r="BE68" s="174">
        <f>SUMIFS('C. a Pagar'!$G$7:$G$1048576,'C. a Pagar'!$D$7:$D$1048576,'FC 180'!$B68,'C. a Pagar'!$C$7:$C$1048576,'FC 180'!BE$5)</f>
        <v>0</v>
      </c>
      <c r="BF68" s="174">
        <f>SUMIFS('C. a Pagar'!$G$7:$G$1048576,'C. a Pagar'!$D$7:$D$1048576,'FC 180'!$B68,'C. a Pagar'!$C$7:$C$1048576,'FC 180'!BF$5)</f>
        <v>0</v>
      </c>
      <c r="BG68" s="174">
        <f>SUMIFS('C. a Pagar'!$G$7:$G$1048576,'C. a Pagar'!$D$7:$D$1048576,'FC 180'!$B68,'C. a Pagar'!$C$7:$C$1048576,'FC 180'!BG$5)</f>
        <v>0</v>
      </c>
      <c r="BH68" s="174">
        <f>SUMIFS('C. a Pagar'!$G$7:$G$1048576,'C. a Pagar'!$D$7:$D$1048576,'FC 180'!$B68,'C. a Pagar'!$C$7:$C$1048576,'FC 180'!BH$5)</f>
        <v>0</v>
      </c>
      <c r="BI68" s="174">
        <f>SUMIFS('C. a Pagar'!$G$7:$G$1048576,'C. a Pagar'!$D$7:$D$1048576,'FC 180'!$B68,'C. a Pagar'!$C$7:$C$1048576,'FC 180'!BI$5)</f>
        <v>0</v>
      </c>
      <c r="BJ68" s="174">
        <f>SUMIFS('C. a Pagar'!$G$7:$G$1048576,'C. a Pagar'!$D$7:$D$1048576,'FC 180'!$B68,'C. a Pagar'!$C$7:$C$1048576,'FC 180'!BJ$5)</f>
        <v>0</v>
      </c>
      <c r="BK68" s="174">
        <f>SUMIFS('C. a Pagar'!$G$7:$G$1048576,'C. a Pagar'!$D$7:$D$1048576,'FC 180'!$B68,'C. a Pagar'!$C$7:$C$1048576,'FC 180'!BK$5)</f>
        <v>0</v>
      </c>
      <c r="BL68" s="174">
        <f>SUMIFS('C. a Pagar'!$G$7:$G$1048576,'C. a Pagar'!$D$7:$D$1048576,'FC 180'!$B68,'C. a Pagar'!$C$7:$C$1048576,'FC 180'!BL$5)</f>
        <v>0</v>
      </c>
      <c r="BM68" s="174">
        <f>SUMIFS('C. a Pagar'!$G$7:$G$1048576,'C. a Pagar'!$D$7:$D$1048576,'FC 180'!$B68,'C. a Pagar'!$C$7:$C$1048576,'FC 180'!BM$5)</f>
        <v>0</v>
      </c>
      <c r="BN68" s="174">
        <f>SUMIFS('C. a Pagar'!$G$7:$G$1048576,'C. a Pagar'!$D$7:$D$1048576,'FC 180'!$B68,'C. a Pagar'!$C$7:$C$1048576,'FC 180'!BN$5)</f>
        <v>0</v>
      </c>
      <c r="BO68" s="179">
        <f t="shared" si="91"/>
        <v>0</v>
      </c>
      <c r="BP68" s="174"/>
      <c r="BQ68" s="174"/>
      <c r="BR68" s="174"/>
      <c r="BS68" s="174"/>
      <c r="BT68" s="174"/>
      <c r="BU68" s="174"/>
      <c r="BV68" s="174"/>
      <c r="BW68" s="174"/>
      <c r="BX68" s="174"/>
      <c r="BY68" s="174"/>
      <c r="BZ68" s="174"/>
      <c r="CA68" s="174"/>
      <c r="CB68" s="174"/>
      <c r="CC68" s="174"/>
      <c r="CD68" s="174"/>
      <c r="CE68" s="174"/>
      <c r="CF68" s="174"/>
      <c r="CG68" s="174"/>
      <c r="CH68" s="174"/>
      <c r="CI68" s="174"/>
      <c r="CJ68" s="174"/>
      <c r="CK68" s="174"/>
      <c r="CL68" s="174"/>
      <c r="CM68" s="174"/>
      <c r="CN68" s="174"/>
      <c r="CO68" s="174"/>
      <c r="CP68" s="174"/>
      <c r="CQ68" s="174"/>
      <c r="CR68" s="174"/>
      <c r="CS68" s="174"/>
      <c r="CT68" s="174"/>
      <c r="CU68" s="179">
        <f t="shared" si="92"/>
        <v>0</v>
      </c>
      <c r="CV68" s="174"/>
      <c r="CW68" s="174"/>
      <c r="CX68" s="174"/>
      <c r="CY68" s="174"/>
      <c r="CZ68" s="174"/>
      <c r="DA68" s="174"/>
      <c r="DB68" s="174"/>
      <c r="DC68" s="174"/>
      <c r="DD68" s="174"/>
      <c r="DE68" s="174"/>
      <c r="DF68" s="174"/>
      <c r="DG68" s="174"/>
      <c r="DH68" s="174"/>
      <c r="DI68" s="174"/>
      <c r="DJ68" s="174"/>
      <c r="DK68" s="174"/>
      <c r="DL68" s="174"/>
      <c r="DM68" s="174"/>
      <c r="DN68" s="174"/>
      <c r="DO68" s="174"/>
      <c r="DP68" s="174"/>
      <c r="DQ68" s="174"/>
      <c r="DR68" s="174"/>
      <c r="DS68" s="174"/>
      <c r="DT68" s="174"/>
      <c r="DU68" s="174"/>
      <c r="DV68" s="174"/>
      <c r="DW68" s="174"/>
      <c r="DX68" s="174"/>
      <c r="DY68" s="174"/>
      <c r="DZ68" s="174"/>
      <c r="EA68" s="179">
        <f t="shared" si="93"/>
        <v>0</v>
      </c>
      <c r="EB68" s="174"/>
      <c r="EC68" s="174"/>
      <c r="ED68" s="174"/>
      <c r="EE68" s="174"/>
      <c r="EF68" s="174"/>
      <c r="EG68" s="174"/>
      <c r="EH68" s="174"/>
      <c r="EI68" s="174"/>
      <c r="EJ68" s="174"/>
      <c r="EK68" s="174"/>
      <c r="EL68" s="174"/>
      <c r="EM68" s="174"/>
      <c r="EN68" s="174"/>
      <c r="EO68" s="174"/>
      <c r="EP68" s="174"/>
      <c r="EQ68" s="174"/>
      <c r="ER68" s="174"/>
      <c r="ES68" s="174"/>
      <c r="ET68" s="174"/>
      <c r="EU68" s="174"/>
      <c r="EV68" s="174"/>
      <c r="EW68" s="174"/>
      <c r="EX68" s="174"/>
      <c r="EY68" s="174"/>
      <c r="EZ68" s="174"/>
      <c r="FA68" s="174"/>
      <c r="FB68" s="174"/>
      <c r="FC68" s="174"/>
      <c r="FD68" s="179">
        <f t="shared" si="94"/>
        <v>0</v>
      </c>
      <c r="FE68" s="174"/>
      <c r="FF68" s="174"/>
      <c r="FG68" s="174"/>
      <c r="FH68" s="174"/>
      <c r="FI68" s="174"/>
      <c r="FJ68" s="174"/>
      <c r="FK68" s="174"/>
      <c r="FL68" s="174"/>
      <c r="FM68" s="174"/>
      <c r="FN68" s="174"/>
      <c r="FO68" s="174"/>
      <c r="FP68" s="174"/>
      <c r="FQ68" s="174"/>
      <c r="FR68" s="174"/>
      <c r="FS68" s="174"/>
      <c r="FT68" s="174"/>
      <c r="FU68" s="174"/>
      <c r="FV68" s="174"/>
      <c r="FW68" s="174"/>
      <c r="FX68" s="174"/>
      <c r="FY68" s="174"/>
      <c r="FZ68" s="174"/>
      <c r="GA68" s="174"/>
      <c r="GB68" s="174"/>
      <c r="GC68" s="174"/>
      <c r="GD68" s="174"/>
      <c r="GE68" s="174"/>
      <c r="GF68" s="174"/>
      <c r="GG68" s="174"/>
      <c r="GH68" s="174"/>
      <c r="GI68" s="174"/>
      <c r="GJ68" s="179">
        <f t="shared" si="95"/>
        <v>0</v>
      </c>
      <c r="GK68" s="174"/>
      <c r="GL68" s="174"/>
      <c r="GM68" s="174"/>
      <c r="GN68" s="174"/>
      <c r="GO68" s="174"/>
      <c r="GP68" s="174"/>
      <c r="GQ68" s="174"/>
      <c r="GR68" s="174"/>
      <c r="GS68" s="174"/>
      <c r="GT68" s="174"/>
      <c r="GU68" s="174"/>
      <c r="GV68" s="174"/>
      <c r="GW68" s="174"/>
      <c r="GX68" s="174"/>
      <c r="GY68" s="174"/>
      <c r="GZ68" s="174"/>
      <c r="HA68" s="174"/>
      <c r="HB68" s="174"/>
      <c r="HC68" s="174"/>
      <c r="HD68" s="174"/>
      <c r="HE68" s="174"/>
      <c r="HF68" s="174"/>
      <c r="HG68" s="174"/>
      <c r="HH68" s="174"/>
      <c r="HI68" s="174"/>
      <c r="HJ68" s="174"/>
      <c r="HK68" s="174"/>
      <c r="HL68" s="174"/>
      <c r="HM68" s="174"/>
      <c r="HN68" s="174"/>
    </row>
    <row r="69" spans="1:222" hidden="1" outlineLevel="1" x14ac:dyDescent="0.25">
      <c r="A69" s="53">
        <v>64</v>
      </c>
      <c r="B69" s="222" t="str">
        <f>VLOOKUP(A69,Config!$A$8:$B$176,2,0)</f>
        <v>VALE TRANSPORTE</v>
      </c>
      <c r="C69" s="223"/>
      <c r="D69" s="61"/>
      <c r="E69" s="174">
        <f>SUMIFS('C. a Pagar'!$G$7:$G$1048576,'C. a Pagar'!$D$7:$D$1048576,'FC 180'!$B69,'C. a Pagar'!$C$7:$C$1048576,'FC 180'!E$5)</f>
        <v>0</v>
      </c>
      <c r="F69" s="174">
        <f>SUMIFS('C. a Pagar'!$G$7:$G$1048576,'C. a Pagar'!$D$7:$D$1048576,'FC 180'!$B69,'C. a Pagar'!$C$7:$C$1048576,'FC 180'!F$5)</f>
        <v>0</v>
      </c>
      <c r="G69" s="174">
        <f>SUMIFS('C. a Pagar'!$G$7:$G$1048576,'C. a Pagar'!$D$7:$D$1048576,'FC 180'!$B69,'C. a Pagar'!$C$7:$C$1048576,'FC 180'!G$5)</f>
        <v>0</v>
      </c>
      <c r="H69" s="174">
        <f>SUMIFS('C. a Pagar'!$G$7:$G$1048576,'C. a Pagar'!$D$7:$D$1048576,'FC 180'!$B69,'C. a Pagar'!$C$7:$C$1048576,'FC 180'!H$5)</f>
        <v>0</v>
      </c>
      <c r="I69" s="174">
        <f>SUMIFS('C. a Pagar'!$G$7:$G$1048576,'C. a Pagar'!$D$7:$D$1048576,'FC 180'!$B69,'C. a Pagar'!$C$7:$C$1048576,'FC 180'!I$5)</f>
        <v>0</v>
      </c>
      <c r="J69" s="174">
        <f>SUMIFS('C. a Pagar'!$G$7:$G$1048576,'C. a Pagar'!$D$7:$D$1048576,'FC 180'!$B69,'C. a Pagar'!$C$7:$C$1048576,'FC 180'!J$5)</f>
        <v>0</v>
      </c>
      <c r="K69" s="174">
        <f>SUMIFS('C. a Pagar'!$G$7:$G$1048576,'C. a Pagar'!$D$7:$D$1048576,'FC 180'!$B69,'C. a Pagar'!$C$7:$C$1048576,'FC 180'!K$5)</f>
        <v>0</v>
      </c>
      <c r="L69" s="174">
        <f>SUMIFS('C. a Pagar'!$G$7:$G$1048576,'C. a Pagar'!$D$7:$D$1048576,'FC 180'!$B69,'C. a Pagar'!$C$7:$C$1048576,'FC 180'!L$5)</f>
        <v>0</v>
      </c>
      <c r="M69" s="174">
        <f>SUMIFS('C. a Pagar'!$G$7:$G$1048576,'C. a Pagar'!$D$7:$D$1048576,'FC 180'!$B69,'C. a Pagar'!$C$7:$C$1048576,'FC 180'!M$5)</f>
        <v>0</v>
      </c>
      <c r="N69" s="174">
        <f>SUMIFS('C. a Pagar'!$G$7:$G$1048576,'C. a Pagar'!$D$7:$D$1048576,'FC 180'!$B69,'C. a Pagar'!$C$7:$C$1048576,'FC 180'!N$5)</f>
        <v>0</v>
      </c>
      <c r="O69" s="174">
        <f>SUMIFS('C. a Pagar'!$G$7:$G$1048576,'C. a Pagar'!$D$7:$D$1048576,'FC 180'!$B69,'C. a Pagar'!$C$7:$C$1048576,'FC 180'!O$5)</f>
        <v>0</v>
      </c>
      <c r="P69" s="174">
        <f>SUMIFS('C. a Pagar'!$G$7:$G$1048576,'C. a Pagar'!$D$7:$D$1048576,'FC 180'!$B69,'C. a Pagar'!$C$7:$C$1048576,'FC 180'!P$5)</f>
        <v>0</v>
      </c>
      <c r="Q69" s="174">
        <f>SUMIFS('C. a Pagar'!$G$7:$G$1048576,'C. a Pagar'!$D$7:$D$1048576,'FC 180'!$B69,'C. a Pagar'!$C$7:$C$1048576,'FC 180'!Q$5)</f>
        <v>0</v>
      </c>
      <c r="R69" s="174">
        <f>SUMIFS('C. a Pagar'!$G$7:$G$1048576,'C. a Pagar'!$D$7:$D$1048576,'FC 180'!$B69,'C. a Pagar'!$C$7:$C$1048576,'FC 180'!R$5)</f>
        <v>0</v>
      </c>
      <c r="S69" s="174">
        <f>SUMIFS('C. a Pagar'!$G$7:$G$1048576,'C. a Pagar'!$D$7:$D$1048576,'FC 180'!$B69,'C. a Pagar'!$C$7:$C$1048576,'FC 180'!S$5)</f>
        <v>0</v>
      </c>
      <c r="T69" s="174">
        <f>SUMIFS('C. a Pagar'!$G$7:$G$1048576,'C. a Pagar'!$D$7:$D$1048576,'FC 180'!$B69,'C. a Pagar'!$C$7:$C$1048576,'FC 180'!T$5)</f>
        <v>0</v>
      </c>
      <c r="U69" s="174">
        <f>SUMIFS('C. a Pagar'!$G$7:$G$1048576,'C. a Pagar'!$D$7:$D$1048576,'FC 180'!$B69,'C. a Pagar'!$C$7:$C$1048576,'FC 180'!U$5)</f>
        <v>0</v>
      </c>
      <c r="V69" s="174">
        <f>SUMIFS('C. a Pagar'!$G$7:$G$1048576,'C. a Pagar'!$D$7:$D$1048576,'FC 180'!$B69,'C. a Pagar'!$C$7:$C$1048576,'FC 180'!V$5)</f>
        <v>0</v>
      </c>
      <c r="W69" s="174">
        <f>SUMIFS('C. a Pagar'!$G$7:$G$1048576,'C. a Pagar'!$D$7:$D$1048576,'FC 180'!$B69,'C. a Pagar'!$C$7:$C$1048576,'FC 180'!W$5)</f>
        <v>0</v>
      </c>
      <c r="X69" s="174">
        <f>SUMIFS('C. a Pagar'!$G$7:$G$1048576,'C. a Pagar'!$D$7:$D$1048576,'FC 180'!$B69,'C. a Pagar'!$C$7:$C$1048576,'FC 180'!X$5)</f>
        <v>0</v>
      </c>
      <c r="Y69" s="174">
        <f>SUMIFS('C. a Pagar'!$G$7:$G$1048576,'C. a Pagar'!$D$7:$D$1048576,'FC 180'!$B69,'C. a Pagar'!$C$7:$C$1048576,'FC 180'!Y$5)</f>
        <v>0</v>
      </c>
      <c r="Z69" s="174">
        <f>SUMIFS('C. a Pagar'!$G$7:$G$1048576,'C. a Pagar'!$D$7:$D$1048576,'FC 180'!$B69,'C. a Pagar'!$C$7:$C$1048576,'FC 180'!Z$5)</f>
        <v>0</v>
      </c>
      <c r="AA69" s="174">
        <f>SUMIFS('C. a Pagar'!$G$7:$G$1048576,'C. a Pagar'!$D$7:$D$1048576,'FC 180'!$B69,'C. a Pagar'!$C$7:$C$1048576,'FC 180'!AA$5)</f>
        <v>0</v>
      </c>
      <c r="AB69" s="174">
        <f>SUMIFS('C. a Pagar'!$G$7:$G$1048576,'C. a Pagar'!$D$7:$D$1048576,'FC 180'!$B69,'C. a Pagar'!$C$7:$C$1048576,'FC 180'!AB$5)</f>
        <v>0</v>
      </c>
      <c r="AC69" s="174">
        <f>SUMIFS('C. a Pagar'!$G$7:$G$1048576,'C. a Pagar'!$D$7:$D$1048576,'FC 180'!$B69,'C. a Pagar'!$C$7:$C$1048576,'FC 180'!AC$5)</f>
        <v>0</v>
      </c>
      <c r="AD69" s="174">
        <f>SUMIFS('C. a Pagar'!$G$7:$G$1048576,'C. a Pagar'!$D$7:$D$1048576,'FC 180'!$B69,'C. a Pagar'!$C$7:$C$1048576,'FC 180'!AD$5)</f>
        <v>0</v>
      </c>
      <c r="AE69" s="174">
        <f>SUMIFS('C. a Pagar'!$G$7:$G$1048576,'C. a Pagar'!$D$7:$D$1048576,'FC 180'!$B69,'C. a Pagar'!$C$7:$C$1048576,'FC 180'!AE$5)</f>
        <v>0</v>
      </c>
      <c r="AF69" s="174">
        <f>SUMIFS('C. a Pagar'!$G$7:$G$1048576,'C. a Pagar'!$D$7:$D$1048576,'FC 180'!$B69,'C. a Pagar'!$C$7:$C$1048576,'FC 180'!AF$5)</f>
        <v>0</v>
      </c>
      <c r="AG69" s="174">
        <f>SUMIFS('C. a Pagar'!$G$7:$G$1048576,'C. a Pagar'!$D$7:$D$1048576,'FC 180'!$B69,'C. a Pagar'!$C$7:$C$1048576,'FC 180'!AG$5)</f>
        <v>0</v>
      </c>
      <c r="AH69" s="174">
        <f>SUMIFS('C. a Pagar'!$G$7:$G$1048576,'C. a Pagar'!$D$7:$D$1048576,'FC 180'!$B69,'C. a Pagar'!$C$7:$C$1048576,'FC 180'!AH$5)</f>
        <v>0</v>
      </c>
      <c r="AI69" s="174">
        <f>SUMIFS('C. a Pagar'!$G$7:$G$1048576,'C. a Pagar'!$D$7:$D$1048576,'FC 180'!$B69,'C. a Pagar'!$C$7:$C$1048576,'FC 180'!AI$5)</f>
        <v>0</v>
      </c>
      <c r="AJ69" s="180">
        <f t="shared" si="90"/>
        <v>0</v>
      </c>
      <c r="AK69" s="174">
        <f>SUMIFS('C. a Pagar'!$G$7:$G$1048576,'C. a Pagar'!$D$7:$D$1048576,'FC 180'!$B69,'C. a Pagar'!$C$7:$C$1048576,'FC 180'!AK$5)</f>
        <v>0</v>
      </c>
      <c r="AL69" s="174">
        <f>SUMIFS('C. a Pagar'!$G$7:$G$1048576,'C. a Pagar'!$D$7:$D$1048576,'FC 180'!$B69,'C. a Pagar'!$C$7:$C$1048576,'FC 180'!AL$5)</f>
        <v>0</v>
      </c>
      <c r="AM69" s="174">
        <f>SUMIFS('C. a Pagar'!$G$7:$G$1048576,'C. a Pagar'!$D$7:$D$1048576,'FC 180'!$B69,'C. a Pagar'!$C$7:$C$1048576,'FC 180'!AM$5)</f>
        <v>3500</v>
      </c>
      <c r="AN69" s="174">
        <f>SUMIFS('C. a Pagar'!$G$7:$G$1048576,'C. a Pagar'!$D$7:$D$1048576,'FC 180'!$B69,'C. a Pagar'!$C$7:$C$1048576,'FC 180'!AN$5)</f>
        <v>0</v>
      </c>
      <c r="AO69" s="174">
        <f>SUMIFS('C. a Pagar'!$G$7:$G$1048576,'C. a Pagar'!$D$7:$D$1048576,'FC 180'!$B69,'C. a Pagar'!$C$7:$C$1048576,'FC 180'!AO$5)</f>
        <v>0</v>
      </c>
      <c r="AP69" s="174">
        <f>SUMIFS('C. a Pagar'!$G$7:$G$1048576,'C. a Pagar'!$D$7:$D$1048576,'FC 180'!$B69,'C. a Pagar'!$C$7:$C$1048576,'FC 180'!AP$5)</f>
        <v>0</v>
      </c>
      <c r="AQ69" s="174">
        <f>SUMIFS('C. a Pagar'!$G$7:$G$1048576,'C. a Pagar'!$D$7:$D$1048576,'FC 180'!$B69,'C. a Pagar'!$C$7:$C$1048576,'FC 180'!AQ$5)</f>
        <v>0</v>
      </c>
      <c r="AR69" s="174">
        <f>SUMIFS('C. a Pagar'!$G$7:$G$1048576,'C. a Pagar'!$D$7:$D$1048576,'FC 180'!$B69,'C. a Pagar'!$C$7:$C$1048576,'FC 180'!AR$5)</f>
        <v>0</v>
      </c>
      <c r="AS69" s="174">
        <f>SUMIFS('C. a Pagar'!$G$7:$G$1048576,'C. a Pagar'!$D$7:$D$1048576,'FC 180'!$B69,'C. a Pagar'!$C$7:$C$1048576,'FC 180'!AS$5)</f>
        <v>0</v>
      </c>
      <c r="AT69" s="174">
        <f>SUMIFS('C. a Pagar'!$G$7:$G$1048576,'C. a Pagar'!$D$7:$D$1048576,'FC 180'!$B69,'C. a Pagar'!$C$7:$C$1048576,'FC 180'!AT$5)</f>
        <v>0</v>
      </c>
      <c r="AU69" s="174">
        <f>SUMIFS('C. a Pagar'!$G$7:$G$1048576,'C. a Pagar'!$D$7:$D$1048576,'FC 180'!$B69,'C. a Pagar'!$C$7:$C$1048576,'FC 180'!AU$5)</f>
        <v>0</v>
      </c>
      <c r="AV69" s="174">
        <f>SUMIFS('C. a Pagar'!$G$7:$G$1048576,'C. a Pagar'!$D$7:$D$1048576,'FC 180'!$B69,'C. a Pagar'!$C$7:$C$1048576,'FC 180'!AV$5)</f>
        <v>0</v>
      </c>
      <c r="AW69" s="174">
        <f>SUMIFS('C. a Pagar'!$G$7:$G$1048576,'C. a Pagar'!$D$7:$D$1048576,'FC 180'!$B69,'C. a Pagar'!$C$7:$C$1048576,'FC 180'!AW$5)</f>
        <v>0</v>
      </c>
      <c r="AX69" s="174">
        <f>SUMIFS('C. a Pagar'!$G$7:$G$1048576,'C. a Pagar'!$D$7:$D$1048576,'FC 180'!$B69,'C. a Pagar'!$C$7:$C$1048576,'FC 180'!AX$5)</f>
        <v>0</v>
      </c>
      <c r="AY69" s="174">
        <f>SUMIFS('C. a Pagar'!$G$7:$G$1048576,'C. a Pagar'!$D$7:$D$1048576,'FC 180'!$B69,'C. a Pagar'!$C$7:$C$1048576,'FC 180'!AY$5)</f>
        <v>0</v>
      </c>
      <c r="AZ69" s="174">
        <f>SUMIFS('C. a Pagar'!$G$7:$G$1048576,'C. a Pagar'!$D$7:$D$1048576,'FC 180'!$B69,'C. a Pagar'!$C$7:$C$1048576,'FC 180'!AZ$5)</f>
        <v>0</v>
      </c>
      <c r="BA69" s="174">
        <f>SUMIFS('C. a Pagar'!$G$7:$G$1048576,'C. a Pagar'!$D$7:$D$1048576,'FC 180'!$B69,'C. a Pagar'!$C$7:$C$1048576,'FC 180'!BA$5)</f>
        <v>0</v>
      </c>
      <c r="BB69" s="174">
        <f>SUMIFS('C. a Pagar'!$G$7:$G$1048576,'C. a Pagar'!$D$7:$D$1048576,'FC 180'!$B69,'C. a Pagar'!$C$7:$C$1048576,'FC 180'!BB$5)</f>
        <v>0</v>
      </c>
      <c r="BC69" s="174">
        <f>SUMIFS('C. a Pagar'!$G$7:$G$1048576,'C. a Pagar'!$D$7:$D$1048576,'FC 180'!$B69,'C. a Pagar'!$C$7:$C$1048576,'FC 180'!BC$5)</f>
        <v>0</v>
      </c>
      <c r="BD69" s="174">
        <f>SUMIFS('C. a Pagar'!$G$7:$G$1048576,'C. a Pagar'!$D$7:$D$1048576,'FC 180'!$B69,'C. a Pagar'!$C$7:$C$1048576,'FC 180'!BD$5)</f>
        <v>0</v>
      </c>
      <c r="BE69" s="174">
        <f>SUMIFS('C. a Pagar'!$G$7:$G$1048576,'C. a Pagar'!$D$7:$D$1048576,'FC 180'!$B69,'C. a Pagar'!$C$7:$C$1048576,'FC 180'!BE$5)</f>
        <v>0</v>
      </c>
      <c r="BF69" s="174">
        <f>SUMIFS('C. a Pagar'!$G$7:$G$1048576,'C. a Pagar'!$D$7:$D$1048576,'FC 180'!$B69,'C. a Pagar'!$C$7:$C$1048576,'FC 180'!BF$5)</f>
        <v>0</v>
      </c>
      <c r="BG69" s="174">
        <f>SUMIFS('C. a Pagar'!$G$7:$G$1048576,'C. a Pagar'!$D$7:$D$1048576,'FC 180'!$B69,'C. a Pagar'!$C$7:$C$1048576,'FC 180'!BG$5)</f>
        <v>0</v>
      </c>
      <c r="BH69" s="174">
        <f>SUMIFS('C. a Pagar'!$G$7:$G$1048576,'C. a Pagar'!$D$7:$D$1048576,'FC 180'!$B69,'C. a Pagar'!$C$7:$C$1048576,'FC 180'!BH$5)</f>
        <v>0</v>
      </c>
      <c r="BI69" s="174">
        <f>SUMIFS('C. a Pagar'!$G$7:$G$1048576,'C. a Pagar'!$D$7:$D$1048576,'FC 180'!$B69,'C. a Pagar'!$C$7:$C$1048576,'FC 180'!BI$5)</f>
        <v>0</v>
      </c>
      <c r="BJ69" s="174">
        <f>SUMIFS('C. a Pagar'!$G$7:$G$1048576,'C. a Pagar'!$D$7:$D$1048576,'FC 180'!$B69,'C. a Pagar'!$C$7:$C$1048576,'FC 180'!BJ$5)</f>
        <v>0</v>
      </c>
      <c r="BK69" s="174">
        <f>SUMIFS('C. a Pagar'!$G$7:$G$1048576,'C. a Pagar'!$D$7:$D$1048576,'FC 180'!$B69,'C. a Pagar'!$C$7:$C$1048576,'FC 180'!BK$5)</f>
        <v>0</v>
      </c>
      <c r="BL69" s="174">
        <f>SUMIFS('C. a Pagar'!$G$7:$G$1048576,'C. a Pagar'!$D$7:$D$1048576,'FC 180'!$B69,'C. a Pagar'!$C$7:$C$1048576,'FC 180'!BL$5)</f>
        <v>0</v>
      </c>
      <c r="BM69" s="174">
        <f>SUMIFS('C. a Pagar'!$G$7:$G$1048576,'C. a Pagar'!$D$7:$D$1048576,'FC 180'!$B69,'C. a Pagar'!$C$7:$C$1048576,'FC 180'!BM$5)</f>
        <v>0</v>
      </c>
      <c r="BN69" s="174">
        <f>SUMIFS('C. a Pagar'!$G$7:$G$1048576,'C. a Pagar'!$D$7:$D$1048576,'FC 180'!$B69,'C. a Pagar'!$C$7:$C$1048576,'FC 180'!BN$5)</f>
        <v>0</v>
      </c>
      <c r="BO69" s="180">
        <f t="shared" si="91"/>
        <v>3500</v>
      </c>
      <c r="BP69" s="174"/>
      <c r="BQ69" s="174"/>
      <c r="BR69" s="174"/>
      <c r="BS69" s="174"/>
      <c r="BT69" s="174"/>
      <c r="BU69" s="174"/>
      <c r="BV69" s="174"/>
      <c r="BW69" s="174"/>
      <c r="BX69" s="174"/>
      <c r="BY69" s="174"/>
      <c r="BZ69" s="174"/>
      <c r="CA69" s="174"/>
      <c r="CB69" s="174"/>
      <c r="CC69" s="174"/>
      <c r="CD69" s="174"/>
      <c r="CE69" s="174"/>
      <c r="CF69" s="174"/>
      <c r="CG69" s="174"/>
      <c r="CH69" s="174"/>
      <c r="CI69" s="174"/>
      <c r="CJ69" s="174"/>
      <c r="CK69" s="174"/>
      <c r="CL69" s="174"/>
      <c r="CM69" s="174"/>
      <c r="CN69" s="174"/>
      <c r="CO69" s="174"/>
      <c r="CP69" s="174"/>
      <c r="CQ69" s="174"/>
      <c r="CR69" s="174"/>
      <c r="CS69" s="174"/>
      <c r="CT69" s="174"/>
      <c r="CU69" s="180">
        <f t="shared" si="92"/>
        <v>3500</v>
      </c>
      <c r="CV69" s="174"/>
      <c r="CW69" s="174"/>
      <c r="CX69" s="174"/>
      <c r="CY69" s="174"/>
      <c r="CZ69" s="174"/>
      <c r="DA69" s="174"/>
      <c r="DB69" s="174"/>
      <c r="DC69" s="174"/>
      <c r="DD69" s="174"/>
      <c r="DE69" s="174"/>
      <c r="DF69" s="174"/>
      <c r="DG69" s="174"/>
      <c r="DH69" s="174"/>
      <c r="DI69" s="174"/>
      <c r="DJ69" s="174"/>
      <c r="DK69" s="174"/>
      <c r="DL69" s="174"/>
      <c r="DM69" s="174"/>
      <c r="DN69" s="174"/>
      <c r="DO69" s="174"/>
      <c r="DP69" s="174"/>
      <c r="DQ69" s="174"/>
      <c r="DR69" s="174"/>
      <c r="DS69" s="174"/>
      <c r="DT69" s="174"/>
      <c r="DU69" s="174"/>
      <c r="DV69" s="174"/>
      <c r="DW69" s="174"/>
      <c r="DX69" s="174"/>
      <c r="DY69" s="174"/>
      <c r="DZ69" s="174"/>
      <c r="EA69" s="180">
        <f t="shared" si="93"/>
        <v>3500</v>
      </c>
      <c r="EB69" s="174"/>
      <c r="EC69" s="174"/>
      <c r="ED69" s="174"/>
      <c r="EE69" s="174"/>
      <c r="EF69" s="174"/>
      <c r="EG69" s="174"/>
      <c r="EH69" s="174"/>
      <c r="EI69" s="174"/>
      <c r="EJ69" s="174"/>
      <c r="EK69" s="174"/>
      <c r="EL69" s="174"/>
      <c r="EM69" s="174"/>
      <c r="EN69" s="174"/>
      <c r="EO69" s="174"/>
      <c r="EP69" s="174"/>
      <c r="EQ69" s="174"/>
      <c r="ER69" s="174"/>
      <c r="ES69" s="174"/>
      <c r="ET69" s="174"/>
      <c r="EU69" s="174"/>
      <c r="EV69" s="174"/>
      <c r="EW69" s="174"/>
      <c r="EX69" s="174"/>
      <c r="EY69" s="174"/>
      <c r="EZ69" s="174"/>
      <c r="FA69" s="174"/>
      <c r="FB69" s="174"/>
      <c r="FC69" s="174"/>
      <c r="FD69" s="180">
        <f t="shared" si="94"/>
        <v>3500</v>
      </c>
      <c r="FE69" s="174"/>
      <c r="FF69" s="174"/>
      <c r="FG69" s="174"/>
      <c r="FH69" s="174"/>
      <c r="FI69" s="174"/>
      <c r="FJ69" s="174"/>
      <c r="FK69" s="174"/>
      <c r="FL69" s="174"/>
      <c r="FM69" s="174"/>
      <c r="FN69" s="174"/>
      <c r="FO69" s="174"/>
      <c r="FP69" s="174"/>
      <c r="FQ69" s="174"/>
      <c r="FR69" s="174"/>
      <c r="FS69" s="174"/>
      <c r="FT69" s="174"/>
      <c r="FU69" s="174"/>
      <c r="FV69" s="174"/>
      <c r="FW69" s="174"/>
      <c r="FX69" s="174"/>
      <c r="FY69" s="174"/>
      <c r="FZ69" s="174"/>
      <c r="GA69" s="174"/>
      <c r="GB69" s="174"/>
      <c r="GC69" s="174"/>
      <c r="GD69" s="174"/>
      <c r="GE69" s="174"/>
      <c r="GF69" s="174"/>
      <c r="GG69" s="174"/>
      <c r="GH69" s="174"/>
      <c r="GI69" s="174"/>
      <c r="GJ69" s="180">
        <f t="shared" si="95"/>
        <v>0</v>
      </c>
      <c r="GK69" s="174"/>
      <c r="GL69" s="174"/>
      <c r="GM69" s="174"/>
      <c r="GN69" s="174"/>
      <c r="GO69" s="174"/>
      <c r="GP69" s="174"/>
      <c r="GQ69" s="174"/>
      <c r="GR69" s="174"/>
      <c r="GS69" s="174"/>
      <c r="GT69" s="174"/>
      <c r="GU69" s="174"/>
      <c r="GV69" s="174"/>
      <c r="GW69" s="174"/>
      <c r="GX69" s="174"/>
      <c r="GY69" s="174"/>
      <c r="GZ69" s="174"/>
      <c r="HA69" s="174"/>
      <c r="HB69" s="174"/>
      <c r="HC69" s="174"/>
      <c r="HD69" s="174"/>
      <c r="HE69" s="174"/>
      <c r="HF69" s="174"/>
      <c r="HG69" s="174"/>
      <c r="HH69" s="174"/>
      <c r="HI69" s="174"/>
      <c r="HJ69" s="174"/>
      <c r="HK69" s="174"/>
      <c r="HL69" s="174"/>
      <c r="HM69" s="174"/>
      <c r="HN69" s="174"/>
    </row>
    <row r="70" spans="1:222" ht="16.5" collapsed="1" thickBot="1" x14ac:dyDescent="0.3">
      <c r="A70" s="53">
        <v>65</v>
      </c>
      <c r="B70" s="270" t="s">
        <v>59</v>
      </c>
      <c r="C70" s="272"/>
      <c r="D70" s="61"/>
      <c r="E70" s="260">
        <f>SUM(E71:E73)</f>
        <v>0</v>
      </c>
      <c r="F70" s="260">
        <f t="shared" ref="F70:AI70" si="96">SUM(F71:F73)</f>
        <v>0</v>
      </c>
      <c r="G70" s="260">
        <f t="shared" si="96"/>
        <v>0</v>
      </c>
      <c r="H70" s="260">
        <f t="shared" si="96"/>
        <v>0</v>
      </c>
      <c r="I70" s="260">
        <f t="shared" si="96"/>
        <v>0</v>
      </c>
      <c r="J70" s="260">
        <f t="shared" si="96"/>
        <v>0</v>
      </c>
      <c r="K70" s="260">
        <f t="shared" si="96"/>
        <v>0</v>
      </c>
      <c r="L70" s="260">
        <f t="shared" si="96"/>
        <v>0</v>
      </c>
      <c r="M70" s="260">
        <f t="shared" si="96"/>
        <v>0</v>
      </c>
      <c r="N70" s="260">
        <f t="shared" si="96"/>
        <v>0</v>
      </c>
      <c r="O70" s="260">
        <f t="shared" si="96"/>
        <v>0</v>
      </c>
      <c r="P70" s="260">
        <f t="shared" si="96"/>
        <v>0</v>
      </c>
      <c r="Q70" s="260">
        <f t="shared" si="96"/>
        <v>0</v>
      </c>
      <c r="R70" s="260">
        <f t="shared" si="96"/>
        <v>0</v>
      </c>
      <c r="S70" s="260">
        <f t="shared" si="96"/>
        <v>0</v>
      </c>
      <c r="T70" s="260">
        <f t="shared" si="96"/>
        <v>0</v>
      </c>
      <c r="U70" s="260">
        <f t="shared" si="96"/>
        <v>0</v>
      </c>
      <c r="V70" s="260">
        <f t="shared" si="96"/>
        <v>0</v>
      </c>
      <c r="W70" s="260">
        <f t="shared" si="96"/>
        <v>0</v>
      </c>
      <c r="X70" s="260">
        <f t="shared" si="96"/>
        <v>0</v>
      </c>
      <c r="Y70" s="260">
        <f t="shared" si="96"/>
        <v>0</v>
      </c>
      <c r="Z70" s="260">
        <f t="shared" si="96"/>
        <v>0</v>
      </c>
      <c r="AA70" s="260">
        <f t="shared" si="96"/>
        <v>0</v>
      </c>
      <c r="AB70" s="260">
        <f t="shared" si="96"/>
        <v>0</v>
      </c>
      <c r="AC70" s="260">
        <f t="shared" si="96"/>
        <v>0</v>
      </c>
      <c r="AD70" s="260">
        <f t="shared" si="96"/>
        <v>0</v>
      </c>
      <c r="AE70" s="260">
        <f t="shared" si="96"/>
        <v>13000</v>
      </c>
      <c r="AF70" s="260">
        <f t="shared" si="96"/>
        <v>0</v>
      </c>
      <c r="AG70" s="260">
        <f t="shared" si="96"/>
        <v>0</v>
      </c>
      <c r="AH70" s="260">
        <f t="shared" si="96"/>
        <v>0</v>
      </c>
      <c r="AI70" s="260">
        <f t="shared" si="96"/>
        <v>0</v>
      </c>
      <c r="AJ70" s="282">
        <f t="shared" ref="AJ70:BQ70" si="97">SUM(AJ71:AJ73)</f>
        <v>13000</v>
      </c>
      <c r="AK70" s="260">
        <f t="shared" si="97"/>
        <v>0</v>
      </c>
      <c r="AL70" s="260">
        <f t="shared" si="97"/>
        <v>0</v>
      </c>
      <c r="AM70" s="260">
        <f t="shared" si="97"/>
        <v>0</v>
      </c>
      <c r="AN70" s="260">
        <f t="shared" si="97"/>
        <v>0</v>
      </c>
      <c r="AO70" s="260">
        <f t="shared" si="97"/>
        <v>0</v>
      </c>
      <c r="AP70" s="260">
        <f t="shared" si="97"/>
        <v>0</v>
      </c>
      <c r="AQ70" s="260">
        <f t="shared" si="97"/>
        <v>0</v>
      </c>
      <c r="AR70" s="260">
        <f t="shared" si="97"/>
        <v>0</v>
      </c>
      <c r="AS70" s="260">
        <f t="shared" si="97"/>
        <v>0</v>
      </c>
      <c r="AT70" s="260">
        <f t="shared" si="97"/>
        <v>0</v>
      </c>
      <c r="AU70" s="260">
        <f t="shared" si="97"/>
        <v>0</v>
      </c>
      <c r="AV70" s="260">
        <f t="shared" si="97"/>
        <v>0</v>
      </c>
      <c r="AW70" s="260">
        <f t="shared" si="97"/>
        <v>0</v>
      </c>
      <c r="AX70" s="260">
        <f t="shared" si="97"/>
        <v>0</v>
      </c>
      <c r="AY70" s="260">
        <f t="shared" si="97"/>
        <v>0</v>
      </c>
      <c r="AZ70" s="260">
        <f t="shared" si="97"/>
        <v>0</v>
      </c>
      <c r="BA70" s="260">
        <f t="shared" si="97"/>
        <v>0</v>
      </c>
      <c r="BB70" s="260">
        <f t="shared" si="97"/>
        <v>0</v>
      </c>
      <c r="BC70" s="260">
        <f t="shared" si="97"/>
        <v>0</v>
      </c>
      <c r="BD70" s="260">
        <f t="shared" si="97"/>
        <v>0</v>
      </c>
      <c r="BE70" s="260">
        <f t="shared" si="97"/>
        <v>0</v>
      </c>
      <c r="BF70" s="260">
        <f t="shared" si="97"/>
        <v>0</v>
      </c>
      <c r="BG70" s="260">
        <f t="shared" si="97"/>
        <v>0</v>
      </c>
      <c r="BH70" s="260">
        <f t="shared" si="97"/>
        <v>0</v>
      </c>
      <c r="BI70" s="260">
        <f t="shared" si="97"/>
        <v>0</v>
      </c>
      <c r="BJ70" s="260">
        <f t="shared" si="97"/>
        <v>0</v>
      </c>
      <c r="BK70" s="260">
        <f t="shared" si="97"/>
        <v>11300</v>
      </c>
      <c r="BL70" s="260">
        <f t="shared" si="97"/>
        <v>0</v>
      </c>
      <c r="BM70" s="260">
        <f>SUM(BM71:BM73)</f>
        <v>0</v>
      </c>
      <c r="BN70" s="260">
        <f>SUM(BN71:BN73)</f>
        <v>0</v>
      </c>
      <c r="BO70" s="282">
        <f t="shared" si="97"/>
        <v>11300</v>
      </c>
      <c r="BP70" s="260">
        <f t="shared" si="97"/>
        <v>0</v>
      </c>
      <c r="BQ70" s="260">
        <f t="shared" si="97"/>
        <v>0</v>
      </c>
      <c r="BR70" s="260">
        <f t="shared" ref="BR70:CR70" si="98">SUM(BR71:BR73)</f>
        <v>0</v>
      </c>
      <c r="BS70" s="260">
        <f t="shared" si="98"/>
        <v>0</v>
      </c>
      <c r="BT70" s="260">
        <f t="shared" si="98"/>
        <v>0</v>
      </c>
      <c r="BU70" s="260">
        <f t="shared" si="98"/>
        <v>0</v>
      </c>
      <c r="BV70" s="260">
        <f t="shared" si="98"/>
        <v>0</v>
      </c>
      <c r="BW70" s="260">
        <f t="shared" si="98"/>
        <v>0</v>
      </c>
      <c r="BX70" s="260">
        <f t="shared" si="98"/>
        <v>0</v>
      </c>
      <c r="BY70" s="260">
        <f t="shared" si="98"/>
        <v>0</v>
      </c>
      <c r="BZ70" s="260">
        <f t="shared" si="98"/>
        <v>0</v>
      </c>
      <c r="CA70" s="260">
        <f t="shared" si="98"/>
        <v>0</v>
      </c>
      <c r="CB70" s="260">
        <f t="shared" si="98"/>
        <v>0</v>
      </c>
      <c r="CC70" s="260">
        <f t="shared" si="98"/>
        <v>0</v>
      </c>
      <c r="CD70" s="260">
        <f t="shared" si="98"/>
        <v>0</v>
      </c>
      <c r="CE70" s="260">
        <f t="shared" si="98"/>
        <v>0</v>
      </c>
      <c r="CF70" s="260">
        <f t="shared" si="98"/>
        <v>0</v>
      </c>
      <c r="CG70" s="260">
        <f t="shared" si="98"/>
        <v>0</v>
      </c>
      <c r="CH70" s="260">
        <f t="shared" si="98"/>
        <v>0</v>
      </c>
      <c r="CI70" s="260">
        <f t="shared" si="98"/>
        <v>0</v>
      </c>
      <c r="CJ70" s="260">
        <f t="shared" si="98"/>
        <v>0</v>
      </c>
      <c r="CK70" s="260">
        <f t="shared" si="98"/>
        <v>0</v>
      </c>
      <c r="CL70" s="260">
        <f t="shared" si="98"/>
        <v>0</v>
      </c>
      <c r="CM70" s="260">
        <f t="shared" si="98"/>
        <v>0</v>
      </c>
      <c r="CN70" s="260">
        <f t="shared" si="98"/>
        <v>0</v>
      </c>
      <c r="CO70" s="260">
        <f t="shared" si="98"/>
        <v>0</v>
      </c>
      <c r="CP70" s="260">
        <f t="shared" si="98"/>
        <v>0</v>
      </c>
      <c r="CQ70" s="260">
        <f t="shared" si="98"/>
        <v>0</v>
      </c>
      <c r="CR70" s="260">
        <f t="shared" si="98"/>
        <v>0</v>
      </c>
      <c r="CS70" s="260">
        <f>SUM(CS71:CS73)</f>
        <v>0</v>
      </c>
      <c r="CT70" s="260">
        <f>SUM(CT71:CT73)</f>
        <v>0</v>
      </c>
      <c r="CU70" s="282">
        <f t="shared" ref="CU70:EC70" si="99">SUM(CU71:CU73)</f>
        <v>11300</v>
      </c>
      <c r="CV70" s="260">
        <f t="shared" si="99"/>
        <v>0</v>
      </c>
      <c r="CW70" s="260">
        <f t="shared" si="99"/>
        <v>0</v>
      </c>
      <c r="CX70" s="260">
        <f t="shared" si="99"/>
        <v>0</v>
      </c>
      <c r="CY70" s="260">
        <f t="shared" si="99"/>
        <v>0</v>
      </c>
      <c r="CZ70" s="260">
        <f t="shared" si="99"/>
        <v>0</v>
      </c>
      <c r="DA70" s="260">
        <f t="shared" si="99"/>
        <v>0</v>
      </c>
      <c r="DB70" s="260">
        <f t="shared" si="99"/>
        <v>0</v>
      </c>
      <c r="DC70" s="260">
        <f t="shared" si="99"/>
        <v>0</v>
      </c>
      <c r="DD70" s="260">
        <f t="shared" si="99"/>
        <v>0</v>
      </c>
      <c r="DE70" s="260">
        <f t="shared" si="99"/>
        <v>0</v>
      </c>
      <c r="DF70" s="260">
        <f t="shared" si="99"/>
        <v>0</v>
      </c>
      <c r="DG70" s="260">
        <f t="shared" si="99"/>
        <v>0</v>
      </c>
      <c r="DH70" s="260">
        <f t="shared" si="99"/>
        <v>0</v>
      </c>
      <c r="DI70" s="260">
        <f t="shared" si="99"/>
        <v>0</v>
      </c>
      <c r="DJ70" s="260">
        <f t="shared" si="99"/>
        <v>0</v>
      </c>
      <c r="DK70" s="260">
        <f t="shared" si="99"/>
        <v>0</v>
      </c>
      <c r="DL70" s="260">
        <f t="shared" si="99"/>
        <v>0</v>
      </c>
      <c r="DM70" s="260">
        <f t="shared" si="99"/>
        <v>0</v>
      </c>
      <c r="DN70" s="260">
        <f t="shared" si="99"/>
        <v>0</v>
      </c>
      <c r="DO70" s="260">
        <f t="shared" si="99"/>
        <v>0</v>
      </c>
      <c r="DP70" s="260">
        <f t="shared" si="99"/>
        <v>0</v>
      </c>
      <c r="DQ70" s="260">
        <f t="shared" si="99"/>
        <v>0</v>
      </c>
      <c r="DR70" s="260">
        <f t="shared" si="99"/>
        <v>0</v>
      </c>
      <c r="DS70" s="260">
        <f t="shared" si="99"/>
        <v>0</v>
      </c>
      <c r="DT70" s="260">
        <f t="shared" si="99"/>
        <v>0</v>
      </c>
      <c r="DU70" s="260">
        <f t="shared" si="99"/>
        <v>0</v>
      </c>
      <c r="DV70" s="260">
        <f t="shared" si="99"/>
        <v>0</v>
      </c>
      <c r="DW70" s="260">
        <f t="shared" si="99"/>
        <v>0</v>
      </c>
      <c r="DX70" s="260">
        <f>SUM(DX71:DX73)</f>
        <v>0</v>
      </c>
      <c r="DY70" s="260">
        <f>SUM(DY71:DY73)</f>
        <v>0</v>
      </c>
      <c r="DZ70" s="260">
        <f>SUM(DZ71:DZ73)</f>
        <v>0</v>
      </c>
      <c r="EA70" s="282">
        <f t="shared" si="99"/>
        <v>11300</v>
      </c>
      <c r="EB70" s="260">
        <f t="shared" si="99"/>
        <v>0</v>
      </c>
      <c r="EC70" s="260">
        <f t="shared" si="99"/>
        <v>0</v>
      </c>
      <c r="ED70" s="260">
        <f t="shared" ref="ED70:FC70" si="100">SUM(ED71:ED73)</f>
        <v>0</v>
      </c>
      <c r="EE70" s="260">
        <f t="shared" si="100"/>
        <v>0</v>
      </c>
      <c r="EF70" s="260">
        <f t="shared" si="100"/>
        <v>0</v>
      </c>
      <c r="EG70" s="260">
        <f t="shared" si="100"/>
        <v>0</v>
      </c>
      <c r="EH70" s="260">
        <f t="shared" si="100"/>
        <v>0</v>
      </c>
      <c r="EI70" s="260">
        <f t="shared" si="100"/>
        <v>0</v>
      </c>
      <c r="EJ70" s="260">
        <f t="shared" si="100"/>
        <v>0</v>
      </c>
      <c r="EK70" s="260">
        <f t="shared" si="100"/>
        <v>0</v>
      </c>
      <c r="EL70" s="260">
        <f t="shared" si="100"/>
        <v>0</v>
      </c>
      <c r="EM70" s="260">
        <f t="shared" si="100"/>
        <v>0</v>
      </c>
      <c r="EN70" s="260">
        <f t="shared" si="100"/>
        <v>0</v>
      </c>
      <c r="EO70" s="260">
        <f t="shared" si="100"/>
        <v>0</v>
      </c>
      <c r="EP70" s="260">
        <f t="shared" si="100"/>
        <v>0</v>
      </c>
      <c r="EQ70" s="260">
        <f t="shared" si="100"/>
        <v>0</v>
      </c>
      <c r="ER70" s="260">
        <f t="shared" si="100"/>
        <v>0</v>
      </c>
      <c r="ES70" s="260">
        <f t="shared" si="100"/>
        <v>0</v>
      </c>
      <c r="ET70" s="260">
        <f t="shared" si="100"/>
        <v>0</v>
      </c>
      <c r="EU70" s="260">
        <f t="shared" si="100"/>
        <v>0</v>
      </c>
      <c r="EV70" s="260">
        <f t="shared" si="100"/>
        <v>0</v>
      </c>
      <c r="EW70" s="260">
        <f t="shared" si="100"/>
        <v>0</v>
      </c>
      <c r="EX70" s="260">
        <f t="shared" si="100"/>
        <v>0</v>
      </c>
      <c r="EY70" s="260">
        <f t="shared" si="100"/>
        <v>0</v>
      </c>
      <c r="EZ70" s="260">
        <f t="shared" si="100"/>
        <v>0</v>
      </c>
      <c r="FA70" s="260">
        <f t="shared" si="100"/>
        <v>0</v>
      </c>
      <c r="FB70" s="260">
        <f t="shared" si="100"/>
        <v>0</v>
      </c>
      <c r="FC70" s="260">
        <f t="shared" si="100"/>
        <v>0</v>
      </c>
      <c r="FD70" s="282">
        <f t="shared" ref="FD70:GO70" si="101">SUM(FD71:FD73)</f>
        <v>11300</v>
      </c>
      <c r="FE70" s="260">
        <f t="shared" si="101"/>
        <v>0</v>
      </c>
      <c r="FF70" s="260">
        <f t="shared" si="101"/>
        <v>0</v>
      </c>
      <c r="FG70" s="260">
        <f t="shared" si="101"/>
        <v>0</v>
      </c>
      <c r="FH70" s="260">
        <f t="shared" si="101"/>
        <v>0</v>
      </c>
      <c r="FI70" s="260">
        <f t="shared" si="101"/>
        <v>0</v>
      </c>
      <c r="FJ70" s="260">
        <f t="shared" si="101"/>
        <v>0</v>
      </c>
      <c r="FK70" s="260">
        <f t="shared" si="101"/>
        <v>0</v>
      </c>
      <c r="FL70" s="260">
        <f t="shared" si="101"/>
        <v>0</v>
      </c>
      <c r="FM70" s="260">
        <f t="shared" si="101"/>
        <v>0</v>
      </c>
      <c r="FN70" s="260">
        <f t="shared" si="101"/>
        <v>0</v>
      </c>
      <c r="FO70" s="260">
        <f t="shared" si="101"/>
        <v>0</v>
      </c>
      <c r="FP70" s="260">
        <f t="shared" si="101"/>
        <v>0</v>
      </c>
      <c r="FQ70" s="260">
        <f t="shared" si="101"/>
        <v>0</v>
      </c>
      <c r="FR70" s="260">
        <f t="shared" si="101"/>
        <v>0</v>
      </c>
      <c r="FS70" s="260">
        <f t="shared" si="101"/>
        <v>0</v>
      </c>
      <c r="FT70" s="260">
        <f t="shared" si="101"/>
        <v>0</v>
      </c>
      <c r="FU70" s="260">
        <f t="shared" si="101"/>
        <v>0</v>
      </c>
      <c r="FV70" s="260">
        <f t="shared" si="101"/>
        <v>0</v>
      </c>
      <c r="FW70" s="260">
        <f t="shared" si="101"/>
        <v>0</v>
      </c>
      <c r="FX70" s="260">
        <f t="shared" si="101"/>
        <v>0</v>
      </c>
      <c r="FY70" s="260">
        <f t="shared" si="101"/>
        <v>0</v>
      </c>
      <c r="FZ70" s="260">
        <f t="shared" si="101"/>
        <v>0</v>
      </c>
      <c r="GA70" s="260">
        <f t="shared" si="101"/>
        <v>0</v>
      </c>
      <c r="GB70" s="260">
        <f t="shared" si="101"/>
        <v>0</v>
      </c>
      <c r="GC70" s="260">
        <f t="shared" si="101"/>
        <v>0</v>
      </c>
      <c r="GD70" s="260">
        <f t="shared" si="101"/>
        <v>0</v>
      </c>
      <c r="GE70" s="260">
        <f t="shared" si="101"/>
        <v>0</v>
      </c>
      <c r="GF70" s="260">
        <f t="shared" si="101"/>
        <v>0</v>
      </c>
      <c r="GG70" s="260">
        <f t="shared" si="101"/>
        <v>0</v>
      </c>
      <c r="GH70" s="260">
        <f t="shared" si="101"/>
        <v>0</v>
      </c>
      <c r="GI70" s="260">
        <f>SUM(GI71:GI73)</f>
        <v>0</v>
      </c>
      <c r="GJ70" s="282">
        <f t="shared" si="101"/>
        <v>0</v>
      </c>
      <c r="GK70" s="260">
        <f t="shared" si="101"/>
        <v>0</v>
      </c>
      <c r="GL70" s="260">
        <f t="shared" si="101"/>
        <v>0</v>
      </c>
      <c r="GM70" s="260">
        <f t="shared" si="101"/>
        <v>0</v>
      </c>
      <c r="GN70" s="260">
        <f t="shared" si="101"/>
        <v>0</v>
      </c>
      <c r="GO70" s="260">
        <f t="shared" si="101"/>
        <v>0</v>
      </c>
      <c r="GP70" s="260">
        <f t="shared" ref="GP70:HN70" si="102">SUM(GP71:GP73)</f>
        <v>0</v>
      </c>
      <c r="GQ70" s="260">
        <f t="shared" si="102"/>
        <v>0</v>
      </c>
      <c r="GR70" s="260">
        <f t="shared" si="102"/>
        <v>0</v>
      </c>
      <c r="GS70" s="260">
        <f t="shared" si="102"/>
        <v>0</v>
      </c>
      <c r="GT70" s="260">
        <f t="shared" si="102"/>
        <v>0</v>
      </c>
      <c r="GU70" s="260">
        <f t="shared" si="102"/>
        <v>0</v>
      </c>
      <c r="GV70" s="260">
        <f t="shared" si="102"/>
        <v>0</v>
      </c>
      <c r="GW70" s="260">
        <f t="shared" si="102"/>
        <v>0</v>
      </c>
      <c r="GX70" s="260">
        <f t="shared" si="102"/>
        <v>0</v>
      </c>
      <c r="GY70" s="260">
        <f t="shared" si="102"/>
        <v>0</v>
      </c>
      <c r="GZ70" s="260">
        <f t="shared" si="102"/>
        <v>0</v>
      </c>
      <c r="HA70" s="260">
        <f t="shared" si="102"/>
        <v>0</v>
      </c>
      <c r="HB70" s="260">
        <f t="shared" si="102"/>
        <v>0</v>
      </c>
      <c r="HC70" s="260">
        <f t="shared" si="102"/>
        <v>0</v>
      </c>
      <c r="HD70" s="260">
        <f t="shared" si="102"/>
        <v>0</v>
      </c>
      <c r="HE70" s="260">
        <f t="shared" si="102"/>
        <v>0</v>
      </c>
      <c r="HF70" s="260">
        <f t="shared" si="102"/>
        <v>0</v>
      </c>
      <c r="HG70" s="260">
        <f t="shared" si="102"/>
        <v>0</v>
      </c>
      <c r="HH70" s="260">
        <f t="shared" si="102"/>
        <v>0</v>
      </c>
      <c r="HI70" s="260">
        <f t="shared" si="102"/>
        <v>0</v>
      </c>
      <c r="HJ70" s="260">
        <f t="shared" si="102"/>
        <v>0</v>
      </c>
      <c r="HK70" s="260">
        <f t="shared" si="102"/>
        <v>0</v>
      </c>
      <c r="HL70" s="260">
        <f t="shared" si="102"/>
        <v>0</v>
      </c>
      <c r="HM70" s="260">
        <f t="shared" si="102"/>
        <v>0</v>
      </c>
      <c r="HN70" s="260">
        <f t="shared" si="102"/>
        <v>0</v>
      </c>
    </row>
    <row r="71" spans="1:222" ht="16.5" hidden="1" outlineLevel="1" thickBot="1" x14ac:dyDescent="0.3">
      <c r="A71" s="53">
        <v>66</v>
      </c>
      <c r="B71" s="261" t="str">
        <f>VLOOKUP(A71,Config!$A$8:$B$176,2,0)</f>
        <v>ALUGUEL</v>
      </c>
      <c r="C71" s="262"/>
      <c r="D71" s="61"/>
      <c r="E71" s="174">
        <f>SUMIFS('C. a Pagar'!$G$7:$G$1048576,'C. a Pagar'!$D$7:$D$1048576,'FC 180'!$B71,'C. a Pagar'!$C$7:$C$1048576,'FC 180'!E$5)</f>
        <v>0</v>
      </c>
      <c r="F71" s="174">
        <f>SUMIFS('C. a Pagar'!$G$7:$G$1048576,'C. a Pagar'!$D$7:$D$1048576,'FC 180'!$B71,'C. a Pagar'!$C$7:$C$1048576,'FC 180'!F$5)</f>
        <v>0</v>
      </c>
      <c r="G71" s="174">
        <f>SUMIFS('C. a Pagar'!$G$7:$G$1048576,'C. a Pagar'!$D$7:$D$1048576,'FC 180'!$B71,'C. a Pagar'!$C$7:$C$1048576,'FC 180'!G$5)</f>
        <v>0</v>
      </c>
      <c r="H71" s="174">
        <f>SUMIFS('C. a Pagar'!$G$7:$G$1048576,'C. a Pagar'!$D$7:$D$1048576,'FC 180'!$B71,'C. a Pagar'!$C$7:$C$1048576,'FC 180'!H$5)</f>
        <v>0</v>
      </c>
      <c r="I71" s="174">
        <f>SUMIFS('C. a Pagar'!$G$7:$G$1048576,'C. a Pagar'!$D$7:$D$1048576,'FC 180'!$B71,'C. a Pagar'!$C$7:$C$1048576,'FC 180'!I$5)</f>
        <v>0</v>
      </c>
      <c r="J71" s="174">
        <f>SUMIFS('C. a Pagar'!$G$7:$G$1048576,'C. a Pagar'!$D$7:$D$1048576,'FC 180'!$B71,'C. a Pagar'!$C$7:$C$1048576,'FC 180'!J$5)</f>
        <v>0</v>
      </c>
      <c r="K71" s="174">
        <f>SUMIFS('C. a Pagar'!$G$7:$G$1048576,'C. a Pagar'!$D$7:$D$1048576,'FC 180'!$B71,'C. a Pagar'!$C$7:$C$1048576,'FC 180'!K$5)</f>
        <v>0</v>
      </c>
      <c r="L71" s="174">
        <f>SUMIFS('C. a Pagar'!$G$7:$G$1048576,'C. a Pagar'!$D$7:$D$1048576,'FC 180'!$B71,'C. a Pagar'!$C$7:$C$1048576,'FC 180'!L$5)</f>
        <v>0</v>
      </c>
      <c r="M71" s="174">
        <f>SUMIFS('C. a Pagar'!$G$7:$G$1048576,'C. a Pagar'!$D$7:$D$1048576,'FC 180'!$B71,'C. a Pagar'!$C$7:$C$1048576,'FC 180'!M$5)</f>
        <v>0</v>
      </c>
      <c r="N71" s="174">
        <f>SUMIFS('C. a Pagar'!$G$7:$G$1048576,'C. a Pagar'!$D$7:$D$1048576,'FC 180'!$B71,'C. a Pagar'!$C$7:$C$1048576,'FC 180'!N$5)</f>
        <v>0</v>
      </c>
      <c r="O71" s="174">
        <f>SUMIFS('C. a Pagar'!$G$7:$G$1048576,'C. a Pagar'!$D$7:$D$1048576,'FC 180'!$B71,'C. a Pagar'!$C$7:$C$1048576,'FC 180'!O$5)</f>
        <v>0</v>
      </c>
      <c r="P71" s="174">
        <f>SUMIFS('C. a Pagar'!$G$7:$G$1048576,'C. a Pagar'!$D$7:$D$1048576,'FC 180'!$B71,'C. a Pagar'!$C$7:$C$1048576,'FC 180'!P$5)</f>
        <v>0</v>
      </c>
      <c r="Q71" s="174">
        <f>SUMIFS('C. a Pagar'!$G$7:$G$1048576,'C. a Pagar'!$D$7:$D$1048576,'FC 180'!$B71,'C. a Pagar'!$C$7:$C$1048576,'FC 180'!Q$5)</f>
        <v>0</v>
      </c>
      <c r="R71" s="174">
        <f>SUMIFS('C. a Pagar'!$G$7:$G$1048576,'C. a Pagar'!$D$7:$D$1048576,'FC 180'!$B71,'C. a Pagar'!$C$7:$C$1048576,'FC 180'!R$5)</f>
        <v>0</v>
      </c>
      <c r="S71" s="174">
        <f>SUMIFS('C. a Pagar'!$G$7:$G$1048576,'C. a Pagar'!$D$7:$D$1048576,'FC 180'!$B71,'C. a Pagar'!$C$7:$C$1048576,'FC 180'!S$5)</f>
        <v>0</v>
      </c>
      <c r="T71" s="174">
        <f>SUMIFS('C. a Pagar'!$G$7:$G$1048576,'C. a Pagar'!$D$7:$D$1048576,'FC 180'!$B71,'C. a Pagar'!$C$7:$C$1048576,'FC 180'!T$5)</f>
        <v>0</v>
      </c>
      <c r="U71" s="174">
        <f>SUMIFS('C. a Pagar'!$G$7:$G$1048576,'C. a Pagar'!$D$7:$D$1048576,'FC 180'!$B71,'C. a Pagar'!$C$7:$C$1048576,'FC 180'!U$5)</f>
        <v>0</v>
      </c>
      <c r="V71" s="174">
        <f>SUMIFS('C. a Pagar'!$G$7:$G$1048576,'C. a Pagar'!$D$7:$D$1048576,'FC 180'!$B71,'C. a Pagar'!$C$7:$C$1048576,'FC 180'!V$5)</f>
        <v>0</v>
      </c>
      <c r="W71" s="174">
        <f>SUMIFS('C. a Pagar'!$G$7:$G$1048576,'C. a Pagar'!$D$7:$D$1048576,'FC 180'!$B71,'C. a Pagar'!$C$7:$C$1048576,'FC 180'!W$5)</f>
        <v>0</v>
      </c>
      <c r="X71" s="174">
        <f>SUMIFS('C. a Pagar'!$G$7:$G$1048576,'C. a Pagar'!$D$7:$D$1048576,'FC 180'!$B71,'C. a Pagar'!$C$7:$C$1048576,'FC 180'!X$5)</f>
        <v>0</v>
      </c>
      <c r="Y71" s="174">
        <f>SUMIFS('C. a Pagar'!$G$7:$G$1048576,'C. a Pagar'!$D$7:$D$1048576,'FC 180'!$B71,'C. a Pagar'!$C$7:$C$1048576,'FC 180'!Y$5)</f>
        <v>0</v>
      </c>
      <c r="Z71" s="174">
        <f>SUMIFS('C. a Pagar'!$G$7:$G$1048576,'C. a Pagar'!$D$7:$D$1048576,'FC 180'!$B71,'C. a Pagar'!$C$7:$C$1048576,'FC 180'!Z$5)</f>
        <v>0</v>
      </c>
      <c r="AA71" s="174">
        <f>SUMIFS('C. a Pagar'!$G$7:$G$1048576,'C. a Pagar'!$D$7:$D$1048576,'FC 180'!$B71,'C. a Pagar'!$C$7:$C$1048576,'FC 180'!AA$5)</f>
        <v>0</v>
      </c>
      <c r="AB71" s="174">
        <f>SUMIFS('C. a Pagar'!$G$7:$G$1048576,'C. a Pagar'!$D$7:$D$1048576,'FC 180'!$B71,'C. a Pagar'!$C$7:$C$1048576,'FC 180'!AB$5)</f>
        <v>0</v>
      </c>
      <c r="AC71" s="174">
        <f>SUMIFS('C. a Pagar'!$G$7:$G$1048576,'C. a Pagar'!$D$7:$D$1048576,'FC 180'!$B71,'C. a Pagar'!$C$7:$C$1048576,'FC 180'!AC$5)</f>
        <v>0</v>
      </c>
      <c r="AD71" s="174">
        <f>SUMIFS('C. a Pagar'!$G$7:$G$1048576,'C. a Pagar'!$D$7:$D$1048576,'FC 180'!$B71,'C. a Pagar'!$C$7:$C$1048576,'FC 180'!AD$5)</f>
        <v>0</v>
      </c>
      <c r="AE71" s="174">
        <f>SUMIFS('C. a Pagar'!$G$7:$G$1048576,'C. a Pagar'!$D$7:$D$1048576,'FC 180'!$B71,'C. a Pagar'!$C$7:$C$1048576,'FC 180'!AE$5)</f>
        <v>13000</v>
      </c>
      <c r="AF71" s="174">
        <f>SUMIFS('C. a Pagar'!$G$7:$G$1048576,'C. a Pagar'!$D$7:$D$1048576,'FC 180'!$B71,'C. a Pagar'!$C$7:$C$1048576,'FC 180'!AF$5)</f>
        <v>0</v>
      </c>
      <c r="AG71" s="174">
        <f>SUMIFS('C. a Pagar'!$G$7:$G$1048576,'C. a Pagar'!$D$7:$D$1048576,'FC 180'!$B71,'C. a Pagar'!$C$7:$C$1048576,'FC 180'!AG$5)</f>
        <v>0</v>
      </c>
      <c r="AH71" s="174">
        <f>SUMIFS('C. a Pagar'!$G$7:$G$1048576,'C. a Pagar'!$D$7:$D$1048576,'FC 180'!$B71,'C. a Pagar'!$C$7:$C$1048576,'FC 180'!AH$5)</f>
        <v>0</v>
      </c>
      <c r="AI71" s="174">
        <f>SUMIFS('C. a Pagar'!$G$7:$G$1048576,'C. a Pagar'!$D$7:$D$1048576,'FC 180'!$B71,'C. a Pagar'!$C$7:$C$1048576,'FC 180'!AI$5)</f>
        <v>0</v>
      </c>
      <c r="AJ71" s="178">
        <f>SUM(E71:AI71)</f>
        <v>13000</v>
      </c>
      <c r="AK71" s="174">
        <f>SUMIFS('C. a Pagar'!$G$7:$G$1048576,'C. a Pagar'!$D$7:$D$1048576,'FC 180'!$B71,'C. a Pagar'!$C$7:$C$1048576,'FC 180'!AK$5)</f>
        <v>0</v>
      </c>
      <c r="AL71" s="174">
        <f>SUMIFS('C. a Pagar'!$G$7:$G$1048576,'C. a Pagar'!$D$7:$D$1048576,'FC 180'!$B71,'C. a Pagar'!$C$7:$C$1048576,'FC 180'!AL$5)</f>
        <v>0</v>
      </c>
      <c r="AM71" s="174">
        <f>SUMIFS('C. a Pagar'!$G$7:$G$1048576,'C. a Pagar'!$D$7:$D$1048576,'FC 180'!$B71,'C. a Pagar'!$C$7:$C$1048576,'FC 180'!AM$5)</f>
        <v>0</v>
      </c>
      <c r="AN71" s="174">
        <f>SUMIFS('C. a Pagar'!$G$7:$G$1048576,'C. a Pagar'!$D$7:$D$1048576,'FC 180'!$B71,'C. a Pagar'!$C$7:$C$1048576,'FC 180'!AN$5)</f>
        <v>0</v>
      </c>
      <c r="AO71" s="174">
        <f>SUMIFS('C. a Pagar'!$G$7:$G$1048576,'C. a Pagar'!$D$7:$D$1048576,'FC 180'!$B71,'C. a Pagar'!$C$7:$C$1048576,'FC 180'!AO$5)</f>
        <v>0</v>
      </c>
      <c r="AP71" s="174">
        <f>SUMIFS('C. a Pagar'!$G$7:$G$1048576,'C. a Pagar'!$D$7:$D$1048576,'FC 180'!$B71,'C. a Pagar'!$C$7:$C$1048576,'FC 180'!AP$5)</f>
        <v>0</v>
      </c>
      <c r="AQ71" s="174">
        <f>SUMIFS('C. a Pagar'!$G$7:$G$1048576,'C. a Pagar'!$D$7:$D$1048576,'FC 180'!$B71,'C. a Pagar'!$C$7:$C$1048576,'FC 180'!AQ$5)</f>
        <v>0</v>
      </c>
      <c r="AR71" s="174">
        <f>SUMIFS('C. a Pagar'!$G$7:$G$1048576,'C. a Pagar'!$D$7:$D$1048576,'FC 180'!$B71,'C. a Pagar'!$C$7:$C$1048576,'FC 180'!AR$5)</f>
        <v>0</v>
      </c>
      <c r="AS71" s="174">
        <f>SUMIFS('C. a Pagar'!$G$7:$G$1048576,'C. a Pagar'!$D$7:$D$1048576,'FC 180'!$B71,'C. a Pagar'!$C$7:$C$1048576,'FC 180'!AS$5)</f>
        <v>0</v>
      </c>
      <c r="AT71" s="174">
        <f>SUMIFS('C. a Pagar'!$G$7:$G$1048576,'C. a Pagar'!$D$7:$D$1048576,'FC 180'!$B71,'C. a Pagar'!$C$7:$C$1048576,'FC 180'!AT$5)</f>
        <v>0</v>
      </c>
      <c r="AU71" s="174">
        <f>SUMIFS('C. a Pagar'!$G$7:$G$1048576,'C. a Pagar'!$D$7:$D$1048576,'FC 180'!$B71,'C. a Pagar'!$C$7:$C$1048576,'FC 180'!AU$5)</f>
        <v>0</v>
      </c>
      <c r="AV71" s="174">
        <f>SUMIFS('C. a Pagar'!$G$7:$G$1048576,'C. a Pagar'!$D$7:$D$1048576,'FC 180'!$B71,'C. a Pagar'!$C$7:$C$1048576,'FC 180'!AV$5)</f>
        <v>0</v>
      </c>
      <c r="AW71" s="174">
        <f>SUMIFS('C. a Pagar'!$G$7:$G$1048576,'C. a Pagar'!$D$7:$D$1048576,'FC 180'!$B71,'C. a Pagar'!$C$7:$C$1048576,'FC 180'!AW$5)</f>
        <v>0</v>
      </c>
      <c r="AX71" s="174">
        <f>SUMIFS('C. a Pagar'!$G$7:$G$1048576,'C. a Pagar'!$D$7:$D$1048576,'FC 180'!$B71,'C. a Pagar'!$C$7:$C$1048576,'FC 180'!AX$5)</f>
        <v>0</v>
      </c>
      <c r="AY71" s="174">
        <f>SUMIFS('C. a Pagar'!$G$7:$G$1048576,'C. a Pagar'!$D$7:$D$1048576,'FC 180'!$B71,'C. a Pagar'!$C$7:$C$1048576,'FC 180'!AY$5)</f>
        <v>0</v>
      </c>
      <c r="AZ71" s="174">
        <f>SUMIFS('C. a Pagar'!$G$7:$G$1048576,'C. a Pagar'!$D$7:$D$1048576,'FC 180'!$B71,'C. a Pagar'!$C$7:$C$1048576,'FC 180'!AZ$5)</f>
        <v>0</v>
      </c>
      <c r="BA71" s="174">
        <f>SUMIFS('C. a Pagar'!$G$7:$G$1048576,'C. a Pagar'!$D$7:$D$1048576,'FC 180'!$B71,'C. a Pagar'!$C$7:$C$1048576,'FC 180'!BA$5)</f>
        <v>0</v>
      </c>
      <c r="BB71" s="174">
        <f>SUMIFS('C. a Pagar'!$G$7:$G$1048576,'C. a Pagar'!$D$7:$D$1048576,'FC 180'!$B71,'C. a Pagar'!$C$7:$C$1048576,'FC 180'!BB$5)</f>
        <v>0</v>
      </c>
      <c r="BC71" s="174">
        <f>SUMIFS('C. a Pagar'!$G$7:$G$1048576,'C. a Pagar'!$D$7:$D$1048576,'FC 180'!$B71,'C. a Pagar'!$C$7:$C$1048576,'FC 180'!BC$5)</f>
        <v>0</v>
      </c>
      <c r="BD71" s="174">
        <f>SUMIFS('C. a Pagar'!$G$7:$G$1048576,'C. a Pagar'!$D$7:$D$1048576,'FC 180'!$B71,'C. a Pagar'!$C$7:$C$1048576,'FC 180'!BD$5)</f>
        <v>0</v>
      </c>
      <c r="BE71" s="174">
        <f>SUMIFS('C. a Pagar'!$G$7:$G$1048576,'C. a Pagar'!$D$7:$D$1048576,'FC 180'!$B71,'C. a Pagar'!$C$7:$C$1048576,'FC 180'!BE$5)</f>
        <v>0</v>
      </c>
      <c r="BF71" s="174">
        <f>SUMIFS('C. a Pagar'!$G$7:$G$1048576,'C. a Pagar'!$D$7:$D$1048576,'FC 180'!$B71,'C. a Pagar'!$C$7:$C$1048576,'FC 180'!BF$5)</f>
        <v>0</v>
      </c>
      <c r="BG71" s="174">
        <f>SUMIFS('C. a Pagar'!$G$7:$G$1048576,'C. a Pagar'!$D$7:$D$1048576,'FC 180'!$B71,'C. a Pagar'!$C$7:$C$1048576,'FC 180'!BG$5)</f>
        <v>0</v>
      </c>
      <c r="BH71" s="174">
        <f>SUMIFS('C. a Pagar'!$G$7:$G$1048576,'C. a Pagar'!$D$7:$D$1048576,'FC 180'!$B71,'C. a Pagar'!$C$7:$C$1048576,'FC 180'!BH$5)</f>
        <v>0</v>
      </c>
      <c r="BI71" s="174">
        <f>SUMIFS('C. a Pagar'!$G$7:$G$1048576,'C. a Pagar'!$D$7:$D$1048576,'FC 180'!$B71,'C. a Pagar'!$C$7:$C$1048576,'FC 180'!BI$5)</f>
        <v>0</v>
      </c>
      <c r="BJ71" s="174">
        <f>SUMIFS('C. a Pagar'!$G$7:$G$1048576,'C. a Pagar'!$D$7:$D$1048576,'FC 180'!$B71,'C. a Pagar'!$C$7:$C$1048576,'FC 180'!BJ$5)</f>
        <v>0</v>
      </c>
      <c r="BK71" s="174">
        <f>SUMIFS('C. a Pagar'!$G$7:$G$1048576,'C. a Pagar'!$D$7:$D$1048576,'FC 180'!$B71,'C. a Pagar'!$C$7:$C$1048576,'FC 180'!BK$5)</f>
        <v>11300</v>
      </c>
      <c r="BL71" s="174">
        <f>SUMIFS('C. a Pagar'!$G$7:$G$1048576,'C. a Pagar'!$D$7:$D$1048576,'FC 180'!$B71,'C. a Pagar'!$C$7:$C$1048576,'FC 180'!BL$5)</f>
        <v>0</v>
      </c>
      <c r="BM71" s="174">
        <f>SUMIFS('C. a Pagar'!$G$7:$G$1048576,'C. a Pagar'!$D$7:$D$1048576,'FC 180'!$B71,'C. a Pagar'!$C$7:$C$1048576,'FC 180'!BM$5)</f>
        <v>0</v>
      </c>
      <c r="BN71" s="174">
        <f>SUMIFS('C. a Pagar'!$G$7:$G$1048576,'C. a Pagar'!$D$7:$D$1048576,'FC 180'!$B71,'C. a Pagar'!$C$7:$C$1048576,'FC 180'!BN$5)</f>
        <v>0</v>
      </c>
      <c r="BO71" s="178">
        <f t="shared" ref="BO71:BO73" si="103">SUM(AK71:BN71)</f>
        <v>11300</v>
      </c>
      <c r="BP71" s="174"/>
      <c r="BQ71" s="174"/>
      <c r="BR71" s="174"/>
      <c r="BS71" s="174"/>
      <c r="BT71" s="174"/>
      <c r="BU71" s="174"/>
      <c r="BV71" s="174"/>
      <c r="BW71" s="174"/>
      <c r="BX71" s="174"/>
      <c r="BY71" s="174"/>
      <c r="BZ71" s="174"/>
      <c r="CA71" s="174"/>
      <c r="CB71" s="174"/>
      <c r="CC71" s="174"/>
      <c r="CD71" s="174"/>
      <c r="CE71" s="174"/>
      <c r="CF71" s="174"/>
      <c r="CG71" s="174"/>
      <c r="CH71" s="174"/>
      <c r="CI71" s="174"/>
      <c r="CJ71" s="174"/>
      <c r="CK71" s="174"/>
      <c r="CL71" s="174"/>
      <c r="CM71" s="174"/>
      <c r="CN71" s="174"/>
      <c r="CO71" s="174"/>
      <c r="CP71" s="174"/>
      <c r="CQ71" s="174"/>
      <c r="CR71" s="174"/>
      <c r="CS71" s="174"/>
      <c r="CT71" s="174"/>
      <c r="CU71" s="178">
        <f t="shared" ref="CU71:CU73" si="104">SUM(BM71:CT71)</f>
        <v>11300</v>
      </c>
      <c r="CV71" s="174"/>
      <c r="CW71" s="174"/>
      <c r="CX71" s="174"/>
      <c r="CY71" s="174"/>
      <c r="CZ71" s="174"/>
      <c r="DA71" s="174"/>
      <c r="DB71" s="174"/>
      <c r="DC71" s="174"/>
      <c r="DD71" s="174"/>
      <c r="DE71" s="174"/>
      <c r="DF71" s="174"/>
      <c r="DG71" s="174"/>
      <c r="DH71" s="174"/>
      <c r="DI71" s="174"/>
      <c r="DJ71" s="174"/>
      <c r="DK71" s="174"/>
      <c r="DL71" s="174"/>
      <c r="DM71" s="174"/>
      <c r="DN71" s="174"/>
      <c r="DO71" s="174"/>
      <c r="DP71" s="174"/>
      <c r="DQ71" s="174"/>
      <c r="DR71" s="174"/>
      <c r="DS71" s="174"/>
      <c r="DT71" s="174"/>
      <c r="DU71" s="174"/>
      <c r="DV71" s="174"/>
      <c r="DW71" s="174"/>
      <c r="DX71" s="174"/>
      <c r="DY71" s="174"/>
      <c r="DZ71" s="174"/>
      <c r="EA71" s="178">
        <f t="shared" ref="EA71:EA73" si="105">SUM(CS71:DZ71)</f>
        <v>11300</v>
      </c>
      <c r="EB71" s="174"/>
      <c r="EC71" s="174"/>
      <c r="ED71" s="174"/>
      <c r="EE71" s="174"/>
      <c r="EF71" s="174"/>
      <c r="EG71" s="174"/>
      <c r="EH71" s="174"/>
      <c r="EI71" s="174"/>
      <c r="EJ71" s="174"/>
      <c r="EK71" s="174"/>
      <c r="EL71" s="174"/>
      <c r="EM71" s="174"/>
      <c r="EN71" s="174"/>
      <c r="EO71" s="174"/>
      <c r="EP71" s="174"/>
      <c r="EQ71" s="174"/>
      <c r="ER71" s="174"/>
      <c r="ES71" s="174"/>
      <c r="ET71" s="174"/>
      <c r="EU71" s="174"/>
      <c r="EV71" s="174"/>
      <c r="EW71" s="174"/>
      <c r="EX71" s="174"/>
      <c r="EY71" s="174"/>
      <c r="EZ71" s="174"/>
      <c r="FA71" s="174"/>
      <c r="FB71" s="174"/>
      <c r="FC71" s="174"/>
      <c r="FD71" s="178">
        <f>SUM(DX71:FC71)</f>
        <v>11300</v>
      </c>
      <c r="FE71" s="174"/>
      <c r="FF71" s="174"/>
      <c r="FG71" s="174"/>
      <c r="FH71" s="174"/>
      <c r="FI71" s="174"/>
      <c r="FJ71" s="174"/>
      <c r="FK71" s="174"/>
      <c r="FL71" s="174"/>
      <c r="FM71" s="174"/>
      <c r="FN71" s="174"/>
      <c r="FO71" s="174"/>
      <c r="FP71" s="174"/>
      <c r="FQ71" s="174"/>
      <c r="FR71" s="174"/>
      <c r="FS71" s="174"/>
      <c r="FT71" s="174"/>
      <c r="FU71" s="174"/>
      <c r="FV71" s="174"/>
      <c r="FW71" s="174"/>
      <c r="FX71" s="174"/>
      <c r="FY71" s="174"/>
      <c r="FZ71" s="174"/>
      <c r="GA71" s="174"/>
      <c r="GB71" s="174"/>
      <c r="GC71" s="174"/>
      <c r="GD71" s="174"/>
      <c r="GE71" s="174"/>
      <c r="GF71" s="174"/>
      <c r="GG71" s="174"/>
      <c r="GH71" s="174"/>
      <c r="GI71" s="174"/>
      <c r="GJ71" s="178">
        <f t="shared" ref="GJ71:GJ73" si="106">SUM(FE71:GI71)</f>
        <v>0</v>
      </c>
      <c r="GK71" s="174"/>
      <c r="GL71" s="174"/>
      <c r="GM71" s="174"/>
      <c r="GN71" s="174"/>
      <c r="GO71" s="174"/>
      <c r="GP71" s="174"/>
      <c r="GQ71" s="174"/>
      <c r="GR71" s="174"/>
      <c r="GS71" s="174"/>
      <c r="GT71" s="174"/>
      <c r="GU71" s="174"/>
      <c r="GV71" s="174"/>
      <c r="GW71" s="174"/>
      <c r="GX71" s="174"/>
      <c r="GY71" s="174"/>
      <c r="GZ71" s="174"/>
      <c r="HA71" s="174"/>
      <c r="HB71" s="174"/>
      <c r="HC71" s="174"/>
      <c r="HD71" s="174"/>
      <c r="HE71" s="174"/>
      <c r="HF71" s="174"/>
      <c r="HG71" s="174"/>
      <c r="HH71" s="174"/>
      <c r="HI71" s="174"/>
      <c r="HJ71" s="174"/>
      <c r="HK71" s="174"/>
      <c r="HL71" s="174"/>
      <c r="HM71" s="174"/>
      <c r="HN71" s="174"/>
    </row>
    <row r="72" spans="1:222" ht="16.5" hidden="1" outlineLevel="1" thickBot="1" x14ac:dyDescent="0.3">
      <c r="A72" s="53">
        <v>67</v>
      </c>
      <c r="B72" s="56" t="str">
        <f>VLOOKUP(A72,Config!$A$8:$B$176,2,0)</f>
        <v>CONDOMÍNIO</v>
      </c>
      <c r="C72" s="57"/>
      <c r="D72" s="61"/>
      <c r="E72" s="174">
        <f>SUMIFS('C. a Pagar'!$G$7:$G$1048576,'C. a Pagar'!$D$7:$D$1048576,'FC 180'!$B72,'C. a Pagar'!$C$7:$C$1048576,'FC 180'!E$5)</f>
        <v>0</v>
      </c>
      <c r="F72" s="174">
        <f>SUMIFS('C. a Pagar'!$G$7:$G$1048576,'C. a Pagar'!$D$7:$D$1048576,'FC 180'!$B72,'C. a Pagar'!$C$7:$C$1048576,'FC 180'!F$5)</f>
        <v>0</v>
      </c>
      <c r="G72" s="174">
        <f>SUMIFS('C. a Pagar'!$G$7:$G$1048576,'C. a Pagar'!$D$7:$D$1048576,'FC 180'!$B72,'C. a Pagar'!$C$7:$C$1048576,'FC 180'!G$5)</f>
        <v>0</v>
      </c>
      <c r="H72" s="174">
        <f>SUMIFS('C. a Pagar'!$G$7:$G$1048576,'C. a Pagar'!$D$7:$D$1048576,'FC 180'!$B72,'C. a Pagar'!$C$7:$C$1048576,'FC 180'!H$5)</f>
        <v>0</v>
      </c>
      <c r="I72" s="174">
        <f>SUMIFS('C. a Pagar'!$G$7:$G$1048576,'C. a Pagar'!$D$7:$D$1048576,'FC 180'!$B72,'C. a Pagar'!$C$7:$C$1048576,'FC 180'!I$5)</f>
        <v>0</v>
      </c>
      <c r="J72" s="174">
        <f>SUMIFS('C. a Pagar'!$G$7:$G$1048576,'C. a Pagar'!$D$7:$D$1048576,'FC 180'!$B72,'C. a Pagar'!$C$7:$C$1048576,'FC 180'!J$5)</f>
        <v>0</v>
      </c>
      <c r="K72" s="174">
        <f>SUMIFS('C. a Pagar'!$G$7:$G$1048576,'C. a Pagar'!$D$7:$D$1048576,'FC 180'!$B72,'C. a Pagar'!$C$7:$C$1048576,'FC 180'!K$5)</f>
        <v>0</v>
      </c>
      <c r="L72" s="174">
        <f>SUMIFS('C. a Pagar'!$G$7:$G$1048576,'C. a Pagar'!$D$7:$D$1048576,'FC 180'!$B72,'C. a Pagar'!$C$7:$C$1048576,'FC 180'!L$5)</f>
        <v>0</v>
      </c>
      <c r="M72" s="174">
        <f>SUMIFS('C. a Pagar'!$G$7:$G$1048576,'C. a Pagar'!$D$7:$D$1048576,'FC 180'!$B72,'C. a Pagar'!$C$7:$C$1048576,'FC 180'!M$5)</f>
        <v>0</v>
      </c>
      <c r="N72" s="174">
        <f>SUMIFS('C. a Pagar'!$G$7:$G$1048576,'C. a Pagar'!$D$7:$D$1048576,'FC 180'!$B72,'C. a Pagar'!$C$7:$C$1048576,'FC 180'!N$5)</f>
        <v>0</v>
      </c>
      <c r="O72" s="174">
        <f>SUMIFS('C. a Pagar'!$G$7:$G$1048576,'C. a Pagar'!$D$7:$D$1048576,'FC 180'!$B72,'C. a Pagar'!$C$7:$C$1048576,'FC 180'!O$5)</f>
        <v>0</v>
      </c>
      <c r="P72" s="174">
        <f>SUMIFS('C. a Pagar'!$G$7:$G$1048576,'C. a Pagar'!$D$7:$D$1048576,'FC 180'!$B72,'C. a Pagar'!$C$7:$C$1048576,'FC 180'!P$5)</f>
        <v>0</v>
      </c>
      <c r="Q72" s="174">
        <f>SUMIFS('C. a Pagar'!$G$7:$G$1048576,'C. a Pagar'!$D$7:$D$1048576,'FC 180'!$B72,'C. a Pagar'!$C$7:$C$1048576,'FC 180'!Q$5)</f>
        <v>0</v>
      </c>
      <c r="R72" s="174">
        <f>SUMIFS('C. a Pagar'!$G$7:$G$1048576,'C. a Pagar'!$D$7:$D$1048576,'FC 180'!$B72,'C. a Pagar'!$C$7:$C$1048576,'FC 180'!R$5)</f>
        <v>0</v>
      </c>
      <c r="S72" s="174">
        <f>SUMIFS('C. a Pagar'!$G$7:$G$1048576,'C. a Pagar'!$D$7:$D$1048576,'FC 180'!$B72,'C. a Pagar'!$C$7:$C$1048576,'FC 180'!S$5)</f>
        <v>0</v>
      </c>
      <c r="T72" s="174">
        <f>SUMIFS('C. a Pagar'!$G$7:$G$1048576,'C. a Pagar'!$D$7:$D$1048576,'FC 180'!$B72,'C. a Pagar'!$C$7:$C$1048576,'FC 180'!T$5)</f>
        <v>0</v>
      </c>
      <c r="U72" s="174">
        <f>SUMIFS('C. a Pagar'!$G$7:$G$1048576,'C. a Pagar'!$D$7:$D$1048576,'FC 180'!$B72,'C. a Pagar'!$C$7:$C$1048576,'FC 180'!U$5)</f>
        <v>0</v>
      </c>
      <c r="V72" s="174">
        <f>SUMIFS('C. a Pagar'!$G$7:$G$1048576,'C. a Pagar'!$D$7:$D$1048576,'FC 180'!$B72,'C. a Pagar'!$C$7:$C$1048576,'FC 180'!V$5)</f>
        <v>0</v>
      </c>
      <c r="W72" s="174">
        <f>SUMIFS('C. a Pagar'!$G$7:$G$1048576,'C. a Pagar'!$D$7:$D$1048576,'FC 180'!$B72,'C. a Pagar'!$C$7:$C$1048576,'FC 180'!W$5)</f>
        <v>0</v>
      </c>
      <c r="X72" s="174">
        <f>SUMIFS('C. a Pagar'!$G$7:$G$1048576,'C. a Pagar'!$D$7:$D$1048576,'FC 180'!$B72,'C. a Pagar'!$C$7:$C$1048576,'FC 180'!X$5)</f>
        <v>0</v>
      </c>
      <c r="Y72" s="174">
        <f>SUMIFS('C. a Pagar'!$G$7:$G$1048576,'C. a Pagar'!$D$7:$D$1048576,'FC 180'!$B72,'C. a Pagar'!$C$7:$C$1048576,'FC 180'!Y$5)</f>
        <v>0</v>
      </c>
      <c r="Z72" s="174">
        <f>SUMIFS('C. a Pagar'!$G$7:$G$1048576,'C. a Pagar'!$D$7:$D$1048576,'FC 180'!$B72,'C. a Pagar'!$C$7:$C$1048576,'FC 180'!Z$5)</f>
        <v>0</v>
      </c>
      <c r="AA72" s="174">
        <f>SUMIFS('C. a Pagar'!$G$7:$G$1048576,'C. a Pagar'!$D$7:$D$1048576,'FC 180'!$B72,'C. a Pagar'!$C$7:$C$1048576,'FC 180'!AA$5)</f>
        <v>0</v>
      </c>
      <c r="AB72" s="174">
        <f>SUMIFS('C. a Pagar'!$G$7:$G$1048576,'C. a Pagar'!$D$7:$D$1048576,'FC 180'!$B72,'C. a Pagar'!$C$7:$C$1048576,'FC 180'!AB$5)</f>
        <v>0</v>
      </c>
      <c r="AC72" s="174">
        <f>SUMIFS('C. a Pagar'!$G$7:$G$1048576,'C. a Pagar'!$D$7:$D$1048576,'FC 180'!$B72,'C. a Pagar'!$C$7:$C$1048576,'FC 180'!AC$5)</f>
        <v>0</v>
      </c>
      <c r="AD72" s="174">
        <f>SUMIFS('C. a Pagar'!$G$7:$G$1048576,'C. a Pagar'!$D$7:$D$1048576,'FC 180'!$B72,'C. a Pagar'!$C$7:$C$1048576,'FC 180'!AD$5)</f>
        <v>0</v>
      </c>
      <c r="AE72" s="174">
        <f>SUMIFS('C. a Pagar'!$G$7:$G$1048576,'C. a Pagar'!$D$7:$D$1048576,'FC 180'!$B72,'C. a Pagar'!$C$7:$C$1048576,'FC 180'!AE$5)</f>
        <v>0</v>
      </c>
      <c r="AF72" s="174">
        <f>SUMIFS('C. a Pagar'!$G$7:$G$1048576,'C. a Pagar'!$D$7:$D$1048576,'FC 180'!$B72,'C. a Pagar'!$C$7:$C$1048576,'FC 180'!AF$5)</f>
        <v>0</v>
      </c>
      <c r="AG72" s="174">
        <f>SUMIFS('C. a Pagar'!$G$7:$G$1048576,'C. a Pagar'!$D$7:$D$1048576,'FC 180'!$B72,'C. a Pagar'!$C$7:$C$1048576,'FC 180'!AG$5)</f>
        <v>0</v>
      </c>
      <c r="AH72" s="174">
        <f>SUMIFS('C. a Pagar'!$G$7:$G$1048576,'C. a Pagar'!$D$7:$D$1048576,'FC 180'!$B72,'C. a Pagar'!$C$7:$C$1048576,'FC 180'!AH$5)</f>
        <v>0</v>
      </c>
      <c r="AI72" s="174">
        <f>SUMIFS('C. a Pagar'!$G$7:$G$1048576,'C. a Pagar'!$D$7:$D$1048576,'FC 180'!$B72,'C. a Pagar'!$C$7:$C$1048576,'FC 180'!AI$5)</f>
        <v>0</v>
      </c>
      <c r="AJ72" s="179">
        <f>SUM(E72:AI72)</f>
        <v>0</v>
      </c>
      <c r="AK72" s="174">
        <f>SUMIFS('C. a Pagar'!$G$7:$G$1048576,'C. a Pagar'!$D$7:$D$1048576,'FC 180'!$B72,'C. a Pagar'!$C$7:$C$1048576,'FC 180'!AK$5)</f>
        <v>0</v>
      </c>
      <c r="AL72" s="174">
        <f>SUMIFS('C. a Pagar'!$G$7:$G$1048576,'C. a Pagar'!$D$7:$D$1048576,'FC 180'!$B72,'C. a Pagar'!$C$7:$C$1048576,'FC 180'!AL$5)</f>
        <v>0</v>
      </c>
      <c r="AM72" s="174">
        <f>SUMIFS('C. a Pagar'!$G$7:$G$1048576,'C. a Pagar'!$D$7:$D$1048576,'FC 180'!$B72,'C. a Pagar'!$C$7:$C$1048576,'FC 180'!AM$5)</f>
        <v>0</v>
      </c>
      <c r="AN72" s="174">
        <f>SUMIFS('C. a Pagar'!$G$7:$G$1048576,'C. a Pagar'!$D$7:$D$1048576,'FC 180'!$B72,'C. a Pagar'!$C$7:$C$1048576,'FC 180'!AN$5)</f>
        <v>0</v>
      </c>
      <c r="AO72" s="174">
        <f>SUMIFS('C. a Pagar'!$G$7:$G$1048576,'C. a Pagar'!$D$7:$D$1048576,'FC 180'!$B72,'C. a Pagar'!$C$7:$C$1048576,'FC 180'!AO$5)</f>
        <v>0</v>
      </c>
      <c r="AP72" s="174">
        <f>SUMIFS('C. a Pagar'!$G$7:$G$1048576,'C. a Pagar'!$D$7:$D$1048576,'FC 180'!$B72,'C. a Pagar'!$C$7:$C$1048576,'FC 180'!AP$5)</f>
        <v>0</v>
      </c>
      <c r="AQ72" s="174">
        <f>SUMIFS('C. a Pagar'!$G$7:$G$1048576,'C. a Pagar'!$D$7:$D$1048576,'FC 180'!$B72,'C. a Pagar'!$C$7:$C$1048576,'FC 180'!AQ$5)</f>
        <v>0</v>
      </c>
      <c r="AR72" s="174">
        <f>SUMIFS('C. a Pagar'!$G$7:$G$1048576,'C. a Pagar'!$D$7:$D$1048576,'FC 180'!$B72,'C. a Pagar'!$C$7:$C$1048576,'FC 180'!AR$5)</f>
        <v>0</v>
      </c>
      <c r="AS72" s="174">
        <f>SUMIFS('C. a Pagar'!$G$7:$G$1048576,'C. a Pagar'!$D$7:$D$1048576,'FC 180'!$B72,'C. a Pagar'!$C$7:$C$1048576,'FC 180'!AS$5)</f>
        <v>0</v>
      </c>
      <c r="AT72" s="174">
        <f>SUMIFS('C. a Pagar'!$G$7:$G$1048576,'C. a Pagar'!$D$7:$D$1048576,'FC 180'!$B72,'C. a Pagar'!$C$7:$C$1048576,'FC 180'!AT$5)</f>
        <v>0</v>
      </c>
      <c r="AU72" s="174">
        <f>SUMIFS('C. a Pagar'!$G$7:$G$1048576,'C. a Pagar'!$D$7:$D$1048576,'FC 180'!$B72,'C. a Pagar'!$C$7:$C$1048576,'FC 180'!AU$5)</f>
        <v>0</v>
      </c>
      <c r="AV72" s="174">
        <f>SUMIFS('C. a Pagar'!$G$7:$G$1048576,'C. a Pagar'!$D$7:$D$1048576,'FC 180'!$B72,'C. a Pagar'!$C$7:$C$1048576,'FC 180'!AV$5)</f>
        <v>0</v>
      </c>
      <c r="AW72" s="174">
        <f>SUMIFS('C. a Pagar'!$G$7:$G$1048576,'C. a Pagar'!$D$7:$D$1048576,'FC 180'!$B72,'C. a Pagar'!$C$7:$C$1048576,'FC 180'!AW$5)</f>
        <v>0</v>
      </c>
      <c r="AX72" s="174">
        <f>SUMIFS('C. a Pagar'!$G$7:$G$1048576,'C. a Pagar'!$D$7:$D$1048576,'FC 180'!$B72,'C. a Pagar'!$C$7:$C$1048576,'FC 180'!AX$5)</f>
        <v>0</v>
      </c>
      <c r="AY72" s="174">
        <f>SUMIFS('C. a Pagar'!$G$7:$G$1048576,'C. a Pagar'!$D$7:$D$1048576,'FC 180'!$B72,'C. a Pagar'!$C$7:$C$1048576,'FC 180'!AY$5)</f>
        <v>0</v>
      </c>
      <c r="AZ72" s="174">
        <f>SUMIFS('C. a Pagar'!$G$7:$G$1048576,'C. a Pagar'!$D$7:$D$1048576,'FC 180'!$B72,'C. a Pagar'!$C$7:$C$1048576,'FC 180'!AZ$5)</f>
        <v>0</v>
      </c>
      <c r="BA72" s="174">
        <f>SUMIFS('C. a Pagar'!$G$7:$G$1048576,'C. a Pagar'!$D$7:$D$1048576,'FC 180'!$B72,'C. a Pagar'!$C$7:$C$1048576,'FC 180'!BA$5)</f>
        <v>0</v>
      </c>
      <c r="BB72" s="174">
        <f>SUMIFS('C. a Pagar'!$G$7:$G$1048576,'C. a Pagar'!$D$7:$D$1048576,'FC 180'!$B72,'C. a Pagar'!$C$7:$C$1048576,'FC 180'!BB$5)</f>
        <v>0</v>
      </c>
      <c r="BC72" s="174">
        <f>SUMIFS('C. a Pagar'!$G$7:$G$1048576,'C. a Pagar'!$D$7:$D$1048576,'FC 180'!$B72,'C. a Pagar'!$C$7:$C$1048576,'FC 180'!BC$5)</f>
        <v>0</v>
      </c>
      <c r="BD72" s="174">
        <f>SUMIFS('C. a Pagar'!$G$7:$G$1048576,'C. a Pagar'!$D$7:$D$1048576,'FC 180'!$B72,'C. a Pagar'!$C$7:$C$1048576,'FC 180'!BD$5)</f>
        <v>0</v>
      </c>
      <c r="BE72" s="174">
        <f>SUMIFS('C. a Pagar'!$G$7:$G$1048576,'C. a Pagar'!$D$7:$D$1048576,'FC 180'!$B72,'C. a Pagar'!$C$7:$C$1048576,'FC 180'!BE$5)</f>
        <v>0</v>
      </c>
      <c r="BF72" s="174">
        <f>SUMIFS('C. a Pagar'!$G$7:$G$1048576,'C. a Pagar'!$D$7:$D$1048576,'FC 180'!$B72,'C. a Pagar'!$C$7:$C$1048576,'FC 180'!BF$5)</f>
        <v>0</v>
      </c>
      <c r="BG72" s="174">
        <f>SUMIFS('C. a Pagar'!$G$7:$G$1048576,'C. a Pagar'!$D$7:$D$1048576,'FC 180'!$B72,'C. a Pagar'!$C$7:$C$1048576,'FC 180'!BG$5)</f>
        <v>0</v>
      </c>
      <c r="BH72" s="174">
        <f>SUMIFS('C. a Pagar'!$G$7:$G$1048576,'C. a Pagar'!$D$7:$D$1048576,'FC 180'!$B72,'C. a Pagar'!$C$7:$C$1048576,'FC 180'!BH$5)</f>
        <v>0</v>
      </c>
      <c r="BI72" s="174">
        <f>SUMIFS('C. a Pagar'!$G$7:$G$1048576,'C. a Pagar'!$D$7:$D$1048576,'FC 180'!$B72,'C. a Pagar'!$C$7:$C$1048576,'FC 180'!BI$5)</f>
        <v>0</v>
      </c>
      <c r="BJ72" s="174">
        <f>SUMIFS('C. a Pagar'!$G$7:$G$1048576,'C. a Pagar'!$D$7:$D$1048576,'FC 180'!$B72,'C. a Pagar'!$C$7:$C$1048576,'FC 180'!BJ$5)</f>
        <v>0</v>
      </c>
      <c r="BK72" s="174">
        <f>SUMIFS('C. a Pagar'!$G$7:$G$1048576,'C. a Pagar'!$D$7:$D$1048576,'FC 180'!$B72,'C. a Pagar'!$C$7:$C$1048576,'FC 180'!BK$5)</f>
        <v>0</v>
      </c>
      <c r="BL72" s="174">
        <f>SUMIFS('C. a Pagar'!$G$7:$G$1048576,'C. a Pagar'!$D$7:$D$1048576,'FC 180'!$B72,'C. a Pagar'!$C$7:$C$1048576,'FC 180'!BL$5)</f>
        <v>0</v>
      </c>
      <c r="BM72" s="174">
        <f>SUMIFS('C. a Pagar'!$G$7:$G$1048576,'C. a Pagar'!$D$7:$D$1048576,'FC 180'!$B72,'C. a Pagar'!$C$7:$C$1048576,'FC 180'!BM$5)</f>
        <v>0</v>
      </c>
      <c r="BN72" s="174">
        <f>SUMIFS('C. a Pagar'!$G$7:$G$1048576,'C. a Pagar'!$D$7:$D$1048576,'FC 180'!$B72,'C. a Pagar'!$C$7:$C$1048576,'FC 180'!BN$5)</f>
        <v>0</v>
      </c>
      <c r="BO72" s="179">
        <f t="shared" si="103"/>
        <v>0</v>
      </c>
      <c r="BP72" s="174"/>
      <c r="BQ72" s="174"/>
      <c r="BR72" s="174"/>
      <c r="BS72" s="174"/>
      <c r="BT72" s="174"/>
      <c r="BU72" s="174"/>
      <c r="BV72" s="174"/>
      <c r="BW72" s="174"/>
      <c r="BX72" s="174"/>
      <c r="BY72" s="174"/>
      <c r="BZ72" s="174"/>
      <c r="CA72" s="174"/>
      <c r="CB72" s="174"/>
      <c r="CC72" s="174"/>
      <c r="CD72" s="174"/>
      <c r="CE72" s="174"/>
      <c r="CF72" s="174"/>
      <c r="CG72" s="174"/>
      <c r="CH72" s="174"/>
      <c r="CI72" s="174"/>
      <c r="CJ72" s="174"/>
      <c r="CK72" s="174"/>
      <c r="CL72" s="174"/>
      <c r="CM72" s="174"/>
      <c r="CN72" s="174"/>
      <c r="CO72" s="174"/>
      <c r="CP72" s="174"/>
      <c r="CQ72" s="174"/>
      <c r="CR72" s="174"/>
      <c r="CS72" s="174"/>
      <c r="CT72" s="174"/>
      <c r="CU72" s="179">
        <f t="shared" si="104"/>
        <v>0</v>
      </c>
      <c r="CV72" s="174"/>
      <c r="CW72" s="174"/>
      <c r="CX72" s="174"/>
      <c r="CY72" s="174"/>
      <c r="CZ72" s="174"/>
      <c r="DA72" s="174"/>
      <c r="DB72" s="174"/>
      <c r="DC72" s="174"/>
      <c r="DD72" s="174"/>
      <c r="DE72" s="174"/>
      <c r="DF72" s="174"/>
      <c r="DG72" s="174"/>
      <c r="DH72" s="174"/>
      <c r="DI72" s="174"/>
      <c r="DJ72" s="174"/>
      <c r="DK72" s="174"/>
      <c r="DL72" s="174"/>
      <c r="DM72" s="174"/>
      <c r="DN72" s="174"/>
      <c r="DO72" s="174"/>
      <c r="DP72" s="174"/>
      <c r="DQ72" s="174"/>
      <c r="DR72" s="174"/>
      <c r="DS72" s="174"/>
      <c r="DT72" s="174"/>
      <c r="DU72" s="174"/>
      <c r="DV72" s="174"/>
      <c r="DW72" s="174"/>
      <c r="DX72" s="174"/>
      <c r="DY72" s="174"/>
      <c r="DZ72" s="174"/>
      <c r="EA72" s="179">
        <f t="shared" si="105"/>
        <v>0</v>
      </c>
      <c r="EB72" s="174"/>
      <c r="EC72" s="174"/>
      <c r="ED72" s="174"/>
      <c r="EE72" s="174"/>
      <c r="EF72" s="174"/>
      <c r="EG72" s="174"/>
      <c r="EH72" s="174"/>
      <c r="EI72" s="174"/>
      <c r="EJ72" s="174"/>
      <c r="EK72" s="174"/>
      <c r="EL72" s="174"/>
      <c r="EM72" s="174"/>
      <c r="EN72" s="174"/>
      <c r="EO72" s="174"/>
      <c r="EP72" s="174"/>
      <c r="EQ72" s="174"/>
      <c r="ER72" s="174"/>
      <c r="ES72" s="174"/>
      <c r="ET72" s="174"/>
      <c r="EU72" s="174"/>
      <c r="EV72" s="174"/>
      <c r="EW72" s="174"/>
      <c r="EX72" s="174"/>
      <c r="EY72" s="174"/>
      <c r="EZ72" s="174"/>
      <c r="FA72" s="174"/>
      <c r="FB72" s="174"/>
      <c r="FC72" s="174"/>
      <c r="FD72" s="179">
        <f>SUM(DX72:FC72)</f>
        <v>0</v>
      </c>
      <c r="FE72" s="174"/>
      <c r="FF72" s="174"/>
      <c r="FG72" s="174"/>
      <c r="FH72" s="174"/>
      <c r="FI72" s="174"/>
      <c r="FJ72" s="174"/>
      <c r="FK72" s="174"/>
      <c r="FL72" s="174"/>
      <c r="FM72" s="174"/>
      <c r="FN72" s="174"/>
      <c r="FO72" s="174"/>
      <c r="FP72" s="174"/>
      <c r="FQ72" s="174"/>
      <c r="FR72" s="174"/>
      <c r="FS72" s="174"/>
      <c r="FT72" s="174"/>
      <c r="FU72" s="174"/>
      <c r="FV72" s="174"/>
      <c r="FW72" s="174"/>
      <c r="FX72" s="174"/>
      <c r="FY72" s="174"/>
      <c r="FZ72" s="174"/>
      <c r="GA72" s="174"/>
      <c r="GB72" s="174"/>
      <c r="GC72" s="174"/>
      <c r="GD72" s="174"/>
      <c r="GE72" s="174"/>
      <c r="GF72" s="174"/>
      <c r="GG72" s="174"/>
      <c r="GH72" s="174"/>
      <c r="GI72" s="174"/>
      <c r="GJ72" s="179">
        <f t="shared" si="106"/>
        <v>0</v>
      </c>
      <c r="GK72" s="174"/>
      <c r="GL72" s="174"/>
      <c r="GM72" s="174"/>
      <c r="GN72" s="174"/>
      <c r="GO72" s="174"/>
      <c r="GP72" s="174"/>
      <c r="GQ72" s="174"/>
      <c r="GR72" s="174"/>
      <c r="GS72" s="174"/>
      <c r="GT72" s="174"/>
      <c r="GU72" s="174"/>
      <c r="GV72" s="174"/>
      <c r="GW72" s="174"/>
      <c r="GX72" s="174"/>
      <c r="GY72" s="174"/>
      <c r="GZ72" s="174"/>
      <c r="HA72" s="174"/>
      <c r="HB72" s="174"/>
      <c r="HC72" s="174"/>
      <c r="HD72" s="174"/>
      <c r="HE72" s="174"/>
      <c r="HF72" s="174"/>
      <c r="HG72" s="174"/>
      <c r="HH72" s="174"/>
      <c r="HI72" s="174"/>
      <c r="HJ72" s="174"/>
      <c r="HK72" s="174"/>
      <c r="HL72" s="174"/>
      <c r="HM72" s="174"/>
      <c r="HN72" s="174"/>
    </row>
    <row r="73" spans="1:222" hidden="1" outlineLevel="1" x14ac:dyDescent="0.25">
      <c r="A73" s="53">
        <v>68</v>
      </c>
      <c r="B73" s="222" t="str">
        <f>VLOOKUP(A73,Config!$A$8:$B$176,2,0)</f>
        <v>IPTU</v>
      </c>
      <c r="C73" s="223"/>
      <c r="D73" s="61"/>
      <c r="E73" s="174">
        <f>SUMIFS('C. a Pagar'!$G$7:$G$1048576,'C. a Pagar'!$D$7:$D$1048576,'FC 180'!$B73,'C. a Pagar'!$C$7:$C$1048576,'FC 180'!E$5)</f>
        <v>0</v>
      </c>
      <c r="F73" s="174">
        <f>SUMIFS('C. a Pagar'!$G$7:$G$1048576,'C. a Pagar'!$D$7:$D$1048576,'FC 180'!$B73,'C. a Pagar'!$C$7:$C$1048576,'FC 180'!F$5)</f>
        <v>0</v>
      </c>
      <c r="G73" s="174">
        <f>SUMIFS('C. a Pagar'!$G$7:$G$1048576,'C. a Pagar'!$D$7:$D$1048576,'FC 180'!$B73,'C. a Pagar'!$C$7:$C$1048576,'FC 180'!G$5)</f>
        <v>0</v>
      </c>
      <c r="H73" s="174">
        <f>SUMIFS('C. a Pagar'!$G$7:$G$1048576,'C. a Pagar'!$D$7:$D$1048576,'FC 180'!$B73,'C. a Pagar'!$C$7:$C$1048576,'FC 180'!H$5)</f>
        <v>0</v>
      </c>
      <c r="I73" s="174">
        <f>SUMIFS('C. a Pagar'!$G$7:$G$1048576,'C. a Pagar'!$D$7:$D$1048576,'FC 180'!$B73,'C. a Pagar'!$C$7:$C$1048576,'FC 180'!I$5)</f>
        <v>0</v>
      </c>
      <c r="J73" s="174">
        <f>SUMIFS('C. a Pagar'!$G$7:$G$1048576,'C. a Pagar'!$D$7:$D$1048576,'FC 180'!$B73,'C. a Pagar'!$C$7:$C$1048576,'FC 180'!J$5)</f>
        <v>0</v>
      </c>
      <c r="K73" s="174">
        <f>SUMIFS('C. a Pagar'!$G$7:$G$1048576,'C. a Pagar'!$D$7:$D$1048576,'FC 180'!$B73,'C. a Pagar'!$C$7:$C$1048576,'FC 180'!K$5)</f>
        <v>0</v>
      </c>
      <c r="L73" s="174">
        <f>SUMIFS('C. a Pagar'!$G$7:$G$1048576,'C. a Pagar'!$D$7:$D$1048576,'FC 180'!$B73,'C. a Pagar'!$C$7:$C$1048576,'FC 180'!L$5)</f>
        <v>0</v>
      </c>
      <c r="M73" s="174">
        <f>SUMIFS('C. a Pagar'!$G$7:$G$1048576,'C. a Pagar'!$D$7:$D$1048576,'FC 180'!$B73,'C. a Pagar'!$C$7:$C$1048576,'FC 180'!M$5)</f>
        <v>0</v>
      </c>
      <c r="N73" s="174">
        <f>SUMIFS('C. a Pagar'!$G$7:$G$1048576,'C. a Pagar'!$D$7:$D$1048576,'FC 180'!$B73,'C. a Pagar'!$C$7:$C$1048576,'FC 180'!N$5)</f>
        <v>0</v>
      </c>
      <c r="O73" s="174">
        <f>SUMIFS('C. a Pagar'!$G$7:$G$1048576,'C. a Pagar'!$D$7:$D$1048576,'FC 180'!$B73,'C. a Pagar'!$C$7:$C$1048576,'FC 180'!O$5)</f>
        <v>0</v>
      </c>
      <c r="P73" s="174">
        <f>SUMIFS('C. a Pagar'!$G$7:$G$1048576,'C. a Pagar'!$D$7:$D$1048576,'FC 180'!$B73,'C. a Pagar'!$C$7:$C$1048576,'FC 180'!P$5)</f>
        <v>0</v>
      </c>
      <c r="Q73" s="174">
        <f>SUMIFS('C. a Pagar'!$G$7:$G$1048576,'C. a Pagar'!$D$7:$D$1048576,'FC 180'!$B73,'C. a Pagar'!$C$7:$C$1048576,'FC 180'!Q$5)</f>
        <v>0</v>
      </c>
      <c r="R73" s="174">
        <f>SUMIFS('C. a Pagar'!$G$7:$G$1048576,'C. a Pagar'!$D$7:$D$1048576,'FC 180'!$B73,'C. a Pagar'!$C$7:$C$1048576,'FC 180'!R$5)</f>
        <v>0</v>
      </c>
      <c r="S73" s="174">
        <f>SUMIFS('C. a Pagar'!$G$7:$G$1048576,'C. a Pagar'!$D$7:$D$1048576,'FC 180'!$B73,'C. a Pagar'!$C$7:$C$1048576,'FC 180'!S$5)</f>
        <v>0</v>
      </c>
      <c r="T73" s="174">
        <f>SUMIFS('C. a Pagar'!$G$7:$G$1048576,'C. a Pagar'!$D$7:$D$1048576,'FC 180'!$B73,'C. a Pagar'!$C$7:$C$1048576,'FC 180'!T$5)</f>
        <v>0</v>
      </c>
      <c r="U73" s="174">
        <f>SUMIFS('C. a Pagar'!$G$7:$G$1048576,'C. a Pagar'!$D$7:$D$1048576,'FC 180'!$B73,'C. a Pagar'!$C$7:$C$1048576,'FC 180'!U$5)</f>
        <v>0</v>
      </c>
      <c r="V73" s="174">
        <f>SUMIFS('C. a Pagar'!$G$7:$G$1048576,'C. a Pagar'!$D$7:$D$1048576,'FC 180'!$B73,'C. a Pagar'!$C$7:$C$1048576,'FC 180'!V$5)</f>
        <v>0</v>
      </c>
      <c r="W73" s="174">
        <f>SUMIFS('C. a Pagar'!$G$7:$G$1048576,'C. a Pagar'!$D$7:$D$1048576,'FC 180'!$B73,'C. a Pagar'!$C$7:$C$1048576,'FC 180'!W$5)</f>
        <v>0</v>
      </c>
      <c r="X73" s="174">
        <f>SUMIFS('C. a Pagar'!$G$7:$G$1048576,'C. a Pagar'!$D$7:$D$1048576,'FC 180'!$B73,'C. a Pagar'!$C$7:$C$1048576,'FC 180'!X$5)</f>
        <v>0</v>
      </c>
      <c r="Y73" s="174">
        <f>SUMIFS('C. a Pagar'!$G$7:$G$1048576,'C. a Pagar'!$D$7:$D$1048576,'FC 180'!$B73,'C. a Pagar'!$C$7:$C$1048576,'FC 180'!Y$5)</f>
        <v>0</v>
      </c>
      <c r="Z73" s="174">
        <f>SUMIFS('C. a Pagar'!$G$7:$G$1048576,'C. a Pagar'!$D$7:$D$1048576,'FC 180'!$B73,'C. a Pagar'!$C$7:$C$1048576,'FC 180'!Z$5)</f>
        <v>0</v>
      </c>
      <c r="AA73" s="174">
        <f>SUMIFS('C. a Pagar'!$G$7:$G$1048576,'C. a Pagar'!$D$7:$D$1048576,'FC 180'!$B73,'C. a Pagar'!$C$7:$C$1048576,'FC 180'!AA$5)</f>
        <v>0</v>
      </c>
      <c r="AB73" s="174">
        <f>SUMIFS('C. a Pagar'!$G$7:$G$1048576,'C. a Pagar'!$D$7:$D$1048576,'FC 180'!$B73,'C. a Pagar'!$C$7:$C$1048576,'FC 180'!AB$5)</f>
        <v>0</v>
      </c>
      <c r="AC73" s="174">
        <f>SUMIFS('C. a Pagar'!$G$7:$G$1048576,'C. a Pagar'!$D$7:$D$1048576,'FC 180'!$B73,'C. a Pagar'!$C$7:$C$1048576,'FC 180'!AC$5)</f>
        <v>0</v>
      </c>
      <c r="AD73" s="174">
        <f>SUMIFS('C. a Pagar'!$G$7:$G$1048576,'C. a Pagar'!$D$7:$D$1048576,'FC 180'!$B73,'C. a Pagar'!$C$7:$C$1048576,'FC 180'!AD$5)</f>
        <v>0</v>
      </c>
      <c r="AE73" s="174">
        <f>SUMIFS('C. a Pagar'!$G$7:$G$1048576,'C. a Pagar'!$D$7:$D$1048576,'FC 180'!$B73,'C. a Pagar'!$C$7:$C$1048576,'FC 180'!AE$5)</f>
        <v>0</v>
      </c>
      <c r="AF73" s="174">
        <f>SUMIFS('C. a Pagar'!$G$7:$G$1048576,'C. a Pagar'!$D$7:$D$1048576,'FC 180'!$B73,'C. a Pagar'!$C$7:$C$1048576,'FC 180'!AF$5)</f>
        <v>0</v>
      </c>
      <c r="AG73" s="174">
        <f>SUMIFS('C. a Pagar'!$G$7:$G$1048576,'C. a Pagar'!$D$7:$D$1048576,'FC 180'!$B73,'C. a Pagar'!$C$7:$C$1048576,'FC 180'!AG$5)</f>
        <v>0</v>
      </c>
      <c r="AH73" s="174">
        <f>SUMIFS('C. a Pagar'!$G$7:$G$1048576,'C. a Pagar'!$D$7:$D$1048576,'FC 180'!$B73,'C. a Pagar'!$C$7:$C$1048576,'FC 180'!AH$5)</f>
        <v>0</v>
      </c>
      <c r="AI73" s="174">
        <f>SUMIFS('C. a Pagar'!$G$7:$G$1048576,'C. a Pagar'!$D$7:$D$1048576,'FC 180'!$B73,'C. a Pagar'!$C$7:$C$1048576,'FC 180'!AI$5)</f>
        <v>0</v>
      </c>
      <c r="AJ73" s="180">
        <f>SUM(E73:AI73)</f>
        <v>0</v>
      </c>
      <c r="AK73" s="174">
        <f>SUMIFS('C. a Pagar'!$G$7:$G$1048576,'C. a Pagar'!$D$7:$D$1048576,'FC 180'!$B73,'C. a Pagar'!$C$7:$C$1048576,'FC 180'!AK$5)</f>
        <v>0</v>
      </c>
      <c r="AL73" s="174">
        <f>SUMIFS('C. a Pagar'!$G$7:$G$1048576,'C. a Pagar'!$D$7:$D$1048576,'FC 180'!$B73,'C. a Pagar'!$C$7:$C$1048576,'FC 180'!AL$5)</f>
        <v>0</v>
      </c>
      <c r="AM73" s="174">
        <f>SUMIFS('C. a Pagar'!$G$7:$G$1048576,'C. a Pagar'!$D$7:$D$1048576,'FC 180'!$B73,'C. a Pagar'!$C$7:$C$1048576,'FC 180'!AM$5)</f>
        <v>0</v>
      </c>
      <c r="AN73" s="174">
        <f>SUMIFS('C. a Pagar'!$G$7:$G$1048576,'C. a Pagar'!$D$7:$D$1048576,'FC 180'!$B73,'C. a Pagar'!$C$7:$C$1048576,'FC 180'!AN$5)</f>
        <v>0</v>
      </c>
      <c r="AO73" s="174">
        <f>SUMIFS('C. a Pagar'!$G$7:$G$1048576,'C. a Pagar'!$D$7:$D$1048576,'FC 180'!$B73,'C. a Pagar'!$C$7:$C$1048576,'FC 180'!AO$5)</f>
        <v>0</v>
      </c>
      <c r="AP73" s="174">
        <f>SUMIFS('C. a Pagar'!$G$7:$G$1048576,'C. a Pagar'!$D$7:$D$1048576,'FC 180'!$B73,'C. a Pagar'!$C$7:$C$1048576,'FC 180'!AP$5)</f>
        <v>0</v>
      </c>
      <c r="AQ73" s="174">
        <f>SUMIFS('C. a Pagar'!$G$7:$G$1048576,'C. a Pagar'!$D$7:$D$1048576,'FC 180'!$B73,'C. a Pagar'!$C$7:$C$1048576,'FC 180'!AQ$5)</f>
        <v>0</v>
      </c>
      <c r="AR73" s="174">
        <f>SUMIFS('C. a Pagar'!$G$7:$G$1048576,'C. a Pagar'!$D$7:$D$1048576,'FC 180'!$B73,'C. a Pagar'!$C$7:$C$1048576,'FC 180'!AR$5)</f>
        <v>0</v>
      </c>
      <c r="AS73" s="174">
        <f>SUMIFS('C. a Pagar'!$G$7:$G$1048576,'C. a Pagar'!$D$7:$D$1048576,'FC 180'!$B73,'C. a Pagar'!$C$7:$C$1048576,'FC 180'!AS$5)</f>
        <v>0</v>
      </c>
      <c r="AT73" s="174">
        <f>SUMIFS('C. a Pagar'!$G$7:$G$1048576,'C. a Pagar'!$D$7:$D$1048576,'FC 180'!$B73,'C. a Pagar'!$C$7:$C$1048576,'FC 180'!AT$5)</f>
        <v>0</v>
      </c>
      <c r="AU73" s="174">
        <f>SUMIFS('C. a Pagar'!$G$7:$G$1048576,'C. a Pagar'!$D$7:$D$1048576,'FC 180'!$B73,'C. a Pagar'!$C$7:$C$1048576,'FC 180'!AU$5)</f>
        <v>0</v>
      </c>
      <c r="AV73" s="174">
        <f>SUMIFS('C. a Pagar'!$G$7:$G$1048576,'C. a Pagar'!$D$7:$D$1048576,'FC 180'!$B73,'C. a Pagar'!$C$7:$C$1048576,'FC 180'!AV$5)</f>
        <v>0</v>
      </c>
      <c r="AW73" s="174">
        <f>SUMIFS('C. a Pagar'!$G$7:$G$1048576,'C. a Pagar'!$D$7:$D$1048576,'FC 180'!$B73,'C. a Pagar'!$C$7:$C$1048576,'FC 180'!AW$5)</f>
        <v>0</v>
      </c>
      <c r="AX73" s="174">
        <f>SUMIFS('C. a Pagar'!$G$7:$G$1048576,'C. a Pagar'!$D$7:$D$1048576,'FC 180'!$B73,'C. a Pagar'!$C$7:$C$1048576,'FC 180'!AX$5)</f>
        <v>0</v>
      </c>
      <c r="AY73" s="174">
        <f>SUMIFS('C. a Pagar'!$G$7:$G$1048576,'C. a Pagar'!$D$7:$D$1048576,'FC 180'!$B73,'C. a Pagar'!$C$7:$C$1048576,'FC 180'!AY$5)</f>
        <v>0</v>
      </c>
      <c r="AZ73" s="174">
        <f>SUMIFS('C. a Pagar'!$G$7:$G$1048576,'C. a Pagar'!$D$7:$D$1048576,'FC 180'!$B73,'C. a Pagar'!$C$7:$C$1048576,'FC 180'!AZ$5)</f>
        <v>0</v>
      </c>
      <c r="BA73" s="174">
        <f>SUMIFS('C. a Pagar'!$G$7:$G$1048576,'C. a Pagar'!$D$7:$D$1048576,'FC 180'!$B73,'C. a Pagar'!$C$7:$C$1048576,'FC 180'!BA$5)</f>
        <v>0</v>
      </c>
      <c r="BB73" s="174">
        <f>SUMIFS('C. a Pagar'!$G$7:$G$1048576,'C. a Pagar'!$D$7:$D$1048576,'FC 180'!$B73,'C. a Pagar'!$C$7:$C$1048576,'FC 180'!BB$5)</f>
        <v>0</v>
      </c>
      <c r="BC73" s="174">
        <f>SUMIFS('C. a Pagar'!$G$7:$G$1048576,'C. a Pagar'!$D$7:$D$1048576,'FC 180'!$B73,'C. a Pagar'!$C$7:$C$1048576,'FC 180'!BC$5)</f>
        <v>0</v>
      </c>
      <c r="BD73" s="174">
        <f>SUMIFS('C. a Pagar'!$G$7:$G$1048576,'C. a Pagar'!$D$7:$D$1048576,'FC 180'!$B73,'C. a Pagar'!$C$7:$C$1048576,'FC 180'!BD$5)</f>
        <v>0</v>
      </c>
      <c r="BE73" s="174">
        <f>SUMIFS('C. a Pagar'!$G$7:$G$1048576,'C. a Pagar'!$D$7:$D$1048576,'FC 180'!$B73,'C. a Pagar'!$C$7:$C$1048576,'FC 180'!BE$5)</f>
        <v>0</v>
      </c>
      <c r="BF73" s="174">
        <f>SUMIFS('C. a Pagar'!$G$7:$G$1048576,'C. a Pagar'!$D$7:$D$1048576,'FC 180'!$B73,'C. a Pagar'!$C$7:$C$1048576,'FC 180'!BF$5)</f>
        <v>0</v>
      </c>
      <c r="BG73" s="174">
        <f>SUMIFS('C. a Pagar'!$G$7:$G$1048576,'C. a Pagar'!$D$7:$D$1048576,'FC 180'!$B73,'C. a Pagar'!$C$7:$C$1048576,'FC 180'!BG$5)</f>
        <v>0</v>
      </c>
      <c r="BH73" s="174">
        <f>SUMIFS('C. a Pagar'!$G$7:$G$1048576,'C. a Pagar'!$D$7:$D$1048576,'FC 180'!$B73,'C. a Pagar'!$C$7:$C$1048576,'FC 180'!BH$5)</f>
        <v>0</v>
      </c>
      <c r="BI73" s="174">
        <f>SUMIFS('C. a Pagar'!$G$7:$G$1048576,'C. a Pagar'!$D$7:$D$1048576,'FC 180'!$B73,'C. a Pagar'!$C$7:$C$1048576,'FC 180'!BI$5)</f>
        <v>0</v>
      </c>
      <c r="BJ73" s="174">
        <f>SUMIFS('C. a Pagar'!$G$7:$G$1048576,'C. a Pagar'!$D$7:$D$1048576,'FC 180'!$B73,'C. a Pagar'!$C$7:$C$1048576,'FC 180'!BJ$5)</f>
        <v>0</v>
      </c>
      <c r="BK73" s="174">
        <f>SUMIFS('C. a Pagar'!$G$7:$G$1048576,'C. a Pagar'!$D$7:$D$1048576,'FC 180'!$B73,'C. a Pagar'!$C$7:$C$1048576,'FC 180'!BK$5)</f>
        <v>0</v>
      </c>
      <c r="BL73" s="174">
        <f>SUMIFS('C. a Pagar'!$G$7:$G$1048576,'C. a Pagar'!$D$7:$D$1048576,'FC 180'!$B73,'C. a Pagar'!$C$7:$C$1048576,'FC 180'!BL$5)</f>
        <v>0</v>
      </c>
      <c r="BM73" s="174">
        <f>SUMIFS('C. a Pagar'!$G$7:$G$1048576,'C. a Pagar'!$D$7:$D$1048576,'FC 180'!$B73,'C. a Pagar'!$C$7:$C$1048576,'FC 180'!BM$5)</f>
        <v>0</v>
      </c>
      <c r="BN73" s="174">
        <f>SUMIFS('C. a Pagar'!$G$7:$G$1048576,'C. a Pagar'!$D$7:$D$1048576,'FC 180'!$B73,'C. a Pagar'!$C$7:$C$1048576,'FC 180'!BN$5)</f>
        <v>0</v>
      </c>
      <c r="BO73" s="180">
        <f t="shared" si="103"/>
        <v>0</v>
      </c>
      <c r="BP73" s="174"/>
      <c r="BQ73" s="174"/>
      <c r="BR73" s="174"/>
      <c r="BS73" s="174"/>
      <c r="BT73" s="174"/>
      <c r="BU73" s="174"/>
      <c r="BV73" s="174"/>
      <c r="BW73" s="174"/>
      <c r="BX73" s="174"/>
      <c r="BY73" s="174"/>
      <c r="BZ73" s="174"/>
      <c r="CA73" s="174"/>
      <c r="CB73" s="174"/>
      <c r="CC73" s="174"/>
      <c r="CD73" s="174"/>
      <c r="CE73" s="174"/>
      <c r="CF73" s="174"/>
      <c r="CG73" s="174"/>
      <c r="CH73" s="174"/>
      <c r="CI73" s="174"/>
      <c r="CJ73" s="174"/>
      <c r="CK73" s="174"/>
      <c r="CL73" s="174"/>
      <c r="CM73" s="174"/>
      <c r="CN73" s="174"/>
      <c r="CO73" s="174"/>
      <c r="CP73" s="174"/>
      <c r="CQ73" s="174"/>
      <c r="CR73" s="174"/>
      <c r="CS73" s="174"/>
      <c r="CT73" s="174"/>
      <c r="CU73" s="180">
        <f t="shared" si="104"/>
        <v>0</v>
      </c>
      <c r="CV73" s="174"/>
      <c r="CW73" s="174"/>
      <c r="CX73" s="174"/>
      <c r="CY73" s="174"/>
      <c r="CZ73" s="174"/>
      <c r="DA73" s="174"/>
      <c r="DB73" s="174"/>
      <c r="DC73" s="174"/>
      <c r="DD73" s="174"/>
      <c r="DE73" s="174"/>
      <c r="DF73" s="174"/>
      <c r="DG73" s="174"/>
      <c r="DH73" s="174"/>
      <c r="DI73" s="174"/>
      <c r="DJ73" s="174"/>
      <c r="DK73" s="174"/>
      <c r="DL73" s="174"/>
      <c r="DM73" s="174"/>
      <c r="DN73" s="174"/>
      <c r="DO73" s="174"/>
      <c r="DP73" s="174"/>
      <c r="DQ73" s="174"/>
      <c r="DR73" s="174"/>
      <c r="DS73" s="174"/>
      <c r="DT73" s="174"/>
      <c r="DU73" s="174"/>
      <c r="DV73" s="174"/>
      <c r="DW73" s="174"/>
      <c r="DX73" s="174"/>
      <c r="DY73" s="174"/>
      <c r="DZ73" s="174"/>
      <c r="EA73" s="180">
        <f t="shared" si="105"/>
        <v>0</v>
      </c>
      <c r="EB73" s="174"/>
      <c r="EC73" s="174"/>
      <c r="ED73" s="174"/>
      <c r="EE73" s="174"/>
      <c r="EF73" s="174"/>
      <c r="EG73" s="174"/>
      <c r="EH73" s="174"/>
      <c r="EI73" s="174"/>
      <c r="EJ73" s="174"/>
      <c r="EK73" s="174"/>
      <c r="EL73" s="174"/>
      <c r="EM73" s="174"/>
      <c r="EN73" s="174"/>
      <c r="EO73" s="174"/>
      <c r="EP73" s="174"/>
      <c r="EQ73" s="174"/>
      <c r="ER73" s="174"/>
      <c r="ES73" s="174"/>
      <c r="ET73" s="174"/>
      <c r="EU73" s="174"/>
      <c r="EV73" s="174"/>
      <c r="EW73" s="174"/>
      <c r="EX73" s="174"/>
      <c r="EY73" s="174"/>
      <c r="EZ73" s="174"/>
      <c r="FA73" s="174"/>
      <c r="FB73" s="174"/>
      <c r="FC73" s="174"/>
      <c r="FD73" s="180">
        <f>SUM(DX73:FC73)</f>
        <v>0</v>
      </c>
      <c r="FE73" s="174"/>
      <c r="FF73" s="174"/>
      <c r="FG73" s="174"/>
      <c r="FH73" s="174"/>
      <c r="FI73" s="174"/>
      <c r="FJ73" s="174"/>
      <c r="FK73" s="174"/>
      <c r="FL73" s="174"/>
      <c r="FM73" s="174"/>
      <c r="FN73" s="174"/>
      <c r="FO73" s="174"/>
      <c r="FP73" s="174"/>
      <c r="FQ73" s="174"/>
      <c r="FR73" s="174"/>
      <c r="FS73" s="174"/>
      <c r="FT73" s="174"/>
      <c r="FU73" s="174"/>
      <c r="FV73" s="174"/>
      <c r="FW73" s="174"/>
      <c r="FX73" s="174"/>
      <c r="FY73" s="174"/>
      <c r="FZ73" s="174"/>
      <c r="GA73" s="174"/>
      <c r="GB73" s="174"/>
      <c r="GC73" s="174"/>
      <c r="GD73" s="174"/>
      <c r="GE73" s="174"/>
      <c r="GF73" s="174"/>
      <c r="GG73" s="174"/>
      <c r="GH73" s="174"/>
      <c r="GI73" s="174"/>
      <c r="GJ73" s="180">
        <f t="shared" si="106"/>
        <v>0</v>
      </c>
      <c r="GK73" s="174"/>
      <c r="GL73" s="174"/>
      <c r="GM73" s="174"/>
      <c r="GN73" s="174"/>
      <c r="GO73" s="174"/>
      <c r="GP73" s="174"/>
      <c r="GQ73" s="174"/>
      <c r="GR73" s="174"/>
      <c r="GS73" s="174"/>
      <c r="GT73" s="174"/>
      <c r="GU73" s="174"/>
      <c r="GV73" s="174"/>
      <c r="GW73" s="174"/>
      <c r="GX73" s="174"/>
      <c r="GY73" s="174"/>
      <c r="GZ73" s="174"/>
      <c r="HA73" s="174"/>
      <c r="HB73" s="174"/>
      <c r="HC73" s="174"/>
      <c r="HD73" s="174"/>
      <c r="HE73" s="174"/>
      <c r="HF73" s="174"/>
      <c r="HG73" s="174"/>
      <c r="HH73" s="174"/>
      <c r="HI73" s="174"/>
      <c r="HJ73" s="174"/>
      <c r="HK73" s="174"/>
      <c r="HL73" s="174"/>
      <c r="HM73" s="174"/>
      <c r="HN73" s="174"/>
    </row>
    <row r="74" spans="1:222" ht="16.5" collapsed="1" thickBot="1" x14ac:dyDescent="0.3">
      <c r="A74" s="53">
        <v>69</v>
      </c>
      <c r="B74" s="270" t="s">
        <v>64</v>
      </c>
      <c r="C74" s="272"/>
      <c r="D74" s="61"/>
      <c r="E74" s="260">
        <f t="shared" ref="E74:BP74" si="107">SUM(E75:E78)</f>
        <v>0</v>
      </c>
      <c r="F74" s="260">
        <f t="shared" si="107"/>
        <v>0</v>
      </c>
      <c r="G74" s="260">
        <f t="shared" si="107"/>
        <v>0</v>
      </c>
      <c r="H74" s="260">
        <f t="shared" si="107"/>
        <v>0</v>
      </c>
      <c r="I74" s="260">
        <f t="shared" si="107"/>
        <v>0</v>
      </c>
      <c r="J74" s="260">
        <f t="shared" si="107"/>
        <v>0</v>
      </c>
      <c r="K74" s="260">
        <f t="shared" si="107"/>
        <v>0</v>
      </c>
      <c r="L74" s="260">
        <f t="shared" si="107"/>
        <v>0</v>
      </c>
      <c r="M74" s="260">
        <f t="shared" si="107"/>
        <v>0</v>
      </c>
      <c r="N74" s="260">
        <f t="shared" si="107"/>
        <v>0</v>
      </c>
      <c r="O74" s="260">
        <f t="shared" si="107"/>
        <v>0</v>
      </c>
      <c r="P74" s="260">
        <f t="shared" si="107"/>
        <v>0</v>
      </c>
      <c r="Q74" s="260">
        <f t="shared" si="107"/>
        <v>0</v>
      </c>
      <c r="R74" s="260">
        <f t="shared" si="107"/>
        <v>0</v>
      </c>
      <c r="S74" s="260">
        <f t="shared" si="107"/>
        <v>0</v>
      </c>
      <c r="T74" s="260">
        <f t="shared" si="107"/>
        <v>0</v>
      </c>
      <c r="U74" s="260">
        <f t="shared" si="107"/>
        <v>0</v>
      </c>
      <c r="V74" s="260">
        <f t="shared" si="107"/>
        <v>0</v>
      </c>
      <c r="W74" s="260">
        <f t="shared" si="107"/>
        <v>0</v>
      </c>
      <c r="X74" s="260">
        <f t="shared" si="107"/>
        <v>0</v>
      </c>
      <c r="Y74" s="260">
        <f t="shared" si="107"/>
        <v>0</v>
      </c>
      <c r="Z74" s="260">
        <f t="shared" si="107"/>
        <v>0</v>
      </c>
      <c r="AA74" s="260">
        <f t="shared" si="107"/>
        <v>0</v>
      </c>
      <c r="AB74" s="260">
        <f>SUM(AB75:AB78)</f>
        <v>12402.92</v>
      </c>
      <c r="AC74" s="260">
        <f t="shared" si="107"/>
        <v>0</v>
      </c>
      <c r="AD74" s="260">
        <f t="shared" si="107"/>
        <v>0</v>
      </c>
      <c r="AE74" s="260">
        <f t="shared" si="107"/>
        <v>0</v>
      </c>
      <c r="AF74" s="260">
        <f t="shared" si="107"/>
        <v>0</v>
      </c>
      <c r="AG74" s="260">
        <f t="shared" si="107"/>
        <v>0</v>
      </c>
      <c r="AH74" s="260">
        <f t="shared" si="107"/>
        <v>0</v>
      </c>
      <c r="AI74" s="260">
        <f t="shared" si="107"/>
        <v>0</v>
      </c>
      <c r="AJ74" s="282">
        <f t="shared" si="107"/>
        <v>12402.92</v>
      </c>
      <c r="AK74" s="260">
        <f t="shared" si="107"/>
        <v>0</v>
      </c>
      <c r="AL74" s="260">
        <f t="shared" si="107"/>
        <v>0</v>
      </c>
      <c r="AM74" s="260">
        <f t="shared" si="107"/>
        <v>0</v>
      </c>
      <c r="AN74" s="260">
        <f t="shared" si="107"/>
        <v>0</v>
      </c>
      <c r="AO74" s="260">
        <f t="shared" si="107"/>
        <v>0</v>
      </c>
      <c r="AP74" s="260">
        <f t="shared" si="107"/>
        <v>0</v>
      </c>
      <c r="AQ74" s="260">
        <f t="shared" si="107"/>
        <v>1500</v>
      </c>
      <c r="AR74" s="260">
        <f t="shared" si="107"/>
        <v>0</v>
      </c>
      <c r="AS74" s="260">
        <f t="shared" si="107"/>
        <v>0</v>
      </c>
      <c r="AT74" s="260">
        <f t="shared" si="107"/>
        <v>0</v>
      </c>
      <c r="AU74" s="260">
        <f t="shared" si="107"/>
        <v>0</v>
      </c>
      <c r="AV74" s="260">
        <f t="shared" si="107"/>
        <v>0</v>
      </c>
      <c r="AW74" s="260">
        <f t="shared" si="107"/>
        <v>0</v>
      </c>
      <c r="AX74" s="260">
        <f t="shared" si="107"/>
        <v>0</v>
      </c>
      <c r="AY74" s="260">
        <f t="shared" si="107"/>
        <v>0</v>
      </c>
      <c r="AZ74" s="260">
        <f t="shared" si="107"/>
        <v>0</v>
      </c>
      <c r="BA74" s="260">
        <f t="shared" si="107"/>
        <v>0</v>
      </c>
      <c r="BB74" s="260">
        <f t="shared" si="107"/>
        <v>0</v>
      </c>
      <c r="BC74" s="260">
        <f t="shared" si="107"/>
        <v>0</v>
      </c>
      <c r="BD74" s="260">
        <f t="shared" si="107"/>
        <v>0</v>
      </c>
      <c r="BE74" s="260">
        <f t="shared" si="107"/>
        <v>13000</v>
      </c>
      <c r="BF74" s="260">
        <f t="shared" si="107"/>
        <v>0</v>
      </c>
      <c r="BG74" s="260">
        <f t="shared" si="107"/>
        <v>0</v>
      </c>
      <c r="BH74" s="260">
        <f t="shared" si="107"/>
        <v>0</v>
      </c>
      <c r="BI74" s="260">
        <f t="shared" si="107"/>
        <v>0</v>
      </c>
      <c r="BJ74" s="260">
        <f t="shared" si="107"/>
        <v>0</v>
      </c>
      <c r="BK74" s="260">
        <f t="shared" si="107"/>
        <v>0</v>
      </c>
      <c r="BL74" s="260">
        <f t="shared" si="107"/>
        <v>0</v>
      </c>
      <c r="BM74" s="260">
        <f>SUM(BM75:BM78)</f>
        <v>0</v>
      </c>
      <c r="BN74" s="260">
        <f>SUM(BN75:BN78)</f>
        <v>0</v>
      </c>
      <c r="BO74" s="282">
        <f t="shared" si="107"/>
        <v>14500</v>
      </c>
      <c r="BP74" s="260">
        <f t="shared" si="107"/>
        <v>0</v>
      </c>
      <c r="BQ74" s="260">
        <f t="shared" ref="BQ74:EB74" si="108">SUM(BQ75:BQ78)</f>
        <v>0</v>
      </c>
      <c r="BR74" s="260">
        <f t="shared" si="108"/>
        <v>0</v>
      </c>
      <c r="BS74" s="260">
        <f t="shared" si="108"/>
        <v>0</v>
      </c>
      <c r="BT74" s="260">
        <f t="shared" si="108"/>
        <v>0</v>
      </c>
      <c r="BU74" s="260">
        <f t="shared" si="108"/>
        <v>0</v>
      </c>
      <c r="BV74" s="260">
        <f t="shared" si="108"/>
        <v>0</v>
      </c>
      <c r="BW74" s="260">
        <f t="shared" si="108"/>
        <v>0</v>
      </c>
      <c r="BX74" s="260">
        <f t="shared" si="108"/>
        <v>0</v>
      </c>
      <c r="BY74" s="260">
        <f t="shared" si="108"/>
        <v>0</v>
      </c>
      <c r="BZ74" s="260">
        <f t="shared" si="108"/>
        <v>0</v>
      </c>
      <c r="CA74" s="260">
        <f t="shared" si="108"/>
        <v>0</v>
      </c>
      <c r="CB74" s="260">
        <f t="shared" si="108"/>
        <v>0</v>
      </c>
      <c r="CC74" s="260">
        <f t="shared" si="108"/>
        <v>0</v>
      </c>
      <c r="CD74" s="260">
        <f t="shared" si="108"/>
        <v>0</v>
      </c>
      <c r="CE74" s="260">
        <f t="shared" si="108"/>
        <v>0</v>
      </c>
      <c r="CF74" s="260">
        <f t="shared" si="108"/>
        <v>0</v>
      </c>
      <c r="CG74" s="260">
        <f t="shared" si="108"/>
        <v>0</v>
      </c>
      <c r="CH74" s="260">
        <f t="shared" si="108"/>
        <v>0</v>
      </c>
      <c r="CI74" s="260">
        <f t="shared" si="108"/>
        <v>0</v>
      </c>
      <c r="CJ74" s="260">
        <f t="shared" si="108"/>
        <v>0</v>
      </c>
      <c r="CK74" s="260">
        <f t="shared" si="108"/>
        <v>0</v>
      </c>
      <c r="CL74" s="260">
        <f t="shared" si="108"/>
        <v>0</v>
      </c>
      <c r="CM74" s="260">
        <f t="shared" si="108"/>
        <v>0</v>
      </c>
      <c r="CN74" s="260">
        <f t="shared" si="108"/>
        <v>0</v>
      </c>
      <c r="CO74" s="260">
        <f t="shared" si="108"/>
        <v>0</v>
      </c>
      <c r="CP74" s="260">
        <f t="shared" si="108"/>
        <v>0</v>
      </c>
      <c r="CQ74" s="260">
        <f t="shared" si="108"/>
        <v>0</v>
      </c>
      <c r="CR74" s="260">
        <f t="shared" si="108"/>
        <v>0</v>
      </c>
      <c r="CS74" s="260">
        <f>SUM(CS75:CS78)</f>
        <v>0</v>
      </c>
      <c r="CT74" s="260">
        <f>SUM(CT75:CT78)</f>
        <v>0</v>
      </c>
      <c r="CU74" s="282">
        <f t="shared" si="108"/>
        <v>14500</v>
      </c>
      <c r="CV74" s="260">
        <f t="shared" si="108"/>
        <v>0</v>
      </c>
      <c r="CW74" s="260">
        <f t="shared" si="108"/>
        <v>0</v>
      </c>
      <c r="CX74" s="260">
        <f t="shared" si="108"/>
        <v>0</v>
      </c>
      <c r="CY74" s="260">
        <f t="shared" si="108"/>
        <v>0</v>
      </c>
      <c r="CZ74" s="260">
        <f t="shared" si="108"/>
        <v>0</v>
      </c>
      <c r="DA74" s="260">
        <f t="shared" si="108"/>
        <v>0</v>
      </c>
      <c r="DB74" s="260">
        <f t="shared" si="108"/>
        <v>0</v>
      </c>
      <c r="DC74" s="260">
        <f t="shared" si="108"/>
        <v>0</v>
      </c>
      <c r="DD74" s="260">
        <f t="shared" si="108"/>
        <v>0</v>
      </c>
      <c r="DE74" s="260">
        <f t="shared" si="108"/>
        <v>0</v>
      </c>
      <c r="DF74" s="260">
        <f t="shared" si="108"/>
        <v>0</v>
      </c>
      <c r="DG74" s="260">
        <f t="shared" si="108"/>
        <v>0</v>
      </c>
      <c r="DH74" s="260">
        <f t="shared" si="108"/>
        <v>0</v>
      </c>
      <c r="DI74" s="260">
        <f t="shared" si="108"/>
        <v>0</v>
      </c>
      <c r="DJ74" s="260">
        <f t="shared" si="108"/>
        <v>0</v>
      </c>
      <c r="DK74" s="260">
        <f t="shared" si="108"/>
        <v>0</v>
      </c>
      <c r="DL74" s="260">
        <f t="shared" si="108"/>
        <v>0</v>
      </c>
      <c r="DM74" s="260">
        <f t="shared" si="108"/>
        <v>0</v>
      </c>
      <c r="DN74" s="260">
        <f t="shared" si="108"/>
        <v>0</v>
      </c>
      <c r="DO74" s="260">
        <f t="shared" si="108"/>
        <v>0</v>
      </c>
      <c r="DP74" s="260">
        <f t="shared" si="108"/>
        <v>0</v>
      </c>
      <c r="DQ74" s="260">
        <f t="shared" si="108"/>
        <v>0</v>
      </c>
      <c r="DR74" s="260">
        <f t="shared" si="108"/>
        <v>0</v>
      </c>
      <c r="DS74" s="260">
        <f t="shared" si="108"/>
        <v>0</v>
      </c>
      <c r="DT74" s="260">
        <f t="shared" si="108"/>
        <v>0</v>
      </c>
      <c r="DU74" s="260">
        <f t="shared" si="108"/>
        <v>0</v>
      </c>
      <c r="DV74" s="260">
        <f t="shared" si="108"/>
        <v>0</v>
      </c>
      <c r="DW74" s="260">
        <f t="shared" si="108"/>
        <v>0</v>
      </c>
      <c r="DX74" s="260">
        <f>SUM(DX75:DX78)</f>
        <v>0</v>
      </c>
      <c r="DY74" s="260">
        <f>SUM(DY75:DY78)</f>
        <v>0</v>
      </c>
      <c r="DZ74" s="260">
        <f>SUM(DZ75:DZ78)</f>
        <v>0</v>
      </c>
      <c r="EA74" s="282">
        <f t="shared" si="108"/>
        <v>14500</v>
      </c>
      <c r="EB74" s="260">
        <f t="shared" si="108"/>
        <v>0</v>
      </c>
      <c r="EC74" s="260">
        <f t="shared" ref="EC74:GN74" si="109">SUM(EC75:EC78)</f>
        <v>0</v>
      </c>
      <c r="ED74" s="260">
        <f t="shared" si="109"/>
        <v>0</v>
      </c>
      <c r="EE74" s="260">
        <f t="shared" si="109"/>
        <v>0</v>
      </c>
      <c r="EF74" s="260">
        <f t="shared" si="109"/>
        <v>0</v>
      </c>
      <c r="EG74" s="260">
        <f t="shared" si="109"/>
        <v>0</v>
      </c>
      <c r="EH74" s="260">
        <f t="shared" si="109"/>
        <v>0</v>
      </c>
      <c r="EI74" s="260">
        <f t="shared" si="109"/>
        <v>0</v>
      </c>
      <c r="EJ74" s="260">
        <f t="shared" si="109"/>
        <v>0</v>
      </c>
      <c r="EK74" s="260">
        <f t="shared" si="109"/>
        <v>0</v>
      </c>
      <c r="EL74" s="260">
        <f t="shared" si="109"/>
        <v>0</v>
      </c>
      <c r="EM74" s="260">
        <f t="shared" si="109"/>
        <v>0</v>
      </c>
      <c r="EN74" s="260">
        <f t="shared" si="109"/>
        <v>0</v>
      </c>
      <c r="EO74" s="260">
        <f t="shared" si="109"/>
        <v>0</v>
      </c>
      <c r="EP74" s="260">
        <f t="shared" si="109"/>
        <v>0</v>
      </c>
      <c r="EQ74" s="260">
        <f t="shared" si="109"/>
        <v>0</v>
      </c>
      <c r="ER74" s="260">
        <f t="shared" si="109"/>
        <v>0</v>
      </c>
      <c r="ES74" s="260">
        <f t="shared" si="109"/>
        <v>0</v>
      </c>
      <c r="ET74" s="260">
        <f t="shared" si="109"/>
        <v>0</v>
      </c>
      <c r="EU74" s="260">
        <f t="shared" si="109"/>
        <v>0</v>
      </c>
      <c r="EV74" s="260">
        <f t="shared" si="109"/>
        <v>0</v>
      </c>
      <c r="EW74" s="260">
        <f t="shared" si="109"/>
        <v>0</v>
      </c>
      <c r="EX74" s="260">
        <f t="shared" si="109"/>
        <v>0</v>
      </c>
      <c r="EY74" s="260">
        <f t="shared" si="109"/>
        <v>0</v>
      </c>
      <c r="EZ74" s="260">
        <f t="shared" si="109"/>
        <v>0</v>
      </c>
      <c r="FA74" s="260">
        <f t="shared" si="109"/>
        <v>0</v>
      </c>
      <c r="FB74" s="260">
        <f t="shared" si="109"/>
        <v>0</v>
      </c>
      <c r="FC74" s="260">
        <f t="shared" si="109"/>
        <v>0</v>
      </c>
      <c r="FD74" s="282">
        <f t="shared" si="109"/>
        <v>1500</v>
      </c>
      <c r="FE74" s="260">
        <f t="shared" si="109"/>
        <v>0</v>
      </c>
      <c r="FF74" s="260">
        <f t="shared" si="109"/>
        <v>0</v>
      </c>
      <c r="FG74" s="260">
        <f t="shared" si="109"/>
        <v>0</v>
      </c>
      <c r="FH74" s="260">
        <f t="shared" si="109"/>
        <v>0</v>
      </c>
      <c r="FI74" s="260">
        <f t="shared" si="109"/>
        <v>0</v>
      </c>
      <c r="FJ74" s="260">
        <f t="shared" si="109"/>
        <v>0</v>
      </c>
      <c r="FK74" s="260">
        <f t="shared" si="109"/>
        <v>0</v>
      </c>
      <c r="FL74" s="260">
        <f t="shared" si="109"/>
        <v>0</v>
      </c>
      <c r="FM74" s="260">
        <f t="shared" si="109"/>
        <v>0</v>
      </c>
      <c r="FN74" s="260">
        <f t="shared" si="109"/>
        <v>0</v>
      </c>
      <c r="FO74" s="260">
        <f t="shared" si="109"/>
        <v>0</v>
      </c>
      <c r="FP74" s="260">
        <f t="shared" si="109"/>
        <v>0</v>
      </c>
      <c r="FQ74" s="260">
        <f t="shared" si="109"/>
        <v>0</v>
      </c>
      <c r="FR74" s="260">
        <f t="shared" si="109"/>
        <v>0</v>
      </c>
      <c r="FS74" s="260">
        <f t="shared" si="109"/>
        <v>0</v>
      </c>
      <c r="FT74" s="260">
        <f t="shared" si="109"/>
        <v>0</v>
      </c>
      <c r="FU74" s="260">
        <f t="shared" si="109"/>
        <v>0</v>
      </c>
      <c r="FV74" s="260">
        <f t="shared" si="109"/>
        <v>0</v>
      </c>
      <c r="FW74" s="260">
        <f t="shared" si="109"/>
        <v>0</v>
      </c>
      <c r="FX74" s="260">
        <f t="shared" si="109"/>
        <v>0</v>
      </c>
      <c r="FY74" s="260">
        <f t="shared" si="109"/>
        <v>0</v>
      </c>
      <c r="FZ74" s="260">
        <f t="shared" si="109"/>
        <v>0</v>
      </c>
      <c r="GA74" s="260">
        <f t="shared" si="109"/>
        <v>0</v>
      </c>
      <c r="GB74" s="260">
        <f t="shared" si="109"/>
        <v>0</v>
      </c>
      <c r="GC74" s="260">
        <f t="shared" si="109"/>
        <v>0</v>
      </c>
      <c r="GD74" s="260">
        <f t="shared" si="109"/>
        <v>0</v>
      </c>
      <c r="GE74" s="260">
        <f t="shared" si="109"/>
        <v>0</v>
      </c>
      <c r="GF74" s="260">
        <f t="shared" si="109"/>
        <v>0</v>
      </c>
      <c r="GG74" s="260">
        <f t="shared" si="109"/>
        <v>0</v>
      </c>
      <c r="GH74" s="260">
        <f t="shared" si="109"/>
        <v>0</v>
      </c>
      <c r="GI74" s="260">
        <f>SUM(GI75:GI78)</f>
        <v>0</v>
      </c>
      <c r="GJ74" s="282">
        <f t="shared" si="109"/>
        <v>0</v>
      </c>
      <c r="GK74" s="260">
        <f t="shared" si="109"/>
        <v>0</v>
      </c>
      <c r="GL74" s="260">
        <f t="shared" si="109"/>
        <v>0</v>
      </c>
      <c r="GM74" s="260">
        <f t="shared" si="109"/>
        <v>0</v>
      </c>
      <c r="GN74" s="260">
        <f t="shared" si="109"/>
        <v>0</v>
      </c>
      <c r="GO74" s="260">
        <f t="shared" ref="GO74:HN74" si="110">SUM(GO75:GO78)</f>
        <v>0</v>
      </c>
      <c r="GP74" s="260">
        <f t="shared" si="110"/>
        <v>0</v>
      </c>
      <c r="GQ74" s="260">
        <f t="shared" si="110"/>
        <v>0</v>
      </c>
      <c r="GR74" s="260">
        <f t="shared" si="110"/>
        <v>0</v>
      </c>
      <c r="GS74" s="260">
        <f t="shared" si="110"/>
        <v>0</v>
      </c>
      <c r="GT74" s="260">
        <f t="shared" si="110"/>
        <v>0</v>
      </c>
      <c r="GU74" s="260">
        <f t="shared" si="110"/>
        <v>0</v>
      </c>
      <c r="GV74" s="260">
        <f t="shared" si="110"/>
        <v>0</v>
      </c>
      <c r="GW74" s="260">
        <f t="shared" si="110"/>
        <v>0</v>
      </c>
      <c r="GX74" s="260">
        <f t="shared" si="110"/>
        <v>0</v>
      </c>
      <c r="GY74" s="260">
        <f t="shared" si="110"/>
        <v>0</v>
      </c>
      <c r="GZ74" s="260">
        <f t="shared" si="110"/>
        <v>0</v>
      </c>
      <c r="HA74" s="260">
        <f t="shared" si="110"/>
        <v>0</v>
      </c>
      <c r="HB74" s="260">
        <f t="shared" si="110"/>
        <v>0</v>
      </c>
      <c r="HC74" s="260">
        <f t="shared" si="110"/>
        <v>0</v>
      </c>
      <c r="HD74" s="260">
        <f t="shared" si="110"/>
        <v>0</v>
      </c>
      <c r="HE74" s="260">
        <f t="shared" si="110"/>
        <v>0</v>
      </c>
      <c r="HF74" s="260">
        <f t="shared" si="110"/>
        <v>0</v>
      </c>
      <c r="HG74" s="260">
        <f t="shared" si="110"/>
        <v>0</v>
      </c>
      <c r="HH74" s="260">
        <f t="shared" si="110"/>
        <v>0</v>
      </c>
      <c r="HI74" s="260">
        <f t="shared" si="110"/>
        <v>0</v>
      </c>
      <c r="HJ74" s="260">
        <f t="shared" si="110"/>
        <v>0</v>
      </c>
      <c r="HK74" s="260">
        <f t="shared" si="110"/>
        <v>0</v>
      </c>
      <c r="HL74" s="260">
        <f t="shared" si="110"/>
        <v>0</v>
      </c>
      <c r="HM74" s="260">
        <f t="shared" si="110"/>
        <v>0</v>
      </c>
      <c r="HN74" s="260">
        <f t="shared" si="110"/>
        <v>0</v>
      </c>
    </row>
    <row r="75" spans="1:222" ht="16.5" hidden="1" outlineLevel="1" thickBot="1" x14ac:dyDescent="0.3">
      <c r="A75" s="53">
        <v>70</v>
      </c>
      <c r="B75" s="261" t="str">
        <f>VLOOKUP(A75,Config!$A$8:$B$176,2,0)</f>
        <v>ÁGUA</v>
      </c>
      <c r="C75" s="262"/>
      <c r="D75" s="61"/>
      <c r="E75" s="174">
        <f>SUMIFS('C. a Pagar'!$G$7:$G$1048576,'C. a Pagar'!$D$7:$D$1048576,'FC 180'!$B75,'C. a Pagar'!$C$7:$C$1048576,'FC 180'!E$5)</f>
        <v>0</v>
      </c>
      <c r="F75" s="174">
        <f>SUMIFS('C. a Pagar'!$G$7:$G$1048576,'C. a Pagar'!$D$7:$D$1048576,'FC 180'!$B75,'C. a Pagar'!$C$7:$C$1048576,'FC 180'!F$5)</f>
        <v>0</v>
      </c>
      <c r="G75" s="174">
        <f>SUMIFS('C. a Pagar'!$G$7:$G$1048576,'C. a Pagar'!$D$7:$D$1048576,'FC 180'!$B75,'C. a Pagar'!$C$7:$C$1048576,'FC 180'!G$5)</f>
        <v>0</v>
      </c>
      <c r="H75" s="174">
        <f>SUMIFS('C. a Pagar'!$G$7:$G$1048576,'C. a Pagar'!$D$7:$D$1048576,'FC 180'!$B75,'C. a Pagar'!$C$7:$C$1048576,'FC 180'!H$5)</f>
        <v>0</v>
      </c>
      <c r="I75" s="174">
        <f>SUMIFS('C. a Pagar'!$G$7:$G$1048576,'C. a Pagar'!$D$7:$D$1048576,'FC 180'!$B75,'C. a Pagar'!$C$7:$C$1048576,'FC 180'!I$5)</f>
        <v>0</v>
      </c>
      <c r="J75" s="174">
        <f>SUMIFS('C. a Pagar'!$G$7:$G$1048576,'C. a Pagar'!$D$7:$D$1048576,'FC 180'!$B75,'C. a Pagar'!$C$7:$C$1048576,'FC 180'!J$5)</f>
        <v>0</v>
      </c>
      <c r="K75" s="174">
        <f>SUMIFS('C. a Pagar'!$G$7:$G$1048576,'C. a Pagar'!$D$7:$D$1048576,'FC 180'!$B75,'C. a Pagar'!$C$7:$C$1048576,'FC 180'!K$5)</f>
        <v>0</v>
      </c>
      <c r="L75" s="174">
        <f>SUMIFS('C. a Pagar'!$G$7:$G$1048576,'C. a Pagar'!$D$7:$D$1048576,'FC 180'!$B75,'C. a Pagar'!$C$7:$C$1048576,'FC 180'!L$5)</f>
        <v>0</v>
      </c>
      <c r="M75" s="174">
        <f>SUMIFS('C. a Pagar'!$G$7:$G$1048576,'C. a Pagar'!$D$7:$D$1048576,'FC 180'!$B75,'C. a Pagar'!$C$7:$C$1048576,'FC 180'!M$5)</f>
        <v>0</v>
      </c>
      <c r="N75" s="174">
        <f>SUMIFS('C. a Pagar'!$G$7:$G$1048576,'C. a Pagar'!$D$7:$D$1048576,'FC 180'!$B75,'C. a Pagar'!$C$7:$C$1048576,'FC 180'!N$5)</f>
        <v>0</v>
      </c>
      <c r="O75" s="174">
        <f>SUMIFS('C. a Pagar'!$G$7:$G$1048576,'C. a Pagar'!$D$7:$D$1048576,'FC 180'!$B75,'C. a Pagar'!$C$7:$C$1048576,'FC 180'!O$5)</f>
        <v>0</v>
      </c>
      <c r="P75" s="174">
        <f>SUMIFS('C. a Pagar'!$G$7:$G$1048576,'C. a Pagar'!$D$7:$D$1048576,'FC 180'!$B75,'C. a Pagar'!$C$7:$C$1048576,'FC 180'!P$5)</f>
        <v>0</v>
      </c>
      <c r="Q75" s="174">
        <f>SUMIFS('C. a Pagar'!$G$7:$G$1048576,'C. a Pagar'!$D$7:$D$1048576,'FC 180'!$B75,'C. a Pagar'!$C$7:$C$1048576,'FC 180'!Q$5)</f>
        <v>0</v>
      </c>
      <c r="R75" s="174">
        <f>SUMIFS('C. a Pagar'!$G$7:$G$1048576,'C. a Pagar'!$D$7:$D$1048576,'FC 180'!$B75,'C. a Pagar'!$C$7:$C$1048576,'FC 180'!R$5)</f>
        <v>0</v>
      </c>
      <c r="S75" s="174">
        <f>SUMIFS('C. a Pagar'!$G$7:$G$1048576,'C. a Pagar'!$D$7:$D$1048576,'FC 180'!$B75,'C. a Pagar'!$C$7:$C$1048576,'FC 180'!S$5)</f>
        <v>0</v>
      </c>
      <c r="T75" s="174">
        <f>SUMIFS('C. a Pagar'!$G$7:$G$1048576,'C. a Pagar'!$D$7:$D$1048576,'FC 180'!$B75,'C. a Pagar'!$C$7:$C$1048576,'FC 180'!T$5)</f>
        <v>0</v>
      </c>
      <c r="U75" s="174">
        <f>SUMIFS('C. a Pagar'!$G$7:$G$1048576,'C. a Pagar'!$D$7:$D$1048576,'FC 180'!$B75,'C. a Pagar'!$C$7:$C$1048576,'FC 180'!U$5)</f>
        <v>0</v>
      </c>
      <c r="V75" s="174">
        <f>SUMIFS('C. a Pagar'!$G$7:$G$1048576,'C. a Pagar'!$D$7:$D$1048576,'FC 180'!$B75,'C. a Pagar'!$C$7:$C$1048576,'FC 180'!V$5)</f>
        <v>0</v>
      </c>
      <c r="W75" s="174">
        <f>SUMIFS('C. a Pagar'!$G$7:$G$1048576,'C. a Pagar'!$D$7:$D$1048576,'FC 180'!$B75,'C. a Pagar'!$C$7:$C$1048576,'FC 180'!W$5)</f>
        <v>0</v>
      </c>
      <c r="X75" s="174">
        <f>SUMIFS('C. a Pagar'!$G$7:$G$1048576,'C. a Pagar'!$D$7:$D$1048576,'FC 180'!$B75,'C. a Pagar'!$C$7:$C$1048576,'FC 180'!X$5)</f>
        <v>0</v>
      </c>
      <c r="Y75" s="174">
        <f>SUMIFS('C. a Pagar'!$G$7:$G$1048576,'C. a Pagar'!$D$7:$D$1048576,'FC 180'!$B75,'C. a Pagar'!$C$7:$C$1048576,'FC 180'!Y$5)</f>
        <v>0</v>
      </c>
      <c r="Z75" s="174">
        <f>SUMIFS('C. a Pagar'!$G$7:$G$1048576,'C. a Pagar'!$D$7:$D$1048576,'FC 180'!$B75,'C. a Pagar'!$C$7:$C$1048576,'FC 180'!Z$5)</f>
        <v>0</v>
      </c>
      <c r="AA75" s="174">
        <f>SUMIFS('C. a Pagar'!$G$7:$G$1048576,'C. a Pagar'!$D$7:$D$1048576,'FC 180'!$B75,'C. a Pagar'!$C$7:$C$1048576,'FC 180'!AA$5)</f>
        <v>0</v>
      </c>
      <c r="AB75" s="174">
        <f>SUMIFS('C. a Pagar'!$G$7:$G$1048576,'C. a Pagar'!$D$7:$D$1048576,'FC 180'!$B75,'C. a Pagar'!$C$7:$C$1048576,'FC 180'!AB$5)</f>
        <v>0</v>
      </c>
      <c r="AC75" s="174">
        <f>SUMIFS('C. a Pagar'!$G$7:$G$1048576,'C. a Pagar'!$D$7:$D$1048576,'FC 180'!$B75,'C. a Pagar'!$C$7:$C$1048576,'FC 180'!AC$5)</f>
        <v>0</v>
      </c>
      <c r="AD75" s="174">
        <f>SUMIFS('C. a Pagar'!$G$7:$G$1048576,'C. a Pagar'!$D$7:$D$1048576,'FC 180'!$B75,'C. a Pagar'!$C$7:$C$1048576,'FC 180'!AD$5)</f>
        <v>0</v>
      </c>
      <c r="AE75" s="174">
        <f>SUMIFS('C. a Pagar'!$G$7:$G$1048576,'C. a Pagar'!$D$7:$D$1048576,'FC 180'!$B75,'C. a Pagar'!$C$7:$C$1048576,'FC 180'!AE$5)</f>
        <v>0</v>
      </c>
      <c r="AF75" s="174">
        <f>SUMIFS('C. a Pagar'!$G$7:$G$1048576,'C. a Pagar'!$D$7:$D$1048576,'FC 180'!$B75,'C. a Pagar'!$C$7:$C$1048576,'FC 180'!AF$5)</f>
        <v>0</v>
      </c>
      <c r="AG75" s="174">
        <f>SUMIFS('C. a Pagar'!$G$7:$G$1048576,'C. a Pagar'!$D$7:$D$1048576,'FC 180'!$B75,'C. a Pagar'!$C$7:$C$1048576,'FC 180'!AG$5)</f>
        <v>0</v>
      </c>
      <c r="AH75" s="174">
        <f>SUMIFS('C. a Pagar'!$G$7:$G$1048576,'C. a Pagar'!$D$7:$D$1048576,'FC 180'!$B75,'C. a Pagar'!$C$7:$C$1048576,'FC 180'!AH$5)</f>
        <v>0</v>
      </c>
      <c r="AI75" s="174">
        <f>SUMIFS('C. a Pagar'!$G$7:$G$1048576,'C. a Pagar'!$D$7:$D$1048576,'FC 180'!$B75,'C. a Pagar'!$C$7:$C$1048576,'FC 180'!AI$5)</f>
        <v>0</v>
      </c>
      <c r="AJ75" s="178">
        <f>SUM(E75:AI75)</f>
        <v>0</v>
      </c>
      <c r="AK75" s="174">
        <f>SUMIFS('C. a Pagar'!$G$7:$G$1048576,'C. a Pagar'!$D$7:$D$1048576,'FC 180'!$B75,'C. a Pagar'!$C$7:$C$1048576,'FC 180'!AK$5)</f>
        <v>0</v>
      </c>
      <c r="AL75" s="174">
        <f>SUMIFS('C. a Pagar'!$G$7:$G$1048576,'C. a Pagar'!$D$7:$D$1048576,'FC 180'!$B75,'C. a Pagar'!$C$7:$C$1048576,'FC 180'!AL$5)</f>
        <v>0</v>
      </c>
      <c r="AM75" s="174">
        <f>SUMIFS('C. a Pagar'!$G$7:$G$1048576,'C. a Pagar'!$D$7:$D$1048576,'FC 180'!$B75,'C. a Pagar'!$C$7:$C$1048576,'FC 180'!AM$5)</f>
        <v>0</v>
      </c>
      <c r="AN75" s="174">
        <f>SUMIFS('C. a Pagar'!$G$7:$G$1048576,'C. a Pagar'!$D$7:$D$1048576,'FC 180'!$B75,'C. a Pagar'!$C$7:$C$1048576,'FC 180'!AN$5)</f>
        <v>0</v>
      </c>
      <c r="AO75" s="174">
        <f>SUMIFS('C. a Pagar'!$G$7:$G$1048576,'C. a Pagar'!$D$7:$D$1048576,'FC 180'!$B75,'C. a Pagar'!$C$7:$C$1048576,'FC 180'!AO$5)</f>
        <v>0</v>
      </c>
      <c r="AP75" s="174">
        <f>SUMIFS('C. a Pagar'!$G$7:$G$1048576,'C. a Pagar'!$D$7:$D$1048576,'FC 180'!$B75,'C. a Pagar'!$C$7:$C$1048576,'FC 180'!AP$5)</f>
        <v>0</v>
      </c>
      <c r="AQ75" s="174">
        <f>SUMIFS('C. a Pagar'!$G$7:$G$1048576,'C. a Pagar'!$D$7:$D$1048576,'FC 180'!$B75,'C. a Pagar'!$C$7:$C$1048576,'FC 180'!AQ$5)</f>
        <v>1500</v>
      </c>
      <c r="AR75" s="174">
        <f>SUMIFS('C. a Pagar'!$G$7:$G$1048576,'C. a Pagar'!$D$7:$D$1048576,'FC 180'!$B75,'C. a Pagar'!$C$7:$C$1048576,'FC 180'!AR$5)</f>
        <v>0</v>
      </c>
      <c r="AS75" s="174">
        <f>SUMIFS('C. a Pagar'!$G$7:$G$1048576,'C. a Pagar'!$D$7:$D$1048576,'FC 180'!$B75,'C. a Pagar'!$C$7:$C$1048576,'FC 180'!AS$5)</f>
        <v>0</v>
      </c>
      <c r="AT75" s="174">
        <f>SUMIFS('C. a Pagar'!$G$7:$G$1048576,'C. a Pagar'!$D$7:$D$1048576,'FC 180'!$B75,'C. a Pagar'!$C$7:$C$1048576,'FC 180'!AT$5)</f>
        <v>0</v>
      </c>
      <c r="AU75" s="174">
        <f>SUMIFS('C. a Pagar'!$G$7:$G$1048576,'C. a Pagar'!$D$7:$D$1048576,'FC 180'!$B75,'C. a Pagar'!$C$7:$C$1048576,'FC 180'!AU$5)</f>
        <v>0</v>
      </c>
      <c r="AV75" s="174">
        <f>SUMIFS('C. a Pagar'!$G$7:$G$1048576,'C. a Pagar'!$D$7:$D$1048576,'FC 180'!$B75,'C. a Pagar'!$C$7:$C$1048576,'FC 180'!AV$5)</f>
        <v>0</v>
      </c>
      <c r="AW75" s="174">
        <f>SUMIFS('C. a Pagar'!$G$7:$G$1048576,'C. a Pagar'!$D$7:$D$1048576,'FC 180'!$B75,'C. a Pagar'!$C$7:$C$1048576,'FC 180'!AW$5)</f>
        <v>0</v>
      </c>
      <c r="AX75" s="174">
        <f>SUMIFS('C. a Pagar'!$G$7:$G$1048576,'C. a Pagar'!$D$7:$D$1048576,'FC 180'!$B75,'C. a Pagar'!$C$7:$C$1048576,'FC 180'!AX$5)</f>
        <v>0</v>
      </c>
      <c r="AY75" s="174">
        <f>SUMIFS('C. a Pagar'!$G$7:$G$1048576,'C. a Pagar'!$D$7:$D$1048576,'FC 180'!$B75,'C. a Pagar'!$C$7:$C$1048576,'FC 180'!AY$5)</f>
        <v>0</v>
      </c>
      <c r="AZ75" s="174">
        <f>SUMIFS('C. a Pagar'!$G$7:$G$1048576,'C. a Pagar'!$D$7:$D$1048576,'FC 180'!$B75,'C. a Pagar'!$C$7:$C$1048576,'FC 180'!AZ$5)</f>
        <v>0</v>
      </c>
      <c r="BA75" s="174">
        <f>SUMIFS('C. a Pagar'!$G$7:$G$1048576,'C. a Pagar'!$D$7:$D$1048576,'FC 180'!$B75,'C. a Pagar'!$C$7:$C$1048576,'FC 180'!BA$5)</f>
        <v>0</v>
      </c>
      <c r="BB75" s="174">
        <f>SUMIFS('C. a Pagar'!$G$7:$G$1048576,'C. a Pagar'!$D$7:$D$1048576,'FC 180'!$B75,'C. a Pagar'!$C$7:$C$1048576,'FC 180'!BB$5)</f>
        <v>0</v>
      </c>
      <c r="BC75" s="174">
        <f>SUMIFS('C. a Pagar'!$G$7:$G$1048576,'C. a Pagar'!$D$7:$D$1048576,'FC 180'!$B75,'C. a Pagar'!$C$7:$C$1048576,'FC 180'!BC$5)</f>
        <v>0</v>
      </c>
      <c r="BD75" s="174">
        <f>SUMIFS('C. a Pagar'!$G$7:$G$1048576,'C. a Pagar'!$D$7:$D$1048576,'FC 180'!$B75,'C. a Pagar'!$C$7:$C$1048576,'FC 180'!BD$5)</f>
        <v>0</v>
      </c>
      <c r="BE75" s="174">
        <f>SUMIFS('C. a Pagar'!$G$7:$G$1048576,'C. a Pagar'!$D$7:$D$1048576,'FC 180'!$B75,'C. a Pagar'!$C$7:$C$1048576,'FC 180'!BE$5)</f>
        <v>0</v>
      </c>
      <c r="BF75" s="174">
        <f>SUMIFS('C. a Pagar'!$G$7:$G$1048576,'C. a Pagar'!$D$7:$D$1048576,'FC 180'!$B75,'C. a Pagar'!$C$7:$C$1048576,'FC 180'!BF$5)</f>
        <v>0</v>
      </c>
      <c r="BG75" s="174">
        <f>SUMIFS('C. a Pagar'!$G$7:$G$1048576,'C. a Pagar'!$D$7:$D$1048576,'FC 180'!$B75,'C. a Pagar'!$C$7:$C$1048576,'FC 180'!BG$5)</f>
        <v>0</v>
      </c>
      <c r="BH75" s="174">
        <f>SUMIFS('C. a Pagar'!$G$7:$G$1048576,'C. a Pagar'!$D$7:$D$1048576,'FC 180'!$B75,'C. a Pagar'!$C$7:$C$1048576,'FC 180'!BH$5)</f>
        <v>0</v>
      </c>
      <c r="BI75" s="174">
        <f>SUMIFS('C. a Pagar'!$G$7:$G$1048576,'C. a Pagar'!$D$7:$D$1048576,'FC 180'!$B75,'C. a Pagar'!$C$7:$C$1048576,'FC 180'!BI$5)</f>
        <v>0</v>
      </c>
      <c r="BJ75" s="174">
        <f>SUMIFS('C. a Pagar'!$G$7:$G$1048576,'C. a Pagar'!$D$7:$D$1048576,'FC 180'!$B75,'C. a Pagar'!$C$7:$C$1048576,'FC 180'!BJ$5)</f>
        <v>0</v>
      </c>
      <c r="BK75" s="174">
        <f>SUMIFS('C. a Pagar'!$G$7:$G$1048576,'C. a Pagar'!$D$7:$D$1048576,'FC 180'!$B75,'C. a Pagar'!$C$7:$C$1048576,'FC 180'!BK$5)</f>
        <v>0</v>
      </c>
      <c r="BL75" s="174">
        <f>SUMIFS('C. a Pagar'!$G$7:$G$1048576,'C. a Pagar'!$D$7:$D$1048576,'FC 180'!$B75,'C. a Pagar'!$C$7:$C$1048576,'FC 180'!BL$5)</f>
        <v>0</v>
      </c>
      <c r="BM75" s="174">
        <f>SUMIFS('C. a Pagar'!$G$7:$G$1048576,'C. a Pagar'!$D$7:$D$1048576,'FC 180'!$B75,'C. a Pagar'!$C$7:$C$1048576,'FC 180'!BM$5)</f>
        <v>0</v>
      </c>
      <c r="BN75" s="174">
        <f>SUMIFS('C. a Pagar'!$G$7:$G$1048576,'C. a Pagar'!$D$7:$D$1048576,'FC 180'!$B75,'C. a Pagar'!$C$7:$C$1048576,'FC 180'!BN$5)</f>
        <v>0</v>
      </c>
      <c r="BO75" s="178">
        <f t="shared" ref="BO75:BO78" si="111">SUM(AK75:BN75)</f>
        <v>1500</v>
      </c>
      <c r="BP75" s="174"/>
      <c r="BQ75" s="174"/>
      <c r="BR75" s="174"/>
      <c r="BS75" s="174"/>
      <c r="BT75" s="174"/>
      <c r="BU75" s="174"/>
      <c r="BV75" s="174"/>
      <c r="BW75" s="174"/>
      <c r="BX75" s="174"/>
      <c r="BY75" s="174"/>
      <c r="BZ75" s="174"/>
      <c r="CA75" s="174"/>
      <c r="CB75" s="174"/>
      <c r="CC75" s="174"/>
      <c r="CD75" s="174"/>
      <c r="CE75" s="174"/>
      <c r="CF75" s="174"/>
      <c r="CG75" s="174"/>
      <c r="CH75" s="174"/>
      <c r="CI75" s="174"/>
      <c r="CJ75" s="174"/>
      <c r="CK75" s="174"/>
      <c r="CL75" s="174"/>
      <c r="CM75" s="174"/>
      <c r="CN75" s="174"/>
      <c r="CO75" s="174"/>
      <c r="CP75" s="174"/>
      <c r="CQ75" s="174"/>
      <c r="CR75" s="174"/>
      <c r="CS75" s="174"/>
      <c r="CT75" s="174"/>
      <c r="CU75" s="178">
        <f t="shared" ref="CU75:CU78" si="112">SUM(BM75:CT75)</f>
        <v>1500</v>
      </c>
      <c r="CV75" s="174"/>
      <c r="CW75" s="174"/>
      <c r="CX75" s="174"/>
      <c r="CY75" s="174"/>
      <c r="CZ75" s="174"/>
      <c r="DA75" s="174"/>
      <c r="DB75" s="174"/>
      <c r="DC75" s="174"/>
      <c r="DD75" s="174"/>
      <c r="DE75" s="174"/>
      <c r="DF75" s="174"/>
      <c r="DG75" s="174"/>
      <c r="DH75" s="174"/>
      <c r="DI75" s="174"/>
      <c r="DJ75" s="174"/>
      <c r="DK75" s="174"/>
      <c r="DL75" s="174"/>
      <c r="DM75" s="174"/>
      <c r="DN75" s="174"/>
      <c r="DO75" s="174"/>
      <c r="DP75" s="174"/>
      <c r="DQ75" s="174"/>
      <c r="DR75" s="174"/>
      <c r="DS75" s="174"/>
      <c r="DT75" s="174"/>
      <c r="DU75" s="174"/>
      <c r="DV75" s="174"/>
      <c r="DW75" s="174"/>
      <c r="DX75" s="174"/>
      <c r="DY75" s="174"/>
      <c r="DZ75" s="174"/>
      <c r="EA75" s="178">
        <f t="shared" ref="EA75:EA78" si="113">SUM(CS75:DZ75)</f>
        <v>1500</v>
      </c>
      <c r="EB75" s="174"/>
      <c r="EC75" s="174"/>
      <c r="ED75" s="174"/>
      <c r="EE75" s="174"/>
      <c r="EF75" s="174"/>
      <c r="EG75" s="174"/>
      <c r="EH75" s="174"/>
      <c r="EI75" s="174"/>
      <c r="EJ75" s="174"/>
      <c r="EK75" s="174"/>
      <c r="EL75" s="174"/>
      <c r="EM75" s="174"/>
      <c r="EN75" s="174"/>
      <c r="EO75" s="174"/>
      <c r="EP75" s="174"/>
      <c r="EQ75" s="174"/>
      <c r="ER75" s="174"/>
      <c r="ES75" s="174"/>
      <c r="ET75" s="174"/>
      <c r="EU75" s="174"/>
      <c r="EV75" s="174"/>
      <c r="EW75" s="174"/>
      <c r="EX75" s="174"/>
      <c r="EY75" s="174"/>
      <c r="EZ75" s="174"/>
      <c r="FA75" s="174"/>
      <c r="FB75" s="174"/>
      <c r="FC75" s="174"/>
      <c r="FD75" s="178">
        <f>SUM(DX75:FC75)</f>
        <v>1500</v>
      </c>
      <c r="FE75" s="174"/>
      <c r="FF75" s="174"/>
      <c r="FG75" s="174"/>
      <c r="FH75" s="174"/>
      <c r="FI75" s="174"/>
      <c r="FJ75" s="174"/>
      <c r="FK75" s="174"/>
      <c r="FL75" s="174"/>
      <c r="FM75" s="174"/>
      <c r="FN75" s="174"/>
      <c r="FO75" s="174"/>
      <c r="FP75" s="174"/>
      <c r="FQ75" s="174"/>
      <c r="FR75" s="174"/>
      <c r="FS75" s="174"/>
      <c r="FT75" s="174"/>
      <c r="FU75" s="174"/>
      <c r="FV75" s="174"/>
      <c r="FW75" s="174"/>
      <c r="FX75" s="174"/>
      <c r="FY75" s="174"/>
      <c r="FZ75" s="174"/>
      <c r="GA75" s="174"/>
      <c r="GB75" s="174"/>
      <c r="GC75" s="174"/>
      <c r="GD75" s="174"/>
      <c r="GE75" s="174"/>
      <c r="GF75" s="174"/>
      <c r="GG75" s="174"/>
      <c r="GH75" s="174"/>
      <c r="GI75" s="174"/>
      <c r="GJ75" s="178">
        <f t="shared" ref="GJ75:GJ78" si="114">SUM(FE75:GI75)</f>
        <v>0</v>
      </c>
      <c r="GK75" s="174"/>
      <c r="GL75" s="174"/>
      <c r="GM75" s="174"/>
      <c r="GN75" s="174"/>
      <c r="GO75" s="174"/>
      <c r="GP75" s="174"/>
      <c r="GQ75" s="174"/>
      <c r="GR75" s="174"/>
      <c r="GS75" s="174"/>
      <c r="GT75" s="174"/>
      <c r="GU75" s="174"/>
      <c r="GV75" s="174"/>
      <c r="GW75" s="174"/>
      <c r="GX75" s="174"/>
      <c r="GY75" s="174"/>
      <c r="GZ75" s="174"/>
      <c r="HA75" s="174"/>
      <c r="HB75" s="174"/>
      <c r="HC75" s="174"/>
      <c r="HD75" s="174"/>
      <c r="HE75" s="174"/>
      <c r="HF75" s="174"/>
      <c r="HG75" s="174"/>
      <c r="HH75" s="174"/>
      <c r="HI75" s="174"/>
      <c r="HJ75" s="174"/>
      <c r="HK75" s="174"/>
      <c r="HL75" s="174"/>
      <c r="HM75" s="174"/>
      <c r="HN75" s="174"/>
    </row>
    <row r="76" spans="1:222" ht="16.5" hidden="1" outlineLevel="1" thickBot="1" x14ac:dyDescent="0.3">
      <c r="A76" s="53">
        <v>71</v>
      </c>
      <c r="B76" s="56" t="str">
        <f>VLOOKUP(A76,Config!$A$8:$B$176,2,0)</f>
        <v>ENERGIA ELETRICA</v>
      </c>
      <c r="C76" s="57"/>
      <c r="D76" s="61"/>
      <c r="E76" s="174">
        <f>SUMIFS('C. a Pagar'!$G$7:$G$1048576,'C. a Pagar'!$D$7:$D$1048576,'FC 180'!$B76,'C. a Pagar'!$C$7:$C$1048576,'FC 180'!E$5)</f>
        <v>0</v>
      </c>
      <c r="F76" s="174">
        <f>SUMIFS('C. a Pagar'!$G$7:$G$1048576,'C. a Pagar'!$D$7:$D$1048576,'FC 180'!$B76,'C. a Pagar'!$C$7:$C$1048576,'FC 180'!F$5)</f>
        <v>0</v>
      </c>
      <c r="G76" s="174">
        <f>SUMIFS('C. a Pagar'!$G$7:$G$1048576,'C. a Pagar'!$D$7:$D$1048576,'FC 180'!$B76,'C. a Pagar'!$C$7:$C$1048576,'FC 180'!G$5)</f>
        <v>0</v>
      </c>
      <c r="H76" s="174">
        <f>SUMIFS('C. a Pagar'!$G$7:$G$1048576,'C. a Pagar'!$D$7:$D$1048576,'FC 180'!$B76,'C. a Pagar'!$C$7:$C$1048576,'FC 180'!H$5)</f>
        <v>0</v>
      </c>
      <c r="I76" s="174">
        <f>SUMIFS('C. a Pagar'!$G$7:$G$1048576,'C. a Pagar'!$D$7:$D$1048576,'FC 180'!$B76,'C. a Pagar'!$C$7:$C$1048576,'FC 180'!I$5)</f>
        <v>0</v>
      </c>
      <c r="J76" s="174">
        <f>SUMIFS('C. a Pagar'!$G$7:$G$1048576,'C. a Pagar'!$D$7:$D$1048576,'FC 180'!$B76,'C. a Pagar'!$C$7:$C$1048576,'FC 180'!J$5)</f>
        <v>0</v>
      </c>
      <c r="K76" s="174">
        <f>SUMIFS('C. a Pagar'!$G$7:$G$1048576,'C. a Pagar'!$D$7:$D$1048576,'FC 180'!$B76,'C. a Pagar'!$C$7:$C$1048576,'FC 180'!K$5)</f>
        <v>0</v>
      </c>
      <c r="L76" s="174">
        <f>SUMIFS('C. a Pagar'!$G$7:$G$1048576,'C. a Pagar'!$D$7:$D$1048576,'FC 180'!$B76,'C. a Pagar'!$C$7:$C$1048576,'FC 180'!L$5)</f>
        <v>0</v>
      </c>
      <c r="M76" s="174">
        <f>SUMIFS('C. a Pagar'!$G$7:$G$1048576,'C. a Pagar'!$D$7:$D$1048576,'FC 180'!$B76,'C. a Pagar'!$C$7:$C$1048576,'FC 180'!M$5)</f>
        <v>0</v>
      </c>
      <c r="N76" s="174">
        <f>SUMIFS('C. a Pagar'!$G$7:$G$1048576,'C. a Pagar'!$D$7:$D$1048576,'FC 180'!$B76,'C. a Pagar'!$C$7:$C$1048576,'FC 180'!N$5)</f>
        <v>0</v>
      </c>
      <c r="O76" s="174">
        <f>SUMIFS('C. a Pagar'!$G$7:$G$1048576,'C. a Pagar'!$D$7:$D$1048576,'FC 180'!$B76,'C. a Pagar'!$C$7:$C$1048576,'FC 180'!O$5)</f>
        <v>0</v>
      </c>
      <c r="P76" s="174">
        <f>SUMIFS('C. a Pagar'!$G$7:$G$1048576,'C. a Pagar'!$D$7:$D$1048576,'FC 180'!$B76,'C. a Pagar'!$C$7:$C$1048576,'FC 180'!P$5)</f>
        <v>0</v>
      </c>
      <c r="Q76" s="174">
        <f>SUMIFS('C. a Pagar'!$G$7:$G$1048576,'C. a Pagar'!$D$7:$D$1048576,'FC 180'!$B76,'C. a Pagar'!$C$7:$C$1048576,'FC 180'!Q$5)</f>
        <v>0</v>
      </c>
      <c r="R76" s="174">
        <f>SUMIFS('C. a Pagar'!$G$7:$G$1048576,'C. a Pagar'!$D$7:$D$1048576,'FC 180'!$B76,'C. a Pagar'!$C$7:$C$1048576,'FC 180'!R$5)</f>
        <v>0</v>
      </c>
      <c r="S76" s="174">
        <f>SUMIFS('C. a Pagar'!$G$7:$G$1048576,'C. a Pagar'!$D$7:$D$1048576,'FC 180'!$B76,'C. a Pagar'!$C$7:$C$1048576,'FC 180'!S$5)</f>
        <v>0</v>
      </c>
      <c r="T76" s="174">
        <f>SUMIFS('C. a Pagar'!$G$7:$G$1048576,'C. a Pagar'!$D$7:$D$1048576,'FC 180'!$B76,'C. a Pagar'!$C$7:$C$1048576,'FC 180'!T$5)</f>
        <v>0</v>
      </c>
      <c r="U76" s="174">
        <f>SUMIFS('C. a Pagar'!$G$7:$G$1048576,'C. a Pagar'!$D$7:$D$1048576,'FC 180'!$B76,'C. a Pagar'!$C$7:$C$1048576,'FC 180'!U$5)</f>
        <v>0</v>
      </c>
      <c r="V76" s="174">
        <f>SUMIFS('C. a Pagar'!$G$7:$G$1048576,'C. a Pagar'!$D$7:$D$1048576,'FC 180'!$B76,'C. a Pagar'!$C$7:$C$1048576,'FC 180'!V$5)</f>
        <v>0</v>
      </c>
      <c r="W76" s="174">
        <f>SUMIFS('C. a Pagar'!$G$7:$G$1048576,'C. a Pagar'!$D$7:$D$1048576,'FC 180'!$B76,'C. a Pagar'!$C$7:$C$1048576,'FC 180'!W$5)</f>
        <v>0</v>
      </c>
      <c r="X76" s="174">
        <f>SUMIFS('C. a Pagar'!$G$7:$G$1048576,'C. a Pagar'!$D$7:$D$1048576,'FC 180'!$B76,'C. a Pagar'!$C$7:$C$1048576,'FC 180'!X$5)</f>
        <v>0</v>
      </c>
      <c r="Y76" s="174">
        <f>SUMIFS('C. a Pagar'!$G$7:$G$1048576,'C. a Pagar'!$D$7:$D$1048576,'FC 180'!$B76,'C. a Pagar'!$C$7:$C$1048576,'FC 180'!Y$5)</f>
        <v>0</v>
      </c>
      <c r="Z76" s="174">
        <f>SUMIFS('C. a Pagar'!$G$7:$G$1048576,'C. a Pagar'!$D$7:$D$1048576,'FC 180'!$B76,'C. a Pagar'!$C$7:$C$1048576,'FC 180'!Z$5)</f>
        <v>0</v>
      </c>
      <c r="AA76" s="174">
        <f>SUMIFS('C. a Pagar'!$G$7:$G$1048576,'C. a Pagar'!$D$7:$D$1048576,'FC 180'!$B76,'C. a Pagar'!$C$7:$C$1048576,'FC 180'!AA$5)</f>
        <v>0</v>
      </c>
      <c r="AB76" s="174">
        <f>SUMIFS('C. a Pagar'!$G$7:$G$1048576,'C. a Pagar'!$D$7:$D$1048576,'FC 180'!$B76,'C. a Pagar'!$C$7:$C$1048576,'FC 180'!AB$5)</f>
        <v>12402.92</v>
      </c>
      <c r="AC76" s="174">
        <f>SUMIFS('C. a Pagar'!$G$7:$G$1048576,'C. a Pagar'!$D$7:$D$1048576,'FC 180'!$B76,'C. a Pagar'!$C$7:$C$1048576,'FC 180'!AC$5)</f>
        <v>0</v>
      </c>
      <c r="AD76" s="174">
        <f>SUMIFS('C. a Pagar'!$G$7:$G$1048576,'C. a Pagar'!$D$7:$D$1048576,'FC 180'!$B76,'C. a Pagar'!$C$7:$C$1048576,'FC 180'!AD$5)</f>
        <v>0</v>
      </c>
      <c r="AE76" s="174">
        <f>SUMIFS('C. a Pagar'!$G$7:$G$1048576,'C. a Pagar'!$D$7:$D$1048576,'FC 180'!$B76,'C. a Pagar'!$C$7:$C$1048576,'FC 180'!AE$5)</f>
        <v>0</v>
      </c>
      <c r="AF76" s="174">
        <f>SUMIFS('C. a Pagar'!$G$7:$G$1048576,'C. a Pagar'!$D$7:$D$1048576,'FC 180'!$B76,'C. a Pagar'!$C$7:$C$1048576,'FC 180'!AF$5)</f>
        <v>0</v>
      </c>
      <c r="AG76" s="174">
        <f>SUMIFS('C. a Pagar'!$G$7:$G$1048576,'C. a Pagar'!$D$7:$D$1048576,'FC 180'!$B76,'C. a Pagar'!$C$7:$C$1048576,'FC 180'!AG$5)</f>
        <v>0</v>
      </c>
      <c r="AH76" s="174">
        <f>SUMIFS('C. a Pagar'!$G$7:$G$1048576,'C. a Pagar'!$D$7:$D$1048576,'FC 180'!$B76,'C. a Pagar'!$C$7:$C$1048576,'FC 180'!AH$5)</f>
        <v>0</v>
      </c>
      <c r="AI76" s="174">
        <f>SUMIFS('C. a Pagar'!$G$7:$G$1048576,'C. a Pagar'!$D$7:$D$1048576,'FC 180'!$B76,'C. a Pagar'!$C$7:$C$1048576,'FC 180'!AI$5)</f>
        <v>0</v>
      </c>
      <c r="AJ76" s="178">
        <f>SUM(E76:AI76)</f>
        <v>12402.92</v>
      </c>
      <c r="AK76" s="174">
        <f>SUMIFS('C. a Pagar'!$G$7:$G$1048576,'C. a Pagar'!$D$7:$D$1048576,'FC 180'!$B76,'C. a Pagar'!$C$7:$C$1048576,'FC 180'!AK$5)</f>
        <v>0</v>
      </c>
      <c r="AL76" s="174">
        <f>SUMIFS('C. a Pagar'!$G$7:$G$1048576,'C. a Pagar'!$D$7:$D$1048576,'FC 180'!$B76,'C. a Pagar'!$C$7:$C$1048576,'FC 180'!AL$5)</f>
        <v>0</v>
      </c>
      <c r="AM76" s="174">
        <f>SUMIFS('C. a Pagar'!$G$7:$G$1048576,'C. a Pagar'!$D$7:$D$1048576,'FC 180'!$B76,'C. a Pagar'!$C$7:$C$1048576,'FC 180'!AM$5)</f>
        <v>0</v>
      </c>
      <c r="AN76" s="174">
        <f>SUMIFS('C. a Pagar'!$G$7:$G$1048576,'C. a Pagar'!$D$7:$D$1048576,'FC 180'!$B76,'C. a Pagar'!$C$7:$C$1048576,'FC 180'!AN$5)</f>
        <v>0</v>
      </c>
      <c r="AO76" s="174">
        <f>SUMIFS('C. a Pagar'!$G$7:$G$1048576,'C. a Pagar'!$D$7:$D$1048576,'FC 180'!$B76,'C. a Pagar'!$C$7:$C$1048576,'FC 180'!AO$5)</f>
        <v>0</v>
      </c>
      <c r="AP76" s="174">
        <f>SUMIFS('C. a Pagar'!$G$7:$G$1048576,'C. a Pagar'!$D$7:$D$1048576,'FC 180'!$B76,'C. a Pagar'!$C$7:$C$1048576,'FC 180'!AP$5)</f>
        <v>0</v>
      </c>
      <c r="AQ76" s="174">
        <f>SUMIFS('C. a Pagar'!$G$7:$G$1048576,'C. a Pagar'!$D$7:$D$1048576,'FC 180'!$B76,'C. a Pagar'!$C$7:$C$1048576,'FC 180'!AQ$5)</f>
        <v>0</v>
      </c>
      <c r="AR76" s="174">
        <f>SUMIFS('C. a Pagar'!$G$7:$G$1048576,'C. a Pagar'!$D$7:$D$1048576,'FC 180'!$B76,'C. a Pagar'!$C$7:$C$1048576,'FC 180'!AR$5)</f>
        <v>0</v>
      </c>
      <c r="AS76" s="174">
        <f>SUMIFS('C. a Pagar'!$G$7:$G$1048576,'C. a Pagar'!$D$7:$D$1048576,'FC 180'!$B76,'C. a Pagar'!$C$7:$C$1048576,'FC 180'!AS$5)</f>
        <v>0</v>
      </c>
      <c r="AT76" s="174">
        <f>SUMIFS('C. a Pagar'!$G$7:$G$1048576,'C. a Pagar'!$D$7:$D$1048576,'FC 180'!$B76,'C. a Pagar'!$C$7:$C$1048576,'FC 180'!AT$5)</f>
        <v>0</v>
      </c>
      <c r="AU76" s="174">
        <f>SUMIFS('C. a Pagar'!$G$7:$G$1048576,'C. a Pagar'!$D$7:$D$1048576,'FC 180'!$B76,'C. a Pagar'!$C$7:$C$1048576,'FC 180'!AU$5)</f>
        <v>0</v>
      </c>
      <c r="AV76" s="174">
        <f>SUMIFS('C. a Pagar'!$G$7:$G$1048576,'C. a Pagar'!$D$7:$D$1048576,'FC 180'!$B76,'C. a Pagar'!$C$7:$C$1048576,'FC 180'!AV$5)</f>
        <v>0</v>
      </c>
      <c r="AW76" s="174">
        <f>SUMIFS('C. a Pagar'!$G$7:$G$1048576,'C. a Pagar'!$D$7:$D$1048576,'FC 180'!$B76,'C. a Pagar'!$C$7:$C$1048576,'FC 180'!AW$5)</f>
        <v>0</v>
      </c>
      <c r="AX76" s="174">
        <f>SUMIFS('C. a Pagar'!$G$7:$G$1048576,'C. a Pagar'!$D$7:$D$1048576,'FC 180'!$B76,'C. a Pagar'!$C$7:$C$1048576,'FC 180'!AX$5)</f>
        <v>0</v>
      </c>
      <c r="AY76" s="174">
        <f>SUMIFS('C. a Pagar'!$G$7:$G$1048576,'C. a Pagar'!$D$7:$D$1048576,'FC 180'!$B76,'C. a Pagar'!$C$7:$C$1048576,'FC 180'!AY$5)</f>
        <v>0</v>
      </c>
      <c r="AZ76" s="174">
        <f>SUMIFS('C. a Pagar'!$G$7:$G$1048576,'C. a Pagar'!$D$7:$D$1048576,'FC 180'!$B76,'C. a Pagar'!$C$7:$C$1048576,'FC 180'!AZ$5)</f>
        <v>0</v>
      </c>
      <c r="BA76" s="174">
        <f>SUMIFS('C. a Pagar'!$G$7:$G$1048576,'C. a Pagar'!$D$7:$D$1048576,'FC 180'!$B76,'C. a Pagar'!$C$7:$C$1048576,'FC 180'!BA$5)</f>
        <v>0</v>
      </c>
      <c r="BB76" s="174">
        <f>SUMIFS('C. a Pagar'!$G$7:$G$1048576,'C. a Pagar'!$D$7:$D$1048576,'FC 180'!$B76,'C. a Pagar'!$C$7:$C$1048576,'FC 180'!BB$5)</f>
        <v>0</v>
      </c>
      <c r="BC76" s="174">
        <f>SUMIFS('C. a Pagar'!$G$7:$G$1048576,'C. a Pagar'!$D$7:$D$1048576,'FC 180'!$B76,'C. a Pagar'!$C$7:$C$1048576,'FC 180'!BC$5)</f>
        <v>0</v>
      </c>
      <c r="BD76" s="174">
        <f>SUMIFS('C. a Pagar'!$G$7:$G$1048576,'C. a Pagar'!$D$7:$D$1048576,'FC 180'!$B76,'C. a Pagar'!$C$7:$C$1048576,'FC 180'!BD$5)</f>
        <v>0</v>
      </c>
      <c r="BE76" s="174">
        <f>SUMIFS('C. a Pagar'!$G$7:$G$1048576,'C. a Pagar'!$D$7:$D$1048576,'FC 180'!$B76,'C. a Pagar'!$C$7:$C$1048576,'FC 180'!BE$5)</f>
        <v>13000</v>
      </c>
      <c r="BF76" s="174">
        <f>SUMIFS('C. a Pagar'!$G$7:$G$1048576,'C. a Pagar'!$D$7:$D$1048576,'FC 180'!$B76,'C. a Pagar'!$C$7:$C$1048576,'FC 180'!BF$5)</f>
        <v>0</v>
      </c>
      <c r="BG76" s="174">
        <f>SUMIFS('C. a Pagar'!$G$7:$G$1048576,'C. a Pagar'!$D$7:$D$1048576,'FC 180'!$B76,'C. a Pagar'!$C$7:$C$1048576,'FC 180'!BG$5)</f>
        <v>0</v>
      </c>
      <c r="BH76" s="174">
        <f>SUMIFS('C. a Pagar'!$G$7:$G$1048576,'C. a Pagar'!$D$7:$D$1048576,'FC 180'!$B76,'C. a Pagar'!$C$7:$C$1048576,'FC 180'!BH$5)</f>
        <v>0</v>
      </c>
      <c r="BI76" s="174">
        <f>SUMIFS('C. a Pagar'!$G$7:$G$1048576,'C. a Pagar'!$D$7:$D$1048576,'FC 180'!$B76,'C. a Pagar'!$C$7:$C$1048576,'FC 180'!BI$5)</f>
        <v>0</v>
      </c>
      <c r="BJ76" s="174">
        <f>SUMIFS('C. a Pagar'!$G$7:$G$1048576,'C. a Pagar'!$D$7:$D$1048576,'FC 180'!$B76,'C. a Pagar'!$C$7:$C$1048576,'FC 180'!BJ$5)</f>
        <v>0</v>
      </c>
      <c r="BK76" s="174">
        <f>SUMIFS('C. a Pagar'!$G$7:$G$1048576,'C. a Pagar'!$D$7:$D$1048576,'FC 180'!$B76,'C. a Pagar'!$C$7:$C$1048576,'FC 180'!BK$5)</f>
        <v>0</v>
      </c>
      <c r="BL76" s="174">
        <f>SUMIFS('C. a Pagar'!$G$7:$G$1048576,'C. a Pagar'!$D$7:$D$1048576,'FC 180'!$B76,'C. a Pagar'!$C$7:$C$1048576,'FC 180'!BL$5)</f>
        <v>0</v>
      </c>
      <c r="BM76" s="174">
        <f>SUMIFS('C. a Pagar'!$G$7:$G$1048576,'C. a Pagar'!$D$7:$D$1048576,'FC 180'!$B76,'C. a Pagar'!$C$7:$C$1048576,'FC 180'!BM$5)</f>
        <v>0</v>
      </c>
      <c r="BN76" s="174">
        <f>SUMIFS('C. a Pagar'!$G$7:$G$1048576,'C. a Pagar'!$D$7:$D$1048576,'FC 180'!$B76,'C. a Pagar'!$C$7:$C$1048576,'FC 180'!BN$5)</f>
        <v>0</v>
      </c>
      <c r="BO76" s="179">
        <f t="shared" si="111"/>
        <v>13000</v>
      </c>
      <c r="BP76" s="174"/>
      <c r="BQ76" s="174"/>
      <c r="BR76" s="174"/>
      <c r="BS76" s="174"/>
      <c r="BT76" s="174"/>
      <c r="BU76" s="174"/>
      <c r="BV76" s="174"/>
      <c r="BW76" s="174"/>
      <c r="BX76" s="174"/>
      <c r="BY76" s="174"/>
      <c r="BZ76" s="174"/>
      <c r="CA76" s="174"/>
      <c r="CB76" s="174"/>
      <c r="CC76" s="174"/>
      <c r="CD76" s="174"/>
      <c r="CE76" s="174"/>
      <c r="CF76" s="174"/>
      <c r="CG76" s="174"/>
      <c r="CH76" s="174"/>
      <c r="CI76" s="174"/>
      <c r="CJ76" s="174"/>
      <c r="CK76" s="174"/>
      <c r="CL76" s="174"/>
      <c r="CM76" s="174"/>
      <c r="CN76" s="174"/>
      <c r="CO76" s="174"/>
      <c r="CP76" s="174"/>
      <c r="CQ76" s="174"/>
      <c r="CR76" s="174"/>
      <c r="CS76" s="174"/>
      <c r="CT76" s="174"/>
      <c r="CU76" s="179">
        <f t="shared" si="112"/>
        <v>13000</v>
      </c>
      <c r="CV76" s="174"/>
      <c r="CW76" s="174"/>
      <c r="CX76" s="174"/>
      <c r="CY76" s="174"/>
      <c r="CZ76" s="174"/>
      <c r="DA76" s="174"/>
      <c r="DB76" s="174"/>
      <c r="DC76" s="174"/>
      <c r="DD76" s="174"/>
      <c r="DE76" s="174"/>
      <c r="DF76" s="174"/>
      <c r="DG76" s="174"/>
      <c r="DH76" s="174"/>
      <c r="DI76" s="174"/>
      <c r="DJ76" s="174"/>
      <c r="DK76" s="174"/>
      <c r="DL76" s="174"/>
      <c r="DM76" s="174"/>
      <c r="DN76" s="174"/>
      <c r="DO76" s="174"/>
      <c r="DP76" s="174"/>
      <c r="DQ76" s="174"/>
      <c r="DR76" s="174"/>
      <c r="DS76" s="174"/>
      <c r="DT76" s="174"/>
      <c r="DU76" s="174"/>
      <c r="DV76" s="174"/>
      <c r="DW76" s="174"/>
      <c r="DX76" s="174"/>
      <c r="DY76" s="174"/>
      <c r="DZ76" s="174"/>
      <c r="EA76" s="179">
        <f t="shared" si="113"/>
        <v>13000</v>
      </c>
      <c r="EB76" s="174"/>
      <c r="EC76" s="174"/>
      <c r="ED76" s="174"/>
      <c r="EE76" s="174"/>
      <c r="EF76" s="174"/>
      <c r="EG76" s="174"/>
      <c r="EH76" s="174"/>
      <c r="EI76" s="174"/>
      <c r="EJ76" s="174"/>
      <c r="EK76" s="174"/>
      <c r="EL76" s="174"/>
      <c r="EM76" s="174"/>
      <c r="EN76" s="174"/>
      <c r="EO76" s="174"/>
      <c r="EP76" s="174"/>
      <c r="EQ76" s="174"/>
      <c r="ER76" s="174"/>
      <c r="ES76" s="174"/>
      <c r="ET76" s="174"/>
      <c r="EU76" s="174"/>
      <c r="EV76" s="174"/>
      <c r="EW76" s="174"/>
      <c r="EX76" s="174"/>
      <c r="EY76" s="174"/>
      <c r="EZ76" s="174"/>
      <c r="FA76" s="174"/>
      <c r="FB76" s="174"/>
      <c r="FC76" s="174"/>
      <c r="FD76" s="179"/>
      <c r="FE76" s="174"/>
      <c r="FF76" s="174"/>
      <c r="FG76" s="174"/>
      <c r="FH76" s="174"/>
      <c r="FI76" s="174"/>
      <c r="FJ76" s="174"/>
      <c r="FK76" s="174"/>
      <c r="FL76" s="174"/>
      <c r="FM76" s="174"/>
      <c r="FN76" s="174"/>
      <c r="FO76" s="174"/>
      <c r="FP76" s="174"/>
      <c r="FQ76" s="174"/>
      <c r="FR76" s="174"/>
      <c r="FS76" s="174"/>
      <c r="FT76" s="174"/>
      <c r="FU76" s="174"/>
      <c r="FV76" s="174"/>
      <c r="FW76" s="174"/>
      <c r="FX76" s="174"/>
      <c r="FY76" s="174"/>
      <c r="FZ76" s="174"/>
      <c r="GA76" s="174"/>
      <c r="GB76" s="174"/>
      <c r="GC76" s="174"/>
      <c r="GD76" s="174"/>
      <c r="GE76" s="174"/>
      <c r="GF76" s="174"/>
      <c r="GG76" s="174"/>
      <c r="GH76" s="174"/>
      <c r="GI76" s="174"/>
      <c r="GJ76" s="179">
        <f t="shared" si="114"/>
        <v>0</v>
      </c>
      <c r="GK76" s="174"/>
      <c r="GL76" s="174"/>
      <c r="GM76" s="174"/>
      <c r="GN76" s="174"/>
      <c r="GO76" s="174"/>
      <c r="GP76" s="174"/>
      <c r="GQ76" s="174"/>
      <c r="GR76" s="174"/>
      <c r="GS76" s="174"/>
      <c r="GT76" s="174"/>
      <c r="GU76" s="174"/>
      <c r="GV76" s="174"/>
      <c r="GW76" s="174"/>
      <c r="GX76" s="174"/>
      <c r="GY76" s="174"/>
      <c r="GZ76" s="174"/>
      <c r="HA76" s="174"/>
      <c r="HB76" s="174"/>
      <c r="HC76" s="174"/>
      <c r="HD76" s="174"/>
      <c r="HE76" s="174"/>
      <c r="HF76" s="174"/>
      <c r="HG76" s="174"/>
      <c r="HH76" s="174"/>
      <c r="HI76" s="174"/>
      <c r="HJ76" s="174"/>
      <c r="HK76" s="174"/>
      <c r="HL76" s="174"/>
      <c r="HM76" s="174"/>
      <c r="HN76" s="174"/>
    </row>
    <row r="77" spans="1:222" ht="16.5" hidden="1" outlineLevel="1" thickBot="1" x14ac:dyDescent="0.3">
      <c r="A77" s="53">
        <v>72</v>
      </c>
      <c r="B77" s="56" t="str">
        <f>VLOOKUP(A77,Config!$A$8:$B$176,2,0)</f>
        <v>ESGOTO</v>
      </c>
      <c r="C77" s="57"/>
      <c r="D77" s="61"/>
      <c r="E77" s="174">
        <f>SUMIFS('C. a Pagar'!$G$7:$G$1048576,'C. a Pagar'!$D$7:$D$1048576,'FC 180'!$B77,'C. a Pagar'!$C$7:$C$1048576,'FC 180'!E$5)</f>
        <v>0</v>
      </c>
      <c r="F77" s="174">
        <f>SUMIFS('C. a Pagar'!$G$7:$G$1048576,'C. a Pagar'!$D$7:$D$1048576,'FC 180'!$B77,'C. a Pagar'!$C$7:$C$1048576,'FC 180'!F$5)</f>
        <v>0</v>
      </c>
      <c r="G77" s="174">
        <f>SUMIFS('C. a Pagar'!$G$7:$G$1048576,'C. a Pagar'!$D$7:$D$1048576,'FC 180'!$B77,'C. a Pagar'!$C$7:$C$1048576,'FC 180'!G$5)</f>
        <v>0</v>
      </c>
      <c r="H77" s="174">
        <f>SUMIFS('C. a Pagar'!$G$7:$G$1048576,'C. a Pagar'!$D$7:$D$1048576,'FC 180'!$B77,'C. a Pagar'!$C$7:$C$1048576,'FC 180'!H$5)</f>
        <v>0</v>
      </c>
      <c r="I77" s="174">
        <f>SUMIFS('C. a Pagar'!$G$7:$G$1048576,'C. a Pagar'!$D$7:$D$1048576,'FC 180'!$B77,'C. a Pagar'!$C$7:$C$1048576,'FC 180'!I$5)</f>
        <v>0</v>
      </c>
      <c r="J77" s="174">
        <f>SUMIFS('C. a Pagar'!$G$7:$G$1048576,'C. a Pagar'!$D$7:$D$1048576,'FC 180'!$B77,'C. a Pagar'!$C$7:$C$1048576,'FC 180'!J$5)</f>
        <v>0</v>
      </c>
      <c r="K77" s="174">
        <f>SUMIFS('C. a Pagar'!$G$7:$G$1048576,'C. a Pagar'!$D$7:$D$1048576,'FC 180'!$B77,'C. a Pagar'!$C$7:$C$1048576,'FC 180'!K$5)</f>
        <v>0</v>
      </c>
      <c r="L77" s="174">
        <f>SUMIFS('C. a Pagar'!$G$7:$G$1048576,'C. a Pagar'!$D$7:$D$1048576,'FC 180'!$B77,'C. a Pagar'!$C$7:$C$1048576,'FC 180'!L$5)</f>
        <v>0</v>
      </c>
      <c r="M77" s="174">
        <f>SUMIFS('C. a Pagar'!$G$7:$G$1048576,'C. a Pagar'!$D$7:$D$1048576,'FC 180'!$B77,'C. a Pagar'!$C$7:$C$1048576,'FC 180'!M$5)</f>
        <v>0</v>
      </c>
      <c r="N77" s="174">
        <f>SUMIFS('C. a Pagar'!$G$7:$G$1048576,'C. a Pagar'!$D$7:$D$1048576,'FC 180'!$B77,'C. a Pagar'!$C$7:$C$1048576,'FC 180'!N$5)</f>
        <v>0</v>
      </c>
      <c r="O77" s="174">
        <f>SUMIFS('C. a Pagar'!$G$7:$G$1048576,'C. a Pagar'!$D$7:$D$1048576,'FC 180'!$B77,'C. a Pagar'!$C$7:$C$1048576,'FC 180'!O$5)</f>
        <v>0</v>
      </c>
      <c r="P77" s="174">
        <f>SUMIFS('C. a Pagar'!$G$7:$G$1048576,'C. a Pagar'!$D$7:$D$1048576,'FC 180'!$B77,'C. a Pagar'!$C$7:$C$1048576,'FC 180'!P$5)</f>
        <v>0</v>
      </c>
      <c r="Q77" s="174">
        <f>SUMIFS('C. a Pagar'!$G$7:$G$1048576,'C. a Pagar'!$D$7:$D$1048576,'FC 180'!$B77,'C. a Pagar'!$C$7:$C$1048576,'FC 180'!Q$5)</f>
        <v>0</v>
      </c>
      <c r="R77" s="174">
        <f>SUMIFS('C. a Pagar'!$G$7:$G$1048576,'C. a Pagar'!$D$7:$D$1048576,'FC 180'!$B77,'C. a Pagar'!$C$7:$C$1048576,'FC 180'!R$5)</f>
        <v>0</v>
      </c>
      <c r="S77" s="174">
        <f>SUMIFS('C. a Pagar'!$G$7:$G$1048576,'C. a Pagar'!$D$7:$D$1048576,'FC 180'!$B77,'C. a Pagar'!$C$7:$C$1048576,'FC 180'!S$5)</f>
        <v>0</v>
      </c>
      <c r="T77" s="174">
        <f>SUMIFS('C. a Pagar'!$G$7:$G$1048576,'C. a Pagar'!$D$7:$D$1048576,'FC 180'!$B77,'C. a Pagar'!$C$7:$C$1048576,'FC 180'!T$5)</f>
        <v>0</v>
      </c>
      <c r="U77" s="174">
        <f>SUMIFS('C. a Pagar'!$G$7:$G$1048576,'C. a Pagar'!$D$7:$D$1048576,'FC 180'!$B77,'C. a Pagar'!$C$7:$C$1048576,'FC 180'!U$5)</f>
        <v>0</v>
      </c>
      <c r="V77" s="174">
        <f>SUMIFS('C. a Pagar'!$G$7:$G$1048576,'C. a Pagar'!$D$7:$D$1048576,'FC 180'!$B77,'C. a Pagar'!$C$7:$C$1048576,'FC 180'!V$5)</f>
        <v>0</v>
      </c>
      <c r="W77" s="174">
        <f>SUMIFS('C. a Pagar'!$G$7:$G$1048576,'C. a Pagar'!$D$7:$D$1048576,'FC 180'!$B77,'C. a Pagar'!$C$7:$C$1048576,'FC 180'!W$5)</f>
        <v>0</v>
      </c>
      <c r="X77" s="174">
        <f>SUMIFS('C. a Pagar'!$G$7:$G$1048576,'C. a Pagar'!$D$7:$D$1048576,'FC 180'!$B77,'C. a Pagar'!$C$7:$C$1048576,'FC 180'!X$5)</f>
        <v>0</v>
      </c>
      <c r="Y77" s="174">
        <f>SUMIFS('C. a Pagar'!$G$7:$G$1048576,'C. a Pagar'!$D$7:$D$1048576,'FC 180'!$B77,'C. a Pagar'!$C$7:$C$1048576,'FC 180'!Y$5)</f>
        <v>0</v>
      </c>
      <c r="Z77" s="174">
        <f>SUMIFS('C. a Pagar'!$G$7:$G$1048576,'C. a Pagar'!$D$7:$D$1048576,'FC 180'!$B77,'C. a Pagar'!$C$7:$C$1048576,'FC 180'!Z$5)</f>
        <v>0</v>
      </c>
      <c r="AA77" s="174">
        <f>SUMIFS('C. a Pagar'!$G$7:$G$1048576,'C. a Pagar'!$D$7:$D$1048576,'FC 180'!$B77,'C. a Pagar'!$C$7:$C$1048576,'FC 180'!AA$5)</f>
        <v>0</v>
      </c>
      <c r="AB77" s="174">
        <f>SUMIFS('C. a Pagar'!$G$7:$G$1048576,'C. a Pagar'!$D$7:$D$1048576,'FC 180'!$B77,'C. a Pagar'!$C$7:$C$1048576,'FC 180'!AB$5)</f>
        <v>0</v>
      </c>
      <c r="AC77" s="174">
        <f>SUMIFS('C. a Pagar'!$G$7:$G$1048576,'C. a Pagar'!$D$7:$D$1048576,'FC 180'!$B77,'C. a Pagar'!$C$7:$C$1048576,'FC 180'!AC$5)</f>
        <v>0</v>
      </c>
      <c r="AD77" s="174">
        <f>SUMIFS('C. a Pagar'!$G$7:$G$1048576,'C. a Pagar'!$D$7:$D$1048576,'FC 180'!$B77,'C. a Pagar'!$C$7:$C$1048576,'FC 180'!AD$5)</f>
        <v>0</v>
      </c>
      <c r="AE77" s="174">
        <f>SUMIFS('C. a Pagar'!$G$7:$G$1048576,'C. a Pagar'!$D$7:$D$1048576,'FC 180'!$B77,'C. a Pagar'!$C$7:$C$1048576,'FC 180'!AE$5)</f>
        <v>0</v>
      </c>
      <c r="AF77" s="174">
        <f>SUMIFS('C. a Pagar'!$G$7:$G$1048576,'C. a Pagar'!$D$7:$D$1048576,'FC 180'!$B77,'C. a Pagar'!$C$7:$C$1048576,'FC 180'!AF$5)</f>
        <v>0</v>
      </c>
      <c r="AG77" s="174">
        <f>SUMIFS('C. a Pagar'!$G$7:$G$1048576,'C. a Pagar'!$D$7:$D$1048576,'FC 180'!$B77,'C. a Pagar'!$C$7:$C$1048576,'FC 180'!AG$5)</f>
        <v>0</v>
      </c>
      <c r="AH77" s="174">
        <f>SUMIFS('C. a Pagar'!$G$7:$G$1048576,'C. a Pagar'!$D$7:$D$1048576,'FC 180'!$B77,'C. a Pagar'!$C$7:$C$1048576,'FC 180'!AH$5)</f>
        <v>0</v>
      </c>
      <c r="AI77" s="174">
        <f>SUMIFS('C. a Pagar'!$G$7:$G$1048576,'C. a Pagar'!$D$7:$D$1048576,'FC 180'!$B77,'C. a Pagar'!$C$7:$C$1048576,'FC 180'!AI$5)</f>
        <v>0</v>
      </c>
      <c r="AJ77" s="178">
        <f>SUM(E77:AI77)</f>
        <v>0</v>
      </c>
      <c r="AK77" s="174">
        <f>SUMIFS('C. a Pagar'!$G$7:$G$1048576,'C. a Pagar'!$D$7:$D$1048576,'FC 180'!$B77,'C. a Pagar'!$C$7:$C$1048576,'FC 180'!AK$5)</f>
        <v>0</v>
      </c>
      <c r="AL77" s="174">
        <f>SUMIFS('C. a Pagar'!$G$7:$G$1048576,'C. a Pagar'!$D$7:$D$1048576,'FC 180'!$B77,'C. a Pagar'!$C$7:$C$1048576,'FC 180'!AL$5)</f>
        <v>0</v>
      </c>
      <c r="AM77" s="174">
        <f>SUMIFS('C. a Pagar'!$G$7:$G$1048576,'C. a Pagar'!$D$7:$D$1048576,'FC 180'!$B77,'C. a Pagar'!$C$7:$C$1048576,'FC 180'!AM$5)</f>
        <v>0</v>
      </c>
      <c r="AN77" s="174">
        <f>SUMIFS('C. a Pagar'!$G$7:$G$1048576,'C. a Pagar'!$D$7:$D$1048576,'FC 180'!$B77,'C. a Pagar'!$C$7:$C$1048576,'FC 180'!AN$5)</f>
        <v>0</v>
      </c>
      <c r="AO77" s="174">
        <f>SUMIFS('C. a Pagar'!$G$7:$G$1048576,'C. a Pagar'!$D$7:$D$1048576,'FC 180'!$B77,'C. a Pagar'!$C$7:$C$1048576,'FC 180'!AO$5)</f>
        <v>0</v>
      </c>
      <c r="AP77" s="174">
        <f>SUMIFS('C. a Pagar'!$G$7:$G$1048576,'C. a Pagar'!$D$7:$D$1048576,'FC 180'!$B77,'C. a Pagar'!$C$7:$C$1048576,'FC 180'!AP$5)</f>
        <v>0</v>
      </c>
      <c r="AQ77" s="174">
        <f>SUMIFS('C. a Pagar'!$G$7:$G$1048576,'C. a Pagar'!$D$7:$D$1048576,'FC 180'!$B77,'C. a Pagar'!$C$7:$C$1048576,'FC 180'!AQ$5)</f>
        <v>0</v>
      </c>
      <c r="AR77" s="174">
        <f>SUMIFS('C. a Pagar'!$G$7:$G$1048576,'C. a Pagar'!$D$7:$D$1048576,'FC 180'!$B77,'C. a Pagar'!$C$7:$C$1048576,'FC 180'!AR$5)</f>
        <v>0</v>
      </c>
      <c r="AS77" s="174">
        <f>SUMIFS('C. a Pagar'!$G$7:$G$1048576,'C. a Pagar'!$D$7:$D$1048576,'FC 180'!$B77,'C. a Pagar'!$C$7:$C$1048576,'FC 180'!AS$5)</f>
        <v>0</v>
      </c>
      <c r="AT77" s="174">
        <f>SUMIFS('C. a Pagar'!$G$7:$G$1048576,'C. a Pagar'!$D$7:$D$1048576,'FC 180'!$B77,'C. a Pagar'!$C$7:$C$1048576,'FC 180'!AT$5)</f>
        <v>0</v>
      </c>
      <c r="AU77" s="174">
        <f>SUMIFS('C. a Pagar'!$G$7:$G$1048576,'C. a Pagar'!$D$7:$D$1048576,'FC 180'!$B77,'C. a Pagar'!$C$7:$C$1048576,'FC 180'!AU$5)</f>
        <v>0</v>
      </c>
      <c r="AV77" s="174">
        <f>SUMIFS('C. a Pagar'!$G$7:$G$1048576,'C. a Pagar'!$D$7:$D$1048576,'FC 180'!$B77,'C. a Pagar'!$C$7:$C$1048576,'FC 180'!AV$5)</f>
        <v>0</v>
      </c>
      <c r="AW77" s="174">
        <f>SUMIFS('C. a Pagar'!$G$7:$G$1048576,'C. a Pagar'!$D$7:$D$1048576,'FC 180'!$B77,'C. a Pagar'!$C$7:$C$1048576,'FC 180'!AW$5)</f>
        <v>0</v>
      </c>
      <c r="AX77" s="174">
        <f>SUMIFS('C. a Pagar'!$G$7:$G$1048576,'C. a Pagar'!$D$7:$D$1048576,'FC 180'!$B77,'C. a Pagar'!$C$7:$C$1048576,'FC 180'!AX$5)</f>
        <v>0</v>
      </c>
      <c r="AY77" s="174">
        <f>SUMIFS('C. a Pagar'!$G$7:$G$1048576,'C. a Pagar'!$D$7:$D$1048576,'FC 180'!$B77,'C. a Pagar'!$C$7:$C$1048576,'FC 180'!AY$5)</f>
        <v>0</v>
      </c>
      <c r="AZ77" s="174">
        <f>SUMIFS('C. a Pagar'!$G$7:$G$1048576,'C. a Pagar'!$D$7:$D$1048576,'FC 180'!$B77,'C. a Pagar'!$C$7:$C$1048576,'FC 180'!AZ$5)</f>
        <v>0</v>
      </c>
      <c r="BA77" s="174">
        <f>SUMIFS('C. a Pagar'!$G$7:$G$1048576,'C. a Pagar'!$D$7:$D$1048576,'FC 180'!$B77,'C. a Pagar'!$C$7:$C$1048576,'FC 180'!BA$5)</f>
        <v>0</v>
      </c>
      <c r="BB77" s="174">
        <f>SUMIFS('C. a Pagar'!$G$7:$G$1048576,'C. a Pagar'!$D$7:$D$1048576,'FC 180'!$B77,'C. a Pagar'!$C$7:$C$1048576,'FC 180'!BB$5)</f>
        <v>0</v>
      </c>
      <c r="BC77" s="174">
        <f>SUMIFS('C. a Pagar'!$G$7:$G$1048576,'C. a Pagar'!$D$7:$D$1048576,'FC 180'!$B77,'C. a Pagar'!$C$7:$C$1048576,'FC 180'!BC$5)</f>
        <v>0</v>
      </c>
      <c r="BD77" s="174">
        <f>SUMIFS('C. a Pagar'!$G$7:$G$1048576,'C. a Pagar'!$D$7:$D$1048576,'FC 180'!$B77,'C. a Pagar'!$C$7:$C$1048576,'FC 180'!BD$5)</f>
        <v>0</v>
      </c>
      <c r="BE77" s="174">
        <f>SUMIFS('C. a Pagar'!$G$7:$G$1048576,'C. a Pagar'!$D$7:$D$1048576,'FC 180'!$B77,'C. a Pagar'!$C$7:$C$1048576,'FC 180'!BE$5)</f>
        <v>0</v>
      </c>
      <c r="BF77" s="174">
        <f>SUMIFS('C. a Pagar'!$G$7:$G$1048576,'C. a Pagar'!$D$7:$D$1048576,'FC 180'!$B77,'C. a Pagar'!$C$7:$C$1048576,'FC 180'!BF$5)</f>
        <v>0</v>
      </c>
      <c r="BG77" s="174">
        <f>SUMIFS('C. a Pagar'!$G$7:$G$1048576,'C. a Pagar'!$D$7:$D$1048576,'FC 180'!$B77,'C. a Pagar'!$C$7:$C$1048576,'FC 180'!BG$5)</f>
        <v>0</v>
      </c>
      <c r="BH77" s="174">
        <f>SUMIFS('C. a Pagar'!$G$7:$G$1048576,'C. a Pagar'!$D$7:$D$1048576,'FC 180'!$B77,'C. a Pagar'!$C$7:$C$1048576,'FC 180'!BH$5)</f>
        <v>0</v>
      </c>
      <c r="BI77" s="174">
        <f>SUMIFS('C. a Pagar'!$G$7:$G$1048576,'C. a Pagar'!$D$7:$D$1048576,'FC 180'!$B77,'C. a Pagar'!$C$7:$C$1048576,'FC 180'!BI$5)</f>
        <v>0</v>
      </c>
      <c r="BJ77" s="174">
        <f>SUMIFS('C. a Pagar'!$G$7:$G$1048576,'C. a Pagar'!$D$7:$D$1048576,'FC 180'!$B77,'C. a Pagar'!$C$7:$C$1048576,'FC 180'!BJ$5)</f>
        <v>0</v>
      </c>
      <c r="BK77" s="174">
        <f>SUMIFS('C. a Pagar'!$G$7:$G$1048576,'C. a Pagar'!$D$7:$D$1048576,'FC 180'!$B77,'C. a Pagar'!$C$7:$C$1048576,'FC 180'!BK$5)</f>
        <v>0</v>
      </c>
      <c r="BL77" s="174">
        <f>SUMIFS('C. a Pagar'!$G$7:$G$1048576,'C. a Pagar'!$D$7:$D$1048576,'FC 180'!$B77,'C. a Pagar'!$C$7:$C$1048576,'FC 180'!BL$5)</f>
        <v>0</v>
      </c>
      <c r="BM77" s="174">
        <f>SUMIFS('C. a Pagar'!$G$7:$G$1048576,'C. a Pagar'!$D$7:$D$1048576,'FC 180'!$B77,'C. a Pagar'!$C$7:$C$1048576,'FC 180'!BM$5)</f>
        <v>0</v>
      </c>
      <c r="BN77" s="174">
        <f>SUMIFS('C. a Pagar'!$G$7:$G$1048576,'C. a Pagar'!$D$7:$D$1048576,'FC 180'!$B77,'C. a Pagar'!$C$7:$C$1048576,'FC 180'!BN$5)</f>
        <v>0</v>
      </c>
      <c r="BO77" s="179">
        <f t="shared" si="111"/>
        <v>0</v>
      </c>
      <c r="BP77" s="174"/>
      <c r="BQ77" s="174"/>
      <c r="BR77" s="174"/>
      <c r="BS77" s="174"/>
      <c r="BT77" s="174"/>
      <c r="BU77" s="174"/>
      <c r="BV77" s="174"/>
      <c r="BW77" s="174"/>
      <c r="BX77" s="174"/>
      <c r="BY77" s="174"/>
      <c r="BZ77" s="174"/>
      <c r="CA77" s="174"/>
      <c r="CB77" s="174"/>
      <c r="CC77" s="174"/>
      <c r="CD77" s="174"/>
      <c r="CE77" s="174"/>
      <c r="CF77" s="174"/>
      <c r="CG77" s="174"/>
      <c r="CH77" s="174"/>
      <c r="CI77" s="174"/>
      <c r="CJ77" s="174"/>
      <c r="CK77" s="174"/>
      <c r="CL77" s="174"/>
      <c r="CM77" s="174"/>
      <c r="CN77" s="174"/>
      <c r="CO77" s="174"/>
      <c r="CP77" s="174"/>
      <c r="CQ77" s="174"/>
      <c r="CR77" s="174"/>
      <c r="CS77" s="174"/>
      <c r="CT77" s="174"/>
      <c r="CU77" s="179">
        <f t="shared" si="112"/>
        <v>0</v>
      </c>
      <c r="CV77" s="174"/>
      <c r="CW77" s="174"/>
      <c r="CX77" s="174"/>
      <c r="CY77" s="174"/>
      <c r="CZ77" s="174"/>
      <c r="DA77" s="174"/>
      <c r="DB77" s="174"/>
      <c r="DC77" s="174"/>
      <c r="DD77" s="174"/>
      <c r="DE77" s="174"/>
      <c r="DF77" s="174"/>
      <c r="DG77" s="174"/>
      <c r="DH77" s="174"/>
      <c r="DI77" s="174"/>
      <c r="DJ77" s="174"/>
      <c r="DK77" s="174"/>
      <c r="DL77" s="174"/>
      <c r="DM77" s="174"/>
      <c r="DN77" s="174"/>
      <c r="DO77" s="174"/>
      <c r="DP77" s="174"/>
      <c r="DQ77" s="174"/>
      <c r="DR77" s="174"/>
      <c r="DS77" s="174"/>
      <c r="DT77" s="174"/>
      <c r="DU77" s="174"/>
      <c r="DV77" s="174"/>
      <c r="DW77" s="174"/>
      <c r="DX77" s="174"/>
      <c r="DY77" s="174"/>
      <c r="DZ77" s="174"/>
      <c r="EA77" s="179">
        <f t="shared" si="113"/>
        <v>0</v>
      </c>
      <c r="EB77" s="174"/>
      <c r="EC77" s="174"/>
      <c r="ED77" s="174"/>
      <c r="EE77" s="174"/>
      <c r="EF77" s="174"/>
      <c r="EG77" s="174"/>
      <c r="EH77" s="174"/>
      <c r="EI77" s="174"/>
      <c r="EJ77" s="174"/>
      <c r="EK77" s="174"/>
      <c r="EL77" s="174"/>
      <c r="EM77" s="174"/>
      <c r="EN77" s="174"/>
      <c r="EO77" s="174"/>
      <c r="EP77" s="174"/>
      <c r="EQ77" s="174"/>
      <c r="ER77" s="174"/>
      <c r="ES77" s="174"/>
      <c r="ET77" s="174"/>
      <c r="EU77" s="174"/>
      <c r="EV77" s="174"/>
      <c r="EW77" s="174"/>
      <c r="EX77" s="174"/>
      <c r="EY77" s="174"/>
      <c r="EZ77" s="174"/>
      <c r="FA77" s="174"/>
      <c r="FB77" s="174"/>
      <c r="FC77" s="174"/>
      <c r="FD77" s="179"/>
      <c r="FE77" s="174"/>
      <c r="FF77" s="174"/>
      <c r="FG77" s="174"/>
      <c r="FH77" s="174"/>
      <c r="FI77" s="174"/>
      <c r="FJ77" s="174"/>
      <c r="FK77" s="174"/>
      <c r="FL77" s="174"/>
      <c r="FM77" s="174"/>
      <c r="FN77" s="174"/>
      <c r="FO77" s="174"/>
      <c r="FP77" s="174"/>
      <c r="FQ77" s="174"/>
      <c r="FR77" s="174"/>
      <c r="FS77" s="174"/>
      <c r="FT77" s="174"/>
      <c r="FU77" s="174"/>
      <c r="FV77" s="174"/>
      <c r="FW77" s="174"/>
      <c r="FX77" s="174"/>
      <c r="FY77" s="174"/>
      <c r="FZ77" s="174"/>
      <c r="GA77" s="174"/>
      <c r="GB77" s="174"/>
      <c r="GC77" s="174"/>
      <c r="GD77" s="174"/>
      <c r="GE77" s="174"/>
      <c r="GF77" s="174"/>
      <c r="GG77" s="174"/>
      <c r="GH77" s="174"/>
      <c r="GI77" s="174"/>
      <c r="GJ77" s="179">
        <f t="shared" si="114"/>
        <v>0</v>
      </c>
      <c r="GK77" s="174"/>
      <c r="GL77" s="174"/>
      <c r="GM77" s="174"/>
      <c r="GN77" s="174"/>
      <c r="GO77" s="174"/>
      <c r="GP77" s="174"/>
      <c r="GQ77" s="174"/>
      <c r="GR77" s="174"/>
      <c r="GS77" s="174"/>
      <c r="GT77" s="174"/>
      <c r="GU77" s="174"/>
      <c r="GV77" s="174"/>
      <c r="GW77" s="174"/>
      <c r="GX77" s="174"/>
      <c r="GY77" s="174"/>
      <c r="GZ77" s="174"/>
      <c r="HA77" s="174"/>
      <c r="HB77" s="174"/>
      <c r="HC77" s="174"/>
      <c r="HD77" s="174"/>
      <c r="HE77" s="174"/>
      <c r="HF77" s="174"/>
      <c r="HG77" s="174"/>
      <c r="HH77" s="174"/>
      <c r="HI77" s="174"/>
      <c r="HJ77" s="174"/>
      <c r="HK77" s="174"/>
      <c r="HL77" s="174"/>
      <c r="HM77" s="174"/>
      <c r="HN77" s="174"/>
    </row>
    <row r="78" spans="1:222" hidden="1" outlineLevel="1" x14ac:dyDescent="0.25">
      <c r="A78" s="53">
        <v>73</v>
      </c>
      <c r="B78" s="222" t="str">
        <f>VLOOKUP(A78,Config!$A$8:$B$176,2,0)</f>
        <v>GÁS</v>
      </c>
      <c r="C78" s="223"/>
      <c r="D78" s="61"/>
      <c r="E78" s="174">
        <f>SUMIFS('C. a Pagar'!$G$7:$G$1048576,'C. a Pagar'!$D$7:$D$1048576,'FC 180'!$B78,'C. a Pagar'!$C$7:$C$1048576,'FC 180'!E$5)</f>
        <v>0</v>
      </c>
      <c r="F78" s="174">
        <f>SUMIFS('C. a Pagar'!$G$7:$G$1048576,'C. a Pagar'!$D$7:$D$1048576,'FC 180'!$B78,'C. a Pagar'!$C$7:$C$1048576,'FC 180'!F$5)</f>
        <v>0</v>
      </c>
      <c r="G78" s="174">
        <f>SUMIFS('C. a Pagar'!$G$7:$G$1048576,'C. a Pagar'!$D$7:$D$1048576,'FC 180'!$B78,'C. a Pagar'!$C$7:$C$1048576,'FC 180'!G$5)</f>
        <v>0</v>
      </c>
      <c r="H78" s="174">
        <f>SUMIFS('C. a Pagar'!$G$7:$G$1048576,'C. a Pagar'!$D$7:$D$1048576,'FC 180'!$B78,'C. a Pagar'!$C$7:$C$1048576,'FC 180'!H$5)</f>
        <v>0</v>
      </c>
      <c r="I78" s="174">
        <f>SUMIFS('C. a Pagar'!$G$7:$G$1048576,'C. a Pagar'!$D$7:$D$1048576,'FC 180'!$B78,'C. a Pagar'!$C$7:$C$1048576,'FC 180'!I$5)</f>
        <v>0</v>
      </c>
      <c r="J78" s="174">
        <f>SUMIFS('C. a Pagar'!$G$7:$G$1048576,'C. a Pagar'!$D$7:$D$1048576,'FC 180'!$B78,'C. a Pagar'!$C$7:$C$1048576,'FC 180'!J$5)</f>
        <v>0</v>
      </c>
      <c r="K78" s="174">
        <f>SUMIFS('C. a Pagar'!$G$7:$G$1048576,'C. a Pagar'!$D$7:$D$1048576,'FC 180'!$B78,'C. a Pagar'!$C$7:$C$1048576,'FC 180'!K$5)</f>
        <v>0</v>
      </c>
      <c r="L78" s="174">
        <f>SUMIFS('C. a Pagar'!$G$7:$G$1048576,'C. a Pagar'!$D$7:$D$1048576,'FC 180'!$B78,'C. a Pagar'!$C$7:$C$1048576,'FC 180'!L$5)</f>
        <v>0</v>
      </c>
      <c r="M78" s="174">
        <f>SUMIFS('C. a Pagar'!$G$7:$G$1048576,'C. a Pagar'!$D$7:$D$1048576,'FC 180'!$B78,'C. a Pagar'!$C$7:$C$1048576,'FC 180'!M$5)</f>
        <v>0</v>
      </c>
      <c r="N78" s="174">
        <f>SUMIFS('C. a Pagar'!$G$7:$G$1048576,'C. a Pagar'!$D$7:$D$1048576,'FC 180'!$B78,'C. a Pagar'!$C$7:$C$1048576,'FC 180'!N$5)</f>
        <v>0</v>
      </c>
      <c r="O78" s="174">
        <f>SUMIFS('C. a Pagar'!$G$7:$G$1048576,'C. a Pagar'!$D$7:$D$1048576,'FC 180'!$B78,'C. a Pagar'!$C$7:$C$1048576,'FC 180'!O$5)</f>
        <v>0</v>
      </c>
      <c r="P78" s="174">
        <f>SUMIFS('C. a Pagar'!$G$7:$G$1048576,'C. a Pagar'!$D$7:$D$1048576,'FC 180'!$B78,'C. a Pagar'!$C$7:$C$1048576,'FC 180'!P$5)</f>
        <v>0</v>
      </c>
      <c r="Q78" s="174">
        <f>SUMIFS('C. a Pagar'!$G$7:$G$1048576,'C. a Pagar'!$D$7:$D$1048576,'FC 180'!$B78,'C. a Pagar'!$C$7:$C$1048576,'FC 180'!Q$5)</f>
        <v>0</v>
      </c>
      <c r="R78" s="174">
        <f>SUMIFS('C. a Pagar'!$G$7:$G$1048576,'C. a Pagar'!$D$7:$D$1048576,'FC 180'!$B78,'C. a Pagar'!$C$7:$C$1048576,'FC 180'!R$5)</f>
        <v>0</v>
      </c>
      <c r="S78" s="174">
        <f>SUMIFS('C. a Pagar'!$G$7:$G$1048576,'C. a Pagar'!$D$7:$D$1048576,'FC 180'!$B78,'C. a Pagar'!$C$7:$C$1048576,'FC 180'!S$5)</f>
        <v>0</v>
      </c>
      <c r="T78" s="174">
        <f>SUMIFS('C. a Pagar'!$G$7:$G$1048576,'C. a Pagar'!$D$7:$D$1048576,'FC 180'!$B78,'C. a Pagar'!$C$7:$C$1048576,'FC 180'!T$5)</f>
        <v>0</v>
      </c>
      <c r="U78" s="174">
        <f>SUMIFS('C. a Pagar'!$G$7:$G$1048576,'C. a Pagar'!$D$7:$D$1048576,'FC 180'!$B78,'C. a Pagar'!$C$7:$C$1048576,'FC 180'!U$5)</f>
        <v>0</v>
      </c>
      <c r="V78" s="174">
        <f>SUMIFS('C. a Pagar'!$G$7:$G$1048576,'C. a Pagar'!$D$7:$D$1048576,'FC 180'!$B78,'C. a Pagar'!$C$7:$C$1048576,'FC 180'!V$5)</f>
        <v>0</v>
      </c>
      <c r="W78" s="174">
        <f>SUMIFS('C. a Pagar'!$G$7:$G$1048576,'C. a Pagar'!$D$7:$D$1048576,'FC 180'!$B78,'C. a Pagar'!$C$7:$C$1048576,'FC 180'!W$5)</f>
        <v>0</v>
      </c>
      <c r="X78" s="174">
        <f>SUMIFS('C. a Pagar'!$G$7:$G$1048576,'C. a Pagar'!$D$7:$D$1048576,'FC 180'!$B78,'C. a Pagar'!$C$7:$C$1048576,'FC 180'!X$5)</f>
        <v>0</v>
      </c>
      <c r="Y78" s="174">
        <f>SUMIFS('C. a Pagar'!$G$7:$G$1048576,'C. a Pagar'!$D$7:$D$1048576,'FC 180'!$B78,'C. a Pagar'!$C$7:$C$1048576,'FC 180'!Y$5)</f>
        <v>0</v>
      </c>
      <c r="Z78" s="174">
        <f>SUMIFS('C. a Pagar'!$G$7:$G$1048576,'C. a Pagar'!$D$7:$D$1048576,'FC 180'!$B78,'C. a Pagar'!$C$7:$C$1048576,'FC 180'!Z$5)</f>
        <v>0</v>
      </c>
      <c r="AA78" s="174">
        <f>SUMIFS('C. a Pagar'!$G$7:$G$1048576,'C. a Pagar'!$D$7:$D$1048576,'FC 180'!$B78,'C. a Pagar'!$C$7:$C$1048576,'FC 180'!AA$5)</f>
        <v>0</v>
      </c>
      <c r="AB78" s="174">
        <f>SUMIFS('C. a Pagar'!$G$7:$G$1048576,'C. a Pagar'!$D$7:$D$1048576,'FC 180'!$B78,'C. a Pagar'!$C$7:$C$1048576,'FC 180'!AB$5)</f>
        <v>0</v>
      </c>
      <c r="AC78" s="174">
        <f>SUMIFS('C. a Pagar'!$G$7:$G$1048576,'C. a Pagar'!$D$7:$D$1048576,'FC 180'!$B78,'C. a Pagar'!$C$7:$C$1048576,'FC 180'!AC$5)</f>
        <v>0</v>
      </c>
      <c r="AD78" s="174">
        <f>SUMIFS('C. a Pagar'!$G$7:$G$1048576,'C. a Pagar'!$D$7:$D$1048576,'FC 180'!$B78,'C. a Pagar'!$C$7:$C$1048576,'FC 180'!AD$5)</f>
        <v>0</v>
      </c>
      <c r="AE78" s="174">
        <f>SUMIFS('C. a Pagar'!$G$7:$G$1048576,'C. a Pagar'!$D$7:$D$1048576,'FC 180'!$B78,'C. a Pagar'!$C$7:$C$1048576,'FC 180'!AE$5)</f>
        <v>0</v>
      </c>
      <c r="AF78" s="174">
        <f>SUMIFS('C. a Pagar'!$G$7:$G$1048576,'C. a Pagar'!$D$7:$D$1048576,'FC 180'!$B78,'C. a Pagar'!$C$7:$C$1048576,'FC 180'!AF$5)</f>
        <v>0</v>
      </c>
      <c r="AG78" s="174">
        <f>SUMIFS('C. a Pagar'!$G$7:$G$1048576,'C. a Pagar'!$D$7:$D$1048576,'FC 180'!$B78,'C. a Pagar'!$C$7:$C$1048576,'FC 180'!AG$5)</f>
        <v>0</v>
      </c>
      <c r="AH78" s="174">
        <f>SUMIFS('C. a Pagar'!$G$7:$G$1048576,'C. a Pagar'!$D$7:$D$1048576,'FC 180'!$B78,'C. a Pagar'!$C$7:$C$1048576,'FC 180'!AH$5)</f>
        <v>0</v>
      </c>
      <c r="AI78" s="174">
        <f>SUMIFS('C. a Pagar'!$G$7:$G$1048576,'C. a Pagar'!$D$7:$D$1048576,'FC 180'!$B78,'C. a Pagar'!$C$7:$C$1048576,'FC 180'!AI$5)</f>
        <v>0</v>
      </c>
      <c r="AJ78" s="180">
        <f>SUM(E78:AI78)</f>
        <v>0</v>
      </c>
      <c r="AK78" s="174">
        <f>SUMIFS('C. a Pagar'!$G$7:$G$1048576,'C. a Pagar'!$D$7:$D$1048576,'FC 180'!$B78,'C. a Pagar'!$C$7:$C$1048576,'FC 180'!AK$5)</f>
        <v>0</v>
      </c>
      <c r="AL78" s="174">
        <f>SUMIFS('C. a Pagar'!$G$7:$G$1048576,'C. a Pagar'!$D$7:$D$1048576,'FC 180'!$B78,'C. a Pagar'!$C$7:$C$1048576,'FC 180'!AL$5)</f>
        <v>0</v>
      </c>
      <c r="AM78" s="174">
        <f>SUMIFS('C. a Pagar'!$G$7:$G$1048576,'C. a Pagar'!$D$7:$D$1048576,'FC 180'!$B78,'C. a Pagar'!$C$7:$C$1048576,'FC 180'!AM$5)</f>
        <v>0</v>
      </c>
      <c r="AN78" s="174">
        <f>SUMIFS('C. a Pagar'!$G$7:$G$1048576,'C. a Pagar'!$D$7:$D$1048576,'FC 180'!$B78,'C. a Pagar'!$C$7:$C$1048576,'FC 180'!AN$5)</f>
        <v>0</v>
      </c>
      <c r="AO78" s="174">
        <f>SUMIFS('C. a Pagar'!$G$7:$G$1048576,'C. a Pagar'!$D$7:$D$1048576,'FC 180'!$B78,'C. a Pagar'!$C$7:$C$1048576,'FC 180'!AO$5)</f>
        <v>0</v>
      </c>
      <c r="AP78" s="174">
        <f>SUMIFS('C. a Pagar'!$G$7:$G$1048576,'C. a Pagar'!$D$7:$D$1048576,'FC 180'!$B78,'C. a Pagar'!$C$7:$C$1048576,'FC 180'!AP$5)</f>
        <v>0</v>
      </c>
      <c r="AQ78" s="174">
        <f>SUMIFS('C. a Pagar'!$G$7:$G$1048576,'C. a Pagar'!$D$7:$D$1048576,'FC 180'!$B78,'C. a Pagar'!$C$7:$C$1048576,'FC 180'!AQ$5)</f>
        <v>0</v>
      </c>
      <c r="AR78" s="174">
        <f>SUMIFS('C. a Pagar'!$G$7:$G$1048576,'C. a Pagar'!$D$7:$D$1048576,'FC 180'!$B78,'C. a Pagar'!$C$7:$C$1048576,'FC 180'!AR$5)</f>
        <v>0</v>
      </c>
      <c r="AS78" s="174">
        <f>SUMIFS('C. a Pagar'!$G$7:$G$1048576,'C. a Pagar'!$D$7:$D$1048576,'FC 180'!$B78,'C. a Pagar'!$C$7:$C$1048576,'FC 180'!AS$5)</f>
        <v>0</v>
      </c>
      <c r="AT78" s="174">
        <f>SUMIFS('C. a Pagar'!$G$7:$G$1048576,'C. a Pagar'!$D$7:$D$1048576,'FC 180'!$B78,'C. a Pagar'!$C$7:$C$1048576,'FC 180'!AT$5)</f>
        <v>0</v>
      </c>
      <c r="AU78" s="174">
        <f>SUMIFS('C. a Pagar'!$G$7:$G$1048576,'C. a Pagar'!$D$7:$D$1048576,'FC 180'!$B78,'C. a Pagar'!$C$7:$C$1048576,'FC 180'!AU$5)</f>
        <v>0</v>
      </c>
      <c r="AV78" s="174">
        <f>SUMIFS('C. a Pagar'!$G$7:$G$1048576,'C. a Pagar'!$D$7:$D$1048576,'FC 180'!$B78,'C. a Pagar'!$C$7:$C$1048576,'FC 180'!AV$5)</f>
        <v>0</v>
      </c>
      <c r="AW78" s="174">
        <f>SUMIFS('C. a Pagar'!$G$7:$G$1048576,'C. a Pagar'!$D$7:$D$1048576,'FC 180'!$B78,'C. a Pagar'!$C$7:$C$1048576,'FC 180'!AW$5)</f>
        <v>0</v>
      </c>
      <c r="AX78" s="174">
        <f>SUMIFS('C. a Pagar'!$G$7:$G$1048576,'C. a Pagar'!$D$7:$D$1048576,'FC 180'!$B78,'C. a Pagar'!$C$7:$C$1048576,'FC 180'!AX$5)</f>
        <v>0</v>
      </c>
      <c r="AY78" s="174">
        <f>SUMIFS('C. a Pagar'!$G$7:$G$1048576,'C. a Pagar'!$D$7:$D$1048576,'FC 180'!$B78,'C. a Pagar'!$C$7:$C$1048576,'FC 180'!AY$5)</f>
        <v>0</v>
      </c>
      <c r="AZ78" s="174">
        <f>SUMIFS('C. a Pagar'!$G$7:$G$1048576,'C. a Pagar'!$D$7:$D$1048576,'FC 180'!$B78,'C. a Pagar'!$C$7:$C$1048576,'FC 180'!AZ$5)</f>
        <v>0</v>
      </c>
      <c r="BA78" s="174">
        <f>SUMIFS('C. a Pagar'!$G$7:$G$1048576,'C. a Pagar'!$D$7:$D$1048576,'FC 180'!$B78,'C. a Pagar'!$C$7:$C$1048576,'FC 180'!BA$5)</f>
        <v>0</v>
      </c>
      <c r="BB78" s="174">
        <f>SUMIFS('C. a Pagar'!$G$7:$G$1048576,'C. a Pagar'!$D$7:$D$1048576,'FC 180'!$B78,'C. a Pagar'!$C$7:$C$1048576,'FC 180'!BB$5)</f>
        <v>0</v>
      </c>
      <c r="BC78" s="174">
        <f>SUMIFS('C. a Pagar'!$G$7:$G$1048576,'C. a Pagar'!$D$7:$D$1048576,'FC 180'!$B78,'C. a Pagar'!$C$7:$C$1048576,'FC 180'!BC$5)</f>
        <v>0</v>
      </c>
      <c r="BD78" s="174">
        <f>SUMIFS('C. a Pagar'!$G$7:$G$1048576,'C. a Pagar'!$D$7:$D$1048576,'FC 180'!$B78,'C. a Pagar'!$C$7:$C$1048576,'FC 180'!BD$5)</f>
        <v>0</v>
      </c>
      <c r="BE78" s="174">
        <f>SUMIFS('C. a Pagar'!$G$7:$G$1048576,'C. a Pagar'!$D$7:$D$1048576,'FC 180'!$B78,'C. a Pagar'!$C$7:$C$1048576,'FC 180'!BE$5)</f>
        <v>0</v>
      </c>
      <c r="BF78" s="174">
        <f>SUMIFS('C. a Pagar'!$G$7:$G$1048576,'C. a Pagar'!$D$7:$D$1048576,'FC 180'!$B78,'C. a Pagar'!$C$7:$C$1048576,'FC 180'!BF$5)</f>
        <v>0</v>
      </c>
      <c r="BG78" s="174">
        <f>SUMIFS('C. a Pagar'!$G$7:$G$1048576,'C. a Pagar'!$D$7:$D$1048576,'FC 180'!$B78,'C. a Pagar'!$C$7:$C$1048576,'FC 180'!BG$5)</f>
        <v>0</v>
      </c>
      <c r="BH78" s="174">
        <f>SUMIFS('C. a Pagar'!$G$7:$G$1048576,'C. a Pagar'!$D$7:$D$1048576,'FC 180'!$B78,'C. a Pagar'!$C$7:$C$1048576,'FC 180'!BH$5)</f>
        <v>0</v>
      </c>
      <c r="BI78" s="174">
        <f>SUMIFS('C. a Pagar'!$G$7:$G$1048576,'C. a Pagar'!$D$7:$D$1048576,'FC 180'!$B78,'C. a Pagar'!$C$7:$C$1048576,'FC 180'!BI$5)</f>
        <v>0</v>
      </c>
      <c r="BJ78" s="174">
        <f>SUMIFS('C. a Pagar'!$G$7:$G$1048576,'C. a Pagar'!$D$7:$D$1048576,'FC 180'!$B78,'C. a Pagar'!$C$7:$C$1048576,'FC 180'!BJ$5)</f>
        <v>0</v>
      </c>
      <c r="BK78" s="174">
        <f>SUMIFS('C. a Pagar'!$G$7:$G$1048576,'C. a Pagar'!$D$7:$D$1048576,'FC 180'!$B78,'C. a Pagar'!$C$7:$C$1048576,'FC 180'!BK$5)</f>
        <v>0</v>
      </c>
      <c r="BL78" s="174">
        <f>SUMIFS('C. a Pagar'!$G$7:$G$1048576,'C. a Pagar'!$D$7:$D$1048576,'FC 180'!$B78,'C. a Pagar'!$C$7:$C$1048576,'FC 180'!BL$5)</f>
        <v>0</v>
      </c>
      <c r="BM78" s="174">
        <f>SUMIFS('C. a Pagar'!$G$7:$G$1048576,'C. a Pagar'!$D$7:$D$1048576,'FC 180'!$B78,'C. a Pagar'!$C$7:$C$1048576,'FC 180'!BM$5)</f>
        <v>0</v>
      </c>
      <c r="BN78" s="174">
        <f>SUMIFS('C. a Pagar'!$G$7:$G$1048576,'C. a Pagar'!$D$7:$D$1048576,'FC 180'!$B78,'C. a Pagar'!$C$7:$C$1048576,'FC 180'!BN$5)</f>
        <v>0</v>
      </c>
      <c r="BO78" s="180">
        <f t="shared" si="111"/>
        <v>0</v>
      </c>
      <c r="BP78" s="174"/>
      <c r="BQ78" s="174"/>
      <c r="BR78" s="174"/>
      <c r="BS78" s="174"/>
      <c r="BT78" s="174"/>
      <c r="BU78" s="174"/>
      <c r="BV78" s="174"/>
      <c r="BW78" s="174"/>
      <c r="BX78" s="174"/>
      <c r="BY78" s="174"/>
      <c r="BZ78" s="174"/>
      <c r="CA78" s="174"/>
      <c r="CB78" s="174"/>
      <c r="CC78" s="174"/>
      <c r="CD78" s="174"/>
      <c r="CE78" s="174"/>
      <c r="CF78" s="174"/>
      <c r="CG78" s="174"/>
      <c r="CH78" s="174"/>
      <c r="CI78" s="174"/>
      <c r="CJ78" s="174"/>
      <c r="CK78" s="174"/>
      <c r="CL78" s="174"/>
      <c r="CM78" s="174"/>
      <c r="CN78" s="174"/>
      <c r="CO78" s="174"/>
      <c r="CP78" s="174"/>
      <c r="CQ78" s="174"/>
      <c r="CR78" s="174"/>
      <c r="CS78" s="174"/>
      <c r="CT78" s="174"/>
      <c r="CU78" s="180">
        <f t="shared" si="112"/>
        <v>0</v>
      </c>
      <c r="CV78" s="174"/>
      <c r="CW78" s="174"/>
      <c r="CX78" s="174"/>
      <c r="CY78" s="174"/>
      <c r="CZ78" s="174"/>
      <c r="DA78" s="174"/>
      <c r="DB78" s="174"/>
      <c r="DC78" s="174"/>
      <c r="DD78" s="174"/>
      <c r="DE78" s="174"/>
      <c r="DF78" s="174"/>
      <c r="DG78" s="174"/>
      <c r="DH78" s="174"/>
      <c r="DI78" s="174"/>
      <c r="DJ78" s="174"/>
      <c r="DK78" s="174"/>
      <c r="DL78" s="174"/>
      <c r="DM78" s="174"/>
      <c r="DN78" s="174"/>
      <c r="DO78" s="174"/>
      <c r="DP78" s="174"/>
      <c r="DQ78" s="174"/>
      <c r="DR78" s="174"/>
      <c r="DS78" s="174"/>
      <c r="DT78" s="174"/>
      <c r="DU78" s="174"/>
      <c r="DV78" s="174"/>
      <c r="DW78" s="174"/>
      <c r="DX78" s="174"/>
      <c r="DY78" s="174"/>
      <c r="DZ78" s="174"/>
      <c r="EA78" s="180">
        <f t="shared" si="113"/>
        <v>0</v>
      </c>
      <c r="EB78" s="174"/>
      <c r="EC78" s="174"/>
      <c r="ED78" s="174"/>
      <c r="EE78" s="174"/>
      <c r="EF78" s="174"/>
      <c r="EG78" s="174"/>
      <c r="EH78" s="174"/>
      <c r="EI78" s="174"/>
      <c r="EJ78" s="174"/>
      <c r="EK78" s="174"/>
      <c r="EL78" s="174"/>
      <c r="EM78" s="174"/>
      <c r="EN78" s="174"/>
      <c r="EO78" s="174"/>
      <c r="EP78" s="174"/>
      <c r="EQ78" s="174"/>
      <c r="ER78" s="174"/>
      <c r="ES78" s="174"/>
      <c r="ET78" s="174"/>
      <c r="EU78" s="174"/>
      <c r="EV78" s="174"/>
      <c r="EW78" s="174"/>
      <c r="EX78" s="174"/>
      <c r="EY78" s="174"/>
      <c r="EZ78" s="174"/>
      <c r="FA78" s="174"/>
      <c r="FB78" s="174"/>
      <c r="FC78" s="174"/>
      <c r="FD78" s="180">
        <f>SUM(DX78:FC78)</f>
        <v>0</v>
      </c>
      <c r="FE78" s="174"/>
      <c r="FF78" s="174"/>
      <c r="FG78" s="174"/>
      <c r="FH78" s="174"/>
      <c r="FI78" s="174"/>
      <c r="FJ78" s="174"/>
      <c r="FK78" s="174"/>
      <c r="FL78" s="174"/>
      <c r="FM78" s="174"/>
      <c r="FN78" s="174"/>
      <c r="FO78" s="174"/>
      <c r="FP78" s="174"/>
      <c r="FQ78" s="174"/>
      <c r="FR78" s="174"/>
      <c r="FS78" s="174"/>
      <c r="FT78" s="174"/>
      <c r="FU78" s="174"/>
      <c r="FV78" s="174"/>
      <c r="FW78" s="174"/>
      <c r="FX78" s="174"/>
      <c r="FY78" s="174"/>
      <c r="FZ78" s="174"/>
      <c r="GA78" s="174"/>
      <c r="GB78" s="174"/>
      <c r="GC78" s="174"/>
      <c r="GD78" s="174"/>
      <c r="GE78" s="174"/>
      <c r="GF78" s="174"/>
      <c r="GG78" s="174"/>
      <c r="GH78" s="174"/>
      <c r="GI78" s="174"/>
      <c r="GJ78" s="180">
        <f t="shared" si="114"/>
        <v>0</v>
      </c>
      <c r="GK78" s="174"/>
      <c r="GL78" s="174"/>
      <c r="GM78" s="174"/>
      <c r="GN78" s="174"/>
      <c r="GO78" s="174"/>
      <c r="GP78" s="174"/>
      <c r="GQ78" s="174"/>
      <c r="GR78" s="174"/>
      <c r="GS78" s="174"/>
      <c r="GT78" s="174"/>
      <c r="GU78" s="174"/>
      <c r="GV78" s="174"/>
      <c r="GW78" s="174"/>
      <c r="GX78" s="174"/>
      <c r="GY78" s="174"/>
      <c r="GZ78" s="174"/>
      <c r="HA78" s="174"/>
      <c r="HB78" s="174"/>
      <c r="HC78" s="174"/>
      <c r="HD78" s="174"/>
      <c r="HE78" s="174"/>
      <c r="HF78" s="174"/>
      <c r="HG78" s="174"/>
      <c r="HH78" s="174"/>
      <c r="HI78" s="174"/>
      <c r="HJ78" s="174"/>
      <c r="HK78" s="174"/>
      <c r="HL78" s="174"/>
      <c r="HM78" s="174"/>
      <c r="HN78" s="174"/>
    </row>
    <row r="79" spans="1:222" ht="16.5" collapsed="1" thickBot="1" x14ac:dyDescent="0.3">
      <c r="A79" s="53">
        <v>74</v>
      </c>
      <c r="B79" s="270" t="s">
        <v>70</v>
      </c>
      <c r="C79" s="272"/>
      <c r="D79" s="61"/>
      <c r="E79" s="260">
        <f t="shared" ref="E79:BP79" si="115">SUM(E80:E82)</f>
        <v>0</v>
      </c>
      <c r="F79" s="260">
        <f t="shared" si="115"/>
        <v>0</v>
      </c>
      <c r="G79" s="260">
        <f t="shared" si="115"/>
        <v>0</v>
      </c>
      <c r="H79" s="260">
        <f t="shared" si="115"/>
        <v>0</v>
      </c>
      <c r="I79" s="260">
        <f t="shared" si="115"/>
        <v>0</v>
      </c>
      <c r="J79" s="260">
        <f t="shared" si="115"/>
        <v>0</v>
      </c>
      <c r="K79" s="260">
        <f t="shared" si="115"/>
        <v>0</v>
      </c>
      <c r="L79" s="260">
        <f t="shared" si="115"/>
        <v>0</v>
      </c>
      <c r="M79" s="260">
        <f t="shared" si="115"/>
        <v>0</v>
      </c>
      <c r="N79" s="260">
        <f t="shared" si="115"/>
        <v>0</v>
      </c>
      <c r="O79" s="260">
        <f t="shared" si="115"/>
        <v>0</v>
      </c>
      <c r="P79" s="260">
        <f t="shared" si="115"/>
        <v>0</v>
      </c>
      <c r="Q79" s="260">
        <f t="shared" si="115"/>
        <v>0</v>
      </c>
      <c r="R79" s="260">
        <f t="shared" si="115"/>
        <v>0</v>
      </c>
      <c r="S79" s="260">
        <f t="shared" si="115"/>
        <v>0</v>
      </c>
      <c r="T79" s="260">
        <f t="shared" si="115"/>
        <v>175.06</v>
      </c>
      <c r="U79" s="260">
        <f t="shared" si="115"/>
        <v>0</v>
      </c>
      <c r="V79" s="260">
        <f t="shared" si="115"/>
        <v>0</v>
      </c>
      <c r="W79" s="260">
        <f t="shared" si="115"/>
        <v>0</v>
      </c>
      <c r="X79" s="260">
        <f t="shared" si="115"/>
        <v>0</v>
      </c>
      <c r="Y79" s="260">
        <f t="shared" si="115"/>
        <v>0</v>
      </c>
      <c r="Z79" s="260">
        <f t="shared" si="115"/>
        <v>0</v>
      </c>
      <c r="AA79" s="260">
        <f t="shared" si="115"/>
        <v>0</v>
      </c>
      <c r="AB79" s="260">
        <f t="shared" si="115"/>
        <v>0</v>
      </c>
      <c r="AC79" s="260">
        <f>SUM(AC80:AC82)</f>
        <v>660</v>
      </c>
      <c r="AD79" s="260">
        <f t="shared" si="115"/>
        <v>0</v>
      </c>
      <c r="AE79" s="260">
        <f t="shared" si="115"/>
        <v>0</v>
      </c>
      <c r="AF79" s="260">
        <f t="shared" si="115"/>
        <v>0</v>
      </c>
      <c r="AG79" s="260">
        <f t="shared" si="115"/>
        <v>0</v>
      </c>
      <c r="AH79" s="260">
        <f t="shared" si="115"/>
        <v>0</v>
      </c>
      <c r="AI79" s="260">
        <f t="shared" si="115"/>
        <v>64.66</v>
      </c>
      <c r="AJ79" s="282">
        <f t="shared" si="115"/>
        <v>899.71999999999991</v>
      </c>
      <c r="AK79" s="260">
        <f t="shared" si="115"/>
        <v>0</v>
      </c>
      <c r="AL79" s="260">
        <f t="shared" si="115"/>
        <v>0</v>
      </c>
      <c r="AM79" s="260">
        <f t="shared" si="115"/>
        <v>0</v>
      </c>
      <c r="AN79" s="260">
        <f t="shared" si="115"/>
        <v>0</v>
      </c>
      <c r="AO79" s="260">
        <f t="shared" si="115"/>
        <v>0</v>
      </c>
      <c r="AP79" s="260">
        <f t="shared" si="115"/>
        <v>0</v>
      </c>
      <c r="AQ79" s="260">
        <f t="shared" si="115"/>
        <v>1300</v>
      </c>
      <c r="AR79" s="260">
        <f t="shared" si="115"/>
        <v>0</v>
      </c>
      <c r="AS79" s="260">
        <f t="shared" si="115"/>
        <v>0</v>
      </c>
      <c r="AT79" s="260">
        <f t="shared" si="115"/>
        <v>0</v>
      </c>
      <c r="AU79" s="260">
        <f t="shared" si="115"/>
        <v>0</v>
      </c>
      <c r="AV79" s="260">
        <f t="shared" si="115"/>
        <v>175.09</v>
      </c>
      <c r="AW79" s="260">
        <f t="shared" si="115"/>
        <v>0</v>
      </c>
      <c r="AX79" s="260">
        <f t="shared" si="115"/>
        <v>525.29</v>
      </c>
      <c r="AY79" s="260">
        <f t="shared" si="115"/>
        <v>0</v>
      </c>
      <c r="AZ79" s="260">
        <f t="shared" si="115"/>
        <v>0</v>
      </c>
      <c r="BA79" s="260">
        <f t="shared" si="115"/>
        <v>0</v>
      </c>
      <c r="BB79" s="260">
        <f t="shared" si="115"/>
        <v>0</v>
      </c>
      <c r="BC79" s="260">
        <f t="shared" si="115"/>
        <v>0</v>
      </c>
      <c r="BD79" s="260">
        <f t="shared" si="115"/>
        <v>0</v>
      </c>
      <c r="BE79" s="260">
        <f t="shared" si="115"/>
        <v>0</v>
      </c>
      <c r="BF79" s="260">
        <f t="shared" si="115"/>
        <v>660</v>
      </c>
      <c r="BG79" s="260">
        <f t="shared" si="115"/>
        <v>0</v>
      </c>
      <c r="BH79" s="260">
        <f t="shared" si="115"/>
        <v>0</v>
      </c>
      <c r="BI79" s="260">
        <f t="shared" si="115"/>
        <v>0</v>
      </c>
      <c r="BJ79" s="260">
        <f t="shared" si="115"/>
        <v>0</v>
      </c>
      <c r="BK79" s="260">
        <f t="shared" si="115"/>
        <v>0</v>
      </c>
      <c r="BL79" s="260">
        <f t="shared" si="115"/>
        <v>0</v>
      </c>
      <c r="BM79" s="260">
        <f>SUM(BM80:BM82)</f>
        <v>0</v>
      </c>
      <c r="BN79" s="260">
        <f>SUM(BN80:BN82)</f>
        <v>0</v>
      </c>
      <c r="BO79" s="282">
        <f t="shared" si="115"/>
        <v>2660.38</v>
      </c>
      <c r="BP79" s="260">
        <f t="shared" si="115"/>
        <v>0</v>
      </c>
      <c r="BQ79" s="260">
        <f t="shared" ref="BQ79:EB79" si="116">SUM(BQ80:BQ82)</f>
        <v>0</v>
      </c>
      <c r="BR79" s="260">
        <f t="shared" si="116"/>
        <v>0</v>
      </c>
      <c r="BS79" s="260">
        <f t="shared" si="116"/>
        <v>0</v>
      </c>
      <c r="BT79" s="260">
        <f t="shared" si="116"/>
        <v>0</v>
      </c>
      <c r="BU79" s="260">
        <f t="shared" si="116"/>
        <v>0</v>
      </c>
      <c r="BV79" s="260">
        <f t="shared" si="116"/>
        <v>0</v>
      </c>
      <c r="BW79" s="260">
        <f t="shared" si="116"/>
        <v>0</v>
      </c>
      <c r="BX79" s="260">
        <f t="shared" si="116"/>
        <v>0</v>
      </c>
      <c r="BY79" s="260">
        <f t="shared" si="116"/>
        <v>0</v>
      </c>
      <c r="BZ79" s="260">
        <f t="shared" si="116"/>
        <v>0</v>
      </c>
      <c r="CA79" s="260">
        <f t="shared" si="116"/>
        <v>0</v>
      </c>
      <c r="CB79" s="260">
        <f t="shared" si="116"/>
        <v>0</v>
      </c>
      <c r="CC79" s="260">
        <f t="shared" si="116"/>
        <v>0</v>
      </c>
      <c r="CD79" s="260">
        <f t="shared" si="116"/>
        <v>0</v>
      </c>
      <c r="CE79" s="260">
        <f t="shared" si="116"/>
        <v>0</v>
      </c>
      <c r="CF79" s="260">
        <f t="shared" si="116"/>
        <v>0</v>
      </c>
      <c r="CG79" s="260">
        <f t="shared" si="116"/>
        <v>0</v>
      </c>
      <c r="CH79" s="260">
        <f t="shared" si="116"/>
        <v>0</v>
      </c>
      <c r="CI79" s="260">
        <f t="shared" si="116"/>
        <v>0</v>
      </c>
      <c r="CJ79" s="260">
        <f t="shared" si="116"/>
        <v>0</v>
      </c>
      <c r="CK79" s="260">
        <f t="shared" si="116"/>
        <v>0</v>
      </c>
      <c r="CL79" s="260">
        <f t="shared" si="116"/>
        <v>0</v>
      </c>
      <c r="CM79" s="260">
        <f t="shared" si="116"/>
        <v>0</v>
      </c>
      <c r="CN79" s="260">
        <f t="shared" si="116"/>
        <v>0</v>
      </c>
      <c r="CO79" s="260">
        <f t="shared" si="116"/>
        <v>0</v>
      </c>
      <c r="CP79" s="260">
        <f t="shared" si="116"/>
        <v>0</v>
      </c>
      <c r="CQ79" s="260">
        <f t="shared" si="116"/>
        <v>0</v>
      </c>
      <c r="CR79" s="260">
        <f t="shared" si="116"/>
        <v>0</v>
      </c>
      <c r="CS79" s="260">
        <f>SUM(CS80:CS82)</f>
        <v>0</v>
      </c>
      <c r="CT79" s="260">
        <f>SUM(CT80:CT82)</f>
        <v>0</v>
      </c>
      <c r="CU79" s="282">
        <f t="shared" si="116"/>
        <v>2660.38</v>
      </c>
      <c r="CV79" s="260">
        <f t="shared" si="116"/>
        <v>0</v>
      </c>
      <c r="CW79" s="260">
        <f t="shared" si="116"/>
        <v>0</v>
      </c>
      <c r="CX79" s="260">
        <f t="shared" si="116"/>
        <v>0</v>
      </c>
      <c r="CY79" s="260">
        <f t="shared" si="116"/>
        <v>0</v>
      </c>
      <c r="CZ79" s="260">
        <f t="shared" si="116"/>
        <v>0</v>
      </c>
      <c r="DA79" s="260">
        <f t="shared" si="116"/>
        <v>0</v>
      </c>
      <c r="DB79" s="260">
        <f t="shared" si="116"/>
        <v>0</v>
      </c>
      <c r="DC79" s="260">
        <f t="shared" si="116"/>
        <v>0</v>
      </c>
      <c r="DD79" s="260">
        <f t="shared" si="116"/>
        <v>0</v>
      </c>
      <c r="DE79" s="260">
        <f t="shared" si="116"/>
        <v>0</v>
      </c>
      <c r="DF79" s="260">
        <f t="shared" si="116"/>
        <v>0</v>
      </c>
      <c r="DG79" s="260">
        <f t="shared" si="116"/>
        <v>0</v>
      </c>
      <c r="DH79" s="260">
        <f t="shared" si="116"/>
        <v>0</v>
      </c>
      <c r="DI79" s="260">
        <f t="shared" si="116"/>
        <v>0</v>
      </c>
      <c r="DJ79" s="260">
        <f t="shared" si="116"/>
        <v>0</v>
      </c>
      <c r="DK79" s="260">
        <f t="shared" si="116"/>
        <v>0</v>
      </c>
      <c r="DL79" s="260">
        <f t="shared" si="116"/>
        <v>0</v>
      </c>
      <c r="DM79" s="260">
        <f t="shared" si="116"/>
        <v>0</v>
      </c>
      <c r="DN79" s="260">
        <f t="shared" si="116"/>
        <v>0</v>
      </c>
      <c r="DO79" s="260">
        <f t="shared" si="116"/>
        <v>0</v>
      </c>
      <c r="DP79" s="260">
        <f t="shared" si="116"/>
        <v>0</v>
      </c>
      <c r="DQ79" s="260">
        <f t="shared" si="116"/>
        <v>0</v>
      </c>
      <c r="DR79" s="260">
        <f t="shared" si="116"/>
        <v>0</v>
      </c>
      <c r="DS79" s="260">
        <f t="shared" si="116"/>
        <v>0</v>
      </c>
      <c r="DT79" s="260">
        <f t="shared" si="116"/>
        <v>0</v>
      </c>
      <c r="DU79" s="260">
        <f t="shared" si="116"/>
        <v>0</v>
      </c>
      <c r="DV79" s="260">
        <f t="shared" si="116"/>
        <v>0</v>
      </c>
      <c r="DW79" s="260">
        <f t="shared" si="116"/>
        <v>0</v>
      </c>
      <c r="DX79" s="260">
        <f>SUM(DX80:DX82)</f>
        <v>0</v>
      </c>
      <c r="DY79" s="260">
        <f>SUM(DY80:DY82)</f>
        <v>0</v>
      </c>
      <c r="DZ79" s="260">
        <f>SUM(DZ80:DZ82)</f>
        <v>0</v>
      </c>
      <c r="EA79" s="282">
        <f t="shared" si="116"/>
        <v>2660.38</v>
      </c>
      <c r="EB79" s="260">
        <f t="shared" si="116"/>
        <v>0</v>
      </c>
      <c r="EC79" s="260">
        <f t="shared" ref="EC79:GN79" si="117">SUM(EC80:EC82)</f>
        <v>0</v>
      </c>
      <c r="ED79" s="260">
        <f t="shared" si="117"/>
        <v>0</v>
      </c>
      <c r="EE79" s="260">
        <f t="shared" si="117"/>
        <v>0</v>
      </c>
      <c r="EF79" s="260">
        <f t="shared" si="117"/>
        <v>0</v>
      </c>
      <c r="EG79" s="260">
        <f t="shared" si="117"/>
        <v>0</v>
      </c>
      <c r="EH79" s="260">
        <f t="shared" si="117"/>
        <v>0</v>
      </c>
      <c r="EI79" s="260">
        <f t="shared" si="117"/>
        <v>0</v>
      </c>
      <c r="EJ79" s="260">
        <f t="shared" si="117"/>
        <v>0</v>
      </c>
      <c r="EK79" s="260">
        <f t="shared" si="117"/>
        <v>0</v>
      </c>
      <c r="EL79" s="260">
        <f t="shared" si="117"/>
        <v>0</v>
      </c>
      <c r="EM79" s="260">
        <f t="shared" si="117"/>
        <v>0</v>
      </c>
      <c r="EN79" s="260">
        <f t="shared" si="117"/>
        <v>0</v>
      </c>
      <c r="EO79" s="260">
        <f t="shared" si="117"/>
        <v>0</v>
      </c>
      <c r="EP79" s="260">
        <f t="shared" si="117"/>
        <v>0</v>
      </c>
      <c r="EQ79" s="260">
        <f t="shared" si="117"/>
        <v>0</v>
      </c>
      <c r="ER79" s="260">
        <f t="shared" si="117"/>
        <v>0</v>
      </c>
      <c r="ES79" s="260">
        <f t="shared" si="117"/>
        <v>0</v>
      </c>
      <c r="ET79" s="260">
        <f t="shared" si="117"/>
        <v>0</v>
      </c>
      <c r="EU79" s="260">
        <f t="shared" si="117"/>
        <v>0</v>
      </c>
      <c r="EV79" s="260">
        <f t="shared" si="117"/>
        <v>0</v>
      </c>
      <c r="EW79" s="260">
        <f t="shared" si="117"/>
        <v>0</v>
      </c>
      <c r="EX79" s="260">
        <f t="shared" si="117"/>
        <v>0</v>
      </c>
      <c r="EY79" s="260">
        <f t="shared" si="117"/>
        <v>0</v>
      </c>
      <c r="EZ79" s="260">
        <f t="shared" si="117"/>
        <v>0</v>
      </c>
      <c r="FA79" s="260">
        <f t="shared" si="117"/>
        <v>0</v>
      </c>
      <c r="FB79" s="260">
        <f t="shared" si="117"/>
        <v>0</v>
      </c>
      <c r="FC79" s="260">
        <f t="shared" si="117"/>
        <v>0</v>
      </c>
      <c r="FD79" s="282">
        <f t="shared" si="117"/>
        <v>1825.29</v>
      </c>
      <c r="FE79" s="260">
        <f t="shared" si="117"/>
        <v>0</v>
      </c>
      <c r="FF79" s="260">
        <f t="shared" si="117"/>
        <v>0</v>
      </c>
      <c r="FG79" s="260">
        <f t="shared" si="117"/>
        <v>0</v>
      </c>
      <c r="FH79" s="260">
        <f t="shared" si="117"/>
        <v>0</v>
      </c>
      <c r="FI79" s="260">
        <f t="shared" si="117"/>
        <v>0</v>
      </c>
      <c r="FJ79" s="260">
        <f t="shared" si="117"/>
        <v>0</v>
      </c>
      <c r="FK79" s="260">
        <f t="shared" si="117"/>
        <v>0</v>
      </c>
      <c r="FL79" s="260">
        <f t="shared" si="117"/>
        <v>0</v>
      </c>
      <c r="FM79" s="260">
        <f t="shared" si="117"/>
        <v>0</v>
      </c>
      <c r="FN79" s="260">
        <f t="shared" si="117"/>
        <v>0</v>
      </c>
      <c r="FO79" s="260">
        <f t="shared" si="117"/>
        <v>0</v>
      </c>
      <c r="FP79" s="260">
        <f t="shared" si="117"/>
        <v>0</v>
      </c>
      <c r="FQ79" s="260">
        <f t="shared" si="117"/>
        <v>0</v>
      </c>
      <c r="FR79" s="260">
        <f t="shared" si="117"/>
        <v>0</v>
      </c>
      <c r="FS79" s="260">
        <f t="shared" si="117"/>
        <v>0</v>
      </c>
      <c r="FT79" s="260">
        <f t="shared" si="117"/>
        <v>0</v>
      </c>
      <c r="FU79" s="260">
        <f t="shared" si="117"/>
        <v>0</v>
      </c>
      <c r="FV79" s="260">
        <f t="shared" si="117"/>
        <v>0</v>
      </c>
      <c r="FW79" s="260">
        <f t="shared" si="117"/>
        <v>0</v>
      </c>
      <c r="FX79" s="260">
        <f t="shared" si="117"/>
        <v>0</v>
      </c>
      <c r="FY79" s="260">
        <f t="shared" si="117"/>
        <v>0</v>
      </c>
      <c r="FZ79" s="260">
        <f t="shared" si="117"/>
        <v>0</v>
      </c>
      <c r="GA79" s="260">
        <f t="shared" si="117"/>
        <v>0</v>
      </c>
      <c r="GB79" s="260">
        <f t="shared" si="117"/>
        <v>0</v>
      </c>
      <c r="GC79" s="260">
        <f t="shared" si="117"/>
        <v>0</v>
      </c>
      <c r="GD79" s="260">
        <f t="shared" si="117"/>
        <v>0</v>
      </c>
      <c r="GE79" s="260">
        <f t="shared" si="117"/>
        <v>0</v>
      </c>
      <c r="GF79" s="260">
        <f t="shared" si="117"/>
        <v>0</v>
      </c>
      <c r="GG79" s="260">
        <f t="shared" si="117"/>
        <v>0</v>
      </c>
      <c r="GH79" s="260">
        <f t="shared" si="117"/>
        <v>0</v>
      </c>
      <c r="GI79" s="260">
        <f>SUM(GI80:GI82)</f>
        <v>0</v>
      </c>
      <c r="GJ79" s="282">
        <f t="shared" si="117"/>
        <v>0</v>
      </c>
      <c r="GK79" s="260">
        <f t="shared" si="117"/>
        <v>0</v>
      </c>
      <c r="GL79" s="260">
        <f t="shared" si="117"/>
        <v>0</v>
      </c>
      <c r="GM79" s="260">
        <f t="shared" si="117"/>
        <v>0</v>
      </c>
      <c r="GN79" s="260">
        <f t="shared" si="117"/>
        <v>0</v>
      </c>
      <c r="GO79" s="260">
        <f t="shared" ref="GO79:HN79" si="118">SUM(GO80:GO82)</f>
        <v>0</v>
      </c>
      <c r="GP79" s="260">
        <f t="shared" si="118"/>
        <v>0</v>
      </c>
      <c r="GQ79" s="260">
        <f t="shared" si="118"/>
        <v>0</v>
      </c>
      <c r="GR79" s="260">
        <f t="shared" si="118"/>
        <v>0</v>
      </c>
      <c r="GS79" s="260">
        <f t="shared" si="118"/>
        <v>0</v>
      </c>
      <c r="GT79" s="260">
        <f t="shared" si="118"/>
        <v>0</v>
      </c>
      <c r="GU79" s="260">
        <f t="shared" si="118"/>
        <v>0</v>
      </c>
      <c r="GV79" s="260">
        <f t="shared" si="118"/>
        <v>0</v>
      </c>
      <c r="GW79" s="260">
        <f t="shared" si="118"/>
        <v>0</v>
      </c>
      <c r="GX79" s="260">
        <f t="shared" si="118"/>
        <v>0</v>
      </c>
      <c r="GY79" s="260">
        <f t="shared" si="118"/>
        <v>0</v>
      </c>
      <c r="GZ79" s="260">
        <f t="shared" si="118"/>
        <v>0</v>
      </c>
      <c r="HA79" s="260">
        <f t="shared" si="118"/>
        <v>0</v>
      </c>
      <c r="HB79" s="260">
        <f t="shared" si="118"/>
        <v>0</v>
      </c>
      <c r="HC79" s="260">
        <f t="shared" si="118"/>
        <v>0</v>
      </c>
      <c r="HD79" s="260">
        <f t="shared" si="118"/>
        <v>0</v>
      </c>
      <c r="HE79" s="260">
        <f t="shared" si="118"/>
        <v>0</v>
      </c>
      <c r="HF79" s="260">
        <f t="shared" si="118"/>
        <v>0</v>
      </c>
      <c r="HG79" s="260">
        <f t="shared" si="118"/>
        <v>0</v>
      </c>
      <c r="HH79" s="260">
        <f t="shared" si="118"/>
        <v>0</v>
      </c>
      <c r="HI79" s="260">
        <f t="shared" si="118"/>
        <v>0</v>
      </c>
      <c r="HJ79" s="260">
        <f t="shared" si="118"/>
        <v>0</v>
      </c>
      <c r="HK79" s="260">
        <f t="shared" si="118"/>
        <v>0</v>
      </c>
      <c r="HL79" s="260">
        <f t="shared" si="118"/>
        <v>0</v>
      </c>
      <c r="HM79" s="260">
        <f t="shared" si="118"/>
        <v>0</v>
      </c>
      <c r="HN79" s="260">
        <f t="shared" si="118"/>
        <v>0</v>
      </c>
    </row>
    <row r="80" spans="1:222" ht="16.5" hidden="1" outlineLevel="1" thickBot="1" x14ac:dyDescent="0.3">
      <c r="A80" s="53">
        <v>75</v>
      </c>
      <c r="B80" s="261" t="str">
        <f>VLOOKUP(A80,Config!$A$8:$B$176,2,0)</f>
        <v>INTERNET</v>
      </c>
      <c r="C80" s="262"/>
      <c r="D80" s="61"/>
      <c r="E80" s="174">
        <f>SUMIFS('C. a Pagar'!$G$7:$G$1048576,'C. a Pagar'!$D$7:$D$1048576,'FC 180'!$B80,'C. a Pagar'!$C$7:$C$1048576,'FC 180'!E$5)</f>
        <v>0</v>
      </c>
      <c r="F80" s="174">
        <f>SUMIFS('C. a Pagar'!$G$7:$G$1048576,'C. a Pagar'!$D$7:$D$1048576,'FC 180'!$B80,'C. a Pagar'!$C$7:$C$1048576,'FC 180'!F$5)</f>
        <v>0</v>
      </c>
      <c r="G80" s="174">
        <f>SUMIFS('C. a Pagar'!$G$7:$G$1048576,'C. a Pagar'!$D$7:$D$1048576,'FC 180'!$B80,'C. a Pagar'!$C$7:$C$1048576,'FC 180'!G$5)</f>
        <v>0</v>
      </c>
      <c r="H80" s="174">
        <f>SUMIFS('C. a Pagar'!$G$7:$G$1048576,'C. a Pagar'!$D$7:$D$1048576,'FC 180'!$B80,'C. a Pagar'!$C$7:$C$1048576,'FC 180'!H$5)</f>
        <v>0</v>
      </c>
      <c r="I80" s="174">
        <f>SUMIFS('C. a Pagar'!$G$7:$G$1048576,'C. a Pagar'!$D$7:$D$1048576,'FC 180'!$B80,'C. a Pagar'!$C$7:$C$1048576,'FC 180'!I$5)</f>
        <v>0</v>
      </c>
      <c r="J80" s="174">
        <f>SUMIFS('C. a Pagar'!$G$7:$G$1048576,'C. a Pagar'!$D$7:$D$1048576,'FC 180'!$B80,'C. a Pagar'!$C$7:$C$1048576,'FC 180'!J$5)</f>
        <v>0</v>
      </c>
      <c r="K80" s="174">
        <f>SUMIFS('C. a Pagar'!$G$7:$G$1048576,'C. a Pagar'!$D$7:$D$1048576,'FC 180'!$B80,'C. a Pagar'!$C$7:$C$1048576,'FC 180'!K$5)</f>
        <v>0</v>
      </c>
      <c r="L80" s="174">
        <f>SUMIFS('C. a Pagar'!$G$7:$G$1048576,'C. a Pagar'!$D$7:$D$1048576,'FC 180'!$B80,'C. a Pagar'!$C$7:$C$1048576,'FC 180'!L$5)</f>
        <v>0</v>
      </c>
      <c r="M80" s="174">
        <f>SUMIFS('C. a Pagar'!$G$7:$G$1048576,'C. a Pagar'!$D$7:$D$1048576,'FC 180'!$B80,'C. a Pagar'!$C$7:$C$1048576,'FC 180'!M$5)</f>
        <v>0</v>
      </c>
      <c r="N80" s="174">
        <f>SUMIFS('C. a Pagar'!$G$7:$G$1048576,'C. a Pagar'!$D$7:$D$1048576,'FC 180'!$B80,'C. a Pagar'!$C$7:$C$1048576,'FC 180'!N$5)</f>
        <v>0</v>
      </c>
      <c r="O80" s="174">
        <f>SUMIFS('C. a Pagar'!$G$7:$G$1048576,'C. a Pagar'!$D$7:$D$1048576,'FC 180'!$B80,'C. a Pagar'!$C$7:$C$1048576,'FC 180'!O$5)</f>
        <v>0</v>
      </c>
      <c r="P80" s="174">
        <f>SUMIFS('C. a Pagar'!$G$7:$G$1048576,'C. a Pagar'!$D$7:$D$1048576,'FC 180'!$B80,'C. a Pagar'!$C$7:$C$1048576,'FC 180'!P$5)</f>
        <v>0</v>
      </c>
      <c r="Q80" s="174">
        <f>SUMIFS('C. a Pagar'!$G$7:$G$1048576,'C. a Pagar'!$D$7:$D$1048576,'FC 180'!$B80,'C. a Pagar'!$C$7:$C$1048576,'FC 180'!Q$5)</f>
        <v>0</v>
      </c>
      <c r="R80" s="174">
        <f>SUMIFS('C. a Pagar'!$G$7:$G$1048576,'C. a Pagar'!$D$7:$D$1048576,'FC 180'!$B80,'C. a Pagar'!$C$7:$C$1048576,'FC 180'!R$5)</f>
        <v>0</v>
      </c>
      <c r="S80" s="174">
        <f>SUMIFS('C. a Pagar'!$G$7:$G$1048576,'C. a Pagar'!$D$7:$D$1048576,'FC 180'!$B80,'C. a Pagar'!$C$7:$C$1048576,'FC 180'!S$5)</f>
        <v>0</v>
      </c>
      <c r="T80" s="174">
        <f>SUMIFS('C. a Pagar'!$G$7:$G$1048576,'C. a Pagar'!$D$7:$D$1048576,'FC 180'!$B80,'C. a Pagar'!$C$7:$C$1048576,'FC 180'!T$5)</f>
        <v>0</v>
      </c>
      <c r="U80" s="174">
        <f>SUMIFS('C. a Pagar'!$G$7:$G$1048576,'C. a Pagar'!$D$7:$D$1048576,'FC 180'!$B80,'C. a Pagar'!$C$7:$C$1048576,'FC 180'!U$5)</f>
        <v>0</v>
      </c>
      <c r="V80" s="174">
        <f>SUMIFS('C. a Pagar'!$G$7:$G$1048576,'C. a Pagar'!$D$7:$D$1048576,'FC 180'!$B80,'C. a Pagar'!$C$7:$C$1048576,'FC 180'!V$5)</f>
        <v>0</v>
      </c>
      <c r="W80" s="174">
        <f>SUMIFS('C. a Pagar'!$G$7:$G$1048576,'C. a Pagar'!$D$7:$D$1048576,'FC 180'!$B80,'C. a Pagar'!$C$7:$C$1048576,'FC 180'!W$5)</f>
        <v>0</v>
      </c>
      <c r="X80" s="174">
        <f>SUMIFS('C. a Pagar'!$G$7:$G$1048576,'C. a Pagar'!$D$7:$D$1048576,'FC 180'!$B80,'C. a Pagar'!$C$7:$C$1048576,'FC 180'!X$5)</f>
        <v>0</v>
      </c>
      <c r="Y80" s="174">
        <f>SUMIFS('C. a Pagar'!$G$7:$G$1048576,'C. a Pagar'!$D$7:$D$1048576,'FC 180'!$B80,'C. a Pagar'!$C$7:$C$1048576,'FC 180'!Y$5)</f>
        <v>0</v>
      </c>
      <c r="Z80" s="174">
        <f>SUMIFS('C. a Pagar'!$G$7:$G$1048576,'C. a Pagar'!$D$7:$D$1048576,'FC 180'!$B80,'C. a Pagar'!$C$7:$C$1048576,'FC 180'!Z$5)</f>
        <v>0</v>
      </c>
      <c r="AA80" s="174">
        <f>SUMIFS('C. a Pagar'!$G$7:$G$1048576,'C. a Pagar'!$D$7:$D$1048576,'FC 180'!$B80,'C. a Pagar'!$C$7:$C$1048576,'FC 180'!AA$5)</f>
        <v>0</v>
      </c>
      <c r="AB80" s="174">
        <f>SUMIFS('C. a Pagar'!$G$7:$G$1048576,'C. a Pagar'!$D$7:$D$1048576,'FC 180'!$B80,'C. a Pagar'!$C$7:$C$1048576,'FC 180'!AB$5)</f>
        <v>0</v>
      </c>
      <c r="AC80" s="174">
        <f>SUMIFS('C. a Pagar'!$G$7:$G$1048576,'C. a Pagar'!$D$7:$D$1048576,'FC 180'!$B80,'C. a Pagar'!$C$7:$C$1048576,'FC 180'!AC$5)</f>
        <v>0</v>
      </c>
      <c r="AD80" s="174">
        <f>SUMIFS('C. a Pagar'!$G$7:$G$1048576,'C. a Pagar'!$D$7:$D$1048576,'FC 180'!$B80,'C. a Pagar'!$C$7:$C$1048576,'FC 180'!AD$5)</f>
        <v>0</v>
      </c>
      <c r="AE80" s="174">
        <f>SUMIFS('C. a Pagar'!$G$7:$G$1048576,'C. a Pagar'!$D$7:$D$1048576,'FC 180'!$B80,'C. a Pagar'!$C$7:$C$1048576,'FC 180'!AE$5)</f>
        <v>0</v>
      </c>
      <c r="AF80" s="174">
        <f>SUMIFS('C. a Pagar'!$G$7:$G$1048576,'C. a Pagar'!$D$7:$D$1048576,'FC 180'!$B80,'C. a Pagar'!$C$7:$C$1048576,'FC 180'!AF$5)</f>
        <v>0</v>
      </c>
      <c r="AG80" s="174">
        <f>SUMIFS('C. a Pagar'!$G$7:$G$1048576,'C. a Pagar'!$D$7:$D$1048576,'FC 180'!$B80,'C. a Pagar'!$C$7:$C$1048576,'FC 180'!AG$5)</f>
        <v>0</v>
      </c>
      <c r="AH80" s="174">
        <f>SUMIFS('C. a Pagar'!$G$7:$G$1048576,'C. a Pagar'!$D$7:$D$1048576,'FC 180'!$B80,'C. a Pagar'!$C$7:$C$1048576,'FC 180'!AH$5)</f>
        <v>0</v>
      </c>
      <c r="AI80" s="174">
        <f>SUMIFS('C. a Pagar'!$G$7:$G$1048576,'C. a Pagar'!$D$7:$D$1048576,'FC 180'!$B80,'C. a Pagar'!$C$7:$C$1048576,'FC 180'!AI$5)</f>
        <v>64.66</v>
      </c>
      <c r="AJ80" s="178">
        <f>SUM(E80:AI80)</f>
        <v>64.66</v>
      </c>
      <c r="AK80" s="174">
        <f>SUMIFS('C. a Pagar'!$G$7:$G$1048576,'C. a Pagar'!$D$7:$D$1048576,'FC 180'!$B80,'C. a Pagar'!$C$7:$C$1048576,'FC 180'!AK$5)</f>
        <v>0</v>
      </c>
      <c r="AL80" s="174">
        <f>SUMIFS('C. a Pagar'!$G$7:$G$1048576,'C. a Pagar'!$D$7:$D$1048576,'FC 180'!$B80,'C. a Pagar'!$C$7:$C$1048576,'FC 180'!AL$5)</f>
        <v>0</v>
      </c>
      <c r="AM80" s="174">
        <f>SUMIFS('C. a Pagar'!$G$7:$G$1048576,'C. a Pagar'!$D$7:$D$1048576,'FC 180'!$B80,'C. a Pagar'!$C$7:$C$1048576,'FC 180'!AM$5)</f>
        <v>0</v>
      </c>
      <c r="AN80" s="174">
        <f>SUMIFS('C. a Pagar'!$G$7:$G$1048576,'C. a Pagar'!$D$7:$D$1048576,'FC 180'!$B80,'C. a Pagar'!$C$7:$C$1048576,'FC 180'!AN$5)</f>
        <v>0</v>
      </c>
      <c r="AO80" s="174">
        <f>SUMIFS('C. a Pagar'!$G$7:$G$1048576,'C. a Pagar'!$D$7:$D$1048576,'FC 180'!$B80,'C. a Pagar'!$C$7:$C$1048576,'FC 180'!AO$5)</f>
        <v>0</v>
      </c>
      <c r="AP80" s="174">
        <f>SUMIFS('C. a Pagar'!$G$7:$G$1048576,'C. a Pagar'!$D$7:$D$1048576,'FC 180'!$B80,'C. a Pagar'!$C$7:$C$1048576,'FC 180'!AP$5)</f>
        <v>0</v>
      </c>
      <c r="AQ80" s="174">
        <f>SUMIFS('C. a Pagar'!$G$7:$G$1048576,'C. a Pagar'!$D$7:$D$1048576,'FC 180'!$B80,'C. a Pagar'!$C$7:$C$1048576,'FC 180'!AQ$5)</f>
        <v>1300</v>
      </c>
      <c r="AR80" s="174">
        <f>SUMIFS('C. a Pagar'!$G$7:$G$1048576,'C. a Pagar'!$D$7:$D$1048576,'FC 180'!$B80,'C. a Pagar'!$C$7:$C$1048576,'FC 180'!AR$5)</f>
        <v>0</v>
      </c>
      <c r="AS80" s="174">
        <f>SUMIFS('C. a Pagar'!$G$7:$G$1048576,'C. a Pagar'!$D$7:$D$1048576,'FC 180'!$B80,'C. a Pagar'!$C$7:$C$1048576,'FC 180'!AS$5)</f>
        <v>0</v>
      </c>
      <c r="AT80" s="174">
        <f>SUMIFS('C. a Pagar'!$G$7:$G$1048576,'C. a Pagar'!$D$7:$D$1048576,'FC 180'!$B80,'C. a Pagar'!$C$7:$C$1048576,'FC 180'!AT$5)</f>
        <v>0</v>
      </c>
      <c r="AU80" s="174">
        <f>SUMIFS('C. a Pagar'!$G$7:$G$1048576,'C. a Pagar'!$D$7:$D$1048576,'FC 180'!$B80,'C. a Pagar'!$C$7:$C$1048576,'FC 180'!AU$5)</f>
        <v>0</v>
      </c>
      <c r="AV80" s="174">
        <f>SUMIFS('C. a Pagar'!$G$7:$G$1048576,'C. a Pagar'!$D$7:$D$1048576,'FC 180'!$B80,'C. a Pagar'!$C$7:$C$1048576,'FC 180'!AV$5)</f>
        <v>0</v>
      </c>
      <c r="AW80" s="174">
        <f>SUMIFS('C. a Pagar'!$G$7:$G$1048576,'C. a Pagar'!$D$7:$D$1048576,'FC 180'!$B80,'C. a Pagar'!$C$7:$C$1048576,'FC 180'!AW$5)</f>
        <v>0</v>
      </c>
      <c r="AX80" s="174">
        <f>SUMIFS('C. a Pagar'!$G$7:$G$1048576,'C. a Pagar'!$D$7:$D$1048576,'FC 180'!$B80,'C. a Pagar'!$C$7:$C$1048576,'FC 180'!AX$5)</f>
        <v>0</v>
      </c>
      <c r="AY80" s="174">
        <f>SUMIFS('C. a Pagar'!$G$7:$G$1048576,'C. a Pagar'!$D$7:$D$1048576,'FC 180'!$B80,'C. a Pagar'!$C$7:$C$1048576,'FC 180'!AY$5)</f>
        <v>0</v>
      </c>
      <c r="AZ80" s="174">
        <f>SUMIFS('C. a Pagar'!$G$7:$G$1048576,'C. a Pagar'!$D$7:$D$1048576,'FC 180'!$B80,'C. a Pagar'!$C$7:$C$1048576,'FC 180'!AZ$5)</f>
        <v>0</v>
      </c>
      <c r="BA80" s="174">
        <f>SUMIFS('C. a Pagar'!$G$7:$G$1048576,'C. a Pagar'!$D$7:$D$1048576,'FC 180'!$B80,'C. a Pagar'!$C$7:$C$1048576,'FC 180'!BA$5)</f>
        <v>0</v>
      </c>
      <c r="BB80" s="174">
        <f>SUMIFS('C. a Pagar'!$G$7:$G$1048576,'C. a Pagar'!$D$7:$D$1048576,'FC 180'!$B80,'C. a Pagar'!$C$7:$C$1048576,'FC 180'!BB$5)</f>
        <v>0</v>
      </c>
      <c r="BC80" s="174">
        <f>SUMIFS('C. a Pagar'!$G$7:$G$1048576,'C. a Pagar'!$D$7:$D$1048576,'FC 180'!$B80,'C. a Pagar'!$C$7:$C$1048576,'FC 180'!BC$5)</f>
        <v>0</v>
      </c>
      <c r="BD80" s="174">
        <f>SUMIFS('C. a Pagar'!$G$7:$G$1048576,'C. a Pagar'!$D$7:$D$1048576,'FC 180'!$B80,'C. a Pagar'!$C$7:$C$1048576,'FC 180'!BD$5)</f>
        <v>0</v>
      </c>
      <c r="BE80" s="174">
        <f>SUMIFS('C. a Pagar'!$G$7:$G$1048576,'C. a Pagar'!$D$7:$D$1048576,'FC 180'!$B80,'C. a Pagar'!$C$7:$C$1048576,'FC 180'!BE$5)</f>
        <v>0</v>
      </c>
      <c r="BF80" s="174">
        <f>SUMIFS('C. a Pagar'!$G$7:$G$1048576,'C. a Pagar'!$D$7:$D$1048576,'FC 180'!$B80,'C. a Pagar'!$C$7:$C$1048576,'FC 180'!BF$5)</f>
        <v>0</v>
      </c>
      <c r="BG80" s="174">
        <f>SUMIFS('C. a Pagar'!$G$7:$G$1048576,'C. a Pagar'!$D$7:$D$1048576,'FC 180'!$B80,'C. a Pagar'!$C$7:$C$1048576,'FC 180'!BG$5)</f>
        <v>0</v>
      </c>
      <c r="BH80" s="174">
        <f>SUMIFS('C. a Pagar'!$G$7:$G$1048576,'C. a Pagar'!$D$7:$D$1048576,'FC 180'!$B80,'C. a Pagar'!$C$7:$C$1048576,'FC 180'!BH$5)</f>
        <v>0</v>
      </c>
      <c r="BI80" s="174">
        <f>SUMIFS('C. a Pagar'!$G$7:$G$1048576,'C. a Pagar'!$D$7:$D$1048576,'FC 180'!$B80,'C. a Pagar'!$C$7:$C$1048576,'FC 180'!BI$5)</f>
        <v>0</v>
      </c>
      <c r="BJ80" s="174">
        <f>SUMIFS('C. a Pagar'!$G$7:$G$1048576,'C. a Pagar'!$D$7:$D$1048576,'FC 180'!$B80,'C. a Pagar'!$C$7:$C$1048576,'FC 180'!BJ$5)</f>
        <v>0</v>
      </c>
      <c r="BK80" s="174">
        <f>SUMIFS('C. a Pagar'!$G$7:$G$1048576,'C. a Pagar'!$D$7:$D$1048576,'FC 180'!$B80,'C. a Pagar'!$C$7:$C$1048576,'FC 180'!BK$5)</f>
        <v>0</v>
      </c>
      <c r="BL80" s="174">
        <f>SUMIFS('C. a Pagar'!$G$7:$G$1048576,'C. a Pagar'!$D$7:$D$1048576,'FC 180'!$B80,'C. a Pagar'!$C$7:$C$1048576,'FC 180'!BL$5)</f>
        <v>0</v>
      </c>
      <c r="BM80" s="174">
        <f>SUMIFS('C. a Pagar'!$G$7:$G$1048576,'C. a Pagar'!$D$7:$D$1048576,'FC 180'!$B80,'C. a Pagar'!$C$7:$C$1048576,'FC 180'!BM$5)</f>
        <v>0</v>
      </c>
      <c r="BN80" s="174">
        <f>SUMIFS('C. a Pagar'!$G$7:$G$1048576,'C. a Pagar'!$D$7:$D$1048576,'FC 180'!$B80,'C. a Pagar'!$C$7:$C$1048576,'FC 180'!BN$5)</f>
        <v>0</v>
      </c>
      <c r="BO80" s="178">
        <f t="shared" ref="BO80:BO82" si="119">SUM(AK80:BN80)</f>
        <v>1300</v>
      </c>
      <c r="BP80" s="174"/>
      <c r="BQ80" s="174"/>
      <c r="BR80" s="174"/>
      <c r="BS80" s="174"/>
      <c r="BT80" s="174"/>
      <c r="BU80" s="174"/>
      <c r="BV80" s="174"/>
      <c r="BW80" s="174"/>
      <c r="BX80" s="174"/>
      <c r="BY80" s="174"/>
      <c r="BZ80" s="174"/>
      <c r="CA80" s="174"/>
      <c r="CB80" s="174"/>
      <c r="CC80" s="174"/>
      <c r="CD80" s="174"/>
      <c r="CE80" s="174"/>
      <c r="CF80" s="174"/>
      <c r="CG80" s="174"/>
      <c r="CH80" s="174"/>
      <c r="CI80" s="174"/>
      <c r="CJ80" s="174"/>
      <c r="CK80" s="174"/>
      <c r="CL80" s="174"/>
      <c r="CM80" s="174"/>
      <c r="CN80" s="174"/>
      <c r="CO80" s="174"/>
      <c r="CP80" s="174"/>
      <c r="CQ80" s="174"/>
      <c r="CR80" s="174"/>
      <c r="CS80" s="174"/>
      <c r="CT80" s="174"/>
      <c r="CU80" s="178">
        <f t="shared" ref="CU80:CU82" si="120">SUM(BM80:CT80)</f>
        <v>1300</v>
      </c>
      <c r="CV80" s="174"/>
      <c r="CW80" s="174"/>
      <c r="CX80" s="174"/>
      <c r="CY80" s="174"/>
      <c r="CZ80" s="174"/>
      <c r="DA80" s="174"/>
      <c r="DB80" s="174"/>
      <c r="DC80" s="174"/>
      <c r="DD80" s="174"/>
      <c r="DE80" s="174"/>
      <c r="DF80" s="174"/>
      <c r="DG80" s="174"/>
      <c r="DH80" s="174"/>
      <c r="DI80" s="174"/>
      <c r="DJ80" s="174"/>
      <c r="DK80" s="174"/>
      <c r="DL80" s="174"/>
      <c r="DM80" s="174"/>
      <c r="DN80" s="174"/>
      <c r="DO80" s="174"/>
      <c r="DP80" s="174"/>
      <c r="DQ80" s="174"/>
      <c r="DR80" s="174"/>
      <c r="DS80" s="174"/>
      <c r="DT80" s="174"/>
      <c r="DU80" s="174"/>
      <c r="DV80" s="174"/>
      <c r="DW80" s="174"/>
      <c r="DX80" s="174"/>
      <c r="DY80" s="174"/>
      <c r="DZ80" s="174"/>
      <c r="EA80" s="178">
        <f t="shared" ref="EA80:EA82" si="121">SUM(CS80:DZ80)</f>
        <v>1300</v>
      </c>
      <c r="EB80" s="174"/>
      <c r="EC80" s="174"/>
      <c r="ED80" s="174"/>
      <c r="EE80" s="174"/>
      <c r="EF80" s="174"/>
      <c r="EG80" s="174"/>
      <c r="EH80" s="174"/>
      <c r="EI80" s="174"/>
      <c r="EJ80" s="174"/>
      <c r="EK80" s="174"/>
      <c r="EL80" s="174"/>
      <c r="EM80" s="174"/>
      <c r="EN80" s="174"/>
      <c r="EO80" s="174"/>
      <c r="EP80" s="174"/>
      <c r="EQ80" s="174"/>
      <c r="ER80" s="174"/>
      <c r="ES80" s="174"/>
      <c r="ET80" s="174"/>
      <c r="EU80" s="174"/>
      <c r="EV80" s="174"/>
      <c r="EW80" s="174"/>
      <c r="EX80" s="174"/>
      <c r="EY80" s="174"/>
      <c r="EZ80" s="174"/>
      <c r="FA80" s="174"/>
      <c r="FB80" s="174"/>
      <c r="FC80" s="174"/>
      <c r="FD80" s="178">
        <f>SUM(DX80:FC80)</f>
        <v>1300</v>
      </c>
      <c r="FE80" s="174"/>
      <c r="FF80" s="174"/>
      <c r="FG80" s="174"/>
      <c r="FH80" s="174"/>
      <c r="FI80" s="174"/>
      <c r="FJ80" s="174"/>
      <c r="FK80" s="174"/>
      <c r="FL80" s="174"/>
      <c r="FM80" s="174"/>
      <c r="FN80" s="174"/>
      <c r="FO80" s="174"/>
      <c r="FP80" s="174"/>
      <c r="FQ80" s="174"/>
      <c r="FR80" s="174"/>
      <c r="FS80" s="174"/>
      <c r="FT80" s="174"/>
      <c r="FU80" s="174"/>
      <c r="FV80" s="174"/>
      <c r="FW80" s="174"/>
      <c r="FX80" s="174"/>
      <c r="FY80" s="174"/>
      <c r="FZ80" s="174"/>
      <c r="GA80" s="174"/>
      <c r="GB80" s="174"/>
      <c r="GC80" s="174"/>
      <c r="GD80" s="174"/>
      <c r="GE80" s="174"/>
      <c r="GF80" s="174"/>
      <c r="GG80" s="174"/>
      <c r="GH80" s="174"/>
      <c r="GI80" s="174"/>
      <c r="GJ80" s="178">
        <f t="shared" ref="GJ80:GJ82" si="122">SUM(FE80:GI80)</f>
        <v>0</v>
      </c>
      <c r="GK80" s="174"/>
      <c r="GL80" s="174"/>
      <c r="GM80" s="174"/>
      <c r="GN80" s="174"/>
      <c r="GO80" s="174"/>
      <c r="GP80" s="174"/>
      <c r="GQ80" s="174"/>
      <c r="GR80" s="174"/>
      <c r="GS80" s="174"/>
      <c r="GT80" s="174"/>
      <c r="GU80" s="174"/>
      <c r="GV80" s="174"/>
      <c r="GW80" s="174"/>
      <c r="GX80" s="174"/>
      <c r="GY80" s="174"/>
      <c r="GZ80" s="174"/>
      <c r="HA80" s="174"/>
      <c r="HB80" s="174"/>
      <c r="HC80" s="174"/>
      <c r="HD80" s="174"/>
      <c r="HE80" s="174"/>
      <c r="HF80" s="174"/>
      <c r="HG80" s="174"/>
      <c r="HH80" s="174"/>
      <c r="HI80" s="174"/>
      <c r="HJ80" s="174"/>
      <c r="HK80" s="174"/>
      <c r="HL80" s="174"/>
      <c r="HM80" s="174"/>
      <c r="HN80" s="174"/>
    </row>
    <row r="81" spans="1:222" ht="16.5" hidden="1" outlineLevel="1" thickBot="1" x14ac:dyDescent="0.3">
      <c r="A81" s="53">
        <v>76</v>
      </c>
      <c r="B81" s="56" t="str">
        <f>VLOOKUP(A81,Config!$A$8:$B$176,2,0)</f>
        <v>TELEFONES FIXOS</v>
      </c>
      <c r="C81" s="57"/>
      <c r="D81" s="61"/>
      <c r="E81" s="174">
        <f>SUMIFS('C. a Pagar'!$G$7:$G$1048576,'C. a Pagar'!$D$7:$D$1048576,'FC 180'!$B81,'C. a Pagar'!$C$7:$C$1048576,'FC 180'!E$5)</f>
        <v>0</v>
      </c>
      <c r="F81" s="174">
        <f>SUMIFS('C. a Pagar'!$G$7:$G$1048576,'C. a Pagar'!$D$7:$D$1048576,'FC 180'!$B81,'C. a Pagar'!$C$7:$C$1048576,'FC 180'!F$5)</f>
        <v>0</v>
      </c>
      <c r="G81" s="174">
        <f>SUMIFS('C. a Pagar'!$G$7:$G$1048576,'C. a Pagar'!$D$7:$D$1048576,'FC 180'!$B81,'C. a Pagar'!$C$7:$C$1048576,'FC 180'!G$5)</f>
        <v>0</v>
      </c>
      <c r="H81" s="174">
        <f>SUMIFS('C. a Pagar'!$G$7:$G$1048576,'C. a Pagar'!$D$7:$D$1048576,'FC 180'!$B81,'C. a Pagar'!$C$7:$C$1048576,'FC 180'!H$5)</f>
        <v>0</v>
      </c>
      <c r="I81" s="174">
        <f>SUMIFS('C. a Pagar'!$G$7:$G$1048576,'C. a Pagar'!$D$7:$D$1048576,'FC 180'!$B81,'C. a Pagar'!$C$7:$C$1048576,'FC 180'!I$5)</f>
        <v>0</v>
      </c>
      <c r="J81" s="174">
        <f>SUMIFS('C. a Pagar'!$G$7:$G$1048576,'C. a Pagar'!$D$7:$D$1048576,'FC 180'!$B81,'C. a Pagar'!$C$7:$C$1048576,'FC 180'!J$5)</f>
        <v>0</v>
      </c>
      <c r="K81" s="174">
        <f>SUMIFS('C. a Pagar'!$G$7:$G$1048576,'C. a Pagar'!$D$7:$D$1048576,'FC 180'!$B81,'C. a Pagar'!$C$7:$C$1048576,'FC 180'!K$5)</f>
        <v>0</v>
      </c>
      <c r="L81" s="174">
        <f>SUMIFS('C. a Pagar'!$G$7:$G$1048576,'C. a Pagar'!$D$7:$D$1048576,'FC 180'!$B81,'C. a Pagar'!$C$7:$C$1048576,'FC 180'!L$5)</f>
        <v>0</v>
      </c>
      <c r="M81" s="174">
        <f>SUMIFS('C. a Pagar'!$G$7:$G$1048576,'C. a Pagar'!$D$7:$D$1048576,'FC 180'!$B81,'C. a Pagar'!$C$7:$C$1048576,'FC 180'!M$5)</f>
        <v>0</v>
      </c>
      <c r="N81" s="174">
        <f>SUMIFS('C. a Pagar'!$G$7:$G$1048576,'C. a Pagar'!$D$7:$D$1048576,'FC 180'!$B81,'C. a Pagar'!$C$7:$C$1048576,'FC 180'!N$5)</f>
        <v>0</v>
      </c>
      <c r="O81" s="174">
        <f>SUMIFS('C. a Pagar'!$G$7:$G$1048576,'C. a Pagar'!$D$7:$D$1048576,'FC 180'!$B81,'C. a Pagar'!$C$7:$C$1048576,'FC 180'!O$5)</f>
        <v>0</v>
      </c>
      <c r="P81" s="174">
        <f>SUMIFS('C. a Pagar'!$G$7:$G$1048576,'C. a Pagar'!$D$7:$D$1048576,'FC 180'!$B81,'C. a Pagar'!$C$7:$C$1048576,'FC 180'!P$5)</f>
        <v>0</v>
      </c>
      <c r="Q81" s="174">
        <f>SUMIFS('C. a Pagar'!$G$7:$G$1048576,'C. a Pagar'!$D$7:$D$1048576,'FC 180'!$B81,'C. a Pagar'!$C$7:$C$1048576,'FC 180'!Q$5)</f>
        <v>0</v>
      </c>
      <c r="R81" s="174">
        <f>SUMIFS('C. a Pagar'!$G$7:$G$1048576,'C. a Pagar'!$D$7:$D$1048576,'FC 180'!$B81,'C. a Pagar'!$C$7:$C$1048576,'FC 180'!R$5)</f>
        <v>0</v>
      </c>
      <c r="S81" s="174">
        <f>SUMIFS('C. a Pagar'!$G$7:$G$1048576,'C. a Pagar'!$D$7:$D$1048576,'FC 180'!$B81,'C. a Pagar'!$C$7:$C$1048576,'FC 180'!S$5)</f>
        <v>0</v>
      </c>
      <c r="T81" s="174">
        <f>SUMIFS('C. a Pagar'!$G$7:$G$1048576,'C. a Pagar'!$D$7:$D$1048576,'FC 180'!$B81,'C. a Pagar'!$C$7:$C$1048576,'FC 180'!T$5)</f>
        <v>175.06</v>
      </c>
      <c r="U81" s="174">
        <f>SUMIFS('C. a Pagar'!$G$7:$G$1048576,'C. a Pagar'!$D$7:$D$1048576,'FC 180'!$B81,'C. a Pagar'!$C$7:$C$1048576,'FC 180'!U$5)</f>
        <v>0</v>
      </c>
      <c r="V81" s="174">
        <f>SUMIFS('C. a Pagar'!$G$7:$G$1048576,'C. a Pagar'!$D$7:$D$1048576,'FC 180'!$B81,'C. a Pagar'!$C$7:$C$1048576,'FC 180'!V$5)</f>
        <v>0</v>
      </c>
      <c r="W81" s="174">
        <f>SUMIFS('C. a Pagar'!$G$7:$G$1048576,'C. a Pagar'!$D$7:$D$1048576,'FC 180'!$B81,'C. a Pagar'!$C$7:$C$1048576,'FC 180'!W$5)</f>
        <v>0</v>
      </c>
      <c r="X81" s="174">
        <f>SUMIFS('C. a Pagar'!$G$7:$G$1048576,'C. a Pagar'!$D$7:$D$1048576,'FC 180'!$B81,'C. a Pagar'!$C$7:$C$1048576,'FC 180'!X$5)</f>
        <v>0</v>
      </c>
      <c r="Y81" s="174">
        <f>SUMIFS('C. a Pagar'!$G$7:$G$1048576,'C. a Pagar'!$D$7:$D$1048576,'FC 180'!$B81,'C. a Pagar'!$C$7:$C$1048576,'FC 180'!Y$5)</f>
        <v>0</v>
      </c>
      <c r="Z81" s="174">
        <f>SUMIFS('C. a Pagar'!$G$7:$G$1048576,'C. a Pagar'!$D$7:$D$1048576,'FC 180'!$B81,'C. a Pagar'!$C$7:$C$1048576,'FC 180'!Z$5)</f>
        <v>0</v>
      </c>
      <c r="AA81" s="174">
        <f>SUMIFS('C. a Pagar'!$G$7:$G$1048576,'C. a Pagar'!$D$7:$D$1048576,'FC 180'!$B81,'C. a Pagar'!$C$7:$C$1048576,'FC 180'!AA$5)</f>
        <v>0</v>
      </c>
      <c r="AB81" s="174">
        <f>SUMIFS('C. a Pagar'!$G$7:$G$1048576,'C. a Pagar'!$D$7:$D$1048576,'FC 180'!$B81,'C. a Pagar'!$C$7:$C$1048576,'FC 180'!AB$5)</f>
        <v>0</v>
      </c>
      <c r="AC81" s="174">
        <f>SUMIFS('C. a Pagar'!$G$7:$G$1048576,'C. a Pagar'!$D$7:$D$1048576,'FC 180'!$B81,'C. a Pagar'!$C$7:$C$1048576,'FC 180'!AC$5)</f>
        <v>660</v>
      </c>
      <c r="AD81" s="174">
        <f>SUMIFS('C. a Pagar'!$G$7:$G$1048576,'C. a Pagar'!$D$7:$D$1048576,'FC 180'!$B81,'C. a Pagar'!$C$7:$C$1048576,'FC 180'!AD$5)</f>
        <v>0</v>
      </c>
      <c r="AE81" s="174">
        <f>SUMIFS('C. a Pagar'!$G$7:$G$1048576,'C. a Pagar'!$D$7:$D$1048576,'FC 180'!$B81,'C. a Pagar'!$C$7:$C$1048576,'FC 180'!AE$5)</f>
        <v>0</v>
      </c>
      <c r="AF81" s="174">
        <f>SUMIFS('C. a Pagar'!$G$7:$G$1048576,'C. a Pagar'!$D$7:$D$1048576,'FC 180'!$B81,'C. a Pagar'!$C$7:$C$1048576,'FC 180'!AF$5)</f>
        <v>0</v>
      </c>
      <c r="AG81" s="174">
        <f>SUMIFS('C. a Pagar'!$G$7:$G$1048576,'C. a Pagar'!$D$7:$D$1048576,'FC 180'!$B81,'C. a Pagar'!$C$7:$C$1048576,'FC 180'!AG$5)</f>
        <v>0</v>
      </c>
      <c r="AH81" s="174">
        <f>SUMIFS('C. a Pagar'!$G$7:$G$1048576,'C. a Pagar'!$D$7:$D$1048576,'FC 180'!$B81,'C. a Pagar'!$C$7:$C$1048576,'FC 180'!AH$5)</f>
        <v>0</v>
      </c>
      <c r="AI81" s="174">
        <f>SUMIFS('C. a Pagar'!$G$7:$G$1048576,'C. a Pagar'!$D$7:$D$1048576,'FC 180'!$B81,'C. a Pagar'!$C$7:$C$1048576,'FC 180'!AI$5)</f>
        <v>0</v>
      </c>
      <c r="AJ81" s="178">
        <f>SUM(E81:AI81)</f>
        <v>835.06</v>
      </c>
      <c r="AK81" s="174">
        <f>SUMIFS('C. a Pagar'!$G$7:$G$1048576,'C. a Pagar'!$D$7:$D$1048576,'FC 180'!$B81,'C. a Pagar'!$C$7:$C$1048576,'FC 180'!AK$5)</f>
        <v>0</v>
      </c>
      <c r="AL81" s="174">
        <f>SUMIFS('C. a Pagar'!$G$7:$G$1048576,'C. a Pagar'!$D$7:$D$1048576,'FC 180'!$B81,'C. a Pagar'!$C$7:$C$1048576,'FC 180'!AL$5)</f>
        <v>0</v>
      </c>
      <c r="AM81" s="174">
        <f>SUMIFS('C. a Pagar'!$G$7:$G$1048576,'C. a Pagar'!$D$7:$D$1048576,'FC 180'!$B81,'C. a Pagar'!$C$7:$C$1048576,'FC 180'!AM$5)</f>
        <v>0</v>
      </c>
      <c r="AN81" s="174">
        <f>SUMIFS('C. a Pagar'!$G$7:$G$1048576,'C. a Pagar'!$D$7:$D$1048576,'FC 180'!$B81,'C. a Pagar'!$C$7:$C$1048576,'FC 180'!AN$5)</f>
        <v>0</v>
      </c>
      <c r="AO81" s="174">
        <f>SUMIFS('C. a Pagar'!$G$7:$G$1048576,'C. a Pagar'!$D$7:$D$1048576,'FC 180'!$B81,'C. a Pagar'!$C$7:$C$1048576,'FC 180'!AO$5)</f>
        <v>0</v>
      </c>
      <c r="AP81" s="174">
        <f>SUMIFS('C. a Pagar'!$G$7:$G$1048576,'C. a Pagar'!$D$7:$D$1048576,'FC 180'!$B81,'C. a Pagar'!$C$7:$C$1048576,'FC 180'!AP$5)</f>
        <v>0</v>
      </c>
      <c r="AQ81" s="174">
        <f>SUMIFS('C. a Pagar'!$G$7:$G$1048576,'C. a Pagar'!$D$7:$D$1048576,'FC 180'!$B81,'C. a Pagar'!$C$7:$C$1048576,'FC 180'!AQ$5)</f>
        <v>0</v>
      </c>
      <c r="AR81" s="174">
        <f>SUMIFS('C. a Pagar'!$G$7:$G$1048576,'C. a Pagar'!$D$7:$D$1048576,'FC 180'!$B81,'C. a Pagar'!$C$7:$C$1048576,'FC 180'!AR$5)</f>
        <v>0</v>
      </c>
      <c r="AS81" s="174">
        <f>SUMIFS('C. a Pagar'!$G$7:$G$1048576,'C. a Pagar'!$D$7:$D$1048576,'FC 180'!$B81,'C. a Pagar'!$C$7:$C$1048576,'FC 180'!AS$5)</f>
        <v>0</v>
      </c>
      <c r="AT81" s="174">
        <f>SUMIFS('C. a Pagar'!$G$7:$G$1048576,'C. a Pagar'!$D$7:$D$1048576,'FC 180'!$B81,'C. a Pagar'!$C$7:$C$1048576,'FC 180'!AT$5)</f>
        <v>0</v>
      </c>
      <c r="AU81" s="174">
        <f>SUMIFS('C. a Pagar'!$G$7:$G$1048576,'C. a Pagar'!$D$7:$D$1048576,'FC 180'!$B81,'C. a Pagar'!$C$7:$C$1048576,'FC 180'!AU$5)</f>
        <v>0</v>
      </c>
      <c r="AV81" s="174">
        <f>SUMIFS('C. a Pagar'!$G$7:$G$1048576,'C. a Pagar'!$D$7:$D$1048576,'FC 180'!$B81,'C. a Pagar'!$C$7:$C$1048576,'FC 180'!AV$5)</f>
        <v>175.09</v>
      </c>
      <c r="AW81" s="174">
        <f>SUMIFS('C. a Pagar'!$G$7:$G$1048576,'C. a Pagar'!$D$7:$D$1048576,'FC 180'!$B81,'C. a Pagar'!$C$7:$C$1048576,'FC 180'!AW$5)</f>
        <v>0</v>
      </c>
      <c r="AX81" s="174">
        <f>SUMIFS('C. a Pagar'!$G$7:$G$1048576,'C. a Pagar'!$D$7:$D$1048576,'FC 180'!$B81,'C. a Pagar'!$C$7:$C$1048576,'FC 180'!AX$5)</f>
        <v>0</v>
      </c>
      <c r="AY81" s="174">
        <f>SUMIFS('C. a Pagar'!$G$7:$G$1048576,'C. a Pagar'!$D$7:$D$1048576,'FC 180'!$B81,'C. a Pagar'!$C$7:$C$1048576,'FC 180'!AY$5)</f>
        <v>0</v>
      </c>
      <c r="AZ81" s="174">
        <f>SUMIFS('C. a Pagar'!$G$7:$G$1048576,'C. a Pagar'!$D$7:$D$1048576,'FC 180'!$B81,'C. a Pagar'!$C$7:$C$1048576,'FC 180'!AZ$5)</f>
        <v>0</v>
      </c>
      <c r="BA81" s="174">
        <f>SUMIFS('C. a Pagar'!$G$7:$G$1048576,'C. a Pagar'!$D$7:$D$1048576,'FC 180'!$B81,'C. a Pagar'!$C$7:$C$1048576,'FC 180'!BA$5)</f>
        <v>0</v>
      </c>
      <c r="BB81" s="174">
        <f>SUMIFS('C. a Pagar'!$G$7:$G$1048576,'C. a Pagar'!$D$7:$D$1048576,'FC 180'!$B81,'C. a Pagar'!$C$7:$C$1048576,'FC 180'!BB$5)</f>
        <v>0</v>
      </c>
      <c r="BC81" s="174">
        <f>SUMIFS('C. a Pagar'!$G$7:$G$1048576,'C. a Pagar'!$D$7:$D$1048576,'FC 180'!$B81,'C. a Pagar'!$C$7:$C$1048576,'FC 180'!BC$5)</f>
        <v>0</v>
      </c>
      <c r="BD81" s="174">
        <f>SUMIFS('C. a Pagar'!$G$7:$G$1048576,'C. a Pagar'!$D$7:$D$1048576,'FC 180'!$B81,'C. a Pagar'!$C$7:$C$1048576,'FC 180'!BD$5)</f>
        <v>0</v>
      </c>
      <c r="BE81" s="174">
        <f>SUMIFS('C. a Pagar'!$G$7:$G$1048576,'C. a Pagar'!$D$7:$D$1048576,'FC 180'!$B81,'C. a Pagar'!$C$7:$C$1048576,'FC 180'!BE$5)</f>
        <v>0</v>
      </c>
      <c r="BF81" s="174">
        <f>SUMIFS('C. a Pagar'!$G$7:$G$1048576,'C. a Pagar'!$D$7:$D$1048576,'FC 180'!$B81,'C. a Pagar'!$C$7:$C$1048576,'FC 180'!BF$5)</f>
        <v>660</v>
      </c>
      <c r="BG81" s="174">
        <f>SUMIFS('C. a Pagar'!$G$7:$G$1048576,'C. a Pagar'!$D$7:$D$1048576,'FC 180'!$B81,'C. a Pagar'!$C$7:$C$1048576,'FC 180'!BG$5)</f>
        <v>0</v>
      </c>
      <c r="BH81" s="174">
        <f>SUMIFS('C. a Pagar'!$G$7:$G$1048576,'C. a Pagar'!$D$7:$D$1048576,'FC 180'!$B81,'C. a Pagar'!$C$7:$C$1048576,'FC 180'!BH$5)</f>
        <v>0</v>
      </c>
      <c r="BI81" s="174">
        <f>SUMIFS('C. a Pagar'!$G$7:$G$1048576,'C. a Pagar'!$D$7:$D$1048576,'FC 180'!$B81,'C. a Pagar'!$C$7:$C$1048576,'FC 180'!BI$5)</f>
        <v>0</v>
      </c>
      <c r="BJ81" s="174">
        <f>SUMIFS('C. a Pagar'!$G$7:$G$1048576,'C. a Pagar'!$D$7:$D$1048576,'FC 180'!$B81,'C. a Pagar'!$C$7:$C$1048576,'FC 180'!BJ$5)</f>
        <v>0</v>
      </c>
      <c r="BK81" s="174">
        <f>SUMIFS('C. a Pagar'!$G$7:$G$1048576,'C. a Pagar'!$D$7:$D$1048576,'FC 180'!$B81,'C. a Pagar'!$C$7:$C$1048576,'FC 180'!BK$5)</f>
        <v>0</v>
      </c>
      <c r="BL81" s="174">
        <f>SUMIFS('C. a Pagar'!$G$7:$G$1048576,'C. a Pagar'!$D$7:$D$1048576,'FC 180'!$B81,'C. a Pagar'!$C$7:$C$1048576,'FC 180'!BL$5)</f>
        <v>0</v>
      </c>
      <c r="BM81" s="174">
        <f>SUMIFS('C. a Pagar'!$G$7:$G$1048576,'C. a Pagar'!$D$7:$D$1048576,'FC 180'!$B81,'C. a Pagar'!$C$7:$C$1048576,'FC 180'!BM$5)</f>
        <v>0</v>
      </c>
      <c r="BN81" s="174">
        <f>SUMIFS('C. a Pagar'!$G$7:$G$1048576,'C. a Pagar'!$D$7:$D$1048576,'FC 180'!$B81,'C. a Pagar'!$C$7:$C$1048576,'FC 180'!BN$5)</f>
        <v>0</v>
      </c>
      <c r="BO81" s="179">
        <f t="shared" si="119"/>
        <v>835.09</v>
      </c>
      <c r="BP81" s="174"/>
      <c r="BQ81" s="174"/>
      <c r="BR81" s="174"/>
      <c r="BS81" s="174"/>
      <c r="BT81" s="174"/>
      <c r="BU81" s="174"/>
      <c r="BV81" s="174"/>
      <c r="BW81" s="174"/>
      <c r="BX81" s="174"/>
      <c r="BY81" s="174"/>
      <c r="BZ81" s="174"/>
      <c r="CA81" s="174"/>
      <c r="CB81" s="174"/>
      <c r="CC81" s="174"/>
      <c r="CD81" s="174"/>
      <c r="CE81" s="174"/>
      <c r="CF81" s="174"/>
      <c r="CG81" s="174"/>
      <c r="CH81" s="174"/>
      <c r="CI81" s="174"/>
      <c r="CJ81" s="174"/>
      <c r="CK81" s="174"/>
      <c r="CL81" s="174"/>
      <c r="CM81" s="174"/>
      <c r="CN81" s="174"/>
      <c r="CO81" s="174"/>
      <c r="CP81" s="174"/>
      <c r="CQ81" s="174"/>
      <c r="CR81" s="174"/>
      <c r="CS81" s="174"/>
      <c r="CT81" s="174"/>
      <c r="CU81" s="179">
        <f t="shared" si="120"/>
        <v>835.09</v>
      </c>
      <c r="CV81" s="174"/>
      <c r="CW81" s="174"/>
      <c r="CX81" s="174"/>
      <c r="CY81" s="174"/>
      <c r="CZ81" s="174"/>
      <c r="DA81" s="174"/>
      <c r="DB81" s="174"/>
      <c r="DC81" s="174"/>
      <c r="DD81" s="174"/>
      <c r="DE81" s="174"/>
      <c r="DF81" s="174"/>
      <c r="DG81" s="174"/>
      <c r="DH81" s="174"/>
      <c r="DI81" s="174"/>
      <c r="DJ81" s="174"/>
      <c r="DK81" s="174"/>
      <c r="DL81" s="174"/>
      <c r="DM81" s="174"/>
      <c r="DN81" s="174"/>
      <c r="DO81" s="174"/>
      <c r="DP81" s="174"/>
      <c r="DQ81" s="174"/>
      <c r="DR81" s="174"/>
      <c r="DS81" s="174"/>
      <c r="DT81" s="174"/>
      <c r="DU81" s="174"/>
      <c r="DV81" s="174"/>
      <c r="DW81" s="174"/>
      <c r="DX81" s="174"/>
      <c r="DY81" s="174"/>
      <c r="DZ81" s="174"/>
      <c r="EA81" s="179">
        <f t="shared" si="121"/>
        <v>835.09</v>
      </c>
      <c r="EB81" s="174"/>
      <c r="EC81" s="174"/>
      <c r="ED81" s="174"/>
      <c r="EE81" s="174"/>
      <c r="EF81" s="174"/>
      <c r="EG81" s="174"/>
      <c r="EH81" s="174"/>
      <c r="EI81" s="174"/>
      <c r="EJ81" s="174"/>
      <c r="EK81" s="174"/>
      <c r="EL81" s="174"/>
      <c r="EM81" s="174"/>
      <c r="EN81" s="174"/>
      <c r="EO81" s="174"/>
      <c r="EP81" s="174"/>
      <c r="EQ81" s="174"/>
      <c r="ER81" s="174"/>
      <c r="ES81" s="174"/>
      <c r="ET81" s="174"/>
      <c r="EU81" s="174"/>
      <c r="EV81" s="174"/>
      <c r="EW81" s="174"/>
      <c r="EX81" s="174"/>
      <c r="EY81" s="174"/>
      <c r="EZ81" s="174"/>
      <c r="FA81" s="174"/>
      <c r="FB81" s="174"/>
      <c r="FC81" s="174"/>
      <c r="FD81" s="179"/>
      <c r="FE81" s="174"/>
      <c r="FF81" s="174"/>
      <c r="FG81" s="174"/>
      <c r="FH81" s="174"/>
      <c r="FI81" s="174"/>
      <c r="FJ81" s="174"/>
      <c r="FK81" s="174"/>
      <c r="FL81" s="174"/>
      <c r="FM81" s="174"/>
      <c r="FN81" s="174"/>
      <c r="FO81" s="174"/>
      <c r="FP81" s="174"/>
      <c r="FQ81" s="174"/>
      <c r="FR81" s="174"/>
      <c r="FS81" s="174"/>
      <c r="FT81" s="174"/>
      <c r="FU81" s="174"/>
      <c r="FV81" s="174"/>
      <c r="FW81" s="174"/>
      <c r="FX81" s="174"/>
      <c r="FY81" s="174"/>
      <c r="FZ81" s="174"/>
      <c r="GA81" s="174"/>
      <c r="GB81" s="174"/>
      <c r="GC81" s="174"/>
      <c r="GD81" s="174"/>
      <c r="GE81" s="174"/>
      <c r="GF81" s="174"/>
      <c r="GG81" s="174"/>
      <c r="GH81" s="174"/>
      <c r="GI81" s="174"/>
      <c r="GJ81" s="179">
        <f t="shared" si="122"/>
        <v>0</v>
      </c>
      <c r="GK81" s="174"/>
      <c r="GL81" s="174"/>
      <c r="GM81" s="174"/>
      <c r="GN81" s="174"/>
      <c r="GO81" s="174"/>
      <c r="GP81" s="174"/>
      <c r="GQ81" s="174"/>
      <c r="GR81" s="174"/>
      <c r="GS81" s="174"/>
      <c r="GT81" s="174"/>
      <c r="GU81" s="174"/>
      <c r="GV81" s="174"/>
      <c r="GW81" s="174"/>
      <c r="GX81" s="174"/>
      <c r="GY81" s="174"/>
      <c r="GZ81" s="174"/>
      <c r="HA81" s="174"/>
      <c r="HB81" s="174"/>
      <c r="HC81" s="174"/>
      <c r="HD81" s="174"/>
      <c r="HE81" s="174"/>
      <c r="HF81" s="174"/>
      <c r="HG81" s="174"/>
      <c r="HH81" s="174"/>
      <c r="HI81" s="174"/>
      <c r="HJ81" s="174"/>
      <c r="HK81" s="174"/>
      <c r="HL81" s="174"/>
      <c r="HM81" s="174"/>
      <c r="HN81" s="174"/>
    </row>
    <row r="82" spans="1:222" hidden="1" outlineLevel="1" x14ac:dyDescent="0.25">
      <c r="A82" s="53">
        <v>77</v>
      </c>
      <c r="B82" s="222" t="str">
        <f>VLOOKUP(A82,Config!$A$8:$B$176,2,0)</f>
        <v>TELEFONES MÓVEIS</v>
      </c>
      <c r="C82" s="223"/>
      <c r="D82" s="61"/>
      <c r="E82" s="174">
        <f>SUMIFS('C. a Pagar'!$G$7:$G$1048576,'C. a Pagar'!$D$7:$D$1048576,'FC 180'!$B82,'C. a Pagar'!$C$7:$C$1048576,'FC 180'!E$5)</f>
        <v>0</v>
      </c>
      <c r="F82" s="174">
        <f>SUMIFS('C. a Pagar'!$G$7:$G$1048576,'C. a Pagar'!$D$7:$D$1048576,'FC 180'!$B82,'C. a Pagar'!$C$7:$C$1048576,'FC 180'!F$5)</f>
        <v>0</v>
      </c>
      <c r="G82" s="174">
        <f>SUMIFS('C. a Pagar'!$G$7:$G$1048576,'C. a Pagar'!$D$7:$D$1048576,'FC 180'!$B82,'C. a Pagar'!$C$7:$C$1048576,'FC 180'!G$5)</f>
        <v>0</v>
      </c>
      <c r="H82" s="174">
        <f>SUMIFS('C. a Pagar'!$G$7:$G$1048576,'C. a Pagar'!$D$7:$D$1048576,'FC 180'!$B82,'C. a Pagar'!$C$7:$C$1048576,'FC 180'!H$5)</f>
        <v>0</v>
      </c>
      <c r="I82" s="174">
        <f>SUMIFS('C. a Pagar'!$G$7:$G$1048576,'C. a Pagar'!$D$7:$D$1048576,'FC 180'!$B82,'C. a Pagar'!$C$7:$C$1048576,'FC 180'!I$5)</f>
        <v>0</v>
      </c>
      <c r="J82" s="174">
        <f>SUMIFS('C. a Pagar'!$G$7:$G$1048576,'C. a Pagar'!$D$7:$D$1048576,'FC 180'!$B82,'C. a Pagar'!$C$7:$C$1048576,'FC 180'!J$5)</f>
        <v>0</v>
      </c>
      <c r="K82" s="174">
        <f>SUMIFS('C. a Pagar'!$G$7:$G$1048576,'C. a Pagar'!$D$7:$D$1048576,'FC 180'!$B82,'C. a Pagar'!$C$7:$C$1048576,'FC 180'!K$5)</f>
        <v>0</v>
      </c>
      <c r="L82" s="174">
        <f>SUMIFS('C. a Pagar'!$G$7:$G$1048576,'C. a Pagar'!$D$7:$D$1048576,'FC 180'!$B82,'C. a Pagar'!$C$7:$C$1048576,'FC 180'!L$5)</f>
        <v>0</v>
      </c>
      <c r="M82" s="174">
        <f>SUMIFS('C. a Pagar'!$G$7:$G$1048576,'C. a Pagar'!$D$7:$D$1048576,'FC 180'!$B82,'C. a Pagar'!$C$7:$C$1048576,'FC 180'!M$5)</f>
        <v>0</v>
      </c>
      <c r="N82" s="174">
        <f>SUMIFS('C. a Pagar'!$G$7:$G$1048576,'C. a Pagar'!$D$7:$D$1048576,'FC 180'!$B82,'C. a Pagar'!$C$7:$C$1048576,'FC 180'!N$5)</f>
        <v>0</v>
      </c>
      <c r="O82" s="174">
        <f>SUMIFS('C. a Pagar'!$G$7:$G$1048576,'C. a Pagar'!$D$7:$D$1048576,'FC 180'!$B82,'C. a Pagar'!$C$7:$C$1048576,'FC 180'!O$5)</f>
        <v>0</v>
      </c>
      <c r="P82" s="174">
        <f>SUMIFS('C. a Pagar'!$G$7:$G$1048576,'C. a Pagar'!$D$7:$D$1048576,'FC 180'!$B82,'C. a Pagar'!$C$7:$C$1048576,'FC 180'!P$5)</f>
        <v>0</v>
      </c>
      <c r="Q82" s="174">
        <f>SUMIFS('C. a Pagar'!$G$7:$G$1048576,'C. a Pagar'!$D$7:$D$1048576,'FC 180'!$B82,'C. a Pagar'!$C$7:$C$1048576,'FC 180'!Q$5)</f>
        <v>0</v>
      </c>
      <c r="R82" s="174">
        <f>SUMIFS('C. a Pagar'!$G$7:$G$1048576,'C. a Pagar'!$D$7:$D$1048576,'FC 180'!$B82,'C. a Pagar'!$C$7:$C$1048576,'FC 180'!R$5)</f>
        <v>0</v>
      </c>
      <c r="S82" s="174">
        <f>SUMIFS('C. a Pagar'!$G$7:$G$1048576,'C. a Pagar'!$D$7:$D$1048576,'FC 180'!$B82,'C. a Pagar'!$C$7:$C$1048576,'FC 180'!S$5)</f>
        <v>0</v>
      </c>
      <c r="T82" s="174">
        <f>SUMIFS('C. a Pagar'!$G$7:$G$1048576,'C. a Pagar'!$D$7:$D$1048576,'FC 180'!$B82,'C. a Pagar'!$C$7:$C$1048576,'FC 180'!T$5)</f>
        <v>0</v>
      </c>
      <c r="U82" s="174">
        <f>SUMIFS('C. a Pagar'!$G$7:$G$1048576,'C. a Pagar'!$D$7:$D$1048576,'FC 180'!$B82,'C. a Pagar'!$C$7:$C$1048576,'FC 180'!U$5)</f>
        <v>0</v>
      </c>
      <c r="V82" s="174">
        <f>SUMIFS('C. a Pagar'!$G$7:$G$1048576,'C. a Pagar'!$D$7:$D$1048576,'FC 180'!$B82,'C. a Pagar'!$C$7:$C$1048576,'FC 180'!V$5)</f>
        <v>0</v>
      </c>
      <c r="W82" s="174">
        <f>SUMIFS('C. a Pagar'!$G$7:$G$1048576,'C. a Pagar'!$D$7:$D$1048576,'FC 180'!$B82,'C. a Pagar'!$C$7:$C$1048576,'FC 180'!W$5)</f>
        <v>0</v>
      </c>
      <c r="X82" s="174">
        <f>SUMIFS('C. a Pagar'!$G$7:$G$1048576,'C. a Pagar'!$D$7:$D$1048576,'FC 180'!$B82,'C. a Pagar'!$C$7:$C$1048576,'FC 180'!X$5)</f>
        <v>0</v>
      </c>
      <c r="Y82" s="174">
        <f>SUMIFS('C. a Pagar'!$G$7:$G$1048576,'C. a Pagar'!$D$7:$D$1048576,'FC 180'!$B82,'C. a Pagar'!$C$7:$C$1048576,'FC 180'!Y$5)</f>
        <v>0</v>
      </c>
      <c r="Z82" s="174">
        <f>SUMIFS('C. a Pagar'!$G$7:$G$1048576,'C. a Pagar'!$D$7:$D$1048576,'FC 180'!$B82,'C. a Pagar'!$C$7:$C$1048576,'FC 180'!Z$5)</f>
        <v>0</v>
      </c>
      <c r="AA82" s="174">
        <f>SUMIFS('C. a Pagar'!$G$7:$G$1048576,'C. a Pagar'!$D$7:$D$1048576,'FC 180'!$B82,'C. a Pagar'!$C$7:$C$1048576,'FC 180'!AA$5)</f>
        <v>0</v>
      </c>
      <c r="AB82" s="174">
        <f>SUMIFS('C. a Pagar'!$G$7:$G$1048576,'C. a Pagar'!$D$7:$D$1048576,'FC 180'!$B82,'C. a Pagar'!$C$7:$C$1048576,'FC 180'!AB$5)</f>
        <v>0</v>
      </c>
      <c r="AC82" s="174">
        <f>SUMIFS('C. a Pagar'!$G$7:$G$1048576,'C. a Pagar'!$D$7:$D$1048576,'FC 180'!$B82,'C. a Pagar'!$C$7:$C$1048576,'FC 180'!AC$5)</f>
        <v>0</v>
      </c>
      <c r="AD82" s="174">
        <f>SUMIFS('C. a Pagar'!$G$7:$G$1048576,'C. a Pagar'!$D$7:$D$1048576,'FC 180'!$B82,'C. a Pagar'!$C$7:$C$1048576,'FC 180'!AD$5)</f>
        <v>0</v>
      </c>
      <c r="AE82" s="174">
        <f>SUMIFS('C. a Pagar'!$G$7:$G$1048576,'C. a Pagar'!$D$7:$D$1048576,'FC 180'!$B82,'C. a Pagar'!$C$7:$C$1048576,'FC 180'!AE$5)</f>
        <v>0</v>
      </c>
      <c r="AF82" s="174">
        <f>SUMIFS('C. a Pagar'!$G$7:$G$1048576,'C. a Pagar'!$D$7:$D$1048576,'FC 180'!$B82,'C. a Pagar'!$C$7:$C$1048576,'FC 180'!AF$5)</f>
        <v>0</v>
      </c>
      <c r="AG82" s="174">
        <f>SUMIFS('C. a Pagar'!$G$7:$G$1048576,'C. a Pagar'!$D$7:$D$1048576,'FC 180'!$B82,'C. a Pagar'!$C$7:$C$1048576,'FC 180'!AG$5)</f>
        <v>0</v>
      </c>
      <c r="AH82" s="174">
        <f>SUMIFS('C. a Pagar'!$G$7:$G$1048576,'C. a Pagar'!$D$7:$D$1048576,'FC 180'!$B82,'C. a Pagar'!$C$7:$C$1048576,'FC 180'!AH$5)</f>
        <v>0</v>
      </c>
      <c r="AI82" s="174">
        <f>SUMIFS('C. a Pagar'!$G$7:$G$1048576,'C. a Pagar'!$D$7:$D$1048576,'FC 180'!$B82,'C. a Pagar'!$C$7:$C$1048576,'FC 180'!AI$5)</f>
        <v>0</v>
      </c>
      <c r="AJ82" s="180">
        <f>SUM(E82:AI82)</f>
        <v>0</v>
      </c>
      <c r="AK82" s="174">
        <f>SUMIFS('C. a Pagar'!$G$7:$G$1048576,'C. a Pagar'!$D$7:$D$1048576,'FC 180'!$B82,'C. a Pagar'!$C$7:$C$1048576,'FC 180'!AK$5)</f>
        <v>0</v>
      </c>
      <c r="AL82" s="174">
        <f>SUMIFS('C. a Pagar'!$G$7:$G$1048576,'C. a Pagar'!$D$7:$D$1048576,'FC 180'!$B82,'C. a Pagar'!$C$7:$C$1048576,'FC 180'!AL$5)</f>
        <v>0</v>
      </c>
      <c r="AM82" s="174">
        <f>SUMIFS('C. a Pagar'!$G$7:$G$1048576,'C. a Pagar'!$D$7:$D$1048576,'FC 180'!$B82,'C. a Pagar'!$C$7:$C$1048576,'FC 180'!AM$5)</f>
        <v>0</v>
      </c>
      <c r="AN82" s="174">
        <f>SUMIFS('C. a Pagar'!$G$7:$G$1048576,'C. a Pagar'!$D$7:$D$1048576,'FC 180'!$B82,'C. a Pagar'!$C$7:$C$1048576,'FC 180'!AN$5)</f>
        <v>0</v>
      </c>
      <c r="AO82" s="174">
        <f>SUMIFS('C. a Pagar'!$G$7:$G$1048576,'C. a Pagar'!$D$7:$D$1048576,'FC 180'!$B82,'C. a Pagar'!$C$7:$C$1048576,'FC 180'!AO$5)</f>
        <v>0</v>
      </c>
      <c r="AP82" s="174">
        <f>SUMIFS('C. a Pagar'!$G$7:$G$1048576,'C. a Pagar'!$D$7:$D$1048576,'FC 180'!$B82,'C. a Pagar'!$C$7:$C$1048576,'FC 180'!AP$5)</f>
        <v>0</v>
      </c>
      <c r="AQ82" s="174">
        <f>SUMIFS('C. a Pagar'!$G$7:$G$1048576,'C. a Pagar'!$D$7:$D$1048576,'FC 180'!$B82,'C. a Pagar'!$C$7:$C$1048576,'FC 180'!AQ$5)</f>
        <v>0</v>
      </c>
      <c r="AR82" s="174">
        <f>SUMIFS('C. a Pagar'!$G$7:$G$1048576,'C. a Pagar'!$D$7:$D$1048576,'FC 180'!$B82,'C. a Pagar'!$C$7:$C$1048576,'FC 180'!AR$5)</f>
        <v>0</v>
      </c>
      <c r="AS82" s="174">
        <f>SUMIFS('C. a Pagar'!$G$7:$G$1048576,'C. a Pagar'!$D$7:$D$1048576,'FC 180'!$B82,'C. a Pagar'!$C$7:$C$1048576,'FC 180'!AS$5)</f>
        <v>0</v>
      </c>
      <c r="AT82" s="174">
        <f>SUMIFS('C. a Pagar'!$G$7:$G$1048576,'C. a Pagar'!$D$7:$D$1048576,'FC 180'!$B82,'C. a Pagar'!$C$7:$C$1048576,'FC 180'!AT$5)</f>
        <v>0</v>
      </c>
      <c r="AU82" s="174">
        <f>SUMIFS('C. a Pagar'!$G$7:$G$1048576,'C. a Pagar'!$D$7:$D$1048576,'FC 180'!$B82,'C. a Pagar'!$C$7:$C$1048576,'FC 180'!AU$5)</f>
        <v>0</v>
      </c>
      <c r="AV82" s="174">
        <f>SUMIFS('C. a Pagar'!$G$7:$G$1048576,'C. a Pagar'!$D$7:$D$1048576,'FC 180'!$B82,'C. a Pagar'!$C$7:$C$1048576,'FC 180'!AV$5)</f>
        <v>0</v>
      </c>
      <c r="AW82" s="174">
        <f>SUMIFS('C. a Pagar'!$G$7:$G$1048576,'C. a Pagar'!$D$7:$D$1048576,'FC 180'!$B82,'C. a Pagar'!$C$7:$C$1048576,'FC 180'!AW$5)</f>
        <v>0</v>
      </c>
      <c r="AX82" s="174">
        <f>SUMIFS('C. a Pagar'!$G$7:$G$1048576,'C. a Pagar'!$D$7:$D$1048576,'FC 180'!$B82,'C. a Pagar'!$C$7:$C$1048576,'FC 180'!AX$5)</f>
        <v>525.29</v>
      </c>
      <c r="AY82" s="174">
        <f>SUMIFS('C. a Pagar'!$G$7:$G$1048576,'C. a Pagar'!$D$7:$D$1048576,'FC 180'!$B82,'C. a Pagar'!$C$7:$C$1048576,'FC 180'!AY$5)</f>
        <v>0</v>
      </c>
      <c r="AZ82" s="174">
        <f>SUMIFS('C. a Pagar'!$G$7:$G$1048576,'C. a Pagar'!$D$7:$D$1048576,'FC 180'!$B82,'C. a Pagar'!$C$7:$C$1048576,'FC 180'!AZ$5)</f>
        <v>0</v>
      </c>
      <c r="BA82" s="174">
        <f>SUMIFS('C. a Pagar'!$G$7:$G$1048576,'C. a Pagar'!$D$7:$D$1048576,'FC 180'!$B82,'C. a Pagar'!$C$7:$C$1048576,'FC 180'!BA$5)</f>
        <v>0</v>
      </c>
      <c r="BB82" s="174">
        <f>SUMIFS('C. a Pagar'!$G$7:$G$1048576,'C. a Pagar'!$D$7:$D$1048576,'FC 180'!$B82,'C. a Pagar'!$C$7:$C$1048576,'FC 180'!BB$5)</f>
        <v>0</v>
      </c>
      <c r="BC82" s="174">
        <f>SUMIFS('C. a Pagar'!$G$7:$G$1048576,'C. a Pagar'!$D$7:$D$1048576,'FC 180'!$B82,'C. a Pagar'!$C$7:$C$1048576,'FC 180'!BC$5)</f>
        <v>0</v>
      </c>
      <c r="BD82" s="174">
        <f>SUMIFS('C. a Pagar'!$G$7:$G$1048576,'C. a Pagar'!$D$7:$D$1048576,'FC 180'!$B82,'C. a Pagar'!$C$7:$C$1048576,'FC 180'!BD$5)</f>
        <v>0</v>
      </c>
      <c r="BE82" s="174">
        <f>SUMIFS('C. a Pagar'!$G$7:$G$1048576,'C. a Pagar'!$D$7:$D$1048576,'FC 180'!$B82,'C. a Pagar'!$C$7:$C$1048576,'FC 180'!BE$5)</f>
        <v>0</v>
      </c>
      <c r="BF82" s="174">
        <f>SUMIFS('C. a Pagar'!$G$7:$G$1048576,'C. a Pagar'!$D$7:$D$1048576,'FC 180'!$B82,'C. a Pagar'!$C$7:$C$1048576,'FC 180'!BF$5)</f>
        <v>0</v>
      </c>
      <c r="BG82" s="174">
        <f>SUMIFS('C. a Pagar'!$G$7:$G$1048576,'C. a Pagar'!$D$7:$D$1048576,'FC 180'!$B82,'C. a Pagar'!$C$7:$C$1048576,'FC 180'!BG$5)</f>
        <v>0</v>
      </c>
      <c r="BH82" s="174">
        <f>SUMIFS('C. a Pagar'!$G$7:$G$1048576,'C. a Pagar'!$D$7:$D$1048576,'FC 180'!$B82,'C. a Pagar'!$C$7:$C$1048576,'FC 180'!BH$5)</f>
        <v>0</v>
      </c>
      <c r="BI82" s="174">
        <f>SUMIFS('C. a Pagar'!$G$7:$G$1048576,'C. a Pagar'!$D$7:$D$1048576,'FC 180'!$B82,'C. a Pagar'!$C$7:$C$1048576,'FC 180'!BI$5)</f>
        <v>0</v>
      </c>
      <c r="BJ82" s="174">
        <f>SUMIFS('C. a Pagar'!$G$7:$G$1048576,'C. a Pagar'!$D$7:$D$1048576,'FC 180'!$B82,'C. a Pagar'!$C$7:$C$1048576,'FC 180'!BJ$5)</f>
        <v>0</v>
      </c>
      <c r="BK82" s="174">
        <f>SUMIFS('C. a Pagar'!$G$7:$G$1048576,'C. a Pagar'!$D$7:$D$1048576,'FC 180'!$B82,'C. a Pagar'!$C$7:$C$1048576,'FC 180'!BK$5)</f>
        <v>0</v>
      </c>
      <c r="BL82" s="174">
        <f>SUMIFS('C. a Pagar'!$G$7:$G$1048576,'C. a Pagar'!$D$7:$D$1048576,'FC 180'!$B82,'C. a Pagar'!$C$7:$C$1048576,'FC 180'!BL$5)</f>
        <v>0</v>
      </c>
      <c r="BM82" s="174">
        <f>SUMIFS('C. a Pagar'!$G$7:$G$1048576,'C. a Pagar'!$D$7:$D$1048576,'FC 180'!$B82,'C. a Pagar'!$C$7:$C$1048576,'FC 180'!BM$5)</f>
        <v>0</v>
      </c>
      <c r="BN82" s="174">
        <f>SUMIFS('C. a Pagar'!$G$7:$G$1048576,'C. a Pagar'!$D$7:$D$1048576,'FC 180'!$B82,'C. a Pagar'!$C$7:$C$1048576,'FC 180'!BN$5)</f>
        <v>0</v>
      </c>
      <c r="BO82" s="180">
        <f t="shared" si="119"/>
        <v>525.29</v>
      </c>
      <c r="BP82" s="174"/>
      <c r="BQ82" s="174"/>
      <c r="BR82" s="174"/>
      <c r="BS82" s="174"/>
      <c r="BT82" s="174"/>
      <c r="BU82" s="174"/>
      <c r="BV82" s="174"/>
      <c r="BW82" s="174"/>
      <c r="BX82" s="174"/>
      <c r="BY82" s="174"/>
      <c r="BZ82" s="174"/>
      <c r="CA82" s="174"/>
      <c r="CB82" s="174"/>
      <c r="CC82" s="174"/>
      <c r="CD82" s="174"/>
      <c r="CE82" s="174"/>
      <c r="CF82" s="174"/>
      <c r="CG82" s="174"/>
      <c r="CH82" s="174"/>
      <c r="CI82" s="174"/>
      <c r="CJ82" s="174"/>
      <c r="CK82" s="174"/>
      <c r="CL82" s="174"/>
      <c r="CM82" s="174"/>
      <c r="CN82" s="174"/>
      <c r="CO82" s="174"/>
      <c r="CP82" s="174"/>
      <c r="CQ82" s="174"/>
      <c r="CR82" s="174"/>
      <c r="CS82" s="174"/>
      <c r="CT82" s="174"/>
      <c r="CU82" s="180">
        <f t="shared" si="120"/>
        <v>525.29</v>
      </c>
      <c r="CV82" s="174"/>
      <c r="CW82" s="174"/>
      <c r="CX82" s="174"/>
      <c r="CY82" s="174"/>
      <c r="CZ82" s="174"/>
      <c r="DA82" s="174"/>
      <c r="DB82" s="174"/>
      <c r="DC82" s="174"/>
      <c r="DD82" s="174"/>
      <c r="DE82" s="174"/>
      <c r="DF82" s="174"/>
      <c r="DG82" s="174"/>
      <c r="DH82" s="174"/>
      <c r="DI82" s="174"/>
      <c r="DJ82" s="174"/>
      <c r="DK82" s="174"/>
      <c r="DL82" s="174"/>
      <c r="DM82" s="174"/>
      <c r="DN82" s="174"/>
      <c r="DO82" s="174"/>
      <c r="DP82" s="174"/>
      <c r="DQ82" s="174"/>
      <c r="DR82" s="174"/>
      <c r="DS82" s="174"/>
      <c r="DT82" s="174"/>
      <c r="DU82" s="174"/>
      <c r="DV82" s="174"/>
      <c r="DW82" s="174"/>
      <c r="DX82" s="174"/>
      <c r="DY82" s="174"/>
      <c r="DZ82" s="174"/>
      <c r="EA82" s="180">
        <f t="shared" si="121"/>
        <v>525.29</v>
      </c>
      <c r="EB82" s="174"/>
      <c r="EC82" s="174"/>
      <c r="ED82" s="174"/>
      <c r="EE82" s="174"/>
      <c r="EF82" s="174"/>
      <c r="EG82" s="174"/>
      <c r="EH82" s="174"/>
      <c r="EI82" s="174"/>
      <c r="EJ82" s="174"/>
      <c r="EK82" s="174"/>
      <c r="EL82" s="174"/>
      <c r="EM82" s="174"/>
      <c r="EN82" s="174"/>
      <c r="EO82" s="174"/>
      <c r="EP82" s="174"/>
      <c r="EQ82" s="174"/>
      <c r="ER82" s="174"/>
      <c r="ES82" s="174"/>
      <c r="ET82" s="174"/>
      <c r="EU82" s="174"/>
      <c r="EV82" s="174"/>
      <c r="EW82" s="174"/>
      <c r="EX82" s="174"/>
      <c r="EY82" s="174"/>
      <c r="EZ82" s="174"/>
      <c r="FA82" s="174"/>
      <c r="FB82" s="174"/>
      <c r="FC82" s="174"/>
      <c r="FD82" s="180">
        <f>SUM(DX82:FC82)</f>
        <v>525.29</v>
      </c>
      <c r="FE82" s="174"/>
      <c r="FF82" s="174"/>
      <c r="FG82" s="174"/>
      <c r="FH82" s="174"/>
      <c r="FI82" s="174"/>
      <c r="FJ82" s="174"/>
      <c r="FK82" s="174"/>
      <c r="FL82" s="174"/>
      <c r="FM82" s="174"/>
      <c r="FN82" s="174"/>
      <c r="FO82" s="174"/>
      <c r="FP82" s="174"/>
      <c r="FQ82" s="174"/>
      <c r="FR82" s="174"/>
      <c r="FS82" s="174"/>
      <c r="FT82" s="174"/>
      <c r="FU82" s="174"/>
      <c r="FV82" s="174"/>
      <c r="FW82" s="174"/>
      <c r="FX82" s="174"/>
      <c r="FY82" s="174"/>
      <c r="FZ82" s="174"/>
      <c r="GA82" s="174"/>
      <c r="GB82" s="174"/>
      <c r="GC82" s="174"/>
      <c r="GD82" s="174"/>
      <c r="GE82" s="174"/>
      <c r="GF82" s="174"/>
      <c r="GG82" s="174"/>
      <c r="GH82" s="174"/>
      <c r="GI82" s="174"/>
      <c r="GJ82" s="180">
        <f t="shared" si="122"/>
        <v>0</v>
      </c>
      <c r="GK82" s="174"/>
      <c r="GL82" s="174"/>
      <c r="GM82" s="174"/>
      <c r="GN82" s="174"/>
      <c r="GO82" s="174"/>
      <c r="GP82" s="174"/>
      <c r="GQ82" s="174"/>
      <c r="GR82" s="174"/>
      <c r="GS82" s="174"/>
      <c r="GT82" s="174"/>
      <c r="GU82" s="174"/>
      <c r="GV82" s="174"/>
      <c r="GW82" s="174"/>
      <c r="GX82" s="174"/>
      <c r="GY82" s="174"/>
      <c r="GZ82" s="174"/>
      <c r="HA82" s="174"/>
      <c r="HB82" s="174"/>
      <c r="HC82" s="174"/>
      <c r="HD82" s="174"/>
      <c r="HE82" s="174"/>
      <c r="HF82" s="174"/>
      <c r="HG82" s="174"/>
      <c r="HH82" s="174"/>
      <c r="HI82" s="174"/>
      <c r="HJ82" s="174"/>
      <c r="HK82" s="174"/>
      <c r="HL82" s="174"/>
      <c r="HM82" s="174"/>
      <c r="HN82" s="174"/>
    </row>
    <row r="83" spans="1:222" ht="16.5" collapsed="1" thickBot="1" x14ac:dyDescent="0.3">
      <c r="A83" s="53">
        <v>78</v>
      </c>
      <c r="B83" s="270" t="s">
        <v>75</v>
      </c>
      <c r="C83" s="272"/>
      <c r="D83" s="61"/>
      <c r="E83" s="260">
        <f>SUM(E84:E88)</f>
        <v>0</v>
      </c>
      <c r="F83" s="260">
        <f t="shared" ref="F83:AI83" si="123">SUM(F84:F88)</f>
        <v>0</v>
      </c>
      <c r="G83" s="260">
        <f t="shared" si="123"/>
        <v>0</v>
      </c>
      <c r="H83" s="260">
        <f t="shared" si="123"/>
        <v>0</v>
      </c>
      <c r="I83" s="260">
        <f t="shared" si="123"/>
        <v>0</v>
      </c>
      <c r="J83" s="260">
        <f t="shared" si="123"/>
        <v>0</v>
      </c>
      <c r="K83" s="260">
        <f t="shared" si="123"/>
        <v>0</v>
      </c>
      <c r="L83" s="260">
        <f t="shared" si="123"/>
        <v>0</v>
      </c>
      <c r="M83" s="260">
        <f t="shared" si="123"/>
        <v>0</v>
      </c>
      <c r="N83" s="260">
        <f t="shared" si="123"/>
        <v>0</v>
      </c>
      <c r="O83" s="260">
        <f t="shared" si="123"/>
        <v>0</v>
      </c>
      <c r="P83" s="260">
        <f t="shared" si="123"/>
        <v>0</v>
      </c>
      <c r="Q83" s="260">
        <f t="shared" si="123"/>
        <v>0</v>
      </c>
      <c r="R83" s="260">
        <f t="shared" si="123"/>
        <v>0</v>
      </c>
      <c r="S83" s="260">
        <f t="shared" si="123"/>
        <v>0</v>
      </c>
      <c r="T83" s="260">
        <f t="shared" si="123"/>
        <v>0</v>
      </c>
      <c r="U83" s="260">
        <f t="shared" si="123"/>
        <v>0</v>
      </c>
      <c r="V83" s="260">
        <f t="shared" si="123"/>
        <v>0</v>
      </c>
      <c r="W83" s="260">
        <f t="shared" si="123"/>
        <v>0</v>
      </c>
      <c r="X83" s="260">
        <f t="shared" si="123"/>
        <v>0</v>
      </c>
      <c r="Y83" s="260">
        <f t="shared" si="123"/>
        <v>0</v>
      </c>
      <c r="Z83" s="260">
        <f t="shared" si="123"/>
        <v>0</v>
      </c>
      <c r="AA83" s="260">
        <f t="shared" si="123"/>
        <v>0</v>
      </c>
      <c r="AB83" s="260">
        <f t="shared" si="123"/>
        <v>0</v>
      </c>
      <c r="AC83" s="260">
        <f t="shared" si="123"/>
        <v>0</v>
      </c>
      <c r="AD83" s="260">
        <f t="shared" si="123"/>
        <v>0</v>
      </c>
      <c r="AE83" s="260">
        <f t="shared" si="123"/>
        <v>0</v>
      </c>
      <c r="AF83" s="260">
        <f t="shared" si="123"/>
        <v>0</v>
      </c>
      <c r="AG83" s="260">
        <f t="shared" si="123"/>
        <v>0</v>
      </c>
      <c r="AH83" s="260">
        <f t="shared" si="123"/>
        <v>0</v>
      </c>
      <c r="AI83" s="260">
        <f t="shared" si="123"/>
        <v>0</v>
      </c>
      <c r="AJ83" s="282">
        <f t="shared" ref="AJ83:BQ83" si="124">SUM(AJ84:AJ88)</f>
        <v>0</v>
      </c>
      <c r="AK83" s="260">
        <f t="shared" si="124"/>
        <v>0</v>
      </c>
      <c r="AL83" s="260">
        <f t="shared" si="124"/>
        <v>0</v>
      </c>
      <c r="AM83" s="260">
        <f t="shared" si="124"/>
        <v>0</v>
      </c>
      <c r="AN83" s="260">
        <f t="shared" si="124"/>
        <v>0</v>
      </c>
      <c r="AO83" s="260">
        <f t="shared" si="124"/>
        <v>0</v>
      </c>
      <c r="AP83" s="260">
        <f t="shared" si="124"/>
        <v>0</v>
      </c>
      <c r="AQ83" s="260">
        <f t="shared" si="124"/>
        <v>0</v>
      </c>
      <c r="AR83" s="260">
        <f t="shared" si="124"/>
        <v>0</v>
      </c>
      <c r="AS83" s="260">
        <f t="shared" si="124"/>
        <v>0</v>
      </c>
      <c r="AT83" s="260">
        <f t="shared" si="124"/>
        <v>0</v>
      </c>
      <c r="AU83" s="260">
        <f t="shared" si="124"/>
        <v>0</v>
      </c>
      <c r="AV83" s="260">
        <f t="shared" si="124"/>
        <v>0</v>
      </c>
      <c r="AW83" s="260">
        <f t="shared" si="124"/>
        <v>0</v>
      </c>
      <c r="AX83" s="260">
        <f t="shared" si="124"/>
        <v>0</v>
      </c>
      <c r="AY83" s="260">
        <f t="shared" si="124"/>
        <v>0</v>
      </c>
      <c r="AZ83" s="260">
        <f t="shared" si="124"/>
        <v>0</v>
      </c>
      <c r="BA83" s="260">
        <f t="shared" si="124"/>
        <v>0</v>
      </c>
      <c r="BB83" s="260">
        <f t="shared" si="124"/>
        <v>0</v>
      </c>
      <c r="BC83" s="260">
        <f t="shared" si="124"/>
        <v>0</v>
      </c>
      <c r="BD83" s="260">
        <f t="shared" si="124"/>
        <v>0</v>
      </c>
      <c r="BE83" s="260">
        <f t="shared" si="124"/>
        <v>0</v>
      </c>
      <c r="BF83" s="260">
        <f t="shared" si="124"/>
        <v>0</v>
      </c>
      <c r="BG83" s="260">
        <f t="shared" si="124"/>
        <v>0</v>
      </c>
      <c r="BH83" s="260">
        <f t="shared" si="124"/>
        <v>0</v>
      </c>
      <c r="BI83" s="260">
        <f t="shared" si="124"/>
        <v>0</v>
      </c>
      <c r="BJ83" s="260">
        <f t="shared" si="124"/>
        <v>0</v>
      </c>
      <c r="BK83" s="260">
        <f t="shared" si="124"/>
        <v>0</v>
      </c>
      <c r="BL83" s="260">
        <f t="shared" si="124"/>
        <v>0</v>
      </c>
      <c r="BM83" s="260">
        <f>SUM(BM84:BM88)</f>
        <v>0</v>
      </c>
      <c r="BN83" s="260">
        <f>SUM(BN84:BN88)</f>
        <v>0</v>
      </c>
      <c r="BO83" s="282">
        <f t="shared" si="124"/>
        <v>0</v>
      </c>
      <c r="BP83" s="260">
        <f t="shared" si="124"/>
        <v>0</v>
      </c>
      <c r="BQ83" s="260">
        <f t="shared" si="124"/>
        <v>0</v>
      </c>
      <c r="BR83" s="260">
        <f t="shared" ref="BR83:CR83" si="125">SUM(BR84:BR88)</f>
        <v>0</v>
      </c>
      <c r="BS83" s="260">
        <f t="shared" si="125"/>
        <v>0</v>
      </c>
      <c r="BT83" s="260">
        <f t="shared" si="125"/>
        <v>0</v>
      </c>
      <c r="BU83" s="260">
        <f t="shared" si="125"/>
        <v>0</v>
      </c>
      <c r="BV83" s="260">
        <f t="shared" si="125"/>
        <v>0</v>
      </c>
      <c r="BW83" s="260">
        <f t="shared" si="125"/>
        <v>0</v>
      </c>
      <c r="BX83" s="260">
        <f t="shared" si="125"/>
        <v>0</v>
      </c>
      <c r="BY83" s="260">
        <f t="shared" si="125"/>
        <v>0</v>
      </c>
      <c r="BZ83" s="260">
        <f t="shared" si="125"/>
        <v>0</v>
      </c>
      <c r="CA83" s="260">
        <f t="shared" si="125"/>
        <v>0</v>
      </c>
      <c r="CB83" s="260">
        <f t="shared" si="125"/>
        <v>0</v>
      </c>
      <c r="CC83" s="260">
        <f t="shared" si="125"/>
        <v>0</v>
      </c>
      <c r="CD83" s="260">
        <f t="shared" si="125"/>
        <v>0</v>
      </c>
      <c r="CE83" s="260">
        <f t="shared" si="125"/>
        <v>0</v>
      </c>
      <c r="CF83" s="260">
        <f t="shared" si="125"/>
        <v>0</v>
      </c>
      <c r="CG83" s="260">
        <f t="shared" si="125"/>
        <v>0</v>
      </c>
      <c r="CH83" s="260">
        <f t="shared" si="125"/>
        <v>0</v>
      </c>
      <c r="CI83" s="260">
        <f t="shared" si="125"/>
        <v>0</v>
      </c>
      <c r="CJ83" s="260">
        <f t="shared" si="125"/>
        <v>0</v>
      </c>
      <c r="CK83" s="260">
        <f t="shared" si="125"/>
        <v>0</v>
      </c>
      <c r="CL83" s="260">
        <f t="shared" si="125"/>
        <v>0</v>
      </c>
      <c r="CM83" s="260">
        <f t="shared" si="125"/>
        <v>0</v>
      </c>
      <c r="CN83" s="260">
        <f t="shared" si="125"/>
        <v>0</v>
      </c>
      <c r="CO83" s="260">
        <f t="shared" si="125"/>
        <v>0</v>
      </c>
      <c r="CP83" s="260">
        <f t="shared" si="125"/>
        <v>0</v>
      </c>
      <c r="CQ83" s="260">
        <f t="shared" si="125"/>
        <v>0</v>
      </c>
      <c r="CR83" s="260">
        <f t="shared" si="125"/>
        <v>0</v>
      </c>
      <c r="CS83" s="260">
        <f>SUM(CS84:CS88)</f>
        <v>0</v>
      </c>
      <c r="CT83" s="260">
        <f>SUM(CT84:CT88)</f>
        <v>0</v>
      </c>
      <c r="CU83" s="282">
        <f t="shared" ref="CU83:EC83" si="126">SUM(CU84:CU88)</f>
        <v>0</v>
      </c>
      <c r="CV83" s="260">
        <f t="shared" si="126"/>
        <v>0</v>
      </c>
      <c r="CW83" s="260">
        <f t="shared" si="126"/>
        <v>0</v>
      </c>
      <c r="CX83" s="260">
        <f t="shared" si="126"/>
        <v>0</v>
      </c>
      <c r="CY83" s="260">
        <f t="shared" si="126"/>
        <v>0</v>
      </c>
      <c r="CZ83" s="260">
        <f t="shared" si="126"/>
        <v>0</v>
      </c>
      <c r="DA83" s="260">
        <f t="shared" si="126"/>
        <v>0</v>
      </c>
      <c r="DB83" s="260">
        <f t="shared" si="126"/>
        <v>0</v>
      </c>
      <c r="DC83" s="260">
        <f t="shared" si="126"/>
        <v>0</v>
      </c>
      <c r="DD83" s="260">
        <f t="shared" si="126"/>
        <v>0</v>
      </c>
      <c r="DE83" s="260">
        <f t="shared" si="126"/>
        <v>0</v>
      </c>
      <c r="DF83" s="260">
        <f t="shared" si="126"/>
        <v>0</v>
      </c>
      <c r="DG83" s="260">
        <f t="shared" si="126"/>
        <v>0</v>
      </c>
      <c r="DH83" s="260">
        <f t="shared" si="126"/>
        <v>0</v>
      </c>
      <c r="DI83" s="260">
        <f t="shared" si="126"/>
        <v>0</v>
      </c>
      <c r="DJ83" s="260">
        <f t="shared" si="126"/>
        <v>0</v>
      </c>
      <c r="DK83" s="260">
        <f t="shared" si="126"/>
        <v>0</v>
      </c>
      <c r="DL83" s="260">
        <f t="shared" si="126"/>
        <v>0</v>
      </c>
      <c r="DM83" s="260">
        <f t="shared" si="126"/>
        <v>0</v>
      </c>
      <c r="DN83" s="260">
        <f t="shared" si="126"/>
        <v>0</v>
      </c>
      <c r="DO83" s="260">
        <f t="shared" si="126"/>
        <v>0</v>
      </c>
      <c r="DP83" s="260">
        <f t="shared" si="126"/>
        <v>0</v>
      </c>
      <c r="DQ83" s="260">
        <f t="shared" si="126"/>
        <v>0</v>
      </c>
      <c r="DR83" s="260">
        <f t="shared" si="126"/>
        <v>0</v>
      </c>
      <c r="DS83" s="260">
        <f t="shared" si="126"/>
        <v>0</v>
      </c>
      <c r="DT83" s="260">
        <f t="shared" si="126"/>
        <v>0</v>
      </c>
      <c r="DU83" s="260">
        <f t="shared" si="126"/>
        <v>0</v>
      </c>
      <c r="DV83" s="260">
        <f t="shared" si="126"/>
        <v>0</v>
      </c>
      <c r="DW83" s="260">
        <f t="shared" si="126"/>
        <v>0</v>
      </c>
      <c r="DX83" s="260">
        <f>SUM(DX84:DX88)</f>
        <v>0</v>
      </c>
      <c r="DY83" s="260">
        <f>SUM(DY84:DY88)</f>
        <v>0</v>
      </c>
      <c r="DZ83" s="260">
        <f>SUM(DZ84:DZ88)</f>
        <v>0</v>
      </c>
      <c r="EA83" s="282">
        <f t="shared" si="126"/>
        <v>0</v>
      </c>
      <c r="EB83" s="260">
        <f t="shared" si="126"/>
        <v>0</v>
      </c>
      <c r="EC83" s="260">
        <f t="shared" si="126"/>
        <v>0</v>
      </c>
      <c r="ED83" s="260">
        <f t="shared" ref="ED83:FC83" si="127">SUM(ED84:ED88)</f>
        <v>0</v>
      </c>
      <c r="EE83" s="260">
        <f t="shared" si="127"/>
        <v>0</v>
      </c>
      <c r="EF83" s="260">
        <f t="shared" si="127"/>
        <v>0</v>
      </c>
      <c r="EG83" s="260">
        <f t="shared" si="127"/>
        <v>0</v>
      </c>
      <c r="EH83" s="260">
        <f t="shared" si="127"/>
        <v>0</v>
      </c>
      <c r="EI83" s="260">
        <f t="shared" si="127"/>
        <v>0</v>
      </c>
      <c r="EJ83" s="260">
        <f t="shared" si="127"/>
        <v>0</v>
      </c>
      <c r="EK83" s="260">
        <f t="shared" si="127"/>
        <v>0</v>
      </c>
      <c r="EL83" s="260">
        <f t="shared" si="127"/>
        <v>0</v>
      </c>
      <c r="EM83" s="260">
        <f t="shared" si="127"/>
        <v>0</v>
      </c>
      <c r="EN83" s="260">
        <f t="shared" si="127"/>
        <v>0</v>
      </c>
      <c r="EO83" s="260">
        <f t="shared" si="127"/>
        <v>0</v>
      </c>
      <c r="EP83" s="260">
        <f t="shared" si="127"/>
        <v>0</v>
      </c>
      <c r="EQ83" s="260">
        <f t="shared" si="127"/>
        <v>0</v>
      </c>
      <c r="ER83" s="260">
        <f t="shared" si="127"/>
        <v>0</v>
      </c>
      <c r="ES83" s="260">
        <f t="shared" si="127"/>
        <v>0</v>
      </c>
      <c r="ET83" s="260">
        <f t="shared" si="127"/>
        <v>0</v>
      </c>
      <c r="EU83" s="260">
        <f t="shared" si="127"/>
        <v>0</v>
      </c>
      <c r="EV83" s="260">
        <f t="shared" si="127"/>
        <v>0</v>
      </c>
      <c r="EW83" s="260">
        <f t="shared" si="127"/>
        <v>0</v>
      </c>
      <c r="EX83" s="260">
        <f t="shared" si="127"/>
        <v>0</v>
      </c>
      <c r="EY83" s="260">
        <f t="shared" si="127"/>
        <v>0</v>
      </c>
      <c r="EZ83" s="260">
        <f t="shared" si="127"/>
        <v>0</v>
      </c>
      <c r="FA83" s="260">
        <f t="shared" si="127"/>
        <v>0</v>
      </c>
      <c r="FB83" s="260">
        <f t="shared" si="127"/>
        <v>0</v>
      </c>
      <c r="FC83" s="260">
        <f t="shared" si="127"/>
        <v>0</v>
      </c>
      <c r="FD83" s="282">
        <f t="shared" ref="FD83:GO83" si="128">SUM(FD84:FD88)</f>
        <v>0</v>
      </c>
      <c r="FE83" s="260">
        <f t="shared" si="128"/>
        <v>0</v>
      </c>
      <c r="FF83" s="260">
        <f t="shared" si="128"/>
        <v>0</v>
      </c>
      <c r="FG83" s="260">
        <f t="shared" si="128"/>
        <v>0</v>
      </c>
      <c r="FH83" s="260">
        <f t="shared" si="128"/>
        <v>0</v>
      </c>
      <c r="FI83" s="260">
        <f t="shared" si="128"/>
        <v>0</v>
      </c>
      <c r="FJ83" s="260">
        <f t="shared" si="128"/>
        <v>0</v>
      </c>
      <c r="FK83" s="260">
        <f t="shared" si="128"/>
        <v>0</v>
      </c>
      <c r="FL83" s="260">
        <f t="shared" si="128"/>
        <v>0</v>
      </c>
      <c r="FM83" s="260">
        <f t="shared" si="128"/>
        <v>0</v>
      </c>
      <c r="FN83" s="260">
        <f t="shared" si="128"/>
        <v>0</v>
      </c>
      <c r="FO83" s="260">
        <f t="shared" si="128"/>
        <v>0</v>
      </c>
      <c r="FP83" s="260">
        <f t="shared" si="128"/>
        <v>0</v>
      </c>
      <c r="FQ83" s="260">
        <f t="shared" si="128"/>
        <v>0</v>
      </c>
      <c r="FR83" s="260">
        <f t="shared" si="128"/>
        <v>0</v>
      </c>
      <c r="FS83" s="260">
        <f t="shared" si="128"/>
        <v>0</v>
      </c>
      <c r="FT83" s="260">
        <f t="shared" si="128"/>
        <v>0</v>
      </c>
      <c r="FU83" s="260">
        <f t="shared" si="128"/>
        <v>0</v>
      </c>
      <c r="FV83" s="260">
        <f t="shared" si="128"/>
        <v>0</v>
      </c>
      <c r="FW83" s="260">
        <f t="shared" si="128"/>
        <v>0</v>
      </c>
      <c r="FX83" s="260">
        <f t="shared" si="128"/>
        <v>0</v>
      </c>
      <c r="FY83" s="260">
        <f t="shared" si="128"/>
        <v>0</v>
      </c>
      <c r="FZ83" s="260">
        <f t="shared" si="128"/>
        <v>0</v>
      </c>
      <c r="GA83" s="260">
        <f t="shared" si="128"/>
        <v>0</v>
      </c>
      <c r="GB83" s="260">
        <f t="shared" si="128"/>
        <v>0</v>
      </c>
      <c r="GC83" s="260">
        <f t="shared" si="128"/>
        <v>0</v>
      </c>
      <c r="GD83" s="260">
        <f t="shared" si="128"/>
        <v>0</v>
      </c>
      <c r="GE83" s="260">
        <f t="shared" si="128"/>
        <v>0</v>
      </c>
      <c r="GF83" s="260">
        <f t="shared" si="128"/>
        <v>0</v>
      </c>
      <c r="GG83" s="260">
        <f t="shared" si="128"/>
        <v>0</v>
      </c>
      <c r="GH83" s="260">
        <f t="shared" si="128"/>
        <v>0</v>
      </c>
      <c r="GI83" s="260">
        <f>SUM(GI84:GI88)</f>
        <v>0</v>
      </c>
      <c r="GJ83" s="282">
        <f t="shared" si="128"/>
        <v>0</v>
      </c>
      <c r="GK83" s="260">
        <f t="shared" si="128"/>
        <v>0</v>
      </c>
      <c r="GL83" s="260">
        <f t="shared" si="128"/>
        <v>0</v>
      </c>
      <c r="GM83" s="260">
        <f t="shared" si="128"/>
        <v>0</v>
      </c>
      <c r="GN83" s="260">
        <f t="shared" si="128"/>
        <v>0</v>
      </c>
      <c r="GO83" s="260">
        <f t="shared" si="128"/>
        <v>0</v>
      </c>
      <c r="GP83" s="260">
        <f t="shared" ref="GP83:HN83" si="129">SUM(GP84:GP88)</f>
        <v>0</v>
      </c>
      <c r="GQ83" s="260">
        <f t="shared" si="129"/>
        <v>0</v>
      </c>
      <c r="GR83" s="260">
        <f t="shared" si="129"/>
        <v>0</v>
      </c>
      <c r="GS83" s="260">
        <f t="shared" si="129"/>
        <v>0</v>
      </c>
      <c r="GT83" s="260">
        <f t="shared" si="129"/>
        <v>0</v>
      </c>
      <c r="GU83" s="260">
        <f t="shared" si="129"/>
        <v>0</v>
      </c>
      <c r="GV83" s="260">
        <f t="shared" si="129"/>
        <v>0</v>
      </c>
      <c r="GW83" s="260">
        <f t="shared" si="129"/>
        <v>0</v>
      </c>
      <c r="GX83" s="260">
        <f t="shared" si="129"/>
        <v>0</v>
      </c>
      <c r="GY83" s="260">
        <f t="shared" si="129"/>
        <v>0</v>
      </c>
      <c r="GZ83" s="260">
        <f t="shared" si="129"/>
        <v>0</v>
      </c>
      <c r="HA83" s="260">
        <f t="shared" si="129"/>
        <v>0</v>
      </c>
      <c r="HB83" s="260">
        <f t="shared" si="129"/>
        <v>0</v>
      </c>
      <c r="HC83" s="260">
        <f t="shared" si="129"/>
        <v>0</v>
      </c>
      <c r="HD83" s="260">
        <f t="shared" si="129"/>
        <v>0</v>
      </c>
      <c r="HE83" s="260">
        <f t="shared" si="129"/>
        <v>0</v>
      </c>
      <c r="HF83" s="260">
        <f t="shared" si="129"/>
        <v>0</v>
      </c>
      <c r="HG83" s="260">
        <f t="shared" si="129"/>
        <v>0</v>
      </c>
      <c r="HH83" s="260">
        <f t="shared" si="129"/>
        <v>0</v>
      </c>
      <c r="HI83" s="260">
        <f t="shared" si="129"/>
        <v>0</v>
      </c>
      <c r="HJ83" s="260">
        <f t="shared" si="129"/>
        <v>0</v>
      </c>
      <c r="HK83" s="260">
        <f t="shared" si="129"/>
        <v>0</v>
      </c>
      <c r="HL83" s="260">
        <f t="shared" si="129"/>
        <v>0</v>
      </c>
      <c r="HM83" s="260">
        <f t="shared" si="129"/>
        <v>0</v>
      </c>
      <c r="HN83" s="260">
        <f t="shared" si="129"/>
        <v>0</v>
      </c>
    </row>
    <row r="84" spans="1:222" ht="16.5" hidden="1" outlineLevel="1" thickBot="1" x14ac:dyDescent="0.3">
      <c r="A84" s="53">
        <v>79</v>
      </c>
      <c r="B84" s="261" t="str">
        <f>VLOOKUP(A84,Config!$A$8:$B$176,2,0)</f>
        <v>COMBUSTÍVEL</v>
      </c>
      <c r="C84" s="262"/>
      <c r="D84" s="61"/>
      <c r="E84" s="174">
        <f>SUMIFS('C. a Pagar'!$G$7:$G$1048576,'C. a Pagar'!$D$7:$D$1048576,'FC 180'!$B84,'C. a Pagar'!$C$7:$C$1048576,'FC 180'!E$5)</f>
        <v>0</v>
      </c>
      <c r="F84" s="174">
        <f>SUMIFS('C. a Pagar'!$G$7:$G$1048576,'C. a Pagar'!$D$7:$D$1048576,'FC 180'!$B84,'C. a Pagar'!$C$7:$C$1048576,'FC 180'!F$5)</f>
        <v>0</v>
      </c>
      <c r="G84" s="174">
        <f>SUMIFS('C. a Pagar'!$G$7:$G$1048576,'C. a Pagar'!$D$7:$D$1048576,'FC 180'!$B84,'C. a Pagar'!$C$7:$C$1048576,'FC 180'!G$5)</f>
        <v>0</v>
      </c>
      <c r="H84" s="174">
        <f>SUMIFS('C. a Pagar'!$G$7:$G$1048576,'C. a Pagar'!$D$7:$D$1048576,'FC 180'!$B84,'C. a Pagar'!$C$7:$C$1048576,'FC 180'!H$5)</f>
        <v>0</v>
      </c>
      <c r="I84" s="174">
        <f>SUMIFS('C. a Pagar'!$G$7:$G$1048576,'C. a Pagar'!$D$7:$D$1048576,'FC 180'!$B84,'C. a Pagar'!$C$7:$C$1048576,'FC 180'!I$5)</f>
        <v>0</v>
      </c>
      <c r="J84" s="174">
        <f>SUMIFS('C. a Pagar'!$G$7:$G$1048576,'C. a Pagar'!$D$7:$D$1048576,'FC 180'!$B84,'C. a Pagar'!$C$7:$C$1048576,'FC 180'!J$5)</f>
        <v>0</v>
      </c>
      <c r="K84" s="174">
        <f>SUMIFS('C. a Pagar'!$G$7:$G$1048576,'C. a Pagar'!$D$7:$D$1048576,'FC 180'!$B84,'C. a Pagar'!$C$7:$C$1048576,'FC 180'!K$5)</f>
        <v>0</v>
      </c>
      <c r="L84" s="174">
        <f>SUMIFS('C. a Pagar'!$G$7:$G$1048576,'C. a Pagar'!$D$7:$D$1048576,'FC 180'!$B84,'C. a Pagar'!$C$7:$C$1048576,'FC 180'!L$5)</f>
        <v>0</v>
      </c>
      <c r="M84" s="174">
        <f>SUMIFS('C. a Pagar'!$G$7:$G$1048576,'C. a Pagar'!$D$7:$D$1048576,'FC 180'!$B84,'C. a Pagar'!$C$7:$C$1048576,'FC 180'!M$5)</f>
        <v>0</v>
      </c>
      <c r="N84" s="174">
        <f>SUMIFS('C. a Pagar'!$G$7:$G$1048576,'C. a Pagar'!$D$7:$D$1048576,'FC 180'!$B84,'C. a Pagar'!$C$7:$C$1048576,'FC 180'!N$5)</f>
        <v>0</v>
      </c>
      <c r="O84" s="174">
        <f>SUMIFS('C. a Pagar'!$G$7:$G$1048576,'C. a Pagar'!$D$7:$D$1048576,'FC 180'!$B84,'C. a Pagar'!$C$7:$C$1048576,'FC 180'!O$5)</f>
        <v>0</v>
      </c>
      <c r="P84" s="174">
        <f>SUMIFS('C. a Pagar'!$G$7:$G$1048576,'C. a Pagar'!$D$7:$D$1048576,'FC 180'!$B84,'C. a Pagar'!$C$7:$C$1048576,'FC 180'!P$5)</f>
        <v>0</v>
      </c>
      <c r="Q84" s="174">
        <f>SUMIFS('C. a Pagar'!$G$7:$G$1048576,'C. a Pagar'!$D$7:$D$1048576,'FC 180'!$B84,'C. a Pagar'!$C$7:$C$1048576,'FC 180'!Q$5)</f>
        <v>0</v>
      </c>
      <c r="R84" s="174">
        <f>SUMIFS('C. a Pagar'!$G$7:$G$1048576,'C. a Pagar'!$D$7:$D$1048576,'FC 180'!$B84,'C. a Pagar'!$C$7:$C$1048576,'FC 180'!R$5)</f>
        <v>0</v>
      </c>
      <c r="S84" s="174">
        <f>SUMIFS('C. a Pagar'!$G$7:$G$1048576,'C. a Pagar'!$D$7:$D$1048576,'FC 180'!$B84,'C. a Pagar'!$C$7:$C$1048576,'FC 180'!S$5)</f>
        <v>0</v>
      </c>
      <c r="T84" s="174">
        <f>SUMIFS('C. a Pagar'!$G$7:$G$1048576,'C. a Pagar'!$D$7:$D$1048576,'FC 180'!$B84,'C. a Pagar'!$C$7:$C$1048576,'FC 180'!T$5)</f>
        <v>0</v>
      </c>
      <c r="U84" s="174">
        <f>SUMIFS('C. a Pagar'!$G$7:$G$1048576,'C. a Pagar'!$D$7:$D$1048576,'FC 180'!$B84,'C. a Pagar'!$C$7:$C$1048576,'FC 180'!U$5)</f>
        <v>0</v>
      </c>
      <c r="V84" s="174">
        <f>SUMIFS('C. a Pagar'!$G$7:$G$1048576,'C. a Pagar'!$D$7:$D$1048576,'FC 180'!$B84,'C. a Pagar'!$C$7:$C$1048576,'FC 180'!V$5)</f>
        <v>0</v>
      </c>
      <c r="W84" s="174">
        <f>SUMIFS('C. a Pagar'!$G$7:$G$1048576,'C. a Pagar'!$D$7:$D$1048576,'FC 180'!$B84,'C. a Pagar'!$C$7:$C$1048576,'FC 180'!W$5)</f>
        <v>0</v>
      </c>
      <c r="X84" s="174">
        <f>SUMIFS('C. a Pagar'!$G$7:$G$1048576,'C. a Pagar'!$D$7:$D$1048576,'FC 180'!$B84,'C. a Pagar'!$C$7:$C$1048576,'FC 180'!X$5)</f>
        <v>0</v>
      </c>
      <c r="Y84" s="174">
        <f>SUMIFS('C. a Pagar'!$G$7:$G$1048576,'C. a Pagar'!$D$7:$D$1048576,'FC 180'!$B84,'C. a Pagar'!$C$7:$C$1048576,'FC 180'!Y$5)</f>
        <v>0</v>
      </c>
      <c r="Z84" s="174">
        <f>SUMIFS('C. a Pagar'!$G$7:$G$1048576,'C. a Pagar'!$D$7:$D$1048576,'FC 180'!$B84,'C. a Pagar'!$C$7:$C$1048576,'FC 180'!Z$5)</f>
        <v>0</v>
      </c>
      <c r="AA84" s="174">
        <f>SUMIFS('C. a Pagar'!$G$7:$G$1048576,'C. a Pagar'!$D$7:$D$1048576,'FC 180'!$B84,'C. a Pagar'!$C$7:$C$1048576,'FC 180'!AA$5)</f>
        <v>0</v>
      </c>
      <c r="AB84" s="174">
        <f>SUMIFS('C. a Pagar'!$G$7:$G$1048576,'C. a Pagar'!$D$7:$D$1048576,'FC 180'!$B84,'C. a Pagar'!$C$7:$C$1048576,'FC 180'!AB$5)</f>
        <v>0</v>
      </c>
      <c r="AC84" s="174">
        <f>SUMIFS('C. a Pagar'!$G$7:$G$1048576,'C. a Pagar'!$D$7:$D$1048576,'FC 180'!$B84,'C. a Pagar'!$C$7:$C$1048576,'FC 180'!AC$5)</f>
        <v>0</v>
      </c>
      <c r="AD84" s="174">
        <f>SUMIFS('C. a Pagar'!$G$7:$G$1048576,'C. a Pagar'!$D$7:$D$1048576,'FC 180'!$B84,'C. a Pagar'!$C$7:$C$1048576,'FC 180'!AD$5)</f>
        <v>0</v>
      </c>
      <c r="AE84" s="174">
        <f>SUMIFS('C. a Pagar'!$G$7:$G$1048576,'C. a Pagar'!$D$7:$D$1048576,'FC 180'!$B84,'C. a Pagar'!$C$7:$C$1048576,'FC 180'!AE$5)</f>
        <v>0</v>
      </c>
      <c r="AF84" s="174">
        <f>SUMIFS('C. a Pagar'!$G$7:$G$1048576,'C. a Pagar'!$D$7:$D$1048576,'FC 180'!$B84,'C. a Pagar'!$C$7:$C$1048576,'FC 180'!AF$5)</f>
        <v>0</v>
      </c>
      <c r="AG84" s="174">
        <f>SUMIFS('C. a Pagar'!$G$7:$G$1048576,'C. a Pagar'!$D$7:$D$1048576,'FC 180'!$B84,'C. a Pagar'!$C$7:$C$1048576,'FC 180'!AG$5)</f>
        <v>0</v>
      </c>
      <c r="AH84" s="174">
        <f>SUMIFS('C. a Pagar'!$G$7:$G$1048576,'C. a Pagar'!$D$7:$D$1048576,'FC 180'!$B84,'C. a Pagar'!$C$7:$C$1048576,'FC 180'!AH$5)</f>
        <v>0</v>
      </c>
      <c r="AI84" s="174">
        <f>SUMIFS('C. a Pagar'!$G$7:$G$1048576,'C. a Pagar'!$D$7:$D$1048576,'FC 180'!$B84,'C. a Pagar'!$C$7:$C$1048576,'FC 180'!AI$5)</f>
        <v>0</v>
      </c>
      <c r="AJ84" s="178">
        <f>SUM(E84:AI84)</f>
        <v>0</v>
      </c>
      <c r="AK84" s="174">
        <f>SUMIFS('C. a Pagar'!$G$7:$G$1048576,'C. a Pagar'!$D$7:$D$1048576,'FC 180'!$B84,'C. a Pagar'!$C$7:$C$1048576,'FC 180'!AK$5)</f>
        <v>0</v>
      </c>
      <c r="AL84" s="174">
        <f>SUMIFS('C. a Pagar'!$G$7:$G$1048576,'C. a Pagar'!$D$7:$D$1048576,'FC 180'!$B84,'C. a Pagar'!$C$7:$C$1048576,'FC 180'!AL$5)</f>
        <v>0</v>
      </c>
      <c r="AM84" s="174">
        <f>SUMIFS('C. a Pagar'!$G$7:$G$1048576,'C. a Pagar'!$D$7:$D$1048576,'FC 180'!$B84,'C. a Pagar'!$C$7:$C$1048576,'FC 180'!AM$5)</f>
        <v>0</v>
      </c>
      <c r="AN84" s="174">
        <f>SUMIFS('C. a Pagar'!$G$7:$G$1048576,'C. a Pagar'!$D$7:$D$1048576,'FC 180'!$B84,'C. a Pagar'!$C$7:$C$1048576,'FC 180'!AN$5)</f>
        <v>0</v>
      </c>
      <c r="AO84" s="174">
        <f>SUMIFS('C. a Pagar'!$G$7:$G$1048576,'C. a Pagar'!$D$7:$D$1048576,'FC 180'!$B84,'C. a Pagar'!$C$7:$C$1048576,'FC 180'!AO$5)</f>
        <v>0</v>
      </c>
      <c r="AP84" s="174">
        <f>SUMIFS('C. a Pagar'!$G$7:$G$1048576,'C. a Pagar'!$D$7:$D$1048576,'FC 180'!$B84,'C. a Pagar'!$C$7:$C$1048576,'FC 180'!AP$5)</f>
        <v>0</v>
      </c>
      <c r="AQ84" s="174">
        <f>SUMIFS('C. a Pagar'!$G$7:$G$1048576,'C. a Pagar'!$D$7:$D$1048576,'FC 180'!$B84,'C. a Pagar'!$C$7:$C$1048576,'FC 180'!AQ$5)</f>
        <v>0</v>
      </c>
      <c r="AR84" s="174">
        <f>SUMIFS('C. a Pagar'!$G$7:$G$1048576,'C. a Pagar'!$D$7:$D$1048576,'FC 180'!$B84,'C. a Pagar'!$C$7:$C$1048576,'FC 180'!AR$5)</f>
        <v>0</v>
      </c>
      <c r="AS84" s="174">
        <f>SUMIFS('C. a Pagar'!$G$7:$G$1048576,'C. a Pagar'!$D$7:$D$1048576,'FC 180'!$B84,'C. a Pagar'!$C$7:$C$1048576,'FC 180'!AS$5)</f>
        <v>0</v>
      </c>
      <c r="AT84" s="174">
        <f>SUMIFS('C. a Pagar'!$G$7:$G$1048576,'C. a Pagar'!$D$7:$D$1048576,'FC 180'!$B84,'C. a Pagar'!$C$7:$C$1048576,'FC 180'!AT$5)</f>
        <v>0</v>
      </c>
      <c r="AU84" s="174">
        <f>SUMIFS('C. a Pagar'!$G$7:$G$1048576,'C. a Pagar'!$D$7:$D$1048576,'FC 180'!$B84,'C. a Pagar'!$C$7:$C$1048576,'FC 180'!AU$5)</f>
        <v>0</v>
      </c>
      <c r="AV84" s="174">
        <f>SUMIFS('C. a Pagar'!$G$7:$G$1048576,'C. a Pagar'!$D$7:$D$1048576,'FC 180'!$B84,'C. a Pagar'!$C$7:$C$1048576,'FC 180'!AV$5)</f>
        <v>0</v>
      </c>
      <c r="AW84" s="174">
        <f>SUMIFS('C. a Pagar'!$G$7:$G$1048576,'C. a Pagar'!$D$7:$D$1048576,'FC 180'!$B84,'C. a Pagar'!$C$7:$C$1048576,'FC 180'!AW$5)</f>
        <v>0</v>
      </c>
      <c r="AX84" s="174">
        <f>SUMIFS('C. a Pagar'!$G$7:$G$1048576,'C. a Pagar'!$D$7:$D$1048576,'FC 180'!$B84,'C. a Pagar'!$C$7:$C$1048576,'FC 180'!AX$5)</f>
        <v>0</v>
      </c>
      <c r="AY84" s="174">
        <f>SUMIFS('C. a Pagar'!$G$7:$G$1048576,'C. a Pagar'!$D$7:$D$1048576,'FC 180'!$B84,'C. a Pagar'!$C$7:$C$1048576,'FC 180'!AY$5)</f>
        <v>0</v>
      </c>
      <c r="AZ84" s="174">
        <f>SUMIFS('C. a Pagar'!$G$7:$G$1048576,'C. a Pagar'!$D$7:$D$1048576,'FC 180'!$B84,'C. a Pagar'!$C$7:$C$1048576,'FC 180'!AZ$5)</f>
        <v>0</v>
      </c>
      <c r="BA84" s="174">
        <f>SUMIFS('C. a Pagar'!$G$7:$G$1048576,'C. a Pagar'!$D$7:$D$1048576,'FC 180'!$B84,'C. a Pagar'!$C$7:$C$1048576,'FC 180'!BA$5)</f>
        <v>0</v>
      </c>
      <c r="BB84" s="174">
        <f>SUMIFS('C. a Pagar'!$G$7:$G$1048576,'C. a Pagar'!$D$7:$D$1048576,'FC 180'!$B84,'C. a Pagar'!$C$7:$C$1048576,'FC 180'!BB$5)</f>
        <v>0</v>
      </c>
      <c r="BC84" s="174">
        <f>SUMIFS('C. a Pagar'!$G$7:$G$1048576,'C. a Pagar'!$D$7:$D$1048576,'FC 180'!$B84,'C. a Pagar'!$C$7:$C$1048576,'FC 180'!BC$5)</f>
        <v>0</v>
      </c>
      <c r="BD84" s="174">
        <f>SUMIFS('C. a Pagar'!$G$7:$G$1048576,'C. a Pagar'!$D$7:$D$1048576,'FC 180'!$B84,'C. a Pagar'!$C$7:$C$1048576,'FC 180'!BD$5)</f>
        <v>0</v>
      </c>
      <c r="BE84" s="174">
        <f>SUMIFS('C. a Pagar'!$G$7:$G$1048576,'C. a Pagar'!$D$7:$D$1048576,'FC 180'!$B84,'C. a Pagar'!$C$7:$C$1048576,'FC 180'!BE$5)</f>
        <v>0</v>
      </c>
      <c r="BF84" s="174">
        <f>SUMIFS('C. a Pagar'!$G$7:$G$1048576,'C. a Pagar'!$D$7:$D$1048576,'FC 180'!$B84,'C. a Pagar'!$C$7:$C$1048576,'FC 180'!BF$5)</f>
        <v>0</v>
      </c>
      <c r="BG84" s="174">
        <f>SUMIFS('C. a Pagar'!$G$7:$G$1048576,'C. a Pagar'!$D$7:$D$1048576,'FC 180'!$B84,'C. a Pagar'!$C$7:$C$1048576,'FC 180'!BG$5)</f>
        <v>0</v>
      </c>
      <c r="BH84" s="174">
        <f>SUMIFS('C. a Pagar'!$G$7:$G$1048576,'C. a Pagar'!$D$7:$D$1048576,'FC 180'!$B84,'C. a Pagar'!$C$7:$C$1048576,'FC 180'!BH$5)</f>
        <v>0</v>
      </c>
      <c r="BI84" s="174">
        <f>SUMIFS('C. a Pagar'!$G$7:$G$1048576,'C. a Pagar'!$D$7:$D$1048576,'FC 180'!$B84,'C. a Pagar'!$C$7:$C$1048576,'FC 180'!BI$5)</f>
        <v>0</v>
      </c>
      <c r="BJ84" s="174">
        <f>SUMIFS('C. a Pagar'!$G$7:$G$1048576,'C. a Pagar'!$D$7:$D$1048576,'FC 180'!$B84,'C. a Pagar'!$C$7:$C$1048576,'FC 180'!BJ$5)</f>
        <v>0</v>
      </c>
      <c r="BK84" s="174">
        <f>SUMIFS('C. a Pagar'!$G$7:$G$1048576,'C. a Pagar'!$D$7:$D$1048576,'FC 180'!$B84,'C. a Pagar'!$C$7:$C$1048576,'FC 180'!BK$5)</f>
        <v>0</v>
      </c>
      <c r="BL84" s="174">
        <f>SUMIFS('C. a Pagar'!$G$7:$G$1048576,'C. a Pagar'!$D$7:$D$1048576,'FC 180'!$B84,'C. a Pagar'!$C$7:$C$1048576,'FC 180'!BL$5)</f>
        <v>0</v>
      </c>
      <c r="BM84" s="174">
        <f>SUMIFS('C. a Pagar'!$G$7:$G$1048576,'C. a Pagar'!$D$7:$D$1048576,'FC 180'!$B84,'C. a Pagar'!$C$7:$C$1048576,'FC 180'!BM$5)</f>
        <v>0</v>
      </c>
      <c r="BN84" s="174">
        <f>SUMIFS('C. a Pagar'!$G$7:$G$1048576,'C. a Pagar'!$D$7:$D$1048576,'FC 180'!$B84,'C. a Pagar'!$C$7:$C$1048576,'FC 180'!BN$5)</f>
        <v>0</v>
      </c>
      <c r="BO84" s="178">
        <f t="shared" ref="BO84:BO88" si="130">SUM(AK84:BN84)</f>
        <v>0</v>
      </c>
      <c r="BP84" s="174"/>
      <c r="BQ84" s="174"/>
      <c r="BR84" s="174"/>
      <c r="BS84" s="174"/>
      <c r="BT84" s="174"/>
      <c r="BU84" s="174"/>
      <c r="BV84" s="174"/>
      <c r="BW84" s="174"/>
      <c r="BX84" s="174"/>
      <c r="BY84" s="174"/>
      <c r="BZ84" s="174"/>
      <c r="CA84" s="174"/>
      <c r="CB84" s="174"/>
      <c r="CC84" s="174"/>
      <c r="CD84" s="174"/>
      <c r="CE84" s="174"/>
      <c r="CF84" s="174"/>
      <c r="CG84" s="174"/>
      <c r="CH84" s="174"/>
      <c r="CI84" s="174"/>
      <c r="CJ84" s="174"/>
      <c r="CK84" s="174"/>
      <c r="CL84" s="174"/>
      <c r="CM84" s="174"/>
      <c r="CN84" s="174"/>
      <c r="CO84" s="174"/>
      <c r="CP84" s="174"/>
      <c r="CQ84" s="174"/>
      <c r="CR84" s="174"/>
      <c r="CS84" s="174"/>
      <c r="CT84" s="174"/>
      <c r="CU84" s="178">
        <f t="shared" ref="CU84:CU88" si="131">SUM(BM84:CT84)</f>
        <v>0</v>
      </c>
      <c r="CV84" s="174"/>
      <c r="CW84" s="174"/>
      <c r="CX84" s="174"/>
      <c r="CY84" s="174"/>
      <c r="CZ84" s="174"/>
      <c r="DA84" s="174"/>
      <c r="DB84" s="174"/>
      <c r="DC84" s="174"/>
      <c r="DD84" s="174"/>
      <c r="DE84" s="174"/>
      <c r="DF84" s="174"/>
      <c r="DG84" s="174"/>
      <c r="DH84" s="174"/>
      <c r="DI84" s="174"/>
      <c r="DJ84" s="174"/>
      <c r="DK84" s="174"/>
      <c r="DL84" s="174"/>
      <c r="DM84" s="174"/>
      <c r="DN84" s="174"/>
      <c r="DO84" s="174"/>
      <c r="DP84" s="174"/>
      <c r="DQ84" s="174"/>
      <c r="DR84" s="174"/>
      <c r="DS84" s="174"/>
      <c r="DT84" s="174"/>
      <c r="DU84" s="174"/>
      <c r="DV84" s="174"/>
      <c r="DW84" s="174"/>
      <c r="DX84" s="174"/>
      <c r="DY84" s="174"/>
      <c r="DZ84" s="174"/>
      <c r="EA84" s="178">
        <f t="shared" ref="EA84:EA88" si="132">SUM(CS84:DZ84)</f>
        <v>0</v>
      </c>
      <c r="EB84" s="174"/>
      <c r="EC84" s="174"/>
      <c r="ED84" s="174"/>
      <c r="EE84" s="174"/>
      <c r="EF84" s="174"/>
      <c r="EG84" s="174"/>
      <c r="EH84" s="174"/>
      <c r="EI84" s="174"/>
      <c r="EJ84" s="174"/>
      <c r="EK84" s="174"/>
      <c r="EL84" s="174"/>
      <c r="EM84" s="174"/>
      <c r="EN84" s="174"/>
      <c r="EO84" s="174"/>
      <c r="EP84" s="174"/>
      <c r="EQ84" s="174"/>
      <c r="ER84" s="174"/>
      <c r="ES84" s="174"/>
      <c r="ET84" s="174"/>
      <c r="EU84" s="174"/>
      <c r="EV84" s="174"/>
      <c r="EW84" s="174"/>
      <c r="EX84" s="174"/>
      <c r="EY84" s="174"/>
      <c r="EZ84" s="174"/>
      <c r="FA84" s="174"/>
      <c r="FB84" s="174"/>
      <c r="FC84" s="174"/>
      <c r="FD84" s="178">
        <f>SUM(DX84:FC84)</f>
        <v>0</v>
      </c>
      <c r="FE84" s="174"/>
      <c r="FF84" s="174"/>
      <c r="FG84" s="174"/>
      <c r="FH84" s="174"/>
      <c r="FI84" s="174"/>
      <c r="FJ84" s="174"/>
      <c r="FK84" s="174"/>
      <c r="FL84" s="174"/>
      <c r="FM84" s="174"/>
      <c r="FN84" s="174"/>
      <c r="FO84" s="174"/>
      <c r="FP84" s="174"/>
      <c r="FQ84" s="174"/>
      <c r="FR84" s="174"/>
      <c r="FS84" s="174"/>
      <c r="FT84" s="174"/>
      <c r="FU84" s="174"/>
      <c r="FV84" s="174"/>
      <c r="FW84" s="174"/>
      <c r="FX84" s="174"/>
      <c r="FY84" s="174"/>
      <c r="FZ84" s="174"/>
      <c r="GA84" s="174"/>
      <c r="GB84" s="174"/>
      <c r="GC84" s="174"/>
      <c r="GD84" s="174"/>
      <c r="GE84" s="174"/>
      <c r="GF84" s="174"/>
      <c r="GG84" s="174"/>
      <c r="GH84" s="174"/>
      <c r="GI84" s="174"/>
      <c r="GJ84" s="178">
        <f t="shared" ref="GJ84:GJ88" si="133">SUM(FE84:GI84)</f>
        <v>0</v>
      </c>
      <c r="GK84" s="174"/>
      <c r="GL84" s="174"/>
      <c r="GM84" s="174"/>
      <c r="GN84" s="174"/>
      <c r="GO84" s="174"/>
      <c r="GP84" s="174"/>
      <c r="GQ84" s="174"/>
      <c r="GR84" s="174"/>
      <c r="GS84" s="174"/>
      <c r="GT84" s="174"/>
      <c r="GU84" s="174"/>
      <c r="GV84" s="174"/>
      <c r="GW84" s="174"/>
      <c r="GX84" s="174"/>
      <c r="GY84" s="174"/>
      <c r="GZ84" s="174"/>
      <c r="HA84" s="174"/>
      <c r="HB84" s="174"/>
      <c r="HC84" s="174"/>
      <c r="HD84" s="174"/>
      <c r="HE84" s="174"/>
      <c r="HF84" s="174"/>
      <c r="HG84" s="174"/>
      <c r="HH84" s="174"/>
      <c r="HI84" s="174"/>
      <c r="HJ84" s="174"/>
      <c r="HK84" s="174"/>
      <c r="HL84" s="174"/>
      <c r="HM84" s="174"/>
      <c r="HN84" s="174"/>
    </row>
    <row r="85" spans="1:222" ht="16.5" hidden="1" outlineLevel="1" thickBot="1" x14ac:dyDescent="0.3">
      <c r="A85" s="53">
        <v>80</v>
      </c>
      <c r="B85" s="56" t="str">
        <f>VLOOKUP(A85,Config!$A$8:$B$176,2,0)</f>
        <v>ESTACIONAMENTOS</v>
      </c>
      <c r="C85" s="57"/>
      <c r="D85" s="61"/>
      <c r="E85" s="174">
        <f>SUMIFS('C. a Pagar'!$G$7:$G$1048576,'C. a Pagar'!$D$7:$D$1048576,'FC 180'!$B85,'C. a Pagar'!$C$7:$C$1048576,'FC 180'!E$5)</f>
        <v>0</v>
      </c>
      <c r="F85" s="174">
        <f>SUMIFS('C. a Pagar'!$G$7:$G$1048576,'C. a Pagar'!$D$7:$D$1048576,'FC 180'!$B85,'C. a Pagar'!$C$7:$C$1048576,'FC 180'!F$5)</f>
        <v>0</v>
      </c>
      <c r="G85" s="174">
        <f>SUMIFS('C. a Pagar'!$G$7:$G$1048576,'C. a Pagar'!$D$7:$D$1048576,'FC 180'!$B85,'C. a Pagar'!$C$7:$C$1048576,'FC 180'!G$5)</f>
        <v>0</v>
      </c>
      <c r="H85" s="174">
        <f>SUMIFS('C. a Pagar'!$G$7:$G$1048576,'C. a Pagar'!$D$7:$D$1048576,'FC 180'!$B85,'C. a Pagar'!$C$7:$C$1048576,'FC 180'!H$5)</f>
        <v>0</v>
      </c>
      <c r="I85" s="174">
        <f>SUMIFS('C. a Pagar'!$G$7:$G$1048576,'C. a Pagar'!$D$7:$D$1048576,'FC 180'!$B85,'C. a Pagar'!$C$7:$C$1048576,'FC 180'!I$5)</f>
        <v>0</v>
      </c>
      <c r="J85" s="174">
        <f>SUMIFS('C. a Pagar'!$G$7:$G$1048576,'C. a Pagar'!$D$7:$D$1048576,'FC 180'!$B85,'C. a Pagar'!$C$7:$C$1048576,'FC 180'!J$5)</f>
        <v>0</v>
      </c>
      <c r="K85" s="174">
        <f>SUMIFS('C. a Pagar'!$G$7:$G$1048576,'C. a Pagar'!$D$7:$D$1048576,'FC 180'!$B85,'C. a Pagar'!$C$7:$C$1048576,'FC 180'!K$5)</f>
        <v>0</v>
      </c>
      <c r="L85" s="174">
        <f>SUMIFS('C. a Pagar'!$G$7:$G$1048576,'C. a Pagar'!$D$7:$D$1048576,'FC 180'!$B85,'C. a Pagar'!$C$7:$C$1048576,'FC 180'!L$5)</f>
        <v>0</v>
      </c>
      <c r="M85" s="174">
        <f>SUMIFS('C. a Pagar'!$G$7:$G$1048576,'C. a Pagar'!$D$7:$D$1048576,'FC 180'!$B85,'C. a Pagar'!$C$7:$C$1048576,'FC 180'!M$5)</f>
        <v>0</v>
      </c>
      <c r="N85" s="174">
        <f>SUMIFS('C. a Pagar'!$G$7:$G$1048576,'C. a Pagar'!$D$7:$D$1048576,'FC 180'!$B85,'C. a Pagar'!$C$7:$C$1048576,'FC 180'!N$5)</f>
        <v>0</v>
      </c>
      <c r="O85" s="174">
        <f>SUMIFS('C. a Pagar'!$G$7:$G$1048576,'C. a Pagar'!$D$7:$D$1048576,'FC 180'!$B85,'C. a Pagar'!$C$7:$C$1048576,'FC 180'!O$5)</f>
        <v>0</v>
      </c>
      <c r="P85" s="174">
        <f>SUMIFS('C. a Pagar'!$G$7:$G$1048576,'C. a Pagar'!$D$7:$D$1048576,'FC 180'!$B85,'C. a Pagar'!$C$7:$C$1048576,'FC 180'!P$5)</f>
        <v>0</v>
      </c>
      <c r="Q85" s="174">
        <f>SUMIFS('C. a Pagar'!$G$7:$G$1048576,'C. a Pagar'!$D$7:$D$1048576,'FC 180'!$B85,'C. a Pagar'!$C$7:$C$1048576,'FC 180'!Q$5)</f>
        <v>0</v>
      </c>
      <c r="R85" s="174">
        <f>SUMIFS('C. a Pagar'!$G$7:$G$1048576,'C. a Pagar'!$D$7:$D$1048576,'FC 180'!$B85,'C. a Pagar'!$C$7:$C$1048576,'FC 180'!R$5)</f>
        <v>0</v>
      </c>
      <c r="S85" s="174">
        <f>SUMIFS('C. a Pagar'!$G$7:$G$1048576,'C. a Pagar'!$D$7:$D$1048576,'FC 180'!$B85,'C. a Pagar'!$C$7:$C$1048576,'FC 180'!S$5)</f>
        <v>0</v>
      </c>
      <c r="T85" s="174">
        <f>SUMIFS('C. a Pagar'!$G$7:$G$1048576,'C. a Pagar'!$D$7:$D$1048576,'FC 180'!$B85,'C. a Pagar'!$C$7:$C$1048576,'FC 180'!T$5)</f>
        <v>0</v>
      </c>
      <c r="U85" s="174">
        <f>SUMIFS('C. a Pagar'!$G$7:$G$1048576,'C. a Pagar'!$D$7:$D$1048576,'FC 180'!$B85,'C. a Pagar'!$C$7:$C$1048576,'FC 180'!U$5)</f>
        <v>0</v>
      </c>
      <c r="V85" s="174">
        <f>SUMIFS('C. a Pagar'!$G$7:$G$1048576,'C. a Pagar'!$D$7:$D$1048576,'FC 180'!$B85,'C. a Pagar'!$C$7:$C$1048576,'FC 180'!V$5)</f>
        <v>0</v>
      </c>
      <c r="W85" s="174">
        <f>SUMIFS('C. a Pagar'!$G$7:$G$1048576,'C. a Pagar'!$D$7:$D$1048576,'FC 180'!$B85,'C. a Pagar'!$C$7:$C$1048576,'FC 180'!W$5)</f>
        <v>0</v>
      </c>
      <c r="X85" s="174">
        <f>SUMIFS('C. a Pagar'!$G$7:$G$1048576,'C. a Pagar'!$D$7:$D$1048576,'FC 180'!$B85,'C. a Pagar'!$C$7:$C$1048576,'FC 180'!X$5)</f>
        <v>0</v>
      </c>
      <c r="Y85" s="174">
        <f>SUMIFS('C. a Pagar'!$G$7:$G$1048576,'C. a Pagar'!$D$7:$D$1048576,'FC 180'!$B85,'C. a Pagar'!$C$7:$C$1048576,'FC 180'!Y$5)</f>
        <v>0</v>
      </c>
      <c r="Z85" s="174">
        <f>SUMIFS('C. a Pagar'!$G$7:$G$1048576,'C. a Pagar'!$D$7:$D$1048576,'FC 180'!$B85,'C. a Pagar'!$C$7:$C$1048576,'FC 180'!Z$5)</f>
        <v>0</v>
      </c>
      <c r="AA85" s="174">
        <f>SUMIFS('C. a Pagar'!$G$7:$G$1048576,'C. a Pagar'!$D$7:$D$1048576,'FC 180'!$B85,'C. a Pagar'!$C$7:$C$1048576,'FC 180'!AA$5)</f>
        <v>0</v>
      </c>
      <c r="AB85" s="174">
        <f>SUMIFS('C. a Pagar'!$G$7:$G$1048576,'C. a Pagar'!$D$7:$D$1048576,'FC 180'!$B85,'C. a Pagar'!$C$7:$C$1048576,'FC 180'!AB$5)</f>
        <v>0</v>
      </c>
      <c r="AC85" s="174">
        <f>SUMIFS('C. a Pagar'!$G$7:$G$1048576,'C. a Pagar'!$D$7:$D$1048576,'FC 180'!$B85,'C. a Pagar'!$C$7:$C$1048576,'FC 180'!AC$5)</f>
        <v>0</v>
      </c>
      <c r="AD85" s="174">
        <f>SUMIFS('C. a Pagar'!$G$7:$G$1048576,'C. a Pagar'!$D$7:$D$1048576,'FC 180'!$B85,'C. a Pagar'!$C$7:$C$1048576,'FC 180'!AD$5)</f>
        <v>0</v>
      </c>
      <c r="AE85" s="174">
        <f>SUMIFS('C. a Pagar'!$G$7:$G$1048576,'C. a Pagar'!$D$7:$D$1048576,'FC 180'!$B85,'C. a Pagar'!$C$7:$C$1048576,'FC 180'!AE$5)</f>
        <v>0</v>
      </c>
      <c r="AF85" s="174">
        <f>SUMIFS('C. a Pagar'!$G$7:$G$1048576,'C. a Pagar'!$D$7:$D$1048576,'FC 180'!$B85,'C. a Pagar'!$C$7:$C$1048576,'FC 180'!AF$5)</f>
        <v>0</v>
      </c>
      <c r="AG85" s="174">
        <f>SUMIFS('C. a Pagar'!$G$7:$G$1048576,'C. a Pagar'!$D$7:$D$1048576,'FC 180'!$B85,'C. a Pagar'!$C$7:$C$1048576,'FC 180'!AG$5)</f>
        <v>0</v>
      </c>
      <c r="AH85" s="174">
        <f>SUMIFS('C. a Pagar'!$G$7:$G$1048576,'C. a Pagar'!$D$7:$D$1048576,'FC 180'!$B85,'C. a Pagar'!$C$7:$C$1048576,'FC 180'!AH$5)</f>
        <v>0</v>
      </c>
      <c r="AI85" s="174">
        <f>SUMIFS('C. a Pagar'!$G$7:$G$1048576,'C. a Pagar'!$D$7:$D$1048576,'FC 180'!$B85,'C. a Pagar'!$C$7:$C$1048576,'FC 180'!AI$5)</f>
        <v>0</v>
      </c>
      <c r="AJ85" s="179">
        <f>SUM(E85:AI85)</f>
        <v>0</v>
      </c>
      <c r="AK85" s="174">
        <f>SUMIFS('C. a Pagar'!$G$7:$G$1048576,'C. a Pagar'!$D$7:$D$1048576,'FC 180'!$B85,'C. a Pagar'!$C$7:$C$1048576,'FC 180'!AK$5)</f>
        <v>0</v>
      </c>
      <c r="AL85" s="174">
        <f>SUMIFS('C. a Pagar'!$G$7:$G$1048576,'C. a Pagar'!$D$7:$D$1048576,'FC 180'!$B85,'C. a Pagar'!$C$7:$C$1048576,'FC 180'!AL$5)</f>
        <v>0</v>
      </c>
      <c r="AM85" s="174">
        <f>SUMIFS('C. a Pagar'!$G$7:$G$1048576,'C. a Pagar'!$D$7:$D$1048576,'FC 180'!$B85,'C. a Pagar'!$C$7:$C$1048576,'FC 180'!AM$5)</f>
        <v>0</v>
      </c>
      <c r="AN85" s="174">
        <f>SUMIFS('C. a Pagar'!$G$7:$G$1048576,'C. a Pagar'!$D$7:$D$1048576,'FC 180'!$B85,'C. a Pagar'!$C$7:$C$1048576,'FC 180'!AN$5)</f>
        <v>0</v>
      </c>
      <c r="AO85" s="174">
        <f>SUMIFS('C. a Pagar'!$G$7:$G$1048576,'C. a Pagar'!$D$7:$D$1048576,'FC 180'!$B85,'C. a Pagar'!$C$7:$C$1048576,'FC 180'!AO$5)</f>
        <v>0</v>
      </c>
      <c r="AP85" s="174">
        <f>SUMIFS('C. a Pagar'!$G$7:$G$1048576,'C. a Pagar'!$D$7:$D$1048576,'FC 180'!$B85,'C. a Pagar'!$C$7:$C$1048576,'FC 180'!AP$5)</f>
        <v>0</v>
      </c>
      <c r="AQ85" s="174">
        <f>SUMIFS('C. a Pagar'!$G$7:$G$1048576,'C. a Pagar'!$D$7:$D$1048576,'FC 180'!$B85,'C. a Pagar'!$C$7:$C$1048576,'FC 180'!AQ$5)</f>
        <v>0</v>
      </c>
      <c r="AR85" s="174">
        <f>SUMIFS('C. a Pagar'!$G$7:$G$1048576,'C. a Pagar'!$D$7:$D$1048576,'FC 180'!$B85,'C. a Pagar'!$C$7:$C$1048576,'FC 180'!AR$5)</f>
        <v>0</v>
      </c>
      <c r="AS85" s="174">
        <f>SUMIFS('C. a Pagar'!$G$7:$G$1048576,'C. a Pagar'!$D$7:$D$1048576,'FC 180'!$B85,'C. a Pagar'!$C$7:$C$1048576,'FC 180'!AS$5)</f>
        <v>0</v>
      </c>
      <c r="AT85" s="174">
        <f>SUMIFS('C. a Pagar'!$G$7:$G$1048576,'C. a Pagar'!$D$7:$D$1048576,'FC 180'!$B85,'C. a Pagar'!$C$7:$C$1048576,'FC 180'!AT$5)</f>
        <v>0</v>
      </c>
      <c r="AU85" s="174">
        <f>SUMIFS('C. a Pagar'!$G$7:$G$1048576,'C. a Pagar'!$D$7:$D$1048576,'FC 180'!$B85,'C. a Pagar'!$C$7:$C$1048576,'FC 180'!AU$5)</f>
        <v>0</v>
      </c>
      <c r="AV85" s="174">
        <f>SUMIFS('C. a Pagar'!$G$7:$G$1048576,'C. a Pagar'!$D$7:$D$1048576,'FC 180'!$B85,'C. a Pagar'!$C$7:$C$1048576,'FC 180'!AV$5)</f>
        <v>0</v>
      </c>
      <c r="AW85" s="174">
        <f>SUMIFS('C. a Pagar'!$G$7:$G$1048576,'C. a Pagar'!$D$7:$D$1048576,'FC 180'!$B85,'C. a Pagar'!$C$7:$C$1048576,'FC 180'!AW$5)</f>
        <v>0</v>
      </c>
      <c r="AX85" s="174">
        <f>SUMIFS('C. a Pagar'!$G$7:$G$1048576,'C. a Pagar'!$D$7:$D$1048576,'FC 180'!$B85,'C. a Pagar'!$C$7:$C$1048576,'FC 180'!AX$5)</f>
        <v>0</v>
      </c>
      <c r="AY85" s="174">
        <f>SUMIFS('C. a Pagar'!$G$7:$G$1048576,'C. a Pagar'!$D$7:$D$1048576,'FC 180'!$B85,'C. a Pagar'!$C$7:$C$1048576,'FC 180'!AY$5)</f>
        <v>0</v>
      </c>
      <c r="AZ85" s="174">
        <f>SUMIFS('C. a Pagar'!$G$7:$G$1048576,'C. a Pagar'!$D$7:$D$1048576,'FC 180'!$B85,'C. a Pagar'!$C$7:$C$1048576,'FC 180'!AZ$5)</f>
        <v>0</v>
      </c>
      <c r="BA85" s="174">
        <f>SUMIFS('C. a Pagar'!$G$7:$G$1048576,'C. a Pagar'!$D$7:$D$1048576,'FC 180'!$B85,'C. a Pagar'!$C$7:$C$1048576,'FC 180'!BA$5)</f>
        <v>0</v>
      </c>
      <c r="BB85" s="174">
        <f>SUMIFS('C. a Pagar'!$G$7:$G$1048576,'C. a Pagar'!$D$7:$D$1048576,'FC 180'!$B85,'C. a Pagar'!$C$7:$C$1048576,'FC 180'!BB$5)</f>
        <v>0</v>
      </c>
      <c r="BC85" s="174">
        <f>SUMIFS('C. a Pagar'!$G$7:$G$1048576,'C. a Pagar'!$D$7:$D$1048576,'FC 180'!$B85,'C. a Pagar'!$C$7:$C$1048576,'FC 180'!BC$5)</f>
        <v>0</v>
      </c>
      <c r="BD85" s="174">
        <f>SUMIFS('C. a Pagar'!$G$7:$G$1048576,'C. a Pagar'!$D$7:$D$1048576,'FC 180'!$B85,'C. a Pagar'!$C$7:$C$1048576,'FC 180'!BD$5)</f>
        <v>0</v>
      </c>
      <c r="BE85" s="174">
        <f>SUMIFS('C. a Pagar'!$G$7:$G$1048576,'C. a Pagar'!$D$7:$D$1048576,'FC 180'!$B85,'C. a Pagar'!$C$7:$C$1048576,'FC 180'!BE$5)</f>
        <v>0</v>
      </c>
      <c r="BF85" s="174">
        <f>SUMIFS('C. a Pagar'!$G$7:$G$1048576,'C. a Pagar'!$D$7:$D$1048576,'FC 180'!$B85,'C. a Pagar'!$C$7:$C$1048576,'FC 180'!BF$5)</f>
        <v>0</v>
      </c>
      <c r="BG85" s="174">
        <f>SUMIFS('C. a Pagar'!$G$7:$G$1048576,'C. a Pagar'!$D$7:$D$1048576,'FC 180'!$B85,'C. a Pagar'!$C$7:$C$1048576,'FC 180'!BG$5)</f>
        <v>0</v>
      </c>
      <c r="BH85" s="174">
        <f>SUMIFS('C. a Pagar'!$G$7:$G$1048576,'C. a Pagar'!$D$7:$D$1048576,'FC 180'!$B85,'C. a Pagar'!$C$7:$C$1048576,'FC 180'!BH$5)</f>
        <v>0</v>
      </c>
      <c r="BI85" s="174">
        <f>SUMIFS('C. a Pagar'!$G$7:$G$1048576,'C. a Pagar'!$D$7:$D$1048576,'FC 180'!$B85,'C. a Pagar'!$C$7:$C$1048576,'FC 180'!BI$5)</f>
        <v>0</v>
      </c>
      <c r="BJ85" s="174">
        <f>SUMIFS('C. a Pagar'!$G$7:$G$1048576,'C. a Pagar'!$D$7:$D$1048576,'FC 180'!$B85,'C. a Pagar'!$C$7:$C$1048576,'FC 180'!BJ$5)</f>
        <v>0</v>
      </c>
      <c r="BK85" s="174">
        <f>SUMIFS('C. a Pagar'!$G$7:$G$1048576,'C. a Pagar'!$D$7:$D$1048576,'FC 180'!$B85,'C. a Pagar'!$C$7:$C$1048576,'FC 180'!BK$5)</f>
        <v>0</v>
      </c>
      <c r="BL85" s="174">
        <f>SUMIFS('C. a Pagar'!$G$7:$G$1048576,'C. a Pagar'!$D$7:$D$1048576,'FC 180'!$B85,'C. a Pagar'!$C$7:$C$1048576,'FC 180'!BL$5)</f>
        <v>0</v>
      </c>
      <c r="BM85" s="174">
        <f>SUMIFS('C. a Pagar'!$G$7:$G$1048576,'C. a Pagar'!$D$7:$D$1048576,'FC 180'!$B85,'C. a Pagar'!$C$7:$C$1048576,'FC 180'!BM$5)</f>
        <v>0</v>
      </c>
      <c r="BN85" s="174">
        <f>SUMIFS('C. a Pagar'!$G$7:$G$1048576,'C. a Pagar'!$D$7:$D$1048576,'FC 180'!$B85,'C. a Pagar'!$C$7:$C$1048576,'FC 180'!BN$5)</f>
        <v>0</v>
      </c>
      <c r="BO85" s="179">
        <f t="shared" si="130"/>
        <v>0</v>
      </c>
      <c r="BP85" s="174"/>
      <c r="BQ85" s="174"/>
      <c r="BR85" s="174"/>
      <c r="BS85" s="174"/>
      <c r="BT85" s="174"/>
      <c r="BU85" s="174"/>
      <c r="BV85" s="174"/>
      <c r="BW85" s="174"/>
      <c r="BX85" s="174"/>
      <c r="BY85" s="174"/>
      <c r="BZ85" s="174"/>
      <c r="CA85" s="174"/>
      <c r="CB85" s="174"/>
      <c r="CC85" s="174"/>
      <c r="CD85" s="174"/>
      <c r="CE85" s="174"/>
      <c r="CF85" s="174"/>
      <c r="CG85" s="174"/>
      <c r="CH85" s="174"/>
      <c r="CI85" s="174"/>
      <c r="CJ85" s="174"/>
      <c r="CK85" s="174"/>
      <c r="CL85" s="174"/>
      <c r="CM85" s="174"/>
      <c r="CN85" s="174"/>
      <c r="CO85" s="174"/>
      <c r="CP85" s="174"/>
      <c r="CQ85" s="174"/>
      <c r="CR85" s="174"/>
      <c r="CS85" s="174"/>
      <c r="CT85" s="174"/>
      <c r="CU85" s="179">
        <f t="shared" si="131"/>
        <v>0</v>
      </c>
      <c r="CV85" s="174"/>
      <c r="CW85" s="174"/>
      <c r="CX85" s="174"/>
      <c r="CY85" s="174"/>
      <c r="CZ85" s="174"/>
      <c r="DA85" s="174"/>
      <c r="DB85" s="174"/>
      <c r="DC85" s="174"/>
      <c r="DD85" s="174"/>
      <c r="DE85" s="174"/>
      <c r="DF85" s="174"/>
      <c r="DG85" s="174"/>
      <c r="DH85" s="174"/>
      <c r="DI85" s="174"/>
      <c r="DJ85" s="174"/>
      <c r="DK85" s="174"/>
      <c r="DL85" s="174"/>
      <c r="DM85" s="174"/>
      <c r="DN85" s="174"/>
      <c r="DO85" s="174"/>
      <c r="DP85" s="174"/>
      <c r="DQ85" s="174"/>
      <c r="DR85" s="174"/>
      <c r="DS85" s="174"/>
      <c r="DT85" s="174"/>
      <c r="DU85" s="174"/>
      <c r="DV85" s="174"/>
      <c r="DW85" s="174"/>
      <c r="DX85" s="174"/>
      <c r="DY85" s="174"/>
      <c r="DZ85" s="174"/>
      <c r="EA85" s="179">
        <f t="shared" si="132"/>
        <v>0</v>
      </c>
      <c r="EB85" s="174"/>
      <c r="EC85" s="174"/>
      <c r="ED85" s="174"/>
      <c r="EE85" s="174"/>
      <c r="EF85" s="174"/>
      <c r="EG85" s="174"/>
      <c r="EH85" s="174"/>
      <c r="EI85" s="174"/>
      <c r="EJ85" s="174"/>
      <c r="EK85" s="174"/>
      <c r="EL85" s="174"/>
      <c r="EM85" s="174"/>
      <c r="EN85" s="174"/>
      <c r="EO85" s="174"/>
      <c r="EP85" s="174"/>
      <c r="EQ85" s="174"/>
      <c r="ER85" s="174"/>
      <c r="ES85" s="174"/>
      <c r="ET85" s="174"/>
      <c r="EU85" s="174"/>
      <c r="EV85" s="174"/>
      <c r="EW85" s="174"/>
      <c r="EX85" s="174"/>
      <c r="EY85" s="174"/>
      <c r="EZ85" s="174"/>
      <c r="FA85" s="174"/>
      <c r="FB85" s="174"/>
      <c r="FC85" s="174"/>
      <c r="FD85" s="179">
        <f>SUM(DX85:FC85)</f>
        <v>0</v>
      </c>
      <c r="FE85" s="174"/>
      <c r="FF85" s="174"/>
      <c r="FG85" s="174"/>
      <c r="FH85" s="174"/>
      <c r="FI85" s="174"/>
      <c r="FJ85" s="174"/>
      <c r="FK85" s="174"/>
      <c r="FL85" s="174"/>
      <c r="FM85" s="174"/>
      <c r="FN85" s="174"/>
      <c r="FO85" s="174"/>
      <c r="FP85" s="174"/>
      <c r="FQ85" s="174"/>
      <c r="FR85" s="174"/>
      <c r="FS85" s="174"/>
      <c r="FT85" s="174"/>
      <c r="FU85" s="174"/>
      <c r="FV85" s="174"/>
      <c r="FW85" s="174"/>
      <c r="FX85" s="174"/>
      <c r="FY85" s="174"/>
      <c r="FZ85" s="174"/>
      <c r="GA85" s="174"/>
      <c r="GB85" s="174"/>
      <c r="GC85" s="174"/>
      <c r="GD85" s="174"/>
      <c r="GE85" s="174"/>
      <c r="GF85" s="174"/>
      <c r="GG85" s="174"/>
      <c r="GH85" s="174"/>
      <c r="GI85" s="174"/>
      <c r="GJ85" s="179">
        <f t="shared" si="133"/>
        <v>0</v>
      </c>
      <c r="GK85" s="174"/>
      <c r="GL85" s="174"/>
      <c r="GM85" s="174"/>
      <c r="GN85" s="174"/>
      <c r="GO85" s="174"/>
      <c r="GP85" s="174"/>
      <c r="GQ85" s="174"/>
      <c r="GR85" s="174"/>
      <c r="GS85" s="174"/>
      <c r="GT85" s="174"/>
      <c r="GU85" s="174"/>
      <c r="GV85" s="174"/>
      <c r="GW85" s="174"/>
      <c r="GX85" s="174"/>
      <c r="GY85" s="174"/>
      <c r="GZ85" s="174"/>
      <c r="HA85" s="174"/>
      <c r="HB85" s="174"/>
      <c r="HC85" s="174"/>
      <c r="HD85" s="174"/>
      <c r="HE85" s="174"/>
      <c r="HF85" s="174"/>
      <c r="HG85" s="174"/>
      <c r="HH85" s="174"/>
      <c r="HI85" s="174"/>
      <c r="HJ85" s="174"/>
      <c r="HK85" s="174"/>
      <c r="HL85" s="174"/>
      <c r="HM85" s="174"/>
      <c r="HN85" s="174"/>
    </row>
    <row r="86" spans="1:222" ht="16.5" hidden="1" outlineLevel="1" thickBot="1" x14ac:dyDescent="0.3">
      <c r="A86" s="53">
        <v>81</v>
      </c>
      <c r="B86" s="56" t="str">
        <f>VLOOKUP(A86,Config!$A$8:$B$176,2,0)</f>
        <v>MANUTENÇÃO DE VEÍCULOS</v>
      </c>
      <c r="C86" s="57"/>
      <c r="D86" s="61"/>
      <c r="E86" s="174">
        <f>SUMIFS('C. a Pagar'!$G$7:$G$1048576,'C. a Pagar'!$D$7:$D$1048576,'FC 180'!$B86,'C. a Pagar'!$C$7:$C$1048576,'FC 180'!E$5)</f>
        <v>0</v>
      </c>
      <c r="F86" s="174">
        <f>SUMIFS('C. a Pagar'!$G$7:$G$1048576,'C. a Pagar'!$D$7:$D$1048576,'FC 180'!$B86,'C. a Pagar'!$C$7:$C$1048576,'FC 180'!F$5)</f>
        <v>0</v>
      </c>
      <c r="G86" s="174">
        <f>SUMIFS('C. a Pagar'!$G$7:$G$1048576,'C. a Pagar'!$D$7:$D$1048576,'FC 180'!$B86,'C. a Pagar'!$C$7:$C$1048576,'FC 180'!G$5)</f>
        <v>0</v>
      </c>
      <c r="H86" s="174">
        <f>SUMIFS('C. a Pagar'!$G$7:$G$1048576,'C. a Pagar'!$D$7:$D$1048576,'FC 180'!$B86,'C. a Pagar'!$C$7:$C$1048576,'FC 180'!H$5)</f>
        <v>0</v>
      </c>
      <c r="I86" s="174">
        <f>SUMIFS('C. a Pagar'!$G$7:$G$1048576,'C. a Pagar'!$D$7:$D$1048576,'FC 180'!$B86,'C. a Pagar'!$C$7:$C$1048576,'FC 180'!I$5)</f>
        <v>0</v>
      </c>
      <c r="J86" s="174">
        <f>SUMIFS('C. a Pagar'!$G$7:$G$1048576,'C. a Pagar'!$D$7:$D$1048576,'FC 180'!$B86,'C. a Pagar'!$C$7:$C$1048576,'FC 180'!J$5)</f>
        <v>0</v>
      </c>
      <c r="K86" s="174">
        <f>SUMIFS('C. a Pagar'!$G$7:$G$1048576,'C. a Pagar'!$D$7:$D$1048576,'FC 180'!$B86,'C. a Pagar'!$C$7:$C$1048576,'FC 180'!K$5)</f>
        <v>0</v>
      </c>
      <c r="L86" s="174">
        <f>SUMIFS('C. a Pagar'!$G$7:$G$1048576,'C. a Pagar'!$D$7:$D$1048576,'FC 180'!$B86,'C. a Pagar'!$C$7:$C$1048576,'FC 180'!L$5)</f>
        <v>0</v>
      </c>
      <c r="M86" s="174">
        <f>SUMIFS('C. a Pagar'!$G$7:$G$1048576,'C. a Pagar'!$D$7:$D$1048576,'FC 180'!$B86,'C. a Pagar'!$C$7:$C$1048576,'FC 180'!M$5)</f>
        <v>0</v>
      </c>
      <c r="N86" s="174">
        <f>SUMIFS('C. a Pagar'!$G$7:$G$1048576,'C. a Pagar'!$D$7:$D$1048576,'FC 180'!$B86,'C. a Pagar'!$C$7:$C$1048576,'FC 180'!N$5)</f>
        <v>0</v>
      </c>
      <c r="O86" s="174">
        <f>SUMIFS('C. a Pagar'!$G$7:$G$1048576,'C. a Pagar'!$D$7:$D$1048576,'FC 180'!$B86,'C. a Pagar'!$C$7:$C$1048576,'FC 180'!O$5)</f>
        <v>0</v>
      </c>
      <c r="P86" s="174">
        <f>SUMIFS('C. a Pagar'!$G$7:$G$1048576,'C. a Pagar'!$D$7:$D$1048576,'FC 180'!$B86,'C. a Pagar'!$C$7:$C$1048576,'FC 180'!P$5)</f>
        <v>0</v>
      </c>
      <c r="Q86" s="174">
        <f>SUMIFS('C. a Pagar'!$G$7:$G$1048576,'C. a Pagar'!$D$7:$D$1048576,'FC 180'!$B86,'C. a Pagar'!$C$7:$C$1048576,'FC 180'!Q$5)</f>
        <v>0</v>
      </c>
      <c r="R86" s="174">
        <f>SUMIFS('C. a Pagar'!$G$7:$G$1048576,'C. a Pagar'!$D$7:$D$1048576,'FC 180'!$B86,'C. a Pagar'!$C$7:$C$1048576,'FC 180'!R$5)</f>
        <v>0</v>
      </c>
      <c r="S86" s="174">
        <f>SUMIFS('C. a Pagar'!$G$7:$G$1048576,'C. a Pagar'!$D$7:$D$1048576,'FC 180'!$B86,'C. a Pagar'!$C$7:$C$1048576,'FC 180'!S$5)</f>
        <v>0</v>
      </c>
      <c r="T86" s="174">
        <f>SUMIFS('C. a Pagar'!$G$7:$G$1048576,'C. a Pagar'!$D$7:$D$1048576,'FC 180'!$B86,'C. a Pagar'!$C$7:$C$1048576,'FC 180'!T$5)</f>
        <v>0</v>
      </c>
      <c r="U86" s="174">
        <f>SUMIFS('C. a Pagar'!$G$7:$G$1048576,'C. a Pagar'!$D$7:$D$1048576,'FC 180'!$B86,'C. a Pagar'!$C$7:$C$1048576,'FC 180'!U$5)</f>
        <v>0</v>
      </c>
      <c r="V86" s="174">
        <f>SUMIFS('C. a Pagar'!$G$7:$G$1048576,'C. a Pagar'!$D$7:$D$1048576,'FC 180'!$B86,'C. a Pagar'!$C$7:$C$1048576,'FC 180'!V$5)</f>
        <v>0</v>
      </c>
      <c r="W86" s="174">
        <f>SUMIFS('C. a Pagar'!$G$7:$G$1048576,'C. a Pagar'!$D$7:$D$1048576,'FC 180'!$B86,'C. a Pagar'!$C$7:$C$1048576,'FC 180'!W$5)</f>
        <v>0</v>
      </c>
      <c r="X86" s="174">
        <f>SUMIFS('C. a Pagar'!$G$7:$G$1048576,'C. a Pagar'!$D$7:$D$1048576,'FC 180'!$B86,'C. a Pagar'!$C$7:$C$1048576,'FC 180'!X$5)</f>
        <v>0</v>
      </c>
      <c r="Y86" s="174">
        <f>SUMIFS('C. a Pagar'!$G$7:$G$1048576,'C. a Pagar'!$D$7:$D$1048576,'FC 180'!$B86,'C. a Pagar'!$C$7:$C$1048576,'FC 180'!Y$5)</f>
        <v>0</v>
      </c>
      <c r="Z86" s="174">
        <f>SUMIFS('C. a Pagar'!$G$7:$G$1048576,'C. a Pagar'!$D$7:$D$1048576,'FC 180'!$B86,'C. a Pagar'!$C$7:$C$1048576,'FC 180'!Z$5)</f>
        <v>0</v>
      </c>
      <c r="AA86" s="174">
        <f>SUMIFS('C. a Pagar'!$G$7:$G$1048576,'C. a Pagar'!$D$7:$D$1048576,'FC 180'!$B86,'C. a Pagar'!$C$7:$C$1048576,'FC 180'!AA$5)</f>
        <v>0</v>
      </c>
      <c r="AB86" s="174">
        <f>SUMIFS('C. a Pagar'!$G$7:$G$1048576,'C. a Pagar'!$D$7:$D$1048576,'FC 180'!$B86,'C. a Pagar'!$C$7:$C$1048576,'FC 180'!AB$5)</f>
        <v>0</v>
      </c>
      <c r="AC86" s="174">
        <f>SUMIFS('C. a Pagar'!$G$7:$G$1048576,'C. a Pagar'!$D$7:$D$1048576,'FC 180'!$B86,'C. a Pagar'!$C$7:$C$1048576,'FC 180'!AC$5)</f>
        <v>0</v>
      </c>
      <c r="AD86" s="174">
        <f>SUMIFS('C. a Pagar'!$G$7:$G$1048576,'C. a Pagar'!$D$7:$D$1048576,'FC 180'!$B86,'C. a Pagar'!$C$7:$C$1048576,'FC 180'!AD$5)</f>
        <v>0</v>
      </c>
      <c r="AE86" s="174">
        <f>SUMIFS('C. a Pagar'!$G$7:$G$1048576,'C. a Pagar'!$D$7:$D$1048576,'FC 180'!$B86,'C. a Pagar'!$C$7:$C$1048576,'FC 180'!AE$5)</f>
        <v>0</v>
      </c>
      <c r="AF86" s="174">
        <f>SUMIFS('C. a Pagar'!$G$7:$G$1048576,'C. a Pagar'!$D$7:$D$1048576,'FC 180'!$B86,'C. a Pagar'!$C$7:$C$1048576,'FC 180'!AF$5)</f>
        <v>0</v>
      </c>
      <c r="AG86" s="174">
        <f>SUMIFS('C. a Pagar'!$G$7:$G$1048576,'C. a Pagar'!$D$7:$D$1048576,'FC 180'!$B86,'C. a Pagar'!$C$7:$C$1048576,'FC 180'!AG$5)</f>
        <v>0</v>
      </c>
      <c r="AH86" s="174">
        <f>SUMIFS('C. a Pagar'!$G$7:$G$1048576,'C. a Pagar'!$D$7:$D$1048576,'FC 180'!$B86,'C. a Pagar'!$C$7:$C$1048576,'FC 180'!AH$5)</f>
        <v>0</v>
      </c>
      <c r="AI86" s="174">
        <f>SUMIFS('C. a Pagar'!$G$7:$G$1048576,'C. a Pagar'!$D$7:$D$1048576,'FC 180'!$B86,'C. a Pagar'!$C$7:$C$1048576,'FC 180'!AI$5)</f>
        <v>0</v>
      </c>
      <c r="AJ86" s="179">
        <f>SUM(E86:AI86)</f>
        <v>0</v>
      </c>
      <c r="AK86" s="174">
        <f>SUMIFS('C. a Pagar'!$G$7:$G$1048576,'C. a Pagar'!$D$7:$D$1048576,'FC 180'!$B86,'C. a Pagar'!$C$7:$C$1048576,'FC 180'!AK$5)</f>
        <v>0</v>
      </c>
      <c r="AL86" s="174">
        <f>SUMIFS('C. a Pagar'!$G$7:$G$1048576,'C. a Pagar'!$D$7:$D$1048576,'FC 180'!$B86,'C. a Pagar'!$C$7:$C$1048576,'FC 180'!AL$5)</f>
        <v>0</v>
      </c>
      <c r="AM86" s="174">
        <f>SUMIFS('C. a Pagar'!$G$7:$G$1048576,'C. a Pagar'!$D$7:$D$1048576,'FC 180'!$B86,'C. a Pagar'!$C$7:$C$1048576,'FC 180'!AM$5)</f>
        <v>0</v>
      </c>
      <c r="AN86" s="174">
        <f>SUMIFS('C. a Pagar'!$G$7:$G$1048576,'C. a Pagar'!$D$7:$D$1048576,'FC 180'!$B86,'C. a Pagar'!$C$7:$C$1048576,'FC 180'!AN$5)</f>
        <v>0</v>
      </c>
      <c r="AO86" s="174">
        <f>SUMIFS('C. a Pagar'!$G$7:$G$1048576,'C. a Pagar'!$D$7:$D$1048576,'FC 180'!$B86,'C. a Pagar'!$C$7:$C$1048576,'FC 180'!AO$5)</f>
        <v>0</v>
      </c>
      <c r="AP86" s="174">
        <f>SUMIFS('C. a Pagar'!$G$7:$G$1048576,'C. a Pagar'!$D$7:$D$1048576,'FC 180'!$B86,'C. a Pagar'!$C$7:$C$1048576,'FC 180'!AP$5)</f>
        <v>0</v>
      </c>
      <c r="AQ86" s="174">
        <f>SUMIFS('C. a Pagar'!$G$7:$G$1048576,'C. a Pagar'!$D$7:$D$1048576,'FC 180'!$B86,'C. a Pagar'!$C$7:$C$1048576,'FC 180'!AQ$5)</f>
        <v>0</v>
      </c>
      <c r="AR86" s="174">
        <f>SUMIFS('C. a Pagar'!$G$7:$G$1048576,'C. a Pagar'!$D$7:$D$1048576,'FC 180'!$B86,'C. a Pagar'!$C$7:$C$1048576,'FC 180'!AR$5)</f>
        <v>0</v>
      </c>
      <c r="AS86" s="174">
        <f>SUMIFS('C. a Pagar'!$G$7:$G$1048576,'C. a Pagar'!$D$7:$D$1048576,'FC 180'!$B86,'C. a Pagar'!$C$7:$C$1048576,'FC 180'!AS$5)</f>
        <v>0</v>
      </c>
      <c r="AT86" s="174">
        <f>SUMIFS('C. a Pagar'!$G$7:$G$1048576,'C. a Pagar'!$D$7:$D$1048576,'FC 180'!$B86,'C. a Pagar'!$C$7:$C$1048576,'FC 180'!AT$5)</f>
        <v>0</v>
      </c>
      <c r="AU86" s="174">
        <f>SUMIFS('C. a Pagar'!$G$7:$G$1048576,'C. a Pagar'!$D$7:$D$1048576,'FC 180'!$B86,'C. a Pagar'!$C$7:$C$1048576,'FC 180'!AU$5)</f>
        <v>0</v>
      </c>
      <c r="AV86" s="174">
        <f>SUMIFS('C. a Pagar'!$G$7:$G$1048576,'C. a Pagar'!$D$7:$D$1048576,'FC 180'!$B86,'C. a Pagar'!$C$7:$C$1048576,'FC 180'!AV$5)</f>
        <v>0</v>
      </c>
      <c r="AW86" s="174">
        <f>SUMIFS('C. a Pagar'!$G$7:$G$1048576,'C. a Pagar'!$D$7:$D$1048576,'FC 180'!$B86,'C. a Pagar'!$C$7:$C$1048576,'FC 180'!AW$5)</f>
        <v>0</v>
      </c>
      <c r="AX86" s="174">
        <f>SUMIFS('C. a Pagar'!$G$7:$G$1048576,'C. a Pagar'!$D$7:$D$1048576,'FC 180'!$B86,'C. a Pagar'!$C$7:$C$1048576,'FC 180'!AX$5)</f>
        <v>0</v>
      </c>
      <c r="AY86" s="174">
        <f>SUMIFS('C. a Pagar'!$G$7:$G$1048576,'C. a Pagar'!$D$7:$D$1048576,'FC 180'!$B86,'C. a Pagar'!$C$7:$C$1048576,'FC 180'!AY$5)</f>
        <v>0</v>
      </c>
      <c r="AZ86" s="174">
        <f>SUMIFS('C. a Pagar'!$G$7:$G$1048576,'C. a Pagar'!$D$7:$D$1048576,'FC 180'!$B86,'C. a Pagar'!$C$7:$C$1048576,'FC 180'!AZ$5)</f>
        <v>0</v>
      </c>
      <c r="BA86" s="174">
        <f>SUMIFS('C. a Pagar'!$G$7:$G$1048576,'C. a Pagar'!$D$7:$D$1048576,'FC 180'!$B86,'C. a Pagar'!$C$7:$C$1048576,'FC 180'!BA$5)</f>
        <v>0</v>
      </c>
      <c r="BB86" s="174">
        <f>SUMIFS('C. a Pagar'!$G$7:$G$1048576,'C. a Pagar'!$D$7:$D$1048576,'FC 180'!$B86,'C. a Pagar'!$C$7:$C$1048576,'FC 180'!BB$5)</f>
        <v>0</v>
      </c>
      <c r="BC86" s="174">
        <f>SUMIFS('C. a Pagar'!$G$7:$G$1048576,'C. a Pagar'!$D$7:$D$1048576,'FC 180'!$B86,'C. a Pagar'!$C$7:$C$1048576,'FC 180'!BC$5)</f>
        <v>0</v>
      </c>
      <c r="BD86" s="174">
        <f>SUMIFS('C. a Pagar'!$G$7:$G$1048576,'C. a Pagar'!$D$7:$D$1048576,'FC 180'!$B86,'C. a Pagar'!$C$7:$C$1048576,'FC 180'!BD$5)</f>
        <v>0</v>
      </c>
      <c r="BE86" s="174">
        <f>SUMIFS('C. a Pagar'!$G$7:$G$1048576,'C. a Pagar'!$D$7:$D$1048576,'FC 180'!$B86,'C. a Pagar'!$C$7:$C$1048576,'FC 180'!BE$5)</f>
        <v>0</v>
      </c>
      <c r="BF86" s="174">
        <f>SUMIFS('C. a Pagar'!$G$7:$G$1048576,'C. a Pagar'!$D$7:$D$1048576,'FC 180'!$B86,'C. a Pagar'!$C$7:$C$1048576,'FC 180'!BF$5)</f>
        <v>0</v>
      </c>
      <c r="BG86" s="174">
        <f>SUMIFS('C. a Pagar'!$G$7:$G$1048576,'C. a Pagar'!$D$7:$D$1048576,'FC 180'!$B86,'C. a Pagar'!$C$7:$C$1048576,'FC 180'!BG$5)</f>
        <v>0</v>
      </c>
      <c r="BH86" s="174">
        <f>SUMIFS('C. a Pagar'!$G$7:$G$1048576,'C. a Pagar'!$D$7:$D$1048576,'FC 180'!$B86,'C. a Pagar'!$C$7:$C$1048576,'FC 180'!BH$5)</f>
        <v>0</v>
      </c>
      <c r="BI86" s="174">
        <f>SUMIFS('C. a Pagar'!$G$7:$G$1048576,'C. a Pagar'!$D$7:$D$1048576,'FC 180'!$B86,'C. a Pagar'!$C$7:$C$1048576,'FC 180'!BI$5)</f>
        <v>0</v>
      </c>
      <c r="BJ86" s="174">
        <f>SUMIFS('C. a Pagar'!$G$7:$G$1048576,'C. a Pagar'!$D$7:$D$1048576,'FC 180'!$B86,'C. a Pagar'!$C$7:$C$1048576,'FC 180'!BJ$5)</f>
        <v>0</v>
      </c>
      <c r="BK86" s="174">
        <f>SUMIFS('C. a Pagar'!$G$7:$G$1048576,'C. a Pagar'!$D$7:$D$1048576,'FC 180'!$B86,'C. a Pagar'!$C$7:$C$1048576,'FC 180'!BK$5)</f>
        <v>0</v>
      </c>
      <c r="BL86" s="174">
        <f>SUMIFS('C. a Pagar'!$G$7:$G$1048576,'C. a Pagar'!$D$7:$D$1048576,'FC 180'!$B86,'C. a Pagar'!$C$7:$C$1048576,'FC 180'!BL$5)</f>
        <v>0</v>
      </c>
      <c r="BM86" s="174">
        <f>SUMIFS('C. a Pagar'!$G$7:$G$1048576,'C. a Pagar'!$D$7:$D$1048576,'FC 180'!$B86,'C. a Pagar'!$C$7:$C$1048576,'FC 180'!BM$5)</f>
        <v>0</v>
      </c>
      <c r="BN86" s="174">
        <f>SUMIFS('C. a Pagar'!$G$7:$G$1048576,'C. a Pagar'!$D$7:$D$1048576,'FC 180'!$B86,'C. a Pagar'!$C$7:$C$1048576,'FC 180'!BN$5)</f>
        <v>0</v>
      </c>
      <c r="BO86" s="179">
        <f t="shared" si="130"/>
        <v>0</v>
      </c>
      <c r="BP86" s="174"/>
      <c r="BQ86" s="174"/>
      <c r="BR86" s="174"/>
      <c r="BS86" s="174"/>
      <c r="BT86" s="174"/>
      <c r="BU86" s="174"/>
      <c r="BV86" s="174"/>
      <c r="BW86" s="174"/>
      <c r="BX86" s="174"/>
      <c r="BY86" s="174"/>
      <c r="BZ86" s="174"/>
      <c r="CA86" s="174"/>
      <c r="CB86" s="174"/>
      <c r="CC86" s="174"/>
      <c r="CD86" s="174"/>
      <c r="CE86" s="174"/>
      <c r="CF86" s="174"/>
      <c r="CG86" s="174"/>
      <c r="CH86" s="174"/>
      <c r="CI86" s="174"/>
      <c r="CJ86" s="174"/>
      <c r="CK86" s="174"/>
      <c r="CL86" s="174"/>
      <c r="CM86" s="174"/>
      <c r="CN86" s="174"/>
      <c r="CO86" s="174"/>
      <c r="CP86" s="174"/>
      <c r="CQ86" s="174"/>
      <c r="CR86" s="174"/>
      <c r="CS86" s="174"/>
      <c r="CT86" s="174"/>
      <c r="CU86" s="179">
        <f t="shared" si="131"/>
        <v>0</v>
      </c>
      <c r="CV86" s="174"/>
      <c r="CW86" s="174"/>
      <c r="CX86" s="174"/>
      <c r="CY86" s="174"/>
      <c r="CZ86" s="174"/>
      <c r="DA86" s="174"/>
      <c r="DB86" s="174"/>
      <c r="DC86" s="174"/>
      <c r="DD86" s="174"/>
      <c r="DE86" s="174"/>
      <c r="DF86" s="174"/>
      <c r="DG86" s="174"/>
      <c r="DH86" s="174"/>
      <c r="DI86" s="174"/>
      <c r="DJ86" s="174"/>
      <c r="DK86" s="174"/>
      <c r="DL86" s="174"/>
      <c r="DM86" s="174"/>
      <c r="DN86" s="174"/>
      <c r="DO86" s="174"/>
      <c r="DP86" s="174"/>
      <c r="DQ86" s="174"/>
      <c r="DR86" s="174"/>
      <c r="DS86" s="174"/>
      <c r="DT86" s="174"/>
      <c r="DU86" s="174"/>
      <c r="DV86" s="174"/>
      <c r="DW86" s="174"/>
      <c r="DX86" s="174"/>
      <c r="DY86" s="174"/>
      <c r="DZ86" s="174"/>
      <c r="EA86" s="179">
        <f t="shared" si="132"/>
        <v>0</v>
      </c>
      <c r="EB86" s="174"/>
      <c r="EC86" s="174"/>
      <c r="ED86" s="174"/>
      <c r="EE86" s="174"/>
      <c r="EF86" s="174"/>
      <c r="EG86" s="174"/>
      <c r="EH86" s="174"/>
      <c r="EI86" s="174"/>
      <c r="EJ86" s="174"/>
      <c r="EK86" s="174"/>
      <c r="EL86" s="174"/>
      <c r="EM86" s="174"/>
      <c r="EN86" s="174"/>
      <c r="EO86" s="174"/>
      <c r="EP86" s="174"/>
      <c r="EQ86" s="174"/>
      <c r="ER86" s="174"/>
      <c r="ES86" s="174"/>
      <c r="ET86" s="174"/>
      <c r="EU86" s="174"/>
      <c r="EV86" s="174"/>
      <c r="EW86" s="174"/>
      <c r="EX86" s="174"/>
      <c r="EY86" s="174"/>
      <c r="EZ86" s="174"/>
      <c r="FA86" s="174"/>
      <c r="FB86" s="174"/>
      <c r="FC86" s="174"/>
      <c r="FD86" s="179">
        <f>SUM(DX86:FC86)</f>
        <v>0</v>
      </c>
      <c r="FE86" s="174"/>
      <c r="FF86" s="174"/>
      <c r="FG86" s="174"/>
      <c r="FH86" s="174"/>
      <c r="FI86" s="174"/>
      <c r="FJ86" s="174"/>
      <c r="FK86" s="174"/>
      <c r="FL86" s="174"/>
      <c r="FM86" s="174"/>
      <c r="FN86" s="174"/>
      <c r="FO86" s="174"/>
      <c r="FP86" s="174"/>
      <c r="FQ86" s="174"/>
      <c r="FR86" s="174"/>
      <c r="FS86" s="174"/>
      <c r="FT86" s="174"/>
      <c r="FU86" s="174"/>
      <c r="FV86" s="174"/>
      <c r="FW86" s="174"/>
      <c r="FX86" s="174"/>
      <c r="FY86" s="174"/>
      <c r="FZ86" s="174"/>
      <c r="GA86" s="174"/>
      <c r="GB86" s="174"/>
      <c r="GC86" s="174"/>
      <c r="GD86" s="174"/>
      <c r="GE86" s="174"/>
      <c r="GF86" s="174"/>
      <c r="GG86" s="174"/>
      <c r="GH86" s="174"/>
      <c r="GI86" s="174"/>
      <c r="GJ86" s="179">
        <f t="shared" si="133"/>
        <v>0</v>
      </c>
      <c r="GK86" s="174"/>
      <c r="GL86" s="174"/>
      <c r="GM86" s="174"/>
      <c r="GN86" s="174"/>
      <c r="GO86" s="174"/>
      <c r="GP86" s="174"/>
      <c r="GQ86" s="174"/>
      <c r="GR86" s="174"/>
      <c r="GS86" s="174"/>
      <c r="GT86" s="174"/>
      <c r="GU86" s="174"/>
      <c r="GV86" s="174"/>
      <c r="GW86" s="174"/>
      <c r="GX86" s="174"/>
      <c r="GY86" s="174"/>
      <c r="GZ86" s="174"/>
      <c r="HA86" s="174"/>
      <c r="HB86" s="174"/>
      <c r="HC86" s="174"/>
      <c r="HD86" s="174"/>
      <c r="HE86" s="174"/>
      <c r="HF86" s="174"/>
      <c r="HG86" s="174"/>
      <c r="HH86" s="174"/>
      <c r="HI86" s="174"/>
      <c r="HJ86" s="174"/>
      <c r="HK86" s="174"/>
      <c r="HL86" s="174"/>
      <c r="HM86" s="174"/>
      <c r="HN86" s="174"/>
    </row>
    <row r="87" spans="1:222" ht="16.5" hidden="1" outlineLevel="1" thickBot="1" x14ac:dyDescent="0.3">
      <c r="A87" s="53">
        <v>82</v>
      </c>
      <c r="B87" s="56" t="str">
        <f>VLOOKUP(A87,Config!$A$8:$B$176,2,0)</f>
        <v>MULTAS/IPVA</v>
      </c>
      <c r="C87" s="57"/>
      <c r="D87" s="61"/>
      <c r="E87" s="174">
        <f>SUMIFS('C. a Pagar'!$G$7:$G$1048576,'C. a Pagar'!$D$7:$D$1048576,'FC 180'!$B87,'C. a Pagar'!$C$7:$C$1048576,'FC 180'!E$5)</f>
        <v>0</v>
      </c>
      <c r="F87" s="174">
        <f>SUMIFS('C. a Pagar'!$G$7:$G$1048576,'C. a Pagar'!$D$7:$D$1048576,'FC 180'!$B87,'C. a Pagar'!$C$7:$C$1048576,'FC 180'!F$5)</f>
        <v>0</v>
      </c>
      <c r="G87" s="174">
        <f>SUMIFS('C. a Pagar'!$G$7:$G$1048576,'C. a Pagar'!$D$7:$D$1048576,'FC 180'!$B87,'C. a Pagar'!$C$7:$C$1048576,'FC 180'!G$5)</f>
        <v>0</v>
      </c>
      <c r="H87" s="174">
        <f>SUMIFS('C. a Pagar'!$G$7:$G$1048576,'C. a Pagar'!$D$7:$D$1048576,'FC 180'!$B87,'C. a Pagar'!$C$7:$C$1048576,'FC 180'!H$5)</f>
        <v>0</v>
      </c>
      <c r="I87" s="174">
        <f>SUMIFS('C. a Pagar'!$G$7:$G$1048576,'C. a Pagar'!$D$7:$D$1048576,'FC 180'!$B87,'C. a Pagar'!$C$7:$C$1048576,'FC 180'!I$5)</f>
        <v>0</v>
      </c>
      <c r="J87" s="174">
        <f>SUMIFS('C. a Pagar'!$G$7:$G$1048576,'C. a Pagar'!$D$7:$D$1048576,'FC 180'!$B87,'C. a Pagar'!$C$7:$C$1048576,'FC 180'!J$5)</f>
        <v>0</v>
      </c>
      <c r="K87" s="174">
        <f>SUMIFS('C. a Pagar'!$G$7:$G$1048576,'C. a Pagar'!$D$7:$D$1048576,'FC 180'!$B87,'C. a Pagar'!$C$7:$C$1048576,'FC 180'!K$5)</f>
        <v>0</v>
      </c>
      <c r="L87" s="174">
        <f>SUMIFS('C. a Pagar'!$G$7:$G$1048576,'C. a Pagar'!$D$7:$D$1048576,'FC 180'!$B87,'C. a Pagar'!$C$7:$C$1048576,'FC 180'!L$5)</f>
        <v>0</v>
      </c>
      <c r="M87" s="174">
        <f>SUMIFS('C. a Pagar'!$G$7:$G$1048576,'C. a Pagar'!$D$7:$D$1048576,'FC 180'!$B87,'C. a Pagar'!$C$7:$C$1048576,'FC 180'!M$5)</f>
        <v>0</v>
      </c>
      <c r="N87" s="174">
        <f>SUMIFS('C. a Pagar'!$G$7:$G$1048576,'C. a Pagar'!$D$7:$D$1048576,'FC 180'!$B87,'C. a Pagar'!$C$7:$C$1048576,'FC 180'!N$5)</f>
        <v>0</v>
      </c>
      <c r="O87" s="174">
        <f>SUMIFS('C. a Pagar'!$G$7:$G$1048576,'C. a Pagar'!$D$7:$D$1048576,'FC 180'!$B87,'C. a Pagar'!$C$7:$C$1048576,'FC 180'!O$5)</f>
        <v>0</v>
      </c>
      <c r="P87" s="174">
        <f>SUMIFS('C. a Pagar'!$G$7:$G$1048576,'C. a Pagar'!$D$7:$D$1048576,'FC 180'!$B87,'C. a Pagar'!$C$7:$C$1048576,'FC 180'!P$5)</f>
        <v>0</v>
      </c>
      <c r="Q87" s="174">
        <f>SUMIFS('C. a Pagar'!$G$7:$G$1048576,'C. a Pagar'!$D$7:$D$1048576,'FC 180'!$B87,'C. a Pagar'!$C$7:$C$1048576,'FC 180'!Q$5)</f>
        <v>0</v>
      </c>
      <c r="R87" s="174">
        <f>SUMIFS('C. a Pagar'!$G$7:$G$1048576,'C. a Pagar'!$D$7:$D$1048576,'FC 180'!$B87,'C. a Pagar'!$C$7:$C$1048576,'FC 180'!R$5)</f>
        <v>0</v>
      </c>
      <c r="S87" s="174">
        <f>SUMIFS('C. a Pagar'!$G$7:$G$1048576,'C. a Pagar'!$D$7:$D$1048576,'FC 180'!$B87,'C. a Pagar'!$C$7:$C$1048576,'FC 180'!S$5)</f>
        <v>0</v>
      </c>
      <c r="T87" s="174">
        <f>SUMIFS('C. a Pagar'!$G$7:$G$1048576,'C. a Pagar'!$D$7:$D$1048576,'FC 180'!$B87,'C. a Pagar'!$C$7:$C$1048576,'FC 180'!T$5)</f>
        <v>0</v>
      </c>
      <c r="U87" s="174">
        <f>SUMIFS('C. a Pagar'!$G$7:$G$1048576,'C. a Pagar'!$D$7:$D$1048576,'FC 180'!$B87,'C. a Pagar'!$C$7:$C$1048576,'FC 180'!U$5)</f>
        <v>0</v>
      </c>
      <c r="V87" s="174">
        <f>SUMIFS('C. a Pagar'!$G$7:$G$1048576,'C. a Pagar'!$D$7:$D$1048576,'FC 180'!$B87,'C. a Pagar'!$C$7:$C$1048576,'FC 180'!V$5)</f>
        <v>0</v>
      </c>
      <c r="W87" s="174">
        <f>SUMIFS('C. a Pagar'!$G$7:$G$1048576,'C. a Pagar'!$D$7:$D$1048576,'FC 180'!$B87,'C. a Pagar'!$C$7:$C$1048576,'FC 180'!W$5)</f>
        <v>0</v>
      </c>
      <c r="X87" s="174">
        <f>SUMIFS('C. a Pagar'!$G$7:$G$1048576,'C. a Pagar'!$D$7:$D$1048576,'FC 180'!$B87,'C. a Pagar'!$C$7:$C$1048576,'FC 180'!X$5)</f>
        <v>0</v>
      </c>
      <c r="Y87" s="174">
        <f>SUMIFS('C. a Pagar'!$G$7:$G$1048576,'C. a Pagar'!$D$7:$D$1048576,'FC 180'!$B87,'C. a Pagar'!$C$7:$C$1048576,'FC 180'!Y$5)</f>
        <v>0</v>
      </c>
      <c r="Z87" s="174">
        <f>SUMIFS('C. a Pagar'!$G$7:$G$1048576,'C. a Pagar'!$D$7:$D$1048576,'FC 180'!$B87,'C. a Pagar'!$C$7:$C$1048576,'FC 180'!Z$5)</f>
        <v>0</v>
      </c>
      <c r="AA87" s="174">
        <f>SUMIFS('C. a Pagar'!$G$7:$G$1048576,'C. a Pagar'!$D$7:$D$1048576,'FC 180'!$B87,'C. a Pagar'!$C$7:$C$1048576,'FC 180'!AA$5)</f>
        <v>0</v>
      </c>
      <c r="AB87" s="174">
        <f>SUMIFS('C. a Pagar'!$G$7:$G$1048576,'C. a Pagar'!$D$7:$D$1048576,'FC 180'!$B87,'C. a Pagar'!$C$7:$C$1048576,'FC 180'!AB$5)</f>
        <v>0</v>
      </c>
      <c r="AC87" s="174">
        <f>SUMIFS('C. a Pagar'!$G$7:$G$1048576,'C. a Pagar'!$D$7:$D$1048576,'FC 180'!$B87,'C. a Pagar'!$C$7:$C$1048576,'FC 180'!AC$5)</f>
        <v>0</v>
      </c>
      <c r="AD87" s="174">
        <f>SUMIFS('C. a Pagar'!$G$7:$G$1048576,'C. a Pagar'!$D$7:$D$1048576,'FC 180'!$B87,'C. a Pagar'!$C$7:$C$1048576,'FC 180'!AD$5)</f>
        <v>0</v>
      </c>
      <c r="AE87" s="174">
        <f>SUMIFS('C. a Pagar'!$G$7:$G$1048576,'C. a Pagar'!$D$7:$D$1048576,'FC 180'!$B87,'C. a Pagar'!$C$7:$C$1048576,'FC 180'!AE$5)</f>
        <v>0</v>
      </c>
      <c r="AF87" s="174">
        <f>SUMIFS('C. a Pagar'!$G$7:$G$1048576,'C. a Pagar'!$D$7:$D$1048576,'FC 180'!$B87,'C. a Pagar'!$C$7:$C$1048576,'FC 180'!AF$5)</f>
        <v>0</v>
      </c>
      <c r="AG87" s="174">
        <f>SUMIFS('C. a Pagar'!$G$7:$G$1048576,'C. a Pagar'!$D$7:$D$1048576,'FC 180'!$B87,'C. a Pagar'!$C$7:$C$1048576,'FC 180'!AG$5)</f>
        <v>0</v>
      </c>
      <c r="AH87" s="174">
        <f>SUMIFS('C. a Pagar'!$G$7:$G$1048576,'C. a Pagar'!$D$7:$D$1048576,'FC 180'!$B87,'C. a Pagar'!$C$7:$C$1048576,'FC 180'!AH$5)</f>
        <v>0</v>
      </c>
      <c r="AI87" s="174">
        <f>SUMIFS('C. a Pagar'!$G$7:$G$1048576,'C. a Pagar'!$D$7:$D$1048576,'FC 180'!$B87,'C. a Pagar'!$C$7:$C$1048576,'FC 180'!AI$5)</f>
        <v>0</v>
      </c>
      <c r="AJ87" s="179">
        <f>SUM(E87:AI87)</f>
        <v>0</v>
      </c>
      <c r="AK87" s="174">
        <f>SUMIFS('C. a Pagar'!$G$7:$G$1048576,'C. a Pagar'!$D$7:$D$1048576,'FC 180'!$B87,'C. a Pagar'!$C$7:$C$1048576,'FC 180'!AK$5)</f>
        <v>0</v>
      </c>
      <c r="AL87" s="174">
        <f>SUMIFS('C. a Pagar'!$G$7:$G$1048576,'C. a Pagar'!$D$7:$D$1048576,'FC 180'!$B87,'C. a Pagar'!$C$7:$C$1048576,'FC 180'!AL$5)</f>
        <v>0</v>
      </c>
      <c r="AM87" s="174">
        <f>SUMIFS('C. a Pagar'!$G$7:$G$1048576,'C. a Pagar'!$D$7:$D$1048576,'FC 180'!$B87,'C. a Pagar'!$C$7:$C$1048576,'FC 180'!AM$5)</f>
        <v>0</v>
      </c>
      <c r="AN87" s="174">
        <f>SUMIFS('C. a Pagar'!$G$7:$G$1048576,'C. a Pagar'!$D$7:$D$1048576,'FC 180'!$B87,'C. a Pagar'!$C$7:$C$1048576,'FC 180'!AN$5)</f>
        <v>0</v>
      </c>
      <c r="AO87" s="174">
        <f>SUMIFS('C. a Pagar'!$G$7:$G$1048576,'C. a Pagar'!$D$7:$D$1048576,'FC 180'!$B87,'C. a Pagar'!$C$7:$C$1048576,'FC 180'!AO$5)</f>
        <v>0</v>
      </c>
      <c r="AP87" s="174">
        <f>SUMIFS('C. a Pagar'!$G$7:$G$1048576,'C. a Pagar'!$D$7:$D$1048576,'FC 180'!$B87,'C. a Pagar'!$C$7:$C$1048576,'FC 180'!AP$5)</f>
        <v>0</v>
      </c>
      <c r="AQ87" s="174">
        <f>SUMIFS('C. a Pagar'!$G$7:$G$1048576,'C. a Pagar'!$D$7:$D$1048576,'FC 180'!$B87,'C. a Pagar'!$C$7:$C$1048576,'FC 180'!AQ$5)</f>
        <v>0</v>
      </c>
      <c r="AR87" s="174">
        <f>SUMIFS('C. a Pagar'!$G$7:$G$1048576,'C. a Pagar'!$D$7:$D$1048576,'FC 180'!$B87,'C. a Pagar'!$C$7:$C$1048576,'FC 180'!AR$5)</f>
        <v>0</v>
      </c>
      <c r="AS87" s="174">
        <f>SUMIFS('C. a Pagar'!$G$7:$G$1048576,'C. a Pagar'!$D$7:$D$1048576,'FC 180'!$B87,'C. a Pagar'!$C$7:$C$1048576,'FC 180'!AS$5)</f>
        <v>0</v>
      </c>
      <c r="AT87" s="174">
        <f>SUMIFS('C. a Pagar'!$G$7:$G$1048576,'C. a Pagar'!$D$7:$D$1048576,'FC 180'!$B87,'C. a Pagar'!$C$7:$C$1048576,'FC 180'!AT$5)</f>
        <v>0</v>
      </c>
      <c r="AU87" s="174">
        <f>SUMIFS('C. a Pagar'!$G$7:$G$1048576,'C. a Pagar'!$D$7:$D$1048576,'FC 180'!$B87,'C. a Pagar'!$C$7:$C$1048576,'FC 180'!AU$5)</f>
        <v>0</v>
      </c>
      <c r="AV87" s="174">
        <f>SUMIFS('C. a Pagar'!$G$7:$G$1048576,'C. a Pagar'!$D$7:$D$1048576,'FC 180'!$B87,'C. a Pagar'!$C$7:$C$1048576,'FC 180'!AV$5)</f>
        <v>0</v>
      </c>
      <c r="AW87" s="174">
        <f>SUMIFS('C. a Pagar'!$G$7:$G$1048576,'C. a Pagar'!$D$7:$D$1048576,'FC 180'!$B87,'C. a Pagar'!$C$7:$C$1048576,'FC 180'!AW$5)</f>
        <v>0</v>
      </c>
      <c r="AX87" s="174">
        <f>SUMIFS('C. a Pagar'!$G$7:$G$1048576,'C. a Pagar'!$D$7:$D$1048576,'FC 180'!$B87,'C. a Pagar'!$C$7:$C$1048576,'FC 180'!AX$5)</f>
        <v>0</v>
      </c>
      <c r="AY87" s="174">
        <f>SUMIFS('C. a Pagar'!$G$7:$G$1048576,'C. a Pagar'!$D$7:$D$1048576,'FC 180'!$B87,'C. a Pagar'!$C$7:$C$1048576,'FC 180'!AY$5)</f>
        <v>0</v>
      </c>
      <c r="AZ87" s="174">
        <f>SUMIFS('C. a Pagar'!$G$7:$G$1048576,'C. a Pagar'!$D$7:$D$1048576,'FC 180'!$B87,'C. a Pagar'!$C$7:$C$1048576,'FC 180'!AZ$5)</f>
        <v>0</v>
      </c>
      <c r="BA87" s="174">
        <f>SUMIFS('C. a Pagar'!$G$7:$G$1048576,'C. a Pagar'!$D$7:$D$1048576,'FC 180'!$B87,'C. a Pagar'!$C$7:$C$1048576,'FC 180'!BA$5)</f>
        <v>0</v>
      </c>
      <c r="BB87" s="174">
        <f>SUMIFS('C. a Pagar'!$G$7:$G$1048576,'C. a Pagar'!$D$7:$D$1048576,'FC 180'!$B87,'C. a Pagar'!$C$7:$C$1048576,'FC 180'!BB$5)</f>
        <v>0</v>
      </c>
      <c r="BC87" s="174">
        <f>SUMIFS('C. a Pagar'!$G$7:$G$1048576,'C. a Pagar'!$D$7:$D$1048576,'FC 180'!$B87,'C. a Pagar'!$C$7:$C$1048576,'FC 180'!BC$5)</f>
        <v>0</v>
      </c>
      <c r="BD87" s="174">
        <f>SUMIFS('C. a Pagar'!$G$7:$G$1048576,'C. a Pagar'!$D$7:$D$1048576,'FC 180'!$B87,'C. a Pagar'!$C$7:$C$1048576,'FC 180'!BD$5)</f>
        <v>0</v>
      </c>
      <c r="BE87" s="174">
        <f>SUMIFS('C. a Pagar'!$G$7:$G$1048576,'C. a Pagar'!$D$7:$D$1048576,'FC 180'!$B87,'C. a Pagar'!$C$7:$C$1048576,'FC 180'!BE$5)</f>
        <v>0</v>
      </c>
      <c r="BF87" s="174">
        <f>SUMIFS('C. a Pagar'!$G$7:$G$1048576,'C. a Pagar'!$D$7:$D$1048576,'FC 180'!$B87,'C. a Pagar'!$C$7:$C$1048576,'FC 180'!BF$5)</f>
        <v>0</v>
      </c>
      <c r="BG87" s="174">
        <f>SUMIFS('C. a Pagar'!$G$7:$G$1048576,'C. a Pagar'!$D$7:$D$1048576,'FC 180'!$B87,'C. a Pagar'!$C$7:$C$1048576,'FC 180'!BG$5)</f>
        <v>0</v>
      </c>
      <c r="BH87" s="174">
        <f>SUMIFS('C. a Pagar'!$G$7:$G$1048576,'C. a Pagar'!$D$7:$D$1048576,'FC 180'!$B87,'C. a Pagar'!$C$7:$C$1048576,'FC 180'!BH$5)</f>
        <v>0</v>
      </c>
      <c r="BI87" s="174">
        <f>SUMIFS('C. a Pagar'!$G$7:$G$1048576,'C. a Pagar'!$D$7:$D$1048576,'FC 180'!$B87,'C. a Pagar'!$C$7:$C$1048576,'FC 180'!BI$5)</f>
        <v>0</v>
      </c>
      <c r="BJ87" s="174">
        <f>SUMIFS('C. a Pagar'!$G$7:$G$1048576,'C. a Pagar'!$D$7:$D$1048576,'FC 180'!$B87,'C. a Pagar'!$C$7:$C$1048576,'FC 180'!BJ$5)</f>
        <v>0</v>
      </c>
      <c r="BK87" s="174">
        <f>SUMIFS('C. a Pagar'!$G$7:$G$1048576,'C. a Pagar'!$D$7:$D$1048576,'FC 180'!$B87,'C. a Pagar'!$C$7:$C$1048576,'FC 180'!BK$5)</f>
        <v>0</v>
      </c>
      <c r="BL87" s="174">
        <f>SUMIFS('C. a Pagar'!$G$7:$G$1048576,'C. a Pagar'!$D$7:$D$1048576,'FC 180'!$B87,'C. a Pagar'!$C$7:$C$1048576,'FC 180'!BL$5)</f>
        <v>0</v>
      </c>
      <c r="BM87" s="174">
        <f>SUMIFS('C. a Pagar'!$G$7:$G$1048576,'C. a Pagar'!$D$7:$D$1048576,'FC 180'!$B87,'C. a Pagar'!$C$7:$C$1048576,'FC 180'!BM$5)</f>
        <v>0</v>
      </c>
      <c r="BN87" s="174">
        <f>SUMIFS('C. a Pagar'!$G$7:$G$1048576,'C. a Pagar'!$D$7:$D$1048576,'FC 180'!$B87,'C. a Pagar'!$C$7:$C$1048576,'FC 180'!BN$5)</f>
        <v>0</v>
      </c>
      <c r="BO87" s="179">
        <f t="shared" si="130"/>
        <v>0</v>
      </c>
      <c r="BP87" s="174"/>
      <c r="BQ87" s="174"/>
      <c r="BR87" s="174"/>
      <c r="BS87" s="174"/>
      <c r="BT87" s="174"/>
      <c r="BU87" s="174"/>
      <c r="BV87" s="174"/>
      <c r="BW87" s="174"/>
      <c r="BX87" s="174"/>
      <c r="BY87" s="174"/>
      <c r="BZ87" s="174"/>
      <c r="CA87" s="174"/>
      <c r="CB87" s="174"/>
      <c r="CC87" s="174"/>
      <c r="CD87" s="174"/>
      <c r="CE87" s="174"/>
      <c r="CF87" s="174"/>
      <c r="CG87" s="174"/>
      <c r="CH87" s="174"/>
      <c r="CI87" s="174"/>
      <c r="CJ87" s="174"/>
      <c r="CK87" s="174"/>
      <c r="CL87" s="174"/>
      <c r="CM87" s="174"/>
      <c r="CN87" s="174"/>
      <c r="CO87" s="174"/>
      <c r="CP87" s="174"/>
      <c r="CQ87" s="174"/>
      <c r="CR87" s="174"/>
      <c r="CS87" s="174"/>
      <c r="CT87" s="174"/>
      <c r="CU87" s="179">
        <f t="shared" si="131"/>
        <v>0</v>
      </c>
      <c r="CV87" s="174"/>
      <c r="CW87" s="174"/>
      <c r="CX87" s="174"/>
      <c r="CY87" s="174"/>
      <c r="CZ87" s="174"/>
      <c r="DA87" s="174"/>
      <c r="DB87" s="174"/>
      <c r="DC87" s="174"/>
      <c r="DD87" s="174"/>
      <c r="DE87" s="174"/>
      <c r="DF87" s="174"/>
      <c r="DG87" s="174"/>
      <c r="DH87" s="174"/>
      <c r="DI87" s="174"/>
      <c r="DJ87" s="174"/>
      <c r="DK87" s="174"/>
      <c r="DL87" s="174"/>
      <c r="DM87" s="174"/>
      <c r="DN87" s="174"/>
      <c r="DO87" s="174"/>
      <c r="DP87" s="174"/>
      <c r="DQ87" s="174"/>
      <c r="DR87" s="174"/>
      <c r="DS87" s="174"/>
      <c r="DT87" s="174"/>
      <c r="DU87" s="174"/>
      <c r="DV87" s="174"/>
      <c r="DW87" s="174"/>
      <c r="DX87" s="174"/>
      <c r="DY87" s="174"/>
      <c r="DZ87" s="174"/>
      <c r="EA87" s="179">
        <f t="shared" si="132"/>
        <v>0</v>
      </c>
      <c r="EB87" s="174"/>
      <c r="EC87" s="174"/>
      <c r="ED87" s="174"/>
      <c r="EE87" s="174"/>
      <c r="EF87" s="174"/>
      <c r="EG87" s="174"/>
      <c r="EH87" s="174"/>
      <c r="EI87" s="174"/>
      <c r="EJ87" s="174"/>
      <c r="EK87" s="174"/>
      <c r="EL87" s="174"/>
      <c r="EM87" s="174"/>
      <c r="EN87" s="174"/>
      <c r="EO87" s="174"/>
      <c r="EP87" s="174"/>
      <c r="EQ87" s="174"/>
      <c r="ER87" s="174"/>
      <c r="ES87" s="174"/>
      <c r="ET87" s="174"/>
      <c r="EU87" s="174"/>
      <c r="EV87" s="174"/>
      <c r="EW87" s="174"/>
      <c r="EX87" s="174"/>
      <c r="EY87" s="174"/>
      <c r="EZ87" s="174"/>
      <c r="FA87" s="174"/>
      <c r="FB87" s="174"/>
      <c r="FC87" s="174"/>
      <c r="FD87" s="179">
        <f>SUM(DX87:FC87)</f>
        <v>0</v>
      </c>
      <c r="FE87" s="174"/>
      <c r="FF87" s="174"/>
      <c r="FG87" s="174"/>
      <c r="FH87" s="174"/>
      <c r="FI87" s="174"/>
      <c r="FJ87" s="174"/>
      <c r="FK87" s="174"/>
      <c r="FL87" s="174"/>
      <c r="FM87" s="174"/>
      <c r="FN87" s="174"/>
      <c r="FO87" s="174"/>
      <c r="FP87" s="174"/>
      <c r="FQ87" s="174"/>
      <c r="FR87" s="174"/>
      <c r="FS87" s="174"/>
      <c r="FT87" s="174"/>
      <c r="FU87" s="174"/>
      <c r="FV87" s="174"/>
      <c r="FW87" s="174"/>
      <c r="FX87" s="174"/>
      <c r="FY87" s="174"/>
      <c r="FZ87" s="174"/>
      <c r="GA87" s="174"/>
      <c r="GB87" s="174"/>
      <c r="GC87" s="174"/>
      <c r="GD87" s="174"/>
      <c r="GE87" s="174"/>
      <c r="GF87" s="174"/>
      <c r="GG87" s="174"/>
      <c r="GH87" s="174"/>
      <c r="GI87" s="174"/>
      <c r="GJ87" s="179">
        <f t="shared" si="133"/>
        <v>0</v>
      </c>
      <c r="GK87" s="174"/>
      <c r="GL87" s="174"/>
      <c r="GM87" s="174"/>
      <c r="GN87" s="174"/>
      <c r="GO87" s="174"/>
      <c r="GP87" s="174"/>
      <c r="GQ87" s="174"/>
      <c r="GR87" s="174"/>
      <c r="GS87" s="174"/>
      <c r="GT87" s="174"/>
      <c r="GU87" s="174"/>
      <c r="GV87" s="174"/>
      <c r="GW87" s="174"/>
      <c r="GX87" s="174"/>
      <c r="GY87" s="174"/>
      <c r="GZ87" s="174"/>
      <c r="HA87" s="174"/>
      <c r="HB87" s="174"/>
      <c r="HC87" s="174"/>
      <c r="HD87" s="174"/>
      <c r="HE87" s="174"/>
      <c r="HF87" s="174"/>
      <c r="HG87" s="174"/>
      <c r="HH87" s="174"/>
      <c r="HI87" s="174"/>
      <c r="HJ87" s="174"/>
      <c r="HK87" s="174"/>
      <c r="HL87" s="174"/>
      <c r="HM87" s="174"/>
      <c r="HN87" s="174"/>
    </row>
    <row r="88" spans="1:222" hidden="1" outlineLevel="1" x14ac:dyDescent="0.25">
      <c r="A88" s="53">
        <v>83</v>
      </c>
      <c r="B88" s="222" t="str">
        <f>VLOOKUP(A88,Config!$A$8:$B$176,2,0)</f>
        <v>SEGURO DE VEÍCULOS</v>
      </c>
      <c r="C88" s="223"/>
      <c r="D88" s="61"/>
      <c r="E88" s="174">
        <f>SUMIFS('C. a Pagar'!$G$7:$G$1048576,'C. a Pagar'!$D$7:$D$1048576,'FC 180'!$B88,'C. a Pagar'!$C$7:$C$1048576,'FC 180'!E$5)</f>
        <v>0</v>
      </c>
      <c r="F88" s="174">
        <f>SUMIFS('C. a Pagar'!$G$7:$G$1048576,'C. a Pagar'!$D$7:$D$1048576,'FC 180'!$B88,'C. a Pagar'!$C$7:$C$1048576,'FC 180'!F$5)</f>
        <v>0</v>
      </c>
      <c r="G88" s="174">
        <f>SUMIFS('C. a Pagar'!$G$7:$G$1048576,'C. a Pagar'!$D$7:$D$1048576,'FC 180'!$B88,'C. a Pagar'!$C$7:$C$1048576,'FC 180'!G$5)</f>
        <v>0</v>
      </c>
      <c r="H88" s="174">
        <f>SUMIFS('C. a Pagar'!$G$7:$G$1048576,'C. a Pagar'!$D$7:$D$1048576,'FC 180'!$B88,'C. a Pagar'!$C$7:$C$1048576,'FC 180'!H$5)</f>
        <v>0</v>
      </c>
      <c r="I88" s="174">
        <f>SUMIFS('C. a Pagar'!$G$7:$G$1048576,'C. a Pagar'!$D$7:$D$1048576,'FC 180'!$B88,'C. a Pagar'!$C$7:$C$1048576,'FC 180'!I$5)</f>
        <v>0</v>
      </c>
      <c r="J88" s="174">
        <f>SUMIFS('C. a Pagar'!$G$7:$G$1048576,'C. a Pagar'!$D$7:$D$1048576,'FC 180'!$B88,'C. a Pagar'!$C$7:$C$1048576,'FC 180'!J$5)</f>
        <v>0</v>
      </c>
      <c r="K88" s="174">
        <f>SUMIFS('C. a Pagar'!$G$7:$G$1048576,'C. a Pagar'!$D$7:$D$1048576,'FC 180'!$B88,'C. a Pagar'!$C$7:$C$1048576,'FC 180'!K$5)</f>
        <v>0</v>
      </c>
      <c r="L88" s="174">
        <f>SUMIFS('C. a Pagar'!$G$7:$G$1048576,'C. a Pagar'!$D$7:$D$1048576,'FC 180'!$B88,'C. a Pagar'!$C$7:$C$1048576,'FC 180'!L$5)</f>
        <v>0</v>
      </c>
      <c r="M88" s="174">
        <f>SUMIFS('C. a Pagar'!$G$7:$G$1048576,'C. a Pagar'!$D$7:$D$1048576,'FC 180'!$B88,'C. a Pagar'!$C$7:$C$1048576,'FC 180'!M$5)</f>
        <v>0</v>
      </c>
      <c r="N88" s="174">
        <f>SUMIFS('C. a Pagar'!$G$7:$G$1048576,'C. a Pagar'!$D$7:$D$1048576,'FC 180'!$B88,'C. a Pagar'!$C$7:$C$1048576,'FC 180'!N$5)</f>
        <v>0</v>
      </c>
      <c r="O88" s="174">
        <f>SUMIFS('C. a Pagar'!$G$7:$G$1048576,'C. a Pagar'!$D$7:$D$1048576,'FC 180'!$B88,'C. a Pagar'!$C$7:$C$1048576,'FC 180'!O$5)</f>
        <v>0</v>
      </c>
      <c r="P88" s="174">
        <f>SUMIFS('C. a Pagar'!$G$7:$G$1048576,'C. a Pagar'!$D$7:$D$1048576,'FC 180'!$B88,'C. a Pagar'!$C$7:$C$1048576,'FC 180'!P$5)</f>
        <v>0</v>
      </c>
      <c r="Q88" s="174">
        <f>SUMIFS('C. a Pagar'!$G$7:$G$1048576,'C. a Pagar'!$D$7:$D$1048576,'FC 180'!$B88,'C. a Pagar'!$C$7:$C$1048576,'FC 180'!Q$5)</f>
        <v>0</v>
      </c>
      <c r="R88" s="174">
        <f>SUMIFS('C. a Pagar'!$G$7:$G$1048576,'C. a Pagar'!$D$7:$D$1048576,'FC 180'!$B88,'C. a Pagar'!$C$7:$C$1048576,'FC 180'!R$5)</f>
        <v>0</v>
      </c>
      <c r="S88" s="174">
        <f>SUMIFS('C. a Pagar'!$G$7:$G$1048576,'C. a Pagar'!$D$7:$D$1048576,'FC 180'!$B88,'C. a Pagar'!$C$7:$C$1048576,'FC 180'!S$5)</f>
        <v>0</v>
      </c>
      <c r="T88" s="174">
        <f>SUMIFS('C. a Pagar'!$G$7:$G$1048576,'C. a Pagar'!$D$7:$D$1048576,'FC 180'!$B88,'C. a Pagar'!$C$7:$C$1048576,'FC 180'!T$5)</f>
        <v>0</v>
      </c>
      <c r="U88" s="174">
        <f>SUMIFS('C. a Pagar'!$G$7:$G$1048576,'C. a Pagar'!$D$7:$D$1048576,'FC 180'!$B88,'C. a Pagar'!$C$7:$C$1048576,'FC 180'!U$5)</f>
        <v>0</v>
      </c>
      <c r="V88" s="174">
        <f>SUMIFS('C. a Pagar'!$G$7:$G$1048576,'C. a Pagar'!$D$7:$D$1048576,'FC 180'!$B88,'C. a Pagar'!$C$7:$C$1048576,'FC 180'!V$5)</f>
        <v>0</v>
      </c>
      <c r="W88" s="174">
        <f>SUMIFS('C. a Pagar'!$G$7:$G$1048576,'C. a Pagar'!$D$7:$D$1048576,'FC 180'!$B88,'C. a Pagar'!$C$7:$C$1048576,'FC 180'!W$5)</f>
        <v>0</v>
      </c>
      <c r="X88" s="174">
        <f>SUMIFS('C. a Pagar'!$G$7:$G$1048576,'C. a Pagar'!$D$7:$D$1048576,'FC 180'!$B88,'C. a Pagar'!$C$7:$C$1048576,'FC 180'!X$5)</f>
        <v>0</v>
      </c>
      <c r="Y88" s="174">
        <f>SUMIFS('C. a Pagar'!$G$7:$G$1048576,'C. a Pagar'!$D$7:$D$1048576,'FC 180'!$B88,'C. a Pagar'!$C$7:$C$1048576,'FC 180'!Y$5)</f>
        <v>0</v>
      </c>
      <c r="Z88" s="174">
        <f>SUMIFS('C. a Pagar'!$G$7:$G$1048576,'C. a Pagar'!$D$7:$D$1048576,'FC 180'!$B88,'C. a Pagar'!$C$7:$C$1048576,'FC 180'!Z$5)</f>
        <v>0</v>
      </c>
      <c r="AA88" s="174">
        <f>SUMIFS('C. a Pagar'!$G$7:$G$1048576,'C. a Pagar'!$D$7:$D$1048576,'FC 180'!$B88,'C. a Pagar'!$C$7:$C$1048576,'FC 180'!AA$5)</f>
        <v>0</v>
      </c>
      <c r="AB88" s="174">
        <f>SUMIFS('C. a Pagar'!$G$7:$G$1048576,'C. a Pagar'!$D$7:$D$1048576,'FC 180'!$B88,'C. a Pagar'!$C$7:$C$1048576,'FC 180'!AB$5)</f>
        <v>0</v>
      </c>
      <c r="AC88" s="174">
        <f>SUMIFS('C. a Pagar'!$G$7:$G$1048576,'C. a Pagar'!$D$7:$D$1048576,'FC 180'!$B88,'C. a Pagar'!$C$7:$C$1048576,'FC 180'!AC$5)</f>
        <v>0</v>
      </c>
      <c r="AD88" s="174">
        <f>SUMIFS('C. a Pagar'!$G$7:$G$1048576,'C. a Pagar'!$D$7:$D$1048576,'FC 180'!$B88,'C. a Pagar'!$C$7:$C$1048576,'FC 180'!AD$5)</f>
        <v>0</v>
      </c>
      <c r="AE88" s="174">
        <f>SUMIFS('C. a Pagar'!$G$7:$G$1048576,'C. a Pagar'!$D$7:$D$1048576,'FC 180'!$B88,'C. a Pagar'!$C$7:$C$1048576,'FC 180'!AE$5)</f>
        <v>0</v>
      </c>
      <c r="AF88" s="174">
        <f>SUMIFS('C. a Pagar'!$G$7:$G$1048576,'C. a Pagar'!$D$7:$D$1048576,'FC 180'!$B88,'C. a Pagar'!$C$7:$C$1048576,'FC 180'!AF$5)</f>
        <v>0</v>
      </c>
      <c r="AG88" s="174">
        <f>SUMIFS('C. a Pagar'!$G$7:$G$1048576,'C. a Pagar'!$D$7:$D$1048576,'FC 180'!$B88,'C. a Pagar'!$C$7:$C$1048576,'FC 180'!AG$5)</f>
        <v>0</v>
      </c>
      <c r="AH88" s="174">
        <f>SUMIFS('C. a Pagar'!$G$7:$G$1048576,'C. a Pagar'!$D$7:$D$1048576,'FC 180'!$B88,'C. a Pagar'!$C$7:$C$1048576,'FC 180'!AH$5)</f>
        <v>0</v>
      </c>
      <c r="AI88" s="174">
        <f>SUMIFS('C. a Pagar'!$G$7:$G$1048576,'C. a Pagar'!$D$7:$D$1048576,'FC 180'!$B88,'C. a Pagar'!$C$7:$C$1048576,'FC 180'!AI$5)</f>
        <v>0</v>
      </c>
      <c r="AJ88" s="180">
        <f>SUM(E88:AI88)</f>
        <v>0</v>
      </c>
      <c r="AK88" s="174">
        <f>SUMIFS('C. a Pagar'!$G$7:$G$1048576,'C. a Pagar'!$D$7:$D$1048576,'FC 180'!$B88,'C. a Pagar'!$C$7:$C$1048576,'FC 180'!AK$5)</f>
        <v>0</v>
      </c>
      <c r="AL88" s="174">
        <f>SUMIFS('C. a Pagar'!$G$7:$G$1048576,'C. a Pagar'!$D$7:$D$1048576,'FC 180'!$B88,'C. a Pagar'!$C$7:$C$1048576,'FC 180'!AL$5)</f>
        <v>0</v>
      </c>
      <c r="AM88" s="174">
        <f>SUMIFS('C. a Pagar'!$G$7:$G$1048576,'C. a Pagar'!$D$7:$D$1048576,'FC 180'!$B88,'C. a Pagar'!$C$7:$C$1048576,'FC 180'!AM$5)</f>
        <v>0</v>
      </c>
      <c r="AN88" s="174">
        <f>SUMIFS('C. a Pagar'!$G$7:$G$1048576,'C. a Pagar'!$D$7:$D$1048576,'FC 180'!$B88,'C. a Pagar'!$C$7:$C$1048576,'FC 180'!AN$5)</f>
        <v>0</v>
      </c>
      <c r="AO88" s="174">
        <f>SUMIFS('C. a Pagar'!$G$7:$G$1048576,'C. a Pagar'!$D$7:$D$1048576,'FC 180'!$B88,'C. a Pagar'!$C$7:$C$1048576,'FC 180'!AO$5)</f>
        <v>0</v>
      </c>
      <c r="AP88" s="174">
        <f>SUMIFS('C. a Pagar'!$G$7:$G$1048576,'C. a Pagar'!$D$7:$D$1048576,'FC 180'!$B88,'C. a Pagar'!$C$7:$C$1048576,'FC 180'!AP$5)</f>
        <v>0</v>
      </c>
      <c r="AQ88" s="174">
        <f>SUMIFS('C. a Pagar'!$G$7:$G$1048576,'C. a Pagar'!$D$7:$D$1048576,'FC 180'!$B88,'C. a Pagar'!$C$7:$C$1048576,'FC 180'!AQ$5)</f>
        <v>0</v>
      </c>
      <c r="AR88" s="174">
        <f>SUMIFS('C. a Pagar'!$G$7:$G$1048576,'C. a Pagar'!$D$7:$D$1048576,'FC 180'!$B88,'C. a Pagar'!$C$7:$C$1048576,'FC 180'!AR$5)</f>
        <v>0</v>
      </c>
      <c r="AS88" s="174">
        <f>SUMIFS('C. a Pagar'!$G$7:$G$1048576,'C. a Pagar'!$D$7:$D$1048576,'FC 180'!$B88,'C. a Pagar'!$C$7:$C$1048576,'FC 180'!AS$5)</f>
        <v>0</v>
      </c>
      <c r="AT88" s="174">
        <f>SUMIFS('C. a Pagar'!$G$7:$G$1048576,'C. a Pagar'!$D$7:$D$1048576,'FC 180'!$B88,'C. a Pagar'!$C$7:$C$1048576,'FC 180'!AT$5)</f>
        <v>0</v>
      </c>
      <c r="AU88" s="174">
        <f>SUMIFS('C. a Pagar'!$G$7:$G$1048576,'C. a Pagar'!$D$7:$D$1048576,'FC 180'!$B88,'C. a Pagar'!$C$7:$C$1048576,'FC 180'!AU$5)</f>
        <v>0</v>
      </c>
      <c r="AV88" s="174">
        <f>SUMIFS('C. a Pagar'!$G$7:$G$1048576,'C. a Pagar'!$D$7:$D$1048576,'FC 180'!$B88,'C. a Pagar'!$C$7:$C$1048576,'FC 180'!AV$5)</f>
        <v>0</v>
      </c>
      <c r="AW88" s="174">
        <f>SUMIFS('C. a Pagar'!$G$7:$G$1048576,'C. a Pagar'!$D$7:$D$1048576,'FC 180'!$B88,'C. a Pagar'!$C$7:$C$1048576,'FC 180'!AW$5)</f>
        <v>0</v>
      </c>
      <c r="AX88" s="174">
        <f>SUMIFS('C. a Pagar'!$G$7:$G$1048576,'C. a Pagar'!$D$7:$D$1048576,'FC 180'!$B88,'C. a Pagar'!$C$7:$C$1048576,'FC 180'!AX$5)</f>
        <v>0</v>
      </c>
      <c r="AY88" s="174">
        <f>SUMIFS('C. a Pagar'!$G$7:$G$1048576,'C. a Pagar'!$D$7:$D$1048576,'FC 180'!$B88,'C. a Pagar'!$C$7:$C$1048576,'FC 180'!AY$5)</f>
        <v>0</v>
      </c>
      <c r="AZ88" s="174">
        <f>SUMIFS('C. a Pagar'!$G$7:$G$1048576,'C. a Pagar'!$D$7:$D$1048576,'FC 180'!$B88,'C. a Pagar'!$C$7:$C$1048576,'FC 180'!AZ$5)</f>
        <v>0</v>
      </c>
      <c r="BA88" s="174">
        <f>SUMIFS('C. a Pagar'!$G$7:$G$1048576,'C. a Pagar'!$D$7:$D$1048576,'FC 180'!$B88,'C. a Pagar'!$C$7:$C$1048576,'FC 180'!BA$5)</f>
        <v>0</v>
      </c>
      <c r="BB88" s="174">
        <f>SUMIFS('C. a Pagar'!$G$7:$G$1048576,'C. a Pagar'!$D$7:$D$1048576,'FC 180'!$B88,'C. a Pagar'!$C$7:$C$1048576,'FC 180'!BB$5)</f>
        <v>0</v>
      </c>
      <c r="BC88" s="174">
        <f>SUMIFS('C. a Pagar'!$G$7:$G$1048576,'C. a Pagar'!$D$7:$D$1048576,'FC 180'!$B88,'C. a Pagar'!$C$7:$C$1048576,'FC 180'!BC$5)</f>
        <v>0</v>
      </c>
      <c r="BD88" s="174">
        <f>SUMIFS('C. a Pagar'!$G$7:$G$1048576,'C. a Pagar'!$D$7:$D$1048576,'FC 180'!$B88,'C. a Pagar'!$C$7:$C$1048576,'FC 180'!BD$5)</f>
        <v>0</v>
      </c>
      <c r="BE88" s="174">
        <f>SUMIFS('C. a Pagar'!$G$7:$G$1048576,'C. a Pagar'!$D$7:$D$1048576,'FC 180'!$B88,'C. a Pagar'!$C$7:$C$1048576,'FC 180'!BE$5)</f>
        <v>0</v>
      </c>
      <c r="BF88" s="174">
        <f>SUMIFS('C. a Pagar'!$G$7:$G$1048576,'C. a Pagar'!$D$7:$D$1048576,'FC 180'!$B88,'C. a Pagar'!$C$7:$C$1048576,'FC 180'!BF$5)</f>
        <v>0</v>
      </c>
      <c r="BG88" s="174">
        <f>SUMIFS('C. a Pagar'!$G$7:$G$1048576,'C. a Pagar'!$D$7:$D$1048576,'FC 180'!$B88,'C. a Pagar'!$C$7:$C$1048576,'FC 180'!BG$5)</f>
        <v>0</v>
      </c>
      <c r="BH88" s="174">
        <f>SUMIFS('C. a Pagar'!$G$7:$G$1048576,'C. a Pagar'!$D$7:$D$1048576,'FC 180'!$B88,'C. a Pagar'!$C$7:$C$1048576,'FC 180'!BH$5)</f>
        <v>0</v>
      </c>
      <c r="BI88" s="174">
        <f>SUMIFS('C. a Pagar'!$G$7:$G$1048576,'C. a Pagar'!$D$7:$D$1048576,'FC 180'!$B88,'C. a Pagar'!$C$7:$C$1048576,'FC 180'!BI$5)</f>
        <v>0</v>
      </c>
      <c r="BJ88" s="174">
        <f>SUMIFS('C. a Pagar'!$G$7:$G$1048576,'C. a Pagar'!$D$7:$D$1048576,'FC 180'!$B88,'C. a Pagar'!$C$7:$C$1048576,'FC 180'!BJ$5)</f>
        <v>0</v>
      </c>
      <c r="BK88" s="174">
        <f>SUMIFS('C. a Pagar'!$G$7:$G$1048576,'C. a Pagar'!$D$7:$D$1048576,'FC 180'!$B88,'C. a Pagar'!$C$7:$C$1048576,'FC 180'!BK$5)</f>
        <v>0</v>
      </c>
      <c r="BL88" s="174">
        <f>SUMIFS('C. a Pagar'!$G$7:$G$1048576,'C. a Pagar'!$D$7:$D$1048576,'FC 180'!$B88,'C. a Pagar'!$C$7:$C$1048576,'FC 180'!BL$5)</f>
        <v>0</v>
      </c>
      <c r="BM88" s="174">
        <f>SUMIFS('C. a Pagar'!$G$7:$G$1048576,'C. a Pagar'!$D$7:$D$1048576,'FC 180'!$B88,'C. a Pagar'!$C$7:$C$1048576,'FC 180'!BM$5)</f>
        <v>0</v>
      </c>
      <c r="BN88" s="174">
        <f>SUMIFS('C. a Pagar'!$G$7:$G$1048576,'C. a Pagar'!$D$7:$D$1048576,'FC 180'!$B88,'C. a Pagar'!$C$7:$C$1048576,'FC 180'!BN$5)</f>
        <v>0</v>
      </c>
      <c r="BO88" s="180">
        <f t="shared" si="130"/>
        <v>0</v>
      </c>
      <c r="BP88" s="174"/>
      <c r="BQ88" s="174"/>
      <c r="BR88" s="174"/>
      <c r="BS88" s="174"/>
      <c r="BT88" s="174"/>
      <c r="BU88" s="174"/>
      <c r="BV88" s="174"/>
      <c r="BW88" s="174"/>
      <c r="BX88" s="174"/>
      <c r="BY88" s="174"/>
      <c r="BZ88" s="174"/>
      <c r="CA88" s="174"/>
      <c r="CB88" s="174"/>
      <c r="CC88" s="174"/>
      <c r="CD88" s="174"/>
      <c r="CE88" s="174"/>
      <c r="CF88" s="174"/>
      <c r="CG88" s="174"/>
      <c r="CH88" s="174"/>
      <c r="CI88" s="174"/>
      <c r="CJ88" s="174"/>
      <c r="CK88" s="174"/>
      <c r="CL88" s="174"/>
      <c r="CM88" s="174"/>
      <c r="CN88" s="174"/>
      <c r="CO88" s="174"/>
      <c r="CP88" s="174"/>
      <c r="CQ88" s="174"/>
      <c r="CR88" s="174"/>
      <c r="CS88" s="174"/>
      <c r="CT88" s="174"/>
      <c r="CU88" s="180">
        <f t="shared" si="131"/>
        <v>0</v>
      </c>
      <c r="CV88" s="174"/>
      <c r="CW88" s="174"/>
      <c r="CX88" s="174"/>
      <c r="CY88" s="174"/>
      <c r="CZ88" s="174"/>
      <c r="DA88" s="174"/>
      <c r="DB88" s="174"/>
      <c r="DC88" s="174"/>
      <c r="DD88" s="174"/>
      <c r="DE88" s="174"/>
      <c r="DF88" s="174"/>
      <c r="DG88" s="174"/>
      <c r="DH88" s="174"/>
      <c r="DI88" s="174"/>
      <c r="DJ88" s="174"/>
      <c r="DK88" s="174"/>
      <c r="DL88" s="174"/>
      <c r="DM88" s="174"/>
      <c r="DN88" s="174"/>
      <c r="DO88" s="174"/>
      <c r="DP88" s="174"/>
      <c r="DQ88" s="174"/>
      <c r="DR88" s="174"/>
      <c r="DS88" s="174"/>
      <c r="DT88" s="174"/>
      <c r="DU88" s="174"/>
      <c r="DV88" s="174"/>
      <c r="DW88" s="174"/>
      <c r="DX88" s="174"/>
      <c r="DY88" s="174"/>
      <c r="DZ88" s="174"/>
      <c r="EA88" s="180">
        <f t="shared" si="132"/>
        <v>0</v>
      </c>
      <c r="EB88" s="174"/>
      <c r="EC88" s="174"/>
      <c r="ED88" s="174"/>
      <c r="EE88" s="174"/>
      <c r="EF88" s="174"/>
      <c r="EG88" s="174"/>
      <c r="EH88" s="174"/>
      <c r="EI88" s="174"/>
      <c r="EJ88" s="174"/>
      <c r="EK88" s="174"/>
      <c r="EL88" s="174"/>
      <c r="EM88" s="174"/>
      <c r="EN88" s="174"/>
      <c r="EO88" s="174"/>
      <c r="EP88" s="174"/>
      <c r="EQ88" s="174"/>
      <c r="ER88" s="174"/>
      <c r="ES88" s="174"/>
      <c r="ET88" s="174"/>
      <c r="EU88" s="174"/>
      <c r="EV88" s="174"/>
      <c r="EW88" s="174"/>
      <c r="EX88" s="174"/>
      <c r="EY88" s="174"/>
      <c r="EZ88" s="174"/>
      <c r="FA88" s="174"/>
      <c r="FB88" s="174"/>
      <c r="FC88" s="174"/>
      <c r="FD88" s="180">
        <f>SUM(DX88:FC88)</f>
        <v>0</v>
      </c>
      <c r="FE88" s="174"/>
      <c r="FF88" s="174"/>
      <c r="FG88" s="174"/>
      <c r="FH88" s="174"/>
      <c r="FI88" s="174"/>
      <c r="FJ88" s="174"/>
      <c r="FK88" s="174"/>
      <c r="FL88" s="174"/>
      <c r="FM88" s="174"/>
      <c r="FN88" s="174"/>
      <c r="FO88" s="174"/>
      <c r="FP88" s="174"/>
      <c r="FQ88" s="174"/>
      <c r="FR88" s="174"/>
      <c r="FS88" s="174"/>
      <c r="FT88" s="174"/>
      <c r="FU88" s="174"/>
      <c r="FV88" s="174"/>
      <c r="FW88" s="174"/>
      <c r="FX88" s="174"/>
      <c r="FY88" s="174"/>
      <c r="FZ88" s="174"/>
      <c r="GA88" s="174"/>
      <c r="GB88" s="174"/>
      <c r="GC88" s="174"/>
      <c r="GD88" s="174"/>
      <c r="GE88" s="174"/>
      <c r="GF88" s="174"/>
      <c r="GG88" s="174"/>
      <c r="GH88" s="174"/>
      <c r="GI88" s="174"/>
      <c r="GJ88" s="180">
        <f t="shared" si="133"/>
        <v>0</v>
      </c>
      <c r="GK88" s="174"/>
      <c r="GL88" s="174"/>
      <c r="GM88" s="174"/>
      <c r="GN88" s="174"/>
      <c r="GO88" s="174"/>
      <c r="GP88" s="174"/>
      <c r="GQ88" s="174"/>
      <c r="GR88" s="174"/>
      <c r="GS88" s="174"/>
      <c r="GT88" s="174"/>
      <c r="GU88" s="174"/>
      <c r="GV88" s="174"/>
      <c r="GW88" s="174"/>
      <c r="GX88" s="174"/>
      <c r="GY88" s="174"/>
      <c r="GZ88" s="174"/>
      <c r="HA88" s="174"/>
      <c r="HB88" s="174"/>
      <c r="HC88" s="174"/>
      <c r="HD88" s="174"/>
      <c r="HE88" s="174"/>
      <c r="HF88" s="174"/>
      <c r="HG88" s="174"/>
      <c r="HH88" s="174"/>
      <c r="HI88" s="174"/>
      <c r="HJ88" s="174"/>
      <c r="HK88" s="174"/>
      <c r="HL88" s="174"/>
      <c r="HM88" s="174"/>
      <c r="HN88" s="174"/>
    </row>
    <row r="89" spans="1:222" ht="16.5" collapsed="1" thickBot="1" x14ac:dyDescent="0.3">
      <c r="A89" s="53">
        <v>84</v>
      </c>
      <c r="B89" s="270" t="s">
        <v>81</v>
      </c>
      <c r="C89" s="272"/>
      <c r="D89" s="61"/>
      <c r="E89" s="260">
        <f t="shared" ref="E89:BP89" si="134">SUM(E90:E101)</f>
        <v>0</v>
      </c>
      <c r="F89" s="260">
        <f t="shared" si="134"/>
        <v>0</v>
      </c>
      <c r="G89" s="260">
        <f t="shared" si="134"/>
        <v>0</v>
      </c>
      <c r="H89" s="260">
        <f t="shared" si="134"/>
        <v>0</v>
      </c>
      <c r="I89" s="260">
        <f t="shared" si="134"/>
        <v>0</v>
      </c>
      <c r="J89" s="260">
        <f t="shared" si="134"/>
        <v>0</v>
      </c>
      <c r="K89" s="260">
        <f t="shared" si="134"/>
        <v>0</v>
      </c>
      <c r="L89" s="260">
        <f t="shared" si="134"/>
        <v>0</v>
      </c>
      <c r="M89" s="260">
        <f t="shared" si="134"/>
        <v>10000</v>
      </c>
      <c r="N89" s="260">
        <f t="shared" si="134"/>
        <v>0</v>
      </c>
      <c r="O89" s="260">
        <f t="shared" si="134"/>
        <v>0</v>
      </c>
      <c r="P89" s="260">
        <f t="shared" si="134"/>
        <v>0</v>
      </c>
      <c r="Q89" s="260">
        <f t="shared" si="134"/>
        <v>0</v>
      </c>
      <c r="R89" s="260">
        <f t="shared" si="134"/>
        <v>0</v>
      </c>
      <c r="S89" s="260">
        <f t="shared" si="134"/>
        <v>0</v>
      </c>
      <c r="T89" s="260">
        <f t="shared" si="134"/>
        <v>14349.75</v>
      </c>
      <c r="U89" s="260">
        <f t="shared" si="134"/>
        <v>0</v>
      </c>
      <c r="V89" s="260">
        <f t="shared" si="134"/>
        <v>0</v>
      </c>
      <c r="W89" s="260">
        <f t="shared" si="134"/>
        <v>0</v>
      </c>
      <c r="X89" s="260">
        <f t="shared" si="134"/>
        <v>1545.52</v>
      </c>
      <c r="Y89" s="260">
        <f t="shared" si="134"/>
        <v>0</v>
      </c>
      <c r="Z89" s="260">
        <f t="shared" si="134"/>
        <v>0</v>
      </c>
      <c r="AA89" s="260">
        <f t="shared" si="134"/>
        <v>10000</v>
      </c>
      <c r="AB89" s="260">
        <f t="shared" si="134"/>
        <v>0</v>
      </c>
      <c r="AC89" s="260">
        <f t="shared" si="134"/>
        <v>0</v>
      </c>
      <c r="AD89" s="260">
        <f t="shared" si="134"/>
        <v>0</v>
      </c>
      <c r="AE89" s="260">
        <f t="shared" si="134"/>
        <v>700</v>
      </c>
      <c r="AF89" s="260">
        <f t="shared" si="134"/>
        <v>0</v>
      </c>
      <c r="AG89" s="260">
        <f t="shared" si="134"/>
        <v>0</v>
      </c>
      <c r="AH89" s="260">
        <f t="shared" si="134"/>
        <v>438.56</v>
      </c>
      <c r="AI89" s="260">
        <f t="shared" si="134"/>
        <v>0</v>
      </c>
      <c r="AJ89" s="282">
        <f t="shared" si="134"/>
        <v>37033.829999999994</v>
      </c>
      <c r="AK89" s="260">
        <f t="shared" si="134"/>
        <v>0</v>
      </c>
      <c r="AL89" s="260">
        <f t="shared" si="134"/>
        <v>0</v>
      </c>
      <c r="AM89" s="260">
        <f t="shared" si="134"/>
        <v>700</v>
      </c>
      <c r="AN89" s="260">
        <f t="shared" si="134"/>
        <v>0</v>
      </c>
      <c r="AO89" s="260">
        <f t="shared" si="134"/>
        <v>0</v>
      </c>
      <c r="AP89" s="260">
        <f t="shared" si="134"/>
        <v>0</v>
      </c>
      <c r="AQ89" s="260">
        <f t="shared" si="134"/>
        <v>15000</v>
      </c>
      <c r="AR89" s="260">
        <f t="shared" si="134"/>
        <v>0</v>
      </c>
      <c r="AS89" s="260">
        <f t="shared" si="134"/>
        <v>0</v>
      </c>
      <c r="AT89" s="260">
        <f t="shared" si="134"/>
        <v>1200</v>
      </c>
      <c r="AU89" s="260">
        <f t="shared" si="134"/>
        <v>0</v>
      </c>
      <c r="AV89" s="260">
        <f t="shared" si="134"/>
        <v>4051.45</v>
      </c>
      <c r="AW89" s="260">
        <f t="shared" si="134"/>
        <v>0</v>
      </c>
      <c r="AX89" s="260">
        <f t="shared" si="134"/>
        <v>0</v>
      </c>
      <c r="AY89" s="260">
        <f t="shared" si="134"/>
        <v>0</v>
      </c>
      <c r="AZ89" s="260">
        <f t="shared" si="134"/>
        <v>0</v>
      </c>
      <c r="BA89" s="260">
        <f t="shared" si="134"/>
        <v>1571.32</v>
      </c>
      <c r="BB89" s="260">
        <f t="shared" si="134"/>
        <v>0</v>
      </c>
      <c r="BC89" s="260">
        <f t="shared" si="134"/>
        <v>0</v>
      </c>
      <c r="BD89" s="260">
        <f t="shared" si="134"/>
        <v>0</v>
      </c>
      <c r="BE89" s="260">
        <f t="shared" si="134"/>
        <v>0</v>
      </c>
      <c r="BF89" s="260">
        <f t="shared" si="134"/>
        <v>0</v>
      </c>
      <c r="BG89" s="260">
        <f t="shared" si="134"/>
        <v>0</v>
      </c>
      <c r="BH89" s="260">
        <f t="shared" si="134"/>
        <v>700</v>
      </c>
      <c r="BI89" s="260">
        <f t="shared" si="134"/>
        <v>0</v>
      </c>
      <c r="BJ89" s="260">
        <f t="shared" si="134"/>
        <v>0</v>
      </c>
      <c r="BK89" s="260">
        <f t="shared" si="134"/>
        <v>0</v>
      </c>
      <c r="BL89" s="260">
        <f t="shared" si="134"/>
        <v>439.56</v>
      </c>
      <c r="BM89" s="260">
        <f>SUM(BM90:BM101)</f>
        <v>0</v>
      </c>
      <c r="BN89" s="260">
        <f>SUM(BN90:BN101)</f>
        <v>0</v>
      </c>
      <c r="BO89" s="282">
        <f t="shared" si="134"/>
        <v>23662.329999999998</v>
      </c>
      <c r="BP89" s="260">
        <f t="shared" si="134"/>
        <v>0</v>
      </c>
      <c r="BQ89" s="260">
        <f t="shared" ref="BQ89:EB89" si="135">SUM(BQ90:BQ101)</f>
        <v>0</v>
      </c>
      <c r="BR89" s="260">
        <f t="shared" si="135"/>
        <v>0</v>
      </c>
      <c r="BS89" s="260">
        <f t="shared" si="135"/>
        <v>0</v>
      </c>
      <c r="BT89" s="260">
        <f t="shared" si="135"/>
        <v>0</v>
      </c>
      <c r="BU89" s="260">
        <f t="shared" si="135"/>
        <v>0</v>
      </c>
      <c r="BV89" s="260">
        <f t="shared" si="135"/>
        <v>0</v>
      </c>
      <c r="BW89" s="260">
        <f t="shared" si="135"/>
        <v>0</v>
      </c>
      <c r="BX89" s="260">
        <f t="shared" si="135"/>
        <v>0</v>
      </c>
      <c r="BY89" s="260">
        <f t="shared" si="135"/>
        <v>0</v>
      </c>
      <c r="BZ89" s="260">
        <f t="shared" si="135"/>
        <v>0</v>
      </c>
      <c r="CA89" s="260">
        <f t="shared" si="135"/>
        <v>0</v>
      </c>
      <c r="CB89" s="260">
        <f t="shared" si="135"/>
        <v>0</v>
      </c>
      <c r="CC89" s="260">
        <f t="shared" si="135"/>
        <v>0</v>
      </c>
      <c r="CD89" s="260">
        <f t="shared" si="135"/>
        <v>0</v>
      </c>
      <c r="CE89" s="260">
        <f t="shared" si="135"/>
        <v>0</v>
      </c>
      <c r="CF89" s="260">
        <f t="shared" si="135"/>
        <v>0</v>
      </c>
      <c r="CG89" s="260">
        <f t="shared" si="135"/>
        <v>0</v>
      </c>
      <c r="CH89" s="260">
        <f t="shared" si="135"/>
        <v>0</v>
      </c>
      <c r="CI89" s="260">
        <f t="shared" si="135"/>
        <v>0</v>
      </c>
      <c r="CJ89" s="260">
        <f t="shared" si="135"/>
        <v>0</v>
      </c>
      <c r="CK89" s="260">
        <f t="shared" si="135"/>
        <v>0</v>
      </c>
      <c r="CL89" s="260">
        <f t="shared" si="135"/>
        <v>0</v>
      </c>
      <c r="CM89" s="260">
        <f t="shared" si="135"/>
        <v>0</v>
      </c>
      <c r="CN89" s="260">
        <f t="shared" si="135"/>
        <v>0</v>
      </c>
      <c r="CO89" s="260">
        <f t="shared" si="135"/>
        <v>0</v>
      </c>
      <c r="CP89" s="260">
        <f t="shared" si="135"/>
        <v>0</v>
      </c>
      <c r="CQ89" s="260">
        <f t="shared" si="135"/>
        <v>0</v>
      </c>
      <c r="CR89" s="260">
        <f t="shared" si="135"/>
        <v>0</v>
      </c>
      <c r="CS89" s="260">
        <f>SUM(CS90:CS101)</f>
        <v>0</v>
      </c>
      <c r="CT89" s="260">
        <f>SUM(CT90:CT101)</f>
        <v>0</v>
      </c>
      <c r="CU89" s="282">
        <f t="shared" si="135"/>
        <v>23662.329999999998</v>
      </c>
      <c r="CV89" s="260">
        <f t="shared" si="135"/>
        <v>0</v>
      </c>
      <c r="CW89" s="260">
        <f t="shared" si="135"/>
        <v>0</v>
      </c>
      <c r="CX89" s="260">
        <f t="shared" si="135"/>
        <v>0</v>
      </c>
      <c r="CY89" s="260">
        <f t="shared" si="135"/>
        <v>0</v>
      </c>
      <c r="CZ89" s="260">
        <f t="shared" si="135"/>
        <v>0</v>
      </c>
      <c r="DA89" s="260">
        <f t="shared" si="135"/>
        <v>0</v>
      </c>
      <c r="DB89" s="260">
        <f t="shared" si="135"/>
        <v>0</v>
      </c>
      <c r="DC89" s="260">
        <f t="shared" si="135"/>
        <v>0</v>
      </c>
      <c r="DD89" s="260">
        <f t="shared" si="135"/>
        <v>0</v>
      </c>
      <c r="DE89" s="260">
        <f t="shared" si="135"/>
        <v>0</v>
      </c>
      <c r="DF89" s="260">
        <f t="shared" si="135"/>
        <v>0</v>
      </c>
      <c r="DG89" s="260">
        <f t="shared" si="135"/>
        <v>0</v>
      </c>
      <c r="DH89" s="260">
        <f t="shared" si="135"/>
        <v>0</v>
      </c>
      <c r="DI89" s="260">
        <f t="shared" si="135"/>
        <v>0</v>
      </c>
      <c r="DJ89" s="260">
        <f t="shared" si="135"/>
        <v>0</v>
      </c>
      <c r="DK89" s="260">
        <f t="shared" si="135"/>
        <v>0</v>
      </c>
      <c r="DL89" s="260">
        <f t="shared" si="135"/>
        <v>0</v>
      </c>
      <c r="DM89" s="260">
        <f t="shared" si="135"/>
        <v>0</v>
      </c>
      <c r="DN89" s="260">
        <f t="shared" si="135"/>
        <v>0</v>
      </c>
      <c r="DO89" s="260">
        <f t="shared" si="135"/>
        <v>0</v>
      </c>
      <c r="DP89" s="260">
        <f t="shared" si="135"/>
        <v>0</v>
      </c>
      <c r="DQ89" s="260">
        <f t="shared" si="135"/>
        <v>0</v>
      </c>
      <c r="DR89" s="260">
        <f t="shared" si="135"/>
        <v>0</v>
      </c>
      <c r="DS89" s="260">
        <f t="shared" si="135"/>
        <v>0</v>
      </c>
      <c r="DT89" s="260">
        <f t="shared" si="135"/>
        <v>0</v>
      </c>
      <c r="DU89" s="260">
        <f t="shared" si="135"/>
        <v>0</v>
      </c>
      <c r="DV89" s="260">
        <f t="shared" si="135"/>
        <v>0</v>
      </c>
      <c r="DW89" s="260">
        <f t="shared" si="135"/>
        <v>0</v>
      </c>
      <c r="DX89" s="260">
        <f>SUM(DX90:DX101)</f>
        <v>0</v>
      </c>
      <c r="DY89" s="260">
        <f>SUM(DY90:DY101)</f>
        <v>0</v>
      </c>
      <c r="DZ89" s="260">
        <f>SUM(DZ90:DZ101)</f>
        <v>0</v>
      </c>
      <c r="EA89" s="282">
        <f t="shared" si="135"/>
        <v>23662.329999999998</v>
      </c>
      <c r="EB89" s="260">
        <f t="shared" si="135"/>
        <v>0</v>
      </c>
      <c r="EC89" s="260">
        <f t="shared" ref="EC89:GN89" si="136">SUM(EC90:EC101)</f>
        <v>0</v>
      </c>
      <c r="ED89" s="260">
        <f t="shared" si="136"/>
        <v>0</v>
      </c>
      <c r="EE89" s="260">
        <f t="shared" si="136"/>
        <v>0</v>
      </c>
      <c r="EF89" s="260">
        <f t="shared" si="136"/>
        <v>0</v>
      </c>
      <c r="EG89" s="260">
        <f t="shared" si="136"/>
        <v>0</v>
      </c>
      <c r="EH89" s="260">
        <f t="shared" si="136"/>
        <v>0</v>
      </c>
      <c r="EI89" s="260">
        <f t="shared" si="136"/>
        <v>0</v>
      </c>
      <c r="EJ89" s="260">
        <f t="shared" si="136"/>
        <v>0</v>
      </c>
      <c r="EK89" s="260">
        <f t="shared" si="136"/>
        <v>0</v>
      </c>
      <c r="EL89" s="260">
        <f t="shared" si="136"/>
        <v>0</v>
      </c>
      <c r="EM89" s="260">
        <f t="shared" si="136"/>
        <v>0</v>
      </c>
      <c r="EN89" s="260">
        <f t="shared" si="136"/>
        <v>0</v>
      </c>
      <c r="EO89" s="260">
        <f t="shared" si="136"/>
        <v>0</v>
      </c>
      <c r="EP89" s="260">
        <f t="shared" si="136"/>
        <v>0</v>
      </c>
      <c r="EQ89" s="260">
        <f t="shared" si="136"/>
        <v>0</v>
      </c>
      <c r="ER89" s="260">
        <f t="shared" si="136"/>
        <v>0</v>
      </c>
      <c r="ES89" s="260">
        <f t="shared" si="136"/>
        <v>0</v>
      </c>
      <c r="ET89" s="260">
        <f t="shared" si="136"/>
        <v>0</v>
      </c>
      <c r="EU89" s="260">
        <f t="shared" si="136"/>
        <v>0</v>
      </c>
      <c r="EV89" s="260">
        <f t="shared" si="136"/>
        <v>0</v>
      </c>
      <c r="EW89" s="260">
        <f t="shared" si="136"/>
        <v>0</v>
      </c>
      <c r="EX89" s="260">
        <f t="shared" si="136"/>
        <v>0</v>
      </c>
      <c r="EY89" s="260">
        <f t="shared" si="136"/>
        <v>0</v>
      </c>
      <c r="EZ89" s="260">
        <f t="shared" si="136"/>
        <v>0</v>
      </c>
      <c r="FA89" s="260">
        <f t="shared" si="136"/>
        <v>0</v>
      </c>
      <c r="FB89" s="260">
        <f t="shared" si="136"/>
        <v>0</v>
      </c>
      <c r="FC89" s="260">
        <f t="shared" si="136"/>
        <v>0</v>
      </c>
      <c r="FD89" s="282">
        <f t="shared" si="136"/>
        <v>23662.329999999998</v>
      </c>
      <c r="FE89" s="260">
        <f t="shared" si="136"/>
        <v>0</v>
      </c>
      <c r="FF89" s="260">
        <f t="shared" si="136"/>
        <v>0</v>
      </c>
      <c r="FG89" s="260">
        <f t="shared" si="136"/>
        <v>0</v>
      </c>
      <c r="FH89" s="260">
        <f t="shared" si="136"/>
        <v>0</v>
      </c>
      <c r="FI89" s="260">
        <f t="shared" si="136"/>
        <v>0</v>
      </c>
      <c r="FJ89" s="260">
        <f t="shared" si="136"/>
        <v>0</v>
      </c>
      <c r="FK89" s="260">
        <f t="shared" si="136"/>
        <v>0</v>
      </c>
      <c r="FL89" s="260">
        <f t="shared" si="136"/>
        <v>0</v>
      </c>
      <c r="FM89" s="260">
        <f t="shared" si="136"/>
        <v>0</v>
      </c>
      <c r="FN89" s="260">
        <f t="shared" si="136"/>
        <v>0</v>
      </c>
      <c r="FO89" s="260">
        <f t="shared" si="136"/>
        <v>0</v>
      </c>
      <c r="FP89" s="260">
        <f t="shared" si="136"/>
        <v>0</v>
      </c>
      <c r="FQ89" s="260">
        <f t="shared" si="136"/>
        <v>0</v>
      </c>
      <c r="FR89" s="260">
        <f t="shared" si="136"/>
        <v>0</v>
      </c>
      <c r="FS89" s="260">
        <f t="shared" si="136"/>
        <v>0</v>
      </c>
      <c r="FT89" s="260">
        <f t="shared" si="136"/>
        <v>0</v>
      </c>
      <c r="FU89" s="260">
        <f t="shared" si="136"/>
        <v>0</v>
      </c>
      <c r="FV89" s="260">
        <f t="shared" si="136"/>
        <v>0</v>
      </c>
      <c r="FW89" s="260">
        <f t="shared" si="136"/>
        <v>0</v>
      </c>
      <c r="FX89" s="260">
        <f t="shared" si="136"/>
        <v>0</v>
      </c>
      <c r="FY89" s="260">
        <f t="shared" si="136"/>
        <v>0</v>
      </c>
      <c r="FZ89" s="260">
        <f t="shared" si="136"/>
        <v>0</v>
      </c>
      <c r="GA89" s="260">
        <f t="shared" si="136"/>
        <v>0</v>
      </c>
      <c r="GB89" s="260">
        <f t="shared" si="136"/>
        <v>0</v>
      </c>
      <c r="GC89" s="260">
        <f t="shared" si="136"/>
        <v>0</v>
      </c>
      <c r="GD89" s="260">
        <f t="shared" si="136"/>
        <v>0</v>
      </c>
      <c r="GE89" s="260">
        <f t="shared" si="136"/>
        <v>0</v>
      </c>
      <c r="GF89" s="260">
        <f t="shared" si="136"/>
        <v>0</v>
      </c>
      <c r="GG89" s="260">
        <f t="shared" si="136"/>
        <v>0</v>
      </c>
      <c r="GH89" s="260">
        <f t="shared" si="136"/>
        <v>0</v>
      </c>
      <c r="GI89" s="260">
        <f>SUM(GI90:GI101)</f>
        <v>0</v>
      </c>
      <c r="GJ89" s="282">
        <f t="shared" si="136"/>
        <v>0</v>
      </c>
      <c r="GK89" s="260">
        <f t="shared" si="136"/>
        <v>0</v>
      </c>
      <c r="GL89" s="260">
        <f t="shared" si="136"/>
        <v>0</v>
      </c>
      <c r="GM89" s="260">
        <f t="shared" si="136"/>
        <v>0</v>
      </c>
      <c r="GN89" s="260">
        <f t="shared" si="136"/>
        <v>0</v>
      </c>
      <c r="GO89" s="260">
        <f t="shared" ref="GO89:HN89" si="137">SUM(GO90:GO101)</f>
        <v>0</v>
      </c>
      <c r="GP89" s="260">
        <f t="shared" si="137"/>
        <v>0</v>
      </c>
      <c r="GQ89" s="260">
        <f t="shared" si="137"/>
        <v>0</v>
      </c>
      <c r="GR89" s="260">
        <f t="shared" si="137"/>
        <v>0</v>
      </c>
      <c r="GS89" s="260">
        <f t="shared" si="137"/>
        <v>0</v>
      </c>
      <c r="GT89" s="260">
        <f t="shared" si="137"/>
        <v>0</v>
      </c>
      <c r="GU89" s="260">
        <f t="shared" si="137"/>
        <v>0</v>
      </c>
      <c r="GV89" s="260">
        <f t="shared" si="137"/>
        <v>0</v>
      </c>
      <c r="GW89" s="260">
        <f t="shared" si="137"/>
        <v>0</v>
      </c>
      <c r="GX89" s="260">
        <f t="shared" si="137"/>
        <v>0</v>
      </c>
      <c r="GY89" s="260">
        <f t="shared" si="137"/>
        <v>0</v>
      </c>
      <c r="GZ89" s="260">
        <f t="shared" si="137"/>
        <v>0</v>
      </c>
      <c r="HA89" s="260">
        <f t="shared" si="137"/>
        <v>0</v>
      </c>
      <c r="HB89" s="260">
        <f t="shared" si="137"/>
        <v>0</v>
      </c>
      <c r="HC89" s="260">
        <f t="shared" si="137"/>
        <v>0</v>
      </c>
      <c r="HD89" s="260">
        <f t="shared" si="137"/>
        <v>0</v>
      </c>
      <c r="HE89" s="260">
        <f t="shared" si="137"/>
        <v>0</v>
      </c>
      <c r="HF89" s="260">
        <f t="shared" si="137"/>
        <v>0</v>
      </c>
      <c r="HG89" s="260">
        <f t="shared" si="137"/>
        <v>0</v>
      </c>
      <c r="HH89" s="260">
        <f t="shared" si="137"/>
        <v>0</v>
      </c>
      <c r="HI89" s="260">
        <f t="shared" si="137"/>
        <v>0</v>
      </c>
      <c r="HJ89" s="260">
        <f t="shared" si="137"/>
        <v>0</v>
      </c>
      <c r="HK89" s="260">
        <f t="shared" si="137"/>
        <v>0</v>
      </c>
      <c r="HL89" s="260">
        <f t="shared" si="137"/>
        <v>0</v>
      </c>
      <c r="HM89" s="260">
        <f t="shared" si="137"/>
        <v>0</v>
      </c>
      <c r="HN89" s="260">
        <f t="shared" si="137"/>
        <v>0</v>
      </c>
    </row>
    <row r="90" spans="1:222" ht="16.5" hidden="1" outlineLevel="1" thickBot="1" x14ac:dyDescent="0.3">
      <c r="A90" s="53">
        <v>85</v>
      </c>
      <c r="B90" s="261" t="str">
        <f>VLOOKUP(A90,Config!$A$8:$B$176,2,0)</f>
        <v>ADVOCACIA</v>
      </c>
      <c r="C90" s="262"/>
      <c r="D90" s="61"/>
      <c r="E90" s="174">
        <f>SUMIFS('C. a Pagar'!$G$7:$G$1048576,'C. a Pagar'!$D$7:$D$1048576,'FC 180'!$B90,'C. a Pagar'!$C$7:$C$1048576,'FC 180'!E$5)</f>
        <v>0</v>
      </c>
      <c r="F90" s="174">
        <f>SUMIFS('C. a Pagar'!$G$7:$G$1048576,'C. a Pagar'!$D$7:$D$1048576,'FC 180'!$B90,'C. a Pagar'!$C$7:$C$1048576,'FC 180'!F$5)</f>
        <v>0</v>
      </c>
      <c r="G90" s="174">
        <f>SUMIFS('C. a Pagar'!$G$7:$G$1048576,'C. a Pagar'!$D$7:$D$1048576,'FC 180'!$B90,'C. a Pagar'!$C$7:$C$1048576,'FC 180'!G$5)</f>
        <v>0</v>
      </c>
      <c r="H90" s="174">
        <f>SUMIFS('C. a Pagar'!$G$7:$G$1048576,'C. a Pagar'!$D$7:$D$1048576,'FC 180'!$B90,'C. a Pagar'!$C$7:$C$1048576,'FC 180'!H$5)</f>
        <v>0</v>
      </c>
      <c r="I90" s="174">
        <f>SUMIFS('C. a Pagar'!$G$7:$G$1048576,'C. a Pagar'!$D$7:$D$1048576,'FC 180'!$B90,'C. a Pagar'!$C$7:$C$1048576,'FC 180'!I$5)</f>
        <v>0</v>
      </c>
      <c r="J90" s="174">
        <f>SUMIFS('C. a Pagar'!$G$7:$G$1048576,'C. a Pagar'!$D$7:$D$1048576,'FC 180'!$B90,'C. a Pagar'!$C$7:$C$1048576,'FC 180'!J$5)</f>
        <v>0</v>
      </c>
      <c r="K90" s="174">
        <f>SUMIFS('C. a Pagar'!$G$7:$G$1048576,'C. a Pagar'!$D$7:$D$1048576,'FC 180'!$B90,'C. a Pagar'!$C$7:$C$1048576,'FC 180'!K$5)</f>
        <v>0</v>
      </c>
      <c r="L90" s="174">
        <f>SUMIFS('C. a Pagar'!$G$7:$G$1048576,'C. a Pagar'!$D$7:$D$1048576,'FC 180'!$B90,'C. a Pagar'!$C$7:$C$1048576,'FC 180'!L$5)</f>
        <v>0</v>
      </c>
      <c r="M90" s="174">
        <f>SUMIFS('C. a Pagar'!$G$7:$G$1048576,'C. a Pagar'!$D$7:$D$1048576,'FC 180'!$B90,'C. a Pagar'!$C$7:$C$1048576,'FC 180'!M$5)</f>
        <v>0</v>
      </c>
      <c r="N90" s="174">
        <f>SUMIFS('C. a Pagar'!$G$7:$G$1048576,'C. a Pagar'!$D$7:$D$1048576,'FC 180'!$B90,'C. a Pagar'!$C$7:$C$1048576,'FC 180'!N$5)</f>
        <v>0</v>
      </c>
      <c r="O90" s="174">
        <f>SUMIFS('C. a Pagar'!$G$7:$G$1048576,'C. a Pagar'!$D$7:$D$1048576,'FC 180'!$B90,'C. a Pagar'!$C$7:$C$1048576,'FC 180'!O$5)</f>
        <v>0</v>
      </c>
      <c r="P90" s="174">
        <f>SUMIFS('C. a Pagar'!$G$7:$G$1048576,'C. a Pagar'!$D$7:$D$1048576,'FC 180'!$B90,'C. a Pagar'!$C$7:$C$1048576,'FC 180'!P$5)</f>
        <v>0</v>
      </c>
      <c r="Q90" s="174">
        <f>SUMIFS('C. a Pagar'!$G$7:$G$1048576,'C. a Pagar'!$D$7:$D$1048576,'FC 180'!$B90,'C. a Pagar'!$C$7:$C$1048576,'FC 180'!Q$5)</f>
        <v>0</v>
      </c>
      <c r="R90" s="174">
        <f>SUMIFS('C. a Pagar'!$G$7:$G$1048576,'C. a Pagar'!$D$7:$D$1048576,'FC 180'!$B90,'C. a Pagar'!$C$7:$C$1048576,'FC 180'!R$5)</f>
        <v>0</v>
      </c>
      <c r="S90" s="174">
        <f>SUMIFS('C. a Pagar'!$G$7:$G$1048576,'C. a Pagar'!$D$7:$D$1048576,'FC 180'!$B90,'C. a Pagar'!$C$7:$C$1048576,'FC 180'!S$5)</f>
        <v>0</v>
      </c>
      <c r="T90" s="174">
        <f>SUMIFS('C. a Pagar'!$G$7:$G$1048576,'C. a Pagar'!$D$7:$D$1048576,'FC 180'!$B90,'C. a Pagar'!$C$7:$C$1048576,'FC 180'!T$5)</f>
        <v>0</v>
      </c>
      <c r="U90" s="174">
        <f>SUMIFS('C. a Pagar'!$G$7:$G$1048576,'C. a Pagar'!$D$7:$D$1048576,'FC 180'!$B90,'C. a Pagar'!$C$7:$C$1048576,'FC 180'!U$5)</f>
        <v>0</v>
      </c>
      <c r="V90" s="174">
        <f>SUMIFS('C. a Pagar'!$G$7:$G$1048576,'C. a Pagar'!$D$7:$D$1048576,'FC 180'!$B90,'C. a Pagar'!$C$7:$C$1048576,'FC 180'!V$5)</f>
        <v>0</v>
      </c>
      <c r="W90" s="174">
        <f>SUMIFS('C. a Pagar'!$G$7:$G$1048576,'C. a Pagar'!$D$7:$D$1048576,'FC 180'!$B90,'C. a Pagar'!$C$7:$C$1048576,'FC 180'!W$5)</f>
        <v>0</v>
      </c>
      <c r="X90" s="174">
        <f>SUMIFS('C. a Pagar'!$G$7:$G$1048576,'C. a Pagar'!$D$7:$D$1048576,'FC 180'!$B90,'C. a Pagar'!$C$7:$C$1048576,'FC 180'!X$5)</f>
        <v>0</v>
      </c>
      <c r="Y90" s="174">
        <f>SUMIFS('C. a Pagar'!$G$7:$G$1048576,'C. a Pagar'!$D$7:$D$1048576,'FC 180'!$B90,'C. a Pagar'!$C$7:$C$1048576,'FC 180'!Y$5)</f>
        <v>0</v>
      </c>
      <c r="Z90" s="174">
        <f>SUMIFS('C. a Pagar'!$G$7:$G$1048576,'C. a Pagar'!$D$7:$D$1048576,'FC 180'!$B90,'C. a Pagar'!$C$7:$C$1048576,'FC 180'!Z$5)</f>
        <v>0</v>
      </c>
      <c r="AA90" s="174">
        <f>SUMIFS('C. a Pagar'!$G$7:$G$1048576,'C. a Pagar'!$D$7:$D$1048576,'FC 180'!$B90,'C. a Pagar'!$C$7:$C$1048576,'FC 180'!AA$5)</f>
        <v>0</v>
      </c>
      <c r="AB90" s="174">
        <f>SUMIFS('C. a Pagar'!$G$7:$G$1048576,'C. a Pagar'!$D$7:$D$1048576,'FC 180'!$B90,'C. a Pagar'!$C$7:$C$1048576,'FC 180'!AB$5)</f>
        <v>0</v>
      </c>
      <c r="AC90" s="174">
        <f>SUMIFS('C. a Pagar'!$G$7:$G$1048576,'C. a Pagar'!$D$7:$D$1048576,'FC 180'!$B90,'C. a Pagar'!$C$7:$C$1048576,'FC 180'!AC$5)</f>
        <v>0</v>
      </c>
      <c r="AD90" s="174">
        <f>SUMIFS('C. a Pagar'!$G$7:$G$1048576,'C. a Pagar'!$D$7:$D$1048576,'FC 180'!$B90,'C. a Pagar'!$C$7:$C$1048576,'FC 180'!AD$5)</f>
        <v>0</v>
      </c>
      <c r="AE90" s="174">
        <f>SUMIFS('C. a Pagar'!$G$7:$G$1048576,'C. a Pagar'!$D$7:$D$1048576,'FC 180'!$B90,'C. a Pagar'!$C$7:$C$1048576,'FC 180'!AE$5)</f>
        <v>0</v>
      </c>
      <c r="AF90" s="174">
        <f>SUMIFS('C. a Pagar'!$G$7:$G$1048576,'C. a Pagar'!$D$7:$D$1048576,'FC 180'!$B90,'C. a Pagar'!$C$7:$C$1048576,'FC 180'!AF$5)</f>
        <v>0</v>
      </c>
      <c r="AG90" s="174">
        <f>SUMIFS('C. a Pagar'!$G$7:$G$1048576,'C. a Pagar'!$D$7:$D$1048576,'FC 180'!$B90,'C. a Pagar'!$C$7:$C$1048576,'FC 180'!AG$5)</f>
        <v>0</v>
      </c>
      <c r="AH90" s="174">
        <f>SUMIFS('C. a Pagar'!$G$7:$G$1048576,'C. a Pagar'!$D$7:$D$1048576,'FC 180'!$B90,'C. a Pagar'!$C$7:$C$1048576,'FC 180'!AH$5)</f>
        <v>438.56</v>
      </c>
      <c r="AI90" s="174">
        <f>SUMIFS('C. a Pagar'!$G$7:$G$1048576,'C. a Pagar'!$D$7:$D$1048576,'FC 180'!$B90,'C. a Pagar'!$C$7:$C$1048576,'FC 180'!AI$5)</f>
        <v>0</v>
      </c>
      <c r="AJ90" s="178">
        <f t="shared" ref="AJ90:AJ101" si="138">SUM(E90:AI90)</f>
        <v>438.56</v>
      </c>
      <c r="AK90" s="174">
        <f>SUMIFS('C. a Pagar'!$G$7:$G$1048576,'C. a Pagar'!$D$7:$D$1048576,'FC 180'!$B90,'C. a Pagar'!$C$7:$C$1048576,'FC 180'!AK$5)</f>
        <v>0</v>
      </c>
      <c r="AL90" s="174">
        <f>SUMIFS('C. a Pagar'!$G$7:$G$1048576,'C. a Pagar'!$D$7:$D$1048576,'FC 180'!$B90,'C. a Pagar'!$C$7:$C$1048576,'FC 180'!AL$5)</f>
        <v>0</v>
      </c>
      <c r="AM90" s="174">
        <f>SUMIFS('C. a Pagar'!$G$7:$G$1048576,'C. a Pagar'!$D$7:$D$1048576,'FC 180'!$B90,'C. a Pagar'!$C$7:$C$1048576,'FC 180'!AM$5)</f>
        <v>0</v>
      </c>
      <c r="AN90" s="174">
        <f>SUMIFS('C. a Pagar'!$G$7:$G$1048576,'C. a Pagar'!$D$7:$D$1048576,'FC 180'!$B90,'C. a Pagar'!$C$7:$C$1048576,'FC 180'!AN$5)</f>
        <v>0</v>
      </c>
      <c r="AO90" s="174">
        <f>SUMIFS('C. a Pagar'!$G$7:$G$1048576,'C. a Pagar'!$D$7:$D$1048576,'FC 180'!$B90,'C. a Pagar'!$C$7:$C$1048576,'FC 180'!AO$5)</f>
        <v>0</v>
      </c>
      <c r="AP90" s="174">
        <f>SUMIFS('C. a Pagar'!$G$7:$G$1048576,'C. a Pagar'!$D$7:$D$1048576,'FC 180'!$B90,'C. a Pagar'!$C$7:$C$1048576,'FC 180'!AP$5)</f>
        <v>0</v>
      </c>
      <c r="AQ90" s="174">
        <f>SUMIFS('C. a Pagar'!$G$7:$G$1048576,'C. a Pagar'!$D$7:$D$1048576,'FC 180'!$B90,'C. a Pagar'!$C$7:$C$1048576,'FC 180'!AQ$5)</f>
        <v>15000</v>
      </c>
      <c r="AR90" s="174">
        <f>SUMIFS('C. a Pagar'!$G$7:$G$1048576,'C. a Pagar'!$D$7:$D$1048576,'FC 180'!$B90,'C. a Pagar'!$C$7:$C$1048576,'FC 180'!AR$5)</f>
        <v>0</v>
      </c>
      <c r="AS90" s="174">
        <f>SUMIFS('C. a Pagar'!$G$7:$G$1048576,'C. a Pagar'!$D$7:$D$1048576,'FC 180'!$B90,'C. a Pagar'!$C$7:$C$1048576,'FC 180'!AS$5)</f>
        <v>0</v>
      </c>
      <c r="AT90" s="174">
        <f>SUMIFS('C. a Pagar'!$G$7:$G$1048576,'C. a Pagar'!$D$7:$D$1048576,'FC 180'!$B90,'C. a Pagar'!$C$7:$C$1048576,'FC 180'!AT$5)</f>
        <v>0</v>
      </c>
      <c r="AU90" s="174">
        <f>SUMIFS('C. a Pagar'!$G$7:$G$1048576,'C. a Pagar'!$D$7:$D$1048576,'FC 180'!$B90,'C. a Pagar'!$C$7:$C$1048576,'FC 180'!AU$5)</f>
        <v>0</v>
      </c>
      <c r="AV90" s="174">
        <f>SUMIFS('C. a Pagar'!$G$7:$G$1048576,'C. a Pagar'!$D$7:$D$1048576,'FC 180'!$B90,'C. a Pagar'!$C$7:$C$1048576,'FC 180'!AV$5)</f>
        <v>0</v>
      </c>
      <c r="AW90" s="174">
        <f>SUMIFS('C. a Pagar'!$G$7:$G$1048576,'C. a Pagar'!$D$7:$D$1048576,'FC 180'!$B90,'C. a Pagar'!$C$7:$C$1048576,'FC 180'!AW$5)</f>
        <v>0</v>
      </c>
      <c r="AX90" s="174">
        <f>SUMIFS('C. a Pagar'!$G$7:$G$1048576,'C. a Pagar'!$D$7:$D$1048576,'FC 180'!$B90,'C. a Pagar'!$C$7:$C$1048576,'FC 180'!AX$5)</f>
        <v>0</v>
      </c>
      <c r="AY90" s="174">
        <f>SUMIFS('C. a Pagar'!$G$7:$G$1048576,'C. a Pagar'!$D$7:$D$1048576,'FC 180'!$B90,'C. a Pagar'!$C$7:$C$1048576,'FC 180'!AY$5)</f>
        <v>0</v>
      </c>
      <c r="AZ90" s="174">
        <f>SUMIFS('C. a Pagar'!$G$7:$G$1048576,'C. a Pagar'!$D$7:$D$1048576,'FC 180'!$B90,'C. a Pagar'!$C$7:$C$1048576,'FC 180'!AZ$5)</f>
        <v>0</v>
      </c>
      <c r="BA90" s="174">
        <f>SUMIFS('C. a Pagar'!$G$7:$G$1048576,'C. a Pagar'!$D$7:$D$1048576,'FC 180'!$B90,'C. a Pagar'!$C$7:$C$1048576,'FC 180'!BA$5)</f>
        <v>0</v>
      </c>
      <c r="BB90" s="174">
        <f>SUMIFS('C. a Pagar'!$G$7:$G$1048576,'C. a Pagar'!$D$7:$D$1048576,'FC 180'!$B90,'C. a Pagar'!$C$7:$C$1048576,'FC 180'!BB$5)</f>
        <v>0</v>
      </c>
      <c r="BC90" s="174">
        <f>SUMIFS('C. a Pagar'!$G$7:$G$1048576,'C. a Pagar'!$D$7:$D$1048576,'FC 180'!$B90,'C. a Pagar'!$C$7:$C$1048576,'FC 180'!BC$5)</f>
        <v>0</v>
      </c>
      <c r="BD90" s="174">
        <f>SUMIFS('C. a Pagar'!$G$7:$G$1048576,'C. a Pagar'!$D$7:$D$1048576,'FC 180'!$B90,'C. a Pagar'!$C$7:$C$1048576,'FC 180'!BD$5)</f>
        <v>0</v>
      </c>
      <c r="BE90" s="174">
        <f>SUMIFS('C. a Pagar'!$G$7:$G$1048576,'C. a Pagar'!$D$7:$D$1048576,'FC 180'!$B90,'C. a Pagar'!$C$7:$C$1048576,'FC 180'!BE$5)</f>
        <v>0</v>
      </c>
      <c r="BF90" s="174">
        <f>SUMIFS('C. a Pagar'!$G$7:$G$1048576,'C. a Pagar'!$D$7:$D$1048576,'FC 180'!$B90,'C. a Pagar'!$C$7:$C$1048576,'FC 180'!BF$5)</f>
        <v>0</v>
      </c>
      <c r="BG90" s="174">
        <f>SUMIFS('C. a Pagar'!$G$7:$G$1048576,'C. a Pagar'!$D$7:$D$1048576,'FC 180'!$B90,'C. a Pagar'!$C$7:$C$1048576,'FC 180'!BG$5)</f>
        <v>0</v>
      </c>
      <c r="BH90" s="174">
        <f>SUMIFS('C. a Pagar'!$G$7:$G$1048576,'C. a Pagar'!$D$7:$D$1048576,'FC 180'!$B90,'C. a Pagar'!$C$7:$C$1048576,'FC 180'!BH$5)</f>
        <v>0</v>
      </c>
      <c r="BI90" s="174">
        <f>SUMIFS('C. a Pagar'!$G$7:$G$1048576,'C. a Pagar'!$D$7:$D$1048576,'FC 180'!$B90,'C. a Pagar'!$C$7:$C$1048576,'FC 180'!BI$5)</f>
        <v>0</v>
      </c>
      <c r="BJ90" s="174">
        <f>SUMIFS('C. a Pagar'!$G$7:$G$1048576,'C. a Pagar'!$D$7:$D$1048576,'FC 180'!$B90,'C. a Pagar'!$C$7:$C$1048576,'FC 180'!BJ$5)</f>
        <v>0</v>
      </c>
      <c r="BK90" s="174">
        <f>SUMIFS('C. a Pagar'!$G$7:$G$1048576,'C. a Pagar'!$D$7:$D$1048576,'FC 180'!$B90,'C. a Pagar'!$C$7:$C$1048576,'FC 180'!BK$5)</f>
        <v>0</v>
      </c>
      <c r="BL90" s="174">
        <f>SUMIFS('C. a Pagar'!$G$7:$G$1048576,'C. a Pagar'!$D$7:$D$1048576,'FC 180'!$B90,'C. a Pagar'!$C$7:$C$1048576,'FC 180'!BL$5)</f>
        <v>439.56</v>
      </c>
      <c r="BM90" s="174">
        <f>SUMIFS('C. a Pagar'!$G$7:$G$1048576,'C. a Pagar'!$D$7:$D$1048576,'FC 180'!$B90,'C. a Pagar'!$C$7:$C$1048576,'FC 180'!BM$5)</f>
        <v>0</v>
      </c>
      <c r="BN90" s="174">
        <f>SUMIFS('C. a Pagar'!$G$7:$G$1048576,'C. a Pagar'!$D$7:$D$1048576,'FC 180'!$B90,'C. a Pagar'!$C$7:$C$1048576,'FC 180'!BN$5)</f>
        <v>0</v>
      </c>
      <c r="BO90" s="178">
        <f t="shared" ref="BO90:BO101" si="139">SUM(AK90:BN90)</f>
        <v>15439.56</v>
      </c>
      <c r="BP90" s="174"/>
      <c r="BQ90" s="174"/>
      <c r="BR90" s="174"/>
      <c r="BS90" s="174"/>
      <c r="BT90" s="174"/>
      <c r="BU90" s="174"/>
      <c r="BV90" s="174"/>
      <c r="BW90" s="174"/>
      <c r="BX90" s="174"/>
      <c r="BY90" s="174"/>
      <c r="BZ90" s="174"/>
      <c r="CA90" s="174"/>
      <c r="CB90" s="174"/>
      <c r="CC90" s="174"/>
      <c r="CD90" s="174"/>
      <c r="CE90" s="174"/>
      <c r="CF90" s="174"/>
      <c r="CG90" s="174"/>
      <c r="CH90" s="174"/>
      <c r="CI90" s="174"/>
      <c r="CJ90" s="174"/>
      <c r="CK90" s="174"/>
      <c r="CL90" s="174"/>
      <c r="CM90" s="174"/>
      <c r="CN90" s="174"/>
      <c r="CO90" s="174"/>
      <c r="CP90" s="174"/>
      <c r="CQ90" s="174"/>
      <c r="CR90" s="174"/>
      <c r="CS90" s="174"/>
      <c r="CT90" s="174"/>
      <c r="CU90" s="178">
        <f t="shared" ref="CU90:CU101" si="140">SUM(BM90:CT90)</f>
        <v>15439.56</v>
      </c>
      <c r="CV90" s="174"/>
      <c r="CW90" s="174"/>
      <c r="CX90" s="174"/>
      <c r="CY90" s="174"/>
      <c r="CZ90" s="174"/>
      <c r="DA90" s="174"/>
      <c r="DB90" s="174"/>
      <c r="DC90" s="174"/>
      <c r="DD90" s="174"/>
      <c r="DE90" s="174"/>
      <c r="DF90" s="174"/>
      <c r="DG90" s="174"/>
      <c r="DH90" s="174"/>
      <c r="DI90" s="174"/>
      <c r="DJ90" s="174"/>
      <c r="DK90" s="174"/>
      <c r="DL90" s="174"/>
      <c r="DM90" s="174"/>
      <c r="DN90" s="174"/>
      <c r="DO90" s="174"/>
      <c r="DP90" s="174"/>
      <c r="DQ90" s="174"/>
      <c r="DR90" s="174"/>
      <c r="DS90" s="174"/>
      <c r="DT90" s="174"/>
      <c r="DU90" s="174"/>
      <c r="DV90" s="174"/>
      <c r="DW90" s="174"/>
      <c r="DX90" s="174"/>
      <c r="DY90" s="174"/>
      <c r="DZ90" s="174"/>
      <c r="EA90" s="178">
        <f t="shared" ref="EA90:EA101" si="141">SUM(CS90:DZ90)</f>
        <v>15439.56</v>
      </c>
      <c r="EB90" s="174"/>
      <c r="EC90" s="174"/>
      <c r="ED90" s="174"/>
      <c r="EE90" s="174"/>
      <c r="EF90" s="174"/>
      <c r="EG90" s="174"/>
      <c r="EH90" s="174"/>
      <c r="EI90" s="174"/>
      <c r="EJ90" s="174"/>
      <c r="EK90" s="174"/>
      <c r="EL90" s="174"/>
      <c r="EM90" s="174"/>
      <c r="EN90" s="174"/>
      <c r="EO90" s="174"/>
      <c r="EP90" s="174"/>
      <c r="EQ90" s="174"/>
      <c r="ER90" s="174"/>
      <c r="ES90" s="174"/>
      <c r="ET90" s="174"/>
      <c r="EU90" s="174"/>
      <c r="EV90" s="174"/>
      <c r="EW90" s="174"/>
      <c r="EX90" s="174"/>
      <c r="EY90" s="174"/>
      <c r="EZ90" s="174"/>
      <c r="FA90" s="174"/>
      <c r="FB90" s="174"/>
      <c r="FC90" s="174"/>
      <c r="FD90" s="178">
        <f t="shared" ref="FD90:FD101" si="142">SUM(DX90:FC90)</f>
        <v>15439.56</v>
      </c>
      <c r="FE90" s="174"/>
      <c r="FF90" s="174"/>
      <c r="FG90" s="174"/>
      <c r="FH90" s="174"/>
      <c r="FI90" s="174"/>
      <c r="FJ90" s="174"/>
      <c r="FK90" s="174"/>
      <c r="FL90" s="174"/>
      <c r="FM90" s="174"/>
      <c r="FN90" s="174"/>
      <c r="FO90" s="174"/>
      <c r="FP90" s="174"/>
      <c r="FQ90" s="174"/>
      <c r="FR90" s="174"/>
      <c r="FS90" s="174"/>
      <c r="FT90" s="174"/>
      <c r="FU90" s="174"/>
      <c r="FV90" s="174"/>
      <c r="FW90" s="174"/>
      <c r="FX90" s="174"/>
      <c r="FY90" s="174"/>
      <c r="FZ90" s="174"/>
      <c r="GA90" s="174"/>
      <c r="GB90" s="174"/>
      <c r="GC90" s="174"/>
      <c r="GD90" s="174"/>
      <c r="GE90" s="174"/>
      <c r="GF90" s="174"/>
      <c r="GG90" s="174"/>
      <c r="GH90" s="174"/>
      <c r="GI90" s="174"/>
      <c r="GJ90" s="178">
        <f t="shared" ref="GJ90:GJ101" si="143">SUM(FE90:GI90)</f>
        <v>0</v>
      </c>
      <c r="GK90" s="174"/>
      <c r="GL90" s="174"/>
      <c r="GM90" s="174"/>
      <c r="GN90" s="174"/>
      <c r="GO90" s="174"/>
      <c r="GP90" s="174"/>
      <c r="GQ90" s="174"/>
      <c r="GR90" s="174"/>
      <c r="GS90" s="174"/>
      <c r="GT90" s="174"/>
      <c r="GU90" s="174"/>
      <c r="GV90" s="174"/>
      <c r="GW90" s="174"/>
      <c r="GX90" s="174"/>
      <c r="GY90" s="174"/>
      <c r="GZ90" s="174"/>
      <c r="HA90" s="174"/>
      <c r="HB90" s="174"/>
      <c r="HC90" s="174"/>
      <c r="HD90" s="174"/>
      <c r="HE90" s="174"/>
      <c r="HF90" s="174"/>
      <c r="HG90" s="174"/>
      <c r="HH90" s="174"/>
      <c r="HI90" s="174"/>
      <c r="HJ90" s="174"/>
      <c r="HK90" s="174"/>
      <c r="HL90" s="174"/>
      <c r="HM90" s="174"/>
      <c r="HN90" s="174"/>
    </row>
    <row r="91" spans="1:222" ht="16.5" hidden="1" outlineLevel="1" thickBot="1" x14ac:dyDescent="0.3">
      <c r="A91" s="53">
        <v>86</v>
      </c>
      <c r="B91" s="56" t="str">
        <f>VLOOKUP(A91,Config!$A$8:$B$176,2,0)</f>
        <v>ASSESSORIA CONTÁBIL</v>
      </c>
      <c r="C91" s="57"/>
      <c r="D91" s="61"/>
      <c r="E91" s="174">
        <f>SUMIFS('C. a Pagar'!$G$7:$G$1048576,'C. a Pagar'!$D$7:$D$1048576,'FC 180'!$B91,'C. a Pagar'!$C$7:$C$1048576,'FC 180'!E$5)</f>
        <v>0</v>
      </c>
      <c r="F91" s="174">
        <f>SUMIFS('C. a Pagar'!$G$7:$G$1048576,'C. a Pagar'!$D$7:$D$1048576,'FC 180'!$B91,'C. a Pagar'!$C$7:$C$1048576,'FC 180'!F$5)</f>
        <v>0</v>
      </c>
      <c r="G91" s="174">
        <f>SUMIFS('C. a Pagar'!$G$7:$G$1048576,'C. a Pagar'!$D$7:$D$1048576,'FC 180'!$B91,'C. a Pagar'!$C$7:$C$1048576,'FC 180'!G$5)</f>
        <v>0</v>
      </c>
      <c r="H91" s="174">
        <f>SUMIFS('C. a Pagar'!$G$7:$G$1048576,'C. a Pagar'!$D$7:$D$1048576,'FC 180'!$B91,'C. a Pagar'!$C$7:$C$1048576,'FC 180'!H$5)</f>
        <v>0</v>
      </c>
      <c r="I91" s="174">
        <f>SUMIFS('C. a Pagar'!$G$7:$G$1048576,'C. a Pagar'!$D$7:$D$1048576,'FC 180'!$B91,'C. a Pagar'!$C$7:$C$1048576,'FC 180'!I$5)</f>
        <v>0</v>
      </c>
      <c r="J91" s="174">
        <f>SUMIFS('C. a Pagar'!$G$7:$G$1048576,'C. a Pagar'!$D$7:$D$1048576,'FC 180'!$B91,'C. a Pagar'!$C$7:$C$1048576,'FC 180'!J$5)</f>
        <v>0</v>
      </c>
      <c r="K91" s="174">
        <f>SUMIFS('C. a Pagar'!$G$7:$G$1048576,'C. a Pagar'!$D$7:$D$1048576,'FC 180'!$B91,'C. a Pagar'!$C$7:$C$1048576,'FC 180'!K$5)</f>
        <v>0</v>
      </c>
      <c r="L91" s="174">
        <f>SUMIFS('C. a Pagar'!$G$7:$G$1048576,'C. a Pagar'!$D$7:$D$1048576,'FC 180'!$B91,'C. a Pagar'!$C$7:$C$1048576,'FC 180'!L$5)</f>
        <v>0</v>
      </c>
      <c r="M91" s="174">
        <f>SUMIFS('C. a Pagar'!$G$7:$G$1048576,'C. a Pagar'!$D$7:$D$1048576,'FC 180'!$B91,'C. a Pagar'!$C$7:$C$1048576,'FC 180'!M$5)</f>
        <v>0</v>
      </c>
      <c r="N91" s="174">
        <f>SUMIFS('C. a Pagar'!$G$7:$G$1048576,'C. a Pagar'!$D$7:$D$1048576,'FC 180'!$B91,'C. a Pagar'!$C$7:$C$1048576,'FC 180'!N$5)</f>
        <v>0</v>
      </c>
      <c r="O91" s="174">
        <f>SUMIFS('C. a Pagar'!$G$7:$G$1048576,'C. a Pagar'!$D$7:$D$1048576,'FC 180'!$B91,'C. a Pagar'!$C$7:$C$1048576,'FC 180'!O$5)</f>
        <v>0</v>
      </c>
      <c r="P91" s="174">
        <f>SUMIFS('C. a Pagar'!$G$7:$G$1048576,'C. a Pagar'!$D$7:$D$1048576,'FC 180'!$B91,'C. a Pagar'!$C$7:$C$1048576,'FC 180'!P$5)</f>
        <v>0</v>
      </c>
      <c r="Q91" s="174">
        <f>SUMIFS('C. a Pagar'!$G$7:$G$1048576,'C. a Pagar'!$D$7:$D$1048576,'FC 180'!$B91,'C. a Pagar'!$C$7:$C$1048576,'FC 180'!Q$5)</f>
        <v>0</v>
      </c>
      <c r="R91" s="174">
        <f>SUMIFS('C. a Pagar'!$G$7:$G$1048576,'C. a Pagar'!$D$7:$D$1048576,'FC 180'!$B91,'C. a Pagar'!$C$7:$C$1048576,'FC 180'!R$5)</f>
        <v>0</v>
      </c>
      <c r="S91" s="174">
        <f>SUMIFS('C. a Pagar'!$G$7:$G$1048576,'C. a Pagar'!$D$7:$D$1048576,'FC 180'!$B91,'C. a Pagar'!$C$7:$C$1048576,'FC 180'!S$5)</f>
        <v>0</v>
      </c>
      <c r="T91" s="174">
        <f>SUMIFS('C. a Pagar'!$G$7:$G$1048576,'C. a Pagar'!$D$7:$D$1048576,'FC 180'!$B91,'C. a Pagar'!$C$7:$C$1048576,'FC 180'!T$5)</f>
        <v>4349.75</v>
      </c>
      <c r="U91" s="174">
        <f>SUMIFS('C. a Pagar'!$G$7:$G$1048576,'C. a Pagar'!$D$7:$D$1048576,'FC 180'!$B91,'C. a Pagar'!$C$7:$C$1048576,'FC 180'!U$5)</f>
        <v>0</v>
      </c>
      <c r="V91" s="174">
        <f>SUMIFS('C. a Pagar'!$G$7:$G$1048576,'C. a Pagar'!$D$7:$D$1048576,'FC 180'!$B91,'C. a Pagar'!$C$7:$C$1048576,'FC 180'!V$5)</f>
        <v>0</v>
      </c>
      <c r="W91" s="174">
        <f>SUMIFS('C. a Pagar'!$G$7:$G$1048576,'C. a Pagar'!$D$7:$D$1048576,'FC 180'!$B91,'C. a Pagar'!$C$7:$C$1048576,'FC 180'!W$5)</f>
        <v>0</v>
      </c>
      <c r="X91" s="174">
        <f>SUMIFS('C. a Pagar'!$G$7:$G$1048576,'C. a Pagar'!$D$7:$D$1048576,'FC 180'!$B91,'C. a Pagar'!$C$7:$C$1048576,'FC 180'!X$5)</f>
        <v>0</v>
      </c>
      <c r="Y91" s="174">
        <f>SUMIFS('C. a Pagar'!$G$7:$G$1048576,'C. a Pagar'!$D$7:$D$1048576,'FC 180'!$B91,'C. a Pagar'!$C$7:$C$1048576,'FC 180'!Y$5)</f>
        <v>0</v>
      </c>
      <c r="Z91" s="174">
        <f>SUMIFS('C. a Pagar'!$G$7:$G$1048576,'C. a Pagar'!$D$7:$D$1048576,'FC 180'!$B91,'C. a Pagar'!$C$7:$C$1048576,'FC 180'!Z$5)</f>
        <v>0</v>
      </c>
      <c r="AA91" s="174">
        <f>SUMIFS('C. a Pagar'!$G$7:$G$1048576,'C. a Pagar'!$D$7:$D$1048576,'FC 180'!$B91,'C. a Pagar'!$C$7:$C$1048576,'FC 180'!AA$5)</f>
        <v>0</v>
      </c>
      <c r="AB91" s="174">
        <f>SUMIFS('C. a Pagar'!$G$7:$G$1048576,'C. a Pagar'!$D$7:$D$1048576,'FC 180'!$B91,'C. a Pagar'!$C$7:$C$1048576,'FC 180'!AB$5)</f>
        <v>0</v>
      </c>
      <c r="AC91" s="174">
        <f>SUMIFS('C. a Pagar'!$G$7:$G$1048576,'C. a Pagar'!$D$7:$D$1048576,'FC 180'!$B91,'C. a Pagar'!$C$7:$C$1048576,'FC 180'!AC$5)</f>
        <v>0</v>
      </c>
      <c r="AD91" s="174">
        <f>SUMIFS('C. a Pagar'!$G$7:$G$1048576,'C. a Pagar'!$D$7:$D$1048576,'FC 180'!$B91,'C. a Pagar'!$C$7:$C$1048576,'FC 180'!AD$5)</f>
        <v>0</v>
      </c>
      <c r="AE91" s="174">
        <f>SUMIFS('C. a Pagar'!$G$7:$G$1048576,'C. a Pagar'!$D$7:$D$1048576,'FC 180'!$B91,'C. a Pagar'!$C$7:$C$1048576,'FC 180'!AE$5)</f>
        <v>0</v>
      </c>
      <c r="AF91" s="174">
        <f>SUMIFS('C. a Pagar'!$G$7:$G$1048576,'C. a Pagar'!$D$7:$D$1048576,'FC 180'!$B91,'C. a Pagar'!$C$7:$C$1048576,'FC 180'!AF$5)</f>
        <v>0</v>
      </c>
      <c r="AG91" s="174">
        <f>SUMIFS('C. a Pagar'!$G$7:$G$1048576,'C. a Pagar'!$D$7:$D$1048576,'FC 180'!$B91,'C. a Pagar'!$C$7:$C$1048576,'FC 180'!AG$5)</f>
        <v>0</v>
      </c>
      <c r="AH91" s="174">
        <f>SUMIFS('C. a Pagar'!$G$7:$G$1048576,'C. a Pagar'!$D$7:$D$1048576,'FC 180'!$B91,'C. a Pagar'!$C$7:$C$1048576,'FC 180'!AH$5)</f>
        <v>0</v>
      </c>
      <c r="AI91" s="174">
        <f>SUMIFS('C. a Pagar'!$G$7:$G$1048576,'C. a Pagar'!$D$7:$D$1048576,'FC 180'!$B91,'C. a Pagar'!$C$7:$C$1048576,'FC 180'!AI$5)</f>
        <v>0</v>
      </c>
      <c r="AJ91" s="179">
        <f t="shared" si="138"/>
        <v>4349.75</v>
      </c>
      <c r="AK91" s="174">
        <f>SUMIFS('C. a Pagar'!$G$7:$G$1048576,'C. a Pagar'!$D$7:$D$1048576,'FC 180'!$B91,'C. a Pagar'!$C$7:$C$1048576,'FC 180'!AK$5)</f>
        <v>0</v>
      </c>
      <c r="AL91" s="174">
        <f>SUMIFS('C. a Pagar'!$G$7:$G$1048576,'C. a Pagar'!$D$7:$D$1048576,'FC 180'!$B91,'C. a Pagar'!$C$7:$C$1048576,'FC 180'!AL$5)</f>
        <v>0</v>
      </c>
      <c r="AM91" s="174">
        <f>SUMIFS('C. a Pagar'!$G$7:$G$1048576,'C. a Pagar'!$D$7:$D$1048576,'FC 180'!$B91,'C. a Pagar'!$C$7:$C$1048576,'FC 180'!AM$5)</f>
        <v>0</v>
      </c>
      <c r="AN91" s="174">
        <f>SUMIFS('C. a Pagar'!$G$7:$G$1048576,'C. a Pagar'!$D$7:$D$1048576,'FC 180'!$B91,'C. a Pagar'!$C$7:$C$1048576,'FC 180'!AN$5)</f>
        <v>0</v>
      </c>
      <c r="AO91" s="174">
        <f>SUMIFS('C. a Pagar'!$G$7:$G$1048576,'C. a Pagar'!$D$7:$D$1048576,'FC 180'!$B91,'C. a Pagar'!$C$7:$C$1048576,'FC 180'!AO$5)</f>
        <v>0</v>
      </c>
      <c r="AP91" s="174">
        <f>SUMIFS('C. a Pagar'!$G$7:$G$1048576,'C. a Pagar'!$D$7:$D$1048576,'FC 180'!$B91,'C. a Pagar'!$C$7:$C$1048576,'FC 180'!AP$5)</f>
        <v>0</v>
      </c>
      <c r="AQ91" s="174">
        <f>SUMIFS('C. a Pagar'!$G$7:$G$1048576,'C. a Pagar'!$D$7:$D$1048576,'FC 180'!$B91,'C. a Pagar'!$C$7:$C$1048576,'FC 180'!AQ$5)</f>
        <v>0</v>
      </c>
      <c r="AR91" s="174">
        <f>SUMIFS('C. a Pagar'!$G$7:$G$1048576,'C. a Pagar'!$D$7:$D$1048576,'FC 180'!$B91,'C. a Pagar'!$C$7:$C$1048576,'FC 180'!AR$5)</f>
        <v>0</v>
      </c>
      <c r="AS91" s="174">
        <f>SUMIFS('C. a Pagar'!$G$7:$G$1048576,'C. a Pagar'!$D$7:$D$1048576,'FC 180'!$B91,'C. a Pagar'!$C$7:$C$1048576,'FC 180'!AS$5)</f>
        <v>0</v>
      </c>
      <c r="AT91" s="174">
        <f>SUMIFS('C. a Pagar'!$G$7:$G$1048576,'C. a Pagar'!$D$7:$D$1048576,'FC 180'!$B91,'C. a Pagar'!$C$7:$C$1048576,'FC 180'!AT$5)</f>
        <v>0</v>
      </c>
      <c r="AU91" s="174">
        <f>SUMIFS('C. a Pagar'!$G$7:$G$1048576,'C. a Pagar'!$D$7:$D$1048576,'FC 180'!$B91,'C. a Pagar'!$C$7:$C$1048576,'FC 180'!AU$5)</f>
        <v>0</v>
      </c>
      <c r="AV91" s="174">
        <f>SUMIFS('C. a Pagar'!$G$7:$G$1048576,'C. a Pagar'!$D$7:$D$1048576,'FC 180'!$B91,'C. a Pagar'!$C$7:$C$1048576,'FC 180'!AV$5)</f>
        <v>3349.75</v>
      </c>
      <c r="AW91" s="174">
        <f>SUMIFS('C. a Pagar'!$G$7:$G$1048576,'C. a Pagar'!$D$7:$D$1048576,'FC 180'!$B91,'C. a Pagar'!$C$7:$C$1048576,'FC 180'!AW$5)</f>
        <v>0</v>
      </c>
      <c r="AX91" s="174">
        <f>SUMIFS('C. a Pagar'!$G$7:$G$1048576,'C. a Pagar'!$D$7:$D$1048576,'FC 180'!$B91,'C. a Pagar'!$C$7:$C$1048576,'FC 180'!AX$5)</f>
        <v>0</v>
      </c>
      <c r="AY91" s="174">
        <f>SUMIFS('C. a Pagar'!$G$7:$G$1048576,'C. a Pagar'!$D$7:$D$1048576,'FC 180'!$B91,'C. a Pagar'!$C$7:$C$1048576,'FC 180'!AY$5)</f>
        <v>0</v>
      </c>
      <c r="AZ91" s="174">
        <f>SUMIFS('C. a Pagar'!$G$7:$G$1048576,'C. a Pagar'!$D$7:$D$1048576,'FC 180'!$B91,'C. a Pagar'!$C$7:$C$1048576,'FC 180'!AZ$5)</f>
        <v>0</v>
      </c>
      <c r="BA91" s="174">
        <f>SUMIFS('C. a Pagar'!$G$7:$G$1048576,'C. a Pagar'!$D$7:$D$1048576,'FC 180'!$B91,'C. a Pagar'!$C$7:$C$1048576,'FC 180'!BA$5)</f>
        <v>0</v>
      </c>
      <c r="BB91" s="174">
        <f>SUMIFS('C. a Pagar'!$G$7:$G$1048576,'C. a Pagar'!$D$7:$D$1048576,'FC 180'!$B91,'C. a Pagar'!$C$7:$C$1048576,'FC 180'!BB$5)</f>
        <v>0</v>
      </c>
      <c r="BC91" s="174">
        <f>SUMIFS('C. a Pagar'!$G$7:$G$1048576,'C. a Pagar'!$D$7:$D$1048576,'FC 180'!$B91,'C. a Pagar'!$C$7:$C$1048576,'FC 180'!BC$5)</f>
        <v>0</v>
      </c>
      <c r="BD91" s="174">
        <f>SUMIFS('C. a Pagar'!$G$7:$G$1048576,'C. a Pagar'!$D$7:$D$1048576,'FC 180'!$B91,'C. a Pagar'!$C$7:$C$1048576,'FC 180'!BD$5)</f>
        <v>0</v>
      </c>
      <c r="BE91" s="174">
        <f>SUMIFS('C. a Pagar'!$G$7:$G$1048576,'C. a Pagar'!$D$7:$D$1048576,'FC 180'!$B91,'C. a Pagar'!$C$7:$C$1048576,'FC 180'!BE$5)</f>
        <v>0</v>
      </c>
      <c r="BF91" s="174">
        <f>SUMIFS('C. a Pagar'!$G$7:$G$1048576,'C. a Pagar'!$D$7:$D$1048576,'FC 180'!$B91,'C. a Pagar'!$C$7:$C$1048576,'FC 180'!BF$5)</f>
        <v>0</v>
      </c>
      <c r="BG91" s="174">
        <f>SUMIFS('C. a Pagar'!$G$7:$G$1048576,'C. a Pagar'!$D$7:$D$1048576,'FC 180'!$B91,'C. a Pagar'!$C$7:$C$1048576,'FC 180'!BG$5)</f>
        <v>0</v>
      </c>
      <c r="BH91" s="174">
        <f>SUMIFS('C. a Pagar'!$G$7:$G$1048576,'C. a Pagar'!$D$7:$D$1048576,'FC 180'!$B91,'C. a Pagar'!$C$7:$C$1048576,'FC 180'!BH$5)</f>
        <v>0</v>
      </c>
      <c r="BI91" s="174">
        <f>SUMIFS('C. a Pagar'!$G$7:$G$1048576,'C. a Pagar'!$D$7:$D$1048576,'FC 180'!$B91,'C. a Pagar'!$C$7:$C$1048576,'FC 180'!BI$5)</f>
        <v>0</v>
      </c>
      <c r="BJ91" s="174">
        <f>SUMIFS('C. a Pagar'!$G$7:$G$1048576,'C. a Pagar'!$D$7:$D$1048576,'FC 180'!$B91,'C. a Pagar'!$C$7:$C$1048576,'FC 180'!BJ$5)</f>
        <v>0</v>
      </c>
      <c r="BK91" s="174">
        <f>SUMIFS('C. a Pagar'!$G$7:$G$1048576,'C. a Pagar'!$D$7:$D$1048576,'FC 180'!$B91,'C. a Pagar'!$C$7:$C$1048576,'FC 180'!BK$5)</f>
        <v>0</v>
      </c>
      <c r="BL91" s="174">
        <f>SUMIFS('C. a Pagar'!$G$7:$G$1048576,'C. a Pagar'!$D$7:$D$1048576,'FC 180'!$B91,'C. a Pagar'!$C$7:$C$1048576,'FC 180'!BL$5)</f>
        <v>0</v>
      </c>
      <c r="BM91" s="174">
        <f>SUMIFS('C. a Pagar'!$G$7:$G$1048576,'C. a Pagar'!$D$7:$D$1048576,'FC 180'!$B91,'C. a Pagar'!$C$7:$C$1048576,'FC 180'!BM$5)</f>
        <v>0</v>
      </c>
      <c r="BN91" s="174">
        <f>SUMIFS('C. a Pagar'!$G$7:$G$1048576,'C. a Pagar'!$D$7:$D$1048576,'FC 180'!$B91,'C. a Pagar'!$C$7:$C$1048576,'FC 180'!BN$5)</f>
        <v>0</v>
      </c>
      <c r="BO91" s="179">
        <f t="shared" si="139"/>
        <v>3349.75</v>
      </c>
      <c r="BP91" s="174"/>
      <c r="BQ91" s="174"/>
      <c r="BR91" s="174"/>
      <c r="BS91" s="174"/>
      <c r="BT91" s="174"/>
      <c r="BU91" s="174"/>
      <c r="BV91" s="174"/>
      <c r="BW91" s="174"/>
      <c r="BX91" s="174"/>
      <c r="BY91" s="174"/>
      <c r="BZ91" s="174"/>
      <c r="CA91" s="174"/>
      <c r="CB91" s="174"/>
      <c r="CC91" s="174"/>
      <c r="CD91" s="174"/>
      <c r="CE91" s="174"/>
      <c r="CF91" s="174"/>
      <c r="CG91" s="174"/>
      <c r="CH91" s="174"/>
      <c r="CI91" s="174"/>
      <c r="CJ91" s="174"/>
      <c r="CK91" s="174"/>
      <c r="CL91" s="174"/>
      <c r="CM91" s="174"/>
      <c r="CN91" s="174"/>
      <c r="CO91" s="174"/>
      <c r="CP91" s="174"/>
      <c r="CQ91" s="174"/>
      <c r="CR91" s="174"/>
      <c r="CS91" s="174"/>
      <c r="CT91" s="174"/>
      <c r="CU91" s="179">
        <f t="shared" si="140"/>
        <v>3349.75</v>
      </c>
      <c r="CV91" s="174"/>
      <c r="CW91" s="174"/>
      <c r="CX91" s="174"/>
      <c r="CY91" s="174"/>
      <c r="CZ91" s="174"/>
      <c r="DA91" s="174"/>
      <c r="DB91" s="174"/>
      <c r="DC91" s="174"/>
      <c r="DD91" s="174"/>
      <c r="DE91" s="174"/>
      <c r="DF91" s="174"/>
      <c r="DG91" s="174"/>
      <c r="DH91" s="174"/>
      <c r="DI91" s="174"/>
      <c r="DJ91" s="174"/>
      <c r="DK91" s="174"/>
      <c r="DL91" s="174"/>
      <c r="DM91" s="174"/>
      <c r="DN91" s="174"/>
      <c r="DO91" s="174"/>
      <c r="DP91" s="174"/>
      <c r="DQ91" s="174"/>
      <c r="DR91" s="174"/>
      <c r="DS91" s="174"/>
      <c r="DT91" s="174"/>
      <c r="DU91" s="174"/>
      <c r="DV91" s="174"/>
      <c r="DW91" s="174"/>
      <c r="DX91" s="174"/>
      <c r="DY91" s="174"/>
      <c r="DZ91" s="174"/>
      <c r="EA91" s="179">
        <f t="shared" si="141"/>
        <v>3349.75</v>
      </c>
      <c r="EB91" s="174"/>
      <c r="EC91" s="174"/>
      <c r="ED91" s="174"/>
      <c r="EE91" s="174"/>
      <c r="EF91" s="174"/>
      <c r="EG91" s="174"/>
      <c r="EH91" s="174"/>
      <c r="EI91" s="174"/>
      <c r="EJ91" s="174"/>
      <c r="EK91" s="174"/>
      <c r="EL91" s="174"/>
      <c r="EM91" s="174"/>
      <c r="EN91" s="174"/>
      <c r="EO91" s="174"/>
      <c r="EP91" s="174"/>
      <c r="EQ91" s="174"/>
      <c r="ER91" s="174"/>
      <c r="ES91" s="174"/>
      <c r="ET91" s="174"/>
      <c r="EU91" s="174"/>
      <c r="EV91" s="174"/>
      <c r="EW91" s="174"/>
      <c r="EX91" s="174"/>
      <c r="EY91" s="174"/>
      <c r="EZ91" s="174"/>
      <c r="FA91" s="174"/>
      <c r="FB91" s="174"/>
      <c r="FC91" s="174"/>
      <c r="FD91" s="179">
        <f t="shared" si="142"/>
        <v>3349.75</v>
      </c>
      <c r="FE91" s="174"/>
      <c r="FF91" s="174"/>
      <c r="FG91" s="174"/>
      <c r="FH91" s="174"/>
      <c r="FI91" s="174"/>
      <c r="FJ91" s="174"/>
      <c r="FK91" s="174"/>
      <c r="FL91" s="174"/>
      <c r="FM91" s="174"/>
      <c r="FN91" s="174"/>
      <c r="FO91" s="174"/>
      <c r="FP91" s="174"/>
      <c r="FQ91" s="174"/>
      <c r="FR91" s="174"/>
      <c r="FS91" s="174"/>
      <c r="FT91" s="174"/>
      <c r="FU91" s="174"/>
      <c r="FV91" s="174"/>
      <c r="FW91" s="174"/>
      <c r="FX91" s="174"/>
      <c r="FY91" s="174"/>
      <c r="FZ91" s="174"/>
      <c r="GA91" s="174"/>
      <c r="GB91" s="174"/>
      <c r="GC91" s="174"/>
      <c r="GD91" s="174"/>
      <c r="GE91" s="174"/>
      <c r="GF91" s="174"/>
      <c r="GG91" s="174"/>
      <c r="GH91" s="174"/>
      <c r="GI91" s="174"/>
      <c r="GJ91" s="179">
        <f t="shared" si="143"/>
        <v>0</v>
      </c>
      <c r="GK91" s="174"/>
      <c r="GL91" s="174"/>
      <c r="GM91" s="174"/>
      <c r="GN91" s="174"/>
      <c r="GO91" s="174"/>
      <c r="GP91" s="174"/>
      <c r="GQ91" s="174"/>
      <c r="GR91" s="174"/>
      <c r="GS91" s="174"/>
      <c r="GT91" s="174"/>
      <c r="GU91" s="174"/>
      <c r="GV91" s="174"/>
      <c r="GW91" s="174"/>
      <c r="GX91" s="174"/>
      <c r="GY91" s="174"/>
      <c r="GZ91" s="174"/>
      <c r="HA91" s="174"/>
      <c r="HB91" s="174"/>
      <c r="HC91" s="174"/>
      <c r="HD91" s="174"/>
      <c r="HE91" s="174"/>
      <c r="HF91" s="174"/>
      <c r="HG91" s="174"/>
      <c r="HH91" s="174"/>
      <c r="HI91" s="174"/>
      <c r="HJ91" s="174"/>
      <c r="HK91" s="174"/>
      <c r="HL91" s="174"/>
      <c r="HM91" s="174"/>
      <c r="HN91" s="174"/>
    </row>
    <row r="92" spans="1:222" ht="16.5" hidden="1" outlineLevel="1" thickBot="1" x14ac:dyDescent="0.3">
      <c r="A92" s="53">
        <v>87</v>
      </c>
      <c r="B92" s="56" t="str">
        <f>VLOOKUP(A92,Config!$A$8:$B$176,2,0)</f>
        <v>COBRANÇA</v>
      </c>
      <c r="C92" s="57"/>
      <c r="D92" s="61"/>
      <c r="E92" s="174">
        <f>SUMIFS('C. a Pagar'!$G$7:$G$1048576,'C. a Pagar'!$D$7:$D$1048576,'FC 180'!$B92,'C. a Pagar'!$C$7:$C$1048576,'FC 180'!E$5)</f>
        <v>0</v>
      </c>
      <c r="F92" s="174">
        <f>SUMIFS('C. a Pagar'!$G$7:$G$1048576,'C. a Pagar'!$D$7:$D$1048576,'FC 180'!$B92,'C. a Pagar'!$C$7:$C$1048576,'FC 180'!F$5)</f>
        <v>0</v>
      </c>
      <c r="G92" s="174">
        <f>SUMIFS('C. a Pagar'!$G$7:$G$1048576,'C. a Pagar'!$D$7:$D$1048576,'FC 180'!$B92,'C. a Pagar'!$C$7:$C$1048576,'FC 180'!G$5)</f>
        <v>0</v>
      </c>
      <c r="H92" s="174">
        <f>SUMIFS('C. a Pagar'!$G$7:$G$1048576,'C. a Pagar'!$D$7:$D$1048576,'FC 180'!$B92,'C. a Pagar'!$C$7:$C$1048576,'FC 180'!H$5)</f>
        <v>0</v>
      </c>
      <c r="I92" s="174">
        <f>SUMIFS('C. a Pagar'!$G$7:$G$1048576,'C. a Pagar'!$D$7:$D$1048576,'FC 180'!$B92,'C. a Pagar'!$C$7:$C$1048576,'FC 180'!I$5)</f>
        <v>0</v>
      </c>
      <c r="J92" s="174">
        <f>SUMIFS('C. a Pagar'!$G$7:$G$1048576,'C. a Pagar'!$D$7:$D$1048576,'FC 180'!$B92,'C. a Pagar'!$C$7:$C$1048576,'FC 180'!J$5)</f>
        <v>0</v>
      </c>
      <c r="K92" s="174">
        <f>SUMIFS('C. a Pagar'!$G$7:$G$1048576,'C. a Pagar'!$D$7:$D$1048576,'FC 180'!$B92,'C. a Pagar'!$C$7:$C$1048576,'FC 180'!K$5)</f>
        <v>0</v>
      </c>
      <c r="L92" s="174">
        <f>SUMIFS('C. a Pagar'!$G$7:$G$1048576,'C. a Pagar'!$D$7:$D$1048576,'FC 180'!$B92,'C. a Pagar'!$C$7:$C$1048576,'FC 180'!L$5)</f>
        <v>0</v>
      </c>
      <c r="M92" s="174">
        <f>SUMIFS('C. a Pagar'!$G$7:$G$1048576,'C. a Pagar'!$D$7:$D$1048576,'FC 180'!$B92,'C. a Pagar'!$C$7:$C$1048576,'FC 180'!M$5)</f>
        <v>0</v>
      </c>
      <c r="N92" s="174">
        <f>SUMIFS('C. a Pagar'!$G$7:$G$1048576,'C. a Pagar'!$D$7:$D$1048576,'FC 180'!$B92,'C. a Pagar'!$C$7:$C$1048576,'FC 180'!N$5)</f>
        <v>0</v>
      </c>
      <c r="O92" s="174">
        <f>SUMIFS('C. a Pagar'!$G$7:$G$1048576,'C. a Pagar'!$D$7:$D$1048576,'FC 180'!$B92,'C. a Pagar'!$C$7:$C$1048576,'FC 180'!O$5)</f>
        <v>0</v>
      </c>
      <c r="P92" s="174">
        <f>SUMIFS('C. a Pagar'!$G$7:$G$1048576,'C. a Pagar'!$D$7:$D$1048576,'FC 180'!$B92,'C. a Pagar'!$C$7:$C$1048576,'FC 180'!P$5)</f>
        <v>0</v>
      </c>
      <c r="Q92" s="174">
        <f>SUMIFS('C. a Pagar'!$G$7:$G$1048576,'C. a Pagar'!$D$7:$D$1048576,'FC 180'!$B92,'C. a Pagar'!$C$7:$C$1048576,'FC 180'!Q$5)</f>
        <v>0</v>
      </c>
      <c r="R92" s="174">
        <f>SUMIFS('C. a Pagar'!$G$7:$G$1048576,'C. a Pagar'!$D$7:$D$1048576,'FC 180'!$B92,'C. a Pagar'!$C$7:$C$1048576,'FC 180'!R$5)</f>
        <v>0</v>
      </c>
      <c r="S92" s="174">
        <f>SUMIFS('C. a Pagar'!$G$7:$G$1048576,'C. a Pagar'!$D$7:$D$1048576,'FC 180'!$B92,'C. a Pagar'!$C$7:$C$1048576,'FC 180'!S$5)</f>
        <v>0</v>
      </c>
      <c r="T92" s="174">
        <f>SUMIFS('C. a Pagar'!$G$7:$G$1048576,'C. a Pagar'!$D$7:$D$1048576,'FC 180'!$B92,'C. a Pagar'!$C$7:$C$1048576,'FC 180'!T$5)</f>
        <v>0</v>
      </c>
      <c r="U92" s="174">
        <f>SUMIFS('C. a Pagar'!$G$7:$G$1048576,'C. a Pagar'!$D$7:$D$1048576,'FC 180'!$B92,'C. a Pagar'!$C$7:$C$1048576,'FC 180'!U$5)</f>
        <v>0</v>
      </c>
      <c r="V92" s="174">
        <f>SUMIFS('C. a Pagar'!$G$7:$G$1048576,'C. a Pagar'!$D$7:$D$1048576,'FC 180'!$B92,'C. a Pagar'!$C$7:$C$1048576,'FC 180'!V$5)</f>
        <v>0</v>
      </c>
      <c r="W92" s="174">
        <f>SUMIFS('C. a Pagar'!$G$7:$G$1048576,'C. a Pagar'!$D$7:$D$1048576,'FC 180'!$B92,'C. a Pagar'!$C$7:$C$1048576,'FC 180'!W$5)</f>
        <v>0</v>
      </c>
      <c r="X92" s="174">
        <f>SUMIFS('C. a Pagar'!$G$7:$G$1048576,'C. a Pagar'!$D$7:$D$1048576,'FC 180'!$B92,'C. a Pagar'!$C$7:$C$1048576,'FC 180'!X$5)</f>
        <v>0</v>
      </c>
      <c r="Y92" s="174">
        <f>SUMIFS('C. a Pagar'!$G$7:$G$1048576,'C. a Pagar'!$D$7:$D$1048576,'FC 180'!$B92,'C. a Pagar'!$C$7:$C$1048576,'FC 180'!Y$5)</f>
        <v>0</v>
      </c>
      <c r="Z92" s="174">
        <f>SUMIFS('C. a Pagar'!$G$7:$G$1048576,'C. a Pagar'!$D$7:$D$1048576,'FC 180'!$B92,'C. a Pagar'!$C$7:$C$1048576,'FC 180'!Z$5)</f>
        <v>0</v>
      </c>
      <c r="AA92" s="174">
        <f>SUMIFS('C. a Pagar'!$G$7:$G$1048576,'C. a Pagar'!$D$7:$D$1048576,'FC 180'!$B92,'C. a Pagar'!$C$7:$C$1048576,'FC 180'!AA$5)</f>
        <v>0</v>
      </c>
      <c r="AB92" s="174">
        <f>SUMIFS('C. a Pagar'!$G$7:$G$1048576,'C. a Pagar'!$D$7:$D$1048576,'FC 180'!$B92,'C. a Pagar'!$C$7:$C$1048576,'FC 180'!AB$5)</f>
        <v>0</v>
      </c>
      <c r="AC92" s="174">
        <f>SUMIFS('C. a Pagar'!$G$7:$G$1048576,'C. a Pagar'!$D$7:$D$1048576,'FC 180'!$B92,'C. a Pagar'!$C$7:$C$1048576,'FC 180'!AC$5)</f>
        <v>0</v>
      </c>
      <c r="AD92" s="174">
        <f>SUMIFS('C. a Pagar'!$G$7:$G$1048576,'C. a Pagar'!$D$7:$D$1048576,'FC 180'!$B92,'C. a Pagar'!$C$7:$C$1048576,'FC 180'!AD$5)</f>
        <v>0</v>
      </c>
      <c r="AE92" s="174">
        <f>SUMIFS('C. a Pagar'!$G$7:$G$1048576,'C. a Pagar'!$D$7:$D$1048576,'FC 180'!$B92,'C. a Pagar'!$C$7:$C$1048576,'FC 180'!AE$5)</f>
        <v>0</v>
      </c>
      <c r="AF92" s="174">
        <f>SUMIFS('C. a Pagar'!$G$7:$G$1048576,'C. a Pagar'!$D$7:$D$1048576,'FC 180'!$B92,'C. a Pagar'!$C$7:$C$1048576,'FC 180'!AF$5)</f>
        <v>0</v>
      </c>
      <c r="AG92" s="174">
        <f>SUMIFS('C. a Pagar'!$G$7:$G$1048576,'C. a Pagar'!$D$7:$D$1048576,'FC 180'!$B92,'C. a Pagar'!$C$7:$C$1048576,'FC 180'!AG$5)</f>
        <v>0</v>
      </c>
      <c r="AH92" s="174">
        <f>SUMIFS('C. a Pagar'!$G$7:$G$1048576,'C. a Pagar'!$D$7:$D$1048576,'FC 180'!$B92,'C. a Pagar'!$C$7:$C$1048576,'FC 180'!AH$5)</f>
        <v>0</v>
      </c>
      <c r="AI92" s="174">
        <f>SUMIFS('C. a Pagar'!$G$7:$G$1048576,'C. a Pagar'!$D$7:$D$1048576,'FC 180'!$B92,'C. a Pagar'!$C$7:$C$1048576,'FC 180'!AI$5)</f>
        <v>0</v>
      </c>
      <c r="AJ92" s="179">
        <f t="shared" si="138"/>
        <v>0</v>
      </c>
      <c r="AK92" s="174">
        <f>SUMIFS('C. a Pagar'!$G$7:$G$1048576,'C. a Pagar'!$D$7:$D$1048576,'FC 180'!$B92,'C. a Pagar'!$C$7:$C$1048576,'FC 180'!AK$5)</f>
        <v>0</v>
      </c>
      <c r="AL92" s="174">
        <f>SUMIFS('C. a Pagar'!$G$7:$G$1048576,'C. a Pagar'!$D$7:$D$1048576,'FC 180'!$B92,'C. a Pagar'!$C$7:$C$1048576,'FC 180'!AL$5)</f>
        <v>0</v>
      </c>
      <c r="AM92" s="174">
        <f>SUMIFS('C. a Pagar'!$G$7:$G$1048576,'C. a Pagar'!$D$7:$D$1048576,'FC 180'!$B92,'C. a Pagar'!$C$7:$C$1048576,'FC 180'!AM$5)</f>
        <v>0</v>
      </c>
      <c r="AN92" s="174">
        <f>SUMIFS('C. a Pagar'!$G$7:$G$1048576,'C. a Pagar'!$D$7:$D$1048576,'FC 180'!$B92,'C. a Pagar'!$C$7:$C$1048576,'FC 180'!AN$5)</f>
        <v>0</v>
      </c>
      <c r="AO92" s="174">
        <f>SUMIFS('C. a Pagar'!$G$7:$G$1048576,'C. a Pagar'!$D$7:$D$1048576,'FC 180'!$B92,'C. a Pagar'!$C$7:$C$1048576,'FC 180'!AO$5)</f>
        <v>0</v>
      </c>
      <c r="AP92" s="174">
        <f>SUMIFS('C. a Pagar'!$G$7:$G$1048576,'C. a Pagar'!$D$7:$D$1048576,'FC 180'!$B92,'C. a Pagar'!$C$7:$C$1048576,'FC 180'!AP$5)</f>
        <v>0</v>
      </c>
      <c r="AQ92" s="174">
        <f>SUMIFS('C. a Pagar'!$G$7:$G$1048576,'C. a Pagar'!$D$7:$D$1048576,'FC 180'!$B92,'C. a Pagar'!$C$7:$C$1048576,'FC 180'!AQ$5)</f>
        <v>0</v>
      </c>
      <c r="AR92" s="174">
        <f>SUMIFS('C. a Pagar'!$G$7:$G$1048576,'C. a Pagar'!$D$7:$D$1048576,'FC 180'!$B92,'C. a Pagar'!$C$7:$C$1048576,'FC 180'!AR$5)</f>
        <v>0</v>
      </c>
      <c r="AS92" s="174">
        <f>SUMIFS('C. a Pagar'!$G$7:$G$1048576,'C. a Pagar'!$D$7:$D$1048576,'FC 180'!$B92,'C. a Pagar'!$C$7:$C$1048576,'FC 180'!AS$5)</f>
        <v>0</v>
      </c>
      <c r="AT92" s="174">
        <f>SUMIFS('C. a Pagar'!$G$7:$G$1048576,'C. a Pagar'!$D$7:$D$1048576,'FC 180'!$B92,'C. a Pagar'!$C$7:$C$1048576,'FC 180'!AT$5)</f>
        <v>0</v>
      </c>
      <c r="AU92" s="174">
        <f>SUMIFS('C. a Pagar'!$G$7:$G$1048576,'C. a Pagar'!$D$7:$D$1048576,'FC 180'!$B92,'C. a Pagar'!$C$7:$C$1048576,'FC 180'!AU$5)</f>
        <v>0</v>
      </c>
      <c r="AV92" s="174">
        <f>SUMIFS('C. a Pagar'!$G$7:$G$1048576,'C. a Pagar'!$D$7:$D$1048576,'FC 180'!$B92,'C. a Pagar'!$C$7:$C$1048576,'FC 180'!AV$5)</f>
        <v>0</v>
      </c>
      <c r="AW92" s="174">
        <f>SUMIFS('C. a Pagar'!$G$7:$G$1048576,'C. a Pagar'!$D$7:$D$1048576,'FC 180'!$B92,'C. a Pagar'!$C$7:$C$1048576,'FC 180'!AW$5)</f>
        <v>0</v>
      </c>
      <c r="AX92" s="174">
        <f>SUMIFS('C. a Pagar'!$G$7:$G$1048576,'C. a Pagar'!$D$7:$D$1048576,'FC 180'!$B92,'C. a Pagar'!$C$7:$C$1048576,'FC 180'!AX$5)</f>
        <v>0</v>
      </c>
      <c r="AY92" s="174">
        <f>SUMIFS('C. a Pagar'!$G$7:$G$1048576,'C. a Pagar'!$D$7:$D$1048576,'FC 180'!$B92,'C. a Pagar'!$C$7:$C$1048576,'FC 180'!AY$5)</f>
        <v>0</v>
      </c>
      <c r="AZ92" s="174">
        <f>SUMIFS('C. a Pagar'!$G$7:$G$1048576,'C. a Pagar'!$D$7:$D$1048576,'FC 180'!$B92,'C. a Pagar'!$C$7:$C$1048576,'FC 180'!AZ$5)</f>
        <v>0</v>
      </c>
      <c r="BA92" s="174">
        <f>SUMIFS('C. a Pagar'!$G$7:$G$1048576,'C. a Pagar'!$D$7:$D$1048576,'FC 180'!$B92,'C. a Pagar'!$C$7:$C$1048576,'FC 180'!BA$5)</f>
        <v>0</v>
      </c>
      <c r="BB92" s="174">
        <f>SUMIFS('C. a Pagar'!$G$7:$G$1048576,'C. a Pagar'!$D$7:$D$1048576,'FC 180'!$B92,'C. a Pagar'!$C$7:$C$1048576,'FC 180'!BB$5)</f>
        <v>0</v>
      </c>
      <c r="BC92" s="174">
        <f>SUMIFS('C. a Pagar'!$G$7:$G$1048576,'C. a Pagar'!$D$7:$D$1048576,'FC 180'!$B92,'C. a Pagar'!$C$7:$C$1048576,'FC 180'!BC$5)</f>
        <v>0</v>
      </c>
      <c r="BD92" s="174">
        <f>SUMIFS('C. a Pagar'!$G$7:$G$1048576,'C. a Pagar'!$D$7:$D$1048576,'FC 180'!$B92,'C. a Pagar'!$C$7:$C$1048576,'FC 180'!BD$5)</f>
        <v>0</v>
      </c>
      <c r="BE92" s="174">
        <f>SUMIFS('C. a Pagar'!$G$7:$G$1048576,'C. a Pagar'!$D$7:$D$1048576,'FC 180'!$B92,'C. a Pagar'!$C$7:$C$1048576,'FC 180'!BE$5)</f>
        <v>0</v>
      </c>
      <c r="BF92" s="174">
        <f>SUMIFS('C. a Pagar'!$G$7:$G$1048576,'C. a Pagar'!$D$7:$D$1048576,'FC 180'!$B92,'C. a Pagar'!$C$7:$C$1048576,'FC 180'!BF$5)</f>
        <v>0</v>
      </c>
      <c r="BG92" s="174">
        <f>SUMIFS('C. a Pagar'!$G$7:$G$1048576,'C. a Pagar'!$D$7:$D$1048576,'FC 180'!$B92,'C. a Pagar'!$C$7:$C$1048576,'FC 180'!BG$5)</f>
        <v>0</v>
      </c>
      <c r="BH92" s="174">
        <f>SUMIFS('C. a Pagar'!$G$7:$G$1048576,'C. a Pagar'!$D$7:$D$1048576,'FC 180'!$B92,'C. a Pagar'!$C$7:$C$1048576,'FC 180'!BH$5)</f>
        <v>0</v>
      </c>
      <c r="BI92" s="174">
        <f>SUMIFS('C. a Pagar'!$G$7:$G$1048576,'C. a Pagar'!$D$7:$D$1048576,'FC 180'!$B92,'C. a Pagar'!$C$7:$C$1048576,'FC 180'!BI$5)</f>
        <v>0</v>
      </c>
      <c r="BJ92" s="174">
        <f>SUMIFS('C. a Pagar'!$G$7:$G$1048576,'C. a Pagar'!$D$7:$D$1048576,'FC 180'!$B92,'C. a Pagar'!$C$7:$C$1048576,'FC 180'!BJ$5)</f>
        <v>0</v>
      </c>
      <c r="BK92" s="174">
        <f>SUMIFS('C. a Pagar'!$G$7:$G$1048576,'C. a Pagar'!$D$7:$D$1048576,'FC 180'!$B92,'C. a Pagar'!$C$7:$C$1048576,'FC 180'!BK$5)</f>
        <v>0</v>
      </c>
      <c r="BL92" s="174">
        <f>SUMIFS('C. a Pagar'!$G$7:$G$1048576,'C. a Pagar'!$D$7:$D$1048576,'FC 180'!$B92,'C. a Pagar'!$C$7:$C$1048576,'FC 180'!BL$5)</f>
        <v>0</v>
      </c>
      <c r="BM92" s="174">
        <f>SUMIFS('C. a Pagar'!$G$7:$G$1048576,'C. a Pagar'!$D$7:$D$1048576,'FC 180'!$B92,'C. a Pagar'!$C$7:$C$1048576,'FC 180'!BM$5)</f>
        <v>0</v>
      </c>
      <c r="BN92" s="174">
        <f>SUMIFS('C. a Pagar'!$G$7:$G$1048576,'C. a Pagar'!$D$7:$D$1048576,'FC 180'!$B92,'C. a Pagar'!$C$7:$C$1048576,'FC 180'!BN$5)</f>
        <v>0</v>
      </c>
      <c r="BO92" s="179">
        <f t="shared" si="139"/>
        <v>0</v>
      </c>
      <c r="BP92" s="174"/>
      <c r="BQ92" s="174"/>
      <c r="BR92" s="174"/>
      <c r="BS92" s="174"/>
      <c r="BT92" s="174"/>
      <c r="BU92" s="174"/>
      <c r="BV92" s="174"/>
      <c r="BW92" s="174"/>
      <c r="BX92" s="174"/>
      <c r="BY92" s="174"/>
      <c r="BZ92" s="174"/>
      <c r="CA92" s="174"/>
      <c r="CB92" s="174"/>
      <c r="CC92" s="174"/>
      <c r="CD92" s="174"/>
      <c r="CE92" s="174"/>
      <c r="CF92" s="174"/>
      <c r="CG92" s="174"/>
      <c r="CH92" s="174"/>
      <c r="CI92" s="174"/>
      <c r="CJ92" s="174"/>
      <c r="CK92" s="174"/>
      <c r="CL92" s="174"/>
      <c r="CM92" s="174"/>
      <c r="CN92" s="174"/>
      <c r="CO92" s="174"/>
      <c r="CP92" s="174"/>
      <c r="CQ92" s="174"/>
      <c r="CR92" s="174"/>
      <c r="CS92" s="174"/>
      <c r="CT92" s="174"/>
      <c r="CU92" s="179">
        <f t="shared" si="140"/>
        <v>0</v>
      </c>
      <c r="CV92" s="174"/>
      <c r="CW92" s="174"/>
      <c r="CX92" s="174"/>
      <c r="CY92" s="174"/>
      <c r="CZ92" s="174"/>
      <c r="DA92" s="174"/>
      <c r="DB92" s="174"/>
      <c r="DC92" s="174"/>
      <c r="DD92" s="174"/>
      <c r="DE92" s="174"/>
      <c r="DF92" s="174"/>
      <c r="DG92" s="174"/>
      <c r="DH92" s="174"/>
      <c r="DI92" s="174"/>
      <c r="DJ92" s="174"/>
      <c r="DK92" s="174"/>
      <c r="DL92" s="174"/>
      <c r="DM92" s="174"/>
      <c r="DN92" s="174"/>
      <c r="DO92" s="174"/>
      <c r="DP92" s="174"/>
      <c r="DQ92" s="174"/>
      <c r="DR92" s="174"/>
      <c r="DS92" s="174"/>
      <c r="DT92" s="174"/>
      <c r="DU92" s="174"/>
      <c r="DV92" s="174"/>
      <c r="DW92" s="174"/>
      <c r="DX92" s="174"/>
      <c r="DY92" s="174"/>
      <c r="DZ92" s="174"/>
      <c r="EA92" s="179">
        <f t="shared" si="141"/>
        <v>0</v>
      </c>
      <c r="EB92" s="174"/>
      <c r="EC92" s="174"/>
      <c r="ED92" s="174"/>
      <c r="EE92" s="174"/>
      <c r="EF92" s="174"/>
      <c r="EG92" s="174"/>
      <c r="EH92" s="174"/>
      <c r="EI92" s="174"/>
      <c r="EJ92" s="174"/>
      <c r="EK92" s="174"/>
      <c r="EL92" s="174"/>
      <c r="EM92" s="174"/>
      <c r="EN92" s="174"/>
      <c r="EO92" s="174"/>
      <c r="EP92" s="174"/>
      <c r="EQ92" s="174"/>
      <c r="ER92" s="174"/>
      <c r="ES92" s="174"/>
      <c r="ET92" s="174"/>
      <c r="EU92" s="174"/>
      <c r="EV92" s="174"/>
      <c r="EW92" s="174"/>
      <c r="EX92" s="174"/>
      <c r="EY92" s="174"/>
      <c r="EZ92" s="174"/>
      <c r="FA92" s="174"/>
      <c r="FB92" s="174"/>
      <c r="FC92" s="174"/>
      <c r="FD92" s="179">
        <f t="shared" si="142"/>
        <v>0</v>
      </c>
      <c r="FE92" s="174"/>
      <c r="FF92" s="174"/>
      <c r="FG92" s="174"/>
      <c r="FH92" s="174"/>
      <c r="FI92" s="174"/>
      <c r="FJ92" s="174"/>
      <c r="FK92" s="174"/>
      <c r="FL92" s="174"/>
      <c r="FM92" s="174"/>
      <c r="FN92" s="174"/>
      <c r="FO92" s="174"/>
      <c r="FP92" s="174"/>
      <c r="FQ92" s="174"/>
      <c r="FR92" s="174"/>
      <c r="FS92" s="174"/>
      <c r="FT92" s="174"/>
      <c r="FU92" s="174"/>
      <c r="FV92" s="174"/>
      <c r="FW92" s="174"/>
      <c r="FX92" s="174"/>
      <c r="FY92" s="174"/>
      <c r="FZ92" s="174"/>
      <c r="GA92" s="174"/>
      <c r="GB92" s="174"/>
      <c r="GC92" s="174"/>
      <c r="GD92" s="174"/>
      <c r="GE92" s="174"/>
      <c r="GF92" s="174"/>
      <c r="GG92" s="174"/>
      <c r="GH92" s="174"/>
      <c r="GI92" s="174"/>
      <c r="GJ92" s="179">
        <f t="shared" si="143"/>
        <v>0</v>
      </c>
      <c r="GK92" s="174"/>
      <c r="GL92" s="174"/>
      <c r="GM92" s="174"/>
      <c r="GN92" s="174"/>
      <c r="GO92" s="174"/>
      <c r="GP92" s="174"/>
      <c r="GQ92" s="174"/>
      <c r="GR92" s="174"/>
      <c r="GS92" s="174"/>
      <c r="GT92" s="174"/>
      <c r="GU92" s="174"/>
      <c r="GV92" s="174"/>
      <c r="GW92" s="174"/>
      <c r="GX92" s="174"/>
      <c r="GY92" s="174"/>
      <c r="GZ92" s="174"/>
      <c r="HA92" s="174"/>
      <c r="HB92" s="174"/>
      <c r="HC92" s="174"/>
      <c r="HD92" s="174"/>
      <c r="HE92" s="174"/>
      <c r="HF92" s="174"/>
      <c r="HG92" s="174"/>
      <c r="HH92" s="174"/>
      <c r="HI92" s="174"/>
      <c r="HJ92" s="174"/>
      <c r="HK92" s="174"/>
      <c r="HL92" s="174"/>
      <c r="HM92" s="174"/>
      <c r="HN92" s="174"/>
    </row>
    <row r="93" spans="1:222" ht="16.5" hidden="1" outlineLevel="1" thickBot="1" x14ac:dyDescent="0.3">
      <c r="A93" s="53">
        <v>88</v>
      </c>
      <c r="B93" s="56" t="str">
        <f>VLOOKUP(A93,Config!$A$8:$B$176,2,0)</f>
        <v>CONSULTORIA</v>
      </c>
      <c r="C93" s="57"/>
      <c r="D93" s="61"/>
      <c r="E93" s="174">
        <f>SUMIFS('C. a Pagar'!$G$7:$G$1048576,'C. a Pagar'!$D$7:$D$1048576,'FC 180'!$B93,'C. a Pagar'!$C$7:$C$1048576,'FC 180'!E$5)</f>
        <v>0</v>
      </c>
      <c r="F93" s="174">
        <f>SUMIFS('C. a Pagar'!$G$7:$G$1048576,'C. a Pagar'!$D$7:$D$1048576,'FC 180'!$B93,'C. a Pagar'!$C$7:$C$1048576,'FC 180'!F$5)</f>
        <v>0</v>
      </c>
      <c r="G93" s="174">
        <f>SUMIFS('C. a Pagar'!$G$7:$G$1048576,'C. a Pagar'!$D$7:$D$1048576,'FC 180'!$B93,'C. a Pagar'!$C$7:$C$1048576,'FC 180'!G$5)</f>
        <v>0</v>
      </c>
      <c r="H93" s="174">
        <f>SUMIFS('C. a Pagar'!$G$7:$G$1048576,'C. a Pagar'!$D$7:$D$1048576,'FC 180'!$B93,'C. a Pagar'!$C$7:$C$1048576,'FC 180'!H$5)</f>
        <v>0</v>
      </c>
      <c r="I93" s="174">
        <f>SUMIFS('C. a Pagar'!$G$7:$G$1048576,'C. a Pagar'!$D$7:$D$1048576,'FC 180'!$B93,'C. a Pagar'!$C$7:$C$1048576,'FC 180'!I$5)</f>
        <v>0</v>
      </c>
      <c r="J93" s="174">
        <f>SUMIFS('C. a Pagar'!$G$7:$G$1048576,'C. a Pagar'!$D$7:$D$1048576,'FC 180'!$B93,'C. a Pagar'!$C$7:$C$1048576,'FC 180'!J$5)</f>
        <v>0</v>
      </c>
      <c r="K93" s="174">
        <f>SUMIFS('C. a Pagar'!$G$7:$G$1048576,'C. a Pagar'!$D$7:$D$1048576,'FC 180'!$B93,'C. a Pagar'!$C$7:$C$1048576,'FC 180'!K$5)</f>
        <v>0</v>
      </c>
      <c r="L93" s="174">
        <f>SUMIFS('C. a Pagar'!$G$7:$G$1048576,'C. a Pagar'!$D$7:$D$1048576,'FC 180'!$B93,'C. a Pagar'!$C$7:$C$1048576,'FC 180'!L$5)</f>
        <v>0</v>
      </c>
      <c r="M93" s="174">
        <f>SUMIFS('C. a Pagar'!$G$7:$G$1048576,'C. a Pagar'!$D$7:$D$1048576,'FC 180'!$B93,'C. a Pagar'!$C$7:$C$1048576,'FC 180'!M$5)</f>
        <v>10000</v>
      </c>
      <c r="N93" s="174">
        <f>SUMIFS('C. a Pagar'!$G$7:$G$1048576,'C. a Pagar'!$D$7:$D$1048576,'FC 180'!$B93,'C. a Pagar'!$C$7:$C$1048576,'FC 180'!N$5)</f>
        <v>0</v>
      </c>
      <c r="O93" s="174">
        <f>SUMIFS('C. a Pagar'!$G$7:$G$1048576,'C. a Pagar'!$D$7:$D$1048576,'FC 180'!$B93,'C. a Pagar'!$C$7:$C$1048576,'FC 180'!O$5)</f>
        <v>0</v>
      </c>
      <c r="P93" s="174">
        <f>SUMIFS('C. a Pagar'!$G$7:$G$1048576,'C. a Pagar'!$D$7:$D$1048576,'FC 180'!$B93,'C. a Pagar'!$C$7:$C$1048576,'FC 180'!P$5)</f>
        <v>0</v>
      </c>
      <c r="Q93" s="174">
        <f>SUMIFS('C. a Pagar'!$G$7:$G$1048576,'C. a Pagar'!$D$7:$D$1048576,'FC 180'!$B93,'C. a Pagar'!$C$7:$C$1048576,'FC 180'!Q$5)</f>
        <v>0</v>
      </c>
      <c r="R93" s="174">
        <f>SUMIFS('C. a Pagar'!$G$7:$G$1048576,'C. a Pagar'!$D$7:$D$1048576,'FC 180'!$B93,'C. a Pagar'!$C$7:$C$1048576,'FC 180'!R$5)</f>
        <v>0</v>
      </c>
      <c r="S93" s="174">
        <f>SUMIFS('C. a Pagar'!$G$7:$G$1048576,'C. a Pagar'!$D$7:$D$1048576,'FC 180'!$B93,'C. a Pagar'!$C$7:$C$1048576,'FC 180'!S$5)</f>
        <v>0</v>
      </c>
      <c r="T93" s="174">
        <f>SUMIFS('C. a Pagar'!$G$7:$G$1048576,'C. a Pagar'!$D$7:$D$1048576,'FC 180'!$B93,'C. a Pagar'!$C$7:$C$1048576,'FC 180'!T$5)</f>
        <v>10000</v>
      </c>
      <c r="U93" s="174">
        <f>SUMIFS('C. a Pagar'!$G$7:$G$1048576,'C. a Pagar'!$D$7:$D$1048576,'FC 180'!$B93,'C. a Pagar'!$C$7:$C$1048576,'FC 180'!U$5)</f>
        <v>0</v>
      </c>
      <c r="V93" s="174">
        <f>SUMIFS('C. a Pagar'!$G$7:$G$1048576,'C. a Pagar'!$D$7:$D$1048576,'FC 180'!$B93,'C. a Pagar'!$C$7:$C$1048576,'FC 180'!V$5)</f>
        <v>0</v>
      </c>
      <c r="W93" s="174">
        <f>SUMIFS('C. a Pagar'!$G$7:$G$1048576,'C. a Pagar'!$D$7:$D$1048576,'FC 180'!$B93,'C. a Pagar'!$C$7:$C$1048576,'FC 180'!W$5)</f>
        <v>0</v>
      </c>
      <c r="X93" s="174">
        <f>SUMIFS('C. a Pagar'!$G$7:$G$1048576,'C. a Pagar'!$D$7:$D$1048576,'FC 180'!$B93,'C. a Pagar'!$C$7:$C$1048576,'FC 180'!X$5)</f>
        <v>0</v>
      </c>
      <c r="Y93" s="174">
        <f>SUMIFS('C. a Pagar'!$G$7:$G$1048576,'C. a Pagar'!$D$7:$D$1048576,'FC 180'!$B93,'C. a Pagar'!$C$7:$C$1048576,'FC 180'!Y$5)</f>
        <v>0</v>
      </c>
      <c r="Z93" s="174">
        <f>SUMIFS('C. a Pagar'!$G$7:$G$1048576,'C. a Pagar'!$D$7:$D$1048576,'FC 180'!$B93,'C. a Pagar'!$C$7:$C$1048576,'FC 180'!Z$5)</f>
        <v>0</v>
      </c>
      <c r="AA93" s="174">
        <f>SUMIFS('C. a Pagar'!$G$7:$G$1048576,'C. a Pagar'!$D$7:$D$1048576,'FC 180'!$B93,'C. a Pagar'!$C$7:$C$1048576,'FC 180'!AA$5)</f>
        <v>10000</v>
      </c>
      <c r="AB93" s="174">
        <f>SUMIFS('C. a Pagar'!$G$7:$G$1048576,'C. a Pagar'!$D$7:$D$1048576,'FC 180'!$B93,'C. a Pagar'!$C$7:$C$1048576,'FC 180'!AB$5)</f>
        <v>0</v>
      </c>
      <c r="AC93" s="174">
        <f>SUMIFS('C. a Pagar'!$G$7:$G$1048576,'C. a Pagar'!$D$7:$D$1048576,'FC 180'!$B93,'C. a Pagar'!$C$7:$C$1048576,'FC 180'!AC$5)</f>
        <v>0</v>
      </c>
      <c r="AD93" s="174">
        <f>SUMIFS('C. a Pagar'!$G$7:$G$1048576,'C. a Pagar'!$D$7:$D$1048576,'FC 180'!$B93,'C. a Pagar'!$C$7:$C$1048576,'FC 180'!AD$5)</f>
        <v>0</v>
      </c>
      <c r="AE93" s="174">
        <f>SUMIFS('C. a Pagar'!$G$7:$G$1048576,'C. a Pagar'!$D$7:$D$1048576,'FC 180'!$B93,'C. a Pagar'!$C$7:$C$1048576,'FC 180'!AE$5)</f>
        <v>0</v>
      </c>
      <c r="AF93" s="174">
        <f>SUMIFS('C. a Pagar'!$G$7:$G$1048576,'C. a Pagar'!$D$7:$D$1048576,'FC 180'!$B93,'C. a Pagar'!$C$7:$C$1048576,'FC 180'!AF$5)</f>
        <v>0</v>
      </c>
      <c r="AG93" s="174">
        <f>SUMIFS('C. a Pagar'!$G$7:$G$1048576,'C. a Pagar'!$D$7:$D$1048576,'FC 180'!$B93,'C. a Pagar'!$C$7:$C$1048576,'FC 180'!AG$5)</f>
        <v>0</v>
      </c>
      <c r="AH93" s="174">
        <f>SUMIFS('C. a Pagar'!$G$7:$G$1048576,'C. a Pagar'!$D$7:$D$1048576,'FC 180'!$B93,'C. a Pagar'!$C$7:$C$1048576,'FC 180'!AH$5)</f>
        <v>0</v>
      </c>
      <c r="AI93" s="174">
        <f>SUMIFS('C. a Pagar'!$G$7:$G$1048576,'C. a Pagar'!$D$7:$D$1048576,'FC 180'!$B93,'C. a Pagar'!$C$7:$C$1048576,'FC 180'!AI$5)</f>
        <v>0</v>
      </c>
      <c r="AJ93" s="179">
        <f t="shared" si="138"/>
        <v>30000</v>
      </c>
      <c r="AK93" s="174">
        <f>SUMIFS('C. a Pagar'!$G$7:$G$1048576,'C. a Pagar'!$D$7:$D$1048576,'FC 180'!$B93,'C. a Pagar'!$C$7:$C$1048576,'FC 180'!AK$5)</f>
        <v>0</v>
      </c>
      <c r="AL93" s="174">
        <f>SUMIFS('C. a Pagar'!$G$7:$G$1048576,'C. a Pagar'!$D$7:$D$1048576,'FC 180'!$B93,'C. a Pagar'!$C$7:$C$1048576,'FC 180'!AL$5)</f>
        <v>0</v>
      </c>
      <c r="AM93" s="174">
        <f>SUMIFS('C. a Pagar'!$G$7:$G$1048576,'C. a Pagar'!$D$7:$D$1048576,'FC 180'!$B93,'C. a Pagar'!$C$7:$C$1048576,'FC 180'!AM$5)</f>
        <v>0</v>
      </c>
      <c r="AN93" s="174">
        <f>SUMIFS('C. a Pagar'!$G$7:$G$1048576,'C. a Pagar'!$D$7:$D$1048576,'FC 180'!$B93,'C. a Pagar'!$C$7:$C$1048576,'FC 180'!AN$5)</f>
        <v>0</v>
      </c>
      <c r="AO93" s="174">
        <f>SUMIFS('C. a Pagar'!$G$7:$G$1048576,'C. a Pagar'!$D$7:$D$1048576,'FC 180'!$B93,'C. a Pagar'!$C$7:$C$1048576,'FC 180'!AO$5)</f>
        <v>0</v>
      </c>
      <c r="AP93" s="174">
        <f>SUMIFS('C. a Pagar'!$G$7:$G$1048576,'C. a Pagar'!$D$7:$D$1048576,'FC 180'!$B93,'C. a Pagar'!$C$7:$C$1048576,'FC 180'!AP$5)</f>
        <v>0</v>
      </c>
      <c r="AQ93" s="174">
        <f>SUMIFS('C. a Pagar'!$G$7:$G$1048576,'C. a Pagar'!$D$7:$D$1048576,'FC 180'!$B93,'C. a Pagar'!$C$7:$C$1048576,'FC 180'!AQ$5)</f>
        <v>0</v>
      </c>
      <c r="AR93" s="174">
        <f>SUMIFS('C. a Pagar'!$G$7:$G$1048576,'C. a Pagar'!$D$7:$D$1048576,'FC 180'!$B93,'C. a Pagar'!$C$7:$C$1048576,'FC 180'!AR$5)</f>
        <v>0</v>
      </c>
      <c r="AS93" s="174">
        <f>SUMIFS('C. a Pagar'!$G$7:$G$1048576,'C. a Pagar'!$D$7:$D$1048576,'FC 180'!$B93,'C. a Pagar'!$C$7:$C$1048576,'FC 180'!AS$5)</f>
        <v>0</v>
      </c>
      <c r="AT93" s="174">
        <f>SUMIFS('C. a Pagar'!$G$7:$G$1048576,'C. a Pagar'!$D$7:$D$1048576,'FC 180'!$B93,'C. a Pagar'!$C$7:$C$1048576,'FC 180'!AT$5)</f>
        <v>0</v>
      </c>
      <c r="AU93" s="174">
        <f>SUMIFS('C. a Pagar'!$G$7:$G$1048576,'C. a Pagar'!$D$7:$D$1048576,'FC 180'!$B93,'C. a Pagar'!$C$7:$C$1048576,'FC 180'!AU$5)</f>
        <v>0</v>
      </c>
      <c r="AV93" s="174">
        <f>SUMIFS('C. a Pagar'!$G$7:$G$1048576,'C. a Pagar'!$D$7:$D$1048576,'FC 180'!$B93,'C. a Pagar'!$C$7:$C$1048576,'FC 180'!AV$5)</f>
        <v>0</v>
      </c>
      <c r="AW93" s="174">
        <f>SUMIFS('C. a Pagar'!$G$7:$G$1048576,'C. a Pagar'!$D$7:$D$1048576,'FC 180'!$B93,'C. a Pagar'!$C$7:$C$1048576,'FC 180'!AW$5)</f>
        <v>0</v>
      </c>
      <c r="AX93" s="174">
        <f>SUMIFS('C. a Pagar'!$G$7:$G$1048576,'C. a Pagar'!$D$7:$D$1048576,'FC 180'!$B93,'C. a Pagar'!$C$7:$C$1048576,'FC 180'!AX$5)</f>
        <v>0</v>
      </c>
      <c r="AY93" s="174">
        <f>SUMIFS('C. a Pagar'!$G$7:$G$1048576,'C. a Pagar'!$D$7:$D$1048576,'FC 180'!$B93,'C. a Pagar'!$C$7:$C$1048576,'FC 180'!AY$5)</f>
        <v>0</v>
      </c>
      <c r="AZ93" s="174">
        <f>SUMIFS('C. a Pagar'!$G$7:$G$1048576,'C. a Pagar'!$D$7:$D$1048576,'FC 180'!$B93,'C. a Pagar'!$C$7:$C$1048576,'FC 180'!AZ$5)</f>
        <v>0</v>
      </c>
      <c r="BA93" s="174">
        <f>SUMIFS('C. a Pagar'!$G$7:$G$1048576,'C. a Pagar'!$D$7:$D$1048576,'FC 180'!$B93,'C. a Pagar'!$C$7:$C$1048576,'FC 180'!BA$5)</f>
        <v>0</v>
      </c>
      <c r="BB93" s="174">
        <f>SUMIFS('C. a Pagar'!$G$7:$G$1048576,'C. a Pagar'!$D$7:$D$1048576,'FC 180'!$B93,'C. a Pagar'!$C$7:$C$1048576,'FC 180'!BB$5)</f>
        <v>0</v>
      </c>
      <c r="BC93" s="174">
        <f>SUMIFS('C. a Pagar'!$G$7:$G$1048576,'C. a Pagar'!$D$7:$D$1048576,'FC 180'!$B93,'C. a Pagar'!$C$7:$C$1048576,'FC 180'!BC$5)</f>
        <v>0</v>
      </c>
      <c r="BD93" s="174">
        <f>SUMIFS('C. a Pagar'!$G$7:$G$1048576,'C. a Pagar'!$D$7:$D$1048576,'FC 180'!$B93,'C. a Pagar'!$C$7:$C$1048576,'FC 180'!BD$5)</f>
        <v>0</v>
      </c>
      <c r="BE93" s="174">
        <f>SUMIFS('C. a Pagar'!$G$7:$G$1048576,'C. a Pagar'!$D$7:$D$1048576,'FC 180'!$B93,'C. a Pagar'!$C$7:$C$1048576,'FC 180'!BE$5)</f>
        <v>0</v>
      </c>
      <c r="BF93" s="174">
        <f>SUMIFS('C. a Pagar'!$G$7:$G$1048576,'C. a Pagar'!$D$7:$D$1048576,'FC 180'!$B93,'C. a Pagar'!$C$7:$C$1048576,'FC 180'!BF$5)</f>
        <v>0</v>
      </c>
      <c r="BG93" s="174">
        <f>SUMIFS('C. a Pagar'!$G$7:$G$1048576,'C. a Pagar'!$D$7:$D$1048576,'FC 180'!$B93,'C. a Pagar'!$C$7:$C$1048576,'FC 180'!BG$5)</f>
        <v>0</v>
      </c>
      <c r="BH93" s="174">
        <f>SUMIFS('C. a Pagar'!$G$7:$G$1048576,'C. a Pagar'!$D$7:$D$1048576,'FC 180'!$B93,'C. a Pagar'!$C$7:$C$1048576,'FC 180'!BH$5)</f>
        <v>0</v>
      </c>
      <c r="BI93" s="174">
        <f>SUMIFS('C. a Pagar'!$G$7:$G$1048576,'C. a Pagar'!$D$7:$D$1048576,'FC 180'!$B93,'C. a Pagar'!$C$7:$C$1048576,'FC 180'!BI$5)</f>
        <v>0</v>
      </c>
      <c r="BJ93" s="174">
        <f>SUMIFS('C. a Pagar'!$G$7:$G$1048576,'C. a Pagar'!$D$7:$D$1048576,'FC 180'!$B93,'C. a Pagar'!$C$7:$C$1048576,'FC 180'!BJ$5)</f>
        <v>0</v>
      </c>
      <c r="BK93" s="174">
        <f>SUMIFS('C. a Pagar'!$G$7:$G$1048576,'C. a Pagar'!$D$7:$D$1048576,'FC 180'!$B93,'C. a Pagar'!$C$7:$C$1048576,'FC 180'!BK$5)</f>
        <v>0</v>
      </c>
      <c r="BL93" s="174">
        <f>SUMIFS('C. a Pagar'!$G$7:$G$1048576,'C. a Pagar'!$D$7:$D$1048576,'FC 180'!$B93,'C. a Pagar'!$C$7:$C$1048576,'FC 180'!BL$5)</f>
        <v>0</v>
      </c>
      <c r="BM93" s="174">
        <f>SUMIFS('C. a Pagar'!$G$7:$G$1048576,'C. a Pagar'!$D$7:$D$1048576,'FC 180'!$B93,'C. a Pagar'!$C$7:$C$1048576,'FC 180'!BM$5)</f>
        <v>0</v>
      </c>
      <c r="BN93" s="174">
        <f>SUMIFS('C. a Pagar'!$G$7:$G$1048576,'C. a Pagar'!$D$7:$D$1048576,'FC 180'!$B93,'C. a Pagar'!$C$7:$C$1048576,'FC 180'!BN$5)</f>
        <v>0</v>
      </c>
      <c r="BO93" s="179">
        <f t="shared" si="139"/>
        <v>0</v>
      </c>
      <c r="BP93" s="174"/>
      <c r="BQ93" s="174"/>
      <c r="BR93" s="174"/>
      <c r="BS93" s="174"/>
      <c r="BT93" s="174"/>
      <c r="BU93" s="174"/>
      <c r="BV93" s="174"/>
      <c r="BW93" s="174"/>
      <c r="BX93" s="174"/>
      <c r="BY93" s="174"/>
      <c r="BZ93" s="174"/>
      <c r="CA93" s="174"/>
      <c r="CB93" s="174"/>
      <c r="CC93" s="174"/>
      <c r="CD93" s="174"/>
      <c r="CE93" s="174"/>
      <c r="CF93" s="174"/>
      <c r="CG93" s="174"/>
      <c r="CH93" s="174"/>
      <c r="CI93" s="174"/>
      <c r="CJ93" s="174"/>
      <c r="CK93" s="174"/>
      <c r="CL93" s="174"/>
      <c r="CM93" s="174"/>
      <c r="CN93" s="174"/>
      <c r="CO93" s="174"/>
      <c r="CP93" s="174"/>
      <c r="CQ93" s="174"/>
      <c r="CR93" s="174"/>
      <c r="CS93" s="174"/>
      <c r="CT93" s="174"/>
      <c r="CU93" s="179">
        <f t="shared" si="140"/>
        <v>0</v>
      </c>
      <c r="CV93" s="174"/>
      <c r="CW93" s="174"/>
      <c r="CX93" s="174"/>
      <c r="CY93" s="174"/>
      <c r="CZ93" s="174"/>
      <c r="DA93" s="174"/>
      <c r="DB93" s="174"/>
      <c r="DC93" s="174"/>
      <c r="DD93" s="174"/>
      <c r="DE93" s="174"/>
      <c r="DF93" s="174"/>
      <c r="DG93" s="174"/>
      <c r="DH93" s="174"/>
      <c r="DI93" s="174"/>
      <c r="DJ93" s="174"/>
      <c r="DK93" s="174"/>
      <c r="DL93" s="174"/>
      <c r="DM93" s="174"/>
      <c r="DN93" s="174"/>
      <c r="DO93" s="174"/>
      <c r="DP93" s="174"/>
      <c r="DQ93" s="174"/>
      <c r="DR93" s="174"/>
      <c r="DS93" s="174"/>
      <c r="DT93" s="174"/>
      <c r="DU93" s="174"/>
      <c r="DV93" s="174"/>
      <c r="DW93" s="174"/>
      <c r="DX93" s="174"/>
      <c r="DY93" s="174"/>
      <c r="DZ93" s="174"/>
      <c r="EA93" s="179">
        <f t="shared" si="141"/>
        <v>0</v>
      </c>
      <c r="EB93" s="174"/>
      <c r="EC93" s="174"/>
      <c r="ED93" s="174"/>
      <c r="EE93" s="174"/>
      <c r="EF93" s="174"/>
      <c r="EG93" s="174"/>
      <c r="EH93" s="174"/>
      <c r="EI93" s="174"/>
      <c r="EJ93" s="174"/>
      <c r="EK93" s="174"/>
      <c r="EL93" s="174"/>
      <c r="EM93" s="174"/>
      <c r="EN93" s="174"/>
      <c r="EO93" s="174"/>
      <c r="EP93" s="174"/>
      <c r="EQ93" s="174"/>
      <c r="ER93" s="174"/>
      <c r="ES93" s="174"/>
      <c r="ET93" s="174"/>
      <c r="EU93" s="174"/>
      <c r="EV93" s="174"/>
      <c r="EW93" s="174"/>
      <c r="EX93" s="174"/>
      <c r="EY93" s="174"/>
      <c r="EZ93" s="174"/>
      <c r="FA93" s="174"/>
      <c r="FB93" s="174"/>
      <c r="FC93" s="174"/>
      <c r="FD93" s="179">
        <f t="shared" si="142"/>
        <v>0</v>
      </c>
      <c r="FE93" s="174"/>
      <c r="FF93" s="174"/>
      <c r="FG93" s="174"/>
      <c r="FH93" s="174"/>
      <c r="FI93" s="174"/>
      <c r="FJ93" s="174"/>
      <c r="FK93" s="174"/>
      <c r="FL93" s="174"/>
      <c r="FM93" s="174"/>
      <c r="FN93" s="174"/>
      <c r="FO93" s="174"/>
      <c r="FP93" s="174"/>
      <c r="FQ93" s="174"/>
      <c r="FR93" s="174"/>
      <c r="FS93" s="174"/>
      <c r="FT93" s="174"/>
      <c r="FU93" s="174"/>
      <c r="FV93" s="174"/>
      <c r="FW93" s="174"/>
      <c r="FX93" s="174"/>
      <c r="FY93" s="174"/>
      <c r="FZ93" s="174"/>
      <c r="GA93" s="174"/>
      <c r="GB93" s="174"/>
      <c r="GC93" s="174"/>
      <c r="GD93" s="174"/>
      <c r="GE93" s="174"/>
      <c r="GF93" s="174"/>
      <c r="GG93" s="174"/>
      <c r="GH93" s="174"/>
      <c r="GI93" s="174"/>
      <c r="GJ93" s="179">
        <f t="shared" si="143"/>
        <v>0</v>
      </c>
      <c r="GK93" s="174"/>
      <c r="GL93" s="174"/>
      <c r="GM93" s="174"/>
      <c r="GN93" s="174"/>
      <c r="GO93" s="174"/>
      <c r="GP93" s="174"/>
      <c r="GQ93" s="174"/>
      <c r="GR93" s="174"/>
      <c r="GS93" s="174"/>
      <c r="GT93" s="174"/>
      <c r="GU93" s="174"/>
      <c r="GV93" s="174"/>
      <c r="GW93" s="174"/>
      <c r="GX93" s="174"/>
      <c r="GY93" s="174"/>
      <c r="GZ93" s="174"/>
      <c r="HA93" s="174"/>
      <c r="HB93" s="174"/>
      <c r="HC93" s="174"/>
      <c r="HD93" s="174"/>
      <c r="HE93" s="174"/>
      <c r="HF93" s="174"/>
      <c r="HG93" s="174"/>
      <c r="HH93" s="174"/>
      <c r="HI93" s="174"/>
      <c r="HJ93" s="174"/>
      <c r="HK93" s="174"/>
      <c r="HL93" s="174"/>
      <c r="HM93" s="174"/>
      <c r="HN93" s="174"/>
    </row>
    <row r="94" spans="1:222" ht="16.5" hidden="1" outlineLevel="1" thickBot="1" x14ac:dyDescent="0.3">
      <c r="A94" s="53">
        <v>89</v>
      </c>
      <c r="B94" s="56" t="str">
        <f>VLOOKUP(A94,Config!$A$8:$B$176,2,0)</f>
        <v>CORREIOS E MALOTES</v>
      </c>
      <c r="C94" s="57"/>
      <c r="D94" s="61"/>
      <c r="E94" s="174">
        <f>SUMIFS('C. a Pagar'!$G$7:$G$1048576,'C. a Pagar'!$D$7:$D$1048576,'FC 180'!$B94,'C. a Pagar'!$C$7:$C$1048576,'FC 180'!E$5)</f>
        <v>0</v>
      </c>
      <c r="F94" s="174">
        <f>SUMIFS('C. a Pagar'!$G$7:$G$1048576,'C. a Pagar'!$D$7:$D$1048576,'FC 180'!$B94,'C. a Pagar'!$C$7:$C$1048576,'FC 180'!F$5)</f>
        <v>0</v>
      </c>
      <c r="G94" s="174">
        <f>SUMIFS('C. a Pagar'!$G$7:$G$1048576,'C. a Pagar'!$D$7:$D$1048576,'FC 180'!$B94,'C. a Pagar'!$C$7:$C$1048576,'FC 180'!G$5)</f>
        <v>0</v>
      </c>
      <c r="H94" s="174">
        <f>SUMIFS('C. a Pagar'!$G$7:$G$1048576,'C. a Pagar'!$D$7:$D$1048576,'FC 180'!$B94,'C. a Pagar'!$C$7:$C$1048576,'FC 180'!H$5)</f>
        <v>0</v>
      </c>
      <c r="I94" s="174">
        <f>SUMIFS('C. a Pagar'!$G$7:$G$1048576,'C. a Pagar'!$D$7:$D$1048576,'FC 180'!$B94,'C. a Pagar'!$C$7:$C$1048576,'FC 180'!I$5)</f>
        <v>0</v>
      </c>
      <c r="J94" s="174">
        <f>SUMIFS('C. a Pagar'!$G$7:$G$1048576,'C. a Pagar'!$D$7:$D$1048576,'FC 180'!$B94,'C. a Pagar'!$C$7:$C$1048576,'FC 180'!J$5)</f>
        <v>0</v>
      </c>
      <c r="K94" s="174">
        <f>SUMIFS('C. a Pagar'!$G$7:$G$1048576,'C. a Pagar'!$D$7:$D$1048576,'FC 180'!$B94,'C. a Pagar'!$C$7:$C$1048576,'FC 180'!K$5)</f>
        <v>0</v>
      </c>
      <c r="L94" s="174">
        <f>SUMIFS('C. a Pagar'!$G$7:$G$1048576,'C. a Pagar'!$D$7:$D$1048576,'FC 180'!$B94,'C. a Pagar'!$C$7:$C$1048576,'FC 180'!L$5)</f>
        <v>0</v>
      </c>
      <c r="M94" s="174">
        <f>SUMIFS('C. a Pagar'!$G$7:$G$1048576,'C. a Pagar'!$D$7:$D$1048576,'FC 180'!$B94,'C. a Pagar'!$C$7:$C$1048576,'FC 180'!M$5)</f>
        <v>0</v>
      </c>
      <c r="N94" s="174">
        <f>SUMIFS('C. a Pagar'!$G$7:$G$1048576,'C. a Pagar'!$D$7:$D$1048576,'FC 180'!$B94,'C. a Pagar'!$C$7:$C$1048576,'FC 180'!N$5)</f>
        <v>0</v>
      </c>
      <c r="O94" s="174">
        <f>SUMIFS('C. a Pagar'!$G$7:$G$1048576,'C. a Pagar'!$D$7:$D$1048576,'FC 180'!$B94,'C. a Pagar'!$C$7:$C$1048576,'FC 180'!O$5)</f>
        <v>0</v>
      </c>
      <c r="P94" s="174">
        <f>SUMIFS('C. a Pagar'!$G$7:$G$1048576,'C. a Pagar'!$D$7:$D$1048576,'FC 180'!$B94,'C. a Pagar'!$C$7:$C$1048576,'FC 180'!P$5)</f>
        <v>0</v>
      </c>
      <c r="Q94" s="174">
        <f>SUMIFS('C. a Pagar'!$G$7:$G$1048576,'C. a Pagar'!$D$7:$D$1048576,'FC 180'!$B94,'C. a Pagar'!$C$7:$C$1048576,'FC 180'!Q$5)</f>
        <v>0</v>
      </c>
      <c r="R94" s="174">
        <f>SUMIFS('C. a Pagar'!$G$7:$G$1048576,'C. a Pagar'!$D$7:$D$1048576,'FC 180'!$B94,'C. a Pagar'!$C$7:$C$1048576,'FC 180'!R$5)</f>
        <v>0</v>
      </c>
      <c r="S94" s="174">
        <f>SUMIFS('C. a Pagar'!$G$7:$G$1048576,'C. a Pagar'!$D$7:$D$1048576,'FC 180'!$B94,'C. a Pagar'!$C$7:$C$1048576,'FC 180'!S$5)</f>
        <v>0</v>
      </c>
      <c r="T94" s="174">
        <f>SUMIFS('C. a Pagar'!$G$7:$G$1048576,'C. a Pagar'!$D$7:$D$1048576,'FC 180'!$B94,'C. a Pagar'!$C$7:$C$1048576,'FC 180'!T$5)</f>
        <v>0</v>
      </c>
      <c r="U94" s="174">
        <f>SUMIFS('C. a Pagar'!$G$7:$G$1048576,'C. a Pagar'!$D$7:$D$1048576,'FC 180'!$B94,'C. a Pagar'!$C$7:$C$1048576,'FC 180'!U$5)</f>
        <v>0</v>
      </c>
      <c r="V94" s="174">
        <f>SUMIFS('C. a Pagar'!$G$7:$G$1048576,'C. a Pagar'!$D$7:$D$1048576,'FC 180'!$B94,'C. a Pagar'!$C$7:$C$1048576,'FC 180'!V$5)</f>
        <v>0</v>
      </c>
      <c r="W94" s="174">
        <f>SUMIFS('C. a Pagar'!$G$7:$G$1048576,'C. a Pagar'!$D$7:$D$1048576,'FC 180'!$B94,'C. a Pagar'!$C$7:$C$1048576,'FC 180'!W$5)</f>
        <v>0</v>
      </c>
      <c r="X94" s="174">
        <f>SUMIFS('C. a Pagar'!$G$7:$G$1048576,'C. a Pagar'!$D$7:$D$1048576,'FC 180'!$B94,'C. a Pagar'!$C$7:$C$1048576,'FC 180'!X$5)</f>
        <v>0</v>
      </c>
      <c r="Y94" s="174">
        <f>SUMIFS('C. a Pagar'!$G$7:$G$1048576,'C. a Pagar'!$D$7:$D$1048576,'FC 180'!$B94,'C. a Pagar'!$C$7:$C$1048576,'FC 180'!Y$5)</f>
        <v>0</v>
      </c>
      <c r="Z94" s="174">
        <f>SUMIFS('C. a Pagar'!$G$7:$G$1048576,'C. a Pagar'!$D$7:$D$1048576,'FC 180'!$B94,'C. a Pagar'!$C$7:$C$1048576,'FC 180'!Z$5)</f>
        <v>0</v>
      </c>
      <c r="AA94" s="174">
        <f>SUMIFS('C. a Pagar'!$G$7:$G$1048576,'C. a Pagar'!$D$7:$D$1048576,'FC 180'!$B94,'C. a Pagar'!$C$7:$C$1048576,'FC 180'!AA$5)</f>
        <v>0</v>
      </c>
      <c r="AB94" s="174">
        <f>SUMIFS('C. a Pagar'!$G$7:$G$1048576,'C. a Pagar'!$D$7:$D$1048576,'FC 180'!$B94,'C. a Pagar'!$C$7:$C$1048576,'FC 180'!AB$5)</f>
        <v>0</v>
      </c>
      <c r="AC94" s="174">
        <f>SUMIFS('C. a Pagar'!$G$7:$G$1048576,'C. a Pagar'!$D$7:$D$1048576,'FC 180'!$B94,'C. a Pagar'!$C$7:$C$1048576,'FC 180'!AC$5)</f>
        <v>0</v>
      </c>
      <c r="AD94" s="174">
        <f>SUMIFS('C. a Pagar'!$G$7:$G$1048576,'C. a Pagar'!$D$7:$D$1048576,'FC 180'!$B94,'C. a Pagar'!$C$7:$C$1048576,'FC 180'!AD$5)</f>
        <v>0</v>
      </c>
      <c r="AE94" s="174">
        <f>SUMIFS('C. a Pagar'!$G$7:$G$1048576,'C. a Pagar'!$D$7:$D$1048576,'FC 180'!$B94,'C. a Pagar'!$C$7:$C$1048576,'FC 180'!AE$5)</f>
        <v>0</v>
      </c>
      <c r="AF94" s="174">
        <f>SUMIFS('C. a Pagar'!$G$7:$G$1048576,'C. a Pagar'!$D$7:$D$1048576,'FC 180'!$B94,'C. a Pagar'!$C$7:$C$1048576,'FC 180'!AF$5)</f>
        <v>0</v>
      </c>
      <c r="AG94" s="174">
        <f>SUMIFS('C. a Pagar'!$G$7:$G$1048576,'C. a Pagar'!$D$7:$D$1048576,'FC 180'!$B94,'C. a Pagar'!$C$7:$C$1048576,'FC 180'!AG$5)</f>
        <v>0</v>
      </c>
      <c r="AH94" s="174">
        <f>SUMIFS('C. a Pagar'!$G$7:$G$1048576,'C. a Pagar'!$D$7:$D$1048576,'FC 180'!$B94,'C. a Pagar'!$C$7:$C$1048576,'FC 180'!AH$5)</f>
        <v>0</v>
      </c>
      <c r="AI94" s="174">
        <f>SUMIFS('C. a Pagar'!$G$7:$G$1048576,'C. a Pagar'!$D$7:$D$1048576,'FC 180'!$B94,'C. a Pagar'!$C$7:$C$1048576,'FC 180'!AI$5)</f>
        <v>0</v>
      </c>
      <c r="AJ94" s="179">
        <f t="shared" si="138"/>
        <v>0</v>
      </c>
      <c r="AK94" s="174">
        <f>SUMIFS('C. a Pagar'!$G$7:$G$1048576,'C. a Pagar'!$D$7:$D$1048576,'FC 180'!$B94,'C. a Pagar'!$C$7:$C$1048576,'FC 180'!AK$5)</f>
        <v>0</v>
      </c>
      <c r="AL94" s="174">
        <f>SUMIFS('C. a Pagar'!$G$7:$G$1048576,'C. a Pagar'!$D$7:$D$1048576,'FC 180'!$B94,'C. a Pagar'!$C$7:$C$1048576,'FC 180'!AL$5)</f>
        <v>0</v>
      </c>
      <c r="AM94" s="174">
        <f>SUMIFS('C. a Pagar'!$G$7:$G$1048576,'C. a Pagar'!$D$7:$D$1048576,'FC 180'!$B94,'C. a Pagar'!$C$7:$C$1048576,'FC 180'!AM$5)</f>
        <v>0</v>
      </c>
      <c r="AN94" s="174">
        <f>SUMIFS('C. a Pagar'!$G$7:$G$1048576,'C. a Pagar'!$D$7:$D$1048576,'FC 180'!$B94,'C. a Pagar'!$C$7:$C$1048576,'FC 180'!AN$5)</f>
        <v>0</v>
      </c>
      <c r="AO94" s="174">
        <f>SUMIFS('C. a Pagar'!$G$7:$G$1048576,'C. a Pagar'!$D$7:$D$1048576,'FC 180'!$B94,'C. a Pagar'!$C$7:$C$1048576,'FC 180'!AO$5)</f>
        <v>0</v>
      </c>
      <c r="AP94" s="174">
        <f>SUMIFS('C. a Pagar'!$G$7:$G$1048576,'C. a Pagar'!$D$7:$D$1048576,'FC 180'!$B94,'C. a Pagar'!$C$7:$C$1048576,'FC 180'!AP$5)</f>
        <v>0</v>
      </c>
      <c r="AQ94" s="174">
        <f>SUMIFS('C. a Pagar'!$G$7:$G$1048576,'C. a Pagar'!$D$7:$D$1048576,'FC 180'!$B94,'C. a Pagar'!$C$7:$C$1048576,'FC 180'!AQ$5)</f>
        <v>0</v>
      </c>
      <c r="AR94" s="174">
        <f>SUMIFS('C. a Pagar'!$G$7:$G$1048576,'C. a Pagar'!$D$7:$D$1048576,'FC 180'!$B94,'C. a Pagar'!$C$7:$C$1048576,'FC 180'!AR$5)</f>
        <v>0</v>
      </c>
      <c r="AS94" s="174">
        <f>SUMIFS('C. a Pagar'!$G$7:$G$1048576,'C. a Pagar'!$D$7:$D$1048576,'FC 180'!$B94,'C. a Pagar'!$C$7:$C$1048576,'FC 180'!AS$5)</f>
        <v>0</v>
      </c>
      <c r="AT94" s="174">
        <f>SUMIFS('C. a Pagar'!$G$7:$G$1048576,'C. a Pagar'!$D$7:$D$1048576,'FC 180'!$B94,'C. a Pagar'!$C$7:$C$1048576,'FC 180'!AT$5)</f>
        <v>0</v>
      </c>
      <c r="AU94" s="174">
        <f>SUMIFS('C. a Pagar'!$G$7:$G$1048576,'C. a Pagar'!$D$7:$D$1048576,'FC 180'!$B94,'C. a Pagar'!$C$7:$C$1048576,'FC 180'!AU$5)</f>
        <v>0</v>
      </c>
      <c r="AV94" s="174">
        <f>SUMIFS('C. a Pagar'!$G$7:$G$1048576,'C. a Pagar'!$D$7:$D$1048576,'FC 180'!$B94,'C. a Pagar'!$C$7:$C$1048576,'FC 180'!AV$5)</f>
        <v>0</v>
      </c>
      <c r="AW94" s="174">
        <f>SUMIFS('C. a Pagar'!$G$7:$G$1048576,'C. a Pagar'!$D$7:$D$1048576,'FC 180'!$B94,'C. a Pagar'!$C$7:$C$1048576,'FC 180'!AW$5)</f>
        <v>0</v>
      </c>
      <c r="AX94" s="174">
        <f>SUMIFS('C. a Pagar'!$G$7:$G$1048576,'C. a Pagar'!$D$7:$D$1048576,'FC 180'!$B94,'C. a Pagar'!$C$7:$C$1048576,'FC 180'!AX$5)</f>
        <v>0</v>
      </c>
      <c r="AY94" s="174">
        <f>SUMIFS('C. a Pagar'!$G$7:$G$1048576,'C. a Pagar'!$D$7:$D$1048576,'FC 180'!$B94,'C. a Pagar'!$C$7:$C$1048576,'FC 180'!AY$5)</f>
        <v>0</v>
      </c>
      <c r="AZ94" s="174">
        <f>SUMIFS('C. a Pagar'!$G$7:$G$1048576,'C. a Pagar'!$D$7:$D$1048576,'FC 180'!$B94,'C. a Pagar'!$C$7:$C$1048576,'FC 180'!AZ$5)</f>
        <v>0</v>
      </c>
      <c r="BA94" s="174">
        <f>SUMIFS('C. a Pagar'!$G$7:$G$1048576,'C. a Pagar'!$D$7:$D$1048576,'FC 180'!$B94,'C. a Pagar'!$C$7:$C$1048576,'FC 180'!BA$5)</f>
        <v>0</v>
      </c>
      <c r="BB94" s="174">
        <f>SUMIFS('C. a Pagar'!$G$7:$G$1048576,'C. a Pagar'!$D$7:$D$1048576,'FC 180'!$B94,'C. a Pagar'!$C$7:$C$1048576,'FC 180'!BB$5)</f>
        <v>0</v>
      </c>
      <c r="BC94" s="174">
        <f>SUMIFS('C. a Pagar'!$G$7:$G$1048576,'C. a Pagar'!$D$7:$D$1048576,'FC 180'!$B94,'C. a Pagar'!$C$7:$C$1048576,'FC 180'!BC$5)</f>
        <v>0</v>
      </c>
      <c r="BD94" s="174">
        <f>SUMIFS('C. a Pagar'!$G$7:$G$1048576,'C. a Pagar'!$D$7:$D$1048576,'FC 180'!$B94,'C. a Pagar'!$C$7:$C$1048576,'FC 180'!BD$5)</f>
        <v>0</v>
      </c>
      <c r="BE94" s="174">
        <f>SUMIFS('C. a Pagar'!$G$7:$G$1048576,'C. a Pagar'!$D$7:$D$1048576,'FC 180'!$B94,'C. a Pagar'!$C$7:$C$1048576,'FC 180'!BE$5)</f>
        <v>0</v>
      </c>
      <c r="BF94" s="174">
        <f>SUMIFS('C. a Pagar'!$G$7:$G$1048576,'C. a Pagar'!$D$7:$D$1048576,'FC 180'!$B94,'C. a Pagar'!$C$7:$C$1048576,'FC 180'!BF$5)</f>
        <v>0</v>
      </c>
      <c r="BG94" s="174">
        <f>SUMIFS('C. a Pagar'!$G$7:$G$1048576,'C. a Pagar'!$D$7:$D$1048576,'FC 180'!$B94,'C. a Pagar'!$C$7:$C$1048576,'FC 180'!BG$5)</f>
        <v>0</v>
      </c>
      <c r="BH94" s="174">
        <f>SUMIFS('C. a Pagar'!$G$7:$G$1048576,'C. a Pagar'!$D$7:$D$1048576,'FC 180'!$B94,'C. a Pagar'!$C$7:$C$1048576,'FC 180'!BH$5)</f>
        <v>0</v>
      </c>
      <c r="BI94" s="174">
        <f>SUMIFS('C. a Pagar'!$G$7:$G$1048576,'C. a Pagar'!$D$7:$D$1048576,'FC 180'!$B94,'C. a Pagar'!$C$7:$C$1048576,'FC 180'!BI$5)</f>
        <v>0</v>
      </c>
      <c r="BJ94" s="174">
        <f>SUMIFS('C. a Pagar'!$G$7:$G$1048576,'C. a Pagar'!$D$7:$D$1048576,'FC 180'!$B94,'C. a Pagar'!$C$7:$C$1048576,'FC 180'!BJ$5)</f>
        <v>0</v>
      </c>
      <c r="BK94" s="174">
        <f>SUMIFS('C. a Pagar'!$G$7:$G$1048576,'C. a Pagar'!$D$7:$D$1048576,'FC 180'!$B94,'C. a Pagar'!$C$7:$C$1048576,'FC 180'!BK$5)</f>
        <v>0</v>
      </c>
      <c r="BL94" s="174">
        <f>SUMIFS('C. a Pagar'!$G$7:$G$1048576,'C. a Pagar'!$D$7:$D$1048576,'FC 180'!$B94,'C. a Pagar'!$C$7:$C$1048576,'FC 180'!BL$5)</f>
        <v>0</v>
      </c>
      <c r="BM94" s="174">
        <f>SUMIFS('C. a Pagar'!$G$7:$G$1048576,'C. a Pagar'!$D$7:$D$1048576,'FC 180'!$B94,'C. a Pagar'!$C$7:$C$1048576,'FC 180'!BM$5)</f>
        <v>0</v>
      </c>
      <c r="BN94" s="174">
        <f>SUMIFS('C. a Pagar'!$G$7:$G$1048576,'C. a Pagar'!$D$7:$D$1048576,'FC 180'!$B94,'C. a Pagar'!$C$7:$C$1048576,'FC 180'!BN$5)</f>
        <v>0</v>
      </c>
      <c r="BO94" s="179">
        <f t="shared" si="139"/>
        <v>0</v>
      </c>
      <c r="BP94" s="174"/>
      <c r="BQ94" s="174"/>
      <c r="BR94" s="174"/>
      <c r="BS94" s="174"/>
      <c r="BT94" s="174"/>
      <c r="BU94" s="174"/>
      <c r="BV94" s="174"/>
      <c r="BW94" s="174"/>
      <c r="BX94" s="174"/>
      <c r="BY94" s="174"/>
      <c r="BZ94" s="174"/>
      <c r="CA94" s="174"/>
      <c r="CB94" s="174"/>
      <c r="CC94" s="174"/>
      <c r="CD94" s="174"/>
      <c r="CE94" s="174"/>
      <c r="CF94" s="174"/>
      <c r="CG94" s="174"/>
      <c r="CH94" s="174"/>
      <c r="CI94" s="174"/>
      <c r="CJ94" s="174"/>
      <c r="CK94" s="174"/>
      <c r="CL94" s="174"/>
      <c r="CM94" s="174"/>
      <c r="CN94" s="174"/>
      <c r="CO94" s="174"/>
      <c r="CP94" s="174"/>
      <c r="CQ94" s="174"/>
      <c r="CR94" s="174"/>
      <c r="CS94" s="174"/>
      <c r="CT94" s="174"/>
      <c r="CU94" s="179">
        <f t="shared" si="140"/>
        <v>0</v>
      </c>
      <c r="CV94" s="174"/>
      <c r="CW94" s="174"/>
      <c r="CX94" s="174"/>
      <c r="CY94" s="174"/>
      <c r="CZ94" s="174"/>
      <c r="DA94" s="174"/>
      <c r="DB94" s="174"/>
      <c r="DC94" s="174"/>
      <c r="DD94" s="174"/>
      <c r="DE94" s="174"/>
      <c r="DF94" s="174"/>
      <c r="DG94" s="174"/>
      <c r="DH94" s="174"/>
      <c r="DI94" s="174"/>
      <c r="DJ94" s="174"/>
      <c r="DK94" s="174"/>
      <c r="DL94" s="174"/>
      <c r="DM94" s="174"/>
      <c r="DN94" s="174"/>
      <c r="DO94" s="174"/>
      <c r="DP94" s="174"/>
      <c r="DQ94" s="174"/>
      <c r="DR94" s="174"/>
      <c r="DS94" s="174"/>
      <c r="DT94" s="174"/>
      <c r="DU94" s="174"/>
      <c r="DV94" s="174"/>
      <c r="DW94" s="174"/>
      <c r="DX94" s="174"/>
      <c r="DY94" s="174"/>
      <c r="DZ94" s="174"/>
      <c r="EA94" s="179">
        <f t="shared" si="141"/>
        <v>0</v>
      </c>
      <c r="EB94" s="174"/>
      <c r="EC94" s="174"/>
      <c r="ED94" s="174"/>
      <c r="EE94" s="174"/>
      <c r="EF94" s="174"/>
      <c r="EG94" s="174"/>
      <c r="EH94" s="174"/>
      <c r="EI94" s="174"/>
      <c r="EJ94" s="174"/>
      <c r="EK94" s="174"/>
      <c r="EL94" s="174"/>
      <c r="EM94" s="174"/>
      <c r="EN94" s="174"/>
      <c r="EO94" s="174"/>
      <c r="EP94" s="174"/>
      <c r="EQ94" s="174"/>
      <c r="ER94" s="174"/>
      <c r="ES94" s="174"/>
      <c r="ET94" s="174"/>
      <c r="EU94" s="174"/>
      <c r="EV94" s="174"/>
      <c r="EW94" s="174"/>
      <c r="EX94" s="174"/>
      <c r="EY94" s="174"/>
      <c r="EZ94" s="174"/>
      <c r="FA94" s="174"/>
      <c r="FB94" s="174"/>
      <c r="FC94" s="174"/>
      <c r="FD94" s="179">
        <f t="shared" si="142"/>
        <v>0</v>
      </c>
      <c r="FE94" s="174"/>
      <c r="FF94" s="174"/>
      <c r="FG94" s="174"/>
      <c r="FH94" s="174"/>
      <c r="FI94" s="174"/>
      <c r="FJ94" s="174"/>
      <c r="FK94" s="174"/>
      <c r="FL94" s="174"/>
      <c r="FM94" s="174"/>
      <c r="FN94" s="174"/>
      <c r="FO94" s="174"/>
      <c r="FP94" s="174"/>
      <c r="FQ94" s="174"/>
      <c r="FR94" s="174"/>
      <c r="FS94" s="174"/>
      <c r="FT94" s="174"/>
      <c r="FU94" s="174"/>
      <c r="FV94" s="174"/>
      <c r="FW94" s="174"/>
      <c r="FX94" s="174"/>
      <c r="FY94" s="174"/>
      <c r="FZ94" s="174"/>
      <c r="GA94" s="174"/>
      <c r="GB94" s="174"/>
      <c r="GC94" s="174"/>
      <c r="GD94" s="174"/>
      <c r="GE94" s="174"/>
      <c r="GF94" s="174"/>
      <c r="GG94" s="174"/>
      <c r="GH94" s="174"/>
      <c r="GI94" s="174"/>
      <c r="GJ94" s="179">
        <f t="shared" si="143"/>
        <v>0</v>
      </c>
      <c r="GK94" s="174"/>
      <c r="GL94" s="174"/>
      <c r="GM94" s="174"/>
      <c r="GN94" s="174"/>
      <c r="GO94" s="174"/>
      <c r="GP94" s="174"/>
      <c r="GQ94" s="174"/>
      <c r="GR94" s="174"/>
      <c r="GS94" s="174"/>
      <c r="GT94" s="174"/>
      <c r="GU94" s="174"/>
      <c r="GV94" s="174"/>
      <c r="GW94" s="174"/>
      <c r="GX94" s="174"/>
      <c r="GY94" s="174"/>
      <c r="GZ94" s="174"/>
      <c r="HA94" s="174"/>
      <c r="HB94" s="174"/>
      <c r="HC94" s="174"/>
      <c r="HD94" s="174"/>
      <c r="HE94" s="174"/>
      <c r="HF94" s="174"/>
      <c r="HG94" s="174"/>
      <c r="HH94" s="174"/>
      <c r="HI94" s="174"/>
      <c r="HJ94" s="174"/>
      <c r="HK94" s="174"/>
      <c r="HL94" s="174"/>
      <c r="HM94" s="174"/>
      <c r="HN94" s="174"/>
    </row>
    <row r="95" spans="1:222" ht="16.5" hidden="1" outlineLevel="1" thickBot="1" x14ac:dyDescent="0.3">
      <c r="A95" s="53">
        <v>90</v>
      </c>
      <c r="B95" s="56" t="str">
        <f>VLOOKUP(A95,Config!$A$8:$B$176,2,0)</f>
        <v>EXTERNOS/MOTO BOY</v>
      </c>
      <c r="C95" s="57"/>
      <c r="D95" s="61"/>
      <c r="E95" s="174">
        <f>SUMIFS('C. a Pagar'!$G$7:$G$1048576,'C. a Pagar'!$D$7:$D$1048576,'FC 180'!$B95,'C. a Pagar'!$C$7:$C$1048576,'FC 180'!E$5)</f>
        <v>0</v>
      </c>
      <c r="F95" s="174">
        <f>SUMIFS('C. a Pagar'!$G$7:$G$1048576,'C. a Pagar'!$D$7:$D$1048576,'FC 180'!$B95,'C. a Pagar'!$C$7:$C$1048576,'FC 180'!F$5)</f>
        <v>0</v>
      </c>
      <c r="G95" s="174">
        <f>SUMIFS('C. a Pagar'!$G$7:$G$1048576,'C. a Pagar'!$D$7:$D$1048576,'FC 180'!$B95,'C. a Pagar'!$C$7:$C$1048576,'FC 180'!G$5)</f>
        <v>0</v>
      </c>
      <c r="H95" s="174">
        <f>SUMIFS('C. a Pagar'!$G$7:$G$1048576,'C. a Pagar'!$D$7:$D$1048576,'FC 180'!$B95,'C. a Pagar'!$C$7:$C$1048576,'FC 180'!H$5)</f>
        <v>0</v>
      </c>
      <c r="I95" s="174">
        <f>SUMIFS('C. a Pagar'!$G$7:$G$1048576,'C. a Pagar'!$D$7:$D$1048576,'FC 180'!$B95,'C. a Pagar'!$C$7:$C$1048576,'FC 180'!I$5)</f>
        <v>0</v>
      </c>
      <c r="J95" s="174">
        <f>SUMIFS('C. a Pagar'!$G$7:$G$1048576,'C. a Pagar'!$D$7:$D$1048576,'FC 180'!$B95,'C. a Pagar'!$C$7:$C$1048576,'FC 180'!J$5)</f>
        <v>0</v>
      </c>
      <c r="K95" s="174">
        <f>SUMIFS('C. a Pagar'!$G$7:$G$1048576,'C. a Pagar'!$D$7:$D$1048576,'FC 180'!$B95,'C. a Pagar'!$C$7:$C$1048576,'FC 180'!K$5)</f>
        <v>0</v>
      </c>
      <c r="L95" s="174">
        <f>SUMIFS('C. a Pagar'!$G$7:$G$1048576,'C. a Pagar'!$D$7:$D$1048576,'FC 180'!$B95,'C. a Pagar'!$C$7:$C$1048576,'FC 180'!L$5)</f>
        <v>0</v>
      </c>
      <c r="M95" s="174">
        <f>SUMIFS('C. a Pagar'!$G$7:$G$1048576,'C. a Pagar'!$D$7:$D$1048576,'FC 180'!$B95,'C. a Pagar'!$C$7:$C$1048576,'FC 180'!M$5)</f>
        <v>0</v>
      </c>
      <c r="N95" s="174">
        <f>SUMIFS('C. a Pagar'!$G$7:$G$1048576,'C. a Pagar'!$D$7:$D$1048576,'FC 180'!$B95,'C. a Pagar'!$C$7:$C$1048576,'FC 180'!N$5)</f>
        <v>0</v>
      </c>
      <c r="O95" s="174">
        <f>SUMIFS('C. a Pagar'!$G$7:$G$1048576,'C. a Pagar'!$D$7:$D$1048576,'FC 180'!$B95,'C. a Pagar'!$C$7:$C$1048576,'FC 180'!O$5)</f>
        <v>0</v>
      </c>
      <c r="P95" s="174">
        <f>SUMIFS('C. a Pagar'!$G$7:$G$1048576,'C. a Pagar'!$D$7:$D$1048576,'FC 180'!$B95,'C. a Pagar'!$C$7:$C$1048576,'FC 180'!P$5)</f>
        <v>0</v>
      </c>
      <c r="Q95" s="174">
        <f>SUMIFS('C. a Pagar'!$G$7:$G$1048576,'C. a Pagar'!$D$7:$D$1048576,'FC 180'!$B95,'C. a Pagar'!$C$7:$C$1048576,'FC 180'!Q$5)</f>
        <v>0</v>
      </c>
      <c r="R95" s="174">
        <f>SUMIFS('C. a Pagar'!$G$7:$G$1048576,'C. a Pagar'!$D$7:$D$1048576,'FC 180'!$B95,'C. a Pagar'!$C$7:$C$1048576,'FC 180'!R$5)</f>
        <v>0</v>
      </c>
      <c r="S95" s="174">
        <f>SUMIFS('C. a Pagar'!$G$7:$G$1048576,'C. a Pagar'!$D$7:$D$1048576,'FC 180'!$B95,'C. a Pagar'!$C$7:$C$1048576,'FC 180'!S$5)</f>
        <v>0</v>
      </c>
      <c r="T95" s="174">
        <f>SUMIFS('C. a Pagar'!$G$7:$G$1048576,'C. a Pagar'!$D$7:$D$1048576,'FC 180'!$B95,'C. a Pagar'!$C$7:$C$1048576,'FC 180'!T$5)</f>
        <v>0</v>
      </c>
      <c r="U95" s="174">
        <f>SUMIFS('C. a Pagar'!$G$7:$G$1048576,'C. a Pagar'!$D$7:$D$1048576,'FC 180'!$B95,'C. a Pagar'!$C$7:$C$1048576,'FC 180'!U$5)</f>
        <v>0</v>
      </c>
      <c r="V95" s="174">
        <f>SUMIFS('C. a Pagar'!$G$7:$G$1048576,'C. a Pagar'!$D$7:$D$1048576,'FC 180'!$B95,'C. a Pagar'!$C$7:$C$1048576,'FC 180'!V$5)</f>
        <v>0</v>
      </c>
      <c r="W95" s="174">
        <f>SUMIFS('C. a Pagar'!$G$7:$G$1048576,'C. a Pagar'!$D$7:$D$1048576,'FC 180'!$B95,'C. a Pagar'!$C$7:$C$1048576,'FC 180'!W$5)</f>
        <v>0</v>
      </c>
      <c r="X95" s="174">
        <f>SUMIFS('C. a Pagar'!$G$7:$G$1048576,'C. a Pagar'!$D$7:$D$1048576,'FC 180'!$B95,'C. a Pagar'!$C$7:$C$1048576,'FC 180'!X$5)</f>
        <v>0</v>
      </c>
      <c r="Y95" s="174">
        <f>SUMIFS('C. a Pagar'!$G$7:$G$1048576,'C. a Pagar'!$D$7:$D$1048576,'FC 180'!$B95,'C. a Pagar'!$C$7:$C$1048576,'FC 180'!Y$5)</f>
        <v>0</v>
      </c>
      <c r="Z95" s="174">
        <f>SUMIFS('C. a Pagar'!$G$7:$G$1048576,'C. a Pagar'!$D$7:$D$1048576,'FC 180'!$B95,'C. a Pagar'!$C$7:$C$1048576,'FC 180'!Z$5)</f>
        <v>0</v>
      </c>
      <c r="AA95" s="174">
        <f>SUMIFS('C. a Pagar'!$G$7:$G$1048576,'C. a Pagar'!$D$7:$D$1048576,'FC 180'!$B95,'C. a Pagar'!$C$7:$C$1048576,'FC 180'!AA$5)</f>
        <v>0</v>
      </c>
      <c r="AB95" s="174">
        <f>SUMIFS('C. a Pagar'!$G$7:$G$1048576,'C. a Pagar'!$D$7:$D$1048576,'FC 180'!$B95,'C. a Pagar'!$C$7:$C$1048576,'FC 180'!AB$5)</f>
        <v>0</v>
      </c>
      <c r="AC95" s="174">
        <f>SUMIFS('C. a Pagar'!$G$7:$G$1048576,'C. a Pagar'!$D$7:$D$1048576,'FC 180'!$B95,'C. a Pagar'!$C$7:$C$1048576,'FC 180'!AC$5)</f>
        <v>0</v>
      </c>
      <c r="AD95" s="174">
        <f>SUMIFS('C. a Pagar'!$G$7:$G$1048576,'C. a Pagar'!$D$7:$D$1048576,'FC 180'!$B95,'C. a Pagar'!$C$7:$C$1048576,'FC 180'!AD$5)</f>
        <v>0</v>
      </c>
      <c r="AE95" s="174">
        <f>SUMIFS('C. a Pagar'!$G$7:$G$1048576,'C. a Pagar'!$D$7:$D$1048576,'FC 180'!$B95,'C. a Pagar'!$C$7:$C$1048576,'FC 180'!AE$5)</f>
        <v>0</v>
      </c>
      <c r="AF95" s="174">
        <f>SUMIFS('C. a Pagar'!$G$7:$G$1048576,'C. a Pagar'!$D$7:$D$1048576,'FC 180'!$B95,'C. a Pagar'!$C$7:$C$1048576,'FC 180'!AF$5)</f>
        <v>0</v>
      </c>
      <c r="AG95" s="174">
        <f>SUMIFS('C. a Pagar'!$G$7:$G$1048576,'C. a Pagar'!$D$7:$D$1048576,'FC 180'!$B95,'C. a Pagar'!$C$7:$C$1048576,'FC 180'!AG$5)</f>
        <v>0</v>
      </c>
      <c r="AH95" s="174">
        <f>SUMIFS('C. a Pagar'!$G$7:$G$1048576,'C. a Pagar'!$D$7:$D$1048576,'FC 180'!$B95,'C. a Pagar'!$C$7:$C$1048576,'FC 180'!AH$5)</f>
        <v>0</v>
      </c>
      <c r="AI95" s="174">
        <f>SUMIFS('C. a Pagar'!$G$7:$G$1048576,'C. a Pagar'!$D$7:$D$1048576,'FC 180'!$B95,'C. a Pagar'!$C$7:$C$1048576,'FC 180'!AI$5)</f>
        <v>0</v>
      </c>
      <c r="AJ95" s="179">
        <f t="shared" si="138"/>
        <v>0</v>
      </c>
      <c r="AK95" s="174">
        <f>SUMIFS('C. a Pagar'!$G$7:$G$1048576,'C. a Pagar'!$D$7:$D$1048576,'FC 180'!$B95,'C. a Pagar'!$C$7:$C$1048576,'FC 180'!AK$5)</f>
        <v>0</v>
      </c>
      <c r="AL95" s="174">
        <f>SUMIFS('C. a Pagar'!$G$7:$G$1048576,'C. a Pagar'!$D$7:$D$1048576,'FC 180'!$B95,'C. a Pagar'!$C$7:$C$1048576,'FC 180'!AL$5)</f>
        <v>0</v>
      </c>
      <c r="AM95" s="174">
        <f>SUMIFS('C. a Pagar'!$G$7:$G$1048576,'C. a Pagar'!$D$7:$D$1048576,'FC 180'!$B95,'C. a Pagar'!$C$7:$C$1048576,'FC 180'!AM$5)</f>
        <v>0</v>
      </c>
      <c r="AN95" s="174">
        <f>SUMIFS('C. a Pagar'!$G$7:$G$1048576,'C. a Pagar'!$D$7:$D$1048576,'FC 180'!$B95,'C. a Pagar'!$C$7:$C$1048576,'FC 180'!AN$5)</f>
        <v>0</v>
      </c>
      <c r="AO95" s="174">
        <f>SUMIFS('C. a Pagar'!$G$7:$G$1048576,'C. a Pagar'!$D$7:$D$1048576,'FC 180'!$B95,'C. a Pagar'!$C$7:$C$1048576,'FC 180'!AO$5)</f>
        <v>0</v>
      </c>
      <c r="AP95" s="174">
        <f>SUMIFS('C. a Pagar'!$G$7:$G$1048576,'C. a Pagar'!$D$7:$D$1048576,'FC 180'!$B95,'C. a Pagar'!$C$7:$C$1048576,'FC 180'!AP$5)</f>
        <v>0</v>
      </c>
      <c r="AQ95" s="174">
        <f>SUMIFS('C. a Pagar'!$G$7:$G$1048576,'C. a Pagar'!$D$7:$D$1048576,'FC 180'!$B95,'C. a Pagar'!$C$7:$C$1048576,'FC 180'!AQ$5)</f>
        <v>0</v>
      </c>
      <c r="AR95" s="174">
        <f>SUMIFS('C. a Pagar'!$G$7:$G$1048576,'C. a Pagar'!$D$7:$D$1048576,'FC 180'!$B95,'C. a Pagar'!$C$7:$C$1048576,'FC 180'!AR$5)</f>
        <v>0</v>
      </c>
      <c r="AS95" s="174">
        <f>SUMIFS('C. a Pagar'!$G$7:$G$1048576,'C. a Pagar'!$D$7:$D$1048576,'FC 180'!$B95,'C. a Pagar'!$C$7:$C$1048576,'FC 180'!AS$5)</f>
        <v>0</v>
      </c>
      <c r="AT95" s="174">
        <f>SUMIFS('C. a Pagar'!$G$7:$G$1048576,'C. a Pagar'!$D$7:$D$1048576,'FC 180'!$B95,'C. a Pagar'!$C$7:$C$1048576,'FC 180'!AT$5)</f>
        <v>0</v>
      </c>
      <c r="AU95" s="174">
        <f>SUMIFS('C. a Pagar'!$G$7:$G$1048576,'C. a Pagar'!$D$7:$D$1048576,'FC 180'!$B95,'C. a Pagar'!$C$7:$C$1048576,'FC 180'!AU$5)</f>
        <v>0</v>
      </c>
      <c r="AV95" s="174">
        <f>SUMIFS('C. a Pagar'!$G$7:$G$1048576,'C. a Pagar'!$D$7:$D$1048576,'FC 180'!$B95,'C. a Pagar'!$C$7:$C$1048576,'FC 180'!AV$5)</f>
        <v>0</v>
      </c>
      <c r="AW95" s="174">
        <f>SUMIFS('C. a Pagar'!$G$7:$G$1048576,'C. a Pagar'!$D$7:$D$1048576,'FC 180'!$B95,'C. a Pagar'!$C$7:$C$1048576,'FC 180'!AW$5)</f>
        <v>0</v>
      </c>
      <c r="AX95" s="174">
        <f>SUMIFS('C. a Pagar'!$G$7:$G$1048576,'C. a Pagar'!$D$7:$D$1048576,'FC 180'!$B95,'C. a Pagar'!$C$7:$C$1048576,'FC 180'!AX$5)</f>
        <v>0</v>
      </c>
      <c r="AY95" s="174">
        <f>SUMIFS('C. a Pagar'!$G$7:$G$1048576,'C. a Pagar'!$D$7:$D$1048576,'FC 180'!$B95,'C. a Pagar'!$C$7:$C$1048576,'FC 180'!AY$5)</f>
        <v>0</v>
      </c>
      <c r="AZ95" s="174">
        <f>SUMIFS('C. a Pagar'!$G$7:$G$1048576,'C. a Pagar'!$D$7:$D$1048576,'FC 180'!$B95,'C. a Pagar'!$C$7:$C$1048576,'FC 180'!AZ$5)</f>
        <v>0</v>
      </c>
      <c r="BA95" s="174">
        <f>SUMIFS('C. a Pagar'!$G$7:$G$1048576,'C. a Pagar'!$D$7:$D$1048576,'FC 180'!$B95,'C. a Pagar'!$C$7:$C$1048576,'FC 180'!BA$5)</f>
        <v>0</v>
      </c>
      <c r="BB95" s="174">
        <f>SUMIFS('C. a Pagar'!$G$7:$G$1048576,'C. a Pagar'!$D$7:$D$1048576,'FC 180'!$B95,'C. a Pagar'!$C$7:$C$1048576,'FC 180'!BB$5)</f>
        <v>0</v>
      </c>
      <c r="BC95" s="174">
        <f>SUMIFS('C. a Pagar'!$G$7:$G$1048576,'C. a Pagar'!$D$7:$D$1048576,'FC 180'!$B95,'C. a Pagar'!$C$7:$C$1048576,'FC 180'!BC$5)</f>
        <v>0</v>
      </c>
      <c r="BD95" s="174">
        <f>SUMIFS('C. a Pagar'!$G$7:$G$1048576,'C. a Pagar'!$D$7:$D$1048576,'FC 180'!$B95,'C. a Pagar'!$C$7:$C$1048576,'FC 180'!BD$5)</f>
        <v>0</v>
      </c>
      <c r="BE95" s="174">
        <f>SUMIFS('C. a Pagar'!$G$7:$G$1048576,'C. a Pagar'!$D$7:$D$1048576,'FC 180'!$B95,'C. a Pagar'!$C$7:$C$1048576,'FC 180'!BE$5)</f>
        <v>0</v>
      </c>
      <c r="BF95" s="174">
        <f>SUMIFS('C. a Pagar'!$G$7:$G$1048576,'C. a Pagar'!$D$7:$D$1048576,'FC 180'!$B95,'C. a Pagar'!$C$7:$C$1048576,'FC 180'!BF$5)</f>
        <v>0</v>
      </c>
      <c r="BG95" s="174">
        <f>SUMIFS('C. a Pagar'!$G$7:$G$1048576,'C. a Pagar'!$D$7:$D$1048576,'FC 180'!$B95,'C. a Pagar'!$C$7:$C$1048576,'FC 180'!BG$5)</f>
        <v>0</v>
      </c>
      <c r="BH95" s="174">
        <f>SUMIFS('C. a Pagar'!$G$7:$G$1048576,'C. a Pagar'!$D$7:$D$1048576,'FC 180'!$B95,'C. a Pagar'!$C$7:$C$1048576,'FC 180'!BH$5)</f>
        <v>0</v>
      </c>
      <c r="BI95" s="174">
        <f>SUMIFS('C. a Pagar'!$G$7:$G$1048576,'C. a Pagar'!$D$7:$D$1048576,'FC 180'!$B95,'C. a Pagar'!$C$7:$C$1048576,'FC 180'!BI$5)</f>
        <v>0</v>
      </c>
      <c r="BJ95" s="174">
        <f>SUMIFS('C. a Pagar'!$G$7:$G$1048576,'C. a Pagar'!$D$7:$D$1048576,'FC 180'!$B95,'C. a Pagar'!$C$7:$C$1048576,'FC 180'!BJ$5)</f>
        <v>0</v>
      </c>
      <c r="BK95" s="174">
        <f>SUMIFS('C. a Pagar'!$G$7:$G$1048576,'C. a Pagar'!$D$7:$D$1048576,'FC 180'!$B95,'C. a Pagar'!$C$7:$C$1048576,'FC 180'!BK$5)</f>
        <v>0</v>
      </c>
      <c r="BL95" s="174">
        <f>SUMIFS('C. a Pagar'!$G$7:$G$1048576,'C. a Pagar'!$D$7:$D$1048576,'FC 180'!$B95,'C. a Pagar'!$C$7:$C$1048576,'FC 180'!BL$5)</f>
        <v>0</v>
      </c>
      <c r="BM95" s="174">
        <f>SUMIFS('C. a Pagar'!$G$7:$G$1048576,'C. a Pagar'!$D$7:$D$1048576,'FC 180'!$B95,'C. a Pagar'!$C$7:$C$1048576,'FC 180'!BM$5)</f>
        <v>0</v>
      </c>
      <c r="BN95" s="174">
        <f>SUMIFS('C. a Pagar'!$G$7:$G$1048576,'C. a Pagar'!$D$7:$D$1048576,'FC 180'!$B95,'C. a Pagar'!$C$7:$C$1048576,'FC 180'!BN$5)</f>
        <v>0</v>
      </c>
      <c r="BO95" s="179">
        <f t="shared" si="139"/>
        <v>0</v>
      </c>
      <c r="BP95" s="174"/>
      <c r="BQ95" s="174"/>
      <c r="BR95" s="174"/>
      <c r="BS95" s="174"/>
      <c r="BT95" s="174"/>
      <c r="BU95" s="174"/>
      <c r="BV95" s="174"/>
      <c r="BW95" s="174"/>
      <c r="BX95" s="174"/>
      <c r="BY95" s="174"/>
      <c r="BZ95" s="174"/>
      <c r="CA95" s="174"/>
      <c r="CB95" s="174"/>
      <c r="CC95" s="174"/>
      <c r="CD95" s="174"/>
      <c r="CE95" s="174"/>
      <c r="CF95" s="174"/>
      <c r="CG95" s="174"/>
      <c r="CH95" s="174"/>
      <c r="CI95" s="174"/>
      <c r="CJ95" s="174"/>
      <c r="CK95" s="174"/>
      <c r="CL95" s="174"/>
      <c r="CM95" s="174"/>
      <c r="CN95" s="174"/>
      <c r="CO95" s="174"/>
      <c r="CP95" s="174"/>
      <c r="CQ95" s="174"/>
      <c r="CR95" s="174"/>
      <c r="CS95" s="174"/>
      <c r="CT95" s="174"/>
      <c r="CU95" s="179">
        <f t="shared" si="140"/>
        <v>0</v>
      </c>
      <c r="CV95" s="174"/>
      <c r="CW95" s="174"/>
      <c r="CX95" s="174"/>
      <c r="CY95" s="174"/>
      <c r="CZ95" s="174"/>
      <c r="DA95" s="174"/>
      <c r="DB95" s="174"/>
      <c r="DC95" s="174"/>
      <c r="DD95" s="174"/>
      <c r="DE95" s="174"/>
      <c r="DF95" s="174"/>
      <c r="DG95" s="174"/>
      <c r="DH95" s="174"/>
      <c r="DI95" s="174"/>
      <c r="DJ95" s="174"/>
      <c r="DK95" s="174"/>
      <c r="DL95" s="174"/>
      <c r="DM95" s="174"/>
      <c r="DN95" s="174"/>
      <c r="DO95" s="174"/>
      <c r="DP95" s="174"/>
      <c r="DQ95" s="174"/>
      <c r="DR95" s="174"/>
      <c r="DS95" s="174"/>
      <c r="DT95" s="174"/>
      <c r="DU95" s="174"/>
      <c r="DV95" s="174"/>
      <c r="DW95" s="174"/>
      <c r="DX95" s="174"/>
      <c r="DY95" s="174"/>
      <c r="DZ95" s="174"/>
      <c r="EA95" s="179">
        <f t="shared" si="141"/>
        <v>0</v>
      </c>
      <c r="EB95" s="174"/>
      <c r="EC95" s="174"/>
      <c r="ED95" s="174"/>
      <c r="EE95" s="174"/>
      <c r="EF95" s="174"/>
      <c r="EG95" s="174"/>
      <c r="EH95" s="174"/>
      <c r="EI95" s="174"/>
      <c r="EJ95" s="174"/>
      <c r="EK95" s="174"/>
      <c r="EL95" s="174"/>
      <c r="EM95" s="174"/>
      <c r="EN95" s="174"/>
      <c r="EO95" s="174"/>
      <c r="EP95" s="174"/>
      <c r="EQ95" s="174"/>
      <c r="ER95" s="174"/>
      <c r="ES95" s="174"/>
      <c r="ET95" s="174"/>
      <c r="EU95" s="174"/>
      <c r="EV95" s="174"/>
      <c r="EW95" s="174"/>
      <c r="EX95" s="174"/>
      <c r="EY95" s="174"/>
      <c r="EZ95" s="174"/>
      <c r="FA95" s="174"/>
      <c r="FB95" s="174"/>
      <c r="FC95" s="174"/>
      <c r="FD95" s="179">
        <f t="shared" si="142"/>
        <v>0</v>
      </c>
      <c r="FE95" s="174"/>
      <c r="FF95" s="174"/>
      <c r="FG95" s="174"/>
      <c r="FH95" s="174"/>
      <c r="FI95" s="174"/>
      <c r="FJ95" s="174"/>
      <c r="FK95" s="174"/>
      <c r="FL95" s="174"/>
      <c r="FM95" s="174"/>
      <c r="FN95" s="174"/>
      <c r="FO95" s="174"/>
      <c r="FP95" s="174"/>
      <c r="FQ95" s="174"/>
      <c r="FR95" s="174"/>
      <c r="FS95" s="174"/>
      <c r="FT95" s="174"/>
      <c r="FU95" s="174"/>
      <c r="FV95" s="174"/>
      <c r="FW95" s="174"/>
      <c r="FX95" s="174"/>
      <c r="FY95" s="174"/>
      <c r="FZ95" s="174"/>
      <c r="GA95" s="174"/>
      <c r="GB95" s="174"/>
      <c r="GC95" s="174"/>
      <c r="GD95" s="174"/>
      <c r="GE95" s="174"/>
      <c r="GF95" s="174"/>
      <c r="GG95" s="174"/>
      <c r="GH95" s="174"/>
      <c r="GI95" s="174"/>
      <c r="GJ95" s="179">
        <f t="shared" si="143"/>
        <v>0</v>
      </c>
      <c r="GK95" s="174"/>
      <c r="GL95" s="174"/>
      <c r="GM95" s="174"/>
      <c r="GN95" s="174"/>
      <c r="GO95" s="174"/>
      <c r="GP95" s="174"/>
      <c r="GQ95" s="174"/>
      <c r="GR95" s="174"/>
      <c r="GS95" s="174"/>
      <c r="GT95" s="174"/>
      <c r="GU95" s="174"/>
      <c r="GV95" s="174"/>
      <c r="GW95" s="174"/>
      <c r="GX95" s="174"/>
      <c r="GY95" s="174"/>
      <c r="GZ95" s="174"/>
      <c r="HA95" s="174"/>
      <c r="HB95" s="174"/>
      <c r="HC95" s="174"/>
      <c r="HD95" s="174"/>
      <c r="HE95" s="174"/>
      <c r="HF95" s="174"/>
      <c r="HG95" s="174"/>
      <c r="HH95" s="174"/>
      <c r="HI95" s="174"/>
      <c r="HJ95" s="174"/>
      <c r="HK95" s="174"/>
      <c r="HL95" s="174"/>
      <c r="HM95" s="174"/>
      <c r="HN95" s="174"/>
    </row>
    <row r="96" spans="1:222" ht="16.5" hidden="1" outlineLevel="1" thickBot="1" x14ac:dyDescent="0.3">
      <c r="A96" s="53">
        <v>91</v>
      </c>
      <c r="B96" s="56" t="str">
        <f>VLOOKUP(A96,Config!$A$8:$B$176,2,0)</f>
        <v>GRAFICA</v>
      </c>
      <c r="C96" s="57"/>
      <c r="D96" s="61"/>
      <c r="E96" s="174">
        <f>SUMIFS('C. a Pagar'!$G$7:$G$1048576,'C. a Pagar'!$D$7:$D$1048576,'FC 180'!$B96,'C. a Pagar'!$C$7:$C$1048576,'FC 180'!E$5)</f>
        <v>0</v>
      </c>
      <c r="F96" s="174">
        <f>SUMIFS('C. a Pagar'!$G$7:$G$1048576,'C. a Pagar'!$D$7:$D$1048576,'FC 180'!$B96,'C. a Pagar'!$C$7:$C$1048576,'FC 180'!F$5)</f>
        <v>0</v>
      </c>
      <c r="G96" s="174">
        <f>SUMIFS('C. a Pagar'!$G$7:$G$1048576,'C. a Pagar'!$D$7:$D$1048576,'FC 180'!$B96,'C. a Pagar'!$C$7:$C$1048576,'FC 180'!G$5)</f>
        <v>0</v>
      </c>
      <c r="H96" s="174">
        <f>SUMIFS('C. a Pagar'!$G$7:$G$1048576,'C. a Pagar'!$D$7:$D$1048576,'FC 180'!$B96,'C. a Pagar'!$C$7:$C$1048576,'FC 180'!H$5)</f>
        <v>0</v>
      </c>
      <c r="I96" s="174">
        <f>SUMIFS('C. a Pagar'!$G$7:$G$1048576,'C. a Pagar'!$D$7:$D$1048576,'FC 180'!$B96,'C. a Pagar'!$C$7:$C$1048576,'FC 180'!I$5)</f>
        <v>0</v>
      </c>
      <c r="J96" s="174">
        <f>SUMIFS('C. a Pagar'!$G$7:$G$1048576,'C. a Pagar'!$D$7:$D$1048576,'FC 180'!$B96,'C. a Pagar'!$C$7:$C$1048576,'FC 180'!J$5)</f>
        <v>0</v>
      </c>
      <c r="K96" s="174">
        <f>SUMIFS('C. a Pagar'!$G$7:$G$1048576,'C. a Pagar'!$D$7:$D$1048576,'FC 180'!$B96,'C. a Pagar'!$C$7:$C$1048576,'FC 180'!K$5)</f>
        <v>0</v>
      </c>
      <c r="L96" s="174">
        <f>SUMIFS('C. a Pagar'!$G$7:$G$1048576,'C. a Pagar'!$D$7:$D$1048576,'FC 180'!$B96,'C. a Pagar'!$C$7:$C$1048576,'FC 180'!L$5)</f>
        <v>0</v>
      </c>
      <c r="M96" s="174">
        <f>SUMIFS('C. a Pagar'!$G$7:$G$1048576,'C. a Pagar'!$D$7:$D$1048576,'FC 180'!$B96,'C. a Pagar'!$C$7:$C$1048576,'FC 180'!M$5)</f>
        <v>0</v>
      </c>
      <c r="N96" s="174">
        <f>SUMIFS('C. a Pagar'!$G$7:$G$1048576,'C. a Pagar'!$D$7:$D$1048576,'FC 180'!$B96,'C. a Pagar'!$C$7:$C$1048576,'FC 180'!N$5)</f>
        <v>0</v>
      </c>
      <c r="O96" s="174">
        <f>SUMIFS('C. a Pagar'!$G$7:$G$1048576,'C. a Pagar'!$D$7:$D$1048576,'FC 180'!$B96,'C. a Pagar'!$C$7:$C$1048576,'FC 180'!O$5)</f>
        <v>0</v>
      </c>
      <c r="P96" s="174">
        <f>SUMIFS('C. a Pagar'!$G$7:$G$1048576,'C. a Pagar'!$D$7:$D$1048576,'FC 180'!$B96,'C. a Pagar'!$C$7:$C$1048576,'FC 180'!P$5)</f>
        <v>0</v>
      </c>
      <c r="Q96" s="174">
        <f>SUMIFS('C. a Pagar'!$G$7:$G$1048576,'C. a Pagar'!$D$7:$D$1048576,'FC 180'!$B96,'C. a Pagar'!$C$7:$C$1048576,'FC 180'!Q$5)</f>
        <v>0</v>
      </c>
      <c r="R96" s="174">
        <f>SUMIFS('C. a Pagar'!$G$7:$G$1048576,'C. a Pagar'!$D$7:$D$1048576,'FC 180'!$B96,'C. a Pagar'!$C$7:$C$1048576,'FC 180'!R$5)</f>
        <v>0</v>
      </c>
      <c r="S96" s="174">
        <f>SUMIFS('C. a Pagar'!$G$7:$G$1048576,'C. a Pagar'!$D$7:$D$1048576,'FC 180'!$B96,'C. a Pagar'!$C$7:$C$1048576,'FC 180'!S$5)</f>
        <v>0</v>
      </c>
      <c r="T96" s="174">
        <f>SUMIFS('C. a Pagar'!$G$7:$G$1048576,'C. a Pagar'!$D$7:$D$1048576,'FC 180'!$B96,'C. a Pagar'!$C$7:$C$1048576,'FC 180'!T$5)</f>
        <v>0</v>
      </c>
      <c r="U96" s="174">
        <f>SUMIFS('C. a Pagar'!$G$7:$G$1048576,'C. a Pagar'!$D$7:$D$1048576,'FC 180'!$B96,'C. a Pagar'!$C$7:$C$1048576,'FC 180'!U$5)</f>
        <v>0</v>
      </c>
      <c r="V96" s="174">
        <f>SUMIFS('C. a Pagar'!$G$7:$G$1048576,'C. a Pagar'!$D$7:$D$1048576,'FC 180'!$B96,'C. a Pagar'!$C$7:$C$1048576,'FC 180'!V$5)</f>
        <v>0</v>
      </c>
      <c r="W96" s="174">
        <f>SUMIFS('C. a Pagar'!$G$7:$G$1048576,'C. a Pagar'!$D$7:$D$1048576,'FC 180'!$B96,'C. a Pagar'!$C$7:$C$1048576,'FC 180'!W$5)</f>
        <v>0</v>
      </c>
      <c r="X96" s="174">
        <f>SUMIFS('C. a Pagar'!$G$7:$G$1048576,'C. a Pagar'!$D$7:$D$1048576,'FC 180'!$B96,'C. a Pagar'!$C$7:$C$1048576,'FC 180'!X$5)</f>
        <v>0</v>
      </c>
      <c r="Y96" s="174">
        <f>SUMIFS('C. a Pagar'!$G$7:$G$1048576,'C. a Pagar'!$D$7:$D$1048576,'FC 180'!$B96,'C. a Pagar'!$C$7:$C$1048576,'FC 180'!Y$5)</f>
        <v>0</v>
      </c>
      <c r="Z96" s="174">
        <f>SUMIFS('C. a Pagar'!$G$7:$G$1048576,'C. a Pagar'!$D$7:$D$1048576,'FC 180'!$B96,'C. a Pagar'!$C$7:$C$1048576,'FC 180'!Z$5)</f>
        <v>0</v>
      </c>
      <c r="AA96" s="174">
        <f>SUMIFS('C. a Pagar'!$G$7:$G$1048576,'C. a Pagar'!$D$7:$D$1048576,'FC 180'!$B96,'C. a Pagar'!$C$7:$C$1048576,'FC 180'!AA$5)</f>
        <v>0</v>
      </c>
      <c r="AB96" s="174">
        <f>SUMIFS('C. a Pagar'!$G$7:$G$1048576,'C. a Pagar'!$D$7:$D$1048576,'FC 180'!$B96,'C. a Pagar'!$C$7:$C$1048576,'FC 180'!AB$5)</f>
        <v>0</v>
      </c>
      <c r="AC96" s="174">
        <f>SUMIFS('C. a Pagar'!$G$7:$G$1048576,'C. a Pagar'!$D$7:$D$1048576,'FC 180'!$B96,'C. a Pagar'!$C$7:$C$1048576,'FC 180'!AC$5)</f>
        <v>0</v>
      </c>
      <c r="AD96" s="174">
        <f>SUMIFS('C. a Pagar'!$G$7:$G$1048576,'C. a Pagar'!$D$7:$D$1048576,'FC 180'!$B96,'C. a Pagar'!$C$7:$C$1048576,'FC 180'!AD$5)</f>
        <v>0</v>
      </c>
      <c r="AE96" s="174">
        <f>SUMIFS('C. a Pagar'!$G$7:$G$1048576,'C. a Pagar'!$D$7:$D$1048576,'FC 180'!$B96,'C. a Pagar'!$C$7:$C$1048576,'FC 180'!AE$5)</f>
        <v>0</v>
      </c>
      <c r="AF96" s="174">
        <f>SUMIFS('C. a Pagar'!$G$7:$G$1048576,'C. a Pagar'!$D$7:$D$1048576,'FC 180'!$B96,'C. a Pagar'!$C$7:$C$1048576,'FC 180'!AF$5)</f>
        <v>0</v>
      </c>
      <c r="AG96" s="174">
        <f>SUMIFS('C. a Pagar'!$G$7:$G$1048576,'C. a Pagar'!$D$7:$D$1048576,'FC 180'!$B96,'C. a Pagar'!$C$7:$C$1048576,'FC 180'!AG$5)</f>
        <v>0</v>
      </c>
      <c r="AH96" s="174">
        <f>SUMIFS('C. a Pagar'!$G$7:$G$1048576,'C. a Pagar'!$D$7:$D$1048576,'FC 180'!$B96,'C. a Pagar'!$C$7:$C$1048576,'FC 180'!AH$5)</f>
        <v>0</v>
      </c>
      <c r="AI96" s="174">
        <f>SUMIFS('C. a Pagar'!$G$7:$G$1048576,'C. a Pagar'!$D$7:$D$1048576,'FC 180'!$B96,'C. a Pagar'!$C$7:$C$1048576,'FC 180'!AI$5)</f>
        <v>0</v>
      </c>
      <c r="AJ96" s="179">
        <f t="shared" si="138"/>
        <v>0</v>
      </c>
      <c r="AK96" s="174">
        <f>SUMIFS('C. a Pagar'!$G$7:$G$1048576,'C. a Pagar'!$D$7:$D$1048576,'FC 180'!$B96,'C. a Pagar'!$C$7:$C$1048576,'FC 180'!AK$5)</f>
        <v>0</v>
      </c>
      <c r="AL96" s="174">
        <f>SUMIFS('C. a Pagar'!$G$7:$G$1048576,'C. a Pagar'!$D$7:$D$1048576,'FC 180'!$B96,'C. a Pagar'!$C$7:$C$1048576,'FC 180'!AL$5)</f>
        <v>0</v>
      </c>
      <c r="AM96" s="174">
        <f>SUMIFS('C. a Pagar'!$G$7:$G$1048576,'C. a Pagar'!$D$7:$D$1048576,'FC 180'!$B96,'C. a Pagar'!$C$7:$C$1048576,'FC 180'!AM$5)</f>
        <v>0</v>
      </c>
      <c r="AN96" s="174">
        <f>SUMIFS('C. a Pagar'!$G$7:$G$1048576,'C. a Pagar'!$D$7:$D$1048576,'FC 180'!$B96,'C. a Pagar'!$C$7:$C$1048576,'FC 180'!AN$5)</f>
        <v>0</v>
      </c>
      <c r="AO96" s="174">
        <f>SUMIFS('C. a Pagar'!$G$7:$G$1048576,'C. a Pagar'!$D$7:$D$1048576,'FC 180'!$B96,'C. a Pagar'!$C$7:$C$1048576,'FC 180'!AO$5)</f>
        <v>0</v>
      </c>
      <c r="AP96" s="174">
        <f>SUMIFS('C. a Pagar'!$G$7:$G$1048576,'C. a Pagar'!$D$7:$D$1048576,'FC 180'!$B96,'C. a Pagar'!$C$7:$C$1048576,'FC 180'!AP$5)</f>
        <v>0</v>
      </c>
      <c r="AQ96" s="174">
        <f>SUMIFS('C. a Pagar'!$G$7:$G$1048576,'C. a Pagar'!$D$7:$D$1048576,'FC 180'!$B96,'C. a Pagar'!$C$7:$C$1048576,'FC 180'!AQ$5)</f>
        <v>0</v>
      </c>
      <c r="AR96" s="174">
        <f>SUMIFS('C. a Pagar'!$G$7:$G$1048576,'C. a Pagar'!$D$7:$D$1048576,'FC 180'!$B96,'C. a Pagar'!$C$7:$C$1048576,'FC 180'!AR$5)</f>
        <v>0</v>
      </c>
      <c r="AS96" s="174">
        <f>SUMIFS('C. a Pagar'!$G$7:$G$1048576,'C. a Pagar'!$D$7:$D$1048576,'FC 180'!$B96,'C. a Pagar'!$C$7:$C$1048576,'FC 180'!AS$5)</f>
        <v>0</v>
      </c>
      <c r="AT96" s="174">
        <f>SUMIFS('C. a Pagar'!$G$7:$G$1048576,'C. a Pagar'!$D$7:$D$1048576,'FC 180'!$B96,'C. a Pagar'!$C$7:$C$1048576,'FC 180'!AT$5)</f>
        <v>0</v>
      </c>
      <c r="AU96" s="174">
        <f>SUMIFS('C. a Pagar'!$G$7:$G$1048576,'C. a Pagar'!$D$7:$D$1048576,'FC 180'!$B96,'C. a Pagar'!$C$7:$C$1048576,'FC 180'!AU$5)</f>
        <v>0</v>
      </c>
      <c r="AV96" s="174">
        <f>SUMIFS('C. a Pagar'!$G$7:$G$1048576,'C. a Pagar'!$D$7:$D$1048576,'FC 180'!$B96,'C. a Pagar'!$C$7:$C$1048576,'FC 180'!AV$5)</f>
        <v>0</v>
      </c>
      <c r="AW96" s="174">
        <f>SUMIFS('C. a Pagar'!$G$7:$G$1048576,'C. a Pagar'!$D$7:$D$1048576,'FC 180'!$B96,'C. a Pagar'!$C$7:$C$1048576,'FC 180'!AW$5)</f>
        <v>0</v>
      </c>
      <c r="AX96" s="174">
        <f>SUMIFS('C. a Pagar'!$G$7:$G$1048576,'C. a Pagar'!$D$7:$D$1048576,'FC 180'!$B96,'C. a Pagar'!$C$7:$C$1048576,'FC 180'!AX$5)</f>
        <v>0</v>
      </c>
      <c r="AY96" s="174">
        <f>SUMIFS('C. a Pagar'!$G$7:$G$1048576,'C. a Pagar'!$D$7:$D$1048576,'FC 180'!$B96,'C. a Pagar'!$C$7:$C$1048576,'FC 180'!AY$5)</f>
        <v>0</v>
      </c>
      <c r="AZ96" s="174">
        <f>SUMIFS('C. a Pagar'!$G$7:$G$1048576,'C. a Pagar'!$D$7:$D$1048576,'FC 180'!$B96,'C. a Pagar'!$C$7:$C$1048576,'FC 180'!AZ$5)</f>
        <v>0</v>
      </c>
      <c r="BA96" s="174">
        <f>SUMIFS('C. a Pagar'!$G$7:$G$1048576,'C. a Pagar'!$D$7:$D$1048576,'FC 180'!$B96,'C. a Pagar'!$C$7:$C$1048576,'FC 180'!BA$5)</f>
        <v>0</v>
      </c>
      <c r="BB96" s="174">
        <f>SUMIFS('C. a Pagar'!$G$7:$G$1048576,'C. a Pagar'!$D$7:$D$1048576,'FC 180'!$B96,'C. a Pagar'!$C$7:$C$1048576,'FC 180'!BB$5)</f>
        <v>0</v>
      </c>
      <c r="BC96" s="174">
        <f>SUMIFS('C. a Pagar'!$G$7:$G$1048576,'C. a Pagar'!$D$7:$D$1048576,'FC 180'!$B96,'C. a Pagar'!$C$7:$C$1048576,'FC 180'!BC$5)</f>
        <v>0</v>
      </c>
      <c r="BD96" s="174">
        <f>SUMIFS('C. a Pagar'!$G$7:$G$1048576,'C. a Pagar'!$D$7:$D$1048576,'FC 180'!$B96,'C. a Pagar'!$C$7:$C$1048576,'FC 180'!BD$5)</f>
        <v>0</v>
      </c>
      <c r="BE96" s="174">
        <f>SUMIFS('C. a Pagar'!$G$7:$G$1048576,'C. a Pagar'!$D$7:$D$1048576,'FC 180'!$B96,'C. a Pagar'!$C$7:$C$1048576,'FC 180'!BE$5)</f>
        <v>0</v>
      </c>
      <c r="BF96" s="174">
        <f>SUMIFS('C. a Pagar'!$G$7:$G$1048576,'C. a Pagar'!$D$7:$D$1048576,'FC 180'!$B96,'C. a Pagar'!$C$7:$C$1048576,'FC 180'!BF$5)</f>
        <v>0</v>
      </c>
      <c r="BG96" s="174">
        <f>SUMIFS('C. a Pagar'!$G$7:$G$1048576,'C. a Pagar'!$D$7:$D$1048576,'FC 180'!$B96,'C. a Pagar'!$C$7:$C$1048576,'FC 180'!BG$5)</f>
        <v>0</v>
      </c>
      <c r="BH96" s="174">
        <f>SUMIFS('C. a Pagar'!$G$7:$G$1048576,'C. a Pagar'!$D$7:$D$1048576,'FC 180'!$B96,'C. a Pagar'!$C$7:$C$1048576,'FC 180'!BH$5)</f>
        <v>0</v>
      </c>
      <c r="BI96" s="174">
        <f>SUMIFS('C. a Pagar'!$G$7:$G$1048576,'C. a Pagar'!$D$7:$D$1048576,'FC 180'!$B96,'C. a Pagar'!$C$7:$C$1048576,'FC 180'!BI$5)</f>
        <v>0</v>
      </c>
      <c r="BJ96" s="174">
        <f>SUMIFS('C. a Pagar'!$G$7:$G$1048576,'C. a Pagar'!$D$7:$D$1048576,'FC 180'!$B96,'C. a Pagar'!$C$7:$C$1048576,'FC 180'!BJ$5)</f>
        <v>0</v>
      </c>
      <c r="BK96" s="174">
        <f>SUMIFS('C. a Pagar'!$G$7:$G$1048576,'C. a Pagar'!$D$7:$D$1048576,'FC 180'!$B96,'C. a Pagar'!$C$7:$C$1048576,'FC 180'!BK$5)</f>
        <v>0</v>
      </c>
      <c r="BL96" s="174">
        <f>SUMIFS('C. a Pagar'!$G$7:$G$1048576,'C. a Pagar'!$D$7:$D$1048576,'FC 180'!$B96,'C. a Pagar'!$C$7:$C$1048576,'FC 180'!BL$5)</f>
        <v>0</v>
      </c>
      <c r="BM96" s="174">
        <f>SUMIFS('C. a Pagar'!$G$7:$G$1048576,'C. a Pagar'!$D$7:$D$1048576,'FC 180'!$B96,'C. a Pagar'!$C$7:$C$1048576,'FC 180'!BM$5)</f>
        <v>0</v>
      </c>
      <c r="BN96" s="174">
        <f>SUMIFS('C. a Pagar'!$G$7:$G$1048576,'C. a Pagar'!$D$7:$D$1048576,'FC 180'!$B96,'C. a Pagar'!$C$7:$C$1048576,'FC 180'!BN$5)</f>
        <v>0</v>
      </c>
      <c r="BO96" s="179">
        <f t="shared" si="139"/>
        <v>0</v>
      </c>
      <c r="BP96" s="174"/>
      <c r="BQ96" s="174"/>
      <c r="BR96" s="174"/>
      <c r="BS96" s="174"/>
      <c r="BT96" s="174"/>
      <c r="BU96" s="174"/>
      <c r="BV96" s="174"/>
      <c r="BW96" s="174"/>
      <c r="BX96" s="174"/>
      <c r="BY96" s="174"/>
      <c r="BZ96" s="174"/>
      <c r="CA96" s="174"/>
      <c r="CB96" s="174"/>
      <c r="CC96" s="174"/>
      <c r="CD96" s="174"/>
      <c r="CE96" s="174"/>
      <c r="CF96" s="174"/>
      <c r="CG96" s="174"/>
      <c r="CH96" s="174"/>
      <c r="CI96" s="174"/>
      <c r="CJ96" s="174"/>
      <c r="CK96" s="174"/>
      <c r="CL96" s="174"/>
      <c r="CM96" s="174"/>
      <c r="CN96" s="174"/>
      <c r="CO96" s="174"/>
      <c r="CP96" s="174"/>
      <c r="CQ96" s="174"/>
      <c r="CR96" s="174"/>
      <c r="CS96" s="174"/>
      <c r="CT96" s="174"/>
      <c r="CU96" s="179">
        <f t="shared" si="140"/>
        <v>0</v>
      </c>
      <c r="CV96" s="174"/>
      <c r="CW96" s="174"/>
      <c r="CX96" s="174"/>
      <c r="CY96" s="174"/>
      <c r="CZ96" s="174"/>
      <c r="DA96" s="174"/>
      <c r="DB96" s="174"/>
      <c r="DC96" s="174"/>
      <c r="DD96" s="174"/>
      <c r="DE96" s="174"/>
      <c r="DF96" s="174"/>
      <c r="DG96" s="174"/>
      <c r="DH96" s="174"/>
      <c r="DI96" s="174"/>
      <c r="DJ96" s="174"/>
      <c r="DK96" s="174"/>
      <c r="DL96" s="174"/>
      <c r="DM96" s="174"/>
      <c r="DN96" s="174"/>
      <c r="DO96" s="174"/>
      <c r="DP96" s="174"/>
      <c r="DQ96" s="174"/>
      <c r="DR96" s="174"/>
      <c r="DS96" s="174"/>
      <c r="DT96" s="174"/>
      <c r="DU96" s="174"/>
      <c r="DV96" s="174"/>
      <c r="DW96" s="174"/>
      <c r="DX96" s="174"/>
      <c r="DY96" s="174"/>
      <c r="DZ96" s="174"/>
      <c r="EA96" s="179">
        <f t="shared" si="141"/>
        <v>0</v>
      </c>
      <c r="EB96" s="174"/>
      <c r="EC96" s="174"/>
      <c r="ED96" s="174"/>
      <c r="EE96" s="174"/>
      <c r="EF96" s="174"/>
      <c r="EG96" s="174"/>
      <c r="EH96" s="174"/>
      <c r="EI96" s="174"/>
      <c r="EJ96" s="174"/>
      <c r="EK96" s="174"/>
      <c r="EL96" s="174"/>
      <c r="EM96" s="174"/>
      <c r="EN96" s="174"/>
      <c r="EO96" s="174"/>
      <c r="EP96" s="174"/>
      <c r="EQ96" s="174"/>
      <c r="ER96" s="174"/>
      <c r="ES96" s="174"/>
      <c r="ET96" s="174"/>
      <c r="EU96" s="174"/>
      <c r="EV96" s="174"/>
      <c r="EW96" s="174"/>
      <c r="EX96" s="174"/>
      <c r="EY96" s="174"/>
      <c r="EZ96" s="174"/>
      <c r="FA96" s="174"/>
      <c r="FB96" s="174"/>
      <c r="FC96" s="174"/>
      <c r="FD96" s="179">
        <f t="shared" si="142"/>
        <v>0</v>
      </c>
      <c r="FE96" s="174"/>
      <c r="FF96" s="174"/>
      <c r="FG96" s="174"/>
      <c r="FH96" s="174"/>
      <c r="FI96" s="174"/>
      <c r="FJ96" s="174"/>
      <c r="FK96" s="174"/>
      <c r="FL96" s="174"/>
      <c r="FM96" s="174"/>
      <c r="FN96" s="174"/>
      <c r="FO96" s="174"/>
      <c r="FP96" s="174"/>
      <c r="FQ96" s="174"/>
      <c r="FR96" s="174"/>
      <c r="FS96" s="174"/>
      <c r="FT96" s="174"/>
      <c r="FU96" s="174"/>
      <c r="FV96" s="174"/>
      <c r="FW96" s="174"/>
      <c r="FX96" s="174"/>
      <c r="FY96" s="174"/>
      <c r="FZ96" s="174"/>
      <c r="GA96" s="174"/>
      <c r="GB96" s="174"/>
      <c r="GC96" s="174"/>
      <c r="GD96" s="174"/>
      <c r="GE96" s="174"/>
      <c r="GF96" s="174"/>
      <c r="GG96" s="174"/>
      <c r="GH96" s="174"/>
      <c r="GI96" s="174"/>
      <c r="GJ96" s="179">
        <f t="shared" si="143"/>
        <v>0</v>
      </c>
      <c r="GK96" s="174"/>
      <c r="GL96" s="174"/>
      <c r="GM96" s="174"/>
      <c r="GN96" s="174"/>
      <c r="GO96" s="174"/>
      <c r="GP96" s="174"/>
      <c r="GQ96" s="174"/>
      <c r="GR96" s="174"/>
      <c r="GS96" s="174"/>
      <c r="GT96" s="174"/>
      <c r="GU96" s="174"/>
      <c r="GV96" s="174"/>
      <c r="GW96" s="174"/>
      <c r="GX96" s="174"/>
      <c r="GY96" s="174"/>
      <c r="GZ96" s="174"/>
      <c r="HA96" s="174"/>
      <c r="HB96" s="174"/>
      <c r="HC96" s="174"/>
      <c r="HD96" s="174"/>
      <c r="HE96" s="174"/>
      <c r="HF96" s="174"/>
      <c r="HG96" s="174"/>
      <c r="HH96" s="174"/>
      <c r="HI96" s="174"/>
      <c r="HJ96" s="174"/>
      <c r="HK96" s="174"/>
      <c r="HL96" s="174"/>
      <c r="HM96" s="174"/>
      <c r="HN96" s="174"/>
    </row>
    <row r="97" spans="1:222" ht="16.5" hidden="1" outlineLevel="1" thickBot="1" x14ac:dyDescent="0.3">
      <c r="A97" s="53">
        <v>92</v>
      </c>
      <c r="B97" s="56" t="str">
        <f>VLOOKUP(A97,Config!$A$8:$B$176,2,0)</f>
        <v>LIMPEZA FÁBRICA</v>
      </c>
      <c r="C97" s="57"/>
      <c r="D97" s="61"/>
      <c r="E97" s="174">
        <f>SUMIFS('C. a Pagar'!$G$7:$G$1048576,'C. a Pagar'!$D$7:$D$1048576,'FC 180'!$B97,'C. a Pagar'!$C$7:$C$1048576,'FC 180'!E$5)</f>
        <v>0</v>
      </c>
      <c r="F97" s="174">
        <f>SUMIFS('C. a Pagar'!$G$7:$G$1048576,'C. a Pagar'!$D$7:$D$1048576,'FC 180'!$B97,'C. a Pagar'!$C$7:$C$1048576,'FC 180'!F$5)</f>
        <v>0</v>
      </c>
      <c r="G97" s="174">
        <f>SUMIFS('C. a Pagar'!$G$7:$G$1048576,'C. a Pagar'!$D$7:$D$1048576,'FC 180'!$B97,'C. a Pagar'!$C$7:$C$1048576,'FC 180'!G$5)</f>
        <v>0</v>
      </c>
      <c r="H97" s="174">
        <f>SUMIFS('C. a Pagar'!$G$7:$G$1048576,'C. a Pagar'!$D$7:$D$1048576,'FC 180'!$B97,'C. a Pagar'!$C$7:$C$1048576,'FC 180'!H$5)</f>
        <v>0</v>
      </c>
      <c r="I97" s="174">
        <f>SUMIFS('C. a Pagar'!$G$7:$G$1048576,'C. a Pagar'!$D$7:$D$1048576,'FC 180'!$B97,'C. a Pagar'!$C$7:$C$1048576,'FC 180'!I$5)</f>
        <v>0</v>
      </c>
      <c r="J97" s="174">
        <f>SUMIFS('C. a Pagar'!$G$7:$G$1048576,'C. a Pagar'!$D$7:$D$1048576,'FC 180'!$B97,'C. a Pagar'!$C$7:$C$1048576,'FC 180'!J$5)</f>
        <v>0</v>
      </c>
      <c r="K97" s="174">
        <f>SUMIFS('C. a Pagar'!$G$7:$G$1048576,'C. a Pagar'!$D$7:$D$1048576,'FC 180'!$B97,'C. a Pagar'!$C$7:$C$1048576,'FC 180'!K$5)</f>
        <v>0</v>
      </c>
      <c r="L97" s="174">
        <f>SUMIFS('C. a Pagar'!$G$7:$G$1048576,'C. a Pagar'!$D$7:$D$1048576,'FC 180'!$B97,'C. a Pagar'!$C$7:$C$1048576,'FC 180'!L$5)</f>
        <v>0</v>
      </c>
      <c r="M97" s="174">
        <f>SUMIFS('C. a Pagar'!$G$7:$G$1048576,'C. a Pagar'!$D$7:$D$1048576,'FC 180'!$B97,'C. a Pagar'!$C$7:$C$1048576,'FC 180'!M$5)</f>
        <v>0</v>
      </c>
      <c r="N97" s="174">
        <f>SUMIFS('C. a Pagar'!$G$7:$G$1048576,'C. a Pagar'!$D$7:$D$1048576,'FC 180'!$B97,'C. a Pagar'!$C$7:$C$1048576,'FC 180'!N$5)</f>
        <v>0</v>
      </c>
      <c r="O97" s="174">
        <f>SUMIFS('C. a Pagar'!$G$7:$G$1048576,'C. a Pagar'!$D$7:$D$1048576,'FC 180'!$B97,'C. a Pagar'!$C$7:$C$1048576,'FC 180'!O$5)</f>
        <v>0</v>
      </c>
      <c r="P97" s="174">
        <f>SUMIFS('C. a Pagar'!$G$7:$G$1048576,'C. a Pagar'!$D$7:$D$1048576,'FC 180'!$B97,'C. a Pagar'!$C$7:$C$1048576,'FC 180'!P$5)</f>
        <v>0</v>
      </c>
      <c r="Q97" s="174">
        <f>SUMIFS('C. a Pagar'!$G$7:$G$1048576,'C. a Pagar'!$D$7:$D$1048576,'FC 180'!$B97,'C. a Pagar'!$C$7:$C$1048576,'FC 180'!Q$5)</f>
        <v>0</v>
      </c>
      <c r="R97" s="174">
        <f>SUMIFS('C. a Pagar'!$G$7:$G$1048576,'C. a Pagar'!$D$7:$D$1048576,'FC 180'!$B97,'C. a Pagar'!$C$7:$C$1048576,'FC 180'!R$5)</f>
        <v>0</v>
      </c>
      <c r="S97" s="174">
        <f>SUMIFS('C. a Pagar'!$G$7:$G$1048576,'C. a Pagar'!$D$7:$D$1048576,'FC 180'!$B97,'C. a Pagar'!$C$7:$C$1048576,'FC 180'!S$5)</f>
        <v>0</v>
      </c>
      <c r="T97" s="174">
        <f>SUMIFS('C. a Pagar'!$G$7:$G$1048576,'C. a Pagar'!$D$7:$D$1048576,'FC 180'!$B97,'C. a Pagar'!$C$7:$C$1048576,'FC 180'!T$5)</f>
        <v>0</v>
      </c>
      <c r="U97" s="174">
        <f>SUMIFS('C. a Pagar'!$G$7:$G$1048576,'C. a Pagar'!$D$7:$D$1048576,'FC 180'!$B97,'C. a Pagar'!$C$7:$C$1048576,'FC 180'!U$5)</f>
        <v>0</v>
      </c>
      <c r="V97" s="174">
        <f>SUMIFS('C. a Pagar'!$G$7:$G$1048576,'C. a Pagar'!$D$7:$D$1048576,'FC 180'!$B97,'C. a Pagar'!$C$7:$C$1048576,'FC 180'!V$5)</f>
        <v>0</v>
      </c>
      <c r="W97" s="174">
        <f>SUMIFS('C. a Pagar'!$G$7:$G$1048576,'C. a Pagar'!$D$7:$D$1048576,'FC 180'!$B97,'C. a Pagar'!$C$7:$C$1048576,'FC 180'!W$5)</f>
        <v>0</v>
      </c>
      <c r="X97" s="174">
        <f>SUMIFS('C. a Pagar'!$G$7:$G$1048576,'C. a Pagar'!$D$7:$D$1048576,'FC 180'!$B97,'C. a Pagar'!$C$7:$C$1048576,'FC 180'!X$5)</f>
        <v>0</v>
      </c>
      <c r="Y97" s="174">
        <f>SUMIFS('C. a Pagar'!$G$7:$G$1048576,'C. a Pagar'!$D$7:$D$1048576,'FC 180'!$B97,'C. a Pagar'!$C$7:$C$1048576,'FC 180'!Y$5)</f>
        <v>0</v>
      </c>
      <c r="Z97" s="174">
        <f>SUMIFS('C. a Pagar'!$G$7:$G$1048576,'C. a Pagar'!$D$7:$D$1048576,'FC 180'!$B97,'C. a Pagar'!$C$7:$C$1048576,'FC 180'!Z$5)</f>
        <v>0</v>
      </c>
      <c r="AA97" s="174">
        <f>SUMIFS('C. a Pagar'!$G$7:$G$1048576,'C. a Pagar'!$D$7:$D$1048576,'FC 180'!$B97,'C. a Pagar'!$C$7:$C$1048576,'FC 180'!AA$5)</f>
        <v>0</v>
      </c>
      <c r="AB97" s="174">
        <f>SUMIFS('C. a Pagar'!$G$7:$G$1048576,'C. a Pagar'!$D$7:$D$1048576,'FC 180'!$B97,'C. a Pagar'!$C$7:$C$1048576,'FC 180'!AB$5)</f>
        <v>0</v>
      </c>
      <c r="AC97" s="174">
        <f>SUMIFS('C. a Pagar'!$G$7:$G$1048576,'C. a Pagar'!$D$7:$D$1048576,'FC 180'!$B97,'C. a Pagar'!$C$7:$C$1048576,'FC 180'!AC$5)</f>
        <v>0</v>
      </c>
      <c r="AD97" s="174">
        <f>SUMIFS('C. a Pagar'!$G$7:$G$1048576,'C. a Pagar'!$D$7:$D$1048576,'FC 180'!$B97,'C. a Pagar'!$C$7:$C$1048576,'FC 180'!AD$5)</f>
        <v>0</v>
      </c>
      <c r="AE97" s="174">
        <f>SUMIFS('C. a Pagar'!$G$7:$G$1048576,'C. a Pagar'!$D$7:$D$1048576,'FC 180'!$B97,'C. a Pagar'!$C$7:$C$1048576,'FC 180'!AE$5)</f>
        <v>0</v>
      </c>
      <c r="AF97" s="174">
        <f>SUMIFS('C. a Pagar'!$G$7:$G$1048576,'C. a Pagar'!$D$7:$D$1048576,'FC 180'!$B97,'C. a Pagar'!$C$7:$C$1048576,'FC 180'!AF$5)</f>
        <v>0</v>
      </c>
      <c r="AG97" s="174">
        <f>SUMIFS('C. a Pagar'!$G$7:$G$1048576,'C. a Pagar'!$D$7:$D$1048576,'FC 180'!$B97,'C. a Pagar'!$C$7:$C$1048576,'FC 180'!AG$5)</f>
        <v>0</v>
      </c>
      <c r="AH97" s="174">
        <f>SUMIFS('C. a Pagar'!$G$7:$G$1048576,'C. a Pagar'!$D$7:$D$1048576,'FC 180'!$B97,'C. a Pagar'!$C$7:$C$1048576,'FC 180'!AH$5)</f>
        <v>0</v>
      </c>
      <c r="AI97" s="174">
        <f>SUMIFS('C. a Pagar'!$G$7:$G$1048576,'C. a Pagar'!$D$7:$D$1048576,'FC 180'!$B97,'C. a Pagar'!$C$7:$C$1048576,'FC 180'!AI$5)</f>
        <v>0</v>
      </c>
      <c r="AJ97" s="179">
        <f t="shared" si="138"/>
        <v>0</v>
      </c>
      <c r="AK97" s="174">
        <f>SUMIFS('C. a Pagar'!$G$7:$G$1048576,'C. a Pagar'!$D$7:$D$1048576,'FC 180'!$B97,'C. a Pagar'!$C$7:$C$1048576,'FC 180'!AK$5)</f>
        <v>0</v>
      </c>
      <c r="AL97" s="174">
        <f>SUMIFS('C. a Pagar'!$G$7:$G$1048576,'C. a Pagar'!$D$7:$D$1048576,'FC 180'!$B97,'C. a Pagar'!$C$7:$C$1048576,'FC 180'!AL$5)</f>
        <v>0</v>
      </c>
      <c r="AM97" s="174">
        <f>SUMIFS('C. a Pagar'!$G$7:$G$1048576,'C. a Pagar'!$D$7:$D$1048576,'FC 180'!$B97,'C. a Pagar'!$C$7:$C$1048576,'FC 180'!AM$5)</f>
        <v>0</v>
      </c>
      <c r="AN97" s="174">
        <f>SUMIFS('C. a Pagar'!$G$7:$G$1048576,'C. a Pagar'!$D$7:$D$1048576,'FC 180'!$B97,'C. a Pagar'!$C$7:$C$1048576,'FC 180'!AN$5)</f>
        <v>0</v>
      </c>
      <c r="AO97" s="174">
        <f>SUMIFS('C. a Pagar'!$G$7:$G$1048576,'C. a Pagar'!$D$7:$D$1048576,'FC 180'!$B97,'C. a Pagar'!$C$7:$C$1048576,'FC 180'!AO$5)</f>
        <v>0</v>
      </c>
      <c r="AP97" s="174">
        <f>SUMIFS('C. a Pagar'!$G$7:$G$1048576,'C. a Pagar'!$D$7:$D$1048576,'FC 180'!$B97,'C. a Pagar'!$C$7:$C$1048576,'FC 180'!AP$5)</f>
        <v>0</v>
      </c>
      <c r="AQ97" s="174">
        <f>SUMIFS('C. a Pagar'!$G$7:$G$1048576,'C. a Pagar'!$D$7:$D$1048576,'FC 180'!$B97,'C. a Pagar'!$C$7:$C$1048576,'FC 180'!AQ$5)</f>
        <v>0</v>
      </c>
      <c r="AR97" s="174">
        <f>SUMIFS('C. a Pagar'!$G$7:$G$1048576,'C. a Pagar'!$D$7:$D$1048576,'FC 180'!$B97,'C. a Pagar'!$C$7:$C$1048576,'FC 180'!AR$5)</f>
        <v>0</v>
      </c>
      <c r="AS97" s="174">
        <f>SUMIFS('C. a Pagar'!$G$7:$G$1048576,'C. a Pagar'!$D$7:$D$1048576,'FC 180'!$B97,'C. a Pagar'!$C$7:$C$1048576,'FC 180'!AS$5)</f>
        <v>0</v>
      </c>
      <c r="AT97" s="174">
        <f>SUMIFS('C. a Pagar'!$G$7:$G$1048576,'C. a Pagar'!$D$7:$D$1048576,'FC 180'!$B97,'C. a Pagar'!$C$7:$C$1048576,'FC 180'!AT$5)</f>
        <v>0</v>
      </c>
      <c r="AU97" s="174">
        <f>SUMIFS('C. a Pagar'!$G$7:$G$1048576,'C. a Pagar'!$D$7:$D$1048576,'FC 180'!$B97,'C. a Pagar'!$C$7:$C$1048576,'FC 180'!AU$5)</f>
        <v>0</v>
      </c>
      <c r="AV97" s="174">
        <f>SUMIFS('C. a Pagar'!$G$7:$G$1048576,'C. a Pagar'!$D$7:$D$1048576,'FC 180'!$B97,'C. a Pagar'!$C$7:$C$1048576,'FC 180'!AV$5)</f>
        <v>0</v>
      </c>
      <c r="AW97" s="174">
        <f>SUMIFS('C. a Pagar'!$G$7:$G$1048576,'C. a Pagar'!$D$7:$D$1048576,'FC 180'!$B97,'C. a Pagar'!$C$7:$C$1048576,'FC 180'!AW$5)</f>
        <v>0</v>
      </c>
      <c r="AX97" s="174">
        <f>SUMIFS('C. a Pagar'!$G$7:$G$1048576,'C. a Pagar'!$D$7:$D$1048576,'FC 180'!$B97,'C. a Pagar'!$C$7:$C$1048576,'FC 180'!AX$5)</f>
        <v>0</v>
      </c>
      <c r="AY97" s="174">
        <f>SUMIFS('C. a Pagar'!$G$7:$G$1048576,'C. a Pagar'!$D$7:$D$1048576,'FC 180'!$B97,'C. a Pagar'!$C$7:$C$1048576,'FC 180'!AY$5)</f>
        <v>0</v>
      </c>
      <c r="AZ97" s="174">
        <f>SUMIFS('C. a Pagar'!$G$7:$G$1048576,'C. a Pagar'!$D$7:$D$1048576,'FC 180'!$B97,'C. a Pagar'!$C$7:$C$1048576,'FC 180'!AZ$5)</f>
        <v>0</v>
      </c>
      <c r="BA97" s="174">
        <f>SUMIFS('C. a Pagar'!$G$7:$G$1048576,'C. a Pagar'!$D$7:$D$1048576,'FC 180'!$B97,'C. a Pagar'!$C$7:$C$1048576,'FC 180'!BA$5)</f>
        <v>0</v>
      </c>
      <c r="BB97" s="174">
        <f>SUMIFS('C. a Pagar'!$G$7:$G$1048576,'C. a Pagar'!$D$7:$D$1048576,'FC 180'!$B97,'C. a Pagar'!$C$7:$C$1048576,'FC 180'!BB$5)</f>
        <v>0</v>
      </c>
      <c r="BC97" s="174">
        <f>SUMIFS('C. a Pagar'!$G$7:$G$1048576,'C. a Pagar'!$D$7:$D$1048576,'FC 180'!$B97,'C. a Pagar'!$C$7:$C$1048576,'FC 180'!BC$5)</f>
        <v>0</v>
      </c>
      <c r="BD97" s="174">
        <f>SUMIFS('C. a Pagar'!$G$7:$G$1048576,'C. a Pagar'!$D$7:$D$1048576,'FC 180'!$B97,'C. a Pagar'!$C$7:$C$1048576,'FC 180'!BD$5)</f>
        <v>0</v>
      </c>
      <c r="BE97" s="174">
        <f>SUMIFS('C. a Pagar'!$G$7:$G$1048576,'C. a Pagar'!$D$7:$D$1048576,'FC 180'!$B97,'C. a Pagar'!$C$7:$C$1048576,'FC 180'!BE$5)</f>
        <v>0</v>
      </c>
      <c r="BF97" s="174">
        <f>SUMIFS('C. a Pagar'!$G$7:$G$1048576,'C. a Pagar'!$D$7:$D$1048576,'FC 180'!$B97,'C. a Pagar'!$C$7:$C$1048576,'FC 180'!BF$5)</f>
        <v>0</v>
      </c>
      <c r="BG97" s="174">
        <f>SUMIFS('C. a Pagar'!$G$7:$G$1048576,'C. a Pagar'!$D$7:$D$1048576,'FC 180'!$B97,'C. a Pagar'!$C$7:$C$1048576,'FC 180'!BG$5)</f>
        <v>0</v>
      </c>
      <c r="BH97" s="174">
        <f>SUMIFS('C. a Pagar'!$G$7:$G$1048576,'C. a Pagar'!$D$7:$D$1048576,'FC 180'!$B97,'C. a Pagar'!$C$7:$C$1048576,'FC 180'!BH$5)</f>
        <v>0</v>
      </c>
      <c r="BI97" s="174">
        <f>SUMIFS('C. a Pagar'!$G$7:$G$1048576,'C. a Pagar'!$D$7:$D$1048576,'FC 180'!$B97,'C. a Pagar'!$C$7:$C$1048576,'FC 180'!BI$5)</f>
        <v>0</v>
      </c>
      <c r="BJ97" s="174">
        <f>SUMIFS('C. a Pagar'!$G$7:$G$1048576,'C. a Pagar'!$D$7:$D$1048576,'FC 180'!$B97,'C. a Pagar'!$C$7:$C$1048576,'FC 180'!BJ$5)</f>
        <v>0</v>
      </c>
      <c r="BK97" s="174">
        <f>SUMIFS('C. a Pagar'!$G$7:$G$1048576,'C. a Pagar'!$D$7:$D$1048576,'FC 180'!$B97,'C. a Pagar'!$C$7:$C$1048576,'FC 180'!BK$5)</f>
        <v>0</v>
      </c>
      <c r="BL97" s="174">
        <f>SUMIFS('C. a Pagar'!$G$7:$G$1048576,'C. a Pagar'!$D$7:$D$1048576,'FC 180'!$B97,'C. a Pagar'!$C$7:$C$1048576,'FC 180'!BL$5)</f>
        <v>0</v>
      </c>
      <c r="BM97" s="174">
        <f>SUMIFS('C. a Pagar'!$G$7:$G$1048576,'C. a Pagar'!$D$7:$D$1048576,'FC 180'!$B97,'C. a Pagar'!$C$7:$C$1048576,'FC 180'!BM$5)</f>
        <v>0</v>
      </c>
      <c r="BN97" s="174">
        <f>SUMIFS('C. a Pagar'!$G$7:$G$1048576,'C. a Pagar'!$D$7:$D$1048576,'FC 180'!$B97,'C. a Pagar'!$C$7:$C$1048576,'FC 180'!BN$5)</f>
        <v>0</v>
      </c>
      <c r="BO97" s="179">
        <f t="shared" si="139"/>
        <v>0</v>
      </c>
      <c r="BP97" s="174"/>
      <c r="BQ97" s="174"/>
      <c r="BR97" s="174"/>
      <c r="BS97" s="174"/>
      <c r="BT97" s="174"/>
      <c r="BU97" s="174"/>
      <c r="BV97" s="174"/>
      <c r="BW97" s="174"/>
      <c r="BX97" s="174"/>
      <c r="BY97" s="174"/>
      <c r="BZ97" s="174"/>
      <c r="CA97" s="174"/>
      <c r="CB97" s="174"/>
      <c r="CC97" s="174"/>
      <c r="CD97" s="174"/>
      <c r="CE97" s="174"/>
      <c r="CF97" s="174"/>
      <c r="CG97" s="174"/>
      <c r="CH97" s="174"/>
      <c r="CI97" s="174"/>
      <c r="CJ97" s="174"/>
      <c r="CK97" s="174"/>
      <c r="CL97" s="174"/>
      <c r="CM97" s="174"/>
      <c r="CN97" s="174"/>
      <c r="CO97" s="174"/>
      <c r="CP97" s="174"/>
      <c r="CQ97" s="174"/>
      <c r="CR97" s="174"/>
      <c r="CS97" s="174"/>
      <c r="CT97" s="174"/>
      <c r="CU97" s="179">
        <f t="shared" si="140"/>
        <v>0</v>
      </c>
      <c r="CV97" s="174"/>
      <c r="CW97" s="174"/>
      <c r="CX97" s="174"/>
      <c r="CY97" s="174"/>
      <c r="CZ97" s="174"/>
      <c r="DA97" s="174"/>
      <c r="DB97" s="174"/>
      <c r="DC97" s="174"/>
      <c r="DD97" s="174"/>
      <c r="DE97" s="174"/>
      <c r="DF97" s="174"/>
      <c r="DG97" s="174"/>
      <c r="DH97" s="174"/>
      <c r="DI97" s="174"/>
      <c r="DJ97" s="174"/>
      <c r="DK97" s="174"/>
      <c r="DL97" s="174"/>
      <c r="DM97" s="174"/>
      <c r="DN97" s="174"/>
      <c r="DO97" s="174"/>
      <c r="DP97" s="174"/>
      <c r="DQ97" s="174"/>
      <c r="DR97" s="174"/>
      <c r="DS97" s="174"/>
      <c r="DT97" s="174"/>
      <c r="DU97" s="174"/>
      <c r="DV97" s="174"/>
      <c r="DW97" s="174"/>
      <c r="DX97" s="174"/>
      <c r="DY97" s="174"/>
      <c r="DZ97" s="174"/>
      <c r="EA97" s="179">
        <f t="shared" si="141"/>
        <v>0</v>
      </c>
      <c r="EB97" s="174"/>
      <c r="EC97" s="174"/>
      <c r="ED97" s="174"/>
      <c r="EE97" s="174"/>
      <c r="EF97" s="174"/>
      <c r="EG97" s="174"/>
      <c r="EH97" s="174"/>
      <c r="EI97" s="174"/>
      <c r="EJ97" s="174"/>
      <c r="EK97" s="174"/>
      <c r="EL97" s="174"/>
      <c r="EM97" s="174"/>
      <c r="EN97" s="174"/>
      <c r="EO97" s="174"/>
      <c r="EP97" s="174"/>
      <c r="EQ97" s="174"/>
      <c r="ER97" s="174"/>
      <c r="ES97" s="174"/>
      <c r="ET97" s="174"/>
      <c r="EU97" s="174"/>
      <c r="EV97" s="174"/>
      <c r="EW97" s="174"/>
      <c r="EX97" s="174"/>
      <c r="EY97" s="174"/>
      <c r="EZ97" s="174"/>
      <c r="FA97" s="174"/>
      <c r="FB97" s="174"/>
      <c r="FC97" s="174"/>
      <c r="FD97" s="179">
        <f t="shared" si="142"/>
        <v>0</v>
      </c>
      <c r="FE97" s="174"/>
      <c r="FF97" s="174"/>
      <c r="FG97" s="174"/>
      <c r="FH97" s="174"/>
      <c r="FI97" s="174"/>
      <c r="FJ97" s="174"/>
      <c r="FK97" s="174"/>
      <c r="FL97" s="174"/>
      <c r="FM97" s="174"/>
      <c r="FN97" s="174"/>
      <c r="FO97" s="174"/>
      <c r="FP97" s="174"/>
      <c r="FQ97" s="174"/>
      <c r="FR97" s="174"/>
      <c r="FS97" s="174"/>
      <c r="FT97" s="174"/>
      <c r="FU97" s="174"/>
      <c r="FV97" s="174"/>
      <c r="FW97" s="174"/>
      <c r="FX97" s="174"/>
      <c r="FY97" s="174"/>
      <c r="FZ97" s="174"/>
      <c r="GA97" s="174"/>
      <c r="GB97" s="174"/>
      <c r="GC97" s="174"/>
      <c r="GD97" s="174"/>
      <c r="GE97" s="174"/>
      <c r="GF97" s="174"/>
      <c r="GG97" s="174"/>
      <c r="GH97" s="174"/>
      <c r="GI97" s="174"/>
      <c r="GJ97" s="179">
        <f t="shared" si="143"/>
        <v>0</v>
      </c>
      <c r="GK97" s="174"/>
      <c r="GL97" s="174"/>
      <c r="GM97" s="174"/>
      <c r="GN97" s="174"/>
      <c r="GO97" s="174"/>
      <c r="GP97" s="174"/>
      <c r="GQ97" s="174"/>
      <c r="GR97" s="174"/>
      <c r="GS97" s="174"/>
      <c r="GT97" s="174"/>
      <c r="GU97" s="174"/>
      <c r="GV97" s="174"/>
      <c r="GW97" s="174"/>
      <c r="GX97" s="174"/>
      <c r="GY97" s="174"/>
      <c r="GZ97" s="174"/>
      <c r="HA97" s="174"/>
      <c r="HB97" s="174"/>
      <c r="HC97" s="174"/>
      <c r="HD97" s="174"/>
      <c r="HE97" s="174"/>
      <c r="HF97" s="174"/>
      <c r="HG97" s="174"/>
      <c r="HH97" s="174"/>
      <c r="HI97" s="174"/>
      <c r="HJ97" s="174"/>
      <c r="HK97" s="174"/>
      <c r="HL97" s="174"/>
      <c r="HM97" s="174"/>
      <c r="HN97" s="174"/>
    </row>
    <row r="98" spans="1:222" ht="16.5" hidden="1" outlineLevel="1" thickBot="1" x14ac:dyDescent="0.3">
      <c r="A98" s="53">
        <v>93</v>
      </c>
      <c r="B98" s="56" t="str">
        <f>VLOOKUP(A98,Config!$A$8:$B$176,2,0)</f>
        <v>LOCAÇÃO MAQ/EQUIP</v>
      </c>
      <c r="C98" s="57"/>
      <c r="D98" s="61"/>
      <c r="E98" s="174">
        <f>SUMIFS('C. a Pagar'!$G$7:$G$1048576,'C. a Pagar'!$D$7:$D$1048576,'FC 180'!$B98,'C. a Pagar'!$C$7:$C$1048576,'FC 180'!E$5)</f>
        <v>0</v>
      </c>
      <c r="F98" s="174">
        <f>SUMIFS('C. a Pagar'!$G$7:$G$1048576,'C. a Pagar'!$D$7:$D$1048576,'FC 180'!$B98,'C. a Pagar'!$C$7:$C$1048576,'FC 180'!F$5)</f>
        <v>0</v>
      </c>
      <c r="G98" s="174">
        <f>SUMIFS('C. a Pagar'!$G$7:$G$1048576,'C. a Pagar'!$D$7:$D$1048576,'FC 180'!$B98,'C. a Pagar'!$C$7:$C$1048576,'FC 180'!G$5)</f>
        <v>0</v>
      </c>
      <c r="H98" s="174">
        <f>SUMIFS('C. a Pagar'!$G$7:$G$1048576,'C. a Pagar'!$D$7:$D$1048576,'FC 180'!$B98,'C. a Pagar'!$C$7:$C$1048576,'FC 180'!H$5)</f>
        <v>0</v>
      </c>
      <c r="I98" s="174">
        <f>SUMIFS('C. a Pagar'!$G$7:$G$1048576,'C. a Pagar'!$D$7:$D$1048576,'FC 180'!$B98,'C. a Pagar'!$C$7:$C$1048576,'FC 180'!I$5)</f>
        <v>0</v>
      </c>
      <c r="J98" s="174">
        <f>SUMIFS('C. a Pagar'!$G$7:$G$1048576,'C. a Pagar'!$D$7:$D$1048576,'FC 180'!$B98,'C. a Pagar'!$C$7:$C$1048576,'FC 180'!J$5)</f>
        <v>0</v>
      </c>
      <c r="K98" s="174">
        <f>SUMIFS('C. a Pagar'!$G$7:$G$1048576,'C. a Pagar'!$D$7:$D$1048576,'FC 180'!$B98,'C. a Pagar'!$C$7:$C$1048576,'FC 180'!K$5)</f>
        <v>0</v>
      </c>
      <c r="L98" s="174">
        <f>SUMIFS('C. a Pagar'!$G$7:$G$1048576,'C. a Pagar'!$D$7:$D$1048576,'FC 180'!$B98,'C. a Pagar'!$C$7:$C$1048576,'FC 180'!L$5)</f>
        <v>0</v>
      </c>
      <c r="M98" s="174">
        <f>SUMIFS('C. a Pagar'!$G$7:$G$1048576,'C. a Pagar'!$D$7:$D$1048576,'FC 180'!$B98,'C. a Pagar'!$C$7:$C$1048576,'FC 180'!M$5)</f>
        <v>0</v>
      </c>
      <c r="N98" s="174">
        <f>SUMIFS('C. a Pagar'!$G$7:$G$1048576,'C. a Pagar'!$D$7:$D$1048576,'FC 180'!$B98,'C. a Pagar'!$C$7:$C$1048576,'FC 180'!N$5)</f>
        <v>0</v>
      </c>
      <c r="O98" s="174">
        <f>SUMIFS('C. a Pagar'!$G$7:$G$1048576,'C. a Pagar'!$D$7:$D$1048576,'FC 180'!$B98,'C. a Pagar'!$C$7:$C$1048576,'FC 180'!O$5)</f>
        <v>0</v>
      </c>
      <c r="P98" s="174">
        <f>SUMIFS('C. a Pagar'!$G$7:$G$1048576,'C. a Pagar'!$D$7:$D$1048576,'FC 180'!$B98,'C. a Pagar'!$C$7:$C$1048576,'FC 180'!P$5)</f>
        <v>0</v>
      </c>
      <c r="Q98" s="174">
        <f>SUMIFS('C. a Pagar'!$G$7:$G$1048576,'C. a Pagar'!$D$7:$D$1048576,'FC 180'!$B98,'C. a Pagar'!$C$7:$C$1048576,'FC 180'!Q$5)</f>
        <v>0</v>
      </c>
      <c r="R98" s="174">
        <f>SUMIFS('C. a Pagar'!$G$7:$G$1048576,'C. a Pagar'!$D$7:$D$1048576,'FC 180'!$B98,'C. a Pagar'!$C$7:$C$1048576,'FC 180'!R$5)</f>
        <v>0</v>
      </c>
      <c r="S98" s="174">
        <f>SUMIFS('C. a Pagar'!$G$7:$G$1048576,'C. a Pagar'!$D$7:$D$1048576,'FC 180'!$B98,'C. a Pagar'!$C$7:$C$1048576,'FC 180'!S$5)</f>
        <v>0</v>
      </c>
      <c r="T98" s="174">
        <f>SUMIFS('C. a Pagar'!$G$7:$G$1048576,'C. a Pagar'!$D$7:$D$1048576,'FC 180'!$B98,'C. a Pagar'!$C$7:$C$1048576,'FC 180'!T$5)</f>
        <v>0</v>
      </c>
      <c r="U98" s="174">
        <f>SUMIFS('C. a Pagar'!$G$7:$G$1048576,'C. a Pagar'!$D$7:$D$1048576,'FC 180'!$B98,'C. a Pagar'!$C$7:$C$1048576,'FC 180'!U$5)</f>
        <v>0</v>
      </c>
      <c r="V98" s="174">
        <f>SUMIFS('C. a Pagar'!$G$7:$G$1048576,'C. a Pagar'!$D$7:$D$1048576,'FC 180'!$B98,'C. a Pagar'!$C$7:$C$1048576,'FC 180'!V$5)</f>
        <v>0</v>
      </c>
      <c r="W98" s="174">
        <f>SUMIFS('C. a Pagar'!$G$7:$G$1048576,'C. a Pagar'!$D$7:$D$1048576,'FC 180'!$B98,'C. a Pagar'!$C$7:$C$1048576,'FC 180'!W$5)</f>
        <v>0</v>
      </c>
      <c r="X98" s="174">
        <f>SUMIFS('C. a Pagar'!$G$7:$G$1048576,'C. a Pagar'!$D$7:$D$1048576,'FC 180'!$B98,'C. a Pagar'!$C$7:$C$1048576,'FC 180'!X$5)</f>
        <v>0</v>
      </c>
      <c r="Y98" s="174">
        <f>SUMIFS('C. a Pagar'!$G$7:$G$1048576,'C. a Pagar'!$D$7:$D$1048576,'FC 180'!$B98,'C. a Pagar'!$C$7:$C$1048576,'FC 180'!Y$5)</f>
        <v>0</v>
      </c>
      <c r="Z98" s="174">
        <f>SUMIFS('C. a Pagar'!$G$7:$G$1048576,'C. a Pagar'!$D$7:$D$1048576,'FC 180'!$B98,'C. a Pagar'!$C$7:$C$1048576,'FC 180'!Z$5)</f>
        <v>0</v>
      </c>
      <c r="AA98" s="174">
        <f>SUMIFS('C. a Pagar'!$G$7:$G$1048576,'C. a Pagar'!$D$7:$D$1048576,'FC 180'!$B98,'C. a Pagar'!$C$7:$C$1048576,'FC 180'!AA$5)</f>
        <v>0</v>
      </c>
      <c r="AB98" s="174">
        <f>SUMIFS('C. a Pagar'!$G$7:$G$1048576,'C. a Pagar'!$D$7:$D$1048576,'FC 180'!$B98,'C. a Pagar'!$C$7:$C$1048576,'FC 180'!AB$5)</f>
        <v>0</v>
      </c>
      <c r="AC98" s="174">
        <f>SUMIFS('C. a Pagar'!$G$7:$G$1048576,'C. a Pagar'!$D$7:$D$1048576,'FC 180'!$B98,'C. a Pagar'!$C$7:$C$1048576,'FC 180'!AC$5)</f>
        <v>0</v>
      </c>
      <c r="AD98" s="174">
        <f>SUMIFS('C. a Pagar'!$G$7:$G$1048576,'C. a Pagar'!$D$7:$D$1048576,'FC 180'!$B98,'C. a Pagar'!$C$7:$C$1048576,'FC 180'!AD$5)</f>
        <v>0</v>
      </c>
      <c r="AE98" s="174">
        <f>SUMIFS('C. a Pagar'!$G$7:$G$1048576,'C. a Pagar'!$D$7:$D$1048576,'FC 180'!$B98,'C. a Pagar'!$C$7:$C$1048576,'FC 180'!AE$5)</f>
        <v>0</v>
      </c>
      <c r="AF98" s="174">
        <f>SUMIFS('C. a Pagar'!$G$7:$G$1048576,'C. a Pagar'!$D$7:$D$1048576,'FC 180'!$B98,'C. a Pagar'!$C$7:$C$1048576,'FC 180'!AF$5)</f>
        <v>0</v>
      </c>
      <c r="AG98" s="174">
        <f>SUMIFS('C. a Pagar'!$G$7:$G$1048576,'C. a Pagar'!$D$7:$D$1048576,'FC 180'!$B98,'C. a Pagar'!$C$7:$C$1048576,'FC 180'!AG$5)</f>
        <v>0</v>
      </c>
      <c r="AH98" s="174">
        <f>SUMIFS('C. a Pagar'!$G$7:$G$1048576,'C. a Pagar'!$D$7:$D$1048576,'FC 180'!$B98,'C. a Pagar'!$C$7:$C$1048576,'FC 180'!AH$5)</f>
        <v>0</v>
      </c>
      <c r="AI98" s="174">
        <f>SUMIFS('C. a Pagar'!$G$7:$G$1048576,'C. a Pagar'!$D$7:$D$1048576,'FC 180'!$B98,'C. a Pagar'!$C$7:$C$1048576,'FC 180'!AI$5)</f>
        <v>0</v>
      </c>
      <c r="AJ98" s="179">
        <f t="shared" si="138"/>
        <v>0</v>
      </c>
      <c r="AK98" s="174">
        <f>SUMIFS('C. a Pagar'!$G$7:$G$1048576,'C. a Pagar'!$D$7:$D$1048576,'FC 180'!$B98,'C. a Pagar'!$C$7:$C$1048576,'FC 180'!AK$5)</f>
        <v>0</v>
      </c>
      <c r="AL98" s="174">
        <f>SUMIFS('C. a Pagar'!$G$7:$G$1048576,'C. a Pagar'!$D$7:$D$1048576,'FC 180'!$B98,'C. a Pagar'!$C$7:$C$1048576,'FC 180'!AL$5)</f>
        <v>0</v>
      </c>
      <c r="AM98" s="174">
        <f>SUMIFS('C. a Pagar'!$G$7:$G$1048576,'C. a Pagar'!$D$7:$D$1048576,'FC 180'!$B98,'C. a Pagar'!$C$7:$C$1048576,'FC 180'!AM$5)</f>
        <v>0</v>
      </c>
      <c r="AN98" s="174">
        <f>SUMIFS('C. a Pagar'!$G$7:$G$1048576,'C. a Pagar'!$D$7:$D$1048576,'FC 180'!$B98,'C. a Pagar'!$C$7:$C$1048576,'FC 180'!AN$5)</f>
        <v>0</v>
      </c>
      <c r="AO98" s="174">
        <f>SUMIFS('C. a Pagar'!$G$7:$G$1048576,'C. a Pagar'!$D$7:$D$1048576,'FC 180'!$B98,'C. a Pagar'!$C$7:$C$1048576,'FC 180'!AO$5)</f>
        <v>0</v>
      </c>
      <c r="AP98" s="174">
        <f>SUMIFS('C. a Pagar'!$G$7:$G$1048576,'C. a Pagar'!$D$7:$D$1048576,'FC 180'!$B98,'C. a Pagar'!$C$7:$C$1048576,'FC 180'!AP$5)</f>
        <v>0</v>
      </c>
      <c r="AQ98" s="174">
        <f>SUMIFS('C. a Pagar'!$G$7:$G$1048576,'C. a Pagar'!$D$7:$D$1048576,'FC 180'!$B98,'C. a Pagar'!$C$7:$C$1048576,'FC 180'!AQ$5)</f>
        <v>0</v>
      </c>
      <c r="AR98" s="174">
        <f>SUMIFS('C. a Pagar'!$G$7:$G$1048576,'C. a Pagar'!$D$7:$D$1048576,'FC 180'!$B98,'C. a Pagar'!$C$7:$C$1048576,'FC 180'!AR$5)</f>
        <v>0</v>
      </c>
      <c r="AS98" s="174">
        <f>SUMIFS('C. a Pagar'!$G$7:$G$1048576,'C. a Pagar'!$D$7:$D$1048576,'FC 180'!$B98,'C. a Pagar'!$C$7:$C$1048576,'FC 180'!AS$5)</f>
        <v>0</v>
      </c>
      <c r="AT98" s="174">
        <f>SUMIFS('C. a Pagar'!$G$7:$G$1048576,'C. a Pagar'!$D$7:$D$1048576,'FC 180'!$B98,'C. a Pagar'!$C$7:$C$1048576,'FC 180'!AT$5)</f>
        <v>0</v>
      </c>
      <c r="AU98" s="174">
        <f>SUMIFS('C. a Pagar'!$G$7:$G$1048576,'C. a Pagar'!$D$7:$D$1048576,'FC 180'!$B98,'C. a Pagar'!$C$7:$C$1048576,'FC 180'!AU$5)</f>
        <v>0</v>
      </c>
      <c r="AV98" s="174">
        <f>SUMIFS('C. a Pagar'!$G$7:$G$1048576,'C. a Pagar'!$D$7:$D$1048576,'FC 180'!$B98,'C. a Pagar'!$C$7:$C$1048576,'FC 180'!AV$5)</f>
        <v>0</v>
      </c>
      <c r="AW98" s="174">
        <f>SUMIFS('C. a Pagar'!$G$7:$G$1048576,'C. a Pagar'!$D$7:$D$1048576,'FC 180'!$B98,'C. a Pagar'!$C$7:$C$1048576,'FC 180'!AW$5)</f>
        <v>0</v>
      </c>
      <c r="AX98" s="174">
        <f>SUMIFS('C. a Pagar'!$G$7:$G$1048576,'C. a Pagar'!$D$7:$D$1048576,'FC 180'!$B98,'C. a Pagar'!$C$7:$C$1048576,'FC 180'!AX$5)</f>
        <v>0</v>
      </c>
      <c r="AY98" s="174">
        <f>SUMIFS('C. a Pagar'!$G$7:$G$1048576,'C. a Pagar'!$D$7:$D$1048576,'FC 180'!$B98,'C. a Pagar'!$C$7:$C$1048576,'FC 180'!AY$5)</f>
        <v>0</v>
      </c>
      <c r="AZ98" s="174">
        <f>SUMIFS('C. a Pagar'!$G$7:$G$1048576,'C. a Pagar'!$D$7:$D$1048576,'FC 180'!$B98,'C. a Pagar'!$C$7:$C$1048576,'FC 180'!AZ$5)</f>
        <v>0</v>
      </c>
      <c r="BA98" s="174">
        <f>SUMIFS('C. a Pagar'!$G$7:$G$1048576,'C. a Pagar'!$D$7:$D$1048576,'FC 180'!$B98,'C. a Pagar'!$C$7:$C$1048576,'FC 180'!BA$5)</f>
        <v>0</v>
      </c>
      <c r="BB98" s="174">
        <f>SUMIFS('C. a Pagar'!$G$7:$G$1048576,'C. a Pagar'!$D$7:$D$1048576,'FC 180'!$B98,'C. a Pagar'!$C$7:$C$1048576,'FC 180'!BB$5)</f>
        <v>0</v>
      </c>
      <c r="BC98" s="174">
        <f>SUMIFS('C. a Pagar'!$G$7:$G$1048576,'C. a Pagar'!$D$7:$D$1048576,'FC 180'!$B98,'C. a Pagar'!$C$7:$C$1048576,'FC 180'!BC$5)</f>
        <v>0</v>
      </c>
      <c r="BD98" s="174">
        <f>SUMIFS('C. a Pagar'!$G$7:$G$1048576,'C. a Pagar'!$D$7:$D$1048576,'FC 180'!$B98,'C. a Pagar'!$C$7:$C$1048576,'FC 180'!BD$5)</f>
        <v>0</v>
      </c>
      <c r="BE98" s="174">
        <f>SUMIFS('C. a Pagar'!$G$7:$G$1048576,'C. a Pagar'!$D$7:$D$1048576,'FC 180'!$B98,'C. a Pagar'!$C$7:$C$1048576,'FC 180'!BE$5)</f>
        <v>0</v>
      </c>
      <c r="BF98" s="174">
        <f>SUMIFS('C. a Pagar'!$G$7:$G$1048576,'C. a Pagar'!$D$7:$D$1048576,'FC 180'!$B98,'C. a Pagar'!$C$7:$C$1048576,'FC 180'!BF$5)</f>
        <v>0</v>
      </c>
      <c r="BG98" s="174">
        <f>SUMIFS('C. a Pagar'!$G$7:$G$1048576,'C. a Pagar'!$D$7:$D$1048576,'FC 180'!$B98,'C. a Pagar'!$C$7:$C$1048576,'FC 180'!BG$5)</f>
        <v>0</v>
      </c>
      <c r="BH98" s="174">
        <f>SUMIFS('C. a Pagar'!$G$7:$G$1048576,'C. a Pagar'!$D$7:$D$1048576,'FC 180'!$B98,'C. a Pagar'!$C$7:$C$1048576,'FC 180'!BH$5)</f>
        <v>0</v>
      </c>
      <c r="BI98" s="174">
        <f>SUMIFS('C. a Pagar'!$G$7:$G$1048576,'C. a Pagar'!$D$7:$D$1048576,'FC 180'!$B98,'C. a Pagar'!$C$7:$C$1048576,'FC 180'!BI$5)</f>
        <v>0</v>
      </c>
      <c r="BJ98" s="174">
        <f>SUMIFS('C. a Pagar'!$G$7:$G$1048576,'C. a Pagar'!$D$7:$D$1048576,'FC 180'!$B98,'C. a Pagar'!$C$7:$C$1048576,'FC 180'!BJ$5)</f>
        <v>0</v>
      </c>
      <c r="BK98" s="174">
        <f>SUMIFS('C. a Pagar'!$G$7:$G$1048576,'C. a Pagar'!$D$7:$D$1048576,'FC 180'!$B98,'C. a Pagar'!$C$7:$C$1048576,'FC 180'!BK$5)</f>
        <v>0</v>
      </c>
      <c r="BL98" s="174">
        <f>SUMIFS('C. a Pagar'!$G$7:$G$1048576,'C. a Pagar'!$D$7:$D$1048576,'FC 180'!$B98,'C. a Pagar'!$C$7:$C$1048576,'FC 180'!BL$5)</f>
        <v>0</v>
      </c>
      <c r="BM98" s="174">
        <f>SUMIFS('C. a Pagar'!$G$7:$G$1048576,'C. a Pagar'!$D$7:$D$1048576,'FC 180'!$B98,'C. a Pagar'!$C$7:$C$1048576,'FC 180'!BM$5)</f>
        <v>0</v>
      </c>
      <c r="BN98" s="174">
        <f>SUMIFS('C. a Pagar'!$G$7:$G$1048576,'C. a Pagar'!$D$7:$D$1048576,'FC 180'!$B98,'C. a Pagar'!$C$7:$C$1048576,'FC 180'!BN$5)</f>
        <v>0</v>
      </c>
      <c r="BO98" s="179">
        <f t="shared" si="139"/>
        <v>0</v>
      </c>
      <c r="BP98" s="174"/>
      <c r="BQ98" s="174"/>
      <c r="BR98" s="174"/>
      <c r="BS98" s="174"/>
      <c r="BT98" s="174"/>
      <c r="BU98" s="174"/>
      <c r="BV98" s="174"/>
      <c r="BW98" s="174"/>
      <c r="BX98" s="174"/>
      <c r="BY98" s="174"/>
      <c r="BZ98" s="174"/>
      <c r="CA98" s="174"/>
      <c r="CB98" s="174"/>
      <c r="CC98" s="174"/>
      <c r="CD98" s="174"/>
      <c r="CE98" s="174"/>
      <c r="CF98" s="174"/>
      <c r="CG98" s="174"/>
      <c r="CH98" s="174"/>
      <c r="CI98" s="174"/>
      <c r="CJ98" s="174"/>
      <c r="CK98" s="174"/>
      <c r="CL98" s="174"/>
      <c r="CM98" s="174"/>
      <c r="CN98" s="174"/>
      <c r="CO98" s="174"/>
      <c r="CP98" s="174"/>
      <c r="CQ98" s="174"/>
      <c r="CR98" s="174"/>
      <c r="CS98" s="174"/>
      <c r="CT98" s="174"/>
      <c r="CU98" s="179">
        <f t="shared" si="140"/>
        <v>0</v>
      </c>
      <c r="CV98" s="174"/>
      <c r="CW98" s="174"/>
      <c r="CX98" s="174"/>
      <c r="CY98" s="174"/>
      <c r="CZ98" s="174"/>
      <c r="DA98" s="174"/>
      <c r="DB98" s="174"/>
      <c r="DC98" s="174"/>
      <c r="DD98" s="174"/>
      <c r="DE98" s="174"/>
      <c r="DF98" s="174"/>
      <c r="DG98" s="174"/>
      <c r="DH98" s="174"/>
      <c r="DI98" s="174"/>
      <c r="DJ98" s="174"/>
      <c r="DK98" s="174"/>
      <c r="DL98" s="174"/>
      <c r="DM98" s="174"/>
      <c r="DN98" s="174"/>
      <c r="DO98" s="174"/>
      <c r="DP98" s="174"/>
      <c r="DQ98" s="174"/>
      <c r="DR98" s="174"/>
      <c r="DS98" s="174"/>
      <c r="DT98" s="174"/>
      <c r="DU98" s="174"/>
      <c r="DV98" s="174"/>
      <c r="DW98" s="174"/>
      <c r="DX98" s="174"/>
      <c r="DY98" s="174"/>
      <c r="DZ98" s="174"/>
      <c r="EA98" s="179">
        <f t="shared" si="141"/>
        <v>0</v>
      </c>
      <c r="EB98" s="174"/>
      <c r="EC98" s="174"/>
      <c r="ED98" s="174"/>
      <c r="EE98" s="174"/>
      <c r="EF98" s="174"/>
      <c r="EG98" s="174"/>
      <c r="EH98" s="174"/>
      <c r="EI98" s="174"/>
      <c r="EJ98" s="174"/>
      <c r="EK98" s="174"/>
      <c r="EL98" s="174"/>
      <c r="EM98" s="174"/>
      <c r="EN98" s="174"/>
      <c r="EO98" s="174"/>
      <c r="EP98" s="174"/>
      <c r="EQ98" s="174"/>
      <c r="ER98" s="174"/>
      <c r="ES98" s="174"/>
      <c r="ET98" s="174"/>
      <c r="EU98" s="174"/>
      <c r="EV98" s="174"/>
      <c r="EW98" s="174"/>
      <c r="EX98" s="174"/>
      <c r="EY98" s="174"/>
      <c r="EZ98" s="174"/>
      <c r="FA98" s="174"/>
      <c r="FB98" s="174"/>
      <c r="FC98" s="174"/>
      <c r="FD98" s="179">
        <f t="shared" si="142"/>
        <v>0</v>
      </c>
      <c r="FE98" s="174"/>
      <c r="FF98" s="174"/>
      <c r="FG98" s="174"/>
      <c r="FH98" s="174"/>
      <c r="FI98" s="174"/>
      <c r="FJ98" s="174"/>
      <c r="FK98" s="174"/>
      <c r="FL98" s="174"/>
      <c r="FM98" s="174"/>
      <c r="FN98" s="174"/>
      <c r="FO98" s="174"/>
      <c r="FP98" s="174"/>
      <c r="FQ98" s="174"/>
      <c r="FR98" s="174"/>
      <c r="FS98" s="174"/>
      <c r="FT98" s="174"/>
      <c r="FU98" s="174"/>
      <c r="FV98" s="174"/>
      <c r="FW98" s="174"/>
      <c r="FX98" s="174"/>
      <c r="FY98" s="174"/>
      <c r="FZ98" s="174"/>
      <c r="GA98" s="174"/>
      <c r="GB98" s="174"/>
      <c r="GC98" s="174"/>
      <c r="GD98" s="174"/>
      <c r="GE98" s="174"/>
      <c r="GF98" s="174"/>
      <c r="GG98" s="174"/>
      <c r="GH98" s="174"/>
      <c r="GI98" s="174"/>
      <c r="GJ98" s="179">
        <f t="shared" si="143"/>
        <v>0</v>
      </c>
      <c r="GK98" s="174"/>
      <c r="GL98" s="174"/>
      <c r="GM98" s="174"/>
      <c r="GN98" s="174"/>
      <c r="GO98" s="174"/>
      <c r="GP98" s="174"/>
      <c r="GQ98" s="174"/>
      <c r="GR98" s="174"/>
      <c r="GS98" s="174"/>
      <c r="GT98" s="174"/>
      <c r="GU98" s="174"/>
      <c r="GV98" s="174"/>
      <c r="GW98" s="174"/>
      <c r="GX98" s="174"/>
      <c r="GY98" s="174"/>
      <c r="GZ98" s="174"/>
      <c r="HA98" s="174"/>
      <c r="HB98" s="174"/>
      <c r="HC98" s="174"/>
      <c r="HD98" s="174"/>
      <c r="HE98" s="174"/>
      <c r="HF98" s="174"/>
      <c r="HG98" s="174"/>
      <c r="HH98" s="174"/>
      <c r="HI98" s="174"/>
      <c r="HJ98" s="174"/>
      <c r="HK98" s="174"/>
      <c r="HL98" s="174"/>
      <c r="HM98" s="174"/>
      <c r="HN98" s="174"/>
    </row>
    <row r="99" spans="1:222" ht="16.5" hidden="1" outlineLevel="1" thickBot="1" x14ac:dyDescent="0.3">
      <c r="A99" s="53">
        <v>94</v>
      </c>
      <c r="B99" s="56" t="str">
        <f>VLOOKUP(A99,Config!$A$8:$B$176,2,0)</f>
        <v>SOFTWEAR</v>
      </c>
      <c r="C99" s="57"/>
      <c r="D99" s="61"/>
      <c r="E99" s="174">
        <f>SUMIFS('C. a Pagar'!$G$7:$G$1048576,'C. a Pagar'!$D$7:$D$1048576,'FC 180'!$B99,'C. a Pagar'!$C$7:$C$1048576,'FC 180'!E$5)</f>
        <v>0</v>
      </c>
      <c r="F99" s="174">
        <f>SUMIFS('C. a Pagar'!$G$7:$G$1048576,'C. a Pagar'!$D$7:$D$1048576,'FC 180'!$B99,'C. a Pagar'!$C$7:$C$1048576,'FC 180'!F$5)</f>
        <v>0</v>
      </c>
      <c r="G99" s="174">
        <f>SUMIFS('C. a Pagar'!$G$7:$G$1048576,'C. a Pagar'!$D$7:$D$1048576,'FC 180'!$B99,'C. a Pagar'!$C$7:$C$1048576,'FC 180'!G$5)</f>
        <v>0</v>
      </c>
      <c r="H99" s="174">
        <f>SUMIFS('C. a Pagar'!$G$7:$G$1048576,'C. a Pagar'!$D$7:$D$1048576,'FC 180'!$B99,'C. a Pagar'!$C$7:$C$1048576,'FC 180'!H$5)</f>
        <v>0</v>
      </c>
      <c r="I99" s="174">
        <f>SUMIFS('C. a Pagar'!$G$7:$G$1048576,'C. a Pagar'!$D$7:$D$1048576,'FC 180'!$B99,'C. a Pagar'!$C$7:$C$1048576,'FC 180'!I$5)</f>
        <v>0</v>
      </c>
      <c r="J99" s="174">
        <f>SUMIFS('C. a Pagar'!$G$7:$G$1048576,'C. a Pagar'!$D$7:$D$1048576,'FC 180'!$B99,'C. a Pagar'!$C$7:$C$1048576,'FC 180'!J$5)</f>
        <v>0</v>
      </c>
      <c r="K99" s="174">
        <f>SUMIFS('C. a Pagar'!$G$7:$G$1048576,'C. a Pagar'!$D$7:$D$1048576,'FC 180'!$B99,'C. a Pagar'!$C$7:$C$1048576,'FC 180'!K$5)</f>
        <v>0</v>
      </c>
      <c r="L99" s="174">
        <f>SUMIFS('C. a Pagar'!$G$7:$G$1048576,'C. a Pagar'!$D$7:$D$1048576,'FC 180'!$B99,'C. a Pagar'!$C$7:$C$1048576,'FC 180'!L$5)</f>
        <v>0</v>
      </c>
      <c r="M99" s="174">
        <f>SUMIFS('C. a Pagar'!$G$7:$G$1048576,'C. a Pagar'!$D$7:$D$1048576,'FC 180'!$B99,'C. a Pagar'!$C$7:$C$1048576,'FC 180'!M$5)</f>
        <v>0</v>
      </c>
      <c r="N99" s="174">
        <f>SUMIFS('C. a Pagar'!$G$7:$G$1048576,'C. a Pagar'!$D$7:$D$1048576,'FC 180'!$B99,'C. a Pagar'!$C$7:$C$1048576,'FC 180'!N$5)</f>
        <v>0</v>
      </c>
      <c r="O99" s="174">
        <f>SUMIFS('C. a Pagar'!$G$7:$G$1048576,'C. a Pagar'!$D$7:$D$1048576,'FC 180'!$B99,'C. a Pagar'!$C$7:$C$1048576,'FC 180'!O$5)</f>
        <v>0</v>
      </c>
      <c r="P99" s="174">
        <f>SUMIFS('C. a Pagar'!$G$7:$G$1048576,'C. a Pagar'!$D$7:$D$1048576,'FC 180'!$B99,'C. a Pagar'!$C$7:$C$1048576,'FC 180'!P$5)</f>
        <v>0</v>
      </c>
      <c r="Q99" s="174">
        <f>SUMIFS('C. a Pagar'!$G$7:$G$1048576,'C. a Pagar'!$D$7:$D$1048576,'FC 180'!$B99,'C. a Pagar'!$C$7:$C$1048576,'FC 180'!Q$5)</f>
        <v>0</v>
      </c>
      <c r="R99" s="174">
        <f>SUMIFS('C. a Pagar'!$G$7:$G$1048576,'C. a Pagar'!$D$7:$D$1048576,'FC 180'!$B99,'C. a Pagar'!$C$7:$C$1048576,'FC 180'!R$5)</f>
        <v>0</v>
      </c>
      <c r="S99" s="174">
        <f>SUMIFS('C. a Pagar'!$G$7:$G$1048576,'C. a Pagar'!$D$7:$D$1048576,'FC 180'!$B99,'C. a Pagar'!$C$7:$C$1048576,'FC 180'!S$5)</f>
        <v>0</v>
      </c>
      <c r="T99" s="174">
        <f>SUMIFS('C. a Pagar'!$G$7:$G$1048576,'C. a Pagar'!$D$7:$D$1048576,'FC 180'!$B99,'C. a Pagar'!$C$7:$C$1048576,'FC 180'!T$5)</f>
        <v>0</v>
      </c>
      <c r="U99" s="174">
        <f>SUMIFS('C. a Pagar'!$G$7:$G$1048576,'C. a Pagar'!$D$7:$D$1048576,'FC 180'!$B99,'C. a Pagar'!$C$7:$C$1048576,'FC 180'!U$5)</f>
        <v>0</v>
      </c>
      <c r="V99" s="174">
        <f>SUMIFS('C. a Pagar'!$G$7:$G$1048576,'C. a Pagar'!$D$7:$D$1048576,'FC 180'!$B99,'C. a Pagar'!$C$7:$C$1048576,'FC 180'!V$5)</f>
        <v>0</v>
      </c>
      <c r="W99" s="174">
        <f>SUMIFS('C. a Pagar'!$G$7:$G$1048576,'C. a Pagar'!$D$7:$D$1048576,'FC 180'!$B99,'C. a Pagar'!$C$7:$C$1048576,'FC 180'!W$5)</f>
        <v>0</v>
      </c>
      <c r="X99" s="174">
        <f>SUMIFS('C. a Pagar'!$G$7:$G$1048576,'C. a Pagar'!$D$7:$D$1048576,'FC 180'!$B99,'C. a Pagar'!$C$7:$C$1048576,'FC 180'!X$5)</f>
        <v>145.52000000000001</v>
      </c>
      <c r="Y99" s="174">
        <f>SUMIFS('C. a Pagar'!$G$7:$G$1048576,'C. a Pagar'!$D$7:$D$1048576,'FC 180'!$B99,'C. a Pagar'!$C$7:$C$1048576,'FC 180'!Y$5)</f>
        <v>0</v>
      </c>
      <c r="Z99" s="174">
        <f>SUMIFS('C. a Pagar'!$G$7:$G$1048576,'C. a Pagar'!$D$7:$D$1048576,'FC 180'!$B99,'C. a Pagar'!$C$7:$C$1048576,'FC 180'!Z$5)</f>
        <v>0</v>
      </c>
      <c r="AA99" s="174">
        <f>SUMIFS('C. a Pagar'!$G$7:$G$1048576,'C. a Pagar'!$D$7:$D$1048576,'FC 180'!$B99,'C. a Pagar'!$C$7:$C$1048576,'FC 180'!AA$5)</f>
        <v>0</v>
      </c>
      <c r="AB99" s="174">
        <f>SUMIFS('C. a Pagar'!$G$7:$G$1048576,'C. a Pagar'!$D$7:$D$1048576,'FC 180'!$B99,'C. a Pagar'!$C$7:$C$1048576,'FC 180'!AB$5)</f>
        <v>0</v>
      </c>
      <c r="AC99" s="174">
        <f>SUMIFS('C. a Pagar'!$G$7:$G$1048576,'C. a Pagar'!$D$7:$D$1048576,'FC 180'!$B99,'C. a Pagar'!$C$7:$C$1048576,'FC 180'!AC$5)</f>
        <v>0</v>
      </c>
      <c r="AD99" s="174">
        <f>SUMIFS('C. a Pagar'!$G$7:$G$1048576,'C. a Pagar'!$D$7:$D$1048576,'FC 180'!$B99,'C. a Pagar'!$C$7:$C$1048576,'FC 180'!AD$5)</f>
        <v>0</v>
      </c>
      <c r="AE99" s="174">
        <f>SUMIFS('C. a Pagar'!$G$7:$G$1048576,'C. a Pagar'!$D$7:$D$1048576,'FC 180'!$B99,'C. a Pagar'!$C$7:$C$1048576,'FC 180'!AE$5)</f>
        <v>0</v>
      </c>
      <c r="AF99" s="174">
        <f>SUMIFS('C. a Pagar'!$G$7:$G$1048576,'C. a Pagar'!$D$7:$D$1048576,'FC 180'!$B99,'C. a Pagar'!$C$7:$C$1048576,'FC 180'!AF$5)</f>
        <v>0</v>
      </c>
      <c r="AG99" s="174">
        <f>SUMIFS('C. a Pagar'!$G$7:$G$1048576,'C. a Pagar'!$D$7:$D$1048576,'FC 180'!$B99,'C. a Pagar'!$C$7:$C$1048576,'FC 180'!AG$5)</f>
        <v>0</v>
      </c>
      <c r="AH99" s="174">
        <f>SUMIFS('C. a Pagar'!$G$7:$G$1048576,'C. a Pagar'!$D$7:$D$1048576,'FC 180'!$B99,'C. a Pagar'!$C$7:$C$1048576,'FC 180'!AH$5)</f>
        <v>0</v>
      </c>
      <c r="AI99" s="174">
        <f>SUMIFS('C. a Pagar'!$G$7:$G$1048576,'C. a Pagar'!$D$7:$D$1048576,'FC 180'!$B99,'C. a Pagar'!$C$7:$C$1048576,'FC 180'!AI$5)</f>
        <v>0</v>
      </c>
      <c r="AJ99" s="179">
        <f t="shared" si="138"/>
        <v>145.52000000000001</v>
      </c>
      <c r="AK99" s="174">
        <f>SUMIFS('C. a Pagar'!$G$7:$G$1048576,'C. a Pagar'!$D$7:$D$1048576,'FC 180'!$B99,'C. a Pagar'!$C$7:$C$1048576,'FC 180'!AK$5)</f>
        <v>0</v>
      </c>
      <c r="AL99" s="174">
        <f>SUMIFS('C. a Pagar'!$G$7:$G$1048576,'C. a Pagar'!$D$7:$D$1048576,'FC 180'!$B99,'C. a Pagar'!$C$7:$C$1048576,'FC 180'!AL$5)</f>
        <v>0</v>
      </c>
      <c r="AM99" s="174">
        <f>SUMIFS('C. a Pagar'!$G$7:$G$1048576,'C. a Pagar'!$D$7:$D$1048576,'FC 180'!$B99,'C. a Pagar'!$C$7:$C$1048576,'FC 180'!AM$5)</f>
        <v>0</v>
      </c>
      <c r="AN99" s="174">
        <f>SUMIFS('C. a Pagar'!$G$7:$G$1048576,'C. a Pagar'!$D$7:$D$1048576,'FC 180'!$B99,'C. a Pagar'!$C$7:$C$1048576,'FC 180'!AN$5)</f>
        <v>0</v>
      </c>
      <c r="AO99" s="174">
        <f>SUMIFS('C. a Pagar'!$G$7:$G$1048576,'C. a Pagar'!$D$7:$D$1048576,'FC 180'!$B99,'C. a Pagar'!$C$7:$C$1048576,'FC 180'!AO$5)</f>
        <v>0</v>
      </c>
      <c r="AP99" s="174">
        <f>SUMIFS('C. a Pagar'!$G$7:$G$1048576,'C. a Pagar'!$D$7:$D$1048576,'FC 180'!$B99,'C. a Pagar'!$C$7:$C$1048576,'FC 180'!AP$5)</f>
        <v>0</v>
      </c>
      <c r="AQ99" s="174">
        <f>SUMIFS('C. a Pagar'!$G$7:$G$1048576,'C. a Pagar'!$D$7:$D$1048576,'FC 180'!$B99,'C. a Pagar'!$C$7:$C$1048576,'FC 180'!AQ$5)</f>
        <v>0</v>
      </c>
      <c r="AR99" s="174">
        <f>SUMIFS('C. a Pagar'!$G$7:$G$1048576,'C. a Pagar'!$D$7:$D$1048576,'FC 180'!$B99,'C. a Pagar'!$C$7:$C$1048576,'FC 180'!AR$5)</f>
        <v>0</v>
      </c>
      <c r="AS99" s="174">
        <f>SUMIFS('C. a Pagar'!$G$7:$G$1048576,'C. a Pagar'!$D$7:$D$1048576,'FC 180'!$B99,'C. a Pagar'!$C$7:$C$1048576,'FC 180'!AS$5)</f>
        <v>0</v>
      </c>
      <c r="AT99" s="174">
        <f>SUMIFS('C. a Pagar'!$G$7:$G$1048576,'C. a Pagar'!$D$7:$D$1048576,'FC 180'!$B99,'C. a Pagar'!$C$7:$C$1048576,'FC 180'!AT$5)</f>
        <v>500</v>
      </c>
      <c r="AU99" s="174">
        <f>SUMIFS('C. a Pagar'!$G$7:$G$1048576,'C. a Pagar'!$D$7:$D$1048576,'FC 180'!$B99,'C. a Pagar'!$C$7:$C$1048576,'FC 180'!AU$5)</f>
        <v>0</v>
      </c>
      <c r="AV99" s="174">
        <f>SUMIFS('C. a Pagar'!$G$7:$G$1048576,'C. a Pagar'!$D$7:$D$1048576,'FC 180'!$B99,'C. a Pagar'!$C$7:$C$1048576,'FC 180'!AV$5)</f>
        <v>701.7</v>
      </c>
      <c r="AW99" s="174">
        <f>SUMIFS('C. a Pagar'!$G$7:$G$1048576,'C. a Pagar'!$D$7:$D$1048576,'FC 180'!$B99,'C. a Pagar'!$C$7:$C$1048576,'FC 180'!AW$5)</f>
        <v>0</v>
      </c>
      <c r="AX99" s="174">
        <f>SUMIFS('C. a Pagar'!$G$7:$G$1048576,'C. a Pagar'!$D$7:$D$1048576,'FC 180'!$B99,'C. a Pagar'!$C$7:$C$1048576,'FC 180'!AX$5)</f>
        <v>0</v>
      </c>
      <c r="AY99" s="174">
        <f>SUMIFS('C. a Pagar'!$G$7:$G$1048576,'C. a Pagar'!$D$7:$D$1048576,'FC 180'!$B99,'C. a Pagar'!$C$7:$C$1048576,'FC 180'!AY$5)</f>
        <v>0</v>
      </c>
      <c r="AZ99" s="174">
        <f>SUMIFS('C. a Pagar'!$G$7:$G$1048576,'C. a Pagar'!$D$7:$D$1048576,'FC 180'!$B99,'C. a Pagar'!$C$7:$C$1048576,'FC 180'!AZ$5)</f>
        <v>0</v>
      </c>
      <c r="BA99" s="174">
        <f>SUMIFS('C. a Pagar'!$G$7:$G$1048576,'C. a Pagar'!$D$7:$D$1048576,'FC 180'!$B99,'C. a Pagar'!$C$7:$C$1048576,'FC 180'!BA$5)</f>
        <v>871.31999999999994</v>
      </c>
      <c r="BB99" s="174">
        <f>SUMIFS('C. a Pagar'!$G$7:$G$1048576,'C. a Pagar'!$D$7:$D$1048576,'FC 180'!$B99,'C. a Pagar'!$C$7:$C$1048576,'FC 180'!BB$5)</f>
        <v>0</v>
      </c>
      <c r="BC99" s="174">
        <f>SUMIFS('C. a Pagar'!$G$7:$G$1048576,'C. a Pagar'!$D$7:$D$1048576,'FC 180'!$B99,'C. a Pagar'!$C$7:$C$1048576,'FC 180'!BC$5)</f>
        <v>0</v>
      </c>
      <c r="BD99" s="174">
        <f>SUMIFS('C. a Pagar'!$G$7:$G$1048576,'C. a Pagar'!$D$7:$D$1048576,'FC 180'!$B99,'C. a Pagar'!$C$7:$C$1048576,'FC 180'!BD$5)</f>
        <v>0</v>
      </c>
      <c r="BE99" s="174">
        <f>SUMIFS('C. a Pagar'!$G$7:$G$1048576,'C. a Pagar'!$D$7:$D$1048576,'FC 180'!$B99,'C. a Pagar'!$C$7:$C$1048576,'FC 180'!BE$5)</f>
        <v>0</v>
      </c>
      <c r="BF99" s="174">
        <f>SUMIFS('C. a Pagar'!$G$7:$G$1048576,'C. a Pagar'!$D$7:$D$1048576,'FC 180'!$B99,'C. a Pagar'!$C$7:$C$1048576,'FC 180'!BF$5)</f>
        <v>0</v>
      </c>
      <c r="BG99" s="174">
        <f>SUMIFS('C. a Pagar'!$G$7:$G$1048576,'C. a Pagar'!$D$7:$D$1048576,'FC 180'!$B99,'C. a Pagar'!$C$7:$C$1048576,'FC 180'!BG$5)</f>
        <v>0</v>
      </c>
      <c r="BH99" s="174">
        <f>SUMIFS('C. a Pagar'!$G$7:$G$1048576,'C. a Pagar'!$D$7:$D$1048576,'FC 180'!$B99,'C. a Pagar'!$C$7:$C$1048576,'FC 180'!BH$5)</f>
        <v>0</v>
      </c>
      <c r="BI99" s="174">
        <f>SUMIFS('C. a Pagar'!$G$7:$G$1048576,'C. a Pagar'!$D$7:$D$1048576,'FC 180'!$B99,'C. a Pagar'!$C$7:$C$1048576,'FC 180'!BI$5)</f>
        <v>0</v>
      </c>
      <c r="BJ99" s="174">
        <f>SUMIFS('C. a Pagar'!$G$7:$G$1048576,'C. a Pagar'!$D$7:$D$1048576,'FC 180'!$B99,'C. a Pagar'!$C$7:$C$1048576,'FC 180'!BJ$5)</f>
        <v>0</v>
      </c>
      <c r="BK99" s="174">
        <f>SUMIFS('C. a Pagar'!$G$7:$G$1048576,'C. a Pagar'!$D$7:$D$1048576,'FC 180'!$B99,'C. a Pagar'!$C$7:$C$1048576,'FC 180'!BK$5)</f>
        <v>0</v>
      </c>
      <c r="BL99" s="174">
        <f>SUMIFS('C. a Pagar'!$G$7:$G$1048576,'C. a Pagar'!$D$7:$D$1048576,'FC 180'!$B99,'C. a Pagar'!$C$7:$C$1048576,'FC 180'!BL$5)</f>
        <v>0</v>
      </c>
      <c r="BM99" s="174">
        <f>SUMIFS('C. a Pagar'!$G$7:$G$1048576,'C. a Pagar'!$D$7:$D$1048576,'FC 180'!$B99,'C. a Pagar'!$C$7:$C$1048576,'FC 180'!BM$5)</f>
        <v>0</v>
      </c>
      <c r="BN99" s="174">
        <f>SUMIFS('C. a Pagar'!$G$7:$G$1048576,'C. a Pagar'!$D$7:$D$1048576,'FC 180'!$B99,'C. a Pagar'!$C$7:$C$1048576,'FC 180'!BN$5)</f>
        <v>0</v>
      </c>
      <c r="BO99" s="179">
        <f t="shared" si="139"/>
        <v>2073.02</v>
      </c>
      <c r="BP99" s="174"/>
      <c r="BQ99" s="174"/>
      <c r="BR99" s="174"/>
      <c r="BS99" s="174"/>
      <c r="BT99" s="174"/>
      <c r="BU99" s="174"/>
      <c r="BV99" s="174"/>
      <c r="BW99" s="174"/>
      <c r="BX99" s="174"/>
      <c r="BY99" s="174"/>
      <c r="BZ99" s="174"/>
      <c r="CA99" s="174"/>
      <c r="CB99" s="174"/>
      <c r="CC99" s="174"/>
      <c r="CD99" s="174"/>
      <c r="CE99" s="174"/>
      <c r="CF99" s="174"/>
      <c r="CG99" s="174"/>
      <c r="CH99" s="174"/>
      <c r="CI99" s="174"/>
      <c r="CJ99" s="174"/>
      <c r="CK99" s="174"/>
      <c r="CL99" s="174"/>
      <c r="CM99" s="174"/>
      <c r="CN99" s="174"/>
      <c r="CO99" s="174"/>
      <c r="CP99" s="174"/>
      <c r="CQ99" s="174"/>
      <c r="CR99" s="174"/>
      <c r="CS99" s="174"/>
      <c r="CT99" s="174"/>
      <c r="CU99" s="179">
        <f t="shared" si="140"/>
        <v>2073.02</v>
      </c>
      <c r="CV99" s="174"/>
      <c r="CW99" s="174"/>
      <c r="CX99" s="174"/>
      <c r="CY99" s="174"/>
      <c r="CZ99" s="174"/>
      <c r="DA99" s="174"/>
      <c r="DB99" s="174"/>
      <c r="DC99" s="174"/>
      <c r="DD99" s="174"/>
      <c r="DE99" s="174"/>
      <c r="DF99" s="174"/>
      <c r="DG99" s="174"/>
      <c r="DH99" s="174"/>
      <c r="DI99" s="174"/>
      <c r="DJ99" s="174"/>
      <c r="DK99" s="174"/>
      <c r="DL99" s="174"/>
      <c r="DM99" s="174"/>
      <c r="DN99" s="174"/>
      <c r="DO99" s="174"/>
      <c r="DP99" s="174"/>
      <c r="DQ99" s="174"/>
      <c r="DR99" s="174"/>
      <c r="DS99" s="174"/>
      <c r="DT99" s="174"/>
      <c r="DU99" s="174"/>
      <c r="DV99" s="174"/>
      <c r="DW99" s="174"/>
      <c r="DX99" s="174"/>
      <c r="DY99" s="174"/>
      <c r="DZ99" s="174"/>
      <c r="EA99" s="179">
        <f t="shared" si="141"/>
        <v>2073.02</v>
      </c>
      <c r="EB99" s="174"/>
      <c r="EC99" s="174"/>
      <c r="ED99" s="174"/>
      <c r="EE99" s="174"/>
      <c r="EF99" s="174"/>
      <c r="EG99" s="174"/>
      <c r="EH99" s="174"/>
      <c r="EI99" s="174"/>
      <c r="EJ99" s="174"/>
      <c r="EK99" s="174"/>
      <c r="EL99" s="174"/>
      <c r="EM99" s="174"/>
      <c r="EN99" s="174"/>
      <c r="EO99" s="174"/>
      <c r="EP99" s="174"/>
      <c r="EQ99" s="174"/>
      <c r="ER99" s="174"/>
      <c r="ES99" s="174"/>
      <c r="ET99" s="174"/>
      <c r="EU99" s="174"/>
      <c r="EV99" s="174"/>
      <c r="EW99" s="174"/>
      <c r="EX99" s="174"/>
      <c r="EY99" s="174"/>
      <c r="EZ99" s="174"/>
      <c r="FA99" s="174"/>
      <c r="FB99" s="174"/>
      <c r="FC99" s="174"/>
      <c r="FD99" s="179">
        <f t="shared" si="142"/>
        <v>2073.02</v>
      </c>
      <c r="FE99" s="174"/>
      <c r="FF99" s="174"/>
      <c r="FG99" s="174"/>
      <c r="FH99" s="174"/>
      <c r="FI99" s="174"/>
      <c r="FJ99" s="174"/>
      <c r="FK99" s="174"/>
      <c r="FL99" s="174"/>
      <c r="FM99" s="174"/>
      <c r="FN99" s="174"/>
      <c r="FO99" s="174"/>
      <c r="FP99" s="174"/>
      <c r="FQ99" s="174"/>
      <c r="FR99" s="174"/>
      <c r="FS99" s="174"/>
      <c r="FT99" s="174"/>
      <c r="FU99" s="174"/>
      <c r="FV99" s="174"/>
      <c r="FW99" s="174"/>
      <c r="FX99" s="174"/>
      <c r="FY99" s="174"/>
      <c r="FZ99" s="174"/>
      <c r="GA99" s="174"/>
      <c r="GB99" s="174"/>
      <c r="GC99" s="174"/>
      <c r="GD99" s="174"/>
      <c r="GE99" s="174"/>
      <c r="GF99" s="174"/>
      <c r="GG99" s="174"/>
      <c r="GH99" s="174"/>
      <c r="GI99" s="174"/>
      <c r="GJ99" s="179">
        <f t="shared" si="143"/>
        <v>0</v>
      </c>
      <c r="GK99" s="174"/>
      <c r="GL99" s="174"/>
      <c r="GM99" s="174"/>
      <c r="GN99" s="174"/>
      <c r="GO99" s="174"/>
      <c r="GP99" s="174"/>
      <c r="GQ99" s="174"/>
      <c r="GR99" s="174"/>
      <c r="GS99" s="174"/>
      <c r="GT99" s="174"/>
      <c r="GU99" s="174"/>
      <c r="GV99" s="174"/>
      <c r="GW99" s="174"/>
      <c r="GX99" s="174"/>
      <c r="GY99" s="174"/>
      <c r="GZ99" s="174"/>
      <c r="HA99" s="174"/>
      <c r="HB99" s="174"/>
      <c r="HC99" s="174"/>
      <c r="HD99" s="174"/>
      <c r="HE99" s="174"/>
      <c r="HF99" s="174"/>
      <c r="HG99" s="174"/>
      <c r="HH99" s="174"/>
      <c r="HI99" s="174"/>
      <c r="HJ99" s="174"/>
      <c r="HK99" s="174"/>
      <c r="HL99" s="174"/>
      <c r="HM99" s="174"/>
      <c r="HN99" s="174"/>
    </row>
    <row r="100" spans="1:222" ht="16.5" hidden="1" outlineLevel="1" thickBot="1" x14ac:dyDescent="0.3">
      <c r="A100" s="53">
        <v>95</v>
      </c>
      <c r="B100" s="56" t="str">
        <f>VLOOKUP(A100,Config!$A$8:$B$176,2,0)</f>
        <v>SERVIÇOS PRESTADOS PF</v>
      </c>
      <c r="C100" s="57"/>
      <c r="D100" s="61"/>
      <c r="E100" s="174">
        <f>SUMIFS('C. a Pagar'!$G$7:$G$1048576,'C. a Pagar'!$D$7:$D$1048576,'FC 180'!$B100,'C. a Pagar'!$C$7:$C$1048576,'FC 180'!E$5)</f>
        <v>0</v>
      </c>
      <c r="F100" s="174">
        <f>SUMIFS('C. a Pagar'!$G$7:$G$1048576,'C. a Pagar'!$D$7:$D$1048576,'FC 180'!$B100,'C. a Pagar'!$C$7:$C$1048576,'FC 180'!F$5)</f>
        <v>0</v>
      </c>
      <c r="G100" s="174">
        <f>SUMIFS('C. a Pagar'!$G$7:$G$1048576,'C. a Pagar'!$D$7:$D$1048576,'FC 180'!$B100,'C. a Pagar'!$C$7:$C$1048576,'FC 180'!G$5)</f>
        <v>0</v>
      </c>
      <c r="H100" s="174">
        <f>SUMIFS('C. a Pagar'!$G$7:$G$1048576,'C. a Pagar'!$D$7:$D$1048576,'FC 180'!$B100,'C. a Pagar'!$C$7:$C$1048576,'FC 180'!H$5)</f>
        <v>0</v>
      </c>
      <c r="I100" s="174">
        <f>SUMIFS('C. a Pagar'!$G$7:$G$1048576,'C. a Pagar'!$D$7:$D$1048576,'FC 180'!$B100,'C. a Pagar'!$C$7:$C$1048576,'FC 180'!I$5)</f>
        <v>0</v>
      </c>
      <c r="J100" s="174">
        <f>SUMIFS('C. a Pagar'!$G$7:$G$1048576,'C. a Pagar'!$D$7:$D$1048576,'FC 180'!$B100,'C. a Pagar'!$C$7:$C$1048576,'FC 180'!J$5)</f>
        <v>0</v>
      </c>
      <c r="K100" s="174">
        <f>SUMIFS('C. a Pagar'!$G$7:$G$1048576,'C. a Pagar'!$D$7:$D$1048576,'FC 180'!$B100,'C. a Pagar'!$C$7:$C$1048576,'FC 180'!K$5)</f>
        <v>0</v>
      </c>
      <c r="L100" s="174">
        <f>SUMIFS('C. a Pagar'!$G$7:$G$1048576,'C. a Pagar'!$D$7:$D$1048576,'FC 180'!$B100,'C. a Pagar'!$C$7:$C$1048576,'FC 180'!L$5)</f>
        <v>0</v>
      </c>
      <c r="M100" s="174">
        <f>SUMIFS('C. a Pagar'!$G$7:$G$1048576,'C. a Pagar'!$D$7:$D$1048576,'FC 180'!$B100,'C. a Pagar'!$C$7:$C$1048576,'FC 180'!M$5)</f>
        <v>0</v>
      </c>
      <c r="N100" s="174">
        <f>SUMIFS('C. a Pagar'!$G$7:$G$1048576,'C. a Pagar'!$D$7:$D$1048576,'FC 180'!$B100,'C. a Pagar'!$C$7:$C$1048576,'FC 180'!N$5)</f>
        <v>0</v>
      </c>
      <c r="O100" s="174">
        <f>SUMIFS('C. a Pagar'!$G$7:$G$1048576,'C. a Pagar'!$D$7:$D$1048576,'FC 180'!$B100,'C. a Pagar'!$C$7:$C$1048576,'FC 180'!O$5)</f>
        <v>0</v>
      </c>
      <c r="P100" s="174">
        <f>SUMIFS('C. a Pagar'!$G$7:$G$1048576,'C. a Pagar'!$D$7:$D$1048576,'FC 180'!$B100,'C. a Pagar'!$C$7:$C$1048576,'FC 180'!P$5)</f>
        <v>0</v>
      </c>
      <c r="Q100" s="174">
        <f>SUMIFS('C. a Pagar'!$G$7:$G$1048576,'C. a Pagar'!$D$7:$D$1048576,'FC 180'!$B100,'C. a Pagar'!$C$7:$C$1048576,'FC 180'!Q$5)</f>
        <v>0</v>
      </c>
      <c r="R100" s="174">
        <f>SUMIFS('C. a Pagar'!$G$7:$G$1048576,'C. a Pagar'!$D$7:$D$1048576,'FC 180'!$B100,'C. a Pagar'!$C$7:$C$1048576,'FC 180'!R$5)</f>
        <v>0</v>
      </c>
      <c r="S100" s="174">
        <f>SUMIFS('C. a Pagar'!$G$7:$G$1048576,'C. a Pagar'!$D$7:$D$1048576,'FC 180'!$B100,'C. a Pagar'!$C$7:$C$1048576,'FC 180'!S$5)</f>
        <v>0</v>
      </c>
      <c r="T100" s="174">
        <f>SUMIFS('C. a Pagar'!$G$7:$G$1048576,'C. a Pagar'!$D$7:$D$1048576,'FC 180'!$B100,'C. a Pagar'!$C$7:$C$1048576,'FC 180'!T$5)</f>
        <v>0</v>
      </c>
      <c r="U100" s="174">
        <f>SUMIFS('C. a Pagar'!$G$7:$G$1048576,'C. a Pagar'!$D$7:$D$1048576,'FC 180'!$B100,'C. a Pagar'!$C$7:$C$1048576,'FC 180'!U$5)</f>
        <v>0</v>
      </c>
      <c r="V100" s="174">
        <f>SUMIFS('C. a Pagar'!$G$7:$G$1048576,'C. a Pagar'!$D$7:$D$1048576,'FC 180'!$B100,'C. a Pagar'!$C$7:$C$1048576,'FC 180'!V$5)</f>
        <v>0</v>
      </c>
      <c r="W100" s="174">
        <f>SUMIFS('C. a Pagar'!$G$7:$G$1048576,'C. a Pagar'!$D$7:$D$1048576,'FC 180'!$B100,'C. a Pagar'!$C$7:$C$1048576,'FC 180'!W$5)</f>
        <v>0</v>
      </c>
      <c r="X100" s="174">
        <f>SUMIFS('C. a Pagar'!$G$7:$G$1048576,'C. a Pagar'!$D$7:$D$1048576,'FC 180'!$B100,'C. a Pagar'!$C$7:$C$1048576,'FC 180'!X$5)</f>
        <v>1400</v>
      </c>
      <c r="Y100" s="174">
        <f>SUMIFS('C. a Pagar'!$G$7:$G$1048576,'C. a Pagar'!$D$7:$D$1048576,'FC 180'!$B100,'C. a Pagar'!$C$7:$C$1048576,'FC 180'!Y$5)</f>
        <v>0</v>
      </c>
      <c r="Z100" s="174">
        <f>SUMIFS('C. a Pagar'!$G$7:$G$1048576,'C. a Pagar'!$D$7:$D$1048576,'FC 180'!$B100,'C. a Pagar'!$C$7:$C$1048576,'FC 180'!Z$5)</f>
        <v>0</v>
      </c>
      <c r="AA100" s="174">
        <f>SUMIFS('C. a Pagar'!$G$7:$G$1048576,'C. a Pagar'!$D$7:$D$1048576,'FC 180'!$B100,'C. a Pagar'!$C$7:$C$1048576,'FC 180'!AA$5)</f>
        <v>0</v>
      </c>
      <c r="AB100" s="174">
        <f>SUMIFS('C. a Pagar'!$G$7:$G$1048576,'C. a Pagar'!$D$7:$D$1048576,'FC 180'!$B100,'C. a Pagar'!$C$7:$C$1048576,'FC 180'!AB$5)</f>
        <v>0</v>
      </c>
      <c r="AC100" s="174">
        <f>SUMIFS('C. a Pagar'!$G$7:$G$1048576,'C. a Pagar'!$D$7:$D$1048576,'FC 180'!$B100,'C. a Pagar'!$C$7:$C$1048576,'FC 180'!AC$5)</f>
        <v>0</v>
      </c>
      <c r="AD100" s="174">
        <f>SUMIFS('C. a Pagar'!$G$7:$G$1048576,'C. a Pagar'!$D$7:$D$1048576,'FC 180'!$B100,'C. a Pagar'!$C$7:$C$1048576,'FC 180'!AD$5)</f>
        <v>0</v>
      </c>
      <c r="AE100" s="174">
        <f>SUMIFS('C. a Pagar'!$G$7:$G$1048576,'C. a Pagar'!$D$7:$D$1048576,'FC 180'!$B100,'C. a Pagar'!$C$7:$C$1048576,'FC 180'!AE$5)</f>
        <v>700</v>
      </c>
      <c r="AF100" s="174">
        <f>SUMIFS('C. a Pagar'!$G$7:$G$1048576,'C. a Pagar'!$D$7:$D$1048576,'FC 180'!$B100,'C. a Pagar'!$C$7:$C$1048576,'FC 180'!AF$5)</f>
        <v>0</v>
      </c>
      <c r="AG100" s="174">
        <f>SUMIFS('C. a Pagar'!$G$7:$G$1048576,'C. a Pagar'!$D$7:$D$1048576,'FC 180'!$B100,'C. a Pagar'!$C$7:$C$1048576,'FC 180'!AG$5)</f>
        <v>0</v>
      </c>
      <c r="AH100" s="174">
        <f>SUMIFS('C. a Pagar'!$G$7:$G$1048576,'C. a Pagar'!$D$7:$D$1048576,'FC 180'!$B100,'C. a Pagar'!$C$7:$C$1048576,'FC 180'!AH$5)</f>
        <v>0</v>
      </c>
      <c r="AI100" s="174">
        <f>SUMIFS('C. a Pagar'!$G$7:$G$1048576,'C. a Pagar'!$D$7:$D$1048576,'FC 180'!$B100,'C. a Pagar'!$C$7:$C$1048576,'FC 180'!AI$5)</f>
        <v>0</v>
      </c>
      <c r="AJ100" s="179">
        <f t="shared" si="138"/>
        <v>2100</v>
      </c>
      <c r="AK100" s="174">
        <f>SUMIFS('C. a Pagar'!$G$7:$G$1048576,'C. a Pagar'!$D$7:$D$1048576,'FC 180'!$B100,'C. a Pagar'!$C$7:$C$1048576,'FC 180'!AK$5)</f>
        <v>0</v>
      </c>
      <c r="AL100" s="174">
        <f>SUMIFS('C. a Pagar'!$G$7:$G$1048576,'C. a Pagar'!$D$7:$D$1048576,'FC 180'!$B100,'C. a Pagar'!$C$7:$C$1048576,'FC 180'!AL$5)</f>
        <v>0</v>
      </c>
      <c r="AM100" s="174">
        <f>SUMIFS('C. a Pagar'!$G$7:$G$1048576,'C. a Pagar'!$D$7:$D$1048576,'FC 180'!$B100,'C. a Pagar'!$C$7:$C$1048576,'FC 180'!AM$5)</f>
        <v>700</v>
      </c>
      <c r="AN100" s="174">
        <f>SUMIFS('C. a Pagar'!$G$7:$G$1048576,'C. a Pagar'!$D$7:$D$1048576,'FC 180'!$B100,'C. a Pagar'!$C$7:$C$1048576,'FC 180'!AN$5)</f>
        <v>0</v>
      </c>
      <c r="AO100" s="174">
        <f>SUMIFS('C. a Pagar'!$G$7:$G$1048576,'C. a Pagar'!$D$7:$D$1048576,'FC 180'!$B100,'C. a Pagar'!$C$7:$C$1048576,'FC 180'!AO$5)</f>
        <v>0</v>
      </c>
      <c r="AP100" s="174">
        <f>SUMIFS('C. a Pagar'!$G$7:$G$1048576,'C. a Pagar'!$D$7:$D$1048576,'FC 180'!$B100,'C. a Pagar'!$C$7:$C$1048576,'FC 180'!AP$5)</f>
        <v>0</v>
      </c>
      <c r="AQ100" s="174">
        <f>SUMIFS('C. a Pagar'!$G$7:$G$1048576,'C. a Pagar'!$D$7:$D$1048576,'FC 180'!$B100,'C. a Pagar'!$C$7:$C$1048576,'FC 180'!AQ$5)</f>
        <v>0</v>
      </c>
      <c r="AR100" s="174">
        <f>SUMIFS('C. a Pagar'!$G$7:$G$1048576,'C. a Pagar'!$D$7:$D$1048576,'FC 180'!$B100,'C. a Pagar'!$C$7:$C$1048576,'FC 180'!AR$5)</f>
        <v>0</v>
      </c>
      <c r="AS100" s="174">
        <f>SUMIFS('C. a Pagar'!$G$7:$G$1048576,'C. a Pagar'!$D$7:$D$1048576,'FC 180'!$B100,'C. a Pagar'!$C$7:$C$1048576,'FC 180'!AS$5)</f>
        <v>0</v>
      </c>
      <c r="AT100" s="174">
        <f>SUMIFS('C. a Pagar'!$G$7:$G$1048576,'C. a Pagar'!$D$7:$D$1048576,'FC 180'!$B100,'C. a Pagar'!$C$7:$C$1048576,'FC 180'!AT$5)</f>
        <v>700</v>
      </c>
      <c r="AU100" s="174">
        <f>SUMIFS('C. a Pagar'!$G$7:$G$1048576,'C. a Pagar'!$D$7:$D$1048576,'FC 180'!$B100,'C. a Pagar'!$C$7:$C$1048576,'FC 180'!AU$5)</f>
        <v>0</v>
      </c>
      <c r="AV100" s="174">
        <f>SUMIFS('C. a Pagar'!$G$7:$G$1048576,'C. a Pagar'!$D$7:$D$1048576,'FC 180'!$B100,'C. a Pagar'!$C$7:$C$1048576,'FC 180'!AV$5)</f>
        <v>0</v>
      </c>
      <c r="AW100" s="174">
        <f>SUMIFS('C. a Pagar'!$G$7:$G$1048576,'C. a Pagar'!$D$7:$D$1048576,'FC 180'!$B100,'C. a Pagar'!$C$7:$C$1048576,'FC 180'!AW$5)</f>
        <v>0</v>
      </c>
      <c r="AX100" s="174">
        <f>SUMIFS('C. a Pagar'!$G$7:$G$1048576,'C. a Pagar'!$D$7:$D$1048576,'FC 180'!$B100,'C. a Pagar'!$C$7:$C$1048576,'FC 180'!AX$5)</f>
        <v>0</v>
      </c>
      <c r="AY100" s="174">
        <f>SUMIFS('C. a Pagar'!$G$7:$G$1048576,'C. a Pagar'!$D$7:$D$1048576,'FC 180'!$B100,'C. a Pagar'!$C$7:$C$1048576,'FC 180'!AY$5)</f>
        <v>0</v>
      </c>
      <c r="AZ100" s="174">
        <f>SUMIFS('C. a Pagar'!$G$7:$G$1048576,'C. a Pagar'!$D$7:$D$1048576,'FC 180'!$B100,'C. a Pagar'!$C$7:$C$1048576,'FC 180'!AZ$5)</f>
        <v>0</v>
      </c>
      <c r="BA100" s="174">
        <f>SUMIFS('C. a Pagar'!$G$7:$G$1048576,'C. a Pagar'!$D$7:$D$1048576,'FC 180'!$B100,'C. a Pagar'!$C$7:$C$1048576,'FC 180'!BA$5)</f>
        <v>700</v>
      </c>
      <c r="BB100" s="174">
        <f>SUMIFS('C. a Pagar'!$G$7:$G$1048576,'C. a Pagar'!$D$7:$D$1048576,'FC 180'!$B100,'C. a Pagar'!$C$7:$C$1048576,'FC 180'!BB$5)</f>
        <v>0</v>
      </c>
      <c r="BC100" s="174">
        <f>SUMIFS('C. a Pagar'!$G$7:$G$1048576,'C. a Pagar'!$D$7:$D$1048576,'FC 180'!$B100,'C. a Pagar'!$C$7:$C$1048576,'FC 180'!BC$5)</f>
        <v>0</v>
      </c>
      <c r="BD100" s="174">
        <f>SUMIFS('C. a Pagar'!$G$7:$G$1048576,'C. a Pagar'!$D$7:$D$1048576,'FC 180'!$B100,'C. a Pagar'!$C$7:$C$1048576,'FC 180'!BD$5)</f>
        <v>0</v>
      </c>
      <c r="BE100" s="174">
        <f>SUMIFS('C. a Pagar'!$G$7:$G$1048576,'C. a Pagar'!$D$7:$D$1048576,'FC 180'!$B100,'C. a Pagar'!$C$7:$C$1048576,'FC 180'!BE$5)</f>
        <v>0</v>
      </c>
      <c r="BF100" s="174">
        <f>SUMIFS('C. a Pagar'!$G$7:$G$1048576,'C. a Pagar'!$D$7:$D$1048576,'FC 180'!$B100,'C. a Pagar'!$C$7:$C$1048576,'FC 180'!BF$5)</f>
        <v>0</v>
      </c>
      <c r="BG100" s="174">
        <f>SUMIFS('C. a Pagar'!$G$7:$G$1048576,'C. a Pagar'!$D$7:$D$1048576,'FC 180'!$B100,'C. a Pagar'!$C$7:$C$1048576,'FC 180'!BG$5)</f>
        <v>0</v>
      </c>
      <c r="BH100" s="174">
        <f>SUMIFS('C. a Pagar'!$G$7:$G$1048576,'C. a Pagar'!$D$7:$D$1048576,'FC 180'!$B100,'C. a Pagar'!$C$7:$C$1048576,'FC 180'!BH$5)</f>
        <v>700</v>
      </c>
      <c r="BI100" s="174">
        <f>SUMIFS('C. a Pagar'!$G$7:$G$1048576,'C. a Pagar'!$D$7:$D$1048576,'FC 180'!$B100,'C. a Pagar'!$C$7:$C$1048576,'FC 180'!BI$5)</f>
        <v>0</v>
      </c>
      <c r="BJ100" s="174">
        <f>SUMIFS('C. a Pagar'!$G$7:$G$1048576,'C. a Pagar'!$D$7:$D$1048576,'FC 180'!$B100,'C. a Pagar'!$C$7:$C$1048576,'FC 180'!BJ$5)</f>
        <v>0</v>
      </c>
      <c r="BK100" s="174">
        <f>SUMIFS('C. a Pagar'!$G$7:$G$1048576,'C. a Pagar'!$D$7:$D$1048576,'FC 180'!$B100,'C. a Pagar'!$C$7:$C$1048576,'FC 180'!BK$5)</f>
        <v>0</v>
      </c>
      <c r="BL100" s="174">
        <f>SUMIFS('C. a Pagar'!$G$7:$G$1048576,'C. a Pagar'!$D$7:$D$1048576,'FC 180'!$B100,'C. a Pagar'!$C$7:$C$1048576,'FC 180'!BL$5)</f>
        <v>0</v>
      </c>
      <c r="BM100" s="174">
        <f>SUMIFS('C. a Pagar'!$G$7:$G$1048576,'C. a Pagar'!$D$7:$D$1048576,'FC 180'!$B100,'C. a Pagar'!$C$7:$C$1048576,'FC 180'!BM$5)</f>
        <v>0</v>
      </c>
      <c r="BN100" s="174">
        <f>SUMIFS('C. a Pagar'!$G$7:$G$1048576,'C. a Pagar'!$D$7:$D$1048576,'FC 180'!$B100,'C. a Pagar'!$C$7:$C$1048576,'FC 180'!BN$5)</f>
        <v>0</v>
      </c>
      <c r="BO100" s="179">
        <f t="shared" si="139"/>
        <v>2800</v>
      </c>
      <c r="BP100" s="174"/>
      <c r="BQ100" s="174"/>
      <c r="BR100" s="174"/>
      <c r="BS100" s="174"/>
      <c r="BT100" s="174"/>
      <c r="BU100" s="174"/>
      <c r="BV100" s="174"/>
      <c r="BW100" s="174"/>
      <c r="BX100" s="174"/>
      <c r="BY100" s="174"/>
      <c r="BZ100" s="174"/>
      <c r="CA100" s="174"/>
      <c r="CB100" s="174"/>
      <c r="CC100" s="174"/>
      <c r="CD100" s="174"/>
      <c r="CE100" s="174"/>
      <c r="CF100" s="174"/>
      <c r="CG100" s="174"/>
      <c r="CH100" s="174"/>
      <c r="CI100" s="174"/>
      <c r="CJ100" s="174"/>
      <c r="CK100" s="174"/>
      <c r="CL100" s="174"/>
      <c r="CM100" s="174"/>
      <c r="CN100" s="174"/>
      <c r="CO100" s="174"/>
      <c r="CP100" s="174"/>
      <c r="CQ100" s="174"/>
      <c r="CR100" s="174"/>
      <c r="CS100" s="174"/>
      <c r="CT100" s="174"/>
      <c r="CU100" s="179">
        <f t="shared" si="140"/>
        <v>2800</v>
      </c>
      <c r="CV100" s="174"/>
      <c r="CW100" s="174"/>
      <c r="CX100" s="174"/>
      <c r="CY100" s="174"/>
      <c r="CZ100" s="174"/>
      <c r="DA100" s="174"/>
      <c r="DB100" s="174"/>
      <c r="DC100" s="174"/>
      <c r="DD100" s="174"/>
      <c r="DE100" s="174"/>
      <c r="DF100" s="174"/>
      <c r="DG100" s="174"/>
      <c r="DH100" s="174"/>
      <c r="DI100" s="174"/>
      <c r="DJ100" s="174"/>
      <c r="DK100" s="174"/>
      <c r="DL100" s="174"/>
      <c r="DM100" s="174"/>
      <c r="DN100" s="174"/>
      <c r="DO100" s="174"/>
      <c r="DP100" s="174"/>
      <c r="DQ100" s="174"/>
      <c r="DR100" s="174"/>
      <c r="DS100" s="174"/>
      <c r="DT100" s="174"/>
      <c r="DU100" s="174"/>
      <c r="DV100" s="174"/>
      <c r="DW100" s="174"/>
      <c r="DX100" s="174"/>
      <c r="DY100" s="174"/>
      <c r="DZ100" s="174"/>
      <c r="EA100" s="179">
        <f t="shared" si="141"/>
        <v>2800</v>
      </c>
      <c r="EB100" s="174"/>
      <c r="EC100" s="174"/>
      <c r="ED100" s="174"/>
      <c r="EE100" s="174"/>
      <c r="EF100" s="174"/>
      <c r="EG100" s="174"/>
      <c r="EH100" s="174"/>
      <c r="EI100" s="174"/>
      <c r="EJ100" s="174"/>
      <c r="EK100" s="174"/>
      <c r="EL100" s="174"/>
      <c r="EM100" s="174"/>
      <c r="EN100" s="174"/>
      <c r="EO100" s="174"/>
      <c r="EP100" s="174"/>
      <c r="EQ100" s="174"/>
      <c r="ER100" s="174"/>
      <c r="ES100" s="174"/>
      <c r="ET100" s="174"/>
      <c r="EU100" s="174"/>
      <c r="EV100" s="174"/>
      <c r="EW100" s="174"/>
      <c r="EX100" s="174"/>
      <c r="EY100" s="174"/>
      <c r="EZ100" s="174"/>
      <c r="FA100" s="174"/>
      <c r="FB100" s="174"/>
      <c r="FC100" s="174"/>
      <c r="FD100" s="179">
        <f t="shared" si="142"/>
        <v>2800</v>
      </c>
      <c r="FE100" s="174"/>
      <c r="FF100" s="174"/>
      <c r="FG100" s="174"/>
      <c r="FH100" s="174"/>
      <c r="FI100" s="174"/>
      <c r="FJ100" s="174"/>
      <c r="FK100" s="174"/>
      <c r="FL100" s="174"/>
      <c r="FM100" s="174"/>
      <c r="FN100" s="174"/>
      <c r="FO100" s="174"/>
      <c r="FP100" s="174"/>
      <c r="FQ100" s="174"/>
      <c r="FR100" s="174"/>
      <c r="FS100" s="174"/>
      <c r="FT100" s="174"/>
      <c r="FU100" s="174"/>
      <c r="FV100" s="174"/>
      <c r="FW100" s="174"/>
      <c r="FX100" s="174"/>
      <c r="FY100" s="174"/>
      <c r="FZ100" s="174"/>
      <c r="GA100" s="174"/>
      <c r="GB100" s="174"/>
      <c r="GC100" s="174"/>
      <c r="GD100" s="174"/>
      <c r="GE100" s="174"/>
      <c r="GF100" s="174"/>
      <c r="GG100" s="174"/>
      <c r="GH100" s="174"/>
      <c r="GI100" s="174"/>
      <c r="GJ100" s="179">
        <f t="shared" si="143"/>
        <v>0</v>
      </c>
      <c r="GK100" s="174"/>
      <c r="GL100" s="174"/>
      <c r="GM100" s="174"/>
      <c r="GN100" s="174"/>
      <c r="GO100" s="174"/>
      <c r="GP100" s="174"/>
      <c r="GQ100" s="174"/>
      <c r="GR100" s="174"/>
      <c r="GS100" s="174"/>
      <c r="GT100" s="174"/>
      <c r="GU100" s="174"/>
      <c r="GV100" s="174"/>
      <c r="GW100" s="174"/>
      <c r="GX100" s="174"/>
      <c r="GY100" s="174"/>
      <c r="GZ100" s="174"/>
      <c r="HA100" s="174"/>
      <c r="HB100" s="174"/>
      <c r="HC100" s="174"/>
      <c r="HD100" s="174"/>
      <c r="HE100" s="174"/>
      <c r="HF100" s="174"/>
      <c r="HG100" s="174"/>
      <c r="HH100" s="174"/>
      <c r="HI100" s="174"/>
      <c r="HJ100" s="174"/>
      <c r="HK100" s="174"/>
      <c r="HL100" s="174"/>
      <c r="HM100" s="174"/>
      <c r="HN100" s="174"/>
    </row>
    <row r="101" spans="1:222" hidden="1" outlineLevel="1" x14ac:dyDescent="0.25">
      <c r="A101" s="53">
        <v>96</v>
      </c>
      <c r="B101" s="222" t="str">
        <f>VLOOKUP(A101,Config!$A$8:$B$176,2,0)</f>
        <v>SERVIÇOS PRESTADOS PJ</v>
      </c>
      <c r="C101" s="223"/>
      <c r="D101" s="61"/>
      <c r="E101" s="174">
        <f>SUMIFS('C. a Pagar'!$G$7:$G$1048576,'C. a Pagar'!$D$7:$D$1048576,'FC 180'!$B101,'C. a Pagar'!$C$7:$C$1048576,'FC 180'!E$5)</f>
        <v>0</v>
      </c>
      <c r="F101" s="174">
        <f>SUMIFS('C. a Pagar'!$G$7:$G$1048576,'C. a Pagar'!$D$7:$D$1048576,'FC 180'!$B101,'C. a Pagar'!$C$7:$C$1048576,'FC 180'!F$5)</f>
        <v>0</v>
      </c>
      <c r="G101" s="174">
        <f>SUMIFS('C. a Pagar'!$G$7:$G$1048576,'C. a Pagar'!$D$7:$D$1048576,'FC 180'!$B101,'C. a Pagar'!$C$7:$C$1048576,'FC 180'!G$5)</f>
        <v>0</v>
      </c>
      <c r="H101" s="174">
        <f>SUMIFS('C. a Pagar'!$G$7:$G$1048576,'C. a Pagar'!$D$7:$D$1048576,'FC 180'!$B101,'C. a Pagar'!$C$7:$C$1048576,'FC 180'!H$5)</f>
        <v>0</v>
      </c>
      <c r="I101" s="174">
        <f>SUMIFS('C. a Pagar'!$G$7:$G$1048576,'C. a Pagar'!$D$7:$D$1048576,'FC 180'!$B101,'C. a Pagar'!$C$7:$C$1048576,'FC 180'!I$5)</f>
        <v>0</v>
      </c>
      <c r="J101" s="174">
        <f>SUMIFS('C. a Pagar'!$G$7:$G$1048576,'C. a Pagar'!$D$7:$D$1048576,'FC 180'!$B101,'C. a Pagar'!$C$7:$C$1048576,'FC 180'!J$5)</f>
        <v>0</v>
      </c>
      <c r="K101" s="174">
        <f>SUMIFS('C. a Pagar'!$G$7:$G$1048576,'C. a Pagar'!$D$7:$D$1048576,'FC 180'!$B101,'C. a Pagar'!$C$7:$C$1048576,'FC 180'!K$5)</f>
        <v>0</v>
      </c>
      <c r="L101" s="174">
        <f>SUMIFS('C. a Pagar'!$G$7:$G$1048576,'C. a Pagar'!$D$7:$D$1048576,'FC 180'!$B101,'C. a Pagar'!$C$7:$C$1048576,'FC 180'!L$5)</f>
        <v>0</v>
      </c>
      <c r="M101" s="174">
        <f>SUMIFS('C. a Pagar'!$G$7:$G$1048576,'C. a Pagar'!$D$7:$D$1048576,'FC 180'!$B101,'C. a Pagar'!$C$7:$C$1048576,'FC 180'!M$5)</f>
        <v>0</v>
      </c>
      <c r="N101" s="174">
        <f>SUMIFS('C. a Pagar'!$G$7:$G$1048576,'C. a Pagar'!$D$7:$D$1048576,'FC 180'!$B101,'C. a Pagar'!$C$7:$C$1048576,'FC 180'!N$5)</f>
        <v>0</v>
      </c>
      <c r="O101" s="174">
        <f>SUMIFS('C. a Pagar'!$G$7:$G$1048576,'C. a Pagar'!$D$7:$D$1048576,'FC 180'!$B101,'C. a Pagar'!$C$7:$C$1048576,'FC 180'!O$5)</f>
        <v>0</v>
      </c>
      <c r="P101" s="174">
        <f>SUMIFS('C. a Pagar'!$G$7:$G$1048576,'C. a Pagar'!$D$7:$D$1048576,'FC 180'!$B101,'C. a Pagar'!$C$7:$C$1048576,'FC 180'!P$5)</f>
        <v>0</v>
      </c>
      <c r="Q101" s="174">
        <f>SUMIFS('C. a Pagar'!$G$7:$G$1048576,'C. a Pagar'!$D$7:$D$1048576,'FC 180'!$B101,'C. a Pagar'!$C$7:$C$1048576,'FC 180'!Q$5)</f>
        <v>0</v>
      </c>
      <c r="R101" s="174">
        <f>SUMIFS('C. a Pagar'!$G$7:$G$1048576,'C. a Pagar'!$D$7:$D$1048576,'FC 180'!$B101,'C. a Pagar'!$C$7:$C$1048576,'FC 180'!R$5)</f>
        <v>0</v>
      </c>
      <c r="S101" s="174">
        <f>SUMIFS('C. a Pagar'!$G$7:$G$1048576,'C. a Pagar'!$D$7:$D$1048576,'FC 180'!$B101,'C. a Pagar'!$C$7:$C$1048576,'FC 180'!S$5)</f>
        <v>0</v>
      </c>
      <c r="T101" s="174">
        <f>SUMIFS('C. a Pagar'!$G$7:$G$1048576,'C. a Pagar'!$D$7:$D$1048576,'FC 180'!$B101,'C. a Pagar'!$C$7:$C$1048576,'FC 180'!T$5)</f>
        <v>0</v>
      </c>
      <c r="U101" s="174">
        <f>SUMIFS('C. a Pagar'!$G$7:$G$1048576,'C. a Pagar'!$D$7:$D$1048576,'FC 180'!$B101,'C. a Pagar'!$C$7:$C$1048576,'FC 180'!U$5)</f>
        <v>0</v>
      </c>
      <c r="V101" s="174">
        <f>SUMIFS('C. a Pagar'!$G$7:$G$1048576,'C. a Pagar'!$D$7:$D$1048576,'FC 180'!$B101,'C. a Pagar'!$C$7:$C$1048576,'FC 180'!V$5)</f>
        <v>0</v>
      </c>
      <c r="W101" s="174">
        <f>SUMIFS('C. a Pagar'!$G$7:$G$1048576,'C. a Pagar'!$D$7:$D$1048576,'FC 180'!$B101,'C. a Pagar'!$C$7:$C$1048576,'FC 180'!W$5)</f>
        <v>0</v>
      </c>
      <c r="X101" s="174">
        <f>SUMIFS('C. a Pagar'!$G$7:$G$1048576,'C. a Pagar'!$D$7:$D$1048576,'FC 180'!$B101,'C. a Pagar'!$C$7:$C$1048576,'FC 180'!X$5)</f>
        <v>0</v>
      </c>
      <c r="Y101" s="174">
        <f>SUMIFS('C. a Pagar'!$G$7:$G$1048576,'C. a Pagar'!$D$7:$D$1048576,'FC 180'!$B101,'C. a Pagar'!$C$7:$C$1048576,'FC 180'!Y$5)</f>
        <v>0</v>
      </c>
      <c r="Z101" s="174">
        <f>SUMIFS('C. a Pagar'!$G$7:$G$1048576,'C. a Pagar'!$D$7:$D$1048576,'FC 180'!$B101,'C. a Pagar'!$C$7:$C$1048576,'FC 180'!Z$5)</f>
        <v>0</v>
      </c>
      <c r="AA101" s="174">
        <f>SUMIFS('C. a Pagar'!$G$7:$G$1048576,'C. a Pagar'!$D$7:$D$1048576,'FC 180'!$B101,'C. a Pagar'!$C$7:$C$1048576,'FC 180'!AA$5)</f>
        <v>0</v>
      </c>
      <c r="AB101" s="174">
        <f>SUMIFS('C. a Pagar'!$G$7:$G$1048576,'C. a Pagar'!$D$7:$D$1048576,'FC 180'!$B101,'C. a Pagar'!$C$7:$C$1048576,'FC 180'!AB$5)</f>
        <v>0</v>
      </c>
      <c r="AC101" s="174">
        <f>SUMIFS('C. a Pagar'!$G$7:$G$1048576,'C. a Pagar'!$D$7:$D$1048576,'FC 180'!$B101,'C. a Pagar'!$C$7:$C$1048576,'FC 180'!AC$5)</f>
        <v>0</v>
      </c>
      <c r="AD101" s="174">
        <f>SUMIFS('C. a Pagar'!$G$7:$G$1048576,'C. a Pagar'!$D$7:$D$1048576,'FC 180'!$B101,'C. a Pagar'!$C$7:$C$1048576,'FC 180'!AD$5)</f>
        <v>0</v>
      </c>
      <c r="AE101" s="174">
        <f>SUMIFS('C. a Pagar'!$G$7:$G$1048576,'C. a Pagar'!$D$7:$D$1048576,'FC 180'!$B101,'C. a Pagar'!$C$7:$C$1048576,'FC 180'!AE$5)</f>
        <v>0</v>
      </c>
      <c r="AF101" s="174">
        <f>SUMIFS('C. a Pagar'!$G$7:$G$1048576,'C. a Pagar'!$D$7:$D$1048576,'FC 180'!$B101,'C. a Pagar'!$C$7:$C$1048576,'FC 180'!AF$5)</f>
        <v>0</v>
      </c>
      <c r="AG101" s="174">
        <f>SUMIFS('C. a Pagar'!$G$7:$G$1048576,'C. a Pagar'!$D$7:$D$1048576,'FC 180'!$B101,'C. a Pagar'!$C$7:$C$1048576,'FC 180'!AG$5)</f>
        <v>0</v>
      </c>
      <c r="AH101" s="174">
        <f>SUMIFS('C. a Pagar'!$G$7:$G$1048576,'C. a Pagar'!$D$7:$D$1048576,'FC 180'!$B101,'C. a Pagar'!$C$7:$C$1048576,'FC 180'!AH$5)</f>
        <v>0</v>
      </c>
      <c r="AI101" s="174">
        <f>SUMIFS('C. a Pagar'!$G$7:$G$1048576,'C. a Pagar'!$D$7:$D$1048576,'FC 180'!$B101,'C. a Pagar'!$C$7:$C$1048576,'FC 180'!AI$5)</f>
        <v>0</v>
      </c>
      <c r="AJ101" s="180">
        <f t="shared" si="138"/>
        <v>0</v>
      </c>
      <c r="AK101" s="174">
        <f>SUMIFS('C. a Pagar'!$G$7:$G$1048576,'C. a Pagar'!$D$7:$D$1048576,'FC 180'!$B101,'C. a Pagar'!$C$7:$C$1048576,'FC 180'!AK$5)</f>
        <v>0</v>
      </c>
      <c r="AL101" s="174">
        <f>SUMIFS('C. a Pagar'!$G$7:$G$1048576,'C. a Pagar'!$D$7:$D$1048576,'FC 180'!$B101,'C. a Pagar'!$C$7:$C$1048576,'FC 180'!AL$5)</f>
        <v>0</v>
      </c>
      <c r="AM101" s="174">
        <f>SUMIFS('C. a Pagar'!$G$7:$G$1048576,'C. a Pagar'!$D$7:$D$1048576,'FC 180'!$B101,'C. a Pagar'!$C$7:$C$1048576,'FC 180'!AM$5)</f>
        <v>0</v>
      </c>
      <c r="AN101" s="174">
        <f>SUMIFS('C. a Pagar'!$G$7:$G$1048576,'C. a Pagar'!$D$7:$D$1048576,'FC 180'!$B101,'C. a Pagar'!$C$7:$C$1048576,'FC 180'!AN$5)</f>
        <v>0</v>
      </c>
      <c r="AO101" s="174">
        <f>SUMIFS('C. a Pagar'!$G$7:$G$1048576,'C. a Pagar'!$D$7:$D$1048576,'FC 180'!$B101,'C. a Pagar'!$C$7:$C$1048576,'FC 180'!AO$5)</f>
        <v>0</v>
      </c>
      <c r="AP101" s="174">
        <f>SUMIFS('C. a Pagar'!$G$7:$G$1048576,'C. a Pagar'!$D$7:$D$1048576,'FC 180'!$B101,'C. a Pagar'!$C$7:$C$1048576,'FC 180'!AP$5)</f>
        <v>0</v>
      </c>
      <c r="AQ101" s="174">
        <f>SUMIFS('C. a Pagar'!$G$7:$G$1048576,'C. a Pagar'!$D$7:$D$1048576,'FC 180'!$B101,'C. a Pagar'!$C$7:$C$1048576,'FC 180'!AQ$5)</f>
        <v>0</v>
      </c>
      <c r="AR101" s="174">
        <f>SUMIFS('C. a Pagar'!$G$7:$G$1048576,'C. a Pagar'!$D$7:$D$1048576,'FC 180'!$B101,'C. a Pagar'!$C$7:$C$1048576,'FC 180'!AR$5)</f>
        <v>0</v>
      </c>
      <c r="AS101" s="174">
        <f>SUMIFS('C. a Pagar'!$G$7:$G$1048576,'C. a Pagar'!$D$7:$D$1048576,'FC 180'!$B101,'C. a Pagar'!$C$7:$C$1048576,'FC 180'!AS$5)</f>
        <v>0</v>
      </c>
      <c r="AT101" s="174">
        <f>SUMIFS('C. a Pagar'!$G$7:$G$1048576,'C. a Pagar'!$D$7:$D$1048576,'FC 180'!$B101,'C. a Pagar'!$C$7:$C$1048576,'FC 180'!AT$5)</f>
        <v>0</v>
      </c>
      <c r="AU101" s="174">
        <f>SUMIFS('C. a Pagar'!$G$7:$G$1048576,'C. a Pagar'!$D$7:$D$1048576,'FC 180'!$B101,'C. a Pagar'!$C$7:$C$1048576,'FC 180'!AU$5)</f>
        <v>0</v>
      </c>
      <c r="AV101" s="174">
        <f>SUMIFS('C. a Pagar'!$G$7:$G$1048576,'C. a Pagar'!$D$7:$D$1048576,'FC 180'!$B101,'C. a Pagar'!$C$7:$C$1048576,'FC 180'!AV$5)</f>
        <v>0</v>
      </c>
      <c r="AW101" s="174">
        <f>SUMIFS('C. a Pagar'!$G$7:$G$1048576,'C. a Pagar'!$D$7:$D$1048576,'FC 180'!$B101,'C. a Pagar'!$C$7:$C$1048576,'FC 180'!AW$5)</f>
        <v>0</v>
      </c>
      <c r="AX101" s="174">
        <f>SUMIFS('C. a Pagar'!$G$7:$G$1048576,'C. a Pagar'!$D$7:$D$1048576,'FC 180'!$B101,'C. a Pagar'!$C$7:$C$1048576,'FC 180'!AX$5)</f>
        <v>0</v>
      </c>
      <c r="AY101" s="174">
        <f>SUMIFS('C. a Pagar'!$G$7:$G$1048576,'C. a Pagar'!$D$7:$D$1048576,'FC 180'!$B101,'C. a Pagar'!$C$7:$C$1048576,'FC 180'!AY$5)</f>
        <v>0</v>
      </c>
      <c r="AZ101" s="174">
        <f>SUMIFS('C. a Pagar'!$G$7:$G$1048576,'C. a Pagar'!$D$7:$D$1048576,'FC 180'!$B101,'C. a Pagar'!$C$7:$C$1048576,'FC 180'!AZ$5)</f>
        <v>0</v>
      </c>
      <c r="BA101" s="174">
        <f>SUMIFS('C. a Pagar'!$G$7:$G$1048576,'C. a Pagar'!$D$7:$D$1048576,'FC 180'!$B101,'C. a Pagar'!$C$7:$C$1048576,'FC 180'!BA$5)</f>
        <v>0</v>
      </c>
      <c r="BB101" s="174">
        <f>SUMIFS('C. a Pagar'!$G$7:$G$1048576,'C. a Pagar'!$D$7:$D$1048576,'FC 180'!$B101,'C. a Pagar'!$C$7:$C$1048576,'FC 180'!BB$5)</f>
        <v>0</v>
      </c>
      <c r="BC101" s="174">
        <f>SUMIFS('C. a Pagar'!$G$7:$G$1048576,'C. a Pagar'!$D$7:$D$1048576,'FC 180'!$B101,'C. a Pagar'!$C$7:$C$1048576,'FC 180'!BC$5)</f>
        <v>0</v>
      </c>
      <c r="BD101" s="174">
        <f>SUMIFS('C. a Pagar'!$G$7:$G$1048576,'C. a Pagar'!$D$7:$D$1048576,'FC 180'!$B101,'C. a Pagar'!$C$7:$C$1048576,'FC 180'!BD$5)</f>
        <v>0</v>
      </c>
      <c r="BE101" s="174">
        <f>SUMIFS('C. a Pagar'!$G$7:$G$1048576,'C. a Pagar'!$D$7:$D$1048576,'FC 180'!$B101,'C. a Pagar'!$C$7:$C$1048576,'FC 180'!BE$5)</f>
        <v>0</v>
      </c>
      <c r="BF101" s="174">
        <f>SUMIFS('C. a Pagar'!$G$7:$G$1048576,'C. a Pagar'!$D$7:$D$1048576,'FC 180'!$B101,'C. a Pagar'!$C$7:$C$1048576,'FC 180'!BF$5)</f>
        <v>0</v>
      </c>
      <c r="BG101" s="174">
        <f>SUMIFS('C. a Pagar'!$G$7:$G$1048576,'C. a Pagar'!$D$7:$D$1048576,'FC 180'!$B101,'C. a Pagar'!$C$7:$C$1048576,'FC 180'!BG$5)</f>
        <v>0</v>
      </c>
      <c r="BH101" s="174">
        <f>SUMIFS('C. a Pagar'!$G$7:$G$1048576,'C. a Pagar'!$D$7:$D$1048576,'FC 180'!$B101,'C. a Pagar'!$C$7:$C$1048576,'FC 180'!BH$5)</f>
        <v>0</v>
      </c>
      <c r="BI101" s="174">
        <f>SUMIFS('C. a Pagar'!$G$7:$G$1048576,'C. a Pagar'!$D$7:$D$1048576,'FC 180'!$B101,'C. a Pagar'!$C$7:$C$1048576,'FC 180'!BI$5)</f>
        <v>0</v>
      </c>
      <c r="BJ101" s="174">
        <f>SUMIFS('C. a Pagar'!$G$7:$G$1048576,'C. a Pagar'!$D$7:$D$1048576,'FC 180'!$B101,'C. a Pagar'!$C$7:$C$1048576,'FC 180'!BJ$5)</f>
        <v>0</v>
      </c>
      <c r="BK101" s="174">
        <f>SUMIFS('C. a Pagar'!$G$7:$G$1048576,'C. a Pagar'!$D$7:$D$1048576,'FC 180'!$B101,'C. a Pagar'!$C$7:$C$1048576,'FC 180'!BK$5)</f>
        <v>0</v>
      </c>
      <c r="BL101" s="174">
        <f>SUMIFS('C. a Pagar'!$G$7:$G$1048576,'C. a Pagar'!$D$7:$D$1048576,'FC 180'!$B101,'C. a Pagar'!$C$7:$C$1048576,'FC 180'!BL$5)</f>
        <v>0</v>
      </c>
      <c r="BM101" s="174">
        <f>SUMIFS('C. a Pagar'!$G$7:$G$1048576,'C. a Pagar'!$D$7:$D$1048576,'FC 180'!$B101,'C. a Pagar'!$C$7:$C$1048576,'FC 180'!BM$5)</f>
        <v>0</v>
      </c>
      <c r="BN101" s="174">
        <f>SUMIFS('C. a Pagar'!$G$7:$G$1048576,'C. a Pagar'!$D$7:$D$1048576,'FC 180'!$B101,'C. a Pagar'!$C$7:$C$1048576,'FC 180'!BN$5)</f>
        <v>0</v>
      </c>
      <c r="BO101" s="180">
        <f t="shared" si="139"/>
        <v>0</v>
      </c>
      <c r="BP101" s="174"/>
      <c r="BQ101" s="174"/>
      <c r="BR101" s="174"/>
      <c r="BS101" s="174"/>
      <c r="BT101" s="174"/>
      <c r="BU101" s="174"/>
      <c r="BV101" s="174"/>
      <c r="BW101" s="174"/>
      <c r="BX101" s="174"/>
      <c r="BY101" s="174"/>
      <c r="BZ101" s="174"/>
      <c r="CA101" s="174"/>
      <c r="CB101" s="174"/>
      <c r="CC101" s="174"/>
      <c r="CD101" s="174"/>
      <c r="CE101" s="174"/>
      <c r="CF101" s="174"/>
      <c r="CG101" s="174"/>
      <c r="CH101" s="174"/>
      <c r="CI101" s="174"/>
      <c r="CJ101" s="174"/>
      <c r="CK101" s="174"/>
      <c r="CL101" s="174"/>
      <c r="CM101" s="174"/>
      <c r="CN101" s="174"/>
      <c r="CO101" s="174"/>
      <c r="CP101" s="174"/>
      <c r="CQ101" s="174"/>
      <c r="CR101" s="174"/>
      <c r="CS101" s="174"/>
      <c r="CT101" s="174"/>
      <c r="CU101" s="180">
        <f t="shared" si="140"/>
        <v>0</v>
      </c>
      <c r="CV101" s="174"/>
      <c r="CW101" s="174"/>
      <c r="CX101" s="174"/>
      <c r="CY101" s="174"/>
      <c r="CZ101" s="174"/>
      <c r="DA101" s="174"/>
      <c r="DB101" s="174"/>
      <c r="DC101" s="174"/>
      <c r="DD101" s="174"/>
      <c r="DE101" s="174"/>
      <c r="DF101" s="174"/>
      <c r="DG101" s="174"/>
      <c r="DH101" s="174"/>
      <c r="DI101" s="174"/>
      <c r="DJ101" s="174"/>
      <c r="DK101" s="174"/>
      <c r="DL101" s="174"/>
      <c r="DM101" s="174"/>
      <c r="DN101" s="174"/>
      <c r="DO101" s="174"/>
      <c r="DP101" s="174"/>
      <c r="DQ101" s="174"/>
      <c r="DR101" s="174"/>
      <c r="DS101" s="174"/>
      <c r="DT101" s="174"/>
      <c r="DU101" s="174"/>
      <c r="DV101" s="174"/>
      <c r="DW101" s="174"/>
      <c r="DX101" s="174"/>
      <c r="DY101" s="174"/>
      <c r="DZ101" s="174"/>
      <c r="EA101" s="180">
        <f t="shared" si="141"/>
        <v>0</v>
      </c>
      <c r="EB101" s="174"/>
      <c r="EC101" s="174"/>
      <c r="ED101" s="174"/>
      <c r="EE101" s="174"/>
      <c r="EF101" s="174"/>
      <c r="EG101" s="174"/>
      <c r="EH101" s="174"/>
      <c r="EI101" s="174"/>
      <c r="EJ101" s="174"/>
      <c r="EK101" s="174"/>
      <c r="EL101" s="174"/>
      <c r="EM101" s="174"/>
      <c r="EN101" s="174"/>
      <c r="EO101" s="174"/>
      <c r="EP101" s="174"/>
      <c r="EQ101" s="174"/>
      <c r="ER101" s="174"/>
      <c r="ES101" s="174"/>
      <c r="ET101" s="174"/>
      <c r="EU101" s="174"/>
      <c r="EV101" s="174"/>
      <c r="EW101" s="174"/>
      <c r="EX101" s="174"/>
      <c r="EY101" s="174"/>
      <c r="EZ101" s="174"/>
      <c r="FA101" s="174"/>
      <c r="FB101" s="174"/>
      <c r="FC101" s="174"/>
      <c r="FD101" s="180">
        <f t="shared" si="142"/>
        <v>0</v>
      </c>
      <c r="FE101" s="174"/>
      <c r="FF101" s="174"/>
      <c r="FG101" s="174"/>
      <c r="FH101" s="174"/>
      <c r="FI101" s="174"/>
      <c r="FJ101" s="174"/>
      <c r="FK101" s="174"/>
      <c r="FL101" s="174"/>
      <c r="FM101" s="174"/>
      <c r="FN101" s="174"/>
      <c r="FO101" s="174"/>
      <c r="FP101" s="174"/>
      <c r="FQ101" s="174"/>
      <c r="FR101" s="174"/>
      <c r="FS101" s="174"/>
      <c r="FT101" s="174"/>
      <c r="FU101" s="174"/>
      <c r="FV101" s="174"/>
      <c r="FW101" s="174"/>
      <c r="FX101" s="174"/>
      <c r="FY101" s="174"/>
      <c r="FZ101" s="174"/>
      <c r="GA101" s="174"/>
      <c r="GB101" s="174"/>
      <c r="GC101" s="174"/>
      <c r="GD101" s="174"/>
      <c r="GE101" s="174"/>
      <c r="GF101" s="174"/>
      <c r="GG101" s="174"/>
      <c r="GH101" s="174"/>
      <c r="GI101" s="174"/>
      <c r="GJ101" s="180">
        <f t="shared" si="143"/>
        <v>0</v>
      </c>
      <c r="GK101" s="174"/>
      <c r="GL101" s="174"/>
      <c r="GM101" s="174"/>
      <c r="GN101" s="174"/>
      <c r="GO101" s="174"/>
      <c r="GP101" s="174"/>
      <c r="GQ101" s="174"/>
      <c r="GR101" s="174"/>
      <c r="GS101" s="174"/>
      <c r="GT101" s="174"/>
      <c r="GU101" s="174"/>
      <c r="GV101" s="174"/>
      <c r="GW101" s="174"/>
      <c r="GX101" s="174"/>
      <c r="GY101" s="174"/>
      <c r="GZ101" s="174"/>
      <c r="HA101" s="174"/>
      <c r="HB101" s="174"/>
      <c r="HC101" s="174"/>
      <c r="HD101" s="174"/>
      <c r="HE101" s="174"/>
      <c r="HF101" s="174"/>
      <c r="HG101" s="174"/>
      <c r="HH101" s="174"/>
      <c r="HI101" s="174"/>
      <c r="HJ101" s="174"/>
      <c r="HK101" s="174"/>
      <c r="HL101" s="174"/>
      <c r="HM101" s="174"/>
      <c r="HN101" s="174"/>
    </row>
    <row r="102" spans="1:222" ht="16.5" collapsed="1" thickBot="1" x14ac:dyDescent="0.3">
      <c r="A102" s="53">
        <v>97</v>
      </c>
      <c r="B102" s="270" t="s">
        <v>90</v>
      </c>
      <c r="C102" s="272"/>
      <c r="D102" s="61"/>
      <c r="E102" s="260">
        <f>SUM(E103:E124)</f>
        <v>0</v>
      </c>
      <c r="F102" s="260">
        <f t="shared" ref="F102:AJ102" si="144">SUM(F103:F124)</f>
        <v>0</v>
      </c>
      <c r="G102" s="260">
        <f t="shared" si="144"/>
        <v>0</v>
      </c>
      <c r="H102" s="260">
        <f t="shared" si="144"/>
        <v>0</v>
      </c>
      <c r="I102" s="260">
        <f t="shared" si="144"/>
        <v>0</v>
      </c>
      <c r="J102" s="260">
        <f t="shared" si="144"/>
        <v>0</v>
      </c>
      <c r="K102" s="260">
        <f t="shared" si="144"/>
        <v>0</v>
      </c>
      <c r="L102" s="260">
        <f t="shared" si="144"/>
        <v>0</v>
      </c>
      <c r="M102" s="260">
        <f t="shared" si="144"/>
        <v>0</v>
      </c>
      <c r="N102" s="260">
        <f t="shared" si="144"/>
        <v>0</v>
      </c>
      <c r="O102" s="260">
        <f t="shared" si="144"/>
        <v>0</v>
      </c>
      <c r="P102" s="260">
        <f t="shared" si="144"/>
        <v>0</v>
      </c>
      <c r="Q102" s="260">
        <f t="shared" si="144"/>
        <v>0</v>
      </c>
      <c r="R102" s="260">
        <f t="shared" si="144"/>
        <v>0</v>
      </c>
      <c r="S102" s="260">
        <f t="shared" si="144"/>
        <v>0</v>
      </c>
      <c r="T102" s="260">
        <f t="shared" si="144"/>
        <v>1058.83</v>
      </c>
      <c r="U102" s="260">
        <f t="shared" si="144"/>
        <v>0</v>
      </c>
      <c r="V102" s="260">
        <f t="shared" si="144"/>
        <v>0</v>
      </c>
      <c r="W102" s="260">
        <f t="shared" si="144"/>
        <v>0</v>
      </c>
      <c r="X102" s="260">
        <f t="shared" si="144"/>
        <v>0</v>
      </c>
      <c r="Y102" s="260">
        <f t="shared" si="144"/>
        <v>0</v>
      </c>
      <c r="Z102" s="260">
        <f t="shared" si="144"/>
        <v>0</v>
      </c>
      <c r="AA102" s="260">
        <f t="shared" si="144"/>
        <v>0</v>
      </c>
      <c r="AB102" s="260">
        <f t="shared" si="144"/>
        <v>9395</v>
      </c>
      <c r="AC102" s="260">
        <f t="shared" si="144"/>
        <v>0</v>
      </c>
      <c r="AD102" s="260">
        <f t="shared" si="144"/>
        <v>4000</v>
      </c>
      <c r="AE102" s="260">
        <f t="shared" si="144"/>
        <v>1007.44</v>
      </c>
      <c r="AF102" s="260">
        <f t="shared" si="144"/>
        <v>0</v>
      </c>
      <c r="AG102" s="260">
        <f t="shared" si="144"/>
        <v>0</v>
      </c>
      <c r="AH102" s="260">
        <f t="shared" si="144"/>
        <v>766.66</v>
      </c>
      <c r="AI102" s="260">
        <f t="shared" si="144"/>
        <v>0</v>
      </c>
      <c r="AJ102" s="282">
        <f t="shared" si="144"/>
        <v>16227.93</v>
      </c>
      <c r="AK102" s="260">
        <f t="shared" ref="AK102:BO102" si="145">SUM(AK103:AK124)</f>
        <v>0</v>
      </c>
      <c r="AL102" s="260">
        <f t="shared" si="145"/>
        <v>263.01</v>
      </c>
      <c r="AM102" s="260">
        <f t="shared" si="145"/>
        <v>0</v>
      </c>
      <c r="AN102" s="260">
        <f t="shared" si="145"/>
        <v>0</v>
      </c>
      <c r="AO102" s="260">
        <f t="shared" si="145"/>
        <v>0</v>
      </c>
      <c r="AP102" s="260">
        <f t="shared" si="145"/>
        <v>0</v>
      </c>
      <c r="AQ102" s="260">
        <f t="shared" si="145"/>
        <v>0</v>
      </c>
      <c r="AR102" s="260">
        <f t="shared" si="145"/>
        <v>0</v>
      </c>
      <c r="AS102" s="260">
        <f t="shared" si="145"/>
        <v>0</v>
      </c>
      <c r="AT102" s="260">
        <f t="shared" si="145"/>
        <v>0</v>
      </c>
      <c r="AU102" s="260">
        <f t="shared" si="145"/>
        <v>0</v>
      </c>
      <c r="AV102" s="260">
        <f t="shared" si="145"/>
        <v>1058.83</v>
      </c>
      <c r="AW102" s="260">
        <f t="shared" si="145"/>
        <v>0</v>
      </c>
      <c r="AX102" s="260">
        <f t="shared" si="145"/>
        <v>0</v>
      </c>
      <c r="AY102" s="260">
        <f t="shared" si="145"/>
        <v>0</v>
      </c>
      <c r="AZ102" s="260">
        <f t="shared" si="145"/>
        <v>0</v>
      </c>
      <c r="BA102" s="260">
        <f t="shared" si="145"/>
        <v>0</v>
      </c>
      <c r="BB102" s="260">
        <f t="shared" si="145"/>
        <v>0</v>
      </c>
      <c r="BC102" s="260">
        <f t="shared" si="145"/>
        <v>0</v>
      </c>
      <c r="BD102" s="260">
        <f t="shared" si="145"/>
        <v>0</v>
      </c>
      <c r="BE102" s="260">
        <f t="shared" si="145"/>
        <v>0</v>
      </c>
      <c r="BF102" s="260">
        <f t="shared" si="145"/>
        <v>0</v>
      </c>
      <c r="BG102" s="260">
        <f t="shared" si="145"/>
        <v>0</v>
      </c>
      <c r="BH102" s="260">
        <f t="shared" si="145"/>
        <v>0</v>
      </c>
      <c r="BI102" s="260">
        <f t="shared" si="145"/>
        <v>0</v>
      </c>
      <c r="BJ102" s="260">
        <f t="shared" si="145"/>
        <v>0</v>
      </c>
      <c r="BK102" s="260">
        <f t="shared" si="145"/>
        <v>766.66</v>
      </c>
      <c r="BL102" s="260">
        <f t="shared" si="145"/>
        <v>0</v>
      </c>
      <c r="BM102" s="260">
        <f>SUM(BM103:BM124)</f>
        <v>0</v>
      </c>
      <c r="BN102" s="260">
        <f>SUM(BN103:BN124)</f>
        <v>0</v>
      </c>
      <c r="BO102" s="282">
        <f t="shared" si="145"/>
        <v>2088.5</v>
      </c>
      <c r="BP102" s="260">
        <f t="shared" ref="BP102:CU102" si="146">SUM(BP103:BP124)</f>
        <v>0</v>
      </c>
      <c r="BQ102" s="260">
        <f t="shared" si="146"/>
        <v>0</v>
      </c>
      <c r="BR102" s="260">
        <f t="shared" si="146"/>
        <v>0</v>
      </c>
      <c r="BS102" s="260">
        <f t="shared" si="146"/>
        <v>0</v>
      </c>
      <c r="BT102" s="260">
        <f t="shared" si="146"/>
        <v>0</v>
      </c>
      <c r="BU102" s="260">
        <f t="shared" si="146"/>
        <v>0</v>
      </c>
      <c r="BV102" s="260">
        <f t="shared" si="146"/>
        <v>0</v>
      </c>
      <c r="BW102" s="260">
        <f t="shared" si="146"/>
        <v>0</v>
      </c>
      <c r="BX102" s="260">
        <f t="shared" si="146"/>
        <v>0</v>
      </c>
      <c r="BY102" s="260">
        <f t="shared" si="146"/>
        <v>0</v>
      </c>
      <c r="BZ102" s="260">
        <f t="shared" si="146"/>
        <v>0</v>
      </c>
      <c r="CA102" s="260">
        <f t="shared" si="146"/>
        <v>0</v>
      </c>
      <c r="CB102" s="260">
        <f t="shared" si="146"/>
        <v>0</v>
      </c>
      <c r="CC102" s="260">
        <f t="shared" si="146"/>
        <v>0</v>
      </c>
      <c r="CD102" s="260">
        <f t="shared" si="146"/>
        <v>0</v>
      </c>
      <c r="CE102" s="260">
        <f t="shared" si="146"/>
        <v>0</v>
      </c>
      <c r="CF102" s="260">
        <f t="shared" si="146"/>
        <v>0</v>
      </c>
      <c r="CG102" s="260">
        <f t="shared" si="146"/>
        <v>0</v>
      </c>
      <c r="CH102" s="260">
        <f t="shared" si="146"/>
        <v>0</v>
      </c>
      <c r="CI102" s="260">
        <f t="shared" si="146"/>
        <v>0</v>
      </c>
      <c r="CJ102" s="260">
        <f t="shared" si="146"/>
        <v>0</v>
      </c>
      <c r="CK102" s="260">
        <f t="shared" si="146"/>
        <v>0</v>
      </c>
      <c r="CL102" s="260">
        <f t="shared" si="146"/>
        <v>0</v>
      </c>
      <c r="CM102" s="260">
        <f t="shared" si="146"/>
        <v>0</v>
      </c>
      <c r="CN102" s="260">
        <f t="shared" si="146"/>
        <v>0</v>
      </c>
      <c r="CO102" s="260">
        <f t="shared" si="146"/>
        <v>0</v>
      </c>
      <c r="CP102" s="260">
        <f t="shared" si="146"/>
        <v>0</v>
      </c>
      <c r="CQ102" s="260">
        <f t="shared" si="146"/>
        <v>0</v>
      </c>
      <c r="CR102" s="260">
        <f t="shared" si="146"/>
        <v>0</v>
      </c>
      <c r="CS102" s="260">
        <f>SUM(CS103:CS124)</f>
        <v>0</v>
      </c>
      <c r="CT102" s="260">
        <f>SUM(CT103:CT124)</f>
        <v>0</v>
      </c>
      <c r="CU102" s="282">
        <f t="shared" si="146"/>
        <v>2088.5</v>
      </c>
      <c r="CV102" s="260">
        <f t="shared" ref="CV102:EA102" si="147">SUM(CV103:CV124)</f>
        <v>0</v>
      </c>
      <c r="CW102" s="260">
        <f t="shared" si="147"/>
        <v>0</v>
      </c>
      <c r="CX102" s="260">
        <f t="shared" si="147"/>
        <v>0</v>
      </c>
      <c r="CY102" s="260">
        <f t="shared" si="147"/>
        <v>0</v>
      </c>
      <c r="CZ102" s="260">
        <f t="shared" si="147"/>
        <v>0</v>
      </c>
      <c r="DA102" s="260">
        <f t="shared" si="147"/>
        <v>0</v>
      </c>
      <c r="DB102" s="260">
        <f t="shared" si="147"/>
        <v>0</v>
      </c>
      <c r="DC102" s="260">
        <f t="shared" si="147"/>
        <v>0</v>
      </c>
      <c r="DD102" s="260">
        <f t="shared" si="147"/>
        <v>0</v>
      </c>
      <c r="DE102" s="260">
        <f t="shared" si="147"/>
        <v>0</v>
      </c>
      <c r="DF102" s="260">
        <f t="shared" si="147"/>
        <v>0</v>
      </c>
      <c r="DG102" s="260">
        <f t="shared" si="147"/>
        <v>0</v>
      </c>
      <c r="DH102" s="260">
        <f t="shared" si="147"/>
        <v>0</v>
      </c>
      <c r="DI102" s="260">
        <f t="shared" si="147"/>
        <v>0</v>
      </c>
      <c r="DJ102" s="260">
        <f t="shared" si="147"/>
        <v>0</v>
      </c>
      <c r="DK102" s="260">
        <f t="shared" si="147"/>
        <v>0</v>
      </c>
      <c r="DL102" s="260">
        <f t="shared" si="147"/>
        <v>0</v>
      </c>
      <c r="DM102" s="260">
        <f t="shared" si="147"/>
        <v>0</v>
      </c>
      <c r="DN102" s="260">
        <f t="shared" si="147"/>
        <v>0</v>
      </c>
      <c r="DO102" s="260">
        <f t="shared" si="147"/>
        <v>0</v>
      </c>
      <c r="DP102" s="260">
        <f t="shared" si="147"/>
        <v>0</v>
      </c>
      <c r="DQ102" s="260">
        <f t="shared" si="147"/>
        <v>0</v>
      </c>
      <c r="DR102" s="260">
        <f t="shared" si="147"/>
        <v>0</v>
      </c>
      <c r="DS102" s="260">
        <f t="shared" si="147"/>
        <v>0</v>
      </c>
      <c r="DT102" s="260">
        <f t="shared" si="147"/>
        <v>0</v>
      </c>
      <c r="DU102" s="260">
        <f t="shared" si="147"/>
        <v>0</v>
      </c>
      <c r="DV102" s="260">
        <f t="shared" si="147"/>
        <v>0</v>
      </c>
      <c r="DW102" s="260">
        <f t="shared" si="147"/>
        <v>0</v>
      </c>
      <c r="DX102" s="260">
        <f>SUM(DX103:DX124)</f>
        <v>0</v>
      </c>
      <c r="DY102" s="260">
        <f>SUM(DY103:DY124)</f>
        <v>0</v>
      </c>
      <c r="DZ102" s="260">
        <f>SUM(DZ103:DZ124)</f>
        <v>0</v>
      </c>
      <c r="EA102" s="282">
        <f t="shared" si="147"/>
        <v>2088.5</v>
      </c>
      <c r="EB102" s="260">
        <f t="shared" ref="EB102:FD102" si="148">SUM(EB103:EB124)</f>
        <v>0</v>
      </c>
      <c r="EC102" s="260">
        <f t="shared" si="148"/>
        <v>0</v>
      </c>
      <c r="ED102" s="260">
        <f t="shared" si="148"/>
        <v>0</v>
      </c>
      <c r="EE102" s="260">
        <f t="shared" si="148"/>
        <v>0</v>
      </c>
      <c r="EF102" s="260">
        <f t="shared" si="148"/>
        <v>0</v>
      </c>
      <c r="EG102" s="260">
        <f t="shared" si="148"/>
        <v>0</v>
      </c>
      <c r="EH102" s="260">
        <f t="shared" si="148"/>
        <v>0</v>
      </c>
      <c r="EI102" s="260">
        <f t="shared" si="148"/>
        <v>0</v>
      </c>
      <c r="EJ102" s="260">
        <f t="shared" si="148"/>
        <v>0</v>
      </c>
      <c r="EK102" s="260">
        <f t="shared" si="148"/>
        <v>0</v>
      </c>
      <c r="EL102" s="260">
        <f t="shared" si="148"/>
        <v>0</v>
      </c>
      <c r="EM102" s="260">
        <f t="shared" si="148"/>
        <v>0</v>
      </c>
      <c r="EN102" s="260">
        <f t="shared" si="148"/>
        <v>0</v>
      </c>
      <c r="EO102" s="260">
        <f t="shared" si="148"/>
        <v>0</v>
      </c>
      <c r="EP102" s="260">
        <f t="shared" si="148"/>
        <v>0</v>
      </c>
      <c r="EQ102" s="260">
        <f t="shared" si="148"/>
        <v>0</v>
      </c>
      <c r="ER102" s="260">
        <f t="shared" si="148"/>
        <v>0</v>
      </c>
      <c r="ES102" s="260">
        <f t="shared" si="148"/>
        <v>0</v>
      </c>
      <c r="ET102" s="260">
        <f t="shared" si="148"/>
        <v>0</v>
      </c>
      <c r="EU102" s="260">
        <f t="shared" si="148"/>
        <v>0</v>
      </c>
      <c r="EV102" s="260">
        <f t="shared" si="148"/>
        <v>0</v>
      </c>
      <c r="EW102" s="260">
        <f t="shared" si="148"/>
        <v>0</v>
      </c>
      <c r="EX102" s="260">
        <f t="shared" si="148"/>
        <v>0</v>
      </c>
      <c r="EY102" s="260">
        <f t="shared" si="148"/>
        <v>0</v>
      </c>
      <c r="EZ102" s="260">
        <f t="shared" si="148"/>
        <v>0</v>
      </c>
      <c r="FA102" s="260">
        <f t="shared" si="148"/>
        <v>0</v>
      </c>
      <c r="FB102" s="260">
        <f t="shared" si="148"/>
        <v>0</v>
      </c>
      <c r="FC102" s="260">
        <f t="shared" si="148"/>
        <v>0</v>
      </c>
      <c r="FD102" s="282">
        <f t="shared" si="148"/>
        <v>2088.5</v>
      </c>
      <c r="FE102" s="260">
        <f t="shared" ref="FE102:GJ102" si="149">SUM(FE103:FE124)</f>
        <v>0</v>
      </c>
      <c r="FF102" s="260">
        <f t="shared" si="149"/>
        <v>0</v>
      </c>
      <c r="FG102" s="260">
        <f t="shared" si="149"/>
        <v>0</v>
      </c>
      <c r="FH102" s="260">
        <f t="shared" si="149"/>
        <v>0</v>
      </c>
      <c r="FI102" s="260">
        <f t="shared" si="149"/>
        <v>0</v>
      </c>
      <c r="FJ102" s="260">
        <f t="shared" si="149"/>
        <v>0</v>
      </c>
      <c r="FK102" s="260">
        <f t="shared" si="149"/>
        <v>0</v>
      </c>
      <c r="FL102" s="260">
        <f t="shared" si="149"/>
        <v>0</v>
      </c>
      <c r="FM102" s="260">
        <f t="shared" si="149"/>
        <v>0</v>
      </c>
      <c r="FN102" s="260">
        <f t="shared" si="149"/>
        <v>0</v>
      </c>
      <c r="FO102" s="260">
        <f t="shared" si="149"/>
        <v>0</v>
      </c>
      <c r="FP102" s="260">
        <f t="shared" si="149"/>
        <v>0</v>
      </c>
      <c r="FQ102" s="260">
        <f t="shared" si="149"/>
        <v>0</v>
      </c>
      <c r="FR102" s="260">
        <f t="shared" si="149"/>
        <v>0</v>
      </c>
      <c r="FS102" s="260">
        <f t="shared" si="149"/>
        <v>0</v>
      </c>
      <c r="FT102" s="260">
        <f t="shared" si="149"/>
        <v>0</v>
      </c>
      <c r="FU102" s="260">
        <f t="shared" si="149"/>
        <v>0</v>
      </c>
      <c r="FV102" s="260">
        <f t="shared" si="149"/>
        <v>0</v>
      </c>
      <c r="FW102" s="260">
        <f t="shared" si="149"/>
        <v>0</v>
      </c>
      <c r="FX102" s="260">
        <f t="shared" si="149"/>
        <v>0</v>
      </c>
      <c r="FY102" s="260">
        <f t="shared" si="149"/>
        <v>0</v>
      </c>
      <c r="FZ102" s="260">
        <f t="shared" si="149"/>
        <v>0</v>
      </c>
      <c r="GA102" s="260">
        <f t="shared" si="149"/>
        <v>0</v>
      </c>
      <c r="GB102" s="260">
        <f t="shared" si="149"/>
        <v>0</v>
      </c>
      <c r="GC102" s="260">
        <f t="shared" si="149"/>
        <v>0</v>
      </c>
      <c r="GD102" s="260">
        <f t="shared" si="149"/>
        <v>0</v>
      </c>
      <c r="GE102" s="260">
        <f t="shared" si="149"/>
        <v>0</v>
      </c>
      <c r="GF102" s="260">
        <f t="shared" si="149"/>
        <v>0</v>
      </c>
      <c r="GG102" s="260">
        <f t="shared" si="149"/>
        <v>0</v>
      </c>
      <c r="GH102" s="260">
        <f t="shared" si="149"/>
        <v>0</v>
      </c>
      <c r="GI102" s="260">
        <f>SUM(GI103:GI124)</f>
        <v>0</v>
      </c>
      <c r="GJ102" s="282">
        <f t="shared" si="149"/>
        <v>0</v>
      </c>
      <c r="GK102" s="260">
        <f t="shared" ref="GK102:HN102" si="150">SUM(GK103:GK124)</f>
        <v>0</v>
      </c>
      <c r="GL102" s="260">
        <f t="shared" si="150"/>
        <v>0</v>
      </c>
      <c r="GM102" s="260">
        <f t="shared" si="150"/>
        <v>0</v>
      </c>
      <c r="GN102" s="260">
        <f t="shared" si="150"/>
        <v>0</v>
      </c>
      <c r="GO102" s="260">
        <f t="shared" si="150"/>
        <v>0</v>
      </c>
      <c r="GP102" s="260">
        <f t="shared" si="150"/>
        <v>0</v>
      </c>
      <c r="GQ102" s="260">
        <f t="shared" si="150"/>
        <v>0</v>
      </c>
      <c r="GR102" s="260">
        <f t="shared" si="150"/>
        <v>0</v>
      </c>
      <c r="GS102" s="260">
        <f t="shared" si="150"/>
        <v>0</v>
      </c>
      <c r="GT102" s="260">
        <f t="shared" si="150"/>
        <v>0</v>
      </c>
      <c r="GU102" s="260">
        <f t="shared" si="150"/>
        <v>0</v>
      </c>
      <c r="GV102" s="260">
        <f t="shared" si="150"/>
        <v>0</v>
      </c>
      <c r="GW102" s="260">
        <f t="shared" si="150"/>
        <v>0</v>
      </c>
      <c r="GX102" s="260">
        <f t="shared" si="150"/>
        <v>0</v>
      </c>
      <c r="GY102" s="260">
        <f t="shared" si="150"/>
        <v>0</v>
      </c>
      <c r="GZ102" s="260">
        <f t="shared" si="150"/>
        <v>0</v>
      </c>
      <c r="HA102" s="260">
        <f t="shared" si="150"/>
        <v>0</v>
      </c>
      <c r="HB102" s="260">
        <f t="shared" si="150"/>
        <v>0</v>
      </c>
      <c r="HC102" s="260">
        <f t="shared" si="150"/>
        <v>0</v>
      </c>
      <c r="HD102" s="260">
        <f t="shared" si="150"/>
        <v>0</v>
      </c>
      <c r="HE102" s="260">
        <f t="shared" si="150"/>
        <v>0</v>
      </c>
      <c r="HF102" s="260">
        <f t="shared" si="150"/>
        <v>0</v>
      </c>
      <c r="HG102" s="260">
        <f t="shared" si="150"/>
        <v>0</v>
      </c>
      <c r="HH102" s="260">
        <f t="shared" si="150"/>
        <v>0</v>
      </c>
      <c r="HI102" s="260">
        <f t="shared" si="150"/>
        <v>0</v>
      </c>
      <c r="HJ102" s="260">
        <f t="shared" si="150"/>
        <v>0</v>
      </c>
      <c r="HK102" s="260">
        <f t="shared" si="150"/>
        <v>0</v>
      </c>
      <c r="HL102" s="260">
        <f t="shared" si="150"/>
        <v>0</v>
      </c>
      <c r="HM102" s="260">
        <f t="shared" si="150"/>
        <v>0</v>
      </c>
      <c r="HN102" s="260">
        <f t="shared" si="150"/>
        <v>0</v>
      </c>
    </row>
    <row r="103" spans="1:222" ht="16.5" hidden="1" outlineLevel="1" thickBot="1" x14ac:dyDescent="0.3">
      <c r="A103" s="53">
        <v>98</v>
      </c>
      <c r="B103" s="261" t="str">
        <f>VLOOKUP(A103,Config!$A$8:$B$176,2,0)</f>
        <v>AMPLIAÇÃO/INSTALAÇÕES</v>
      </c>
      <c r="C103" s="262"/>
      <c r="D103" s="61"/>
      <c r="E103" s="174">
        <f>SUMIFS('C. a Pagar'!$G$7:$G$1048576,'C. a Pagar'!$D$7:$D$1048576,'FC 180'!$B103,'C. a Pagar'!$C$7:$C$1048576,'FC 180'!E$5)</f>
        <v>0</v>
      </c>
      <c r="F103" s="174">
        <f>SUMIFS('C. a Pagar'!$G$7:$G$1048576,'C. a Pagar'!$D$7:$D$1048576,'FC 180'!$B103,'C. a Pagar'!$C$7:$C$1048576,'FC 180'!F$5)</f>
        <v>0</v>
      </c>
      <c r="G103" s="174">
        <f>SUMIFS('C. a Pagar'!$G$7:$G$1048576,'C. a Pagar'!$D$7:$D$1048576,'FC 180'!$B103,'C. a Pagar'!$C$7:$C$1048576,'FC 180'!G$5)</f>
        <v>0</v>
      </c>
      <c r="H103" s="174">
        <f>SUMIFS('C. a Pagar'!$G$7:$G$1048576,'C. a Pagar'!$D$7:$D$1048576,'FC 180'!$B103,'C. a Pagar'!$C$7:$C$1048576,'FC 180'!H$5)</f>
        <v>0</v>
      </c>
      <c r="I103" s="174">
        <f>SUMIFS('C. a Pagar'!$G$7:$G$1048576,'C. a Pagar'!$D$7:$D$1048576,'FC 180'!$B103,'C. a Pagar'!$C$7:$C$1048576,'FC 180'!I$5)</f>
        <v>0</v>
      </c>
      <c r="J103" s="174">
        <f>SUMIFS('C. a Pagar'!$G$7:$G$1048576,'C. a Pagar'!$D$7:$D$1048576,'FC 180'!$B103,'C. a Pagar'!$C$7:$C$1048576,'FC 180'!J$5)</f>
        <v>0</v>
      </c>
      <c r="K103" s="174">
        <f>SUMIFS('C. a Pagar'!$G$7:$G$1048576,'C. a Pagar'!$D$7:$D$1048576,'FC 180'!$B103,'C. a Pagar'!$C$7:$C$1048576,'FC 180'!K$5)</f>
        <v>0</v>
      </c>
      <c r="L103" s="174">
        <f>SUMIFS('C. a Pagar'!$G$7:$G$1048576,'C. a Pagar'!$D$7:$D$1048576,'FC 180'!$B103,'C. a Pagar'!$C$7:$C$1048576,'FC 180'!L$5)</f>
        <v>0</v>
      </c>
      <c r="M103" s="174">
        <f>SUMIFS('C. a Pagar'!$G$7:$G$1048576,'C. a Pagar'!$D$7:$D$1048576,'FC 180'!$B103,'C. a Pagar'!$C$7:$C$1048576,'FC 180'!M$5)</f>
        <v>0</v>
      </c>
      <c r="N103" s="174">
        <f>SUMIFS('C. a Pagar'!$G$7:$G$1048576,'C. a Pagar'!$D$7:$D$1048576,'FC 180'!$B103,'C. a Pagar'!$C$7:$C$1048576,'FC 180'!N$5)</f>
        <v>0</v>
      </c>
      <c r="O103" s="174">
        <f>SUMIFS('C. a Pagar'!$G$7:$G$1048576,'C. a Pagar'!$D$7:$D$1048576,'FC 180'!$B103,'C. a Pagar'!$C$7:$C$1048576,'FC 180'!O$5)</f>
        <v>0</v>
      </c>
      <c r="P103" s="174">
        <f>SUMIFS('C. a Pagar'!$G$7:$G$1048576,'C. a Pagar'!$D$7:$D$1048576,'FC 180'!$B103,'C. a Pagar'!$C$7:$C$1048576,'FC 180'!P$5)</f>
        <v>0</v>
      </c>
      <c r="Q103" s="174">
        <f>SUMIFS('C. a Pagar'!$G$7:$G$1048576,'C. a Pagar'!$D$7:$D$1048576,'FC 180'!$B103,'C. a Pagar'!$C$7:$C$1048576,'FC 180'!Q$5)</f>
        <v>0</v>
      </c>
      <c r="R103" s="174">
        <f>SUMIFS('C. a Pagar'!$G$7:$G$1048576,'C. a Pagar'!$D$7:$D$1048576,'FC 180'!$B103,'C. a Pagar'!$C$7:$C$1048576,'FC 180'!R$5)</f>
        <v>0</v>
      </c>
      <c r="S103" s="174">
        <f>SUMIFS('C. a Pagar'!$G$7:$G$1048576,'C. a Pagar'!$D$7:$D$1048576,'FC 180'!$B103,'C. a Pagar'!$C$7:$C$1048576,'FC 180'!S$5)</f>
        <v>0</v>
      </c>
      <c r="T103" s="174">
        <f>SUMIFS('C. a Pagar'!$G$7:$G$1048576,'C. a Pagar'!$D$7:$D$1048576,'FC 180'!$B103,'C. a Pagar'!$C$7:$C$1048576,'FC 180'!T$5)</f>
        <v>0</v>
      </c>
      <c r="U103" s="174">
        <f>SUMIFS('C. a Pagar'!$G$7:$G$1048576,'C. a Pagar'!$D$7:$D$1048576,'FC 180'!$B103,'C. a Pagar'!$C$7:$C$1048576,'FC 180'!U$5)</f>
        <v>0</v>
      </c>
      <c r="V103" s="174">
        <f>SUMIFS('C. a Pagar'!$G$7:$G$1048576,'C. a Pagar'!$D$7:$D$1048576,'FC 180'!$B103,'C. a Pagar'!$C$7:$C$1048576,'FC 180'!V$5)</f>
        <v>0</v>
      </c>
      <c r="W103" s="174">
        <f>SUMIFS('C. a Pagar'!$G$7:$G$1048576,'C. a Pagar'!$D$7:$D$1048576,'FC 180'!$B103,'C. a Pagar'!$C$7:$C$1048576,'FC 180'!W$5)</f>
        <v>0</v>
      </c>
      <c r="X103" s="174">
        <f>SUMIFS('C. a Pagar'!$G$7:$G$1048576,'C. a Pagar'!$D$7:$D$1048576,'FC 180'!$B103,'C. a Pagar'!$C$7:$C$1048576,'FC 180'!X$5)</f>
        <v>0</v>
      </c>
      <c r="Y103" s="174">
        <f>SUMIFS('C. a Pagar'!$G$7:$G$1048576,'C. a Pagar'!$D$7:$D$1048576,'FC 180'!$B103,'C. a Pagar'!$C$7:$C$1048576,'FC 180'!Y$5)</f>
        <v>0</v>
      </c>
      <c r="Z103" s="174">
        <f>SUMIFS('C. a Pagar'!$G$7:$G$1048576,'C. a Pagar'!$D$7:$D$1048576,'FC 180'!$B103,'C. a Pagar'!$C$7:$C$1048576,'FC 180'!Z$5)</f>
        <v>0</v>
      </c>
      <c r="AA103" s="174">
        <f>SUMIFS('C. a Pagar'!$G$7:$G$1048576,'C. a Pagar'!$D$7:$D$1048576,'FC 180'!$B103,'C. a Pagar'!$C$7:$C$1048576,'FC 180'!AA$5)</f>
        <v>0</v>
      </c>
      <c r="AB103" s="174">
        <f>SUMIFS('C. a Pagar'!$G$7:$G$1048576,'C. a Pagar'!$D$7:$D$1048576,'FC 180'!$B103,'C. a Pagar'!$C$7:$C$1048576,'FC 180'!AB$5)</f>
        <v>0</v>
      </c>
      <c r="AC103" s="174">
        <f>SUMIFS('C. a Pagar'!$G$7:$G$1048576,'C. a Pagar'!$D$7:$D$1048576,'FC 180'!$B103,'C. a Pagar'!$C$7:$C$1048576,'FC 180'!AC$5)</f>
        <v>0</v>
      </c>
      <c r="AD103" s="174">
        <f>SUMIFS('C. a Pagar'!$G$7:$G$1048576,'C. a Pagar'!$D$7:$D$1048576,'FC 180'!$B103,'C. a Pagar'!$C$7:$C$1048576,'FC 180'!AD$5)</f>
        <v>0</v>
      </c>
      <c r="AE103" s="174">
        <f>SUMIFS('C. a Pagar'!$G$7:$G$1048576,'C. a Pagar'!$D$7:$D$1048576,'FC 180'!$B103,'C. a Pagar'!$C$7:$C$1048576,'FC 180'!AE$5)</f>
        <v>0</v>
      </c>
      <c r="AF103" s="174">
        <f>SUMIFS('C. a Pagar'!$G$7:$G$1048576,'C. a Pagar'!$D$7:$D$1048576,'FC 180'!$B103,'C. a Pagar'!$C$7:$C$1048576,'FC 180'!AF$5)</f>
        <v>0</v>
      </c>
      <c r="AG103" s="174">
        <f>SUMIFS('C. a Pagar'!$G$7:$G$1048576,'C. a Pagar'!$D$7:$D$1048576,'FC 180'!$B103,'C. a Pagar'!$C$7:$C$1048576,'FC 180'!AG$5)</f>
        <v>0</v>
      </c>
      <c r="AH103" s="174">
        <f>SUMIFS('C. a Pagar'!$G$7:$G$1048576,'C. a Pagar'!$D$7:$D$1048576,'FC 180'!$B103,'C. a Pagar'!$C$7:$C$1048576,'FC 180'!AH$5)</f>
        <v>0</v>
      </c>
      <c r="AI103" s="174">
        <f>SUMIFS('C. a Pagar'!$G$7:$G$1048576,'C. a Pagar'!$D$7:$D$1048576,'FC 180'!$B103,'C. a Pagar'!$C$7:$C$1048576,'FC 180'!AI$5)</f>
        <v>0</v>
      </c>
      <c r="AJ103" s="178">
        <f t="shared" ref="AJ103:AJ116" si="151">SUM(E103:AI103)</f>
        <v>0</v>
      </c>
      <c r="AK103" s="174">
        <f>SUMIFS('C. a Pagar'!$G$7:$G$1048576,'C. a Pagar'!$D$7:$D$1048576,'FC 180'!$B103,'C. a Pagar'!$C$7:$C$1048576,'FC 180'!AK$5)</f>
        <v>0</v>
      </c>
      <c r="AL103" s="174">
        <f>SUMIFS('C. a Pagar'!$G$7:$G$1048576,'C. a Pagar'!$D$7:$D$1048576,'FC 180'!$B103,'C. a Pagar'!$C$7:$C$1048576,'FC 180'!AL$5)</f>
        <v>0</v>
      </c>
      <c r="AM103" s="174">
        <f>SUMIFS('C. a Pagar'!$G$7:$G$1048576,'C. a Pagar'!$D$7:$D$1048576,'FC 180'!$B103,'C. a Pagar'!$C$7:$C$1048576,'FC 180'!AM$5)</f>
        <v>0</v>
      </c>
      <c r="AN103" s="174">
        <f>SUMIFS('C. a Pagar'!$G$7:$G$1048576,'C. a Pagar'!$D$7:$D$1048576,'FC 180'!$B103,'C. a Pagar'!$C$7:$C$1048576,'FC 180'!AN$5)</f>
        <v>0</v>
      </c>
      <c r="AO103" s="174">
        <f>SUMIFS('C. a Pagar'!$G$7:$G$1048576,'C. a Pagar'!$D$7:$D$1048576,'FC 180'!$B103,'C. a Pagar'!$C$7:$C$1048576,'FC 180'!AO$5)</f>
        <v>0</v>
      </c>
      <c r="AP103" s="174">
        <f>SUMIFS('C. a Pagar'!$G$7:$G$1048576,'C. a Pagar'!$D$7:$D$1048576,'FC 180'!$B103,'C. a Pagar'!$C$7:$C$1048576,'FC 180'!AP$5)</f>
        <v>0</v>
      </c>
      <c r="AQ103" s="174">
        <f>SUMIFS('C. a Pagar'!$G$7:$G$1048576,'C. a Pagar'!$D$7:$D$1048576,'FC 180'!$B103,'C. a Pagar'!$C$7:$C$1048576,'FC 180'!AQ$5)</f>
        <v>0</v>
      </c>
      <c r="AR103" s="174">
        <f>SUMIFS('C. a Pagar'!$G$7:$G$1048576,'C. a Pagar'!$D$7:$D$1048576,'FC 180'!$B103,'C. a Pagar'!$C$7:$C$1048576,'FC 180'!AR$5)</f>
        <v>0</v>
      </c>
      <c r="AS103" s="174">
        <f>SUMIFS('C. a Pagar'!$G$7:$G$1048576,'C. a Pagar'!$D$7:$D$1048576,'FC 180'!$B103,'C. a Pagar'!$C$7:$C$1048576,'FC 180'!AS$5)</f>
        <v>0</v>
      </c>
      <c r="AT103" s="174">
        <f>SUMIFS('C. a Pagar'!$G$7:$G$1048576,'C. a Pagar'!$D$7:$D$1048576,'FC 180'!$B103,'C. a Pagar'!$C$7:$C$1048576,'FC 180'!AT$5)</f>
        <v>0</v>
      </c>
      <c r="AU103" s="174">
        <f>SUMIFS('C. a Pagar'!$G$7:$G$1048576,'C. a Pagar'!$D$7:$D$1048576,'FC 180'!$B103,'C. a Pagar'!$C$7:$C$1048576,'FC 180'!AU$5)</f>
        <v>0</v>
      </c>
      <c r="AV103" s="174">
        <f>SUMIFS('C. a Pagar'!$G$7:$G$1048576,'C. a Pagar'!$D$7:$D$1048576,'FC 180'!$B103,'C. a Pagar'!$C$7:$C$1048576,'FC 180'!AV$5)</f>
        <v>0</v>
      </c>
      <c r="AW103" s="174">
        <f>SUMIFS('C. a Pagar'!$G$7:$G$1048576,'C. a Pagar'!$D$7:$D$1048576,'FC 180'!$B103,'C. a Pagar'!$C$7:$C$1048576,'FC 180'!AW$5)</f>
        <v>0</v>
      </c>
      <c r="AX103" s="174">
        <f>SUMIFS('C. a Pagar'!$G$7:$G$1048576,'C. a Pagar'!$D$7:$D$1048576,'FC 180'!$B103,'C. a Pagar'!$C$7:$C$1048576,'FC 180'!AX$5)</f>
        <v>0</v>
      </c>
      <c r="AY103" s="174">
        <f>SUMIFS('C. a Pagar'!$G$7:$G$1048576,'C. a Pagar'!$D$7:$D$1048576,'FC 180'!$B103,'C. a Pagar'!$C$7:$C$1048576,'FC 180'!AY$5)</f>
        <v>0</v>
      </c>
      <c r="AZ103" s="174">
        <f>SUMIFS('C. a Pagar'!$G$7:$G$1048576,'C. a Pagar'!$D$7:$D$1048576,'FC 180'!$B103,'C. a Pagar'!$C$7:$C$1048576,'FC 180'!AZ$5)</f>
        <v>0</v>
      </c>
      <c r="BA103" s="174">
        <f>SUMIFS('C. a Pagar'!$G$7:$G$1048576,'C. a Pagar'!$D$7:$D$1048576,'FC 180'!$B103,'C. a Pagar'!$C$7:$C$1048576,'FC 180'!BA$5)</f>
        <v>0</v>
      </c>
      <c r="BB103" s="174">
        <f>SUMIFS('C. a Pagar'!$G$7:$G$1048576,'C. a Pagar'!$D$7:$D$1048576,'FC 180'!$B103,'C. a Pagar'!$C$7:$C$1048576,'FC 180'!BB$5)</f>
        <v>0</v>
      </c>
      <c r="BC103" s="174">
        <f>SUMIFS('C. a Pagar'!$G$7:$G$1048576,'C. a Pagar'!$D$7:$D$1048576,'FC 180'!$B103,'C. a Pagar'!$C$7:$C$1048576,'FC 180'!BC$5)</f>
        <v>0</v>
      </c>
      <c r="BD103" s="174">
        <f>SUMIFS('C. a Pagar'!$G$7:$G$1048576,'C. a Pagar'!$D$7:$D$1048576,'FC 180'!$B103,'C. a Pagar'!$C$7:$C$1048576,'FC 180'!BD$5)</f>
        <v>0</v>
      </c>
      <c r="BE103" s="174">
        <f>SUMIFS('C. a Pagar'!$G$7:$G$1048576,'C. a Pagar'!$D$7:$D$1048576,'FC 180'!$B103,'C. a Pagar'!$C$7:$C$1048576,'FC 180'!BE$5)</f>
        <v>0</v>
      </c>
      <c r="BF103" s="174">
        <f>SUMIFS('C. a Pagar'!$G$7:$G$1048576,'C. a Pagar'!$D$7:$D$1048576,'FC 180'!$B103,'C. a Pagar'!$C$7:$C$1048576,'FC 180'!BF$5)</f>
        <v>0</v>
      </c>
      <c r="BG103" s="174">
        <f>SUMIFS('C. a Pagar'!$G$7:$G$1048576,'C. a Pagar'!$D$7:$D$1048576,'FC 180'!$B103,'C. a Pagar'!$C$7:$C$1048576,'FC 180'!BG$5)</f>
        <v>0</v>
      </c>
      <c r="BH103" s="174">
        <f>SUMIFS('C. a Pagar'!$G$7:$G$1048576,'C. a Pagar'!$D$7:$D$1048576,'FC 180'!$B103,'C. a Pagar'!$C$7:$C$1048576,'FC 180'!BH$5)</f>
        <v>0</v>
      </c>
      <c r="BI103" s="174">
        <f>SUMIFS('C. a Pagar'!$G$7:$G$1048576,'C. a Pagar'!$D$7:$D$1048576,'FC 180'!$B103,'C. a Pagar'!$C$7:$C$1048576,'FC 180'!BI$5)</f>
        <v>0</v>
      </c>
      <c r="BJ103" s="174">
        <f>SUMIFS('C. a Pagar'!$G$7:$G$1048576,'C. a Pagar'!$D$7:$D$1048576,'FC 180'!$B103,'C. a Pagar'!$C$7:$C$1048576,'FC 180'!BJ$5)</f>
        <v>0</v>
      </c>
      <c r="BK103" s="174">
        <f>SUMIFS('C. a Pagar'!$G$7:$G$1048576,'C. a Pagar'!$D$7:$D$1048576,'FC 180'!$B103,'C. a Pagar'!$C$7:$C$1048576,'FC 180'!BK$5)</f>
        <v>0</v>
      </c>
      <c r="BL103" s="174">
        <f>SUMIFS('C. a Pagar'!$G$7:$G$1048576,'C. a Pagar'!$D$7:$D$1048576,'FC 180'!$B103,'C. a Pagar'!$C$7:$C$1048576,'FC 180'!BL$5)</f>
        <v>0</v>
      </c>
      <c r="BM103" s="174">
        <f>SUMIFS('C. a Pagar'!$G$7:$G$1048576,'C. a Pagar'!$D$7:$D$1048576,'FC 180'!$B103,'C. a Pagar'!$C$7:$C$1048576,'FC 180'!BM$5)</f>
        <v>0</v>
      </c>
      <c r="BN103" s="174">
        <f>SUMIFS('C. a Pagar'!$G$7:$G$1048576,'C. a Pagar'!$D$7:$D$1048576,'FC 180'!$B103,'C. a Pagar'!$C$7:$C$1048576,'FC 180'!BN$5)</f>
        <v>0</v>
      </c>
      <c r="BO103" s="178">
        <f t="shared" ref="BO103:BO124" si="152">SUM(AK103:BN103)</f>
        <v>0</v>
      </c>
      <c r="BP103" s="174"/>
      <c r="BQ103" s="174"/>
      <c r="BR103" s="174"/>
      <c r="BS103" s="174"/>
      <c r="BT103" s="174"/>
      <c r="BU103" s="174"/>
      <c r="BV103" s="174"/>
      <c r="BW103" s="174"/>
      <c r="BX103" s="174"/>
      <c r="BY103" s="174"/>
      <c r="BZ103" s="174"/>
      <c r="CA103" s="174"/>
      <c r="CB103" s="174"/>
      <c r="CC103" s="174"/>
      <c r="CD103" s="174"/>
      <c r="CE103" s="174"/>
      <c r="CF103" s="174"/>
      <c r="CG103" s="174"/>
      <c r="CH103" s="174"/>
      <c r="CI103" s="174"/>
      <c r="CJ103" s="174"/>
      <c r="CK103" s="174"/>
      <c r="CL103" s="174"/>
      <c r="CM103" s="174"/>
      <c r="CN103" s="174"/>
      <c r="CO103" s="174"/>
      <c r="CP103" s="174"/>
      <c r="CQ103" s="174"/>
      <c r="CR103" s="174"/>
      <c r="CS103" s="174"/>
      <c r="CT103" s="174"/>
      <c r="CU103" s="178">
        <f t="shared" ref="CU103:CU124" si="153">SUM(BM103:CT103)</f>
        <v>0</v>
      </c>
      <c r="CV103" s="174"/>
      <c r="CW103" s="174"/>
      <c r="CX103" s="174"/>
      <c r="CY103" s="174"/>
      <c r="CZ103" s="174"/>
      <c r="DA103" s="174"/>
      <c r="DB103" s="174"/>
      <c r="DC103" s="174"/>
      <c r="DD103" s="174"/>
      <c r="DE103" s="174"/>
      <c r="DF103" s="174"/>
      <c r="DG103" s="174"/>
      <c r="DH103" s="174"/>
      <c r="DI103" s="174"/>
      <c r="DJ103" s="174"/>
      <c r="DK103" s="174"/>
      <c r="DL103" s="174"/>
      <c r="DM103" s="174"/>
      <c r="DN103" s="174"/>
      <c r="DO103" s="174"/>
      <c r="DP103" s="174"/>
      <c r="DQ103" s="174"/>
      <c r="DR103" s="174"/>
      <c r="DS103" s="174"/>
      <c r="DT103" s="174"/>
      <c r="DU103" s="174"/>
      <c r="DV103" s="174"/>
      <c r="DW103" s="174"/>
      <c r="DX103" s="174"/>
      <c r="DY103" s="174"/>
      <c r="DZ103" s="174"/>
      <c r="EA103" s="178">
        <f t="shared" ref="EA103:EA124" si="154">SUM(CS103:DZ103)</f>
        <v>0</v>
      </c>
      <c r="EB103" s="174"/>
      <c r="EC103" s="174"/>
      <c r="ED103" s="174"/>
      <c r="EE103" s="174"/>
      <c r="EF103" s="174"/>
      <c r="EG103" s="174"/>
      <c r="EH103" s="174"/>
      <c r="EI103" s="174"/>
      <c r="EJ103" s="174"/>
      <c r="EK103" s="174"/>
      <c r="EL103" s="174"/>
      <c r="EM103" s="174"/>
      <c r="EN103" s="174"/>
      <c r="EO103" s="174"/>
      <c r="EP103" s="174"/>
      <c r="EQ103" s="174"/>
      <c r="ER103" s="174"/>
      <c r="ES103" s="174"/>
      <c r="ET103" s="174"/>
      <c r="EU103" s="174"/>
      <c r="EV103" s="174"/>
      <c r="EW103" s="174"/>
      <c r="EX103" s="174"/>
      <c r="EY103" s="174"/>
      <c r="EZ103" s="174"/>
      <c r="FA103" s="174"/>
      <c r="FB103" s="174"/>
      <c r="FC103" s="174"/>
      <c r="FD103" s="178">
        <f t="shared" ref="FD103:FD124" si="155">SUM(DX103:FC103)</f>
        <v>0</v>
      </c>
      <c r="FE103" s="174"/>
      <c r="FF103" s="174"/>
      <c r="FG103" s="174"/>
      <c r="FH103" s="174"/>
      <c r="FI103" s="174"/>
      <c r="FJ103" s="174"/>
      <c r="FK103" s="174"/>
      <c r="FL103" s="174"/>
      <c r="FM103" s="174"/>
      <c r="FN103" s="174"/>
      <c r="FO103" s="174"/>
      <c r="FP103" s="174"/>
      <c r="FQ103" s="174"/>
      <c r="FR103" s="174"/>
      <c r="FS103" s="174"/>
      <c r="FT103" s="174"/>
      <c r="FU103" s="174"/>
      <c r="FV103" s="174"/>
      <c r="FW103" s="174"/>
      <c r="FX103" s="174"/>
      <c r="FY103" s="174"/>
      <c r="FZ103" s="174"/>
      <c r="GA103" s="174"/>
      <c r="GB103" s="174"/>
      <c r="GC103" s="174"/>
      <c r="GD103" s="174"/>
      <c r="GE103" s="174"/>
      <c r="GF103" s="174"/>
      <c r="GG103" s="174"/>
      <c r="GH103" s="174"/>
      <c r="GI103" s="174"/>
      <c r="GJ103" s="178">
        <f t="shared" ref="GJ103:GJ124" si="156">SUM(FE103:GI103)</f>
        <v>0</v>
      </c>
      <c r="GK103" s="174"/>
      <c r="GL103" s="174"/>
      <c r="GM103" s="174"/>
      <c r="GN103" s="174"/>
      <c r="GO103" s="174"/>
      <c r="GP103" s="174"/>
      <c r="GQ103" s="174"/>
      <c r="GR103" s="174"/>
      <c r="GS103" s="174"/>
      <c r="GT103" s="174"/>
      <c r="GU103" s="174"/>
      <c r="GV103" s="174"/>
      <c r="GW103" s="174"/>
      <c r="GX103" s="174"/>
      <c r="GY103" s="174"/>
      <c r="GZ103" s="174"/>
      <c r="HA103" s="174"/>
      <c r="HB103" s="174"/>
      <c r="HC103" s="174"/>
      <c r="HD103" s="174"/>
      <c r="HE103" s="174"/>
      <c r="HF103" s="174"/>
      <c r="HG103" s="174"/>
      <c r="HH103" s="174"/>
      <c r="HI103" s="174"/>
      <c r="HJ103" s="174"/>
      <c r="HK103" s="174"/>
      <c r="HL103" s="174"/>
      <c r="HM103" s="174"/>
      <c r="HN103" s="174"/>
    </row>
    <row r="104" spans="1:222" ht="16.5" hidden="1" outlineLevel="1" thickBot="1" x14ac:dyDescent="0.3">
      <c r="A104" s="53">
        <v>99</v>
      </c>
      <c r="B104" s="56" t="str">
        <f>VLOOKUP(A104,Config!$A$8:$B$176,2,0)</f>
        <v>ANUNCIOS E PUBLICAÇÕES</v>
      </c>
      <c r="C104" s="57"/>
      <c r="D104" s="61"/>
      <c r="E104" s="174">
        <f>SUMIFS('C. a Pagar'!$G$7:$G$1048576,'C. a Pagar'!$D$7:$D$1048576,'FC 180'!$B104,'C. a Pagar'!$C$7:$C$1048576,'FC 180'!E$5)</f>
        <v>0</v>
      </c>
      <c r="F104" s="174">
        <f>SUMIFS('C. a Pagar'!$G$7:$G$1048576,'C. a Pagar'!$D$7:$D$1048576,'FC 180'!$B104,'C. a Pagar'!$C$7:$C$1048576,'FC 180'!F$5)</f>
        <v>0</v>
      </c>
      <c r="G104" s="174">
        <f>SUMIFS('C. a Pagar'!$G$7:$G$1048576,'C. a Pagar'!$D$7:$D$1048576,'FC 180'!$B104,'C. a Pagar'!$C$7:$C$1048576,'FC 180'!G$5)</f>
        <v>0</v>
      </c>
      <c r="H104" s="174">
        <f>SUMIFS('C. a Pagar'!$G$7:$G$1048576,'C. a Pagar'!$D$7:$D$1048576,'FC 180'!$B104,'C. a Pagar'!$C$7:$C$1048576,'FC 180'!H$5)</f>
        <v>0</v>
      </c>
      <c r="I104" s="174">
        <f>SUMIFS('C. a Pagar'!$G$7:$G$1048576,'C. a Pagar'!$D$7:$D$1048576,'FC 180'!$B104,'C. a Pagar'!$C$7:$C$1048576,'FC 180'!I$5)</f>
        <v>0</v>
      </c>
      <c r="J104" s="174">
        <f>SUMIFS('C. a Pagar'!$G$7:$G$1048576,'C. a Pagar'!$D$7:$D$1048576,'FC 180'!$B104,'C. a Pagar'!$C$7:$C$1048576,'FC 180'!J$5)</f>
        <v>0</v>
      </c>
      <c r="K104" s="174">
        <f>SUMIFS('C. a Pagar'!$G$7:$G$1048576,'C. a Pagar'!$D$7:$D$1048576,'FC 180'!$B104,'C. a Pagar'!$C$7:$C$1048576,'FC 180'!K$5)</f>
        <v>0</v>
      </c>
      <c r="L104" s="174">
        <f>SUMIFS('C. a Pagar'!$G$7:$G$1048576,'C. a Pagar'!$D$7:$D$1048576,'FC 180'!$B104,'C. a Pagar'!$C$7:$C$1048576,'FC 180'!L$5)</f>
        <v>0</v>
      </c>
      <c r="M104" s="174">
        <f>SUMIFS('C. a Pagar'!$G$7:$G$1048576,'C. a Pagar'!$D$7:$D$1048576,'FC 180'!$B104,'C. a Pagar'!$C$7:$C$1048576,'FC 180'!M$5)</f>
        <v>0</v>
      </c>
      <c r="N104" s="174">
        <f>SUMIFS('C. a Pagar'!$G$7:$G$1048576,'C. a Pagar'!$D$7:$D$1048576,'FC 180'!$B104,'C. a Pagar'!$C$7:$C$1048576,'FC 180'!N$5)</f>
        <v>0</v>
      </c>
      <c r="O104" s="174">
        <f>SUMIFS('C. a Pagar'!$G$7:$G$1048576,'C. a Pagar'!$D$7:$D$1048576,'FC 180'!$B104,'C. a Pagar'!$C$7:$C$1048576,'FC 180'!O$5)</f>
        <v>0</v>
      </c>
      <c r="P104" s="174">
        <f>SUMIFS('C. a Pagar'!$G$7:$G$1048576,'C. a Pagar'!$D$7:$D$1048576,'FC 180'!$B104,'C. a Pagar'!$C$7:$C$1048576,'FC 180'!P$5)</f>
        <v>0</v>
      </c>
      <c r="Q104" s="174">
        <f>SUMIFS('C. a Pagar'!$G$7:$G$1048576,'C. a Pagar'!$D$7:$D$1048576,'FC 180'!$B104,'C. a Pagar'!$C$7:$C$1048576,'FC 180'!Q$5)</f>
        <v>0</v>
      </c>
      <c r="R104" s="174">
        <f>SUMIFS('C. a Pagar'!$G$7:$G$1048576,'C. a Pagar'!$D$7:$D$1048576,'FC 180'!$B104,'C. a Pagar'!$C$7:$C$1048576,'FC 180'!R$5)</f>
        <v>0</v>
      </c>
      <c r="S104" s="174">
        <f>SUMIFS('C. a Pagar'!$G$7:$G$1048576,'C. a Pagar'!$D$7:$D$1048576,'FC 180'!$B104,'C. a Pagar'!$C$7:$C$1048576,'FC 180'!S$5)</f>
        <v>0</v>
      </c>
      <c r="T104" s="174">
        <f>SUMIFS('C. a Pagar'!$G$7:$G$1048576,'C. a Pagar'!$D$7:$D$1048576,'FC 180'!$B104,'C. a Pagar'!$C$7:$C$1048576,'FC 180'!T$5)</f>
        <v>0</v>
      </c>
      <c r="U104" s="174">
        <f>SUMIFS('C. a Pagar'!$G$7:$G$1048576,'C. a Pagar'!$D$7:$D$1048576,'FC 180'!$B104,'C. a Pagar'!$C$7:$C$1048576,'FC 180'!U$5)</f>
        <v>0</v>
      </c>
      <c r="V104" s="174">
        <f>SUMIFS('C. a Pagar'!$G$7:$G$1048576,'C. a Pagar'!$D$7:$D$1048576,'FC 180'!$B104,'C. a Pagar'!$C$7:$C$1048576,'FC 180'!V$5)</f>
        <v>0</v>
      </c>
      <c r="W104" s="174">
        <f>SUMIFS('C. a Pagar'!$G$7:$G$1048576,'C. a Pagar'!$D$7:$D$1048576,'FC 180'!$B104,'C. a Pagar'!$C$7:$C$1048576,'FC 180'!W$5)</f>
        <v>0</v>
      </c>
      <c r="X104" s="174">
        <f>SUMIFS('C. a Pagar'!$G$7:$G$1048576,'C. a Pagar'!$D$7:$D$1048576,'FC 180'!$B104,'C. a Pagar'!$C$7:$C$1048576,'FC 180'!X$5)</f>
        <v>0</v>
      </c>
      <c r="Y104" s="174">
        <f>SUMIFS('C. a Pagar'!$G$7:$G$1048576,'C. a Pagar'!$D$7:$D$1048576,'FC 180'!$B104,'C. a Pagar'!$C$7:$C$1048576,'FC 180'!Y$5)</f>
        <v>0</v>
      </c>
      <c r="Z104" s="174">
        <f>SUMIFS('C. a Pagar'!$G$7:$G$1048576,'C. a Pagar'!$D$7:$D$1048576,'FC 180'!$B104,'C. a Pagar'!$C$7:$C$1048576,'FC 180'!Z$5)</f>
        <v>0</v>
      </c>
      <c r="AA104" s="174">
        <f>SUMIFS('C. a Pagar'!$G$7:$G$1048576,'C. a Pagar'!$D$7:$D$1048576,'FC 180'!$B104,'C. a Pagar'!$C$7:$C$1048576,'FC 180'!AA$5)</f>
        <v>0</v>
      </c>
      <c r="AB104" s="174">
        <f>SUMIFS('C. a Pagar'!$G$7:$G$1048576,'C. a Pagar'!$D$7:$D$1048576,'FC 180'!$B104,'C. a Pagar'!$C$7:$C$1048576,'FC 180'!AB$5)</f>
        <v>0</v>
      </c>
      <c r="AC104" s="174">
        <f>SUMIFS('C. a Pagar'!$G$7:$G$1048576,'C. a Pagar'!$D$7:$D$1048576,'FC 180'!$B104,'C. a Pagar'!$C$7:$C$1048576,'FC 180'!AC$5)</f>
        <v>0</v>
      </c>
      <c r="AD104" s="174">
        <f>SUMIFS('C. a Pagar'!$G$7:$G$1048576,'C. a Pagar'!$D$7:$D$1048576,'FC 180'!$B104,'C. a Pagar'!$C$7:$C$1048576,'FC 180'!AD$5)</f>
        <v>0</v>
      </c>
      <c r="AE104" s="174">
        <f>SUMIFS('C. a Pagar'!$G$7:$G$1048576,'C. a Pagar'!$D$7:$D$1048576,'FC 180'!$B104,'C. a Pagar'!$C$7:$C$1048576,'FC 180'!AE$5)</f>
        <v>0</v>
      </c>
      <c r="AF104" s="174">
        <f>SUMIFS('C. a Pagar'!$G$7:$G$1048576,'C. a Pagar'!$D$7:$D$1048576,'FC 180'!$B104,'C. a Pagar'!$C$7:$C$1048576,'FC 180'!AF$5)</f>
        <v>0</v>
      </c>
      <c r="AG104" s="174">
        <f>SUMIFS('C. a Pagar'!$G$7:$G$1048576,'C. a Pagar'!$D$7:$D$1048576,'FC 180'!$B104,'C. a Pagar'!$C$7:$C$1048576,'FC 180'!AG$5)</f>
        <v>0</v>
      </c>
      <c r="AH104" s="174">
        <f>SUMIFS('C. a Pagar'!$G$7:$G$1048576,'C. a Pagar'!$D$7:$D$1048576,'FC 180'!$B104,'C. a Pagar'!$C$7:$C$1048576,'FC 180'!AH$5)</f>
        <v>0</v>
      </c>
      <c r="AI104" s="174">
        <f>SUMIFS('C. a Pagar'!$G$7:$G$1048576,'C. a Pagar'!$D$7:$D$1048576,'FC 180'!$B104,'C. a Pagar'!$C$7:$C$1048576,'FC 180'!AI$5)</f>
        <v>0</v>
      </c>
      <c r="AJ104" s="179">
        <f t="shared" si="151"/>
        <v>0</v>
      </c>
      <c r="AK104" s="174">
        <f>SUMIFS('C. a Pagar'!$G$7:$G$1048576,'C. a Pagar'!$D$7:$D$1048576,'FC 180'!$B104,'C. a Pagar'!$C$7:$C$1048576,'FC 180'!AK$5)</f>
        <v>0</v>
      </c>
      <c r="AL104" s="174">
        <f>SUMIFS('C. a Pagar'!$G$7:$G$1048576,'C. a Pagar'!$D$7:$D$1048576,'FC 180'!$B104,'C. a Pagar'!$C$7:$C$1048576,'FC 180'!AL$5)</f>
        <v>0</v>
      </c>
      <c r="AM104" s="174">
        <f>SUMIFS('C. a Pagar'!$G$7:$G$1048576,'C. a Pagar'!$D$7:$D$1048576,'FC 180'!$B104,'C. a Pagar'!$C$7:$C$1048576,'FC 180'!AM$5)</f>
        <v>0</v>
      </c>
      <c r="AN104" s="174">
        <f>SUMIFS('C. a Pagar'!$G$7:$G$1048576,'C. a Pagar'!$D$7:$D$1048576,'FC 180'!$B104,'C. a Pagar'!$C$7:$C$1048576,'FC 180'!AN$5)</f>
        <v>0</v>
      </c>
      <c r="AO104" s="174">
        <f>SUMIFS('C. a Pagar'!$G$7:$G$1048576,'C. a Pagar'!$D$7:$D$1048576,'FC 180'!$B104,'C. a Pagar'!$C$7:$C$1048576,'FC 180'!AO$5)</f>
        <v>0</v>
      </c>
      <c r="AP104" s="174">
        <f>SUMIFS('C. a Pagar'!$G$7:$G$1048576,'C. a Pagar'!$D$7:$D$1048576,'FC 180'!$B104,'C. a Pagar'!$C$7:$C$1048576,'FC 180'!AP$5)</f>
        <v>0</v>
      </c>
      <c r="AQ104" s="174">
        <f>SUMIFS('C. a Pagar'!$G$7:$G$1048576,'C. a Pagar'!$D$7:$D$1048576,'FC 180'!$B104,'C. a Pagar'!$C$7:$C$1048576,'FC 180'!AQ$5)</f>
        <v>0</v>
      </c>
      <c r="AR104" s="174">
        <f>SUMIFS('C. a Pagar'!$G$7:$G$1048576,'C. a Pagar'!$D$7:$D$1048576,'FC 180'!$B104,'C. a Pagar'!$C$7:$C$1048576,'FC 180'!AR$5)</f>
        <v>0</v>
      </c>
      <c r="AS104" s="174">
        <f>SUMIFS('C. a Pagar'!$G$7:$G$1048576,'C. a Pagar'!$D$7:$D$1048576,'FC 180'!$B104,'C. a Pagar'!$C$7:$C$1048576,'FC 180'!AS$5)</f>
        <v>0</v>
      </c>
      <c r="AT104" s="174">
        <f>SUMIFS('C. a Pagar'!$G$7:$G$1048576,'C. a Pagar'!$D$7:$D$1048576,'FC 180'!$B104,'C. a Pagar'!$C$7:$C$1048576,'FC 180'!AT$5)</f>
        <v>0</v>
      </c>
      <c r="AU104" s="174">
        <f>SUMIFS('C. a Pagar'!$G$7:$G$1048576,'C. a Pagar'!$D$7:$D$1048576,'FC 180'!$B104,'C. a Pagar'!$C$7:$C$1048576,'FC 180'!AU$5)</f>
        <v>0</v>
      </c>
      <c r="AV104" s="174">
        <f>SUMIFS('C. a Pagar'!$G$7:$G$1048576,'C. a Pagar'!$D$7:$D$1048576,'FC 180'!$B104,'C. a Pagar'!$C$7:$C$1048576,'FC 180'!AV$5)</f>
        <v>0</v>
      </c>
      <c r="AW104" s="174">
        <f>SUMIFS('C. a Pagar'!$G$7:$G$1048576,'C. a Pagar'!$D$7:$D$1048576,'FC 180'!$B104,'C. a Pagar'!$C$7:$C$1048576,'FC 180'!AW$5)</f>
        <v>0</v>
      </c>
      <c r="AX104" s="174">
        <f>SUMIFS('C. a Pagar'!$G$7:$G$1048576,'C. a Pagar'!$D$7:$D$1048576,'FC 180'!$B104,'C. a Pagar'!$C$7:$C$1048576,'FC 180'!AX$5)</f>
        <v>0</v>
      </c>
      <c r="AY104" s="174">
        <f>SUMIFS('C. a Pagar'!$G$7:$G$1048576,'C. a Pagar'!$D$7:$D$1048576,'FC 180'!$B104,'C. a Pagar'!$C$7:$C$1048576,'FC 180'!AY$5)</f>
        <v>0</v>
      </c>
      <c r="AZ104" s="174">
        <f>SUMIFS('C. a Pagar'!$G$7:$G$1048576,'C. a Pagar'!$D$7:$D$1048576,'FC 180'!$B104,'C. a Pagar'!$C$7:$C$1048576,'FC 180'!AZ$5)</f>
        <v>0</v>
      </c>
      <c r="BA104" s="174">
        <f>SUMIFS('C. a Pagar'!$G$7:$G$1048576,'C. a Pagar'!$D$7:$D$1048576,'FC 180'!$B104,'C. a Pagar'!$C$7:$C$1048576,'FC 180'!BA$5)</f>
        <v>0</v>
      </c>
      <c r="BB104" s="174">
        <f>SUMIFS('C. a Pagar'!$G$7:$G$1048576,'C. a Pagar'!$D$7:$D$1048576,'FC 180'!$B104,'C. a Pagar'!$C$7:$C$1048576,'FC 180'!BB$5)</f>
        <v>0</v>
      </c>
      <c r="BC104" s="174">
        <f>SUMIFS('C. a Pagar'!$G$7:$G$1048576,'C. a Pagar'!$D$7:$D$1048576,'FC 180'!$B104,'C. a Pagar'!$C$7:$C$1048576,'FC 180'!BC$5)</f>
        <v>0</v>
      </c>
      <c r="BD104" s="174">
        <f>SUMIFS('C. a Pagar'!$G$7:$G$1048576,'C. a Pagar'!$D$7:$D$1048576,'FC 180'!$B104,'C. a Pagar'!$C$7:$C$1048576,'FC 180'!BD$5)</f>
        <v>0</v>
      </c>
      <c r="BE104" s="174">
        <f>SUMIFS('C. a Pagar'!$G$7:$G$1048576,'C. a Pagar'!$D$7:$D$1048576,'FC 180'!$B104,'C. a Pagar'!$C$7:$C$1048576,'FC 180'!BE$5)</f>
        <v>0</v>
      </c>
      <c r="BF104" s="174">
        <f>SUMIFS('C. a Pagar'!$G$7:$G$1048576,'C. a Pagar'!$D$7:$D$1048576,'FC 180'!$B104,'C. a Pagar'!$C$7:$C$1048576,'FC 180'!BF$5)</f>
        <v>0</v>
      </c>
      <c r="BG104" s="174">
        <f>SUMIFS('C. a Pagar'!$G$7:$G$1048576,'C. a Pagar'!$D$7:$D$1048576,'FC 180'!$B104,'C. a Pagar'!$C$7:$C$1048576,'FC 180'!BG$5)</f>
        <v>0</v>
      </c>
      <c r="BH104" s="174">
        <f>SUMIFS('C. a Pagar'!$G$7:$G$1048576,'C. a Pagar'!$D$7:$D$1048576,'FC 180'!$B104,'C. a Pagar'!$C$7:$C$1048576,'FC 180'!BH$5)</f>
        <v>0</v>
      </c>
      <c r="BI104" s="174">
        <f>SUMIFS('C. a Pagar'!$G$7:$G$1048576,'C. a Pagar'!$D$7:$D$1048576,'FC 180'!$B104,'C. a Pagar'!$C$7:$C$1048576,'FC 180'!BI$5)</f>
        <v>0</v>
      </c>
      <c r="BJ104" s="174">
        <f>SUMIFS('C. a Pagar'!$G$7:$G$1048576,'C. a Pagar'!$D$7:$D$1048576,'FC 180'!$B104,'C. a Pagar'!$C$7:$C$1048576,'FC 180'!BJ$5)</f>
        <v>0</v>
      </c>
      <c r="BK104" s="174">
        <f>SUMIFS('C. a Pagar'!$G$7:$G$1048576,'C. a Pagar'!$D$7:$D$1048576,'FC 180'!$B104,'C. a Pagar'!$C$7:$C$1048576,'FC 180'!BK$5)</f>
        <v>0</v>
      </c>
      <c r="BL104" s="174">
        <f>SUMIFS('C. a Pagar'!$G$7:$G$1048576,'C. a Pagar'!$D$7:$D$1048576,'FC 180'!$B104,'C. a Pagar'!$C$7:$C$1048576,'FC 180'!BL$5)</f>
        <v>0</v>
      </c>
      <c r="BM104" s="174">
        <f>SUMIFS('C. a Pagar'!$G$7:$G$1048576,'C. a Pagar'!$D$7:$D$1048576,'FC 180'!$B104,'C. a Pagar'!$C$7:$C$1048576,'FC 180'!BM$5)</f>
        <v>0</v>
      </c>
      <c r="BN104" s="174">
        <f>SUMIFS('C. a Pagar'!$G$7:$G$1048576,'C. a Pagar'!$D$7:$D$1048576,'FC 180'!$B104,'C. a Pagar'!$C$7:$C$1048576,'FC 180'!BN$5)</f>
        <v>0</v>
      </c>
      <c r="BO104" s="179">
        <f t="shared" si="152"/>
        <v>0</v>
      </c>
      <c r="BP104" s="174"/>
      <c r="BQ104" s="174"/>
      <c r="BR104" s="174"/>
      <c r="BS104" s="174"/>
      <c r="BT104" s="174"/>
      <c r="BU104" s="174"/>
      <c r="BV104" s="174"/>
      <c r="BW104" s="174"/>
      <c r="BX104" s="174"/>
      <c r="BY104" s="174"/>
      <c r="BZ104" s="174"/>
      <c r="CA104" s="174"/>
      <c r="CB104" s="174"/>
      <c r="CC104" s="174"/>
      <c r="CD104" s="174"/>
      <c r="CE104" s="174"/>
      <c r="CF104" s="174"/>
      <c r="CG104" s="174"/>
      <c r="CH104" s="174"/>
      <c r="CI104" s="174"/>
      <c r="CJ104" s="174"/>
      <c r="CK104" s="174"/>
      <c r="CL104" s="174"/>
      <c r="CM104" s="174"/>
      <c r="CN104" s="174"/>
      <c r="CO104" s="174"/>
      <c r="CP104" s="174"/>
      <c r="CQ104" s="174"/>
      <c r="CR104" s="174"/>
      <c r="CS104" s="174"/>
      <c r="CT104" s="174"/>
      <c r="CU104" s="179">
        <f t="shared" si="153"/>
        <v>0</v>
      </c>
      <c r="CV104" s="174"/>
      <c r="CW104" s="174"/>
      <c r="CX104" s="174"/>
      <c r="CY104" s="174"/>
      <c r="CZ104" s="174"/>
      <c r="DA104" s="174"/>
      <c r="DB104" s="174"/>
      <c r="DC104" s="174"/>
      <c r="DD104" s="174"/>
      <c r="DE104" s="174"/>
      <c r="DF104" s="174"/>
      <c r="DG104" s="174"/>
      <c r="DH104" s="174"/>
      <c r="DI104" s="174"/>
      <c r="DJ104" s="174"/>
      <c r="DK104" s="174"/>
      <c r="DL104" s="174"/>
      <c r="DM104" s="174"/>
      <c r="DN104" s="174"/>
      <c r="DO104" s="174"/>
      <c r="DP104" s="174"/>
      <c r="DQ104" s="174"/>
      <c r="DR104" s="174"/>
      <c r="DS104" s="174"/>
      <c r="DT104" s="174"/>
      <c r="DU104" s="174"/>
      <c r="DV104" s="174"/>
      <c r="DW104" s="174"/>
      <c r="DX104" s="174"/>
      <c r="DY104" s="174"/>
      <c r="DZ104" s="174"/>
      <c r="EA104" s="179">
        <f t="shared" si="154"/>
        <v>0</v>
      </c>
      <c r="EB104" s="174"/>
      <c r="EC104" s="174"/>
      <c r="ED104" s="174"/>
      <c r="EE104" s="174"/>
      <c r="EF104" s="174"/>
      <c r="EG104" s="174"/>
      <c r="EH104" s="174"/>
      <c r="EI104" s="174"/>
      <c r="EJ104" s="174"/>
      <c r="EK104" s="174"/>
      <c r="EL104" s="174"/>
      <c r="EM104" s="174"/>
      <c r="EN104" s="174"/>
      <c r="EO104" s="174"/>
      <c r="EP104" s="174"/>
      <c r="EQ104" s="174"/>
      <c r="ER104" s="174"/>
      <c r="ES104" s="174"/>
      <c r="ET104" s="174"/>
      <c r="EU104" s="174"/>
      <c r="EV104" s="174"/>
      <c r="EW104" s="174"/>
      <c r="EX104" s="174"/>
      <c r="EY104" s="174"/>
      <c r="EZ104" s="174"/>
      <c r="FA104" s="174"/>
      <c r="FB104" s="174"/>
      <c r="FC104" s="174"/>
      <c r="FD104" s="179">
        <f t="shared" si="155"/>
        <v>0</v>
      </c>
      <c r="FE104" s="174"/>
      <c r="FF104" s="174"/>
      <c r="FG104" s="174"/>
      <c r="FH104" s="174"/>
      <c r="FI104" s="174"/>
      <c r="FJ104" s="174"/>
      <c r="FK104" s="174"/>
      <c r="FL104" s="174"/>
      <c r="FM104" s="174"/>
      <c r="FN104" s="174"/>
      <c r="FO104" s="174"/>
      <c r="FP104" s="174"/>
      <c r="FQ104" s="174"/>
      <c r="FR104" s="174"/>
      <c r="FS104" s="174"/>
      <c r="FT104" s="174"/>
      <c r="FU104" s="174"/>
      <c r="FV104" s="174"/>
      <c r="FW104" s="174"/>
      <c r="FX104" s="174"/>
      <c r="FY104" s="174"/>
      <c r="FZ104" s="174"/>
      <c r="GA104" s="174"/>
      <c r="GB104" s="174"/>
      <c r="GC104" s="174"/>
      <c r="GD104" s="174"/>
      <c r="GE104" s="174"/>
      <c r="GF104" s="174"/>
      <c r="GG104" s="174"/>
      <c r="GH104" s="174"/>
      <c r="GI104" s="174"/>
      <c r="GJ104" s="179">
        <f t="shared" si="156"/>
        <v>0</v>
      </c>
      <c r="GK104" s="174"/>
      <c r="GL104" s="174"/>
      <c r="GM104" s="174"/>
      <c r="GN104" s="174"/>
      <c r="GO104" s="174"/>
      <c r="GP104" s="174"/>
      <c r="GQ104" s="174"/>
      <c r="GR104" s="174"/>
      <c r="GS104" s="174"/>
      <c r="GT104" s="174"/>
      <c r="GU104" s="174"/>
      <c r="GV104" s="174"/>
      <c r="GW104" s="174"/>
      <c r="GX104" s="174"/>
      <c r="GY104" s="174"/>
      <c r="GZ104" s="174"/>
      <c r="HA104" s="174"/>
      <c r="HB104" s="174"/>
      <c r="HC104" s="174"/>
      <c r="HD104" s="174"/>
      <c r="HE104" s="174"/>
      <c r="HF104" s="174"/>
      <c r="HG104" s="174"/>
      <c r="HH104" s="174"/>
      <c r="HI104" s="174"/>
      <c r="HJ104" s="174"/>
      <c r="HK104" s="174"/>
      <c r="HL104" s="174"/>
      <c r="HM104" s="174"/>
      <c r="HN104" s="174"/>
    </row>
    <row r="105" spans="1:222" ht="16.5" hidden="1" outlineLevel="1" thickBot="1" x14ac:dyDescent="0.3">
      <c r="A105" s="53">
        <v>100</v>
      </c>
      <c r="B105" s="56" t="str">
        <f>VLOOKUP(A105,Config!$A$8:$B$176,2,0)</f>
        <v>ASSOCIAÇÕES / SINDICATOS</v>
      </c>
      <c r="C105" s="57"/>
      <c r="D105" s="61"/>
      <c r="E105" s="174">
        <f>SUMIFS('C. a Pagar'!$G$7:$G$1048576,'C. a Pagar'!$D$7:$D$1048576,'FC 180'!$B105,'C. a Pagar'!$C$7:$C$1048576,'FC 180'!E$5)</f>
        <v>0</v>
      </c>
      <c r="F105" s="174">
        <f>SUMIFS('C. a Pagar'!$G$7:$G$1048576,'C. a Pagar'!$D$7:$D$1048576,'FC 180'!$B105,'C. a Pagar'!$C$7:$C$1048576,'FC 180'!F$5)</f>
        <v>0</v>
      </c>
      <c r="G105" s="174">
        <f>SUMIFS('C. a Pagar'!$G$7:$G$1048576,'C. a Pagar'!$D$7:$D$1048576,'FC 180'!$B105,'C. a Pagar'!$C$7:$C$1048576,'FC 180'!G$5)</f>
        <v>0</v>
      </c>
      <c r="H105" s="174">
        <f>SUMIFS('C. a Pagar'!$G$7:$G$1048576,'C. a Pagar'!$D$7:$D$1048576,'FC 180'!$B105,'C. a Pagar'!$C$7:$C$1048576,'FC 180'!H$5)</f>
        <v>0</v>
      </c>
      <c r="I105" s="174">
        <f>SUMIFS('C. a Pagar'!$G$7:$G$1048576,'C. a Pagar'!$D$7:$D$1048576,'FC 180'!$B105,'C. a Pagar'!$C$7:$C$1048576,'FC 180'!I$5)</f>
        <v>0</v>
      </c>
      <c r="J105" s="174">
        <f>SUMIFS('C. a Pagar'!$G$7:$G$1048576,'C. a Pagar'!$D$7:$D$1048576,'FC 180'!$B105,'C. a Pagar'!$C$7:$C$1048576,'FC 180'!J$5)</f>
        <v>0</v>
      </c>
      <c r="K105" s="174">
        <f>SUMIFS('C. a Pagar'!$G$7:$G$1048576,'C. a Pagar'!$D$7:$D$1048576,'FC 180'!$B105,'C. a Pagar'!$C$7:$C$1048576,'FC 180'!K$5)</f>
        <v>0</v>
      </c>
      <c r="L105" s="174">
        <f>SUMIFS('C. a Pagar'!$G$7:$G$1048576,'C. a Pagar'!$D$7:$D$1048576,'FC 180'!$B105,'C. a Pagar'!$C$7:$C$1048576,'FC 180'!L$5)</f>
        <v>0</v>
      </c>
      <c r="M105" s="174">
        <f>SUMIFS('C. a Pagar'!$G$7:$G$1048576,'C. a Pagar'!$D$7:$D$1048576,'FC 180'!$B105,'C. a Pagar'!$C$7:$C$1048576,'FC 180'!M$5)</f>
        <v>0</v>
      </c>
      <c r="N105" s="174">
        <f>SUMIFS('C. a Pagar'!$G$7:$G$1048576,'C. a Pagar'!$D$7:$D$1048576,'FC 180'!$B105,'C. a Pagar'!$C$7:$C$1048576,'FC 180'!N$5)</f>
        <v>0</v>
      </c>
      <c r="O105" s="174">
        <f>SUMIFS('C. a Pagar'!$G$7:$G$1048576,'C. a Pagar'!$D$7:$D$1048576,'FC 180'!$B105,'C. a Pagar'!$C$7:$C$1048576,'FC 180'!O$5)</f>
        <v>0</v>
      </c>
      <c r="P105" s="174">
        <f>SUMIFS('C. a Pagar'!$G$7:$G$1048576,'C. a Pagar'!$D$7:$D$1048576,'FC 180'!$B105,'C. a Pagar'!$C$7:$C$1048576,'FC 180'!P$5)</f>
        <v>0</v>
      </c>
      <c r="Q105" s="174">
        <f>SUMIFS('C. a Pagar'!$G$7:$G$1048576,'C. a Pagar'!$D$7:$D$1048576,'FC 180'!$B105,'C. a Pagar'!$C$7:$C$1048576,'FC 180'!Q$5)</f>
        <v>0</v>
      </c>
      <c r="R105" s="174">
        <f>SUMIFS('C. a Pagar'!$G$7:$G$1048576,'C. a Pagar'!$D$7:$D$1048576,'FC 180'!$B105,'C. a Pagar'!$C$7:$C$1048576,'FC 180'!R$5)</f>
        <v>0</v>
      </c>
      <c r="S105" s="174">
        <f>SUMIFS('C. a Pagar'!$G$7:$G$1048576,'C. a Pagar'!$D$7:$D$1048576,'FC 180'!$B105,'C. a Pagar'!$C$7:$C$1048576,'FC 180'!S$5)</f>
        <v>0</v>
      </c>
      <c r="T105" s="174">
        <f>SUMIFS('C. a Pagar'!$G$7:$G$1048576,'C. a Pagar'!$D$7:$D$1048576,'FC 180'!$B105,'C. a Pagar'!$C$7:$C$1048576,'FC 180'!T$5)</f>
        <v>0</v>
      </c>
      <c r="U105" s="174">
        <f>SUMIFS('C. a Pagar'!$G$7:$G$1048576,'C. a Pagar'!$D$7:$D$1048576,'FC 180'!$B105,'C. a Pagar'!$C$7:$C$1048576,'FC 180'!U$5)</f>
        <v>0</v>
      </c>
      <c r="V105" s="174">
        <f>SUMIFS('C. a Pagar'!$G$7:$G$1048576,'C. a Pagar'!$D$7:$D$1048576,'FC 180'!$B105,'C. a Pagar'!$C$7:$C$1048576,'FC 180'!V$5)</f>
        <v>0</v>
      </c>
      <c r="W105" s="174">
        <f>SUMIFS('C. a Pagar'!$G$7:$G$1048576,'C. a Pagar'!$D$7:$D$1048576,'FC 180'!$B105,'C. a Pagar'!$C$7:$C$1048576,'FC 180'!W$5)</f>
        <v>0</v>
      </c>
      <c r="X105" s="174">
        <f>SUMIFS('C. a Pagar'!$G$7:$G$1048576,'C. a Pagar'!$D$7:$D$1048576,'FC 180'!$B105,'C. a Pagar'!$C$7:$C$1048576,'FC 180'!X$5)</f>
        <v>0</v>
      </c>
      <c r="Y105" s="174">
        <f>SUMIFS('C. a Pagar'!$G$7:$G$1048576,'C. a Pagar'!$D$7:$D$1048576,'FC 180'!$B105,'C. a Pagar'!$C$7:$C$1048576,'FC 180'!Y$5)</f>
        <v>0</v>
      </c>
      <c r="Z105" s="174">
        <f>SUMIFS('C. a Pagar'!$G$7:$G$1048576,'C. a Pagar'!$D$7:$D$1048576,'FC 180'!$B105,'C. a Pagar'!$C$7:$C$1048576,'FC 180'!Z$5)</f>
        <v>0</v>
      </c>
      <c r="AA105" s="174">
        <f>SUMIFS('C. a Pagar'!$G$7:$G$1048576,'C. a Pagar'!$D$7:$D$1048576,'FC 180'!$B105,'C. a Pagar'!$C$7:$C$1048576,'FC 180'!AA$5)</f>
        <v>0</v>
      </c>
      <c r="AB105" s="174">
        <f>SUMIFS('C. a Pagar'!$G$7:$G$1048576,'C. a Pagar'!$D$7:$D$1048576,'FC 180'!$B105,'C. a Pagar'!$C$7:$C$1048576,'FC 180'!AB$5)</f>
        <v>0</v>
      </c>
      <c r="AC105" s="174">
        <f>SUMIFS('C. a Pagar'!$G$7:$G$1048576,'C. a Pagar'!$D$7:$D$1048576,'FC 180'!$B105,'C. a Pagar'!$C$7:$C$1048576,'FC 180'!AC$5)</f>
        <v>0</v>
      </c>
      <c r="AD105" s="174">
        <f>SUMIFS('C. a Pagar'!$G$7:$G$1048576,'C. a Pagar'!$D$7:$D$1048576,'FC 180'!$B105,'C. a Pagar'!$C$7:$C$1048576,'FC 180'!AD$5)</f>
        <v>0</v>
      </c>
      <c r="AE105" s="174">
        <f>SUMIFS('C. a Pagar'!$G$7:$G$1048576,'C. a Pagar'!$D$7:$D$1048576,'FC 180'!$B105,'C. a Pagar'!$C$7:$C$1048576,'FC 180'!AE$5)</f>
        <v>0</v>
      </c>
      <c r="AF105" s="174">
        <f>SUMIFS('C. a Pagar'!$G$7:$G$1048576,'C. a Pagar'!$D$7:$D$1048576,'FC 180'!$B105,'C. a Pagar'!$C$7:$C$1048576,'FC 180'!AF$5)</f>
        <v>0</v>
      </c>
      <c r="AG105" s="174">
        <f>SUMIFS('C. a Pagar'!$G$7:$G$1048576,'C. a Pagar'!$D$7:$D$1048576,'FC 180'!$B105,'C. a Pagar'!$C$7:$C$1048576,'FC 180'!AG$5)</f>
        <v>0</v>
      </c>
      <c r="AH105" s="174">
        <f>SUMIFS('C. a Pagar'!$G$7:$G$1048576,'C. a Pagar'!$D$7:$D$1048576,'FC 180'!$B105,'C. a Pagar'!$C$7:$C$1048576,'FC 180'!AH$5)</f>
        <v>0</v>
      </c>
      <c r="AI105" s="174">
        <f>SUMIFS('C. a Pagar'!$G$7:$G$1048576,'C. a Pagar'!$D$7:$D$1048576,'FC 180'!$B105,'C. a Pagar'!$C$7:$C$1048576,'FC 180'!AI$5)</f>
        <v>0</v>
      </c>
      <c r="AJ105" s="179">
        <f t="shared" si="151"/>
        <v>0</v>
      </c>
      <c r="AK105" s="174">
        <f>SUMIFS('C. a Pagar'!$G$7:$G$1048576,'C. a Pagar'!$D$7:$D$1048576,'FC 180'!$B105,'C. a Pagar'!$C$7:$C$1048576,'FC 180'!AK$5)</f>
        <v>0</v>
      </c>
      <c r="AL105" s="174">
        <f>SUMIFS('C. a Pagar'!$G$7:$G$1048576,'C. a Pagar'!$D$7:$D$1048576,'FC 180'!$B105,'C. a Pagar'!$C$7:$C$1048576,'FC 180'!AL$5)</f>
        <v>0</v>
      </c>
      <c r="AM105" s="174">
        <f>SUMIFS('C. a Pagar'!$G$7:$G$1048576,'C. a Pagar'!$D$7:$D$1048576,'FC 180'!$B105,'C. a Pagar'!$C$7:$C$1048576,'FC 180'!AM$5)</f>
        <v>0</v>
      </c>
      <c r="AN105" s="174">
        <f>SUMIFS('C. a Pagar'!$G$7:$G$1048576,'C. a Pagar'!$D$7:$D$1048576,'FC 180'!$B105,'C. a Pagar'!$C$7:$C$1048576,'FC 180'!AN$5)</f>
        <v>0</v>
      </c>
      <c r="AO105" s="174">
        <f>SUMIFS('C. a Pagar'!$G$7:$G$1048576,'C. a Pagar'!$D$7:$D$1048576,'FC 180'!$B105,'C. a Pagar'!$C$7:$C$1048576,'FC 180'!AO$5)</f>
        <v>0</v>
      </c>
      <c r="AP105" s="174">
        <f>SUMIFS('C. a Pagar'!$G$7:$G$1048576,'C. a Pagar'!$D$7:$D$1048576,'FC 180'!$B105,'C. a Pagar'!$C$7:$C$1048576,'FC 180'!AP$5)</f>
        <v>0</v>
      </c>
      <c r="AQ105" s="174">
        <f>SUMIFS('C. a Pagar'!$G$7:$G$1048576,'C. a Pagar'!$D$7:$D$1048576,'FC 180'!$B105,'C. a Pagar'!$C$7:$C$1048576,'FC 180'!AQ$5)</f>
        <v>0</v>
      </c>
      <c r="AR105" s="174">
        <f>SUMIFS('C. a Pagar'!$G$7:$G$1048576,'C. a Pagar'!$D$7:$D$1048576,'FC 180'!$B105,'C. a Pagar'!$C$7:$C$1048576,'FC 180'!AR$5)</f>
        <v>0</v>
      </c>
      <c r="AS105" s="174">
        <f>SUMIFS('C. a Pagar'!$G$7:$G$1048576,'C. a Pagar'!$D$7:$D$1048576,'FC 180'!$B105,'C. a Pagar'!$C$7:$C$1048576,'FC 180'!AS$5)</f>
        <v>0</v>
      </c>
      <c r="AT105" s="174">
        <f>SUMIFS('C. a Pagar'!$G$7:$G$1048576,'C. a Pagar'!$D$7:$D$1048576,'FC 180'!$B105,'C. a Pagar'!$C$7:$C$1048576,'FC 180'!AT$5)</f>
        <v>0</v>
      </c>
      <c r="AU105" s="174">
        <f>SUMIFS('C. a Pagar'!$G$7:$G$1048576,'C. a Pagar'!$D$7:$D$1048576,'FC 180'!$B105,'C. a Pagar'!$C$7:$C$1048576,'FC 180'!AU$5)</f>
        <v>0</v>
      </c>
      <c r="AV105" s="174">
        <f>SUMIFS('C. a Pagar'!$G$7:$G$1048576,'C. a Pagar'!$D$7:$D$1048576,'FC 180'!$B105,'C. a Pagar'!$C$7:$C$1048576,'FC 180'!AV$5)</f>
        <v>0</v>
      </c>
      <c r="AW105" s="174">
        <f>SUMIFS('C. a Pagar'!$G$7:$G$1048576,'C. a Pagar'!$D$7:$D$1048576,'FC 180'!$B105,'C. a Pagar'!$C$7:$C$1048576,'FC 180'!AW$5)</f>
        <v>0</v>
      </c>
      <c r="AX105" s="174">
        <f>SUMIFS('C. a Pagar'!$G$7:$G$1048576,'C. a Pagar'!$D$7:$D$1048576,'FC 180'!$B105,'C. a Pagar'!$C$7:$C$1048576,'FC 180'!AX$5)</f>
        <v>0</v>
      </c>
      <c r="AY105" s="174">
        <f>SUMIFS('C. a Pagar'!$G$7:$G$1048576,'C. a Pagar'!$D$7:$D$1048576,'FC 180'!$B105,'C. a Pagar'!$C$7:$C$1048576,'FC 180'!AY$5)</f>
        <v>0</v>
      </c>
      <c r="AZ105" s="174">
        <f>SUMIFS('C. a Pagar'!$G$7:$G$1048576,'C. a Pagar'!$D$7:$D$1048576,'FC 180'!$B105,'C. a Pagar'!$C$7:$C$1048576,'FC 180'!AZ$5)</f>
        <v>0</v>
      </c>
      <c r="BA105" s="174">
        <f>SUMIFS('C. a Pagar'!$G$7:$G$1048576,'C. a Pagar'!$D$7:$D$1048576,'FC 180'!$B105,'C. a Pagar'!$C$7:$C$1048576,'FC 180'!BA$5)</f>
        <v>0</v>
      </c>
      <c r="BB105" s="174">
        <f>SUMIFS('C. a Pagar'!$G$7:$G$1048576,'C. a Pagar'!$D$7:$D$1048576,'FC 180'!$B105,'C. a Pagar'!$C$7:$C$1048576,'FC 180'!BB$5)</f>
        <v>0</v>
      </c>
      <c r="BC105" s="174">
        <f>SUMIFS('C. a Pagar'!$G$7:$G$1048576,'C. a Pagar'!$D$7:$D$1048576,'FC 180'!$B105,'C. a Pagar'!$C$7:$C$1048576,'FC 180'!BC$5)</f>
        <v>0</v>
      </c>
      <c r="BD105" s="174">
        <f>SUMIFS('C. a Pagar'!$G$7:$G$1048576,'C. a Pagar'!$D$7:$D$1048576,'FC 180'!$B105,'C. a Pagar'!$C$7:$C$1048576,'FC 180'!BD$5)</f>
        <v>0</v>
      </c>
      <c r="BE105" s="174">
        <f>SUMIFS('C. a Pagar'!$G$7:$G$1048576,'C. a Pagar'!$D$7:$D$1048576,'FC 180'!$B105,'C. a Pagar'!$C$7:$C$1048576,'FC 180'!BE$5)</f>
        <v>0</v>
      </c>
      <c r="BF105" s="174">
        <f>SUMIFS('C. a Pagar'!$G$7:$G$1048576,'C. a Pagar'!$D$7:$D$1048576,'FC 180'!$B105,'C. a Pagar'!$C$7:$C$1048576,'FC 180'!BF$5)</f>
        <v>0</v>
      </c>
      <c r="BG105" s="174">
        <f>SUMIFS('C. a Pagar'!$G$7:$G$1048576,'C. a Pagar'!$D$7:$D$1048576,'FC 180'!$B105,'C. a Pagar'!$C$7:$C$1048576,'FC 180'!BG$5)</f>
        <v>0</v>
      </c>
      <c r="BH105" s="174">
        <f>SUMIFS('C. a Pagar'!$G$7:$G$1048576,'C. a Pagar'!$D$7:$D$1048576,'FC 180'!$B105,'C. a Pagar'!$C$7:$C$1048576,'FC 180'!BH$5)</f>
        <v>0</v>
      </c>
      <c r="BI105" s="174">
        <f>SUMIFS('C. a Pagar'!$G$7:$G$1048576,'C. a Pagar'!$D$7:$D$1048576,'FC 180'!$B105,'C. a Pagar'!$C$7:$C$1048576,'FC 180'!BI$5)</f>
        <v>0</v>
      </c>
      <c r="BJ105" s="174">
        <f>SUMIFS('C. a Pagar'!$G$7:$G$1048576,'C. a Pagar'!$D$7:$D$1048576,'FC 180'!$B105,'C. a Pagar'!$C$7:$C$1048576,'FC 180'!BJ$5)</f>
        <v>0</v>
      </c>
      <c r="BK105" s="174">
        <f>SUMIFS('C. a Pagar'!$G$7:$G$1048576,'C. a Pagar'!$D$7:$D$1048576,'FC 180'!$B105,'C. a Pagar'!$C$7:$C$1048576,'FC 180'!BK$5)</f>
        <v>0</v>
      </c>
      <c r="BL105" s="174">
        <f>SUMIFS('C. a Pagar'!$G$7:$G$1048576,'C. a Pagar'!$D$7:$D$1048576,'FC 180'!$B105,'C. a Pagar'!$C$7:$C$1048576,'FC 180'!BL$5)</f>
        <v>0</v>
      </c>
      <c r="BM105" s="174">
        <f>SUMIFS('C. a Pagar'!$G$7:$G$1048576,'C. a Pagar'!$D$7:$D$1048576,'FC 180'!$B105,'C. a Pagar'!$C$7:$C$1048576,'FC 180'!BM$5)</f>
        <v>0</v>
      </c>
      <c r="BN105" s="174">
        <f>SUMIFS('C. a Pagar'!$G$7:$G$1048576,'C. a Pagar'!$D$7:$D$1048576,'FC 180'!$B105,'C. a Pagar'!$C$7:$C$1048576,'FC 180'!BN$5)</f>
        <v>0</v>
      </c>
      <c r="BO105" s="179">
        <f t="shared" si="152"/>
        <v>0</v>
      </c>
      <c r="BP105" s="174"/>
      <c r="BQ105" s="174"/>
      <c r="BR105" s="174"/>
      <c r="BS105" s="174"/>
      <c r="BT105" s="174"/>
      <c r="BU105" s="174"/>
      <c r="BV105" s="174"/>
      <c r="BW105" s="174"/>
      <c r="BX105" s="174"/>
      <c r="BY105" s="174"/>
      <c r="BZ105" s="174"/>
      <c r="CA105" s="174"/>
      <c r="CB105" s="174"/>
      <c r="CC105" s="174"/>
      <c r="CD105" s="174"/>
      <c r="CE105" s="174"/>
      <c r="CF105" s="174"/>
      <c r="CG105" s="174"/>
      <c r="CH105" s="174"/>
      <c r="CI105" s="174"/>
      <c r="CJ105" s="174"/>
      <c r="CK105" s="174"/>
      <c r="CL105" s="174"/>
      <c r="CM105" s="174"/>
      <c r="CN105" s="174"/>
      <c r="CO105" s="174"/>
      <c r="CP105" s="174"/>
      <c r="CQ105" s="174"/>
      <c r="CR105" s="174"/>
      <c r="CS105" s="174"/>
      <c r="CT105" s="174"/>
      <c r="CU105" s="179">
        <f t="shared" si="153"/>
        <v>0</v>
      </c>
      <c r="CV105" s="174"/>
      <c r="CW105" s="174"/>
      <c r="CX105" s="174"/>
      <c r="CY105" s="174"/>
      <c r="CZ105" s="174"/>
      <c r="DA105" s="174"/>
      <c r="DB105" s="174"/>
      <c r="DC105" s="174"/>
      <c r="DD105" s="174"/>
      <c r="DE105" s="174"/>
      <c r="DF105" s="174"/>
      <c r="DG105" s="174"/>
      <c r="DH105" s="174"/>
      <c r="DI105" s="174"/>
      <c r="DJ105" s="174"/>
      <c r="DK105" s="174"/>
      <c r="DL105" s="174"/>
      <c r="DM105" s="174"/>
      <c r="DN105" s="174"/>
      <c r="DO105" s="174"/>
      <c r="DP105" s="174"/>
      <c r="DQ105" s="174"/>
      <c r="DR105" s="174"/>
      <c r="DS105" s="174"/>
      <c r="DT105" s="174"/>
      <c r="DU105" s="174"/>
      <c r="DV105" s="174"/>
      <c r="DW105" s="174"/>
      <c r="DX105" s="174"/>
      <c r="DY105" s="174"/>
      <c r="DZ105" s="174"/>
      <c r="EA105" s="179">
        <f t="shared" si="154"/>
        <v>0</v>
      </c>
      <c r="EB105" s="174"/>
      <c r="EC105" s="174"/>
      <c r="ED105" s="174"/>
      <c r="EE105" s="174"/>
      <c r="EF105" s="174"/>
      <c r="EG105" s="174"/>
      <c r="EH105" s="174"/>
      <c r="EI105" s="174"/>
      <c r="EJ105" s="174"/>
      <c r="EK105" s="174"/>
      <c r="EL105" s="174"/>
      <c r="EM105" s="174"/>
      <c r="EN105" s="174"/>
      <c r="EO105" s="174"/>
      <c r="EP105" s="174"/>
      <c r="EQ105" s="174"/>
      <c r="ER105" s="174"/>
      <c r="ES105" s="174"/>
      <c r="ET105" s="174"/>
      <c r="EU105" s="174"/>
      <c r="EV105" s="174"/>
      <c r="EW105" s="174"/>
      <c r="EX105" s="174"/>
      <c r="EY105" s="174"/>
      <c r="EZ105" s="174"/>
      <c r="FA105" s="174"/>
      <c r="FB105" s="174"/>
      <c r="FC105" s="174"/>
      <c r="FD105" s="179">
        <f t="shared" si="155"/>
        <v>0</v>
      </c>
      <c r="FE105" s="174"/>
      <c r="FF105" s="174"/>
      <c r="FG105" s="174"/>
      <c r="FH105" s="174"/>
      <c r="FI105" s="174"/>
      <c r="FJ105" s="174"/>
      <c r="FK105" s="174"/>
      <c r="FL105" s="174"/>
      <c r="FM105" s="174"/>
      <c r="FN105" s="174"/>
      <c r="FO105" s="174"/>
      <c r="FP105" s="174"/>
      <c r="FQ105" s="174"/>
      <c r="FR105" s="174"/>
      <c r="FS105" s="174"/>
      <c r="FT105" s="174"/>
      <c r="FU105" s="174"/>
      <c r="FV105" s="174"/>
      <c r="FW105" s="174"/>
      <c r="FX105" s="174"/>
      <c r="FY105" s="174"/>
      <c r="FZ105" s="174"/>
      <c r="GA105" s="174"/>
      <c r="GB105" s="174"/>
      <c r="GC105" s="174"/>
      <c r="GD105" s="174"/>
      <c r="GE105" s="174"/>
      <c r="GF105" s="174"/>
      <c r="GG105" s="174"/>
      <c r="GH105" s="174"/>
      <c r="GI105" s="174"/>
      <c r="GJ105" s="179">
        <f t="shared" si="156"/>
        <v>0</v>
      </c>
      <c r="GK105" s="174"/>
      <c r="GL105" s="174"/>
      <c r="GM105" s="174"/>
      <c r="GN105" s="174"/>
      <c r="GO105" s="174"/>
      <c r="GP105" s="174"/>
      <c r="GQ105" s="174"/>
      <c r="GR105" s="174"/>
      <c r="GS105" s="174"/>
      <c r="GT105" s="174"/>
      <c r="GU105" s="174"/>
      <c r="GV105" s="174"/>
      <c r="GW105" s="174"/>
      <c r="GX105" s="174"/>
      <c r="GY105" s="174"/>
      <c r="GZ105" s="174"/>
      <c r="HA105" s="174"/>
      <c r="HB105" s="174"/>
      <c r="HC105" s="174"/>
      <c r="HD105" s="174"/>
      <c r="HE105" s="174"/>
      <c r="HF105" s="174"/>
      <c r="HG105" s="174"/>
      <c r="HH105" s="174"/>
      <c r="HI105" s="174"/>
      <c r="HJ105" s="174"/>
      <c r="HK105" s="174"/>
      <c r="HL105" s="174"/>
      <c r="HM105" s="174"/>
      <c r="HN105" s="174"/>
    </row>
    <row r="106" spans="1:222" ht="16.5" hidden="1" outlineLevel="1" thickBot="1" x14ac:dyDescent="0.3">
      <c r="A106" s="53">
        <v>101</v>
      </c>
      <c r="B106" s="56" t="str">
        <f>VLOOKUP(A106,Config!$A$8:$B$176,2,0)</f>
        <v>CARTÃO CORPORATIVO</v>
      </c>
      <c r="C106" s="57"/>
      <c r="D106" s="61"/>
      <c r="E106" s="174">
        <f>SUMIFS('C. a Pagar'!$G$7:$G$1048576,'C. a Pagar'!$D$7:$D$1048576,'FC 180'!$B106,'C. a Pagar'!$C$7:$C$1048576,'FC 180'!E$5)</f>
        <v>0</v>
      </c>
      <c r="F106" s="174">
        <f>SUMIFS('C. a Pagar'!$G$7:$G$1048576,'C. a Pagar'!$D$7:$D$1048576,'FC 180'!$B106,'C. a Pagar'!$C$7:$C$1048576,'FC 180'!F$5)</f>
        <v>0</v>
      </c>
      <c r="G106" s="174">
        <f>SUMIFS('C. a Pagar'!$G$7:$G$1048576,'C. a Pagar'!$D$7:$D$1048576,'FC 180'!$B106,'C. a Pagar'!$C$7:$C$1048576,'FC 180'!G$5)</f>
        <v>0</v>
      </c>
      <c r="H106" s="174">
        <f>SUMIFS('C. a Pagar'!$G$7:$G$1048576,'C. a Pagar'!$D$7:$D$1048576,'FC 180'!$B106,'C. a Pagar'!$C$7:$C$1048576,'FC 180'!H$5)</f>
        <v>0</v>
      </c>
      <c r="I106" s="174">
        <f>SUMIFS('C. a Pagar'!$G$7:$G$1048576,'C. a Pagar'!$D$7:$D$1048576,'FC 180'!$B106,'C. a Pagar'!$C$7:$C$1048576,'FC 180'!I$5)</f>
        <v>0</v>
      </c>
      <c r="J106" s="174">
        <f>SUMIFS('C. a Pagar'!$G$7:$G$1048576,'C. a Pagar'!$D$7:$D$1048576,'FC 180'!$B106,'C. a Pagar'!$C$7:$C$1048576,'FC 180'!J$5)</f>
        <v>0</v>
      </c>
      <c r="K106" s="174">
        <f>SUMIFS('C. a Pagar'!$G$7:$G$1048576,'C. a Pagar'!$D$7:$D$1048576,'FC 180'!$B106,'C. a Pagar'!$C$7:$C$1048576,'FC 180'!K$5)</f>
        <v>0</v>
      </c>
      <c r="L106" s="174">
        <f>SUMIFS('C. a Pagar'!$G$7:$G$1048576,'C. a Pagar'!$D$7:$D$1048576,'FC 180'!$B106,'C. a Pagar'!$C$7:$C$1048576,'FC 180'!L$5)</f>
        <v>0</v>
      </c>
      <c r="M106" s="174">
        <f>SUMIFS('C. a Pagar'!$G$7:$G$1048576,'C. a Pagar'!$D$7:$D$1048576,'FC 180'!$B106,'C. a Pagar'!$C$7:$C$1048576,'FC 180'!M$5)</f>
        <v>0</v>
      </c>
      <c r="N106" s="174">
        <f>SUMIFS('C. a Pagar'!$G$7:$G$1048576,'C. a Pagar'!$D$7:$D$1048576,'FC 180'!$B106,'C. a Pagar'!$C$7:$C$1048576,'FC 180'!N$5)</f>
        <v>0</v>
      </c>
      <c r="O106" s="174">
        <f>SUMIFS('C. a Pagar'!$G$7:$G$1048576,'C. a Pagar'!$D$7:$D$1048576,'FC 180'!$B106,'C. a Pagar'!$C$7:$C$1048576,'FC 180'!O$5)</f>
        <v>0</v>
      </c>
      <c r="P106" s="174">
        <f>SUMIFS('C. a Pagar'!$G$7:$G$1048576,'C. a Pagar'!$D$7:$D$1048576,'FC 180'!$B106,'C. a Pagar'!$C$7:$C$1048576,'FC 180'!P$5)</f>
        <v>0</v>
      </c>
      <c r="Q106" s="174">
        <f>SUMIFS('C. a Pagar'!$G$7:$G$1048576,'C. a Pagar'!$D$7:$D$1048576,'FC 180'!$B106,'C. a Pagar'!$C$7:$C$1048576,'FC 180'!Q$5)</f>
        <v>0</v>
      </c>
      <c r="R106" s="174">
        <f>SUMIFS('C. a Pagar'!$G$7:$G$1048576,'C. a Pagar'!$D$7:$D$1048576,'FC 180'!$B106,'C. a Pagar'!$C$7:$C$1048576,'FC 180'!R$5)</f>
        <v>0</v>
      </c>
      <c r="S106" s="174">
        <f>SUMIFS('C. a Pagar'!$G$7:$G$1048576,'C. a Pagar'!$D$7:$D$1048576,'FC 180'!$B106,'C. a Pagar'!$C$7:$C$1048576,'FC 180'!S$5)</f>
        <v>0</v>
      </c>
      <c r="T106" s="174">
        <f>SUMIFS('C. a Pagar'!$G$7:$G$1048576,'C. a Pagar'!$D$7:$D$1048576,'FC 180'!$B106,'C. a Pagar'!$C$7:$C$1048576,'FC 180'!T$5)</f>
        <v>0</v>
      </c>
      <c r="U106" s="174">
        <f>SUMIFS('C. a Pagar'!$G$7:$G$1048576,'C. a Pagar'!$D$7:$D$1048576,'FC 180'!$B106,'C. a Pagar'!$C$7:$C$1048576,'FC 180'!U$5)</f>
        <v>0</v>
      </c>
      <c r="V106" s="174">
        <f>SUMIFS('C. a Pagar'!$G$7:$G$1048576,'C. a Pagar'!$D$7:$D$1048576,'FC 180'!$B106,'C. a Pagar'!$C$7:$C$1048576,'FC 180'!V$5)</f>
        <v>0</v>
      </c>
      <c r="W106" s="174">
        <f>SUMIFS('C. a Pagar'!$G$7:$G$1048576,'C. a Pagar'!$D$7:$D$1048576,'FC 180'!$B106,'C. a Pagar'!$C$7:$C$1048576,'FC 180'!W$5)</f>
        <v>0</v>
      </c>
      <c r="X106" s="174">
        <f>SUMIFS('C. a Pagar'!$G$7:$G$1048576,'C. a Pagar'!$D$7:$D$1048576,'FC 180'!$B106,'C. a Pagar'!$C$7:$C$1048576,'FC 180'!X$5)</f>
        <v>0</v>
      </c>
      <c r="Y106" s="174">
        <f>SUMIFS('C. a Pagar'!$G$7:$G$1048576,'C. a Pagar'!$D$7:$D$1048576,'FC 180'!$B106,'C. a Pagar'!$C$7:$C$1048576,'FC 180'!Y$5)</f>
        <v>0</v>
      </c>
      <c r="Z106" s="174">
        <f>SUMIFS('C. a Pagar'!$G$7:$G$1048576,'C. a Pagar'!$D$7:$D$1048576,'FC 180'!$B106,'C. a Pagar'!$C$7:$C$1048576,'FC 180'!Z$5)</f>
        <v>0</v>
      </c>
      <c r="AA106" s="174">
        <f>SUMIFS('C. a Pagar'!$G$7:$G$1048576,'C. a Pagar'!$D$7:$D$1048576,'FC 180'!$B106,'C. a Pagar'!$C$7:$C$1048576,'FC 180'!AA$5)</f>
        <v>0</v>
      </c>
      <c r="AB106" s="174">
        <f>SUMIFS('C. a Pagar'!$G$7:$G$1048576,'C. a Pagar'!$D$7:$D$1048576,'FC 180'!$B106,'C. a Pagar'!$C$7:$C$1048576,'FC 180'!AB$5)</f>
        <v>0</v>
      </c>
      <c r="AC106" s="174">
        <f>SUMIFS('C. a Pagar'!$G$7:$G$1048576,'C. a Pagar'!$D$7:$D$1048576,'FC 180'!$B106,'C. a Pagar'!$C$7:$C$1048576,'FC 180'!AC$5)</f>
        <v>0</v>
      </c>
      <c r="AD106" s="174">
        <f>SUMIFS('C. a Pagar'!$G$7:$G$1048576,'C. a Pagar'!$D$7:$D$1048576,'FC 180'!$B106,'C. a Pagar'!$C$7:$C$1048576,'FC 180'!AD$5)</f>
        <v>0</v>
      </c>
      <c r="AE106" s="174">
        <f>SUMIFS('C. a Pagar'!$G$7:$G$1048576,'C. a Pagar'!$D$7:$D$1048576,'FC 180'!$B106,'C. a Pagar'!$C$7:$C$1048576,'FC 180'!AE$5)</f>
        <v>0</v>
      </c>
      <c r="AF106" s="174">
        <f>SUMIFS('C. a Pagar'!$G$7:$G$1048576,'C. a Pagar'!$D$7:$D$1048576,'FC 180'!$B106,'C. a Pagar'!$C$7:$C$1048576,'FC 180'!AF$5)</f>
        <v>0</v>
      </c>
      <c r="AG106" s="174">
        <f>SUMIFS('C. a Pagar'!$G$7:$G$1048576,'C. a Pagar'!$D$7:$D$1048576,'FC 180'!$B106,'C. a Pagar'!$C$7:$C$1048576,'FC 180'!AG$5)</f>
        <v>0</v>
      </c>
      <c r="AH106" s="174">
        <f>SUMIFS('C. a Pagar'!$G$7:$G$1048576,'C. a Pagar'!$D$7:$D$1048576,'FC 180'!$B106,'C. a Pagar'!$C$7:$C$1048576,'FC 180'!AH$5)</f>
        <v>0</v>
      </c>
      <c r="AI106" s="174">
        <f>SUMIFS('C. a Pagar'!$G$7:$G$1048576,'C. a Pagar'!$D$7:$D$1048576,'FC 180'!$B106,'C. a Pagar'!$C$7:$C$1048576,'FC 180'!AI$5)</f>
        <v>0</v>
      </c>
      <c r="AJ106" s="179">
        <f t="shared" si="151"/>
        <v>0</v>
      </c>
      <c r="AK106" s="174">
        <f>SUMIFS('C. a Pagar'!$G$7:$G$1048576,'C. a Pagar'!$D$7:$D$1048576,'FC 180'!$B106,'C. a Pagar'!$C$7:$C$1048576,'FC 180'!AK$5)</f>
        <v>0</v>
      </c>
      <c r="AL106" s="174">
        <f>SUMIFS('C. a Pagar'!$G$7:$G$1048576,'C. a Pagar'!$D$7:$D$1048576,'FC 180'!$B106,'C. a Pagar'!$C$7:$C$1048576,'FC 180'!AL$5)</f>
        <v>0</v>
      </c>
      <c r="AM106" s="174">
        <f>SUMIFS('C. a Pagar'!$G$7:$G$1048576,'C. a Pagar'!$D$7:$D$1048576,'FC 180'!$B106,'C. a Pagar'!$C$7:$C$1048576,'FC 180'!AM$5)</f>
        <v>0</v>
      </c>
      <c r="AN106" s="174">
        <f>SUMIFS('C. a Pagar'!$G$7:$G$1048576,'C. a Pagar'!$D$7:$D$1048576,'FC 180'!$B106,'C. a Pagar'!$C$7:$C$1048576,'FC 180'!AN$5)</f>
        <v>0</v>
      </c>
      <c r="AO106" s="174">
        <f>SUMIFS('C. a Pagar'!$G$7:$G$1048576,'C. a Pagar'!$D$7:$D$1048576,'FC 180'!$B106,'C. a Pagar'!$C$7:$C$1048576,'FC 180'!AO$5)</f>
        <v>0</v>
      </c>
      <c r="AP106" s="174">
        <f>SUMIFS('C. a Pagar'!$G$7:$G$1048576,'C. a Pagar'!$D$7:$D$1048576,'FC 180'!$B106,'C. a Pagar'!$C$7:$C$1048576,'FC 180'!AP$5)</f>
        <v>0</v>
      </c>
      <c r="AQ106" s="174">
        <f>SUMIFS('C. a Pagar'!$G$7:$G$1048576,'C. a Pagar'!$D$7:$D$1048576,'FC 180'!$B106,'C. a Pagar'!$C$7:$C$1048576,'FC 180'!AQ$5)</f>
        <v>0</v>
      </c>
      <c r="AR106" s="174">
        <f>SUMIFS('C. a Pagar'!$G$7:$G$1048576,'C. a Pagar'!$D$7:$D$1048576,'FC 180'!$B106,'C. a Pagar'!$C$7:$C$1048576,'FC 180'!AR$5)</f>
        <v>0</v>
      </c>
      <c r="AS106" s="174">
        <f>SUMIFS('C. a Pagar'!$G$7:$G$1048576,'C. a Pagar'!$D$7:$D$1048576,'FC 180'!$B106,'C. a Pagar'!$C$7:$C$1048576,'FC 180'!AS$5)</f>
        <v>0</v>
      </c>
      <c r="AT106" s="174">
        <f>SUMIFS('C. a Pagar'!$G$7:$G$1048576,'C. a Pagar'!$D$7:$D$1048576,'FC 180'!$B106,'C. a Pagar'!$C$7:$C$1048576,'FC 180'!AT$5)</f>
        <v>0</v>
      </c>
      <c r="AU106" s="174">
        <f>SUMIFS('C. a Pagar'!$G$7:$G$1048576,'C. a Pagar'!$D$7:$D$1048576,'FC 180'!$B106,'C. a Pagar'!$C$7:$C$1048576,'FC 180'!AU$5)</f>
        <v>0</v>
      </c>
      <c r="AV106" s="174">
        <f>SUMIFS('C. a Pagar'!$G$7:$G$1048576,'C. a Pagar'!$D$7:$D$1048576,'FC 180'!$B106,'C. a Pagar'!$C$7:$C$1048576,'FC 180'!AV$5)</f>
        <v>0</v>
      </c>
      <c r="AW106" s="174">
        <f>SUMIFS('C. a Pagar'!$G$7:$G$1048576,'C. a Pagar'!$D$7:$D$1048576,'FC 180'!$B106,'C. a Pagar'!$C$7:$C$1048576,'FC 180'!AW$5)</f>
        <v>0</v>
      </c>
      <c r="AX106" s="174">
        <f>SUMIFS('C. a Pagar'!$G$7:$G$1048576,'C. a Pagar'!$D$7:$D$1048576,'FC 180'!$B106,'C. a Pagar'!$C$7:$C$1048576,'FC 180'!AX$5)</f>
        <v>0</v>
      </c>
      <c r="AY106" s="174">
        <f>SUMIFS('C. a Pagar'!$G$7:$G$1048576,'C. a Pagar'!$D$7:$D$1048576,'FC 180'!$B106,'C. a Pagar'!$C$7:$C$1048576,'FC 180'!AY$5)</f>
        <v>0</v>
      </c>
      <c r="AZ106" s="174">
        <f>SUMIFS('C. a Pagar'!$G$7:$G$1048576,'C. a Pagar'!$D$7:$D$1048576,'FC 180'!$B106,'C. a Pagar'!$C$7:$C$1048576,'FC 180'!AZ$5)</f>
        <v>0</v>
      </c>
      <c r="BA106" s="174">
        <f>SUMIFS('C. a Pagar'!$G$7:$G$1048576,'C. a Pagar'!$D$7:$D$1048576,'FC 180'!$B106,'C. a Pagar'!$C$7:$C$1048576,'FC 180'!BA$5)</f>
        <v>0</v>
      </c>
      <c r="BB106" s="174">
        <f>SUMIFS('C. a Pagar'!$G$7:$G$1048576,'C. a Pagar'!$D$7:$D$1048576,'FC 180'!$B106,'C. a Pagar'!$C$7:$C$1048576,'FC 180'!BB$5)</f>
        <v>0</v>
      </c>
      <c r="BC106" s="174">
        <f>SUMIFS('C. a Pagar'!$G$7:$G$1048576,'C. a Pagar'!$D$7:$D$1048576,'FC 180'!$B106,'C. a Pagar'!$C$7:$C$1048576,'FC 180'!BC$5)</f>
        <v>0</v>
      </c>
      <c r="BD106" s="174">
        <f>SUMIFS('C. a Pagar'!$G$7:$G$1048576,'C. a Pagar'!$D$7:$D$1048576,'FC 180'!$B106,'C. a Pagar'!$C$7:$C$1048576,'FC 180'!BD$5)</f>
        <v>0</v>
      </c>
      <c r="BE106" s="174">
        <f>SUMIFS('C. a Pagar'!$G$7:$G$1048576,'C. a Pagar'!$D$7:$D$1048576,'FC 180'!$B106,'C. a Pagar'!$C$7:$C$1048576,'FC 180'!BE$5)</f>
        <v>0</v>
      </c>
      <c r="BF106" s="174">
        <f>SUMIFS('C. a Pagar'!$G$7:$G$1048576,'C. a Pagar'!$D$7:$D$1048576,'FC 180'!$B106,'C. a Pagar'!$C$7:$C$1048576,'FC 180'!BF$5)</f>
        <v>0</v>
      </c>
      <c r="BG106" s="174">
        <f>SUMIFS('C. a Pagar'!$G$7:$G$1048576,'C. a Pagar'!$D$7:$D$1048576,'FC 180'!$B106,'C. a Pagar'!$C$7:$C$1048576,'FC 180'!BG$5)</f>
        <v>0</v>
      </c>
      <c r="BH106" s="174">
        <f>SUMIFS('C. a Pagar'!$G$7:$G$1048576,'C. a Pagar'!$D$7:$D$1048576,'FC 180'!$B106,'C. a Pagar'!$C$7:$C$1048576,'FC 180'!BH$5)</f>
        <v>0</v>
      </c>
      <c r="BI106" s="174">
        <f>SUMIFS('C. a Pagar'!$G$7:$G$1048576,'C. a Pagar'!$D$7:$D$1048576,'FC 180'!$B106,'C. a Pagar'!$C$7:$C$1048576,'FC 180'!BI$5)</f>
        <v>0</v>
      </c>
      <c r="BJ106" s="174">
        <f>SUMIFS('C. a Pagar'!$G$7:$G$1048576,'C. a Pagar'!$D$7:$D$1048576,'FC 180'!$B106,'C. a Pagar'!$C$7:$C$1048576,'FC 180'!BJ$5)</f>
        <v>0</v>
      </c>
      <c r="BK106" s="174">
        <f>SUMIFS('C. a Pagar'!$G$7:$G$1048576,'C. a Pagar'!$D$7:$D$1048576,'FC 180'!$B106,'C. a Pagar'!$C$7:$C$1048576,'FC 180'!BK$5)</f>
        <v>0</v>
      </c>
      <c r="BL106" s="174">
        <f>SUMIFS('C. a Pagar'!$G$7:$G$1048576,'C. a Pagar'!$D$7:$D$1048576,'FC 180'!$B106,'C. a Pagar'!$C$7:$C$1048576,'FC 180'!BL$5)</f>
        <v>0</v>
      </c>
      <c r="BM106" s="174">
        <f>SUMIFS('C. a Pagar'!$G$7:$G$1048576,'C. a Pagar'!$D$7:$D$1048576,'FC 180'!$B106,'C. a Pagar'!$C$7:$C$1048576,'FC 180'!BM$5)</f>
        <v>0</v>
      </c>
      <c r="BN106" s="174">
        <f>SUMIFS('C. a Pagar'!$G$7:$G$1048576,'C. a Pagar'!$D$7:$D$1048576,'FC 180'!$B106,'C. a Pagar'!$C$7:$C$1048576,'FC 180'!BN$5)</f>
        <v>0</v>
      </c>
      <c r="BO106" s="179">
        <f t="shared" si="152"/>
        <v>0</v>
      </c>
      <c r="BP106" s="174"/>
      <c r="BQ106" s="174"/>
      <c r="BR106" s="174"/>
      <c r="BS106" s="174"/>
      <c r="BT106" s="174"/>
      <c r="BU106" s="174"/>
      <c r="BV106" s="174"/>
      <c r="BW106" s="174"/>
      <c r="BX106" s="174"/>
      <c r="BY106" s="174"/>
      <c r="BZ106" s="174"/>
      <c r="CA106" s="174"/>
      <c r="CB106" s="174"/>
      <c r="CC106" s="174"/>
      <c r="CD106" s="174"/>
      <c r="CE106" s="174"/>
      <c r="CF106" s="174"/>
      <c r="CG106" s="174"/>
      <c r="CH106" s="174"/>
      <c r="CI106" s="174"/>
      <c r="CJ106" s="174"/>
      <c r="CK106" s="174"/>
      <c r="CL106" s="174"/>
      <c r="CM106" s="174"/>
      <c r="CN106" s="174"/>
      <c r="CO106" s="174"/>
      <c r="CP106" s="174"/>
      <c r="CQ106" s="174"/>
      <c r="CR106" s="174"/>
      <c r="CS106" s="174"/>
      <c r="CT106" s="174"/>
      <c r="CU106" s="179">
        <f t="shared" si="153"/>
        <v>0</v>
      </c>
      <c r="CV106" s="174"/>
      <c r="CW106" s="174"/>
      <c r="CX106" s="174"/>
      <c r="CY106" s="174"/>
      <c r="CZ106" s="174"/>
      <c r="DA106" s="174"/>
      <c r="DB106" s="174"/>
      <c r="DC106" s="174"/>
      <c r="DD106" s="174"/>
      <c r="DE106" s="174"/>
      <c r="DF106" s="174"/>
      <c r="DG106" s="174"/>
      <c r="DH106" s="174"/>
      <c r="DI106" s="174"/>
      <c r="DJ106" s="174"/>
      <c r="DK106" s="174"/>
      <c r="DL106" s="174"/>
      <c r="DM106" s="174"/>
      <c r="DN106" s="174"/>
      <c r="DO106" s="174"/>
      <c r="DP106" s="174"/>
      <c r="DQ106" s="174"/>
      <c r="DR106" s="174"/>
      <c r="DS106" s="174"/>
      <c r="DT106" s="174"/>
      <c r="DU106" s="174"/>
      <c r="DV106" s="174"/>
      <c r="DW106" s="174"/>
      <c r="DX106" s="174"/>
      <c r="DY106" s="174"/>
      <c r="DZ106" s="174"/>
      <c r="EA106" s="179">
        <f t="shared" si="154"/>
        <v>0</v>
      </c>
      <c r="EB106" s="174"/>
      <c r="EC106" s="174"/>
      <c r="ED106" s="174"/>
      <c r="EE106" s="174"/>
      <c r="EF106" s="174"/>
      <c r="EG106" s="174"/>
      <c r="EH106" s="174"/>
      <c r="EI106" s="174"/>
      <c r="EJ106" s="174"/>
      <c r="EK106" s="174"/>
      <c r="EL106" s="174"/>
      <c r="EM106" s="174"/>
      <c r="EN106" s="174"/>
      <c r="EO106" s="174"/>
      <c r="EP106" s="174"/>
      <c r="EQ106" s="174"/>
      <c r="ER106" s="174"/>
      <c r="ES106" s="174"/>
      <c r="ET106" s="174"/>
      <c r="EU106" s="174"/>
      <c r="EV106" s="174"/>
      <c r="EW106" s="174"/>
      <c r="EX106" s="174"/>
      <c r="EY106" s="174"/>
      <c r="EZ106" s="174"/>
      <c r="FA106" s="174"/>
      <c r="FB106" s="174"/>
      <c r="FC106" s="174"/>
      <c r="FD106" s="179">
        <f t="shared" si="155"/>
        <v>0</v>
      </c>
      <c r="FE106" s="174"/>
      <c r="FF106" s="174"/>
      <c r="FG106" s="174"/>
      <c r="FH106" s="174"/>
      <c r="FI106" s="174"/>
      <c r="FJ106" s="174"/>
      <c r="FK106" s="174"/>
      <c r="FL106" s="174"/>
      <c r="FM106" s="174"/>
      <c r="FN106" s="174"/>
      <c r="FO106" s="174"/>
      <c r="FP106" s="174"/>
      <c r="FQ106" s="174"/>
      <c r="FR106" s="174"/>
      <c r="FS106" s="174"/>
      <c r="FT106" s="174"/>
      <c r="FU106" s="174"/>
      <c r="FV106" s="174"/>
      <c r="FW106" s="174"/>
      <c r="FX106" s="174"/>
      <c r="FY106" s="174"/>
      <c r="FZ106" s="174"/>
      <c r="GA106" s="174"/>
      <c r="GB106" s="174"/>
      <c r="GC106" s="174"/>
      <c r="GD106" s="174"/>
      <c r="GE106" s="174"/>
      <c r="GF106" s="174"/>
      <c r="GG106" s="174"/>
      <c r="GH106" s="174"/>
      <c r="GI106" s="174"/>
      <c r="GJ106" s="179">
        <f t="shared" si="156"/>
        <v>0</v>
      </c>
      <c r="GK106" s="174"/>
      <c r="GL106" s="174"/>
      <c r="GM106" s="174"/>
      <c r="GN106" s="174"/>
      <c r="GO106" s="174"/>
      <c r="GP106" s="174"/>
      <c r="GQ106" s="174"/>
      <c r="GR106" s="174"/>
      <c r="GS106" s="174"/>
      <c r="GT106" s="174"/>
      <c r="GU106" s="174"/>
      <c r="GV106" s="174"/>
      <c r="GW106" s="174"/>
      <c r="GX106" s="174"/>
      <c r="GY106" s="174"/>
      <c r="GZ106" s="174"/>
      <c r="HA106" s="174"/>
      <c r="HB106" s="174"/>
      <c r="HC106" s="174"/>
      <c r="HD106" s="174"/>
      <c r="HE106" s="174"/>
      <c r="HF106" s="174"/>
      <c r="HG106" s="174"/>
      <c r="HH106" s="174"/>
      <c r="HI106" s="174"/>
      <c r="HJ106" s="174"/>
      <c r="HK106" s="174"/>
      <c r="HL106" s="174"/>
      <c r="HM106" s="174"/>
      <c r="HN106" s="174"/>
    </row>
    <row r="107" spans="1:222" ht="16.5" hidden="1" outlineLevel="1" thickBot="1" x14ac:dyDescent="0.3">
      <c r="A107" s="53">
        <v>102</v>
      </c>
      <c r="B107" s="56" t="str">
        <f>VLOOKUP(A107,Config!$A$8:$B$176,2,0)</f>
        <v>CATALOGOS / OUTROS</v>
      </c>
      <c r="C107" s="57"/>
      <c r="D107" s="61"/>
      <c r="E107" s="174">
        <f>SUMIFS('C. a Pagar'!$G$7:$G$1048576,'C. a Pagar'!$D$7:$D$1048576,'FC 180'!$B107,'C. a Pagar'!$C$7:$C$1048576,'FC 180'!E$5)</f>
        <v>0</v>
      </c>
      <c r="F107" s="174">
        <f>SUMIFS('C. a Pagar'!$G$7:$G$1048576,'C. a Pagar'!$D$7:$D$1048576,'FC 180'!$B107,'C. a Pagar'!$C$7:$C$1048576,'FC 180'!F$5)</f>
        <v>0</v>
      </c>
      <c r="G107" s="174">
        <f>SUMIFS('C. a Pagar'!$G$7:$G$1048576,'C. a Pagar'!$D$7:$D$1048576,'FC 180'!$B107,'C. a Pagar'!$C$7:$C$1048576,'FC 180'!G$5)</f>
        <v>0</v>
      </c>
      <c r="H107" s="174">
        <f>SUMIFS('C. a Pagar'!$G$7:$G$1048576,'C. a Pagar'!$D$7:$D$1048576,'FC 180'!$B107,'C. a Pagar'!$C$7:$C$1048576,'FC 180'!H$5)</f>
        <v>0</v>
      </c>
      <c r="I107" s="174">
        <f>SUMIFS('C. a Pagar'!$G$7:$G$1048576,'C. a Pagar'!$D$7:$D$1048576,'FC 180'!$B107,'C. a Pagar'!$C$7:$C$1048576,'FC 180'!I$5)</f>
        <v>0</v>
      </c>
      <c r="J107" s="174">
        <f>SUMIFS('C. a Pagar'!$G$7:$G$1048576,'C. a Pagar'!$D$7:$D$1048576,'FC 180'!$B107,'C. a Pagar'!$C$7:$C$1048576,'FC 180'!J$5)</f>
        <v>0</v>
      </c>
      <c r="K107" s="174">
        <f>SUMIFS('C. a Pagar'!$G$7:$G$1048576,'C. a Pagar'!$D$7:$D$1048576,'FC 180'!$B107,'C. a Pagar'!$C$7:$C$1048576,'FC 180'!K$5)</f>
        <v>0</v>
      </c>
      <c r="L107" s="174">
        <f>SUMIFS('C. a Pagar'!$G$7:$G$1048576,'C. a Pagar'!$D$7:$D$1048576,'FC 180'!$B107,'C. a Pagar'!$C$7:$C$1048576,'FC 180'!L$5)</f>
        <v>0</v>
      </c>
      <c r="M107" s="174">
        <f>SUMIFS('C. a Pagar'!$G$7:$G$1048576,'C. a Pagar'!$D$7:$D$1048576,'FC 180'!$B107,'C. a Pagar'!$C$7:$C$1048576,'FC 180'!M$5)</f>
        <v>0</v>
      </c>
      <c r="N107" s="174">
        <f>SUMIFS('C. a Pagar'!$G$7:$G$1048576,'C. a Pagar'!$D$7:$D$1048576,'FC 180'!$B107,'C. a Pagar'!$C$7:$C$1048576,'FC 180'!N$5)</f>
        <v>0</v>
      </c>
      <c r="O107" s="174">
        <f>SUMIFS('C. a Pagar'!$G$7:$G$1048576,'C. a Pagar'!$D$7:$D$1048576,'FC 180'!$B107,'C. a Pagar'!$C$7:$C$1048576,'FC 180'!O$5)</f>
        <v>0</v>
      </c>
      <c r="P107" s="174">
        <f>SUMIFS('C. a Pagar'!$G$7:$G$1048576,'C. a Pagar'!$D$7:$D$1048576,'FC 180'!$B107,'C. a Pagar'!$C$7:$C$1048576,'FC 180'!P$5)</f>
        <v>0</v>
      </c>
      <c r="Q107" s="174">
        <f>SUMIFS('C. a Pagar'!$G$7:$G$1048576,'C. a Pagar'!$D$7:$D$1048576,'FC 180'!$B107,'C. a Pagar'!$C$7:$C$1048576,'FC 180'!Q$5)</f>
        <v>0</v>
      </c>
      <c r="R107" s="174">
        <f>SUMIFS('C. a Pagar'!$G$7:$G$1048576,'C. a Pagar'!$D$7:$D$1048576,'FC 180'!$B107,'C. a Pagar'!$C$7:$C$1048576,'FC 180'!R$5)</f>
        <v>0</v>
      </c>
      <c r="S107" s="174">
        <f>SUMIFS('C. a Pagar'!$G$7:$G$1048576,'C. a Pagar'!$D$7:$D$1048576,'FC 180'!$B107,'C. a Pagar'!$C$7:$C$1048576,'FC 180'!S$5)</f>
        <v>0</v>
      </c>
      <c r="T107" s="174">
        <f>SUMIFS('C. a Pagar'!$G$7:$G$1048576,'C. a Pagar'!$D$7:$D$1048576,'FC 180'!$B107,'C. a Pagar'!$C$7:$C$1048576,'FC 180'!T$5)</f>
        <v>0</v>
      </c>
      <c r="U107" s="174">
        <f>SUMIFS('C. a Pagar'!$G$7:$G$1048576,'C. a Pagar'!$D$7:$D$1048576,'FC 180'!$B107,'C. a Pagar'!$C$7:$C$1048576,'FC 180'!U$5)</f>
        <v>0</v>
      </c>
      <c r="V107" s="174">
        <f>SUMIFS('C. a Pagar'!$G$7:$G$1048576,'C. a Pagar'!$D$7:$D$1048576,'FC 180'!$B107,'C. a Pagar'!$C$7:$C$1048576,'FC 180'!V$5)</f>
        <v>0</v>
      </c>
      <c r="W107" s="174">
        <f>SUMIFS('C. a Pagar'!$G$7:$G$1048576,'C. a Pagar'!$D$7:$D$1048576,'FC 180'!$B107,'C. a Pagar'!$C$7:$C$1048576,'FC 180'!W$5)</f>
        <v>0</v>
      </c>
      <c r="X107" s="174">
        <f>SUMIFS('C. a Pagar'!$G$7:$G$1048576,'C. a Pagar'!$D$7:$D$1048576,'FC 180'!$B107,'C. a Pagar'!$C$7:$C$1048576,'FC 180'!X$5)</f>
        <v>0</v>
      </c>
      <c r="Y107" s="174">
        <f>SUMIFS('C. a Pagar'!$G$7:$G$1048576,'C. a Pagar'!$D$7:$D$1048576,'FC 180'!$B107,'C. a Pagar'!$C$7:$C$1048576,'FC 180'!Y$5)</f>
        <v>0</v>
      </c>
      <c r="Z107" s="174">
        <f>SUMIFS('C. a Pagar'!$G$7:$G$1048576,'C. a Pagar'!$D$7:$D$1048576,'FC 180'!$B107,'C. a Pagar'!$C$7:$C$1048576,'FC 180'!Z$5)</f>
        <v>0</v>
      </c>
      <c r="AA107" s="174">
        <f>SUMIFS('C. a Pagar'!$G$7:$G$1048576,'C. a Pagar'!$D$7:$D$1048576,'FC 180'!$B107,'C. a Pagar'!$C$7:$C$1048576,'FC 180'!AA$5)</f>
        <v>0</v>
      </c>
      <c r="AB107" s="174">
        <f>SUMIFS('C. a Pagar'!$G$7:$G$1048576,'C. a Pagar'!$D$7:$D$1048576,'FC 180'!$B107,'C. a Pagar'!$C$7:$C$1048576,'FC 180'!AB$5)</f>
        <v>0</v>
      </c>
      <c r="AC107" s="174">
        <f>SUMIFS('C. a Pagar'!$G$7:$G$1048576,'C. a Pagar'!$D$7:$D$1048576,'FC 180'!$B107,'C. a Pagar'!$C$7:$C$1048576,'FC 180'!AC$5)</f>
        <v>0</v>
      </c>
      <c r="AD107" s="174">
        <f>SUMIFS('C. a Pagar'!$G$7:$G$1048576,'C. a Pagar'!$D$7:$D$1048576,'FC 180'!$B107,'C. a Pagar'!$C$7:$C$1048576,'FC 180'!AD$5)</f>
        <v>0</v>
      </c>
      <c r="AE107" s="174">
        <f>SUMIFS('C. a Pagar'!$G$7:$G$1048576,'C. a Pagar'!$D$7:$D$1048576,'FC 180'!$B107,'C. a Pagar'!$C$7:$C$1048576,'FC 180'!AE$5)</f>
        <v>0</v>
      </c>
      <c r="AF107" s="174">
        <f>SUMIFS('C. a Pagar'!$G$7:$G$1048576,'C. a Pagar'!$D$7:$D$1048576,'FC 180'!$B107,'C. a Pagar'!$C$7:$C$1048576,'FC 180'!AF$5)</f>
        <v>0</v>
      </c>
      <c r="AG107" s="174">
        <f>SUMIFS('C. a Pagar'!$G$7:$G$1048576,'C. a Pagar'!$D$7:$D$1048576,'FC 180'!$B107,'C. a Pagar'!$C$7:$C$1048576,'FC 180'!AG$5)</f>
        <v>0</v>
      </c>
      <c r="AH107" s="174">
        <f>SUMIFS('C. a Pagar'!$G$7:$G$1048576,'C. a Pagar'!$D$7:$D$1048576,'FC 180'!$B107,'C. a Pagar'!$C$7:$C$1048576,'FC 180'!AH$5)</f>
        <v>0</v>
      </c>
      <c r="AI107" s="174">
        <f>SUMIFS('C. a Pagar'!$G$7:$G$1048576,'C. a Pagar'!$D$7:$D$1048576,'FC 180'!$B107,'C. a Pagar'!$C$7:$C$1048576,'FC 180'!AI$5)</f>
        <v>0</v>
      </c>
      <c r="AJ107" s="179">
        <f t="shared" si="151"/>
        <v>0</v>
      </c>
      <c r="AK107" s="174">
        <f>SUMIFS('C. a Pagar'!$G$7:$G$1048576,'C. a Pagar'!$D$7:$D$1048576,'FC 180'!$B107,'C. a Pagar'!$C$7:$C$1048576,'FC 180'!AK$5)</f>
        <v>0</v>
      </c>
      <c r="AL107" s="174">
        <f>SUMIFS('C. a Pagar'!$G$7:$G$1048576,'C. a Pagar'!$D$7:$D$1048576,'FC 180'!$B107,'C. a Pagar'!$C$7:$C$1048576,'FC 180'!AL$5)</f>
        <v>0</v>
      </c>
      <c r="AM107" s="174">
        <f>SUMIFS('C. a Pagar'!$G$7:$G$1048576,'C. a Pagar'!$D$7:$D$1048576,'FC 180'!$B107,'C. a Pagar'!$C$7:$C$1048576,'FC 180'!AM$5)</f>
        <v>0</v>
      </c>
      <c r="AN107" s="174">
        <f>SUMIFS('C. a Pagar'!$G$7:$G$1048576,'C. a Pagar'!$D$7:$D$1048576,'FC 180'!$B107,'C. a Pagar'!$C$7:$C$1048576,'FC 180'!AN$5)</f>
        <v>0</v>
      </c>
      <c r="AO107" s="174">
        <f>SUMIFS('C. a Pagar'!$G$7:$G$1048576,'C. a Pagar'!$D$7:$D$1048576,'FC 180'!$B107,'C. a Pagar'!$C$7:$C$1048576,'FC 180'!AO$5)</f>
        <v>0</v>
      </c>
      <c r="AP107" s="174">
        <f>SUMIFS('C. a Pagar'!$G$7:$G$1048576,'C. a Pagar'!$D$7:$D$1048576,'FC 180'!$B107,'C. a Pagar'!$C$7:$C$1048576,'FC 180'!AP$5)</f>
        <v>0</v>
      </c>
      <c r="AQ107" s="174">
        <f>SUMIFS('C. a Pagar'!$G$7:$G$1048576,'C. a Pagar'!$D$7:$D$1048576,'FC 180'!$B107,'C. a Pagar'!$C$7:$C$1048576,'FC 180'!AQ$5)</f>
        <v>0</v>
      </c>
      <c r="AR107" s="174">
        <f>SUMIFS('C. a Pagar'!$G$7:$G$1048576,'C. a Pagar'!$D$7:$D$1048576,'FC 180'!$B107,'C. a Pagar'!$C$7:$C$1048576,'FC 180'!AR$5)</f>
        <v>0</v>
      </c>
      <c r="AS107" s="174">
        <f>SUMIFS('C. a Pagar'!$G$7:$G$1048576,'C. a Pagar'!$D$7:$D$1048576,'FC 180'!$B107,'C. a Pagar'!$C$7:$C$1048576,'FC 180'!AS$5)</f>
        <v>0</v>
      </c>
      <c r="AT107" s="174">
        <f>SUMIFS('C. a Pagar'!$G$7:$G$1048576,'C. a Pagar'!$D$7:$D$1048576,'FC 180'!$B107,'C. a Pagar'!$C$7:$C$1048576,'FC 180'!AT$5)</f>
        <v>0</v>
      </c>
      <c r="AU107" s="174">
        <f>SUMIFS('C. a Pagar'!$G$7:$G$1048576,'C. a Pagar'!$D$7:$D$1048576,'FC 180'!$B107,'C. a Pagar'!$C$7:$C$1048576,'FC 180'!AU$5)</f>
        <v>0</v>
      </c>
      <c r="AV107" s="174">
        <f>SUMIFS('C. a Pagar'!$G$7:$G$1048576,'C. a Pagar'!$D$7:$D$1048576,'FC 180'!$B107,'C. a Pagar'!$C$7:$C$1048576,'FC 180'!AV$5)</f>
        <v>0</v>
      </c>
      <c r="AW107" s="174">
        <f>SUMIFS('C. a Pagar'!$G$7:$G$1048576,'C. a Pagar'!$D$7:$D$1048576,'FC 180'!$B107,'C. a Pagar'!$C$7:$C$1048576,'FC 180'!AW$5)</f>
        <v>0</v>
      </c>
      <c r="AX107" s="174">
        <f>SUMIFS('C. a Pagar'!$G$7:$G$1048576,'C. a Pagar'!$D$7:$D$1048576,'FC 180'!$B107,'C. a Pagar'!$C$7:$C$1048576,'FC 180'!AX$5)</f>
        <v>0</v>
      </c>
      <c r="AY107" s="174">
        <f>SUMIFS('C. a Pagar'!$G$7:$G$1048576,'C. a Pagar'!$D$7:$D$1048576,'FC 180'!$B107,'C. a Pagar'!$C$7:$C$1048576,'FC 180'!AY$5)</f>
        <v>0</v>
      </c>
      <c r="AZ107" s="174">
        <f>SUMIFS('C. a Pagar'!$G$7:$G$1048576,'C. a Pagar'!$D$7:$D$1048576,'FC 180'!$B107,'C. a Pagar'!$C$7:$C$1048576,'FC 180'!AZ$5)</f>
        <v>0</v>
      </c>
      <c r="BA107" s="174">
        <f>SUMIFS('C. a Pagar'!$G$7:$G$1048576,'C. a Pagar'!$D$7:$D$1048576,'FC 180'!$B107,'C. a Pagar'!$C$7:$C$1048576,'FC 180'!BA$5)</f>
        <v>0</v>
      </c>
      <c r="BB107" s="174">
        <f>SUMIFS('C. a Pagar'!$G$7:$G$1048576,'C. a Pagar'!$D$7:$D$1048576,'FC 180'!$B107,'C. a Pagar'!$C$7:$C$1048576,'FC 180'!BB$5)</f>
        <v>0</v>
      </c>
      <c r="BC107" s="174">
        <f>SUMIFS('C. a Pagar'!$G$7:$G$1048576,'C. a Pagar'!$D$7:$D$1048576,'FC 180'!$B107,'C. a Pagar'!$C$7:$C$1048576,'FC 180'!BC$5)</f>
        <v>0</v>
      </c>
      <c r="BD107" s="174">
        <f>SUMIFS('C. a Pagar'!$G$7:$G$1048576,'C. a Pagar'!$D$7:$D$1048576,'FC 180'!$B107,'C. a Pagar'!$C$7:$C$1048576,'FC 180'!BD$5)</f>
        <v>0</v>
      </c>
      <c r="BE107" s="174">
        <f>SUMIFS('C. a Pagar'!$G$7:$G$1048576,'C. a Pagar'!$D$7:$D$1048576,'FC 180'!$B107,'C. a Pagar'!$C$7:$C$1048576,'FC 180'!BE$5)</f>
        <v>0</v>
      </c>
      <c r="BF107" s="174">
        <f>SUMIFS('C. a Pagar'!$G$7:$G$1048576,'C. a Pagar'!$D$7:$D$1048576,'FC 180'!$B107,'C. a Pagar'!$C$7:$C$1048576,'FC 180'!BF$5)</f>
        <v>0</v>
      </c>
      <c r="BG107" s="174">
        <f>SUMIFS('C. a Pagar'!$G$7:$G$1048576,'C. a Pagar'!$D$7:$D$1048576,'FC 180'!$B107,'C. a Pagar'!$C$7:$C$1048576,'FC 180'!BG$5)</f>
        <v>0</v>
      </c>
      <c r="BH107" s="174">
        <f>SUMIFS('C. a Pagar'!$G$7:$G$1048576,'C. a Pagar'!$D$7:$D$1048576,'FC 180'!$B107,'C. a Pagar'!$C$7:$C$1048576,'FC 180'!BH$5)</f>
        <v>0</v>
      </c>
      <c r="BI107" s="174">
        <f>SUMIFS('C. a Pagar'!$G$7:$G$1048576,'C. a Pagar'!$D$7:$D$1048576,'FC 180'!$B107,'C. a Pagar'!$C$7:$C$1048576,'FC 180'!BI$5)</f>
        <v>0</v>
      </c>
      <c r="BJ107" s="174">
        <f>SUMIFS('C. a Pagar'!$G$7:$G$1048576,'C. a Pagar'!$D$7:$D$1048576,'FC 180'!$B107,'C. a Pagar'!$C$7:$C$1048576,'FC 180'!BJ$5)</f>
        <v>0</v>
      </c>
      <c r="BK107" s="174">
        <f>SUMIFS('C. a Pagar'!$G$7:$G$1048576,'C. a Pagar'!$D$7:$D$1048576,'FC 180'!$B107,'C. a Pagar'!$C$7:$C$1048576,'FC 180'!BK$5)</f>
        <v>0</v>
      </c>
      <c r="BL107" s="174">
        <f>SUMIFS('C. a Pagar'!$G$7:$G$1048576,'C. a Pagar'!$D$7:$D$1048576,'FC 180'!$B107,'C. a Pagar'!$C$7:$C$1048576,'FC 180'!BL$5)</f>
        <v>0</v>
      </c>
      <c r="BM107" s="174">
        <f>SUMIFS('C. a Pagar'!$G$7:$G$1048576,'C. a Pagar'!$D$7:$D$1048576,'FC 180'!$B107,'C. a Pagar'!$C$7:$C$1048576,'FC 180'!BM$5)</f>
        <v>0</v>
      </c>
      <c r="BN107" s="174">
        <f>SUMIFS('C. a Pagar'!$G$7:$G$1048576,'C. a Pagar'!$D$7:$D$1048576,'FC 180'!$B107,'C. a Pagar'!$C$7:$C$1048576,'FC 180'!BN$5)</f>
        <v>0</v>
      </c>
      <c r="BO107" s="179">
        <f t="shared" si="152"/>
        <v>0</v>
      </c>
      <c r="BP107" s="174"/>
      <c r="BQ107" s="174"/>
      <c r="BR107" s="174"/>
      <c r="BS107" s="174"/>
      <c r="BT107" s="174"/>
      <c r="BU107" s="174"/>
      <c r="BV107" s="174"/>
      <c r="BW107" s="174"/>
      <c r="BX107" s="174"/>
      <c r="BY107" s="174"/>
      <c r="BZ107" s="174"/>
      <c r="CA107" s="174"/>
      <c r="CB107" s="174"/>
      <c r="CC107" s="174"/>
      <c r="CD107" s="174"/>
      <c r="CE107" s="174"/>
      <c r="CF107" s="174"/>
      <c r="CG107" s="174"/>
      <c r="CH107" s="174"/>
      <c r="CI107" s="174"/>
      <c r="CJ107" s="174"/>
      <c r="CK107" s="174"/>
      <c r="CL107" s="174"/>
      <c r="CM107" s="174"/>
      <c r="CN107" s="174"/>
      <c r="CO107" s="174"/>
      <c r="CP107" s="174"/>
      <c r="CQ107" s="174"/>
      <c r="CR107" s="174"/>
      <c r="CS107" s="174"/>
      <c r="CT107" s="174"/>
      <c r="CU107" s="179">
        <f t="shared" si="153"/>
        <v>0</v>
      </c>
      <c r="CV107" s="174"/>
      <c r="CW107" s="174"/>
      <c r="CX107" s="174"/>
      <c r="CY107" s="174"/>
      <c r="CZ107" s="174"/>
      <c r="DA107" s="174"/>
      <c r="DB107" s="174"/>
      <c r="DC107" s="174"/>
      <c r="DD107" s="174"/>
      <c r="DE107" s="174"/>
      <c r="DF107" s="174"/>
      <c r="DG107" s="174"/>
      <c r="DH107" s="174"/>
      <c r="DI107" s="174"/>
      <c r="DJ107" s="174"/>
      <c r="DK107" s="174"/>
      <c r="DL107" s="174"/>
      <c r="DM107" s="174"/>
      <c r="DN107" s="174"/>
      <c r="DO107" s="174"/>
      <c r="DP107" s="174"/>
      <c r="DQ107" s="174"/>
      <c r="DR107" s="174"/>
      <c r="DS107" s="174"/>
      <c r="DT107" s="174"/>
      <c r="DU107" s="174"/>
      <c r="DV107" s="174"/>
      <c r="DW107" s="174"/>
      <c r="DX107" s="174"/>
      <c r="DY107" s="174"/>
      <c r="DZ107" s="174"/>
      <c r="EA107" s="179">
        <f t="shared" si="154"/>
        <v>0</v>
      </c>
      <c r="EB107" s="174"/>
      <c r="EC107" s="174"/>
      <c r="ED107" s="174"/>
      <c r="EE107" s="174"/>
      <c r="EF107" s="174"/>
      <c r="EG107" s="174"/>
      <c r="EH107" s="174"/>
      <c r="EI107" s="174"/>
      <c r="EJ107" s="174"/>
      <c r="EK107" s="174"/>
      <c r="EL107" s="174"/>
      <c r="EM107" s="174"/>
      <c r="EN107" s="174"/>
      <c r="EO107" s="174"/>
      <c r="EP107" s="174"/>
      <c r="EQ107" s="174"/>
      <c r="ER107" s="174"/>
      <c r="ES107" s="174"/>
      <c r="ET107" s="174"/>
      <c r="EU107" s="174"/>
      <c r="EV107" s="174"/>
      <c r="EW107" s="174"/>
      <c r="EX107" s="174"/>
      <c r="EY107" s="174"/>
      <c r="EZ107" s="174"/>
      <c r="FA107" s="174"/>
      <c r="FB107" s="174"/>
      <c r="FC107" s="174"/>
      <c r="FD107" s="179">
        <f t="shared" si="155"/>
        <v>0</v>
      </c>
      <c r="FE107" s="174"/>
      <c r="FF107" s="174"/>
      <c r="FG107" s="174"/>
      <c r="FH107" s="174"/>
      <c r="FI107" s="174"/>
      <c r="FJ107" s="174"/>
      <c r="FK107" s="174"/>
      <c r="FL107" s="174"/>
      <c r="FM107" s="174"/>
      <c r="FN107" s="174"/>
      <c r="FO107" s="174"/>
      <c r="FP107" s="174"/>
      <c r="FQ107" s="174"/>
      <c r="FR107" s="174"/>
      <c r="FS107" s="174"/>
      <c r="FT107" s="174"/>
      <c r="FU107" s="174"/>
      <c r="FV107" s="174"/>
      <c r="FW107" s="174"/>
      <c r="FX107" s="174"/>
      <c r="FY107" s="174"/>
      <c r="FZ107" s="174"/>
      <c r="GA107" s="174"/>
      <c r="GB107" s="174"/>
      <c r="GC107" s="174"/>
      <c r="GD107" s="174"/>
      <c r="GE107" s="174"/>
      <c r="GF107" s="174"/>
      <c r="GG107" s="174"/>
      <c r="GH107" s="174"/>
      <c r="GI107" s="174"/>
      <c r="GJ107" s="179">
        <f t="shared" si="156"/>
        <v>0</v>
      </c>
      <c r="GK107" s="174"/>
      <c r="GL107" s="174"/>
      <c r="GM107" s="174"/>
      <c r="GN107" s="174"/>
      <c r="GO107" s="174"/>
      <c r="GP107" s="174"/>
      <c r="GQ107" s="174"/>
      <c r="GR107" s="174"/>
      <c r="GS107" s="174"/>
      <c r="GT107" s="174"/>
      <c r="GU107" s="174"/>
      <c r="GV107" s="174"/>
      <c r="GW107" s="174"/>
      <c r="GX107" s="174"/>
      <c r="GY107" s="174"/>
      <c r="GZ107" s="174"/>
      <c r="HA107" s="174"/>
      <c r="HB107" s="174"/>
      <c r="HC107" s="174"/>
      <c r="HD107" s="174"/>
      <c r="HE107" s="174"/>
      <c r="HF107" s="174"/>
      <c r="HG107" s="174"/>
      <c r="HH107" s="174"/>
      <c r="HI107" s="174"/>
      <c r="HJ107" s="174"/>
      <c r="HK107" s="174"/>
      <c r="HL107" s="174"/>
      <c r="HM107" s="174"/>
      <c r="HN107" s="174"/>
    </row>
    <row r="108" spans="1:222" ht="16.5" hidden="1" outlineLevel="1" thickBot="1" x14ac:dyDescent="0.3">
      <c r="A108" s="53">
        <v>103</v>
      </c>
      <c r="B108" s="56" t="str">
        <f>VLOOKUP(A108,Config!$A$8:$B$176,2,0)</f>
        <v>CONDUÇÕES E REFEIÇÕES</v>
      </c>
      <c r="C108" s="57"/>
      <c r="D108" s="61"/>
      <c r="E108" s="174">
        <f>SUMIFS('C. a Pagar'!$G$7:$G$1048576,'C. a Pagar'!$D$7:$D$1048576,'FC 180'!$B108,'C. a Pagar'!$C$7:$C$1048576,'FC 180'!E$5)</f>
        <v>0</v>
      </c>
      <c r="F108" s="174">
        <f>SUMIFS('C. a Pagar'!$G$7:$G$1048576,'C. a Pagar'!$D$7:$D$1048576,'FC 180'!$B108,'C. a Pagar'!$C$7:$C$1048576,'FC 180'!F$5)</f>
        <v>0</v>
      </c>
      <c r="G108" s="174">
        <f>SUMIFS('C. a Pagar'!$G$7:$G$1048576,'C. a Pagar'!$D$7:$D$1048576,'FC 180'!$B108,'C. a Pagar'!$C$7:$C$1048576,'FC 180'!G$5)</f>
        <v>0</v>
      </c>
      <c r="H108" s="174">
        <f>SUMIFS('C. a Pagar'!$G$7:$G$1048576,'C. a Pagar'!$D$7:$D$1048576,'FC 180'!$B108,'C. a Pagar'!$C$7:$C$1048576,'FC 180'!H$5)</f>
        <v>0</v>
      </c>
      <c r="I108" s="174">
        <f>SUMIFS('C. a Pagar'!$G$7:$G$1048576,'C. a Pagar'!$D$7:$D$1048576,'FC 180'!$B108,'C. a Pagar'!$C$7:$C$1048576,'FC 180'!I$5)</f>
        <v>0</v>
      </c>
      <c r="J108" s="174">
        <f>SUMIFS('C. a Pagar'!$G$7:$G$1048576,'C. a Pagar'!$D$7:$D$1048576,'FC 180'!$B108,'C. a Pagar'!$C$7:$C$1048576,'FC 180'!J$5)</f>
        <v>0</v>
      </c>
      <c r="K108" s="174">
        <f>SUMIFS('C. a Pagar'!$G$7:$G$1048576,'C. a Pagar'!$D$7:$D$1048576,'FC 180'!$B108,'C. a Pagar'!$C$7:$C$1048576,'FC 180'!K$5)</f>
        <v>0</v>
      </c>
      <c r="L108" s="174">
        <f>SUMIFS('C. a Pagar'!$G$7:$G$1048576,'C. a Pagar'!$D$7:$D$1048576,'FC 180'!$B108,'C. a Pagar'!$C$7:$C$1048576,'FC 180'!L$5)</f>
        <v>0</v>
      </c>
      <c r="M108" s="174">
        <f>SUMIFS('C. a Pagar'!$G$7:$G$1048576,'C. a Pagar'!$D$7:$D$1048576,'FC 180'!$B108,'C. a Pagar'!$C$7:$C$1048576,'FC 180'!M$5)</f>
        <v>0</v>
      </c>
      <c r="N108" s="174">
        <f>SUMIFS('C. a Pagar'!$G$7:$G$1048576,'C. a Pagar'!$D$7:$D$1048576,'FC 180'!$B108,'C. a Pagar'!$C$7:$C$1048576,'FC 180'!N$5)</f>
        <v>0</v>
      </c>
      <c r="O108" s="174">
        <f>SUMIFS('C. a Pagar'!$G$7:$G$1048576,'C. a Pagar'!$D$7:$D$1048576,'FC 180'!$B108,'C. a Pagar'!$C$7:$C$1048576,'FC 180'!O$5)</f>
        <v>0</v>
      </c>
      <c r="P108" s="174">
        <f>SUMIFS('C. a Pagar'!$G$7:$G$1048576,'C. a Pagar'!$D$7:$D$1048576,'FC 180'!$B108,'C. a Pagar'!$C$7:$C$1048576,'FC 180'!P$5)</f>
        <v>0</v>
      </c>
      <c r="Q108" s="174">
        <f>SUMIFS('C. a Pagar'!$G$7:$G$1048576,'C. a Pagar'!$D$7:$D$1048576,'FC 180'!$B108,'C. a Pagar'!$C$7:$C$1048576,'FC 180'!Q$5)</f>
        <v>0</v>
      </c>
      <c r="R108" s="174">
        <f>SUMIFS('C. a Pagar'!$G$7:$G$1048576,'C. a Pagar'!$D$7:$D$1048576,'FC 180'!$B108,'C. a Pagar'!$C$7:$C$1048576,'FC 180'!R$5)</f>
        <v>0</v>
      </c>
      <c r="S108" s="174">
        <f>SUMIFS('C. a Pagar'!$G$7:$G$1048576,'C. a Pagar'!$D$7:$D$1048576,'FC 180'!$B108,'C. a Pagar'!$C$7:$C$1048576,'FC 180'!S$5)</f>
        <v>0</v>
      </c>
      <c r="T108" s="174">
        <f>SUMIFS('C. a Pagar'!$G$7:$G$1048576,'C. a Pagar'!$D$7:$D$1048576,'FC 180'!$B108,'C. a Pagar'!$C$7:$C$1048576,'FC 180'!T$5)</f>
        <v>0</v>
      </c>
      <c r="U108" s="174">
        <f>SUMIFS('C. a Pagar'!$G$7:$G$1048576,'C. a Pagar'!$D$7:$D$1048576,'FC 180'!$B108,'C. a Pagar'!$C$7:$C$1048576,'FC 180'!U$5)</f>
        <v>0</v>
      </c>
      <c r="V108" s="174">
        <f>SUMIFS('C. a Pagar'!$G$7:$G$1048576,'C. a Pagar'!$D$7:$D$1048576,'FC 180'!$B108,'C. a Pagar'!$C$7:$C$1048576,'FC 180'!V$5)</f>
        <v>0</v>
      </c>
      <c r="W108" s="174">
        <f>SUMIFS('C. a Pagar'!$G$7:$G$1048576,'C. a Pagar'!$D$7:$D$1048576,'FC 180'!$B108,'C. a Pagar'!$C$7:$C$1048576,'FC 180'!W$5)</f>
        <v>0</v>
      </c>
      <c r="X108" s="174">
        <f>SUMIFS('C. a Pagar'!$G$7:$G$1048576,'C. a Pagar'!$D$7:$D$1048576,'FC 180'!$B108,'C. a Pagar'!$C$7:$C$1048576,'FC 180'!X$5)</f>
        <v>0</v>
      </c>
      <c r="Y108" s="174">
        <f>SUMIFS('C. a Pagar'!$G$7:$G$1048576,'C. a Pagar'!$D$7:$D$1048576,'FC 180'!$B108,'C. a Pagar'!$C$7:$C$1048576,'FC 180'!Y$5)</f>
        <v>0</v>
      </c>
      <c r="Z108" s="174">
        <f>SUMIFS('C. a Pagar'!$G$7:$G$1048576,'C. a Pagar'!$D$7:$D$1048576,'FC 180'!$B108,'C. a Pagar'!$C$7:$C$1048576,'FC 180'!Z$5)</f>
        <v>0</v>
      </c>
      <c r="AA108" s="174">
        <f>SUMIFS('C. a Pagar'!$G$7:$G$1048576,'C. a Pagar'!$D$7:$D$1048576,'FC 180'!$B108,'C. a Pagar'!$C$7:$C$1048576,'FC 180'!AA$5)</f>
        <v>0</v>
      </c>
      <c r="AB108" s="174">
        <f>SUMIFS('C. a Pagar'!$G$7:$G$1048576,'C. a Pagar'!$D$7:$D$1048576,'FC 180'!$B108,'C. a Pagar'!$C$7:$C$1048576,'FC 180'!AB$5)</f>
        <v>0</v>
      </c>
      <c r="AC108" s="174">
        <f>SUMIFS('C. a Pagar'!$G$7:$G$1048576,'C. a Pagar'!$D$7:$D$1048576,'FC 180'!$B108,'C. a Pagar'!$C$7:$C$1048576,'FC 180'!AC$5)</f>
        <v>0</v>
      </c>
      <c r="AD108" s="174">
        <f>SUMIFS('C. a Pagar'!$G$7:$G$1048576,'C. a Pagar'!$D$7:$D$1048576,'FC 180'!$B108,'C. a Pagar'!$C$7:$C$1048576,'FC 180'!AD$5)</f>
        <v>0</v>
      </c>
      <c r="AE108" s="174">
        <f>SUMIFS('C. a Pagar'!$G$7:$G$1048576,'C. a Pagar'!$D$7:$D$1048576,'FC 180'!$B108,'C. a Pagar'!$C$7:$C$1048576,'FC 180'!AE$5)</f>
        <v>0</v>
      </c>
      <c r="AF108" s="174">
        <f>SUMIFS('C. a Pagar'!$G$7:$G$1048576,'C. a Pagar'!$D$7:$D$1048576,'FC 180'!$B108,'C. a Pagar'!$C$7:$C$1048576,'FC 180'!AF$5)</f>
        <v>0</v>
      </c>
      <c r="AG108" s="174">
        <f>SUMIFS('C. a Pagar'!$G$7:$G$1048576,'C. a Pagar'!$D$7:$D$1048576,'FC 180'!$B108,'C. a Pagar'!$C$7:$C$1048576,'FC 180'!AG$5)</f>
        <v>0</v>
      </c>
      <c r="AH108" s="174">
        <f>SUMIFS('C. a Pagar'!$G$7:$G$1048576,'C. a Pagar'!$D$7:$D$1048576,'FC 180'!$B108,'C. a Pagar'!$C$7:$C$1048576,'FC 180'!AH$5)</f>
        <v>0</v>
      </c>
      <c r="AI108" s="174">
        <f>SUMIFS('C. a Pagar'!$G$7:$G$1048576,'C. a Pagar'!$D$7:$D$1048576,'FC 180'!$B108,'C. a Pagar'!$C$7:$C$1048576,'FC 180'!AI$5)</f>
        <v>0</v>
      </c>
      <c r="AJ108" s="179">
        <f t="shared" si="151"/>
        <v>0</v>
      </c>
      <c r="AK108" s="174">
        <f>SUMIFS('C. a Pagar'!$G$7:$G$1048576,'C. a Pagar'!$D$7:$D$1048576,'FC 180'!$B108,'C. a Pagar'!$C$7:$C$1048576,'FC 180'!AK$5)</f>
        <v>0</v>
      </c>
      <c r="AL108" s="174">
        <f>SUMIFS('C. a Pagar'!$G$7:$G$1048576,'C. a Pagar'!$D$7:$D$1048576,'FC 180'!$B108,'C. a Pagar'!$C$7:$C$1048576,'FC 180'!AL$5)</f>
        <v>0</v>
      </c>
      <c r="AM108" s="174">
        <f>SUMIFS('C. a Pagar'!$G$7:$G$1048576,'C. a Pagar'!$D$7:$D$1048576,'FC 180'!$B108,'C. a Pagar'!$C$7:$C$1048576,'FC 180'!AM$5)</f>
        <v>0</v>
      </c>
      <c r="AN108" s="174">
        <f>SUMIFS('C. a Pagar'!$G$7:$G$1048576,'C. a Pagar'!$D$7:$D$1048576,'FC 180'!$B108,'C. a Pagar'!$C$7:$C$1048576,'FC 180'!AN$5)</f>
        <v>0</v>
      </c>
      <c r="AO108" s="174">
        <f>SUMIFS('C. a Pagar'!$G$7:$G$1048576,'C. a Pagar'!$D$7:$D$1048576,'FC 180'!$B108,'C. a Pagar'!$C$7:$C$1048576,'FC 180'!AO$5)</f>
        <v>0</v>
      </c>
      <c r="AP108" s="174">
        <f>SUMIFS('C. a Pagar'!$G$7:$G$1048576,'C. a Pagar'!$D$7:$D$1048576,'FC 180'!$B108,'C. a Pagar'!$C$7:$C$1048576,'FC 180'!AP$5)</f>
        <v>0</v>
      </c>
      <c r="AQ108" s="174">
        <f>SUMIFS('C. a Pagar'!$G$7:$G$1048576,'C. a Pagar'!$D$7:$D$1048576,'FC 180'!$B108,'C. a Pagar'!$C$7:$C$1048576,'FC 180'!AQ$5)</f>
        <v>0</v>
      </c>
      <c r="AR108" s="174">
        <f>SUMIFS('C. a Pagar'!$G$7:$G$1048576,'C. a Pagar'!$D$7:$D$1048576,'FC 180'!$B108,'C. a Pagar'!$C$7:$C$1048576,'FC 180'!AR$5)</f>
        <v>0</v>
      </c>
      <c r="AS108" s="174">
        <f>SUMIFS('C. a Pagar'!$G$7:$G$1048576,'C. a Pagar'!$D$7:$D$1048576,'FC 180'!$B108,'C. a Pagar'!$C$7:$C$1048576,'FC 180'!AS$5)</f>
        <v>0</v>
      </c>
      <c r="AT108" s="174">
        <f>SUMIFS('C. a Pagar'!$G$7:$G$1048576,'C. a Pagar'!$D$7:$D$1048576,'FC 180'!$B108,'C. a Pagar'!$C$7:$C$1048576,'FC 180'!AT$5)</f>
        <v>0</v>
      </c>
      <c r="AU108" s="174">
        <f>SUMIFS('C. a Pagar'!$G$7:$G$1048576,'C. a Pagar'!$D$7:$D$1048576,'FC 180'!$B108,'C. a Pagar'!$C$7:$C$1048576,'FC 180'!AU$5)</f>
        <v>0</v>
      </c>
      <c r="AV108" s="174">
        <f>SUMIFS('C. a Pagar'!$G$7:$G$1048576,'C. a Pagar'!$D$7:$D$1048576,'FC 180'!$B108,'C. a Pagar'!$C$7:$C$1048576,'FC 180'!AV$5)</f>
        <v>0</v>
      </c>
      <c r="AW108" s="174">
        <f>SUMIFS('C. a Pagar'!$G$7:$G$1048576,'C. a Pagar'!$D$7:$D$1048576,'FC 180'!$B108,'C. a Pagar'!$C$7:$C$1048576,'FC 180'!AW$5)</f>
        <v>0</v>
      </c>
      <c r="AX108" s="174">
        <f>SUMIFS('C. a Pagar'!$G$7:$G$1048576,'C. a Pagar'!$D$7:$D$1048576,'FC 180'!$B108,'C. a Pagar'!$C$7:$C$1048576,'FC 180'!AX$5)</f>
        <v>0</v>
      </c>
      <c r="AY108" s="174">
        <f>SUMIFS('C. a Pagar'!$G$7:$G$1048576,'C. a Pagar'!$D$7:$D$1048576,'FC 180'!$B108,'C. a Pagar'!$C$7:$C$1048576,'FC 180'!AY$5)</f>
        <v>0</v>
      </c>
      <c r="AZ108" s="174">
        <f>SUMIFS('C. a Pagar'!$G$7:$G$1048576,'C. a Pagar'!$D$7:$D$1048576,'FC 180'!$B108,'C. a Pagar'!$C$7:$C$1048576,'FC 180'!AZ$5)</f>
        <v>0</v>
      </c>
      <c r="BA108" s="174">
        <f>SUMIFS('C. a Pagar'!$G$7:$G$1048576,'C. a Pagar'!$D$7:$D$1048576,'FC 180'!$B108,'C. a Pagar'!$C$7:$C$1048576,'FC 180'!BA$5)</f>
        <v>0</v>
      </c>
      <c r="BB108" s="174">
        <f>SUMIFS('C. a Pagar'!$G$7:$G$1048576,'C. a Pagar'!$D$7:$D$1048576,'FC 180'!$B108,'C. a Pagar'!$C$7:$C$1048576,'FC 180'!BB$5)</f>
        <v>0</v>
      </c>
      <c r="BC108" s="174">
        <f>SUMIFS('C. a Pagar'!$G$7:$G$1048576,'C. a Pagar'!$D$7:$D$1048576,'FC 180'!$B108,'C. a Pagar'!$C$7:$C$1048576,'FC 180'!BC$5)</f>
        <v>0</v>
      </c>
      <c r="BD108" s="174">
        <f>SUMIFS('C. a Pagar'!$G$7:$G$1048576,'C. a Pagar'!$D$7:$D$1048576,'FC 180'!$B108,'C. a Pagar'!$C$7:$C$1048576,'FC 180'!BD$5)</f>
        <v>0</v>
      </c>
      <c r="BE108" s="174">
        <f>SUMIFS('C. a Pagar'!$G$7:$G$1048576,'C. a Pagar'!$D$7:$D$1048576,'FC 180'!$B108,'C. a Pagar'!$C$7:$C$1048576,'FC 180'!BE$5)</f>
        <v>0</v>
      </c>
      <c r="BF108" s="174">
        <f>SUMIFS('C. a Pagar'!$G$7:$G$1048576,'C. a Pagar'!$D$7:$D$1048576,'FC 180'!$B108,'C. a Pagar'!$C$7:$C$1048576,'FC 180'!BF$5)</f>
        <v>0</v>
      </c>
      <c r="BG108" s="174">
        <f>SUMIFS('C. a Pagar'!$G$7:$G$1048576,'C. a Pagar'!$D$7:$D$1048576,'FC 180'!$B108,'C. a Pagar'!$C$7:$C$1048576,'FC 180'!BG$5)</f>
        <v>0</v>
      </c>
      <c r="BH108" s="174">
        <f>SUMIFS('C. a Pagar'!$G$7:$G$1048576,'C. a Pagar'!$D$7:$D$1048576,'FC 180'!$B108,'C. a Pagar'!$C$7:$C$1048576,'FC 180'!BH$5)</f>
        <v>0</v>
      </c>
      <c r="BI108" s="174">
        <f>SUMIFS('C. a Pagar'!$G$7:$G$1048576,'C. a Pagar'!$D$7:$D$1048576,'FC 180'!$B108,'C. a Pagar'!$C$7:$C$1048576,'FC 180'!BI$5)</f>
        <v>0</v>
      </c>
      <c r="BJ108" s="174">
        <f>SUMIFS('C. a Pagar'!$G$7:$G$1048576,'C. a Pagar'!$D$7:$D$1048576,'FC 180'!$B108,'C. a Pagar'!$C$7:$C$1048576,'FC 180'!BJ$5)</f>
        <v>0</v>
      </c>
      <c r="BK108" s="174">
        <f>SUMIFS('C. a Pagar'!$G$7:$G$1048576,'C. a Pagar'!$D$7:$D$1048576,'FC 180'!$B108,'C. a Pagar'!$C$7:$C$1048576,'FC 180'!BK$5)</f>
        <v>0</v>
      </c>
      <c r="BL108" s="174">
        <f>SUMIFS('C. a Pagar'!$G$7:$G$1048576,'C. a Pagar'!$D$7:$D$1048576,'FC 180'!$B108,'C. a Pagar'!$C$7:$C$1048576,'FC 180'!BL$5)</f>
        <v>0</v>
      </c>
      <c r="BM108" s="174">
        <f>SUMIFS('C. a Pagar'!$G$7:$G$1048576,'C. a Pagar'!$D$7:$D$1048576,'FC 180'!$B108,'C. a Pagar'!$C$7:$C$1048576,'FC 180'!BM$5)</f>
        <v>0</v>
      </c>
      <c r="BN108" s="174">
        <f>SUMIFS('C. a Pagar'!$G$7:$G$1048576,'C. a Pagar'!$D$7:$D$1048576,'FC 180'!$B108,'C. a Pagar'!$C$7:$C$1048576,'FC 180'!BN$5)</f>
        <v>0</v>
      </c>
      <c r="BO108" s="179">
        <f t="shared" si="152"/>
        <v>0</v>
      </c>
      <c r="BP108" s="174"/>
      <c r="BQ108" s="174"/>
      <c r="BR108" s="174"/>
      <c r="BS108" s="174"/>
      <c r="BT108" s="174"/>
      <c r="BU108" s="174"/>
      <c r="BV108" s="174"/>
      <c r="BW108" s="174"/>
      <c r="BX108" s="174"/>
      <c r="BY108" s="174"/>
      <c r="BZ108" s="174"/>
      <c r="CA108" s="174"/>
      <c r="CB108" s="174"/>
      <c r="CC108" s="174"/>
      <c r="CD108" s="174"/>
      <c r="CE108" s="174"/>
      <c r="CF108" s="174"/>
      <c r="CG108" s="174"/>
      <c r="CH108" s="174"/>
      <c r="CI108" s="174"/>
      <c r="CJ108" s="174"/>
      <c r="CK108" s="174"/>
      <c r="CL108" s="174"/>
      <c r="CM108" s="174"/>
      <c r="CN108" s="174"/>
      <c r="CO108" s="174"/>
      <c r="CP108" s="174"/>
      <c r="CQ108" s="174"/>
      <c r="CR108" s="174"/>
      <c r="CS108" s="174"/>
      <c r="CT108" s="174"/>
      <c r="CU108" s="179">
        <f t="shared" si="153"/>
        <v>0</v>
      </c>
      <c r="CV108" s="174"/>
      <c r="CW108" s="174"/>
      <c r="CX108" s="174"/>
      <c r="CY108" s="174"/>
      <c r="CZ108" s="174"/>
      <c r="DA108" s="174"/>
      <c r="DB108" s="174"/>
      <c r="DC108" s="174"/>
      <c r="DD108" s="174"/>
      <c r="DE108" s="174"/>
      <c r="DF108" s="174"/>
      <c r="DG108" s="174"/>
      <c r="DH108" s="174"/>
      <c r="DI108" s="174"/>
      <c r="DJ108" s="174"/>
      <c r="DK108" s="174"/>
      <c r="DL108" s="174"/>
      <c r="DM108" s="174"/>
      <c r="DN108" s="174"/>
      <c r="DO108" s="174"/>
      <c r="DP108" s="174"/>
      <c r="DQ108" s="174"/>
      <c r="DR108" s="174"/>
      <c r="DS108" s="174"/>
      <c r="DT108" s="174"/>
      <c r="DU108" s="174"/>
      <c r="DV108" s="174"/>
      <c r="DW108" s="174"/>
      <c r="DX108" s="174"/>
      <c r="DY108" s="174"/>
      <c r="DZ108" s="174"/>
      <c r="EA108" s="179">
        <f t="shared" si="154"/>
        <v>0</v>
      </c>
      <c r="EB108" s="174"/>
      <c r="EC108" s="174"/>
      <c r="ED108" s="174"/>
      <c r="EE108" s="174"/>
      <c r="EF108" s="174"/>
      <c r="EG108" s="174"/>
      <c r="EH108" s="174"/>
      <c r="EI108" s="174"/>
      <c r="EJ108" s="174"/>
      <c r="EK108" s="174"/>
      <c r="EL108" s="174"/>
      <c r="EM108" s="174"/>
      <c r="EN108" s="174"/>
      <c r="EO108" s="174"/>
      <c r="EP108" s="174"/>
      <c r="EQ108" s="174"/>
      <c r="ER108" s="174"/>
      <c r="ES108" s="174"/>
      <c r="ET108" s="174"/>
      <c r="EU108" s="174"/>
      <c r="EV108" s="174"/>
      <c r="EW108" s="174"/>
      <c r="EX108" s="174"/>
      <c r="EY108" s="174"/>
      <c r="EZ108" s="174"/>
      <c r="FA108" s="174"/>
      <c r="FB108" s="174"/>
      <c r="FC108" s="174"/>
      <c r="FD108" s="179">
        <f t="shared" si="155"/>
        <v>0</v>
      </c>
      <c r="FE108" s="174"/>
      <c r="FF108" s="174"/>
      <c r="FG108" s="174"/>
      <c r="FH108" s="174"/>
      <c r="FI108" s="174"/>
      <c r="FJ108" s="174"/>
      <c r="FK108" s="174"/>
      <c r="FL108" s="174"/>
      <c r="FM108" s="174"/>
      <c r="FN108" s="174"/>
      <c r="FO108" s="174"/>
      <c r="FP108" s="174"/>
      <c r="FQ108" s="174"/>
      <c r="FR108" s="174"/>
      <c r="FS108" s="174"/>
      <c r="FT108" s="174"/>
      <c r="FU108" s="174"/>
      <c r="FV108" s="174"/>
      <c r="FW108" s="174"/>
      <c r="FX108" s="174"/>
      <c r="FY108" s="174"/>
      <c r="FZ108" s="174"/>
      <c r="GA108" s="174"/>
      <c r="GB108" s="174"/>
      <c r="GC108" s="174"/>
      <c r="GD108" s="174"/>
      <c r="GE108" s="174"/>
      <c r="GF108" s="174"/>
      <c r="GG108" s="174"/>
      <c r="GH108" s="174"/>
      <c r="GI108" s="174"/>
      <c r="GJ108" s="179">
        <f t="shared" si="156"/>
        <v>0</v>
      </c>
      <c r="GK108" s="174"/>
      <c r="GL108" s="174"/>
      <c r="GM108" s="174"/>
      <c r="GN108" s="174"/>
      <c r="GO108" s="174"/>
      <c r="GP108" s="174"/>
      <c r="GQ108" s="174"/>
      <c r="GR108" s="174"/>
      <c r="GS108" s="174"/>
      <c r="GT108" s="174"/>
      <c r="GU108" s="174"/>
      <c r="GV108" s="174"/>
      <c r="GW108" s="174"/>
      <c r="GX108" s="174"/>
      <c r="GY108" s="174"/>
      <c r="GZ108" s="174"/>
      <c r="HA108" s="174"/>
      <c r="HB108" s="174"/>
      <c r="HC108" s="174"/>
      <c r="HD108" s="174"/>
      <c r="HE108" s="174"/>
      <c r="HF108" s="174"/>
      <c r="HG108" s="174"/>
      <c r="HH108" s="174"/>
      <c r="HI108" s="174"/>
      <c r="HJ108" s="174"/>
      <c r="HK108" s="174"/>
      <c r="HL108" s="174"/>
      <c r="HM108" s="174"/>
      <c r="HN108" s="174"/>
    </row>
    <row r="109" spans="1:222" ht="16.5" hidden="1" outlineLevel="1" thickBot="1" x14ac:dyDescent="0.3">
      <c r="A109" s="53">
        <v>104</v>
      </c>
      <c r="B109" s="56" t="str">
        <f>VLOOKUP(A109,Config!$A$8:$B$176,2,0)</f>
        <v>DESENVOLVIMENTO DE PRODUTO</v>
      </c>
      <c r="C109" s="57"/>
      <c r="D109" s="61"/>
      <c r="E109" s="174">
        <f>SUMIFS('C. a Pagar'!$G$7:$G$1048576,'C. a Pagar'!$D$7:$D$1048576,'FC 180'!$B109,'C. a Pagar'!$C$7:$C$1048576,'FC 180'!E$5)</f>
        <v>0</v>
      </c>
      <c r="F109" s="174">
        <f>SUMIFS('C. a Pagar'!$G$7:$G$1048576,'C. a Pagar'!$D$7:$D$1048576,'FC 180'!$B109,'C. a Pagar'!$C$7:$C$1048576,'FC 180'!F$5)</f>
        <v>0</v>
      </c>
      <c r="G109" s="174">
        <f>SUMIFS('C. a Pagar'!$G$7:$G$1048576,'C. a Pagar'!$D$7:$D$1048576,'FC 180'!$B109,'C. a Pagar'!$C$7:$C$1048576,'FC 180'!G$5)</f>
        <v>0</v>
      </c>
      <c r="H109" s="174">
        <f>SUMIFS('C. a Pagar'!$G$7:$G$1048576,'C. a Pagar'!$D$7:$D$1048576,'FC 180'!$B109,'C. a Pagar'!$C$7:$C$1048576,'FC 180'!H$5)</f>
        <v>0</v>
      </c>
      <c r="I109" s="174">
        <f>SUMIFS('C. a Pagar'!$G$7:$G$1048576,'C. a Pagar'!$D$7:$D$1048576,'FC 180'!$B109,'C. a Pagar'!$C$7:$C$1048576,'FC 180'!I$5)</f>
        <v>0</v>
      </c>
      <c r="J109" s="174">
        <f>SUMIFS('C. a Pagar'!$G$7:$G$1048576,'C. a Pagar'!$D$7:$D$1048576,'FC 180'!$B109,'C. a Pagar'!$C$7:$C$1048576,'FC 180'!J$5)</f>
        <v>0</v>
      </c>
      <c r="K109" s="174">
        <f>SUMIFS('C. a Pagar'!$G$7:$G$1048576,'C. a Pagar'!$D$7:$D$1048576,'FC 180'!$B109,'C. a Pagar'!$C$7:$C$1048576,'FC 180'!K$5)</f>
        <v>0</v>
      </c>
      <c r="L109" s="174">
        <f>SUMIFS('C. a Pagar'!$G$7:$G$1048576,'C. a Pagar'!$D$7:$D$1048576,'FC 180'!$B109,'C. a Pagar'!$C$7:$C$1048576,'FC 180'!L$5)</f>
        <v>0</v>
      </c>
      <c r="M109" s="174">
        <f>SUMIFS('C. a Pagar'!$G$7:$G$1048576,'C. a Pagar'!$D$7:$D$1048576,'FC 180'!$B109,'C. a Pagar'!$C$7:$C$1048576,'FC 180'!M$5)</f>
        <v>0</v>
      </c>
      <c r="N109" s="174">
        <f>SUMIFS('C. a Pagar'!$G$7:$G$1048576,'C. a Pagar'!$D$7:$D$1048576,'FC 180'!$B109,'C. a Pagar'!$C$7:$C$1048576,'FC 180'!N$5)</f>
        <v>0</v>
      </c>
      <c r="O109" s="174">
        <f>SUMIFS('C. a Pagar'!$G$7:$G$1048576,'C. a Pagar'!$D$7:$D$1048576,'FC 180'!$B109,'C. a Pagar'!$C$7:$C$1048576,'FC 180'!O$5)</f>
        <v>0</v>
      </c>
      <c r="P109" s="174">
        <f>SUMIFS('C. a Pagar'!$G$7:$G$1048576,'C. a Pagar'!$D$7:$D$1048576,'FC 180'!$B109,'C. a Pagar'!$C$7:$C$1048576,'FC 180'!P$5)</f>
        <v>0</v>
      </c>
      <c r="Q109" s="174">
        <f>SUMIFS('C. a Pagar'!$G$7:$G$1048576,'C. a Pagar'!$D$7:$D$1048576,'FC 180'!$B109,'C. a Pagar'!$C$7:$C$1048576,'FC 180'!Q$5)</f>
        <v>0</v>
      </c>
      <c r="R109" s="174">
        <f>SUMIFS('C. a Pagar'!$G$7:$G$1048576,'C. a Pagar'!$D$7:$D$1048576,'FC 180'!$B109,'C. a Pagar'!$C$7:$C$1048576,'FC 180'!R$5)</f>
        <v>0</v>
      </c>
      <c r="S109" s="174">
        <f>SUMIFS('C. a Pagar'!$G$7:$G$1048576,'C. a Pagar'!$D$7:$D$1048576,'FC 180'!$B109,'C. a Pagar'!$C$7:$C$1048576,'FC 180'!S$5)</f>
        <v>0</v>
      </c>
      <c r="T109" s="174">
        <f>SUMIFS('C. a Pagar'!$G$7:$G$1048576,'C. a Pagar'!$D$7:$D$1048576,'FC 180'!$B109,'C. a Pagar'!$C$7:$C$1048576,'FC 180'!T$5)</f>
        <v>0</v>
      </c>
      <c r="U109" s="174">
        <f>SUMIFS('C. a Pagar'!$G$7:$G$1048576,'C. a Pagar'!$D$7:$D$1048576,'FC 180'!$B109,'C. a Pagar'!$C$7:$C$1048576,'FC 180'!U$5)</f>
        <v>0</v>
      </c>
      <c r="V109" s="174">
        <f>SUMIFS('C. a Pagar'!$G$7:$G$1048576,'C. a Pagar'!$D$7:$D$1048576,'FC 180'!$B109,'C. a Pagar'!$C$7:$C$1048576,'FC 180'!V$5)</f>
        <v>0</v>
      </c>
      <c r="W109" s="174">
        <f>SUMIFS('C. a Pagar'!$G$7:$G$1048576,'C. a Pagar'!$D$7:$D$1048576,'FC 180'!$B109,'C. a Pagar'!$C$7:$C$1048576,'FC 180'!W$5)</f>
        <v>0</v>
      </c>
      <c r="X109" s="174">
        <f>SUMIFS('C. a Pagar'!$G$7:$G$1048576,'C. a Pagar'!$D$7:$D$1048576,'FC 180'!$B109,'C. a Pagar'!$C$7:$C$1048576,'FC 180'!X$5)</f>
        <v>0</v>
      </c>
      <c r="Y109" s="174">
        <f>SUMIFS('C. a Pagar'!$G$7:$G$1048576,'C. a Pagar'!$D$7:$D$1048576,'FC 180'!$B109,'C. a Pagar'!$C$7:$C$1048576,'FC 180'!Y$5)</f>
        <v>0</v>
      </c>
      <c r="Z109" s="174">
        <f>SUMIFS('C. a Pagar'!$G$7:$G$1048576,'C. a Pagar'!$D$7:$D$1048576,'FC 180'!$B109,'C. a Pagar'!$C$7:$C$1048576,'FC 180'!Z$5)</f>
        <v>0</v>
      </c>
      <c r="AA109" s="174">
        <f>SUMIFS('C. a Pagar'!$G$7:$G$1048576,'C. a Pagar'!$D$7:$D$1048576,'FC 180'!$B109,'C. a Pagar'!$C$7:$C$1048576,'FC 180'!AA$5)</f>
        <v>0</v>
      </c>
      <c r="AB109" s="174">
        <f>SUMIFS('C. a Pagar'!$G$7:$G$1048576,'C. a Pagar'!$D$7:$D$1048576,'FC 180'!$B109,'C. a Pagar'!$C$7:$C$1048576,'FC 180'!AB$5)</f>
        <v>0</v>
      </c>
      <c r="AC109" s="174">
        <f>SUMIFS('C. a Pagar'!$G$7:$G$1048576,'C. a Pagar'!$D$7:$D$1048576,'FC 180'!$B109,'C. a Pagar'!$C$7:$C$1048576,'FC 180'!AC$5)</f>
        <v>0</v>
      </c>
      <c r="AD109" s="174">
        <f>SUMIFS('C. a Pagar'!$G$7:$G$1048576,'C. a Pagar'!$D$7:$D$1048576,'FC 180'!$B109,'C. a Pagar'!$C$7:$C$1048576,'FC 180'!AD$5)</f>
        <v>0</v>
      </c>
      <c r="AE109" s="174">
        <f>SUMIFS('C. a Pagar'!$G$7:$G$1048576,'C. a Pagar'!$D$7:$D$1048576,'FC 180'!$B109,'C. a Pagar'!$C$7:$C$1048576,'FC 180'!AE$5)</f>
        <v>0</v>
      </c>
      <c r="AF109" s="174">
        <f>SUMIFS('C. a Pagar'!$G$7:$G$1048576,'C. a Pagar'!$D$7:$D$1048576,'FC 180'!$B109,'C. a Pagar'!$C$7:$C$1048576,'FC 180'!AF$5)</f>
        <v>0</v>
      </c>
      <c r="AG109" s="174">
        <f>SUMIFS('C. a Pagar'!$G$7:$G$1048576,'C. a Pagar'!$D$7:$D$1048576,'FC 180'!$B109,'C. a Pagar'!$C$7:$C$1048576,'FC 180'!AG$5)</f>
        <v>0</v>
      </c>
      <c r="AH109" s="174">
        <f>SUMIFS('C. a Pagar'!$G$7:$G$1048576,'C. a Pagar'!$D$7:$D$1048576,'FC 180'!$B109,'C. a Pagar'!$C$7:$C$1048576,'FC 180'!AH$5)</f>
        <v>0</v>
      </c>
      <c r="AI109" s="174">
        <f>SUMIFS('C. a Pagar'!$G$7:$G$1048576,'C. a Pagar'!$D$7:$D$1048576,'FC 180'!$B109,'C. a Pagar'!$C$7:$C$1048576,'FC 180'!AI$5)</f>
        <v>0</v>
      </c>
      <c r="AJ109" s="179">
        <f t="shared" si="151"/>
        <v>0</v>
      </c>
      <c r="AK109" s="174">
        <f>SUMIFS('C. a Pagar'!$G$7:$G$1048576,'C. a Pagar'!$D$7:$D$1048576,'FC 180'!$B109,'C. a Pagar'!$C$7:$C$1048576,'FC 180'!AK$5)</f>
        <v>0</v>
      </c>
      <c r="AL109" s="174">
        <f>SUMIFS('C. a Pagar'!$G$7:$G$1048576,'C. a Pagar'!$D$7:$D$1048576,'FC 180'!$B109,'C. a Pagar'!$C$7:$C$1048576,'FC 180'!AL$5)</f>
        <v>0</v>
      </c>
      <c r="AM109" s="174">
        <f>SUMIFS('C. a Pagar'!$G$7:$G$1048576,'C. a Pagar'!$D$7:$D$1048576,'FC 180'!$B109,'C. a Pagar'!$C$7:$C$1048576,'FC 180'!AM$5)</f>
        <v>0</v>
      </c>
      <c r="AN109" s="174">
        <f>SUMIFS('C. a Pagar'!$G$7:$G$1048576,'C. a Pagar'!$D$7:$D$1048576,'FC 180'!$B109,'C. a Pagar'!$C$7:$C$1048576,'FC 180'!AN$5)</f>
        <v>0</v>
      </c>
      <c r="AO109" s="174">
        <f>SUMIFS('C. a Pagar'!$G$7:$G$1048576,'C. a Pagar'!$D$7:$D$1048576,'FC 180'!$B109,'C. a Pagar'!$C$7:$C$1048576,'FC 180'!AO$5)</f>
        <v>0</v>
      </c>
      <c r="AP109" s="174">
        <f>SUMIFS('C. a Pagar'!$G$7:$G$1048576,'C. a Pagar'!$D$7:$D$1048576,'FC 180'!$B109,'C. a Pagar'!$C$7:$C$1048576,'FC 180'!AP$5)</f>
        <v>0</v>
      </c>
      <c r="AQ109" s="174">
        <f>SUMIFS('C. a Pagar'!$G$7:$G$1048576,'C. a Pagar'!$D$7:$D$1048576,'FC 180'!$B109,'C. a Pagar'!$C$7:$C$1048576,'FC 180'!AQ$5)</f>
        <v>0</v>
      </c>
      <c r="AR109" s="174">
        <f>SUMIFS('C. a Pagar'!$G$7:$G$1048576,'C. a Pagar'!$D$7:$D$1048576,'FC 180'!$B109,'C. a Pagar'!$C$7:$C$1048576,'FC 180'!AR$5)</f>
        <v>0</v>
      </c>
      <c r="AS109" s="174">
        <f>SUMIFS('C. a Pagar'!$G$7:$G$1048576,'C. a Pagar'!$D$7:$D$1048576,'FC 180'!$B109,'C. a Pagar'!$C$7:$C$1048576,'FC 180'!AS$5)</f>
        <v>0</v>
      </c>
      <c r="AT109" s="174">
        <f>SUMIFS('C. a Pagar'!$G$7:$G$1048576,'C. a Pagar'!$D$7:$D$1048576,'FC 180'!$B109,'C. a Pagar'!$C$7:$C$1048576,'FC 180'!AT$5)</f>
        <v>0</v>
      </c>
      <c r="AU109" s="174">
        <f>SUMIFS('C. a Pagar'!$G$7:$G$1048576,'C. a Pagar'!$D$7:$D$1048576,'FC 180'!$B109,'C. a Pagar'!$C$7:$C$1048576,'FC 180'!AU$5)</f>
        <v>0</v>
      </c>
      <c r="AV109" s="174">
        <f>SUMIFS('C. a Pagar'!$G$7:$G$1048576,'C. a Pagar'!$D$7:$D$1048576,'FC 180'!$B109,'C. a Pagar'!$C$7:$C$1048576,'FC 180'!AV$5)</f>
        <v>0</v>
      </c>
      <c r="AW109" s="174">
        <f>SUMIFS('C. a Pagar'!$G$7:$G$1048576,'C. a Pagar'!$D$7:$D$1048576,'FC 180'!$B109,'C. a Pagar'!$C$7:$C$1048576,'FC 180'!AW$5)</f>
        <v>0</v>
      </c>
      <c r="AX109" s="174">
        <f>SUMIFS('C. a Pagar'!$G$7:$G$1048576,'C. a Pagar'!$D$7:$D$1048576,'FC 180'!$B109,'C. a Pagar'!$C$7:$C$1048576,'FC 180'!AX$5)</f>
        <v>0</v>
      </c>
      <c r="AY109" s="174">
        <f>SUMIFS('C. a Pagar'!$G$7:$G$1048576,'C. a Pagar'!$D$7:$D$1048576,'FC 180'!$B109,'C. a Pagar'!$C$7:$C$1048576,'FC 180'!AY$5)</f>
        <v>0</v>
      </c>
      <c r="AZ109" s="174">
        <f>SUMIFS('C. a Pagar'!$G$7:$G$1048576,'C. a Pagar'!$D$7:$D$1048576,'FC 180'!$B109,'C. a Pagar'!$C$7:$C$1048576,'FC 180'!AZ$5)</f>
        <v>0</v>
      </c>
      <c r="BA109" s="174">
        <f>SUMIFS('C. a Pagar'!$G$7:$G$1048576,'C. a Pagar'!$D$7:$D$1048576,'FC 180'!$B109,'C. a Pagar'!$C$7:$C$1048576,'FC 180'!BA$5)</f>
        <v>0</v>
      </c>
      <c r="BB109" s="174">
        <f>SUMIFS('C. a Pagar'!$G$7:$G$1048576,'C. a Pagar'!$D$7:$D$1048576,'FC 180'!$B109,'C. a Pagar'!$C$7:$C$1048576,'FC 180'!BB$5)</f>
        <v>0</v>
      </c>
      <c r="BC109" s="174">
        <f>SUMIFS('C. a Pagar'!$G$7:$G$1048576,'C. a Pagar'!$D$7:$D$1048576,'FC 180'!$B109,'C. a Pagar'!$C$7:$C$1048576,'FC 180'!BC$5)</f>
        <v>0</v>
      </c>
      <c r="BD109" s="174">
        <f>SUMIFS('C. a Pagar'!$G$7:$G$1048576,'C. a Pagar'!$D$7:$D$1048576,'FC 180'!$B109,'C. a Pagar'!$C$7:$C$1048576,'FC 180'!BD$5)</f>
        <v>0</v>
      </c>
      <c r="BE109" s="174">
        <f>SUMIFS('C. a Pagar'!$G$7:$G$1048576,'C. a Pagar'!$D$7:$D$1048576,'FC 180'!$B109,'C. a Pagar'!$C$7:$C$1048576,'FC 180'!BE$5)</f>
        <v>0</v>
      </c>
      <c r="BF109" s="174">
        <f>SUMIFS('C. a Pagar'!$G$7:$G$1048576,'C. a Pagar'!$D$7:$D$1048576,'FC 180'!$B109,'C. a Pagar'!$C$7:$C$1048576,'FC 180'!BF$5)</f>
        <v>0</v>
      </c>
      <c r="BG109" s="174">
        <f>SUMIFS('C. a Pagar'!$G$7:$G$1048576,'C. a Pagar'!$D$7:$D$1048576,'FC 180'!$B109,'C. a Pagar'!$C$7:$C$1048576,'FC 180'!BG$5)</f>
        <v>0</v>
      </c>
      <c r="BH109" s="174">
        <f>SUMIFS('C. a Pagar'!$G$7:$G$1048576,'C. a Pagar'!$D$7:$D$1048576,'FC 180'!$B109,'C. a Pagar'!$C$7:$C$1048576,'FC 180'!BH$5)</f>
        <v>0</v>
      </c>
      <c r="BI109" s="174">
        <f>SUMIFS('C. a Pagar'!$G$7:$G$1048576,'C. a Pagar'!$D$7:$D$1048576,'FC 180'!$B109,'C. a Pagar'!$C$7:$C$1048576,'FC 180'!BI$5)</f>
        <v>0</v>
      </c>
      <c r="BJ109" s="174">
        <f>SUMIFS('C. a Pagar'!$G$7:$G$1048576,'C. a Pagar'!$D$7:$D$1048576,'FC 180'!$B109,'C. a Pagar'!$C$7:$C$1048576,'FC 180'!BJ$5)</f>
        <v>0</v>
      </c>
      <c r="BK109" s="174">
        <f>SUMIFS('C. a Pagar'!$G$7:$G$1048576,'C. a Pagar'!$D$7:$D$1048576,'FC 180'!$B109,'C. a Pagar'!$C$7:$C$1048576,'FC 180'!BK$5)</f>
        <v>0</v>
      </c>
      <c r="BL109" s="174">
        <f>SUMIFS('C. a Pagar'!$G$7:$G$1048576,'C. a Pagar'!$D$7:$D$1048576,'FC 180'!$B109,'C. a Pagar'!$C$7:$C$1048576,'FC 180'!BL$5)</f>
        <v>0</v>
      </c>
      <c r="BM109" s="174">
        <f>SUMIFS('C. a Pagar'!$G$7:$G$1048576,'C. a Pagar'!$D$7:$D$1048576,'FC 180'!$B109,'C. a Pagar'!$C$7:$C$1048576,'FC 180'!BM$5)</f>
        <v>0</v>
      </c>
      <c r="BN109" s="174">
        <f>SUMIFS('C. a Pagar'!$G$7:$G$1048576,'C. a Pagar'!$D$7:$D$1048576,'FC 180'!$B109,'C. a Pagar'!$C$7:$C$1048576,'FC 180'!BN$5)</f>
        <v>0</v>
      </c>
      <c r="BO109" s="179">
        <f t="shared" si="152"/>
        <v>0</v>
      </c>
      <c r="BP109" s="174"/>
      <c r="BQ109" s="174"/>
      <c r="BR109" s="174"/>
      <c r="BS109" s="174"/>
      <c r="BT109" s="174"/>
      <c r="BU109" s="174"/>
      <c r="BV109" s="174"/>
      <c r="BW109" s="174"/>
      <c r="BX109" s="174"/>
      <c r="BY109" s="174"/>
      <c r="BZ109" s="174"/>
      <c r="CA109" s="174"/>
      <c r="CB109" s="174"/>
      <c r="CC109" s="174"/>
      <c r="CD109" s="174"/>
      <c r="CE109" s="174"/>
      <c r="CF109" s="174"/>
      <c r="CG109" s="174"/>
      <c r="CH109" s="174"/>
      <c r="CI109" s="174"/>
      <c r="CJ109" s="174"/>
      <c r="CK109" s="174"/>
      <c r="CL109" s="174"/>
      <c r="CM109" s="174"/>
      <c r="CN109" s="174"/>
      <c r="CO109" s="174"/>
      <c r="CP109" s="174"/>
      <c r="CQ109" s="174"/>
      <c r="CR109" s="174"/>
      <c r="CS109" s="174"/>
      <c r="CT109" s="174"/>
      <c r="CU109" s="179">
        <f t="shared" si="153"/>
        <v>0</v>
      </c>
      <c r="CV109" s="174"/>
      <c r="CW109" s="174"/>
      <c r="CX109" s="174"/>
      <c r="CY109" s="174"/>
      <c r="CZ109" s="174"/>
      <c r="DA109" s="174"/>
      <c r="DB109" s="174"/>
      <c r="DC109" s="174"/>
      <c r="DD109" s="174"/>
      <c r="DE109" s="174"/>
      <c r="DF109" s="174"/>
      <c r="DG109" s="174"/>
      <c r="DH109" s="174"/>
      <c r="DI109" s="174"/>
      <c r="DJ109" s="174"/>
      <c r="DK109" s="174"/>
      <c r="DL109" s="174"/>
      <c r="DM109" s="174"/>
      <c r="DN109" s="174"/>
      <c r="DO109" s="174"/>
      <c r="DP109" s="174"/>
      <c r="DQ109" s="174"/>
      <c r="DR109" s="174"/>
      <c r="DS109" s="174"/>
      <c r="DT109" s="174"/>
      <c r="DU109" s="174"/>
      <c r="DV109" s="174"/>
      <c r="DW109" s="174"/>
      <c r="DX109" s="174"/>
      <c r="DY109" s="174"/>
      <c r="DZ109" s="174"/>
      <c r="EA109" s="179">
        <f t="shared" si="154"/>
        <v>0</v>
      </c>
      <c r="EB109" s="174"/>
      <c r="EC109" s="174"/>
      <c r="ED109" s="174"/>
      <c r="EE109" s="174"/>
      <c r="EF109" s="174"/>
      <c r="EG109" s="174"/>
      <c r="EH109" s="174"/>
      <c r="EI109" s="174"/>
      <c r="EJ109" s="174"/>
      <c r="EK109" s="174"/>
      <c r="EL109" s="174"/>
      <c r="EM109" s="174"/>
      <c r="EN109" s="174"/>
      <c r="EO109" s="174"/>
      <c r="EP109" s="174"/>
      <c r="EQ109" s="174"/>
      <c r="ER109" s="174"/>
      <c r="ES109" s="174"/>
      <c r="ET109" s="174"/>
      <c r="EU109" s="174"/>
      <c r="EV109" s="174"/>
      <c r="EW109" s="174"/>
      <c r="EX109" s="174"/>
      <c r="EY109" s="174"/>
      <c r="EZ109" s="174"/>
      <c r="FA109" s="174"/>
      <c r="FB109" s="174"/>
      <c r="FC109" s="174"/>
      <c r="FD109" s="179">
        <f t="shared" si="155"/>
        <v>0</v>
      </c>
      <c r="FE109" s="174"/>
      <c r="FF109" s="174"/>
      <c r="FG109" s="174"/>
      <c r="FH109" s="174"/>
      <c r="FI109" s="174"/>
      <c r="FJ109" s="174"/>
      <c r="FK109" s="174"/>
      <c r="FL109" s="174"/>
      <c r="FM109" s="174"/>
      <c r="FN109" s="174"/>
      <c r="FO109" s="174"/>
      <c r="FP109" s="174"/>
      <c r="FQ109" s="174"/>
      <c r="FR109" s="174"/>
      <c r="FS109" s="174"/>
      <c r="FT109" s="174"/>
      <c r="FU109" s="174"/>
      <c r="FV109" s="174"/>
      <c r="FW109" s="174"/>
      <c r="FX109" s="174"/>
      <c r="FY109" s="174"/>
      <c r="FZ109" s="174"/>
      <c r="GA109" s="174"/>
      <c r="GB109" s="174"/>
      <c r="GC109" s="174"/>
      <c r="GD109" s="174"/>
      <c r="GE109" s="174"/>
      <c r="GF109" s="174"/>
      <c r="GG109" s="174"/>
      <c r="GH109" s="174"/>
      <c r="GI109" s="174"/>
      <c r="GJ109" s="179">
        <f t="shared" si="156"/>
        <v>0</v>
      </c>
      <c r="GK109" s="174"/>
      <c r="GL109" s="174"/>
      <c r="GM109" s="174"/>
      <c r="GN109" s="174"/>
      <c r="GO109" s="174"/>
      <c r="GP109" s="174"/>
      <c r="GQ109" s="174"/>
      <c r="GR109" s="174"/>
      <c r="GS109" s="174"/>
      <c r="GT109" s="174"/>
      <c r="GU109" s="174"/>
      <c r="GV109" s="174"/>
      <c r="GW109" s="174"/>
      <c r="GX109" s="174"/>
      <c r="GY109" s="174"/>
      <c r="GZ109" s="174"/>
      <c r="HA109" s="174"/>
      <c r="HB109" s="174"/>
      <c r="HC109" s="174"/>
      <c r="HD109" s="174"/>
      <c r="HE109" s="174"/>
      <c r="HF109" s="174"/>
      <c r="HG109" s="174"/>
      <c r="HH109" s="174"/>
      <c r="HI109" s="174"/>
      <c r="HJ109" s="174"/>
      <c r="HK109" s="174"/>
      <c r="HL109" s="174"/>
      <c r="HM109" s="174"/>
      <c r="HN109" s="174"/>
    </row>
    <row r="110" spans="1:222" ht="16.5" hidden="1" outlineLevel="1" thickBot="1" x14ac:dyDescent="0.3">
      <c r="A110" s="53">
        <v>105</v>
      </c>
      <c r="B110" s="56" t="str">
        <f>VLOOKUP(A110,Config!$A$8:$B$176,2,0)</f>
        <v>DESP COM IMP/EXPOTAÇÕES</v>
      </c>
      <c r="C110" s="57"/>
      <c r="D110" s="61"/>
      <c r="E110" s="174">
        <f>SUMIFS('C. a Pagar'!$G$7:$G$1048576,'C. a Pagar'!$D$7:$D$1048576,'FC 180'!$B110,'C. a Pagar'!$C$7:$C$1048576,'FC 180'!E$5)</f>
        <v>0</v>
      </c>
      <c r="F110" s="174">
        <f>SUMIFS('C. a Pagar'!$G$7:$G$1048576,'C. a Pagar'!$D$7:$D$1048576,'FC 180'!$B110,'C. a Pagar'!$C$7:$C$1048576,'FC 180'!F$5)</f>
        <v>0</v>
      </c>
      <c r="G110" s="174">
        <f>SUMIFS('C. a Pagar'!$G$7:$G$1048576,'C. a Pagar'!$D$7:$D$1048576,'FC 180'!$B110,'C. a Pagar'!$C$7:$C$1048576,'FC 180'!G$5)</f>
        <v>0</v>
      </c>
      <c r="H110" s="174">
        <f>SUMIFS('C. a Pagar'!$G$7:$G$1048576,'C. a Pagar'!$D$7:$D$1048576,'FC 180'!$B110,'C. a Pagar'!$C$7:$C$1048576,'FC 180'!H$5)</f>
        <v>0</v>
      </c>
      <c r="I110" s="174">
        <f>SUMIFS('C. a Pagar'!$G$7:$G$1048576,'C. a Pagar'!$D$7:$D$1048576,'FC 180'!$B110,'C. a Pagar'!$C$7:$C$1048576,'FC 180'!I$5)</f>
        <v>0</v>
      </c>
      <c r="J110" s="174">
        <f>SUMIFS('C. a Pagar'!$G$7:$G$1048576,'C. a Pagar'!$D$7:$D$1048576,'FC 180'!$B110,'C. a Pagar'!$C$7:$C$1048576,'FC 180'!J$5)</f>
        <v>0</v>
      </c>
      <c r="K110" s="174">
        <f>SUMIFS('C. a Pagar'!$G$7:$G$1048576,'C. a Pagar'!$D$7:$D$1048576,'FC 180'!$B110,'C. a Pagar'!$C$7:$C$1048576,'FC 180'!K$5)</f>
        <v>0</v>
      </c>
      <c r="L110" s="174">
        <f>SUMIFS('C. a Pagar'!$G$7:$G$1048576,'C. a Pagar'!$D$7:$D$1048576,'FC 180'!$B110,'C. a Pagar'!$C$7:$C$1048576,'FC 180'!L$5)</f>
        <v>0</v>
      </c>
      <c r="M110" s="174">
        <f>SUMIFS('C. a Pagar'!$G$7:$G$1048576,'C. a Pagar'!$D$7:$D$1048576,'FC 180'!$B110,'C. a Pagar'!$C$7:$C$1048576,'FC 180'!M$5)</f>
        <v>0</v>
      </c>
      <c r="N110" s="174">
        <f>SUMIFS('C. a Pagar'!$G$7:$G$1048576,'C. a Pagar'!$D$7:$D$1048576,'FC 180'!$B110,'C. a Pagar'!$C$7:$C$1048576,'FC 180'!N$5)</f>
        <v>0</v>
      </c>
      <c r="O110" s="174">
        <f>SUMIFS('C. a Pagar'!$G$7:$G$1048576,'C. a Pagar'!$D$7:$D$1048576,'FC 180'!$B110,'C. a Pagar'!$C$7:$C$1048576,'FC 180'!O$5)</f>
        <v>0</v>
      </c>
      <c r="P110" s="174">
        <f>SUMIFS('C. a Pagar'!$G$7:$G$1048576,'C. a Pagar'!$D$7:$D$1048576,'FC 180'!$B110,'C. a Pagar'!$C$7:$C$1048576,'FC 180'!P$5)</f>
        <v>0</v>
      </c>
      <c r="Q110" s="174">
        <f>SUMIFS('C. a Pagar'!$G$7:$G$1048576,'C. a Pagar'!$D$7:$D$1048576,'FC 180'!$B110,'C. a Pagar'!$C$7:$C$1048576,'FC 180'!Q$5)</f>
        <v>0</v>
      </c>
      <c r="R110" s="174">
        <f>SUMIFS('C. a Pagar'!$G$7:$G$1048576,'C. a Pagar'!$D$7:$D$1048576,'FC 180'!$B110,'C. a Pagar'!$C$7:$C$1048576,'FC 180'!R$5)</f>
        <v>0</v>
      </c>
      <c r="S110" s="174">
        <f>SUMIFS('C. a Pagar'!$G$7:$G$1048576,'C. a Pagar'!$D$7:$D$1048576,'FC 180'!$B110,'C. a Pagar'!$C$7:$C$1048576,'FC 180'!S$5)</f>
        <v>0</v>
      </c>
      <c r="T110" s="174">
        <f>SUMIFS('C. a Pagar'!$G$7:$G$1048576,'C. a Pagar'!$D$7:$D$1048576,'FC 180'!$B110,'C. a Pagar'!$C$7:$C$1048576,'FC 180'!T$5)</f>
        <v>0</v>
      </c>
      <c r="U110" s="174">
        <f>SUMIFS('C. a Pagar'!$G$7:$G$1048576,'C. a Pagar'!$D$7:$D$1048576,'FC 180'!$B110,'C. a Pagar'!$C$7:$C$1048576,'FC 180'!U$5)</f>
        <v>0</v>
      </c>
      <c r="V110" s="174">
        <f>SUMIFS('C. a Pagar'!$G$7:$G$1048576,'C. a Pagar'!$D$7:$D$1048576,'FC 180'!$B110,'C. a Pagar'!$C$7:$C$1048576,'FC 180'!V$5)</f>
        <v>0</v>
      </c>
      <c r="W110" s="174">
        <f>SUMIFS('C. a Pagar'!$G$7:$G$1048576,'C. a Pagar'!$D$7:$D$1048576,'FC 180'!$B110,'C. a Pagar'!$C$7:$C$1048576,'FC 180'!W$5)</f>
        <v>0</v>
      </c>
      <c r="X110" s="174">
        <f>SUMIFS('C. a Pagar'!$G$7:$G$1048576,'C. a Pagar'!$D$7:$D$1048576,'FC 180'!$B110,'C. a Pagar'!$C$7:$C$1048576,'FC 180'!X$5)</f>
        <v>0</v>
      </c>
      <c r="Y110" s="174">
        <f>SUMIFS('C. a Pagar'!$G$7:$G$1048576,'C. a Pagar'!$D$7:$D$1048576,'FC 180'!$B110,'C. a Pagar'!$C$7:$C$1048576,'FC 180'!Y$5)</f>
        <v>0</v>
      </c>
      <c r="Z110" s="174">
        <f>SUMIFS('C. a Pagar'!$G$7:$G$1048576,'C. a Pagar'!$D$7:$D$1048576,'FC 180'!$B110,'C. a Pagar'!$C$7:$C$1048576,'FC 180'!Z$5)</f>
        <v>0</v>
      </c>
      <c r="AA110" s="174">
        <f>SUMIFS('C. a Pagar'!$G$7:$G$1048576,'C. a Pagar'!$D$7:$D$1048576,'FC 180'!$B110,'C. a Pagar'!$C$7:$C$1048576,'FC 180'!AA$5)</f>
        <v>0</v>
      </c>
      <c r="AB110" s="174">
        <f>SUMIFS('C. a Pagar'!$G$7:$G$1048576,'C. a Pagar'!$D$7:$D$1048576,'FC 180'!$B110,'C. a Pagar'!$C$7:$C$1048576,'FC 180'!AB$5)</f>
        <v>0</v>
      </c>
      <c r="AC110" s="174">
        <f>SUMIFS('C. a Pagar'!$G$7:$G$1048576,'C. a Pagar'!$D$7:$D$1048576,'FC 180'!$B110,'C. a Pagar'!$C$7:$C$1048576,'FC 180'!AC$5)</f>
        <v>0</v>
      </c>
      <c r="AD110" s="174">
        <f>SUMIFS('C. a Pagar'!$G$7:$G$1048576,'C. a Pagar'!$D$7:$D$1048576,'FC 180'!$B110,'C. a Pagar'!$C$7:$C$1048576,'FC 180'!AD$5)</f>
        <v>0</v>
      </c>
      <c r="AE110" s="174">
        <f>SUMIFS('C. a Pagar'!$G$7:$G$1048576,'C. a Pagar'!$D$7:$D$1048576,'FC 180'!$B110,'C. a Pagar'!$C$7:$C$1048576,'FC 180'!AE$5)</f>
        <v>0</v>
      </c>
      <c r="AF110" s="174">
        <f>SUMIFS('C. a Pagar'!$G$7:$G$1048576,'C. a Pagar'!$D$7:$D$1048576,'FC 180'!$B110,'C. a Pagar'!$C$7:$C$1048576,'FC 180'!AF$5)</f>
        <v>0</v>
      </c>
      <c r="AG110" s="174">
        <f>SUMIFS('C. a Pagar'!$G$7:$G$1048576,'C. a Pagar'!$D$7:$D$1048576,'FC 180'!$B110,'C. a Pagar'!$C$7:$C$1048576,'FC 180'!AG$5)</f>
        <v>0</v>
      </c>
      <c r="AH110" s="174">
        <f>SUMIFS('C. a Pagar'!$G$7:$G$1048576,'C. a Pagar'!$D$7:$D$1048576,'FC 180'!$B110,'C. a Pagar'!$C$7:$C$1048576,'FC 180'!AH$5)</f>
        <v>0</v>
      </c>
      <c r="AI110" s="174">
        <f>SUMIFS('C. a Pagar'!$G$7:$G$1048576,'C. a Pagar'!$D$7:$D$1048576,'FC 180'!$B110,'C. a Pagar'!$C$7:$C$1048576,'FC 180'!AI$5)</f>
        <v>0</v>
      </c>
      <c r="AJ110" s="179">
        <f t="shared" si="151"/>
        <v>0</v>
      </c>
      <c r="AK110" s="174">
        <f>SUMIFS('C. a Pagar'!$G$7:$G$1048576,'C. a Pagar'!$D$7:$D$1048576,'FC 180'!$B110,'C. a Pagar'!$C$7:$C$1048576,'FC 180'!AK$5)</f>
        <v>0</v>
      </c>
      <c r="AL110" s="174">
        <f>SUMIFS('C. a Pagar'!$G$7:$G$1048576,'C. a Pagar'!$D$7:$D$1048576,'FC 180'!$B110,'C. a Pagar'!$C$7:$C$1048576,'FC 180'!AL$5)</f>
        <v>0</v>
      </c>
      <c r="AM110" s="174">
        <f>SUMIFS('C. a Pagar'!$G$7:$G$1048576,'C. a Pagar'!$D$7:$D$1048576,'FC 180'!$B110,'C. a Pagar'!$C$7:$C$1048576,'FC 180'!AM$5)</f>
        <v>0</v>
      </c>
      <c r="AN110" s="174">
        <f>SUMIFS('C. a Pagar'!$G$7:$G$1048576,'C. a Pagar'!$D$7:$D$1048576,'FC 180'!$B110,'C. a Pagar'!$C$7:$C$1048576,'FC 180'!AN$5)</f>
        <v>0</v>
      </c>
      <c r="AO110" s="174">
        <f>SUMIFS('C. a Pagar'!$G$7:$G$1048576,'C. a Pagar'!$D$7:$D$1048576,'FC 180'!$B110,'C. a Pagar'!$C$7:$C$1048576,'FC 180'!AO$5)</f>
        <v>0</v>
      </c>
      <c r="AP110" s="174">
        <f>SUMIFS('C. a Pagar'!$G$7:$G$1048576,'C. a Pagar'!$D$7:$D$1048576,'FC 180'!$B110,'C. a Pagar'!$C$7:$C$1048576,'FC 180'!AP$5)</f>
        <v>0</v>
      </c>
      <c r="AQ110" s="174">
        <f>SUMIFS('C. a Pagar'!$G$7:$G$1048576,'C. a Pagar'!$D$7:$D$1048576,'FC 180'!$B110,'C. a Pagar'!$C$7:$C$1048576,'FC 180'!AQ$5)</f>
        <v>0</v>
      </c>
      <c r="AR110" s="174">
        <f>SUMIFS('C. a Pagar'!$G$7:$G$1048576,'C. a Pagar'!$D$7:$D$1048576,'FC 180'!$B110,'C. a Pagar'!$C$7:$C$1048576,'FC 180'!AR$5)</f>
        <v>0</v>
      </c>
      <c r="AS110" s="174">
        <f>SUMIFS('C. a Pagar'!$G$7:$G$1048576,'C. a Pagar'!$D$7:$D$1048576,'FC 180'!$B110,'C. a Pagar'!$C$7:$C$1048576,'FC 180'!AS$5)</f>
        <v>0</v>
      </c>
      <c r="AT110" s="174">
        <f>SUMIFS('C. a Pagar'!$G$7:$G$1048576,'C. a Pagar'!$D$7:$D$1048576,'FC 180'!$B110,'C. a Pagar'!$C$7:$C$1048576,'FC 180'!AT$5)</f>
        <v>0</v>
      </c>
      <c r="AU110" s="174">
        <f>SUMIFS('C. a Pagar'!$G$7:$G$1048576,'C. a Pagar'!$D$7:$D$1048576,'FC 180'!$B110,'C. a Pagar'!$C$7:$C$1048576,'FC 180'!AU$5)</f>
        <v>0</v>
      </c>
      <c r="AV110" s="174">
        <f>SUMIFS('C. a Pagar'!$G$7:$G$1048576,'C. a Pagar'!$D$7:$D$1048576,'FC 180'!$B110,'C. a Pagar'!$C$7:$C$1048576,'FC 180'!AV$5)</f>
        <v>0</v>
      </c>
      <c r="AW110" s="174">
        <f>SUMIFS('C. a Pagar'!$G$7:$G$1048576,'C. a Pagar'!$D$7:$D$1048576,'FC 180'!$B110,'C. a Pagar'!$C$7:$C$1048576,'FC 180'!AW$5)</f>
        <v>0</v>
      </c>
      <c r="AX110" s="174">
        <f>SUMIFS('C. a Pagar'!$G$7:$G$1048576,'C. a Pagar'!$D$7:$D$1048576,'FC 180'!$B110,'C. a Pagar'!$C$7:$C$1048576,'FC 180'!AX$5)</f>
        <v>0</v>
      </c>
      <c r="AY110" s="174">
        <f>SUMIFS('C. a Pagar'!$G$7:$G$1048576,'C. a Pagar'!$D$7:$D$1048576,'FC 180'!$B110,'C. a Pagar'!$C$7:$C$1048576,'FC 180'!AY$5)</f>
        <v>0</v>
      </c>
      <c r="AZ110" s="174">
        <f>SUMIFS('C. a Pagar'!$G$7:$G$1048576,'C. a Pagar'!$D$7:$D$1048576,'FC 180'!$B110,'C. a Pagar'!$C$7:$C$1048576,'FC 180'!AZ$5)</f>
        <v>0</v>
      </c>
      <c r="BA110" s="174">
        <f>SUMIFS('C. a Pagar'!$G$7:$G$1048576,'C. a Pagar'!$D$7:$D$1048576,'FC 180'!$B110,'C. a Pagar'!$C$7:$C$1048576,'FC 180'!BA$5)</f>
        <v>0</v>
      </c>
      <c r="BB110" s="174">
        <f>SUMIFS('C. a Pagar'!$G$7:$G$1048576,'C. a Pagar'!$D$7:$D$1048576,'FC 180'!$B110,'C. a Pagar'!$C$7:$C$1048576,'FC 180'!BB$5)</f>
        <v>0</v>
      </c>
      <c r="BC110" s="174">
        <f>SUMIFS('C. a Pagar'!$G$7:$G$1048576,'C. a Pagar'!$D$7:$D$1048576,'FC 180'!$B110,'C. a Pagar'!$C$7:$C$1048576,'FC 180'!BC$5)</f>
        <v>0</v>
      </c>
      <c r="BD110" s="174">
        <f>SUMIFS('C. a Pagar'!$G$7:$G$1048576,'C. a Pagar'!$D$7:$D$1048576,'FC 180'!$B110,'C. a Pagar'!$C$7:$C$1048576,'FC 180'!BD$5)</f>
        <v>0</v>
      </c>
      <c r="BE110" s="174">
        <f>SUMIFS('C. a Pagar'!$G$7:$G$1048576,'C. a Pagar'!$D$7:$D$1048576,'FC 180'!$B110,'C. a Pagar'!$C$7:$C$1048576,'FC 180'!BE$5)</f>
        <v>0</v>
      </c>
      <c r="BF110" s="174">
        <f>SUMIFS('C. a Pagar'!$G$7:$G$1048576,'C. a Pagar'!$D$7:$D$1048576,'FC 180'!$B110,'C. a Pagar'!$C$7:$C$1048576,'FC 180'!BF$5)</f>
        <v>0</v>
      </c>
      <c r="BG110" s="174">
        <f>SUMIFS('C. a Pagar'!$G$7:$G$1048576,'C. a Pagar'!$D$7:$D$1048576,'FC 180'!$B110,'C. a Pagar'!$C$7:$C$1048576,'FC 180'!BG$5)</f>
        <v>0</v>
      </c>
      <c r="BH110" s="174">
        <f>SUMIFS('C. a Pagar'!$G$7:$G$1048576,'C. a Pagar'!$D$7:$D$1048576,'FC 180'!$B110,'C. a Pagar'!$C$7:$C$1048576,'FC 180'!BH$5)</f>
        <v>0</v>
      </c>
      <c r="BI110" s="174">
        <f>SUMIFS('C. a Pagar'!$G$7:$G$1048576,'C. a Pagar'!$D$7:$D$1048576,'FC 180'!$B110,'C. a Pagar'!$C$7:$C$1048576,'FC 180'!BI$5)</f>
        <v>0</v>
      </c>
      <c r="BJ110" s="174">
        <f>SUMIFS('C. a Pagar'!$G$7:$G$1048576,'C. a Pagar'!$D$7:$D$1048576,'FC 180'!$B110,'C. a Pagar'!$C$7:$C$1048576,'FC 180'!BJ$5)</f>
        <v>0</v>
      </c>
      <c r="BK110" s="174">
        <f>SUMIFS('C. a Pagar'!$G$7:$G$1048576,'C. a Pagar'!$D$7:$D$1048576,'FC 180'!$B110,'C. a Pagar'!$C$7:$C$1048576,'FC 180'!BK$5)</f>
        <v>0</v>
      </c>
      <c r="BL110" s="174">
        <f>SUMIFS('C. a Pagar'!$G$7:$G$1048576,'C. a Pagar'!$D$7:$D$1048576,'FC 180'!$B110,'C. a Pagar'!$C$7:$C$1048576,'FC 180'!BL$5)</f>
        <v>0</v>
      </c>
      <c r="BM110" s="174">
        <f>SUMIFS('C. a Pagar'!$G$7:$G$1048576,'C. a Pagar'!$D$7:$D$1048576,'FC 180'!$B110,'C. a Pagar'!$C$7:$C$1048576,'FC 180'!BM$5)</f>
        <v>0</v>
      </c>
      <c r="BN110" s="174">
        <f>SUMIFS('C. a Pagar'!$G$7:$G$1048576,'C. a Pagar'!$D$7:$D$1048576,'FC 180'!$B110,'C. a Pagar'!$C$7:$C$1048576,'FC 180'!BN$5)</f>
        <v>0</v>
      </c>
      <c r="BO110" s="179">
        <f t="shared" si="152"/>
        <v>0</v>
      </c>
      <c r="BP110" s="174"/>
      <c r="BQ110" s="174"/>
      <c r="BR110" s="174"/>
      <c r="BS110" s="174"/>
      <c r="BT110" s="174"/>
      <c r="BU110" s="174"/>
      <c r="BV110" s="174"/>
      <c r="BW110" s="174"/>
      <c r="BX110" s="174"/>
      <c r="BY110" s="174"/>
      <c r="BZ110" s="174"/>
      <c r="CA110" s="174"/>
      <c r="CB110" s="174"/>
      <c r="CC110" s="174"/>
      <c r="CD110" s="174"/>
      <c r="CE110" s="174"/>
      <c r="CF110" s="174"/>
      <c r="CG110" s="174"/>
      <c r="CH110" s="174"/>
      <c r="CI110" s="174"/>
      <c r="CJ110" s="174"/>
      <c r="CK110" s="174"/>
      <c r="CL110" s="174"/>
      <c r="CM110" s="174"/>
      <c r="CN110" s="174"/>
      <c r="CO110" s="174"/>
      <c r="CP110" s="174"/>
      <c r="CQ110" s="174"/>
      <c r="CR110" s="174"/>
      <c r="CS110" s="174"/>
      <c r="CT110" s="174"/>
      <c r="CU110" s="179">
        <f t="shared" si="153"/>
        <v>0</v>
      </c>
      <c r="CV110" s="174"/>
      <c r="CW110" s="174"/>
      <c r="CX110" s="174"/>
      <c r="CY110" s="174"/>
      <c r="CZ110" s="174"/>
      <c r="DA110" s="174"/>
      <c r="DB110" s="174"/>
      <c r="DC110" s="174"/>
      <c r="DD110" s="174"/>
      <c r="DE110" s="174"/>
      <c r="DF110" s="174"/>
      <c r="DG110" s="174"/>
      <c r="DH110" s="174"/>
      <c r="DI110" s="174"/>
      <c r="DJ110" s="174"/>
      <c r="DK110" s="174"/>
      <c r="DL110" s="174"/>
      <c r="DM110" s="174"/>
      <c r="DN110" s="174"/>
      <c r="DO110" s="174"/>
      <c r="DP110" s="174"/>
      <c r="DQ110" s="174"/>
      <c r="DR110" s="174"/>
      <c r="DS110" s="174"/>
      <c r="DT110" s="174"/>
      <c r="DU110" s="174"/>
      <c r="DV110" s="174"/>
      <c r="DW110" s="174"/>
      <c r="DX110" s="174"/>
      <c r="DY110" s="174"/>
      <c r="DZ110" s="174"/>
      <c r="EA110" s="179">
        <f t="shared" si="154"/>
        <v>0</v>
      </c>
      <c r="EB110" s="174"/>
      <c r="EC110" s="174"/>
      <c r="ED110" s="174"/>
      <c r="EE110" s="174"/>
      <c r="EF110" s="174"/>
      <c r="EG110" s="174"/>
      <c r="EH110" s="174"/>
      <c r="EI110" s="174"/>
      <c r="EJ110" s="174"/>
      <c r="EK110" s="174"/>
      <c r="EL110" s="174"/>
      <c r="EM110" s="174"/>
      <c r="EN110" s="174"/>
      <c r="EO110" s="174"/>
      <c r="EP110" s="174"/>
      <c r="EQ110" s="174"/>
      <c r="ER110" s="174"/>
      <c r="ES110" s="174"/>
      <c r="ET110" s="174"/>
      <c r="EU110" s="174"/>
      <c r="EV110" s="174"/>
      <c r="EW110" s="174"/>
      <c r="EX110" s="174"/>
      <c r="EY110" s="174"/>
      <c r="EZ110" s="174"/>
      <c r="FA110" s="174"/>
      <c r="FB110" s="174"/>
      <c r="FC110" s="174"/>
      <c r="FD110" s="179">
        <f t="shared" si="155"/>
        <v>0</v>
      </c>
      <c r="FE110" s="174"/>
      <c r="FF110" s="174"/>
      <c r="FG110" s="174"/>
      <c r="FH110" s="174"/>
      <c r="FI110" s="174"/>
      <c r="FJ110" s="174"/>
      <c r="FK110" s="174"/>
      <c r="FL110" s="174"/>
      <c r="FM110" s="174"/>
      <c r="FN110" s="174"/>
      <c r="FO110" s="174"/>
      <c r="FP110" s="174"/>
      <c r="FQ110" s="174"/>
      <c r="FR110" s="174"/>
      <c r="FS110" s="174"/>
      <c r="FT110" s="174"/>
      <c r="FU110" s="174"/>
      <c r="FV110" s="174"/>
      <c r="FW110" s="174"/>
      <c r="FX110" s="174"/>
      <c r="FY110" s="174"/>
      <c r="FZ110" s="174"/>
      <c r="GA110" s="174"/>
      <c r="GB110" s="174"/>
      <c r="GC110" s="174"/>
      <c r="GD110" s="174"/>
      <c r="GE110" s="174"/>
      <c r="GF110" s="174"/>
      <c r="GG110" s="174"/>
      <c r="GH110" s="174"/>
      <c r="GI110" s="174"/>
      <c r="GJ110" s="179">
        <f t="shared" si="156"/>
        <v>0</v>
      </c>
      <c r="GK110" s="174"/>
      <c r="GL110" s="174"/>
      <c r="GM110" s="174"/>
      <c r="GN110" s="174"/>
      <c r="GO110" s="174"/>
      <c r="GP110" s="174"/>
      <c r="GQ110" s="174"/>
      <c r="GR110" s="174"/>
      <c r="GS110" s="174"/>
      <c r="GT110" s="174"/>
      <c r="GU110" s="174"/>
      <c r="GV110" s="174"/>
      <c r="GW110" s="174"/>
      <c r="GX110" s="174"/>
      <c r="GY110" s="174"/>
      <c r="GZ110" s="174"/>
      <c r="HA110" s="174"/>
      <c r="HB110" s="174"/>
      <c r="HC110" s="174"/>
      <c r="HD110" s="174"/>
      <c r="HE110" s="174"/>
      <c r="HF110" s="174"/>
      <c r="HG110" s="174"/>
      <c r="HH110" s="174"/>
      <c r="HI110" s="174"/>
      <c r="HJ110" s="174"/>
      <c r="HK110" s="174"/>
      <c r="HL110" s="174"/>
      <c r="HM110" s="174"/>
      <c r="HN110" s="174"/>
    </row>
    <row r="111" spans="1:222" ht="16.5" hidden="1" outlineLevel="1" thickBot="1" x14ac:dyDescent="0.3">
      <c r="A111" s="53">
        <v>106</v>
      </c>
      <c r="B111" s="56" t="str">
        <f>VLOOKUP(A111,Config!$A$8:$B$176,2,0)</f>
        <v>DESPESAS COM VIAGENS</v>
      </c>
      <c r="C111" s="57"/>
      <c r="D111" s="61"/>
      <c r="E111" s="174">
        <f>SUMIFS('C. a Pagar'!$G$7:$G$1048576,'C. a Pagar'!$D$7:$D$1048576,'FC 180'!$B111,'C. a Pagar'!$C$7:$C$1048576,'FC 180'!E$5)</f>
        <v>0</v>
      </c>
      <c r="F111" s="174">
        <f>SUMIFS('C. a Pagar'!$G$7:$G$1048576,'C. a Pagar'!$D$7:$D$1048576,'FC 180'!$B111,'C. a Pagar'!$C$7:$C$1048576,'FC 180'!F$5)</f>
        <v>0</v>
      </c>
      <c r="G111" s="174">
        <f>SUMIFS('C. a Pagar'!$G$7:$G$1048576,'C. a Pagar'!$D$7:$D$1048576,'FC 180'!$B111,'C. a Pagar'!$C$7:$C$1048576,'FC 180'!G$5)</f>
        <v>0</v>
      </c>
      <c r="H111" s="174">
        <f>SUMIFS('C. a Pagar'!$G$7:$G$1048576,'C. a Pagar'!$D$7:$D$1048576,'FC 180'!$B111,'C. a Pagar'!$C$7:$C$1048576,'FC 180'!H$5)</f>
        <v>0</v>
      </c>
      <c r="I111" s="174">
        <f>SUMIFS('C. a Pagar'!$G$7:$G$1048576,'C. a Pagar'!$D$7:$D$1048576,'FC 180'!$B111,'C. a Pagar'!$C$7:$C$1048576,'FC 180'!I$5)</f>
        <v>0</v>
      </c>
      <c r="J111" s="174">
        <f>SUMIFS('C. a Pagar'!$G$7:$G$1048576,'C. a Pagar'!$D$7:$D$1048576,'FC 180'!$B111,'C. a Pagar'!$C$7:$C$1048576,'FC 180'!J$5)</f>
        <v>0</v>
      </c>
      <c r="K111" s="174">
        <f>SUMIFS('C. a Pagar'!$G$7:$G$1048576,'C. a Pagar'!$D$7:$D$1048576,'FC 180'!$B111,'C. a Pagar'!$C$7:$C$1048576,'FC 180'!K$5)</f>
        <v>0</v>
      </c>
      <c r="L111" s="174">
        <f>SUMIFS('C. a Pagar'!$G$7:$G$1048576,'C. a Pagar'!$D$7:$D$1048576,'FC 180'!$B111,'C. a Pagar'!$C$7:$C$1048576,'FC 180'!L$5)</f>
        <v>0</v>
      </c>
      <c r="M111" s="174">
        <f>SUMIFS('C. a Pagar'!$G$7:$G$1048576,'C. a Pagar'!$D$7:$D$1048576,'FC 180'!$B111,'C. a Pagar'!$C$7:$C$1048576,'FC 180'!M$5)</f>
        <v>0</v>
      </c>
      <c r="N111" s="174">
        <f>SUMIFS('C. a Pagar'!$G$7:$G$1048576,'C. a Pagar'!$D$7:$D$1048576,'FC 180'!$B111,'C. a Pagar'!$C$7:$C$1048576,'FC 180'!N$5)</f>
        <v>0</v>
      </c>
      <c r="O111" s="174">
        <f>SUMIFS('C. a Pagar'!$G$7:$G$1048576,'C. a Pagar'!$D$7:$D$1048576,'FC 180'!$B111,'C. a Pagar'!$C$7:$C$1048576,'FC 180'!O$5)</f>
        <v>0</v>
      </c>
      <c r="P111" s="174">
        <f>SUMIFS('C. a Pagar'!$G$7:$G$1048576,'C. a Pagar'!$D$7:$D$1048576,'FC 180'!$B111,'C. a Pagar'!$C$7:$C$1048576,'FC 180'!P$5)</f>
        <v>0</v>
      </c>
      <c r="Q111" s="174">
        <f>SUMIFS('C. a Pagar'!$G$7:$G$1048576,'C. a Pagar'!$D$7:$D$1048576,'FC 180'!$B111,'C. a Pagar'!$C$7:$C$1048576,'FC 180'!Q$5)</f>
        <v>0</v>
      </c>
      <c r="R111" s="174">
        <f>SUMIFS('C. a Pagar'!$G$7:$G$1048576,'C. a Pagar'!$D$7:$D$1048576,'FC 180'!$B111,'C. a Pagar'!$C$7:$C$1048576,'FC 180'!R$5)</f>
        <v>0</v>
      </c>
      <c r="S111" s="174">
        <f>SUMIFS('C. a Pagar'!$G$7:$G$1048576,'C. a Pagar'!$D$7:$D$1048576,'FC 180'!$B111,'C. a Pagar'!$C$7:$C$1048576,'FC 180'!S$5)</f>
        <v>0</v>
      </c>
      <c r="T111" s="174">
        <f>SUMIFS('C. a Pagar'!$G$7:$G$1048576,'C. a Pagar'!$D$7:$D$1048576,'FC 180'!$B111,'C. a Pagar'!$C$7:$C$1048576,'FC 180'!T$5)</f>
        <v>0</v>
      </c>
      <c r="U111" s="174">
        <f>SUMIFS('C. a Pagar'!$G$7:$G$1048576,'C. a Pagar'!$D$7:$D$1048576,'FC 180'!$B111,'C. a Pagar'!$C$7:$C$1048576,'FC 180'!U$5)</f>
        <v>0</v>
      </c>
      <c r="V111" s="174">
        <f>SUMIFS('C. a Pagar'!$G$7:$G$1048576,'C. a Pagar'!$D$7:$D$1048576,'FC 180'!$B111,'C. a Pagar'!$C$7:$C$1048576,'FC 180'!V$5)</f>
        <v>0</v>
      </c>
      <c r="W111" s="174">
        <f>SUMIFS('C. a Pagar'!$G$7:$G$1048576,'C. a Pagar'!$D$7:$D$1048576,'FC 180'!$B111,'C. a Pagar'!$C$7:$C$1048576,'FC 180'!W$5)</f>
        <v>0</v>
      </c>
      <c r="X111" s="174">
        <f>SUMIFS('C. a Pagar'!$G$7:$G$1048576,'C. a Pagar'!$D$7:$D$1048576,'FC 180'!$B111,'C. a Pagar'!$C$7:$C$1048576,'FC 180'!X$5)</f>
        <v>0</v>
      </c>
      <c r="Y111" s="174">
        <f>SUMIFS('C. a Pagar'!$G$7:$G$1048576,'C. a Pagar'!$D$7:$D$1048576,'FC 180'!$B111,'C. a Pagar'!$C$7:$C$1048576,'FC 180'!Y$5)</f>
        <v>0</v>
      </c>
      <c r="Z111" s="174">
        <f>SUMIFS('C. a Pagar'!$G$7:$G$1048576,'C. a Pagar'!$D$7:$D$1048576,'FC 180'!$B111,'C. a Pagar'!$C$7:$C$1048576,'FC 180'!Z$5)</f>
        <v>0</v>
      </c>
      <c r="AA111" s="174">
        <f>SUMIFS('C. a Pagar'!$G$7:$G$1048576,'C. a Pagar'!$D$7:$D$1048576,'FC 180'!$B111,'C. a Pagar'!$C$7:$C$1048576,'FC 180'!AA$5)</f>
        <v>0</v>
      </c>
      <c r="AB111" s="174">
        <f>SUMIFS('C. a Pagar'!$G$7:$G$1048576,'C. a Pagar'!$D$7:$D$1048576,'FC 180'!$B111,'C. a Pagar'!$C$7:$C$1048576,'FC 180'!AB$5)</f>
        <v>0</v>
      </c>
      <c r="AC111" s="174">
        <f>SUMIFS('C. a Pagar'!$G$7:$G$1048576,'C. a Pagar'!$D$7:$D$1048576,'FC 180'!$B111,'C. a Pagar'!$C$7:$C$1048576,'FC 180'!AC$5)</f>
        <v>0</v>
      </c>
      <c r="AD111" s="174">
        <f>SUMIFS('C. a Pagar'!$G$7:$G$1048576,'C. a Pagar'!$D$7:$D$1048576,'FC 180'!$B111,'C. a Pagar'!$C$7:$C$1048576,'FC 180'!AD$5)</f>
        <v>0</v>
      </c>
      <c r="AE111" s="174">
        <f>SUMIFS('C. a Pagar'!$G$7:$G$1048576,'C. a Pagar'!$D$7:$D$1048576,'FC 180'!$B111,'C. a Pagar'!$C$7:$C$1048576,'FC 180'!AE$5)</f>
        <v>0</v>
      </c>
      <c r="AF111" s="174">
        <f>SUMIFS('C. a Pagar'!$G$7:$G$1048576,'C. a Pagar'!$D$7:$D$1048576,'FC 180'!$B111,'C. a Pagar'!$C$7:$C$1048576,'FC 180'!AF$5)</f>
        <v>0</v>
      </c>
      <c r="AG111" s="174">
        <f>SUMIFS('C. a Pagar'!$G$7:$G$1048576,'C. a Pagar'!$D$7:$D$1048576,'FC 180'!$B111,'C. a Pagar'!$C$7:$C$1048576,'FC 180'!AG$5)</f>
        <v>0</v>
      </c>
      <c r="AH111" s="174">
        <f>SUMIFS('C. a Pagar'!$G$7:$G$1048576,'C. a Pagar'!$D$7:$D$1048576,'FC 180'!$B111,'C. a Pagar'!$C$7:$C$1048576,'FC 180'!AH$5)</f>
        <v>0</v>
      </c>
      <c r="AI111" s="174">
        <f>SUMIFS('C. a Pagar'!$G$7:$G$1048576,'C. a Pagar'!$D$7:$D$1048576,'FC 180'!$B111,'C. a Pagar'!$C$7:$C$1048576,'FC 180'!AI$5)</f>
        <v>0</v>
      </c>
      <c r="AJ111" s="179">
        <f t="shared" si="151"/>
        <v>0</v>
      </c>
      <c r="AK111" s="174">
        <f>SUMIFS('C. a Pagar'!$G$7:$G$1048576,'C. a Pagar'!$D$7:$D$1048576,'FC 180'!$B111,'C. a Pagar'!$C$7:$C$1048576,'FC 180'!AK$5)</f>
        <v>0</v>
      </c>
      <c r="AL111" s="174">
        <f>SUMIFS('C. a Pagar'!$G$7:$G$1048576,'C. a Pagar'!$D$7:$D$1048576,'FC 180'!$B111,'C. a Pagar'!$C$7:$C$1048576,'FC 180'!AL$5)</f>
        <v>0</v>
      </c>
      <c r="AM111" s="174">
        <f>SUMIFS('C. a Pagar'!$G$7:$G$1048576,'C. a Pagar'!$D$7:$D$1048576,'FC 180'!$B111,'C. a Pagar'!$C$7:$C$1048576,'FC 180'!AM$5)</f>
        <v>0</v>
      </c>
      <c r="AN111" s="174">
        <f>SUMIFS('C. a Pagar'!$G$7:$G$1048576,'C. a Pagar'!$D$7:$D$1048576,'FC 180'!$B111,'C. a Pagar'!$C$7:$C$1048576,'FC 180'!AN$5)</f>
        <v>0</v>
      </c>
      <c r="AO111" s="174">
        <f>SUMIFS('C. a Pagar'!$G$7:$G$1048576,'C. a Pagar'!$D$7:$D$1048576,'FC 180'!$B111,'C. a Pagar'!$C$7:$C$1048576,'FC 180'!AO$5)</f>
        <v>0</v>
      </c>
      <c r="AP111" s="174">
        <f>SUMIFS('C. a Pagar'!$G$7:$G$1048576,'C. a Pagar'!$D$7:$D$1048576,'FC 180'!$B111,'C. a Pagar'!$C$7:$C$1048576,'FC 180'!AP$5)</f>
        <v>0</v>
      </c>
      <c r="AQ111" s="174">
        <f>SUMIFS('C. a Pagar'!$G$7:$G$1048576,'C. a Pagar'!$D$7:$D$1048576,'FC 180'!$B111,'C. a Pagar'!$C$7:$C$1048576,'FC 180'!AQ$5)</f>
        <v>0</v>
      </c>
      <c r="AR111" s="174">
        <f>SUMIFS('C. a Pagar'!$G$7:$G$1048576,'C. a Pagar'!$D$7:$D$1048576,'FC 180'!$B111,'C. a Pagar'!$C$7:$C$1048576,'FC 180'!AR$5)</f>
        <v>0</v>
      </c>
      <c r="AS111" s="174">
        <f>SUMIFS('C. a Pagar'!$G$7:$G$1048576,'C. a Pagar'!$D$7:$D$1048576,'FC 180'!$B111,'C. a Pagar'!$C$7:$C$1048576,'FC 180'!AS$5)</f>
        <v>0</v>
      </c>
      <c r="AT111" s="174">
        <f>SUMIFS('C. a Pagar'!$G$7:$G$1048576,'C. a Pagar'!$D$7:$D$1048576,'FC 180'!$B111,'C. a Pagar'!$C$7:$C$1048576,'FC 180'!AT$5)</f>
        <v>0</v>
      </c>
      <c r="AU111" s="174">
        <f>SUMIFS('C. a Pagar'!$G$7:$G$1048576,'C. a Pagar'!$D$7:$D$1048576,'FC 180'!$B111,'C. a Pagar'!$C$7:$C$1048576,'FC 180'!AU$5)</f>
        <v>0</v>
      </c>
      <c r="AV111" s="174">
        <f>SUMIFS('C. a Pagar'!$G$7:$G$1048576,'C. a Pagar'!$D$7:$D$1048576,'FC 180'!$B111,'C. a Pagar'!$C$7:$C$1048576,'FC 180'!AV$5)</f>
        <v>0</v>
      </c>
      <c r="AW111" s="174">
        <f>SUMIFS('C. a Pagar'!$G$7:$G$1048576,'C. a Pagar'!$D$7:$D$1048576,'FC 180'!$B111,'C. a Pagar'!$C$7:$C$1048576,'FC 180'!AW$5)</f>
        <v>0</v>
      </c>
      <c r="AX111" s="174">
        <f>SUMIFS('C. a Pagar'!$G$7:$G$1048576,'C. a Pagar'!$D$7:$D$1048576,'FC 180'!$B111,'C. a Pagar'!$C$7:$C$1048576,'FC 180'!AX$5)</f>
        <v>0</v>
      </c>
      <c r="AY111" s="174">
        <f>SUMIFS('C. a Pagar'!$G$7:$G$1048576,'C. a Pagar'!$D$7:$D$1048576,'FC 180'!$B111,'C. a Pagar'!$C$7:$C$1048576,'FC 180'!AY$5)</f>
        <v>0</v>
      </c>
      <c r="AZ111" s="174">
        <f>SUMIFS('C. a Pagar'!$G$7:$G$1048576,'C. a Pagar'!$D$7:$D$1048576,'FC 180'!$B111,'C. a Pagar'!$C$7:$C$1048576,'FC 180'!AZ$5)</f>
        <v>0</v>
      </c>
      <c r="BA111" s="174">
        <f>SUMIFS('C. a Pagar'!$G$7:$G$1048576,'C. a Pagar'!$D$7:$D$1048576,'FC 180'!$B111,'C. a Pagar'!$C$7:$C$1048576,'FC 180'!BA$5)</f>
        <v>0</v>
      </c>
      <c r="BB111" s="174">
        <f>SUMIFS('C. a Pagar'!$G$7:$G$1048576,'C. a Pagar'!$D$7:$D$1048576,'FC 180'!$B111,'C. a Pagar'!$C$7:$C$1048576,'FC 180'!BB$5)</f>
        <v>0</v>
      </c>
      <c r="BC111" s="174">
        <f>SUMIFS('C. a Pagar'!$G$7:$G$1048576,'C. a Pagar'!$D$7:$D$1048576,'FC 180'!$B111,'C. a Pagar'!$C$7:$C$1048576,'FC 180'!BC$5)</f>
        <v>0</v>
      </c>
      <c r="BD111" s="174">
        <f>SUMIFS('C. a Pagar'!$G$7:$G$1048576,'C. a Pagar'!$D$7:$D$1048576,'FC 180'!$B111,'C. a Pagar'!$C$7:$C$1048576,'FC 180'!BD$5)</f>
        <v>0</v>
      </c>
      <c r="BE111" s="174">
        <f>SUMIFS('C. a Pagar'!$G$7:$G$1048576,'C. a Pagar'!$D$7:$D$1048576,'FC 180'!$B111,'C. a Pagar'!$C$7:$C$1048576,'FC 180'!BE$5)</f>
        <v>0</v>
      </c>
      <c r="BF111" s="174">
        <f>SUMIFS('C. a Pagar'!$G$7:$G$1048576,'C. a Pagar'!$D$7:$D$1048576,'FC 180'!$B111,'C. a Pagar'!$C$7:$C$1048576,'FC 180'!BF$5)</f>
        <v>0</v>
      </c>
      <c r="BG111" s="174">
        <f>SUMIFS('C. a Pagar'!$G$7:$G$1048576,'C. a Pagar'!$D$7:$D$1048576,'FC 180'!$B111,'C. a Pagar'!$C$7:$C$1048576,'FC 180'!BG$5)</f>
        <v>0</v>
      </c>
      <c r="BH111" s="174">
        <f>SUMIFS('C. a Pagar'!$G$7:$G$1048576,'C. a Pagar'!$D$7:$D$1048576,'FC 180'!$B111,'C. a Pagar'!$C$7:$C$1048576,'FC 180'!BH$5)</f>
        <v>0</v>
      </c>
      <c r="BI111" s="174">
        <f>SUMIFS('C. a Pagar'!$G$7:$G$1048576,'C. a Pagar'!$D$7:$D$1048576,'FC 180'!$B111,'C. a Pagar'!$C$7:$C$1048576,'FC 180'!BI$5)</f>
        <v>0</v>
      </c>
      <c r="BJ111" s="174">
        <f>SUMIFS('C. a Pagar'!$G$7:$G$1048576,'C. a Pagar'!$D$7:$D$1048576,'FC 180'!$B111,'C. a Pagar'!$C$7:$C$1048576,'FC 180'!BJ$5)</f>
        <v>0</v>
      </c>
      <c r="BK111" s="174">
        <f>SUMIFS('C. a Pagar'!$G$7:$G$1048576,'C. a Pagar'!$D$7:$D$1048576,'FC 180'!$B111,'C. a Pagar'!$C$7:$C$1048576,'FC 180'!BK$5)</f>
        <v>0</v>
      </c>
      <c r="BL111" s="174">
        <f>SUMIFS('C. a Pagar'!$G$7:$G$1048576,'C. a Pagar'!$D$7:$D$1048576,'FC 180'!$B111,'C. a Pagar'!$C$7:$C$1048576,'FC 180'!BL$5)</f>
        <v>0</v>
      </c>
      <c r="BM111" s="174">
        <f>SUMIFS('C. a Pagar'!$G$7:$G$1048576,'C. a Pagar'!$D$7:$D$1048576,'FC 180'!$B111,'C. a Pagar'!$C$7:$C$1048576,'FC 180'!BM$5)</f>
        <v>0</v>
      </c>
      <c r="BN111" s="174">
        <f>SUMIFS('C. a Pagar'!$G$7:$G$1048576,'C. a Pagar'!$D$7:$D$1048576,'FC 180'!$B111,'C. a Pagar'!$C$7:$C$1048576,'FC 180'!BN$5)</f>
        <v>0</v>
      </c>
      <c r="BO111" s="179">
        <f t="shared" si="152"/>
        <v>0</v>
      </c>
      <c r="BP111" s="174"/>
      <c r="BQ111" s="174"/>
      <c r="BR111" s="174"/>
      <c r="BS111" s="174"/>
      <c r="BT111" s="174"/>
      <c r="BU111" s="174"/>
      <c r="BV111" s="174"/>
      <c r="BW111" s="174"/>
      <c r="BX111" s="174"/>
      <c r="BY111" s="174"/>
      <c r="BZ111" s="174"/>
      <c r="CA111" s="174"/>
      <c r="CB111" s="174"/>
      <c r="CC111" s="174"/>
      <c r="CD111" s="174"/>
      <c r="CE111" s="174"/>
      <c r="CF111" s="174"/>
      <c r="CG111" s="174"/>
      <c r="CH111" s="174"/>
      <c r="CI111" s="174"/>
      <c r="CJ111" s="174"/>
      <c r="CK111" s="174"/>
      <c r="CL111" s="174"/>
      <c r="CM111" s="174"/>
      <c r="CN111" s="174"/>
      <c r="CO111" s="174"/>
      <c r="CP111" s="174"/>
      <c r="CQ111" s="174"/>
      <c r="CR111" s="174"/>
      <c r="CS111" s="174"/>
      <c r="CT111" s="174"/>
      <c r="CU111" s="179">
        <f t="shared" si="153"/>
        <v>0</v>
      </c>
      <c r="CV111" s="174"/>
      <c r="CW111" s="174"/>
      <c r="CX111" s="174"/>
      <c r="CY111" s="174"/>
      <c r="CZ111" s="174"/>
      <c r="DA111" s="174"/>
      <c r="DB111" s="174"/>
      <c r="DC111" s="174"/>
      <c r="DD111" s="174"/>
      <c r="DE111" s="174"/>
      <c r="DF111" s="174"/>
      <c r="DG111" s="174"/>
      <c r="DH111" s="174"/>
      <c r="DI111" s="174"/>
      <c r="DJ111" s="174"/>
      <c r="DK111" s="174"/>
      <c r="DL111" s="174"/>
      <c r="DM111" s="174"/>
      <c r="DN111" s="174"/>
      <c r="DO111" s="174"/>
      <c r="DP111" s="174"/>
      <c r="DQ111" s="174"/>
      <c r="DR111" s="174"/>
      <c r="DS111" s="174"/>
      <c r="DT111" s="174"/>
      <c r="DU111" s="174"/>
      <c r="DV111" s="174"/>
      <c r="DW111" s="174"/>
      <c r="DX111" s="174"/>
      <c r="DY111" s="174"/>
      <c r="DZ111" s="174"/>
      <c r="EA111" s="179">
        <f t="shared" si="154"/>
        <v>0</v>
      </c>
      <c r="EB111" s="174"/>
      <c r="EC111" s="174"/>
      <c r="ED111" s="174"/>
      <c r="EE111" s="174"/>
      <c r="EF111" s="174"/>
      <c r="EG111" s="174"/>
      <c r="EH111" s="174"/>
      <c r="EI111" s="174"/>
      <c r="EJ111" s="174"/>
      <c r="EK111" s="174"/>
      <c r="EL111" s="174"/>
      <c r="EM111" s="174"/>
      <c r="EN111" s="174"/>
      <c r="EO111" s="174"/>
      <c r="EP111" s="174"/>
      <c r="EQ111" s="174"/>
      <c r="ER111" s="174"/>
      <c r="ES111" s="174"/>
      <c r="ET111" s="174"/>
      <c r="EU111" s="174"/>
      <c r="EV111" s="174"/>
      <c r="EW111" s="174"/>
      <c r="EX111" s="174"/>
      <c r="EY111" s="174"/>
      <c r="EZ111" s="174"/>
      <c r="FA111" s="174"/>
      <c r="FB111" s="174"/>
      <c r="FC111" s="174"/>
      <c r="FD111" s="179">
        <f t="shared" si="155"/>
        <v>0</v>
      </c>
      <c r="FE111" s="174"/>
      <c r="FF111" s="174"/>
      <c r="FG111" s="174"/>
      <c r="FH111" s="174"/>
      <c r="FI111" s="174"/>
      <c r="FJ111" s="174"/>
      <c r="FK111" s="174"/>
      <c r="FL111" s="174"/>
      <c r="FM111" s="174"/>
      <c r="FN111" s="174"/>
      <c r="FO111" s="174"/>
      <c r="FP111" s="174"/>
      <c r="FQ111" s="174"/>
      <c r="FR111" s="174"/>
      <c r="FS111" s="174"/>
      <c r="FT111" s="174"/>
      <c r="FU111" s="174"/>
      <c r="FV111" s="174"/>
      <c r="FW111" s="174"/>
      <c r="FX111" s="174"/>
      <c r="FY111" s="174"/>
      <c r="FZ111" s="174"/>
      <c r="GA111" s="174"/>
      <c r="GB111" s="174"/>
      <c r="GC111" s="174"/>
      <c r="GD111" s="174"/>
      <c r="GE111" s="174"/>
      <c r="GF111" s="174"/>
      <c r="GG111" s="174"/>
      <c r="GH111" s="174"/>
      <c r="GI111" s="174"/>
      <c r="GJ111" s="179">
        <f t="shared" si="156"/>
        <v>0</v>
      </c>
      <c r="GK111" s="174"/>
      <c r="GL111" s="174"/>
      <c r="GM111" s="174"/>
      <c r="GN111" s="174"/>
      <c r="GO111" s="174"/>
      <c r="GP111" s="174"/>
      <c r="GQ111" s="174"/>
      <c r="GR111" s="174"/>
      <c r="GS111" s="174"/>
      <c r="GT111" s="174"/>
      <c r="GU111" s="174"/>
      <c r="GV111" s="174"/>
      <c r="GW111" s="174"/>
      <c r="GX111" s="174"/>
      <c r="GY111" s="174"/>
      <c r="GZ111" s="174"/>
      <c r="HA111" s="174"/>
      <c r="HB111" s="174"/>
      <c r="HC111" s="174"/>
      <c r="HD111" s="174"/>
      <c r="HE111" s="174"/>
      <c r="HF111" s="174"/>
      <c r="HG111" s="174"/>
      <c r="HH111" s="174"/>
      <c r="HI111" s="174"/>
      <c r="HJ111" s="174"/>
      <c r="HK111" s="174"/>
      <c r="HL111" s="174"/>
      <c r="HM111" s="174"/>
      <c r="HN111" s="174"/>
    </row>
    <row r="112" spans="1:222" ht="16.5" hidden="1" outlineLevel="1" thickBot="1" x14ac:dyDescent="0.3">
      <c r="A112" s="53">
        <v>107</v>
      </c>
      <c r="B112" s="56" t="str">
        <f>VLOOKUP(A112,Config!$A$8:$B$176,2,0)</f>
        <v>DESPESAS DIVERSAS</v>
      </c>
      <c r="C112" s="57"/>
      <c r="D112" s="61"/>
      <c r="E112" s="174">
        <f>SUMIFS('C. a Pagar'!$G$7:$G$1048576,'C. a Pagar'!$D$7:$D$1048576,'FC 180'!$B112,'C. a Pagar'!$C$7:$C$1048576,'FC 180'!E$5)</f>
        <v>0</v>
      </c>
      <c r="F112" s="174">
        <f>SUMIFS('C. a Pagar'!$G$7:$G$1048576,'C. a Pagar'!$D$7:$D$1048576,'FC 180'!$B112,'C. a Pagar'!$C$7:$C$1048576,'FC 180'!F$5)</f>
        <v>0</v>
      </c>
      <c r="G112" s="174">
        <f>SUMIFS('C. a Pagar'!$G$7:$G$1048576,'C. a Pagar'!$D$7:$D$1048576,'FC 180'!$B112,'C. a Pagar'!$C$7:$C$1048576,'FC 180'!G$5)</f>
        <v>0</v>
      </c>
      <c r="H112" s="174">
        <f>SUMIFS('C. a Pagar'!$G$7:$G$1048576,'C. a Pagar'!$D$7:$D$1048576,'FC 180'!$B112,'C. a Pagar'!$C$7:$C$1048576,'FC 180'!H$5)</f>
        <v>0</v>
      </c>
      <c r="I112" s="174">
        <f>SUMIFS('C. a Pagar'!$G$7:$G$1048576,'C. a Pagar'!$D$7:$D$1048576,'FC 180'!$B112,'C. a Pagar'!$C$7:$C$1048576,'FC 180'!I$5)</f>
        <v>0</v>
      </c>
      <c r="J112" s="174">
        <f>SUMIFS('C. a Pagar'!$G$7:$G$1048576,'C. a Pagar'!$D$7:$D$1048576,'FC 180'!$B112,'C. a Pagar'!$C$7:$C$1048576,'FC 180'!J$5)</f>
        <v>0</v>
      </c>
      <c r="K112" s="174">
        <f>SUMIFS('C. a Pagar'!$G$7:$G$1048576,'C. a Pagar'!$D$7:$D$1048576,'FC 180'!$B112,'C. a Pagar'!$C$7:$C$1048576,'FC 180'!K$5)</f>
        <v>0</v>
      </c>
      <c r="L112" s="174">
        <f>SUMIFS('C. a Pagar'!$G$7:$G$1048576,'C. a Pagar'!$D$7:$D$1048576,'FC 180'!$B112,'C. a Pagar'!$C$7:$C$1048576,'FC 180'!L$5)</f>
        <v>0</v>
      </c>
      <c r="M112" s="174">
        <f>SUMIFS('C. a Pagar'!$G$7:$G$1048576,'C. a Pagar'!$D$7:$D$1048576,'FC 180'!$B112,'C. a Pagar'!$C$7:$C$1048576,'FC 180'!M$5)</f>
        <v>0</v>
      </c>
      <c r="N112" s="174">
        <f>SUMIFS('C. a Pagar'!$G$7:$G$1048576,'C. a Pagar'!$D$7:$D$1048576,'FC 180'!$B112,'C. a Pagar'!$C$7:$C$1048576,'FC 180'!N$5)</f>
        <v>0</v>
      </c>
      <c r="O112" s="174">
        <f>SUMIFS('C. a Pagar'!$G$7:$G$1048576,'C. a Pagar'!$D$7:$D$1048576,'FC 180'!$B112,'C. a Pagar'!$C$7:$C$1048576,'FC 180'!O$5)</f>
        <v>0</v>
      </c>
      <c r="P112" s="174">
        <f>SUMIFS('C. a Pagar'!$G$7:$G$1048576,'C. a Pagar'!$D$7:$D$1048576,'FC 180'!$B112,'C. a Pagar'!$C$7:$C$1048576,'FC 180'!P$5)</f>
        <v>0</v>
      </c>
      <c r="Q112" s="174">
        <f>SUMIFS('C. a Pagar'!$G$7:$G$1048576,'C. a Pagar'!$D$7:$D$1048576,'FC 180'!$B112,'C. a Pagar'!$C$7:$C$1048576,'FC 180'!Q$5)</f>
        <v>0</v>
      </c>
      <c r="R112" s="174">
        <f>SUMIFS('C. a Pagar'!$G$7:$G$1048576,'C. a Pagar'!$D$7:$D$1048576,'FC 180'!$B112,'C. a Pagar'!$C$7:$C$1048576,'FC 180'!R$5)</f>
        <v>0</v>
      </c>
      <c r="S112" s="174">
        <f>SUMIFS('C. a Pagar'!$G$7:$G$1048576,'C. a Pagar'!$D$7:$D$1048576,'FC 180'!$B112,'C. a Pagar'!$C$7:$C$1048576,'FC 180'!S$5)</f>
        <v>0</v>
      </c>
      <c r="T112" s="174">
        <f>SUMIFS('C. a Pagar'!$G$7:$G$1048576,'C. a Pagar'!$D$7:$D$1048576,'FC 180'!$B112,'C. a Pagar'!$C$7:$C$1048576,'FC 180'!T$5)</f>
        <v>0</v>
      </c>
      <c r="U112" s="174">
        <f>SUMIFS('C. a Pagar'!$G$7:$G$1048576,'C. a Pagar'!$D$7:$D$1048576,'FC 180'!$B112,'C. a Pagar'!$C$7:$C$1048576,'FC 180'!U$5)</f>
        <v>0</v>
      </c>
      <c r="V112" s="174">
        <f>SUMIFS('C. a Pagar'!$G$7:$G$1048576,'C. a Pagar'!$D$7:$D$1048576,'FC 180'!$B112,'C. a Pagar'!$C$7:$C$1048576,'FC 180'!V$5)</f>
        <v>0</v>
      </c>
      <c r="W112" s="174">
        <f>SUMIFS('C. a Pagar'!$G$7:$G$1048576,'C. a Pagar'!$D$7:$D$1048576,'FC 180'!$B112,'C. a Pagar'!$C$7:$C$1048576,'FC 180'!W$5)</f>
        <v>0</v>
      </c>
      <c r="X112" s="174">
        <f>SUMIFS('C. a Pagar'!$G$7:$G$1048576,'C. a Pagar'!$D$7:$D$1048576,'FC 180'!$B112,'C. a Pagar'!$C$7:$C$1048576,'FC 180'!X$5)</f>
        <v>0</v>
      </c>
      <c r="Y112" s="174">
        <f>SUMIFS('C. a Pagar'!$G$7:$G$1048576,'C. a Pagar'!$D$7:$D$1048576,'FC 180'!$B112,'C. a Pagar'!$C$7:$C$1048576,'FC 180'!Y$5)</f>
        <v>0</v>
      </c>
      <c r="Z112" s="174">
        <f>SUMIFS('C. a Pagar'!$G$7:$G$1048576,'C. a Pagar'!$D$7:$D$1048576,'FC 180'!$B112,'C. a Pagar'!$C$7:$C$1048576,'FC 180'!Z$5)</f>
        <v>0</v>
      </c>
      <c r="AA112" s="174">
        <f>SUMIFS('C. a Pagar'!$G$7:$G$1048576,'C. a Pagar'!$D$7:$D$1048576,'FC 180'!$B112,'C. a Pagar'!$C$7:$C$1048576,'FC 180'!AA$5)</f>
        <v>0</v>
      </c>
      <c r="AB112" s="174">
        <f>SUMIFS('C. a Pagar'!$G$7:$G$1048576,'C. a Pagar'!$D$7:$D$1048576,'FC 180'!$B112,'C. a Pagar'!$C$7:$C$1048576,'FC 180'!AB$5)</f>
        <v>0</v>
      </c>
      <c r="AC112" s="174">
        <f>SUMIFS('C. a Pagar'!$G$7:$G$1048576,'C. a Pagar'!$D$7:$D$1048576,'FC 180'!$B112,'C. a Pagar'!$C$7:$C$1048576,'FC 180'!AC$5)</f>
        <v>0</v>
      </c>
      <c r="AD112" s="174">
        <f>SUMIFS('C. a Pagar'!$G$7:$G$1048576,'C. a Pagar'!$D$7:$D$1048576,'FC 180'!$B112,'C. a Pagar'!$C$7:$C$1048576,'FC 180'!AD$5)</f>
        <v>0</v>
      </c>
      <c r="AE112" s="174">
        <f>SUMIFS('C. a Pagar'!$G$7:$G$1048576,'C. a Pagar'!$D$7:$D$1048576,'FC 180'!$B112,'C. a Pagar'!$C$7:$C$1048576,'FC 180'!AE$5)</f>
        <v>0</v>
      </c>
      <c r="AF112" s="174">
        <f>SUMIFS('C. a Pagar'!$G$7:$G$1048576,'C. a Pagar'!$D$7:$D$1048576,'FC 180'!$B112,'C. a Pagar'!$C$7:$C$1048576,'FC 180'!AF$5)</f>
        <v>0</v>
      </c>
      <c r="AG112" s="174">
        <f>SUMIFS('C. a Pagar'!$G$7:$G$1048576,'C. a Pagar'!$D$7:$D$1048576,'FC 180'!$B112,'C. a Pagar'!$C$7:$C$1048576,'FC 180'!AG$5)</f>
        <v>0</v>
      </c>
      <c r="AH112" s="174">
        <f>SUMIFS('C. a Pagar'!$G$7:$G$1048576,'C. a Pagar'!$D$7:$D$1048576,'FC 180'!$B112,'C. a Pagar'!$C$7:$C$1048576,'FC 180'!AH$5)</f>
        <v>0</v>
      </c>
      <c r="AI112" s="174">
        <f>SUMIFS('C. a Pagar'!$G$7:$G$1048576,'C. a Pagar'!$D$7:$D$1048576,'FC 180'!$B112,'C. a Pagar'!$C$7:$C$1048576,'FC 180'!AI$5)</f>
        <v>0</v>
      </c>
      <c r="AJ112" s="179">
        <f t="shared" si="151"/>
        <v>0</v>
      </c>
      <c r="AK112" s="174">
        <f>SUMIFS('C. a Pagar'!$G$7:$G$1048576,'C. a Pagar'!$D$7:$D$1048576,'FC 180'!$B112,'C. a Pagar'!$C$7:$C$1048576,'FC 180'!AK$5)</f>
        <v>0</v>
      </c>
      <c r="AL112" s="174">
        <f>SUMIFS('C. a Pagar'!$G$7:$G$1048576,'C. a Pagar'!$D$7:$D$1048576,'FC 180'!$B112,'C. a Pagar'!$C$7:$C$1048576,'FC 180'!AL$5)</f>
        <v>263.01</v>
      </c>
      <c r="AM112" s="174">
        <f>SUMIFS('C. a Pagar'!$G$7:$G$1048576,'C. a Pagar'!$D$7:$D$1048576,'FC 180'!$B112,'C. a Pagar'!$C$7:$C$1048576,'FC 180'!AM$5)</f>
        <v>0</v>
      </c>
      <c r="AN112" s="174">
        <f>SUMIFS('C. a Pagar'!$G$7:$G$1048576,'C. a Pagar'!$D$7:$D$1048576,'FC 180'!$B112,'C. a Pagar'!$C$7:$C$1048576,'FC 180'!AN$5)</f>
        <v>0</v>
      </c>
      <c r="AO112" s="174">
        <f>SUMIFS('C. a Pagar'!$G$7:$G$1048576,'C. a Pagar'!$D$7:$D$1048576,'FC 180'!$B112,'C. a Pagar'!$C$7:$C$1048576,'FC 180'!AO$5)</f>
        <v>0</v>
      </c>
      <c r="AP112" s="174">
        <f>SUMIFS('C. a Pagar'!$G$7:$G$1048576,'C. a Pagar'!$D$7:$D$1048576,'FC 180'!$B112,'C. a Pagar'!$C$7:$C$1048576,'FC 180'!AP$5)</f>
        <v>0</v>
      </c>
      <c r="AQ112" s="174">
        <f>SUMIFS('C. a Pagar'!$G$7:$G$1048576,'C. a Pagar'!$D$7:$D$1048576,'FC 180'!$B112,'C. a Pagar'!$C$7:$C$1048576,'FC 180'!AQ$5)</f>
        <v>0</v>
      </c>
      <c r="AR112" s="174">
        <f>SUMIFS('C. a Pagar'!$G$7:$G$1048576,'C. a Pagar'!$D$7:$D$1048576,'FC 180'!$B112,'C. a Pagar'!$C$7:$C$1048576,'FC 180'!AR$5)</f>
        <v>0</v>
      </c>
      <c r="AS112" s="174">
        <f>SUMIFS('C. a Pagar'!$G$7:$G$1048576,'C. a Pagar'!$D$7:$D$1048576,'FC 180'!$B112,'C. a Pagar'!$C$7:$C$1048576,'FC 180'!AS$5)</f>
        <v>0</v>
      </c>
      <c r="AT112" s="174">
        <f>SUMIFS('C. a Pagar'!$G$7:$G$1048576,'C. a Pagar'!$D$7:$D$1048576,'FC 180'!$B112,'C. a Pagar'!$C$7:$C$1048576,'FC 180'!AT$5)</f>
        <v>0</v>
      </c>
      <c r="AU112" s="174">
        <f>SUMIFS('C. a Pagar'!$G$7:$G$1048576,'C. a Pagar'!$D$7:$D$1048576,'FC 180'!$B112,'C. a Pagar'!$C$7:$C$1048576,'FC 180'!AU$5)</f>
        <v>0</v>
      </c>
      <c r="AV112" s="174">
        <f>SUMIFS('C. a Pagar'!$G$7:$G$1048576,'C. a Pagar'!$D$7:$D$1048576,'FC 180'!$B112,'C. a Pagar'!$C$7:$C$1048576,'FC 180'!AV$5)</f>
        <v>0</v>
      </c>
      <c r="AW112" s="174">
        <f>SUMIFS('C. a Pagar'!$G$7:$G$1048576,'C. a Pagar'!$D$7:$D$1048576,'FC 180'!$B112,'C. a Pagar'!$C$7:$C$1048576,'FC 180'!AW$5)</f>
        <v>0</v>
      </c>
      <c r="AX112" s="174">
        <f>SUMIFS('C. a Pagar'!$G$7:$G$1048576,'C. a Pagar'!$D$7:$D$1048576,'FC 180'!$B112,'C. a Pagar'!$C$7:$C$1048576,'FC 180'!AX$5)</f>
        <v>0</v>
      </c>
      <c r="AY112" s="174">
        <f>SUMIFS('C. a Pagar'!$G$7:$G$1048576,'C. a Pagar'!$D$7:$D$1048576,'FC 180'!$B112,'C. a Pagar'!$C$7:$C$1048576,'FC 180'!AY$5)</f>
        <v>0</v>
      </c>
      <c r="AZ112" s="174">
        <f>SUMIFS('C. a Pagar'!$G$7:$G$1048576,'C. a Pagar'!$D$7:$D$1048576,'FC 180'!$B112,'C. a Pagar'!$C$7:$C$1048576,'FC 180'!AZ$5)</f>
        <v>0</v>
      </c>
      <c r="BA112" s="174">
        <f>SUMIFS('C. a Pagar'!$G$7:$G$1048576,'C. a Pagar'!$D$7:$D$1048576,'FC 180'!$B112,'C. a Pagar'!$C$7:$C$1048576,'FC 180'!BA$5)</f>
        <v>0</v>
      </c>
      <c r="BB112" s="174">
        <f>SUMIFS('C. a Pagar'!$G$7:$G$1048576,'C. a Pagar'!$D$7:$D$1048576,'FC 180'!$B112,'C. a Pagar'!$C$7:$C$1048576,'FC 180'!BB$5)</f>
        <v>0</v>
      </c>
      <c r="BC112" s="174">
        <f>SUMIFS('C. a Pagar'!$G$7:$G$1048576,'C. a Pagar'!$D$7:$D$1048576,'FC 180'!$B112,'C. a Pagar'!$C$7:$C$1048576,'FC 180'!BC$5)</f>
        <v>0</v>
      </c>
      <c r="BD112" s="174">
        <f>SUMIFS('C. a Pagar'!$G$7:$G$1048576,'C. a Pagar'!$D$7:$D$1048576,'FC 180'!$B112,'C. a Pagar'!$C$7:$C$1048576,'FC 180'!BD$5)</f>
        <v>0</v>
      </c>
      <c r="BE112" s="174">
        <f>SUMIFS('C. a Pagar'!$G$7:$G$1048576,'C. a Pagar'!$D$7:$D$1048576,'FC 180'!$B112,'C. a Pagar'!$C$7:$C$1048576,'FC 180'!BE$5)</f>
        <v>0</v>
      </c>
      <c r="BF112" s="174">
        <f>SUMIFS('C. a Pagar'!$G$7:$G$1048576,'C. a Pagar'!$D$7:$D$1048576,'FC 180'!$B112,'C. a Pagar'!$C$7:$C$1048576,'FC 180'!BF$5)</f>
        <v>0</v>
      </c>
      <c r="BG112" s="174">
        <f>SUMIFS('C. a Pagar'!$G$7:$G$1048576,'C. a Pagar'!$D$7:$D$1048576,'FC 180'!$B112,'C. a Pagar'!$C$7:$C$1048576,'FC 180'!BG$5)</f>
        <v>0</v>
      </c>
      <c r="BH112" s="174">
        <f>SUMIFS('C. a Pagar'!$G$7:$G$1048576,'C. a Pagar'!$D$7:$D$1048576,'FC 180'!$B112,'C. a Pagar'!$C$7:$C$1048576,'FC 180'!BH$5)</f>
        <v>0</v>
      </c>
      <c r="BI112" s="174">
        <f>SUMIFS('C. a Pagar'!$G$7:$G$1048576,'C. a Pagar'!$D$7:$D$1048576,'FC 180'!$B112,'C. a Pagar'!$C$7:$C$1048576,'FC 180'!BI$5)</f>
        <v>0</v>
      </c>
      <c r="BJ112" s="174">
        <f>SUMIFS('C. a Pagar'!$G$7:$G$1048576,'C. a Pagar'!$D$7:$D$1048576,'FC 180'!$B112,'C. a Pagar'!$C$7:$C$1048576,'FC 180'!BJ$5)</f>
        <v>0</v>
      </c>
      <c r="BK112" s="174">
        <f>SUMIFS('C. a Pagar'!$G$7:$G$1048576,'C. a Pagar'!$D$7:$D$1048576,'FC 180'!$B112,'C. a Pagar'!$C$7:$C$1048576,'FC 180'!BK$5)</f>
        <v>0</v>
      </c>
      <c r="BL112" s="174">
        <f>SUMIFS('C. a Pagar'!$G$7:$G$1048576,'C. a Pagar'!$D$7:$D$1048576,'FC 180'!$B112,'C. a Pagar'!$C$7:$C$1048576,'FC 180'!BL$5)</f>
        <v>0</v>
      </c>
      <c r="BM112" s="174">
        <f>SUMIFS('C. a Pagar'!$G$7:$G$1048576,'C. a Pagar'!$D$7:$D$1048576,'FC 180'!$B112,'C. a Pagar'!$C$7:$C$1048576,'FC 180'!BM$5)</f>
        <v>0</v>
      </c>
      <c r="BN112" s="174">
        <f>SUMIFS('C. a Pagar'!$G$7:$G$1048576,'C. a Pagar'!$D$7:$D$1048576,'FC 180'!$B112,'C. a Pagar'!$C$7:$C$1048576,'FC 180'!BN$5)</f>
        <v>0</v>
      </c>
      <c r="BO112" s="179">
        <f t="shared" si="152"/>
        <v>263.01</v>
      </c>
      <c r="BP112" s="174"/>
      <c r="BQ112" s="174"/>
      <c r="BR112" s="174"/>
      <c r="BS112" s="174"/>
      <c r="BT112" s="174"/>
      <c r="BU112" s="174"/>
      <c r="BV112" s="174"/>
      <c r="BW112" s="174"/>
      <c r="BX112" s="174"/>
      <c r="BY112" s="174"/>
      <c r="BZ112" s="174"/>
      <c r="CA112" s="174"/>
      <c r="CB112" s="174"/>
      <c r="CC112" s="174"/>
      <c r="CD112" s="174"/>
      <c r="CE112" s="174"/>
      <c r="CF112" s="174"/>
      <c r="CG112" s="174"/>
      <c r="CH112" s="174"/>
      <c r="CI112" s="174"/>
      <c r="CJ112" s="174"/>
      <c r="CK112" s="174"/>
      <c r="CL112" s="174"/>
      <c r="CM112" s="174"/>
      <c r="CN112" s="174"/>
      <c r="CO112" s="174"/>
      <c r="CP112" s="174"/>
      <c r="CQ112" s="174"/>
      <c r="CR112" s="174"/>
      <c r="CS112" s="174"/>
      <c r="CT112" s="174"/>
      <c r="CU112" s="179">
        <f t="shared" si="153"/>
        <v>263.01</v>
      </c>
      <c r="CV112" s="174"/>
      <c r="CW112" s="174"/>
      <c r="CX112" s="174"/>
      <c r="CY112" s="174"/>
      <c r="CZ112" s="174"/>
      <c r="DA112" s="174"/>
      <c r="DB112" s="174"/>
      <c r="DC112" s="174"/>
      <c r="DD112" s="174"/>
      <c r="DE112" s="174"/>
      <c r="DF112" s="174"/>
      <c r="DG112" s="174"/>
      <c r="DH112" s="174"/>
      <c r="DI112" s="174"/>
      <c r="DJ112" s="174"/>
      <c r="DK112" s="174"/>
      <c r="DL112" s="174"/>
      <c r="DM112" s="174"/>
      <c r="DN112" s="174"/>
      <c r="DO112" s="174"/>
      <c r="DP112" s="174"/>
      <c r="DQ112" s="174"/>
      <c r="DR112" s="174"/>
      <c r="DS112" s="174"/>
      <c r="DT112" s="174"/>
      <c r="DU112" s="174"/>
      <c r="DV112" s="174"/>
      <c r="DW112" s="174"/>
      <c r="DX112" s="174"/>
      <c r="DY112" s="174"/>
      <c r="DZ112" s="174"/>
      <c r="EA112" s="179">
        <f t="shared" si="154"/>
        <v>263.01</v>
      </c>
      <c r="EB112" s="174"/>
      <c r="EC112" s="174"/>
      <c r="ED112" s="174"/>
      <c r="EE112" s="174"/>
      <c r="EF112" s="174"/>
      <c r="EG112" s="174"/>
      <c r="EH112" s="174"/>
      <c r="EI112" s="174"/>
      <c r="EJ112" s="174"/>
      <c r="EK112" s="174"/>
      <c r="EL112" s="174"/>
      <c r="EM112" s="174"/>
      <c r="EN112" s="174"/>
      <c r="EO112" s="174"/>
      <c r="EP112" s="174"/>
      <c r="EQ112" s="174"/>
      <c r="ER112" s="174"/>
      <c r="ES112" s="174"/>
      <c r="ET112" s="174"/>
      <c r="EU112" s="174"/>
      <c r="EV112" s="174"/>
      <c r="EW112" s="174"/>
      <c r="EX112" s="174"/>
      <c r="EY112" s="174"/>
      <c r="EZ112" s="174"/>
      <c r="FA112" s="174"/>
      <c r="FB112" s="174"/>
      <c r="FC112" s="174"/>
      <c r="FD112" s="179">
        <f t="shared" si="155"/>
        <v>263.01</v>
      </c>
      <c r="FE112" s="174"/>
      <c r="FF112" s="174"/>
      <c r="FG112" s="174"/>
      <c r="FH112" s="174"/>
      <c r="FI112" s="174"/>
      <c r="FJ112" s="174"/>
      <c r="FK112" s="174"/>
      <c r="FL112" s="174"/>
      <c r="FM112" s="174"/>
      <c r="FN112" s="174"/>
      <c r="FO112" s="174"/>
      <c r="FP112" s="174"/>
      <c r="FQ112" s="174"/>
      <c r="FR112" s="174"/>
      <c r="FS112" s="174"/>
      <c r="FT112" s="174"/>
      <c r="FU112" s="174"/>
      <c r="FV112" s="174"/>
      <c r="FW112" s="174"/>
      <c r="FX112" s="174"/>
      <c r="FY112" s="174"/>
      <c r="FZ112" s="174"/>
      <c r="GA112" s="174"/>
      <c r="GB112" s="174"/>
      <c r="GC112" s="174"/>
      <c r="GD112" s="174"/>
      <c r="GE112" s="174"/>
      <c r="GF112" s="174"/>
      <c r="GG112" s="174"/>
      <c r="GH112" s="174"/>
      <c r="GI112" s="174"/>
      <c r="GJ112" s="179">
        <f t="shared" si="156"/>
        <v>0</v>
      </c>
      <c r="GK112" s="174"/>
      <c r="GL112" s="174"/>
      <c r="GM112" s="174"/>
      <c r="GN112" s="174"/>
      <c r="GO112" s="174"/>
      <c r="GP112" s="174"/>
      <c r="GQ112" s="174"/>
      <c r="GR112" s="174"/>
      <c r="GS112" s="174"/>
      <c r="GT112" s="174"/>
      <c r="GU112" s="174"/>
      <c r="GV112" s="174"/>
      <c r="GW112" s="174"/>
      <c r="GX112" s="174"/>
      <c r="GY112" s="174"/>
      <c r="GZ112" s="174"/>
      <c r="HA112" s="174"/>
      <c r="HB112" s="174"/>
      <c r="HC112" s="174"/>
      <c r="HD112" s="174"/>
      <c r="HE112" s="174"/>
      <c r="HF112" s="174"/>
      <c r="HG112" s="174"/>
      <c r="HH112" s="174"/>
      <c r="HI112" s="174"/>
      <c r="HJ112" s="174"/>
      <c r="HK112" s="174"/>
      <c r="HL112" s="174"/>
      <c r="HM112" s="174"/>
      <c r="HN112" s="174"/>
    </row>
    <row r="113" spans="1:222" ht="16.5" hidden="1" outlineLevel="1" thickBot="1" x14ac:dyDescent="0.3">
      <c r="A113" s="53">
        <v>108</v>
      </c>
      <c r="B113" s="56" t="str">
        <f>VLOOKUP(A113,Config!$A$8:$B$176,2,0)</f>
        <v>DESPESAS LEGAIS/CARTÓRIO</v>
      </c>
      <c r="C113" s="57"/>
      <c r="D113" s="61"/>
      <c r="E113" s="174">
        <f>SUMIFS('C. a Pagar'!$G$7:$G$1048576,'C. a Pagar'!$D$7:$D$1048576,'FC 180'!$B113,'C. a Pagar'!$C$7:$C$1048576,'FC 180'!E$5)</f>
        <v>0</v>
      </c>
      <c r="F113" s="174">
        <f>SUMIFS('C. a Pagar'!$G$7:$G$1048576,'C. a Pagar'!$D$7:$D$1048576,'FC 180'!$B113,'C. a Pagar'!$C$7:$C$1048576,'FC 180'!F$5)</f>
        <v>0</v>
      </c>
      <c r="G113" s="174">
        <f>SUMIFS('C. a Pagar'!$G$7:$G$1048576,'C. a Pagar'!$D$7:$D$1048576,'FC 180'!$B113,'C. a Pagar'!$C$7:$C$1048576,'FC 180'!G$5)</f>
        <v>0</v>
      </c>
      <c r="H113" s="174">
        <f>SUMIFS('C. a Pagar'!$G$7:$G$1048576,'C. a Pagar'!$D$7:$D$1048576,'FC 180'!$B113,'C. a Pagar'!$C$7:$C$1048576,'FC 180'!H$5)</f>
        <v>0</v>
      </c>
      <c r="I113" s="174">
        <f>SUMIFS('C. a Pagar'!$G$7:$G$1048576,'C. a Pagar'!$D$7:$D$1048576,'FC 180'!$B113,'C. a Pagar'!$C$7:$C$1048576,'FC 180'!I$5)</f>
        <v>0</v>
      </c>
      <c r="J113" s="174">
        <f>SUMIFS('C. a Pagar'!$G$7:$G$1048576,'C. a Pagar'!$D$7:$D$1048576,'FC 180'!$B113,'C. a Pagar'!$C$7:$C$1048576,'FC 180'!J$5)</f>
        <v>0</v>
      </c>
      <c r="K113" s="174">
        <f>SUMIFS('C. a Pagar'!$G$7:$G$1048576,'C. a Pagar'!$D$7:$D$1048576,'FC 180'!$B113,'C. a Pagar'!$C$7:$C$1048576,'FC 180'!K$5)</f>
        <v>0</v>
      </c>
      <c r="L113" s="174">
        <f>SUMIFS('C. a Pagar'!$G$7:$G$1048576,'C. a Pagar'!$D$7:$D$1048576,'FC 180'!$B113,'C. a Pagar'!$C$7:$C$1048576,'FC 180'!L$5)</f>
        <v>0</v>
      </c>
      <c r="M113" s="174">
        <f>SUMIFS('C. a Pagar'!$G$7:$G$1048576,'C. a Pagar'!$D$7:$D$1048576,'FC 180'!$B113,'C. a Pagar'!$C$7:$C$1048576,'FC 180'!M$5)</f>
        <v>0</v>
      </c>
      <c r="N113" s="174">
        <f>SUMIFS('C. a Pagar'!$G$7:$G$1048576,'C. a Pagar'!$D$7:$D$1048576,'FC 180'!$B113,'C. a Pagar'!$C$7:$C$1048576,'FC 180'!N$5)</f>
        <v>0</v>
      </c>
      <c r="O113" s="174">
        <f>SUMIFS('C. a Pagar'!$G$7:$G$1048576,'C. a Pagar'!$D$7:$D$1048576,'FC 180'!$B113,'C. a Pagar'!$C$7:$C$1048576,'FC 180'!O$5)</f>
        <v>0</v>
      </c>
      <c r="P113" s="174">
        <f>SUMIFS('C. a Pagar'!$G$7:$G$1048576,'C. a Pagar'!$D$7:$D$1048576,'FC 180'!$B113,'C. a Pagar'!$C$7:$C$1048576,'FC 180'!P$5)</f>
        <v>0</v>
      </c>
      <c r="Q113" s="174">
        <f>SUMIFS('C. a Pagar'!$G$7:$G$1048576,'C. a Pagar'!$D$7:$D$1048576,'FC 180'!$B113,'C. a Pagar'!$C$7:$C$1048576,'FC 180'!Q$5)</f>
        <v>0</v>
      </c>
      <c r="R113" s="174">
        <f>SUMIFS('C. a Pagar'!$G$7:$G$1048576,'C. a Pagar'!$D$7:$D$1048576,'FC 180'!$B113,'C. a Pagar'!$C$7:$C$1048576,'FC 180'!R$5)</f>
        <v>0</v>
      </c>
      <c r="S113" s="174">
        <f>SUMIFS('C. a Pagar'!$G$7:$G$1048576,'C. a Pagar'!$D$7:$D$1048576,'FC 180'!$B113,'C. a Pagar'!$C$7:$C$1048576,'FC 180'!S$5)</f>
        <v>0</v>
      </c>
      <c r="T113" s="174">
        <f>SUMIFS('C. a Pagar'!$G$7:$G$1048576,'C. a Pagar'!$D$7:$D$1048576,'FC 180'!$B113,'C. a Pagar'!$C$7:$C$1048576,'FC 180'!T$5)</f>
        <v>0</v>
      </c>
      <c r="U113" s="174">
        <f>SUMIFS('C. a Pagar'!$G$7:$G$1048576,'C. a Pagar'!$D$7:$D$1048576,'FC 180'!$B113,'C. a Pagar'!$C$7:$C$1048576,'FC 180'!U$5)</f>
        <v>0</v>
      </c>
      <c r="V113" s="174">
        <f>SUMIFS('C. a Pagar'!$G$7:$G$1048576,'C. a Pagar'!$D$7:$D$1048576,'FC 180'!$B113,'C. a Pagar'!$C$7:$C$1048576,'FC 180'!V$5)</f>
        <v>0</v>
      </c>
      <c r="W113" s="174">
        <f>SUMIFS('C. a Pagar'!$G$7:$G$1048576,'C. a Pagar'!$D$7:$D$1048576,'FC 180'!$B113,'C. a Pagar'!$C$7:$C$1048576,'FC 180'!W$5)</f>
        <v>0</v>
      </c>
      <c r="X113" s="174">
        <f>SUMIFS('C. a Pagar'!$G$7:$G$1048576,'C. a Pagar'!$D$7:$D$1048576,'FC 180'!$B113,'C. a Pagar'!$C$7:$C$1048576,'FC 180'!X$5)</f>
        <v>0</v>
      </c>
      <c r="Y113" s="174">
        <f>SUMIFS('C. a Pagar'!$G$7:$G$1048576,'C. a Pagar'!$D$7:$D$1048576,'FC 180'!$B113,'C. a Pagar'!$C$7:$C$1048576,'FC 180'!Y$5)</f>
        <v>0</v>
      </c>
      <c r="Z113" s="174">
        <f>SUMIFS('C. a Pagar'!$G$7:$G$1048576,'C. a Pagar'!$D$7:$D$1048576,'FC 180'!$B113,'C. a Pagar'!$C$7:$C$1048576,'FC 180'!Z$5)</f>
        <v>0</v>
      </c>
      <c r="AA113" s="174">
        <f>SUMIFS('C. a Pagar'!$G$7:$G$1048576,'C. a Pagar'!$D$7:$D$1048576,'FC 180'!$B113,'C. a Pagar'!$C$7:$C$1048576,'FC 180'!AA$5)</f>
        <v>0</v>
      </c>
      <c r="AB113" s="174">
        <f>SUMIFS('C. a Pagar'!$G$7:$G$1048576,'C. a Pagar'!$D$7:$D$1048576,'FC 180'!$B113,'C. a Pagar'!$C$7:$C$1048576,'FC 180'!AB$5)</f>
        <v>0</v>
      </c>
      <c r="AC113" s="174">
        <f>SUMIFS('C. a Pagar'!$G$7:$G$1048576,'C. a Pagar'!$D$7:$D$1048576,'FC 180'!$B113,'C. a Pagar'!$C$7:$C$1048576,'FC 180'!AC$5)</f>
        <v>0</v>
      </c>
      <c r="AD113" s="174">
        <f>SUMIFS('C. a Pagar'!$G$7:$G$1048576,'C. a Pagar'!$D$7:$D$1048576,'FC 180'!$B113,'C. a Pagar'!$C$7:$C$1048576,'FC 180'!AD$5)</f>
        <v>0</v>
      </c>
      <c r="AE113" s="174">
        <f>SUMIFS('C. a Pagar'!$G$7:$G$1048576,'C. a Pagar'!$D$7:$D$1048576,'FC 180'!$B113,'C. a Pagar'!$C$7:$C$1048576,'FC 180'!AE$5)</f>
        <v>0</v>
      </c>
      <c r="AF113" s="174">
        <f>SUMIFS('C. a Pagar'!$G$7:$G$1048576,'C. a Pagar'!$D$7:$D$1048576,'FC 180'!$B113,'C. a Pagar'!$C$7:$C$1048576,'FC 180'!AF$5)</f>
        <v>0</v>
      </c>
      <c r="AG113" s="174">
        <f>SUMIFS('C. a Pagar'!$G$7:$G$1048576,'C. a Pagar'!$D$7:$D$1048576,'FC 180'!$B113,'C. a Pagar'!$C$7:$C$1048576,'FC 180'!AG$5)</f>
        <v>0</v>
      </c>
      <c r="AH113" s="174">
        <f>SUMIFS('C. a Pagar'!$G$7:$G$1048576,'C. a Pagar'!$D$7:$D$1048576,'FC 180'!$B113,'C. a Pagar'!$C$7:$C$1048576,'FC 180'!AH$5)</f>
        <v>0</v>
      </c>
      <c r="AI113" s="174">
        <f>SUMIFS('C. a Pagar'!$G$7:$G$1048576,'C. a Pagar'!$D$7:$D$1048576,'FC 180'!$B113,'C. a Pagar'!$C$7:$C$1048576,'FC 180'!AI$5)</f>
        <v>0</v>
      </c>
      <c r="AJ113" s="179">
        <f t="shared" si="151"/>
        <v>0</v>
      </c>
      <c r="AK113" s="174">
        <f>SUMIFS('C. a Pagar'!$G$7:$G$1048576,'C. a Pagar'!$D$7:$D$1048576,'FC 180'!$B113,'C. a Pagar'!$C$7:$C$1048576,'FC 180'!AK$5)</f>
        <v>0</v>
      </c>
      <c r="AL113" s="174">
        <f>SUMIFS('C. a Pagar'!$G$7:$G$1048576,'C. a Pagar'!$D$7:$D$1048576,'FC 180'!$B113,'C. a Pagar'!$C$7:$C$1048576,'FC 180'!AL$5)</f>
        <v>0</v>
      </c>
      <c r="AM113" s="174">
        <f>SUMIFS('C. a Pagar'!$G$7:$G$1048576,'C. a Pagar'!$D$7:$D$1048576,'FC 180'!$B113,'C. a Pagar'!$C$7:$C$1048576,'FC 180'!AM$5)</f>
        <v>0</v>
      </c>
      <c r="AN113" s="174">
        <f>SUMIFS('C. a Pagar'!$G$7:$G$1048576,'C. a Pagar'!$D$7:$D$1048576,'FC 180'!$B113,'C. a Pagar'!$C$7:$C$1048576,'FC 180'!AN$5)</f>
        <v>0</v>
      </c>
      <c r="AO113" s="174">
        <f>SUMIFS('C. a Pagar'!$G$7:$G$1048576,'C. a Pagar'!$D$7:$D$1048576,'FC 180'!$B113,'C. a Pagar'!$C$7:$C$1048576,'FC 180'!AO$5)</f>
        <v>0</v>
      </c>
      <c r="AP113" s="174">
        <f>SUMIFS('C. a Pagar'!$G$7:$G$1048576,'C. a Pagar'!$D$7:$D$1048576,'FC 180'!$B113,'C. a Pagar'!$C$7:$C$1048576,'FC 180'!AP$5)</f>
        <v>0</v>
      </c>
      <c r="AQ113" s="174">
        <f>SUMIFS('C. a Pagar'!$G$7:$G$1048576,'C. a Pagar'!$D$7:$D$1048576,'FC 180'!$B113,'C. a Pagar'!$C$7:$C$1048576,'FC 180'!AQ$5)</f>
        <v>0</v>
      </c>
      <c r="AR113" s="174">
        <f>SUMIFS('C. a Pagar'!$G$7:$G$1048576,'C. a Pagar'!$D$7:$D$1048576,'FC 180'!$B113,'C. a Pagar'!$C$7:$C$1048576,'FC 180'!AR$5)</f>
        <v>0</v>
      </c>
      <c r="AS113" s="174">
        <f>SUMIFS('C. a Pagar'!$G$7:$G$1048576,'C. a Pagar'!$D$7:$D$1048576,'FC 180'!$B113,'C. a Pagar'!$C$7:$C$1048576,'FC 180'!AS$5)</f>
        <v>0</v>
      </c>
      <c r="AT113" s="174">
        <f>SUMIFS('C. a Pagar'!$G$7:$G$1048576,'C. a Pagar'!$D$7:$D$1048576,'FC 180'!$B113,'C. a Pagar'!$C$7:$C$1048576,'FC 180'!AT$5)</f>
        <v>0</v>
      </c>
      <c r="AU113" s="174">
        <f>SUMIFS('C. a Pagar'!$G$7:$G$1048576,'C. a Pagar'!$D$7:$D$1048576,'FC 180'!$B113,'C. a Pagar'!$C$7:$C$1048576,'FC 180'!AU$5)</f>
        <v>0</v>
      </c>
      <c r="AV113" s="174">
        <f>SUMIFS('C. a Pagar'!$G$7:$G$1048576,'C. a Pagar'!$D$7:$D$1048576,'FC 180'!$B113,'C. a Pagar'!$C$7:$C$1048576,'FC 180'!AV$5)</f>
        <v>0</v>
      </c>
      <c r="AW113" s="174">
        <f>SUMIFS('C. a Pagar'!$G$7:$G$1048576,'C. a Pagar'!$D$7:$D$1048576,'FC 180'!$B113,'C. a Pagar'!$C$7:$C$1048576,'FC 180'!AW$5)</f>
        <v>0</v>
      </c>
      <c r="AX113" s="174">
        <f>SUMIFS('C. a Pagar'!$G$7:$G$1048576,'C. a Pagar'!$D$7:$D$1048576,'FC 180'!$B113,'C. a Pagar'!$C$7:$C$1048576,'FC 180'!AX$5)</f>
        <v>0</v>
      </c>
      <c r="AY113" s="174">
        <f>SUMIFS('C. a Pagar'!$G$7:$G$1048576,'C. a Pagar'!$D$7:$D$1048576,'FC 180'!$B113,'C. a Pagar'!$C$7:$C$1048576,'FC 180'!AY$5)</f>
        <v>0</v>
      </c>
      <c r="AZ113" s="174">
        <f>SUMIFS('C. a Pagar'!$G$7:$G$1048576,'C. a Pagar'!$D$7:$D$1048576,'FC 180'!$B113,'C. a Pagar'!$C$7:$C$1048576,'FC 180'!AZ$5)</f>
        <v>0</v>
      </c>
      <c r="BA113" s="174">
        <f>SUMIFS('C. a Pagar'!$G$7:$G$1048576,'C. a Pagar'!$D$7:$D$1048576,'FC 180'!$B113,'C. a Pagar'!$C$7:$C$1048576,'FC 180'!BA$5)</f>
        <v>0</v>
      </c>
      <c r="BB113" s="174">
        <f>SUMIFS('C. a Pagar'!$G$7:$G$1048576,'C. a Pagar'!$D$7:$D$1048576,'FC 180'!$B113,'C. a Pagar'!$C$7:$C$1048576,'FC 180'!BB$5)</f>
        <v>0</v>
      </c>
      <c r="BC113" s="174">
        <f>SUMIFS('C. a Pagar'!$G$7:$G$1048576,'C. a Pagar'!$D$7:$D$1048576,'FC 180'!$B113,'C. a Pagar'!$C$7:$C$1048576,'FC 180'!BC$5)</f>
        <v>0</v>
      </c>
      <c r="BD113" s="174">
        <f>SUMIFS('C. a Pagar'!$G$7:$G$1048576,'C. a Pagar'!$D$7:$D$1048576,'FC 180'!$B113,'C. a Pagar'!$C$7:$C$1048576,'FC 180'!BD$5)</f>
        <v>0</v>
      </c>
      <c r="BE113" s="174">
        <f>SUMIFS('C. a Pagar'!$G$7:$G$1048576,'C. a Pagar'!$D$7:$D$1048576,'FC 180'!$B113,'C. a Pagar'!$C$7:$C$1048576,'FC 180'!BE$5)</f>
        <v>0</v>
      </c>
      <c r="BF113" s="174">
        <f>SUMIFS('C. a Pagar'!$G$7:$G$1048576,'C. a Pagar'!$D$7:$D$1048576,'FC 180'!$B113,'C. a Pagar'!$C$7:$C$1048576,'FC 180'!BF$5)</f>
        <v>0</v>
      </c>
      <c r="BG113" s="174">
        <f>SUMIFS('C. a Pagar'!$G$7:$G$1048576,'C. a Pagar'!$D$7:$D$1048576,'FC 180'!$B113,'C. a Pagar'!$C$7:$C$1048576,'FC 180'!BG$5)</f>
        <v>0</v>
      </c>
      <c r="BH113" s="174">
        <f>SUMIFS('C. a Pagar'!$G$7:$G$1048576,'C. a Pagar'!$D$7:$D$1048576,'FC 180'!$B113,'C. a Pagar'!$C$7:$C$1048576,'FC 180'!BH$5)</f>
        <v>0</v>
      </c>
      <c r="BI113" s="174">
        <f>SUMIFS('C. a Pagar'!$G$7:$G$1048576,'C. a Pagar'!$D$7:$D$1048576,'FC 180'!$B113,'C. a Pagar'!$C$7:$C$1048576,'FC 180'!BI$5)</f>
        <v>0</v>
      </c>
      <c r="BJ113" s="174">
        <f>SUMIFS('C. a Pagar'!$G$7:$G$1048576,'C. a Pagar'!$D$7:$D$1048576,'FC 180'!$B113,'C. a Pagar'!$C$7:$C$1048576,'FC 180'!BJ$5)</f>
        <v>0</v>
      </c>
      <c r="BK113" s="174">
        <f>SUMIFS('C. a Pagar'!$G$7:$G$1048576,'C. a Pagar'!$D$7:$D$1048576,'FC 180'!$B113,'C. a Pagar'!$C$7:$C$1048576,'FC 180'!BK$5)</f>
        <v>0</v>
      </c>
      <c r="BL113" s="174">
        <f>SUMIFS('C. a Pagar'!$G$7:$G$1048576,'C. a Pagar'!$D$7:$D$1048576,'FC 180'!$B113,'C. a Pagar'!$C$7:$C$1048576,'FC 180'!BL$5)</f>
        <v>0</v>
      </c>
      <c r="BM113" s="174">
        <f>SUMIFS('C. a Pagar'!$G$7:$G$1048576,'C. a Pagar'!$D$7:$D$1048576,'FC 180'!$B113,'C. a Pagar'!$C$7:$C$1048576,'FC 180'!BM$5)</f>
        <v>0</v>
      </c>
      <c r="BN113" s="174">
        <f>SUMIFS('C. a Pagar'!$G$7:$G$1048576,'C. a Pagar'!$D$7:$D$1048576,'FC 180'!$B113,'C. a Pagar'!$C$7:$C$1048576,'FC 180'!BN$5)</f>
        <v>0</v>
      </c>
      <c r="BO113" s="179">
        <f t="shared" si="152"/>
        <v>0</v>
      </c>
      <c r="BP113" s="174"/>
      <c r="BQ113" s="174"/>
      <c r="BR113" s="174"/>
      <c r="BS113" s="174"/>
      <c r="BT113" s="174"/>
      <c r="BU113" s="174"/>
      <c r="BV113" s="174"/>
      <c r="BW113" s="174"/>
      <c r="BX113" s="174"/>
      <c r="BY113" s="174"/>
      <c r="BZ113" s="174"/>
      <c r="CA113" s="174"/>
      <c r="CB113" s="174"/>
      <c r="CC113" s="174"/>
      <c r="CD113" s="174"/>
      <c r="CE113" s="174"/>
      <c r="CF113" s="174"/>
      <c r="CG113" s="174"/>
      <c r="CH113" s="174"/>
      <c r="CI113" s="174"/>
      <c r="CJ113" s="174"/>
      <c r="CK113" s="174"/>
      <c r="CL113" s="174"/>
      <c r="CM113" s="174"/>
      <c r="CN113" s="174"/>
      <c r="CO113" s="174"/>
      <c r="CP113" s="174"/>
      <c r="CQ113" s="174"/>
      <c r="CR113" s="174"/>
      <c r="CS113" s="174"/>
      <c r="CT113" s="174"/>
      <c r="CU113" s="179">
        <f t="shared" si="153"/>
        <v>0</v>
      </c>
      <c r="CV113" s="174"/>
      <c r="CW113" s="174"/>
      <c r="CX113" s="174"/>
      <c r="CY113" s="174"/>
      <c r="CZ113" s="174"/>
      <c r="DA113" s="174"/>
      <c r="DB113" s="174"/>
      <c r="DC113" s="174"/>
      <c r="DD113" s="174"/>
      <c r="DE113" s="174"/>
      <c r="DF113" s="174"/>
      <c r="DG113" s="174"/>
      <c r="DH113" s="174"/>
      <c r="DI113" s="174"/>
      <c r="DJ113" s="174"/>
      <c r="DK113" s="174"/>
      <c r="DL113" s="174"/>
      <c r="DM113" s="174"/>
      <c r="DN113" s="174"/>
      <c r="DO113" s="174"/>
      <c r="DP113" s="174"/>
      <c r="DQ113" s="174"/>
      <c r="DR113" s="174"/>
      <c r="DS113" s="174"/>
      <c r="DT113" s="174"/>
      <c r="DU113" s="174"/>
      <c r="DV113" s="174"/>
      <c r="DW113" s="174"/>
      <c r="DX113" s="174"/>
      <c r="DY113" s="174"/>
      <c r="DZ113" s="174"/>
      <c r="EA113" s="179">
        <f t="shared" si="154"/>
        <v>0</v>
      </c>
      <c r="EB113" s="174"/>
      <c r="EC113" s="174"/>
      <c r="ED113" s="174"/>
      <c r="EE113" s="174"/>
      <c r="EF113" s="174"/>
      <c r="EG113" s="174"/>
      <c r="EH113" s="174"/>
      <c r="EI113" s="174"/>
      <c r="EJ113" s="174"/>
      <c r="EK113" s="174"/>
      <c r="EL113" s="174"/>
      <c r="EM113" s="174"/>
      <c r="EN113" s="174"/>
      <c r="EO113" s="174"/>
      <c r="EP113" s="174"/>
      <c r="EQ113" s="174"/>
      <c r="ER113" s="174"/>
      <c r="ES113" s="174"/>
      <c r="ET113" s="174"/>
      <c r="EU113" s="174"/>
      <c r="EV113" s="174"/>
      <c r="EW113" s="174"/>
      <c r="EX113" s="174"/>
      <c r="EY113" s="174"/>
      <c r="EZ113" s="174"/>
      <c r="FA113" s="174"/>
      <c r="FB113" s="174"/>
      <c r="FC113" s="174"/>
      <c r="FD113" s="179">
        <f t="shared" si="155"/>
        <v>0</v>
      </c>
      <c r="FE113" s="174"/>
      <c r="FF113" s="174"/>
      <c r="FG113" s="174"/>
      <c r="FH113" s="174"/>
      <c r="FI113" s="174"/>
      <c r="FJ113" s="174"/>
      <c r="FK113" s="174"/>
      <c r="FL113" s="174"/>
      <c r="FM113" s="174"/>
      <c r="FN113" s="174"/>
      <c r="FO113" s="174"/>
      <c r="FP113" s="174"/>
      <c r="FQ113" s="174"/>
      <c r="FR113" s="174"/>
      <c r="FS113" s="174"/>
      <c r="FT113" s="174"/>
      <c r="FU113" s="174"/>
      <c r="FV113" s="174"/>
      <c r="FW113" s="174"/>
      <c r="FX113" s="174"/>
      <c r="FY113" s="174"/>
      <c r="FZ113" s="174"/>
      <c r="GA113" s="174"/>
      <c r="GB113" s="174"/>
      <c r="GC113" s="174"/>
      <c r="GD113" s="174"/>
      <c r="GE113" s="174"/>
      <c r="GF113" s="174"/>
      <c r="GG113" s="174"/>
      <c r="GH113" s="174"/>
      <c r="GI113" s="174"/>
      <c r="GJ113" s="179">
        <f t="shared" si="156"/>
        <v>0</v>
      </c>
      <c r="GK113" s="174"/>
      <c r="GL113" s="174"/>
      <c r="GM113" s="174"/>
      <c r="GN113" s="174"/>
      <c r="GO113" s="174"/>
      <c r="GP113" s="174"/>
      <c r="GQ113" s="174"/>
      <c r="GR113" s="174"/>
      <c r="GS113" s="174"/>
      <c r="GT113" s="174"/>
      <c r="GU113" s="174"/>
      <c r="GV113" s="174"/>
      <c r="GW113" s="174"/>
      <c r="GX113" s="174"/>
      <c r="GY113" s="174"/>
      <c r="GZ113" s="174"/>
      <c r="HA113" s="174"/>
      <c r="HB113" s="174"/>
      <c r="HC113" s="174"/>
      <c r="HD113" s="174"/>
      <c r="HE113" s="174"/>
      <c r="HF113" s="174"/>
      <c r="HG113" s="174"/>
      <c r="HH113" s="174"/>
      <c r="HI113" s="174"/>
      <c r="HJ113" s="174"/>
      <c r="HK113" s="174"/>
      <c r="HL113" s="174"/>
      <c r="HM113" s="174"/>
      <c r="HN113" s="174"/>
    </row>
    <row r="114" spans="1:222" ht="16.5" hidden="1" outlineLevel="1" thickBot="1" x14ac:dyDescent="0.3">
      <c r="A114" s="53">
        <v>109</v>
      </c>
      <c r="B114" s="56" t="str">
        <f>VLOOKUP(A114,Config!$A$8:$B$176,2,0)</f>
        <v>SERASA/SPC</v>
      </c>
      <c r="C114" s="57"/>
      <c r="D114" s="61"/>
      <c r="E114" s="174">
        <f>SUMIFS('C. a Pagar'!$G$7:$G$1048576,'C. a Pagar'!$D$7:$D$1048576,'FC 180'!$B114,'C. a Pagar'!$C$7:$C$1048576,'FC 180'!E$5)</f>
        <v>0</v>
      </c>
      <c r="F114" s="174">
        <f>SUMIFS('C. a Pagar'!$G$7:$G$1048576,'C. a Pagar'!$D$7:$D$1048576,'FC 180'!$B114,'C. a Pagar'!$C$7:$C$1048576,'FC 180'!F$5)</f>
        <v>0</v>
      </c>
      <c r="G114" s="174">
        <f>SUMIFS('C. a Pagar'!$G$7:$G$1048576,'C. a Pagar'!$D$7:$D$1048576,'FC 180'!$B114,'C. a Pagar'!$C$7:$C$1048576,'FC 180'!G$5)</f>
        <v>0</v>
      </c>
      <c r="H114" s="174">
        <f>SUMIFS('C. a Pagar'!$G$7:$G$1048576,'C. a Pagar'!$D$7:$D$1048576,'FC 180'!$B114,'C. a Pagar'!$C$7:$C$1048576,'FC 180'!H$5)</f>
        <v>0</v>
      </c>
      <c r="I114" s="174">
        <f>SUMIFS('C. a Pagar'!$G$7:$G$1048576,'C. a Pagar'!$D$7:$D$1048576,'FC 180'!$B114,'C. a Pagar'!$C$7:$C$1048576,'FC 180'!I$5)</f>
        <v>0</v>
      </c>
      <c r="J114" s="174">
        <f>SUMIFS('C. a Pagar'!$G$7:$G$1048576,'C. a Pagar'!$D$7:$D$1048576,'FC 180'!$B114,'C. a Pagar'!$C$7:$C$1048576,'FC 180'!J$5)</f>
        <v>0</v>
      </c>
      <c r="K114" s="174">
        <f>SUMIFS('C. a Pagar'!$G$7:$G$1048576,'C. a Pagar'!$D$7:$D$1048576,'FC 180'!$B114,'C. a Pagar'!$C$7:$C$1048576,'FC 180'!K$5)</f>
        <v>0</v>
      </c>
      <c r="L114" s="174">
        <f>SUMIFS('C. a Pagar'!$G$7:$G$1048576,'C. a Pagar'!$D$7:$D$1048576,'FC 180'!$B114,'C. a Pagar'!$C$7:$C$1048576,'FC 180'!L$5)</f>
        <v>0</v>
      </c>
      <c r="M114" s="174">
        <f>SUMIFS('C. a Pagar'!$G$7:$G$1048576,'C. a Pagar'!$D$7:$D$1048576,'FC 180'!$B114,'C. a Pagar'!$C$7:$C$1048576,'FC 180'!M$5)</f>
        <v>0</v>
      </c>
      <c r="N114" s="174">
        <f>SUMIFS('C. a Pagar'!$G$7:$G$1048576,'C. a Pagar'!$D$7:$D$1048576,'FC 180'!$B114,'C. a Pagar'!$C$7:$C$1048576,'FC 180'!N$5)</f>
        <v>0</v>
      </c>
      <c r="O114" s="174">
        <f>SUMIFS('C. a Pagar'!$G$7:$G$1048576,'C. a Pagar'!$D$7:$D$1048576,'FC 180'!$B114,'C. a Pagar'!$C$7:$C$1048576,'FC 180'!O$5)</f>
        <v>0</v>
      </c>
      <c r="P114" s="174">
        <f>SUMIFS('C. a Pagar'!$G$7:$G$1048576,'C. a Pagar'!$D$7:$D$1048576,'FC 180'!$B114,'C. a Pagar'!$C$7:$C$1048576,'FC 180'!P$5)</f>
        <v>0</v>
      </c>
      <c r="Q114" s="174">
        <f>SUMIFS('C. a Pagar'!$G$7:$G$1048576,'C. a Pagar'!$D$7:$D$1048576,'FC 180'!$B114,'C. a Pagar'!$C$7:$C$1048576,'FC 180'!Q$5)</f>
        <v>0</v>
      </c>
      <c r="R114" s="174">
        <f>SUMIFS('C. a Pagar'!$G$7:$G$1048576,'C. a Pagar'!$D$7:$D$1048576,'FC 180'!$B114,'C. a Pagar'!$C$7:$C$1048576,'FC 180'!R$5)</f>
        <v>0</v>
      </c>
      <c r="S114" s="174">
        <f>SUMIFS('C. a Pagar'!$G$7:$G$1048576,'C. a Pagar'!$D$7:$D$1048576,'FC 180'!$B114,'C. a Pagar'!$C$7:$C$1048576,'FC 180'!S$5)</f>
        <v>0</v>
      </c>
      <c r="T114" s="174">
        <f>SUMIFS('C. a Pagar'!$G$7:$G$1048576,'C. a Pagar'!$D$7:$D$1048576,'FC 180'!$B114,'C. a Pagar'!$C$7:$C$1048576,'FC 180'!T$5)</f>
        <v>1058.83</v>
      </c>
      <c r="U114" s="174">
        <f>SUMIFS('C. a Pagar'!$G$7:$G$1048576,'C. a Pagar'!$D$7:$D$1048576,'FC 180'!$B114,'C. a Pagar'!$C$7:$C$1048576,'FC 180'!U$5)</f>
        <v>0</v>
      </c>
      <c r="V114" s="174">
        <f>SUMIFS('C. a Pagar'!$G$7:$G$1048576,'C. a Pagar'!$D$7:$D$1048576,'FC 180'!$B114,'C. a Pagar'!$C$7:$C$1048576,'FC 180'!V$5)</f>
        <v>0</v>
      </c>
      <c r="W114" s="174">
        <f>SUMIFS('C. a Pagar'!$G$7:$G$1048576,'C. a Pagar'!$D$7:$D$1048576,'FC 180'!$B114,'C. a Pagar'!$C$7:$C$1048576,'FC 180'!W$5)</f>
        <v>0</v>
      </c>
      <c r="X114" s="174">
        <f>SUMIFS('C. a Pagar'!$G$7:$G$1048576,'C. a Pagar'!$D$7:$D$1048576,'FC 180'!$B114,'C. a Pagar'!$C$7:$C$1048576,'FC 180'!X$5)</f>
        <v>0</v>
      </c>
      <c r="Y114" s="174">
        <f>SUMIFS('C. a Pagar'!$G$7:$G$1048576,'C. a Pagar'!$D$7:$D$1048576,'FC 180'!$B114,'C. a Pagar'!$C$7:$C$1048576,'FC 180'!Y$5)</f>
        <v>0</v>
      </c>
      <c r="Z114" s="174">
        <f>SUMIFS('C. a Pagar'!$G$7:$G$1048576,'C. a Pagar'!$D$7:$D$1048576,'FC 180'!$B114,'C. a Pagar'!$C$7:$C$1048576,'FC 180'!Z$5)</f>
        <v>0</v>
      </c>
      <c r="AA114" s="174">
        <f>SUMIFS('C. a Pagar'!$G$7:$G$1048576,'C. a Pagar'!$D$7:$D$1048576,'FC 180'!$B114,'C. a Pagar'!$C$7:$C$1048576,'FC 180'!AA$5)</f>
        <v>0</v>
      </c>
      <c r="AB114" s="174">
        <f>SUMIFS('C. a Pagar'!$G$7:$G$1048576,'C. a Pagar'!$D$7:$D$1048576,'FC 180'!$B114,'C. a Pagar'!$C$7:$C$1048576,'FC 180'!AB$5)</f>
        <v>0</v>
      </c>
      <c r="AC114" s="174">
        <f>SUMIFS('C. a Pagar'!$G$7:$G$1048576,'C. a Pagar'!$D$7:$D$1048576,'FC 180'!$B114,'C. a Pagar'!$C$7:$C$1048576,'FC 180'!AC$5)</f>
        <v>0</v>
      </c>
      <c r="AD114" s="174">
        <f>SUMIFS('C. a Pagar'!$G$7:$G$1048576,'C. a Pagar'!$D$7:$D$1048576,'FC 180'!$B114,'C. a Pagar'!$C$7:$C$1048576,'FC 180'!AD$5)</f>
        <v>0</v>
      </c>
      <c r="AE114" s="174">
        <f>SUMIFS('C. a Pagar'!$G$7:$G$1048576,'C. a Pagar'!$D$7:$D$1048576,'FC 180'!$B114,'C. a Pagar'!$C$7:$C$1048576,'FC 180'!AE$5)</f>
        <v>0</v>
      </c>
      <c r="AF114" s="174">
        <f>SUMIFS('C. a Pagar'!$G$7:$G$1048576,'C. a Pagar'!$D$7:$D$1048576,'FC 180'!$B114,'C. a Pagar'!$C$7:$C$1048576,'FC 180'!AF$5)</f>
        <v>0</v>
      </c>
      <c r="AG114" s="174">
        <f>SUMIFS('C. a Pagar'!$G$7:$G$1048576,'C. a Pagar'!$D$7:$D$1048576,'FC 180'!$B114,'C. a Pagar'!$C$7:$C$1048576,'FC 180'!AG$5)</f>
        <v>0</v>
      </c>
      <c r="AH114" s="174">
        <f>SUMIFS('C. a Pagar'!$G$7:$G$1048576,'C. a Pagar'!$D$7:$D$1048576,'FC 180'!$B114,'C. a Pagar'!$C$7:$C$1048576,'FC 180'!AH$5)</f>
        <v>0</v>
      </c>
      <c r="AI114" s="174">
        <f>SUMIFS('C. a Pagar'!$G$7:$G$1048576,'C. a Pagar'!$D$7:$D$1048576,'FC 180'!$B114,'C. a Pagar'!$C$7:$C$1048576,'FC 180'!AI$5)</f>
        <v>0</v>
      </c>
      <c r="AJ114" s="179">
        <f t="shared" si="151"/>
        <v>1058.83</v>
      </c>
      <c r="AK114" s="174">
        <f>SUMIFS('C. a Pagar'!$G$7:$G$1048576,'C. a Pagar'!$D$7:$D$1048576,'FC 180'!$B114,'C. a Pagar'!$C$7:$C$1048576,'FC 180'!AK$5)</f>
        <v>0</v>
      </c>
      <c r="AL114" s="174">
        <f>SUMIFS('C. a Pagar'!$G$7:$G$1048576,'C. a Pagar'!$D$7:$D$1048576,'FC 180'!$B114,'C. a Pagar'!$C$7:$C$1048576,'FC 180'!AL$5)</f>
        <v>0</v>
      </c>
      <c r="AM114" s="174">
        <f>SUMIFS('C. a Pagar'!$G$7:$G$1048576,'C. a Pagar'!$D$7:$D$1048576,'FC 180'!$B114,'C. a Pagar'!$C$7:$C$1048576,'FC 180'!AM$5)</f>
        <v>0</v>
      </c>
      <c r="AN114" s="174">
        <f>SUMIFS('C. a Pagar'!$G$7:$G$1048576,'C. a Pagar'!$D$7:$D$1048576,'FC 180'!$B114,'C. a Pagar'!$C$7:$C$1048576,'FC 180'!AN$5)</f>
        <v>0</v>
      </c>
      <c r="AO114" s="174">
        <f>SUMIFS('C. a Pagar'!$G$7:$G$1048576,'C. a Pagar'!$D$7:$D$1048576,'FC 180'!$B114,'C. a Pagar'!$C$7:$C$1048576,'FC 180'!AO$5)</f>
        <v>0</v>
      </c>
      <c r="AP114" s="174">
        <f>SUMIFS('C. a Pagar'!$G$7:$G$1048576,'C. a Pagar'!$D$7:$D$1048576,'FC 180'!$B114,'C. a Pagar'!$C$7:$C$1048576,'FC 180'!AP$5)</f>
        <v>0</v>
      </c>
      <c r="AQ114" s="174">
        <f>SUMIFS('C. a Pagar'!$G$7:$G$1048576,'C. a Pagar'!$D$7:$D$1048576,'FC 180'!$B114,'C. a Pagar'!$C$7:$C$1048576,'FC 180'!AQ$5)</f>
        <v>0</v>
      </c>
      <c r="AR114" s="174">
        <f>SUMIFS('C. a Pagar'!$G$7:$G$1048576,'C. a Pagar'!$D$7:$D$1048576,'FC 180'!$B114,'C. a Pagar'!$C$7:$C$1048576,'FC 180'!AR$5)</f>
        <v>0</v>
      </c>
      <c r="AS114" s="174">
        <f>SUMIFS('C. a Pagar'!$G$7:$G$1048576,'C. a Pagar'!$D$7:$D$1048576,'FC 180'!$B114,'C. a Pagar'!$C$7:$C$1048576,'FC 180'!AS$5)</f>
        <v>0</v>
      </c>
      <c r="AT114" s="174">
        <f>SUMIFS('C. a Pagar'!$G$7:$G$1048576,'C. a Pagar'!$D$7:$D$1048576,'FC 180'!$B114,'C. a Pagar'!$C$7:$C$1048576,'FC 180'!AT$5)</f>
        <v>0</v>
      </c>
      <c r="AU114" s="174">
        <f>SUMIFS('C. a Pagar'!$G$7:$G$1048576,'C. a Pagar'!$D$7:$D$1048576,'FC 180'!$B114,'C. a Pagar'!$C$7:$C$1048576,'FC 180'!AU$5)</f>
        <v>0</v>
      </c>
      <c r="AV114" s="174">
        <f>SUMIFS('C. a Pagar'!$G$7:$G$1048576,'C. a Pagar'!$D$7:$D$1048576,'FC 180'!$B114,'C. a Pagar'!$C$7:$C$1048576,'FC 180'!AV$5)</f>
        <v>1058.83</v>
      </c>
      <c r="AW114" s="174">
        <f>SUMIFS('C. a Pagar'!$G$7:$G$1048576,'C. a Pagar'!$D$7:$D$1048576,'FC 180'!$B114,'C. a Pagar'!$C$7:$C$1048576,'FC 180'!AW$5)</f>
        <v>0</v>
      </c>
      <c r="AX114" s="174">
        <f>SUMIFS('C. a Pagar'!$G$7:$G$1048576,'C. a Pagar'!$D$7:$D$1048576,'FC 180'!$B114,'C. a Pagar'!$C$7:$C$1048576,'FC 180'!AX$5)</f>
        <v>0</v>
      </c>
      <c r="AY114" s="174">
        <f>SUMIFS('C. a Pagar'!$G$7:$G$1048576,'C. a Pagar'!$D$7:$D$1048576,'FC 180'!$B114,'C. a Pagar'!$C$7:$C$1048576,'FC 180'!AY$5)</f>
        <v>0</v>
      </c>
      <c r="AZ114" s="174">
        <f>SUMIFS('C. a Pagar'!$G$7:$G$1048576,'C. a Pagar'!$D$7:$D$1048576,'FC 180'!$B114,'C. a Pagar'!$C$7:$C$1048576,'FC 180'!AZ$5)</f>
        <v>0</v>
      </c>
      <c r="BA114" s="174">
        <f>SUMIFS('C. a Pagar'!$G$7:$G$1048576,'C. a Pagar'!$D$7:$D$1048576,'FC 180'!$B114,'C. a Pagar'!$C$7:$C$1048576,'FC 180'!BA$5)</f>
        <v>0</v>
      </c>
      <c r="BB114" s="174">
        <f>SUMIFS('C. a Pagar'!$G$7:$G$1048576,'C. a Pagar'!$D$7:$D$1048576,'FC 180'!$B114,'C. a Pagar'!$C$7:$C$1048576,'FC 180'!BB$5)</f>
        <v>0</v>
      </c>
      <c r="BC114" s="174">
        <f>SUMIFS('C. a Pagar'!$G$7:$G$1048576,'C. a Pagar'!$D$7:$D$1048576,'FC 180'!$B114,'C. a Pagar'!$C$7:$C$1048576,'FC 180'!BC$5)</f>
        <v>0</v>
      </c>
      <c r="BD114" s="174">
        <f>SUMIFS('C. a Pagar'!$G$7:$G$1048576,'C. a Pagar'!$D$7:$D$1048576,'FC 180'!$B114,'C. a Pagar'!$C$7:$C$1048576,'FC 180'!BD$5)</f>
        <v>0</v>
      </c>
      <c r="BE114" s="174">
        <f>SUMIFS('C. a Pagar'!$G$7:$G$1048576,'C. a Pagar'!$D$7:$D$1048576,'FC 180'!$B114,'C. a Pagar'!$C$7:$C$1048576,'FC 180'!BE$5)</f>
        <v>0</v>
      </c>
      <c r="BF114" s="174">
        <f>SUMIFS('C. a Pagar'!$G$7:$G$1048576,'C. a Pagar'!$D$7:$D$1048576,'FC 180'!$B114,'C. a Pagar'!$C$7:$C$1048576,'FC 180'!BF$5)</f>
        <v>0</v>
      </c>
      <c r="BG114" s="174">
        <f>SUMIFS('C. a Pagar'!$G$7:$G$1048576,'C. a Pagar'!$D$7:$D$1048576,'FC 180'!$B114,'C. a Pagar'!$C$7:$C$1048576,'FC 180'!BG$5)</f>
        <v>0</v>
      </c>
      <c r="BH114" s="174">
        <f>SUMIFS('C. a Pagar'!$G$7:$G$1048576,'C. a Pagar'!$D$7:$D$1048576,'FC 180'!$B114,'C. a Pagar'!$C$7:$C$1048576,'FC 180'!BH$5)</f>
        <v>0</v>
      </c>
      <c r="BI114" s="174">
        <f>SUMIFS('C. a Pagar'!$G$7:$G$1048576,'C. a Pagar'!$D$7:$D$1048576,'FC 180'!$B114,'C. a Pagar'!$C$7:$C$1048576,'FC 180'!BI$5)</f>
        <v>0</v>
      </c>
      <c r="BJ114" s="174">
        <f>SUMIFS('C. a Pagar'!$G$7:$G$1048576,'C. a Pagar'!$D$7:$D$1048576,'FC 180'!$B114,'C. a Pagar'!$C$7:$C$1048576,'FC 180'!BJ$5)</f>
        <v>0</v>
      </c>
      <c r="BK114" s="174">
        <f>SUMIFS('C. a Pagar'!$G$7:$G$1048576,'C. a Pagar'!$D$7:$D$1048576,'FC 180'!$B114,'C. a Pagar'!$C$7:$C$1048576,'FC 180'!BK$5)</f>
        <v>0</v>
      </c>
      <c r="BL114" s="174">
        <f>SUMIFS('C. a Pagar'!$G$7:$G$1048576,'C. a Pagar'!$D$7:$D$1048576,'FC 180'!$B114,'C. a Pagar'!$C$7:$C$1048576,'FC 180'!BL$5)</f>
        <v>0</v>
      </c>
      <c r="BM114" s="174">
        <f>SUMIFS('C. a Pagar'!$G$7:$G$1048576,'C. a Pagar'!$D$7:$D$1048576,'FC 180'!$B114,'C. a Pagar'!$C$7:$C$1048576,'FC 180'!BM$5)</f>
        <v>0</v>
      </c>
      <c r="BN114" s="174">
        <f>SUMIFS('C. a Pagar'!$G$7:$G$1048576,'C. a Pagar'!$D$7:$D$1048576,'FC 180'!$B114,'C. a Pagar'!$C$7:$C$1048576,'FC 180'!BN$5)</f>
        <v>0</v>
      </c>
      <c r="BO114" s="179">
        <f t="shared" si="152"/>
        <v>1058.83</v>
      </c>
      <c r="BP114" s="174"/>
      <c r="BQ114" s="174"/>
      <c r="BR114" s="174"/>
      <c r="BS114" s="174"/>
      <c r="BT114" s="174"/>
      <c r="BU114" s="174"/>
      <c r="BV114" s="174"/>
      <c r="BW114" s="174"/>
      <c r="BX114" s="174"/>
      <c r="BY114" s="174"/>
      <c r="BZ114" s="174"/>
      <c r="CA114" s="174"/>
      <c r="CB114" s="174"/>
      <c r="CC114" s="174"/>
      <c r="CD114" s="174"/>
      <c r="CE114" s="174"/>
      <c r="CF114" s="174"/>
      <c r="CG114" s="174"/>
      <c r="CH114" s="174"/>
      <c r="CI114" s="174"/>
      <c r="CJ114" s="174"/>
      <c r="CK114" s="174"/>
      <c r="CL114" s="174"/>
      <c r="CM114" s="174"/>
      <c r="CN114" s="174"/>
      <c r="CO114" s="174"/>
      <c r="CP114" s="174"/>
      <c r="CQ114" s="174"/>
      <c r="CR114" s="174"/>
      <c r="CS114" s="174"/>
      <c r="CT114" s="174"/>
      <c r="CU114" s="179">
        <f t="shared" si="153"/>
        <v>1058.83</v>
      </c>
      <c r="CV114" s="174"/>
      <c r="CW114" s="174"/>
      <c r="CX114" s="174"/>
      <c r="CY114" s="174"/>
      <c r="CZ114" s="174"/>
      <c r="DA114" s="174"/>
      <c r="DB114" s="174"/>
      <c r="DC114" s="174"/>
      <c r="DD114" s="174"/>
      <c r="DE114" s="174"/>
      <c r="DF114" s="174"/>
      <c r="DG114" s="174"/>
      <c r="DH114" s="174"/>
      <c r="DI114" s="174"/>
      <c r="DJ114" s="174"/>
      <c r="DK114" s="174"/>
      <c r="DL114" s="174"/>
      <c r="DM114" s="174"/>
      <c r="DN114" s="174"/>
      <c r="DO114" s="174"/>
      <c r="DP114" s="174"/>
      <c r="DQ114" s="174"/>
      <c r="DR114" s="174"/>
      <c r="DS114" s="174"/>
      <c r="DT114" s="174"/>
      <c r="DU114" s="174"/>
      <c r="DV114" s="174"/>
      <c r="DW114" s="174"/>
      <c r="DX114" s="174"/>
      <c r="DY114" s="174"/>
      <c r="DZ114" s="174"/>
      <c r="EA114" s="179">
        <f t="shared" si="154"/>
        <v>1058.83</v>
      </c>
      <c r="EB114" s="174"/>
      <c r="EC114" s="174"/>
      <c r="ED114" s="174"/>
      <c r="EE114" s="174"/>
      <c r="EF114" s="174"/>
      <c r="EG114" s="174"/>
      <c r="EH114" s="174"/>
      <c r="EI114" s="174"/>
      <c r="EJ114" s="174"/>
      <c r="EK114" s="174"/>
      <c r="EL114" s="174"/>
      <c r="EM114" s="174"/>
      <c r="EN114" s="174"/>
      <c r="EO114" s="174"/>
      <c r="EP114" s="174"/>
      <c r="EQ114" s="174"/>
      <c r="ER114" s="174"/>
      <c r="ES114" s="174"/>
      <c r="ET114" s="174"/>
      <c r="EU114" s="174"/>
      <c r="EV114" s="174"/>
      <c r="EW114" s="174"/>
      <c r="EX114" s="174"/>
      <c r="EY114" s="174"/>
      <c r="EZ114" s="174"/>
      <c r="FA114" s="174"/>
      <c r="FB114" s="174"/>
      <c r="FC114" s="174"/>
      <c r="FD114" s="179">
        <f t="shared" si="155"/>
        <v>1058.83</v>
      </c>
      <c r="FE114" s="174"/>
      <c r="FF114" s="174"/>
      <c r="FG114" s="174"/>
      <c r="FH114" s="174"/>
      <c r="FI114" s="174"/>
      <c r="FJ114" s="174"/>
      <c r="FK114" s="174"/>
      <c r="FL114" s="174"/>
      <c r="FM114" s="174"/>
      <c r="FN114" s="174"/>
      <c r="FO114" s="174"/>
      <c r="FP114" s="174"/>
      <c r="FQ114" s="174"/>
      <c r="FR114" s="174"/>
      <c r="FS114" s="174"/>
      <c r="FT114" s="174"/>
      <c r="FU114" s="174"/>
      <c r="FV114" s="174"/>
      <c r="FW114" s="174"/>
      <c r="FX114" s="174"/>
      <c r="FY114" s="174"/>
      <c r="FZ114" s="174"/>
      <c r="GA114" s="174"/>
      <c r="GB114" s="174"/>
      <c r="GC114" s="174"/>
      <c r="GD114" s="174"/>
      <c r="GE114" s="174"/>
      <c r="GF114" s="174"/>
      <c r="GG114" s="174"/>
      <c r="GH114" s="174"/>
      <c r="GI114" s="174"/>
      <c r="GJ114" s="179">
        <f t="shared" si="156"/>
        <v>0</v>
      </c>
      <c r="GK114" s="174"/>
      <c r="GL114" s="174"/>
      <c r="GM114" s="174"/>
      <c r="GN114" s="174"/>
      <c r="GO114" s="174"/>
      <c r="GP114" s="174"/>
      <c r="GQ114" s="174"/>
      <c r="GR114" s="174"/>
      <c r="GS114" s="174"/>
      <c r="GT114" s="174"/>
      <c r="GU114" s="174"/>
      <c r="GV114" s="174"/>
      <c r="GW114" s="174"/>
      <c r="GX114" s="174"/>
      <c r="GY114" s="174"/>
      <c r="GZ114" s="174"/>
      <c r="HA114" s="174"/>
      <c r="HB114" s="174"/>
      <c r="HC114" s="174"/>
      <c r="HD114" s="174"/>
      <c r="HE114" s="174"/>
      <c r="HF114" s="174"/>
      <c r="HG114" s="174"/>
      <c r="HH114" s="174"/>
      <c r="HI114" s="174"/>
      <c r="HJ114" s="174"/>
      <c r="HK114" s="174"/>
      <c r="HL114" s="174"/>
      <c r="HM114" s="174"/>
      <c r="HN114" s="174"/>
    </row>
    <row r="115" spans="1:222" ht="16.5" hidden="1" outlineLevel="1" thickBot="1" x14ac:dyDescent="0.3">
      <c r="A115" s="53">
        <v>110</v>
      </c>
      <c r="B115" s="56" t="str">
        <f>VLOOKUP(A115,Config!$A$8:$B$176,2,0)</f>
        <v>FUNDO FIXO</v>
      </c>
      <c r="C115" s="57"/>
      <c r="D115" s="61"/>
      <c r="E115" s="174">
        <f>SUMIFS('C. a Pagar'!$G$7:$G$1048576,'C. a Pagar'!$D$7:$D$1048576,'FC 180'!$B115,'C. a Pagar'!$C$7:$C$1048576,'FC 180'!E$5)</f>
        <v>0</v>
      </c>
      <c r="F115" s="174">
        <f>SUMIFS('C. a Pagar'!$G$7:$G$1048576,'C. a Pagar'!$D$7:$D$1048576,'FC 180'!$B115,'C. a Pagar'!$C$7:$C$1048576,'FC 180'!F$5)</f>
        <v>0</v>
      </c>
      <c r="G115" s="174">
        <f>SUMIFS('C. a Pagar'!$G$7:$G$1048576,'C. a Pagar'!$D$7:$D$1048576,'FC 180'!$B115,'C. a Pagar'!$C$7:$C$1048576,'FC 180'!G$5)</f>
        <v>0</v>
      </c>
      <c r="H115" s="174">
        <f>SUMIFS('C. a Pagar'!$G$7:$G$1048576,'C. a Pagar'!$D$7:$D$1048576,'FC 180'!$B115,'C. a Pagar'!$C$7:$C$1048576,'FC 180'!H$5)</f>
        <v>0</v>
      </c>
      <c r="I115" s="174">
        <f>SUMIFS('C. a Pagar'!$G$7:$G$1048576,'C. a Pagar'!$D$7:$D$1048576,'FC 180'!$B115,'C. a Pagar'!$C$7:$C$1048576,'FC 180'!I$5)</f>
        <v>0</v>
      </c>
      <c r="J115" s="174">
        <f>SUMIFS('C. a Pagar'!$G$7:$G$1048576,'C. a Pagar'!$D$7:$D$1048576,'FC 180'!$B115,'C. a Pagar'!$C$7:$C$1048576,'FC 180'!J$5)</f>
        <v>0</v>
      </c>
      <c r="K115" s="174">
        <f>SUMIFS('C. a Pagar'!$G$7:$G$1048576,'C. a Pagar'!$D$7:$D$1048576,'FC 180'!$B115,'C. a Pagar'!$C$7:$C$1048576,'FC 180'!K$5)</f>
        <v>0</v>
      </c>
      <c r="L115" s="174">
        <f>SUMIFS('C. a Pagar'!$G$7:$G$1048576,'C. a Pagar'!$D$7:$D$1048576,'FC 180'!$B115,'C. a Pagar'!$C$7:$C$1048576,'FC 180'!L$5)</f>
        <v>0</v>
      </c>
      <c r="M115" s="174">
        <f>SUMIFS('C. a Pagar'!$G$7:$G$1048576,'C. a Pagar'!$D$7:$D$1048576,'FC 180'!$B115,'C. a Pagar'!$C$7:$C$1048576,'FC 180'!M$5)</f>
        <v>0</v>
      </c>
      <c r="N115" s="174">
        <f>SUMIFS('C. a Pagar'!$G$7:$G$1048576,'C. a Pagar'!$D$7:$D$1048576,'FC 180'!$B115,'C. a Pagar'!$C$7:$C$1048576,'FC 180'!N$5)</f>
        <v>0</v>
      </c>
      <c r="O115" s="174">
        <f>SUMIFS('C. a Pagar'!$G$7:$G$1048576,'C. a Pagar'!$D$7:$D$1048576,'FC 180'!$B115,'C. a Pagar'!$C$7:$C$1048576,'FC 180'!O$5)</f>
        <v>0</v>
      </c>
      <c r="P115" s="174">
        <f>SUMIFS('C. a Pagar'!$G$7:$G$1048576,'C. a Pagar'!$D$7:$D$1048576,'FC 180'!$B115,'C. a Pagar'!$C$7:$C$1048576,'FC 180'!P$5)</f>
        <v>0</v>
      </c>
      <c r="Q115" s="174">
        <f>SUMIFS('C. a Pagar'!$G$7:$G$1048576,'C. a Pagar'!$D$7:$D$1048576,'FC 180'!$B115,'C. a Pagar'!$C$7:$C$1048576,'FC 180'!Q$5)</f>
        <v>0</v>
      </c>
      <c r="R115" s="174">
        <f>SUMIFS('C. a Pagar'!$G$7:$G$1048576,'C. a Pagar'!$D$7:$D$1048576,'FC 180'!$B115,'C. a Pagar'!$C$7:$C$1048576,'FC 180'!R$5)</f>
        <v>0</v>
      </c>
      <c r="S115" s="174">
        <f>SUMIFS('C. a Pagar'!$G$7:$G$1048576,'C. a Pagar'!$D$7:$D$1048576,'FC 180'!$B115,'C. a Pagar'!$C$7:$C$1048576,'FC 180'!S$5)</f>
        <v>0</v>
      </c>
      <c r="T115" s="174">
        <f>SUMIFS('C. a Pagar'!$G$7:$G$1048576,'C. a Pagar'!$D$7:$D$1048576,'FC 180'!$B115,'C. a Pagar'!$C$7:$C$1048576,'FC 180'!T$5)</f>
        <v>0</v>
      </c>
      <c r="U115" s="174">
        <f>SUMIFS('C. a Pagar'!$G$7:$G$1048576,'C. a Pagar'!$D$7:$D$1048576,'FC 180'!$B115,'C. a Pagar'!$C$7:$C$1048576,'FC 180'!U$5)</f>
        <v>0</v>
      </c>
      <c r="V115" s="174">
        <f>SUMIFS('C. a Pagar'!$G$7:$G$1048576,'C. a Pagar'!$D$7:$D$1048576,'FC 180'!$B115,'C. a Pagar'!$C$7:$C$1048576,'FC 180'!V$5)</f>
        <v>0</v>
      </c>
      <c r="W115" s="174">
        <f>SUMIFS('C. a Pagar'!$G$7:$G$1048576,'C. a Pagar'!$D$7:$D$1048576,'FC 180'!$B115,'C. a Pagar'!$C$7:$C$1048576,'FC 180'!W$5)</f>
        <v>0</v>
      </c>
      <c r="X115" s="174">
        <f>SUMIFS('C. a Pagar'!$G$7:$G$1048576,'C. a Pagar'!$D$7:$D$1048576,'FC 180'!$B115,'C. a Pagar'!$C$7:$C$1048576,'FC 180'!X$5)</f>
        <v>0</v>
      </c>
      <c r="Y115" s="174">
        <f>SUMIFS('C. a Pagar'!$G$7:$G$1048576,'C. a Pagar'!$D$7:$D$1048576,'FC 180'!$B115,'C. a Pagar'!$C$7:$C$1048576,'FC 180'!Y$5)</f>
        <v>0</v>
      </c>
      <c r="Z115" s="174">
        <f>SUMIFS('C. a Pagar'!$G$7:$G$1048576,'C. a Pagar'!$D$7:$D$1048576,'FC 180'!$B115,'C. a Pagar'!$C$7:$C$1048576,'FC 180'!Z$5)</f>
        <v>0</v>
      </c>
      <c r="AA115" s="174">
        <f>SUMIFS('C. a Pagar'!$G$7:$G$1048576,'C. a Pagar'!$D$7:$D$1048576,'FC 180'!$B115,'C. a Pagar'!$C$7:$C$1048576,'FC 180'!AA$5)</f>
        <v>0</v>
      </c>
      <c r="AB115" s="174">
        <f>SUMIFS('C. a Pagar'!$G$7:$G$1048576,'C. a Pagar'!$D$7:$D$1048576,'FC 180'!$B115,'C. a Pagar'!$C$7:$C$1048576,'FC 180'!AB$5)</f>
        <v>0</v>
      </c>
      <c r="AC115" s="174">
        <f>SUMIFS('C. a Pagar'!$G$7:$G$1048576,'C. a Pagar'!$D$7:$D$1048576,'FC 180'!$B115,'C. a Pagar'!$C$7:$C$1048576,'FC 180'!AC$5)</f>
        <v>0</v>
      </c>
      <c r="AD115" s="174">
        <f>SUMIFS('C. a Pagar'!$G$7:$G$1048576,'C. a Pagar'!$D$7:$D$1048576,'FC 180'!$B115,'C. a Pagar'!$C$7:$C$1048576,'FC 180'!AD$5)</f>
        <v>0</v>
      </c>
      <c r="AE115" s="174">
        <f>SUMIFS('C. a Pagar'!$G$7:$G$1048576,'C. a Pagar'!$D$7:$D$1048576,'FC 180'!$B115,'C. a Pagar'!$C$7:$C$1048576,'FC 180'!AE$5)</f>
        <v>0</v>
      </c>
      <c r="AF115" s="174">
        <f>SUMIFS('C. a Pagar'!$G$7:$G$1048576,'C. a Pagar'!$D$7:$D$1048576,'FC 180'!$B115,'C. a Pagar'!$C$7:$C$1048576,'FC 180'!AF$5)</f>
        <v>0</v>
      </c>
      <c r="AG115" s="174">
        <f>SUMIFS('C. a Pagar'!$G$7:$G$1048576,'C. a Pagar'!$D$7:$D$1048576,'FC 180'!$B115,'C. a Pagar'!$C$7:$C$1048576,'FC 180'!AG$5)</f>
        <v>0</v>
      </c>
      <c r="AH115" s="174">
        <f>SUMIFS('C. a Pagar'!$G$7:$G$1048576,'C. a Pagar'!$D$7:$D$1048576,'FC 180'!$B115,'C. a Pagar'!$C$7:$C$1048576,'FC 180'!AH$5)</f>
        <v>0</v>
      </c>
      <c r="AI115" s="174">
        <f>SUMIFS('C. a Pagar'!$G$7:$G$1048576,'C. a Pagar'!$D$7:$D$1048576,'FC 180'!$B115,'C. a Pagar'!$C$7:$C$1048576,'FC 180'!AI$5)</f>
        <v>0</v>
      </c>
      <c r="AJ115" s="179">
        <f t="shared" si="151"/>
        <v>0</v>
      </c>
      <c r="AK115" s="174">
        <f>SUMIFS('C. a Pagar'!$G$7:$G$1048576,'C. a Pagar'!$D$7:$D$1048576,'FC 180'!$B115,'C. a Pagar'!$C$7:$C$1048576,'FC 180'!AK$5)</f>
        <v>0</v>
      </c>
      <c r="AL115" s="174">
        <f>SUMIFS('C. a Pagar'!$G$7:$G$1048576,'C. a Pagar'!$D$7:$D$1048576,'FC 180'!$B115,'C. a Pagar'!$C$7:$C$1048576,'FC 180'!AL$5)</f>
        <v>0</v>
      </c>
      <c r="AM115" s="174">
        <f>SUMIFS('C. a Pagar'!$G$7:$G$1048576,'C. a Pagar'!$D$7:$D$1048576,'FC 180'!$B115,'C. a Pagar'!$C$7:$C$1048576,'FC 180'!AM$5)</f>
        <v>0</v>
      </c>
      <c r="AN115" s="174">
        <f>SUMIFS('C. a Pagar'!$G$7:$G$1048576,'C. a Pagar'!$D$7:$D$1048576,'FC 180'!$B115,'C. a Pagar'!$C$7:$C$1048576,'FC 180'!AN$5)</f>
        <v>0</v>
      </c>
      <c r="AO115" s="174">
        <f>SUMIFS('C. a Pagar'!$G$7:$G$1048576,'C. a Pagar'!$D$7:$D$1048576,'FC 180'!$B115,'C. a Pagar'!$C$7:$C$1048576,'FC 180'!AO$5)</f>
        <v>0</v>
      </c>
      <c r="AP115" s="174">
        <f>SUMIFS('C. a Pagar'!$G$7:$G$1048576,'C. a Pagar'!$D$7:$D$1048576,'FC 180'!$B115,'C. a Pagar'!$C$7:$C$1048576,'FC 180'!AP$5)</f>
        <v>0</v>
      </c>
      <c r="AQ115" s="174">
        <f>SUMIFS('C. a Pagar'!$G$7:$G$1048576,'C. a Pagar'!$D$7:$D$1048576,'FC 180'!$B115,'C. a Pagar'!$C$7:$C$1048576,'FC 180'!AQ$5)</f>
        <v>0</v>
      </c>
      <c r="AR115" s="174">
        <f>SUMIFS('C. a Pagar'!$G$7:$G$1048576,'C. a Pagar'!$D$7:$D$1048576,'FC 180'!$B115,'C. a Pagar'!$C$7:$C$1048576,'FC 180'!AR$5)</f>
        <v>0</v>
      </c>
      <c r="AS115" s="174">
        <f>SUMIFS('C. a Pagar'!$G$7:$G$1048576,'C. a Pagar'!$D$7:$D$1048576,'FC 180'!$B115,'C. a Pagar'!$C$7:$C$1048576,'FC 180'!AS$5)</f>
        <v>0</v>
      </c>
      <c r="AT115" s="174">
        <f>SUMIFS('C. a Pagar'!$G$7:$G$1048576,'C. a Pagar'!$D$7:$D$1048576,'FC 180'!$B115,'C. a Pagar'!$C$7:$C$1048576,'FC 180'!AT$5)</f>
        <v>0</v>
      </c>
      <c r="AU115" s="174">
        <f>SUMIFS('C. a Pagar'!$G$7:$G$1048576,'C. a Pagar'!$D$7:$D$1048576,'FC 180'!$B115,'C. a Pagar'!$C$7:$C$1048576,'FC 180'!AU$5)</f>
        <v>0</v>
      </c>
      <c r="AV115" s="174">
        <f>SUMIFS('C. a Pagar'!$G$7:$G$1048576,'C. a Pagar'!$D$7:$D$1048576,'FC 180'!$B115,'C. a Pagar'!$C$7:$C$1048576,'FC 180'!AV$5)</f>
        <v>0</v>
      </c>
      <c r="AW115" s="174">
        <f>SUMIFS('C. a Pagar'!$G$7:$G$1048576,'C. a Pagar'!$D$7:$D$1048576,'FC 180'!$B115,'C. a Pagar'!$C$7:$C$1048576,'FC 180'!AW$5)</f>
        <v>0</v>
      </c>
      <c r="AX115" s="174">
        <f>SUMIFS('C. a Pagar'!$G$7:$G$1048576,'C. a Pagar'!$D$7:$D$1048576,'FC 180'!$B115,'C. a Pagar'!$C$7:$C$1048576,'FC 180'!AX$5)</f>
        <v>0</v>
      </c>
      <c r="AY115" s="174">
        <f>SUMIFS('C. a Pagar'!$G$7:$G$1048576,'C. a Pagar'!$D$7:$D$1048576,'FC 180'!$B115,'C. a Pagar'!$C$7:$C$1048576,'FC 180'!AY$5)</f>
        <v>0</v>
      </c>
      <c r="AZ115" s="174">
        <f>SUMIFS('C. a Pagar'!$G$7:$G$1048576,'C. a Pagar'!$D$7:$D$1048576,'FC 180'!$B115,'C. a Pagar'!$C$7:$C$1048576,'FC 180'!AZ$5)</f>
        <v>0</v>
      </c>
      <c r="BA115" s="174">
        <f>SUMIFS('C. a Pagar'!$G$7:$G$1048576,'C. a Pagar'!$D$7:$D$1048576,'FC 180'!$B115,'C. a Pagar'!$C$7:$C$1048576,'FC 180'!BA$5)</f>
        <v>0</v>
      </c>
      <c r="BB115" s="174">
        <f>SUMIFS('C. a Pagar'!$G$7:$G$1048576,'C. a Pagar'!$D$7:$D$1048576,'FC 180'!$B115,'C. a Pagar'!$C$7:$C$1048576,'FC 180'!BB$5)</f>
        <v>0</v>
      </c>
      <c r="BC115" s="174">
        <f>SUMIFS('C. a Pagar'!$G$7:$G$1048576,'C. a Pagar'!$D$7:$D$1048576,'FC 180'!$B115,'C. a Pagar'!$C$7:$C$1048576,'FC 180'!BC$5)</f>
        <v>0</v>
      </c>
      <c r="BD115" s="174">
        <f>SUMIFS('C. a Pagar'!$G$7:$G$1048576,'C. a Pagar'!$D$7:$D$1048576,'FC 180'!$B115,'C. a Pagar'!$C$7:$C$1048576,'FC 180'!BD$5)</f>
        <v>0</v>
      </c>
      <c r="BE115" s="174">
        <f>SUMIFS('C. a Pagar'!$G$7:$G$1048576,'C. a Pagar'!$D$7:$D$1048576,'FC 180'!$B115,'C. a Pagar'!$C$7:$C$1048576,'FC 180'!BE$5)</f>
        <v>0</v>
      </c>
      <c r="BF115" s="174">
        <f>SUMIFS('C. a Pagar'!$G$7:$G$1048576,'C. a Pagar'!$D$7:$D$1048576,'FC 180'!$B115,'C. a Pagar'!$C$7:$C$1048576,'FC 180'!BF$5)</f>
        <v>0</v>
      </c>
      <c r="BG115" s="174">
        <f>SUMIFS('C. a Pagar'!$G$7:$G$1048576,'C. a Pagar'!$D$7:$D$1048576,'FC 180'!$B115,'C. a Pagar'!$C$7:$C$1048576,'FC 180'!BG$5)</f>
        <v>0</v>
      </c>
      <c r="BH115" s="174">
        <f>SUMIFS('C. a Pagar'!$G$7:$G$1048576,'C. a Pagar'!$D$7:$D$1048576,'FC 180'!$B115,'C. a Pagar'!$C$7:$C$1048576,'FC 180'!BH$5)</f>
        <v>0</v>
      </c>
      <c r="BI115" s="174">
        <f>SUMIFS('C. a Pagar'!$G$7:$G$1048576,'C. a Pagar'!$D$7:$D$1048576,'FC 180'!$B115,'C. a Pagar'!$C$7:$C$1048576,'FC 180'!BI$5)</f>
        <v>0</v>
      </c>
      <c r="BJ115" s="174">
        <f>SUMIFS('C. a Pagar'!$G$7:$G$1048576,'C. a Pagar'!$D$7:$D$1048576,'FC 180'!$B115,'C. a Pagar'!$C$7:$C$1048576,'FC 180'!BJ$5)</f>
        <v>0</v>
      </c>
      <c r="BK115" s="174">
        <f>SUMIFS('C. a Pagar'!$G$7:$G$1048576,'C. a Pagar'!$D$7:$D$1048576,'FC 180'!$B115,'C. a Pagar'!$C$7:$C$1048576,'FC 180'!BK$5)</f>
        <v>0</v>
      </c>
      <c r="BL115" s="174">
        <f>SUMIFS('C. a Pagar'!$G$7:$G$1048576,'C. a Pagar'!$D$7:$D$1048576,'FC 180'!$B115,'C. a Pagar'!$C$7:$C$1048576,'FC 180'!BL$5)</f>
        <v>0</v>
      </c>
      <c r="BM115" s="174">
        <f>SUMIFS('C. a Pagar'!$G$7:$G$1048576,'C. a Pagar'!$D$7:$D$1048576,'FC 180'!$B115,'C. a Pagar'!$C$7:$C$1048576,'FC 180'!BM$5)</f>
        <v>0</v>
      </c>
      <c r="BN115" s="174">
        <f>SUMIFS('C. a Pagar'!$G$7:$G$1048576,'C. a Pagar'!$D$7:$D$1048576,'FC 180'!$B115,'C. a Pagar'!$C$7:$C$1048576,'FC 180'!BN$5)</f>
        <v>0</v>
      </c>
      <c r="BO115" s="179">
        <f t="shared" si="152"/>
        <v>0</v>
      </c>
      <c r="BP115" s="174"/>
      <c r="BQ115" s="174"/>
      <c r="BR115" s="174"/>
      <c r="BS115" s="174"/>
      <c r="BT115" s="174"/>
      <c r="BU115" s="174"/>
      <c r="BV115" s="174"/>
      <c r="BW115" s="174"/>
      <c r="BX115" s="174"/>
      <c r="BY115" s="174"/>
      <c r="BZ115" s="174"/>
      <c r="CA115" s="174"/>
      <c r="CB115" s="174"/>
      <c r="CC115" s="174"/>
      <c r="CD115" s="174"/>
      <c r="CE115" s="174"/>
      <c r="CF115" s="174"/>
      <c r="CG115" s="174"/>
      <c r="CH115" s="174"/>
      <c r="CI115" s="174"/>
      <c r="CJ115" s="174"/>
      <c r="CK115" s="174"/>
      <c r="CL115" s="174"/>
      <c r="CM115" s="174"/>
      <c r="CN115" s="174"/>
      <c r="CO115" s="174"/>
      <c r="CP115" s="174"/>
      <c r="CQ115" s="174"/>
      <c r="CR115" s="174"/>
      <c r="CS115" s="174"/>
      <c r="CT115" s="174"/>
      <c r="CU115" s="179">
        <f t="shared" si="153"/>
        <v>0</v>
      </c>
      <c r="CV115" s="174"/>
      <c r="CW115" s="174"/>
      <c r="CX115" s="174"/>
      <c r="CY115" s="174"/>
      <c r="CZ115" s="174"/>
      <c r="DA115" s="174"/>
      <c r="DB115" s="174"/>
      <c r="DC115" s="174"/>
      <c r="DD115" s="174"/>
      <c r="DE115" s="174"/>
      <c r="DF115" s="174"/>
      <c r="DG115" s="174"/>
      <c r="DH115" s="174"/>
      <c r="DI115" s="174"/>
      <c r="DJ115" s="174"/>
      <c r="DK115" s="174"/>
      <c r="DL115" s="174"/>
      <c r="DM115" s="174"/>
      <c r="DN115" s="174"/>
      <c r="DO115" s="174"/>
      <c r="DP115" s="174"/>
      <c r="DQ115" s="174"/>
      <c r="DR115" s="174"/>
      <c r="DS115" s="174"/>
      <c r="DT115" s="174"/>
      <c r="DU115" s="174"/>
      <c r="DV115" s="174"/>
      <c r="DW115" s="174"/>
      <c r="DX115" s="174"/>
      <c r="DY115" s="174"/>
      <c r="DZ115" s="174"/>
      <c r="EA115" s="179">
        <f t="shared" si="154"/>
        <v>0</v>
      </c>
      <c r="EB115" s="174"/>
      <c r="EC115" s="174"/>
      <c r="ED115" s="174"/>
      <c r="EE115" s="174"/>
      <c r="EF115" s="174"/>
      <c r="EG115" s="174"/>
      <c r="EH115" s="174"/>
      <c r="EI115" s="174"/>
      <c r="EJ115" s="174"/>
      <c r="EK115" s="174"/>
      <c r="EL115" s="174"/>
      <c r="EM115" s="174"/>
      <c r="EN115" s="174"/>
      <c r="EO115" s="174"/>
      <c r="EP115" s="174"/>
      <c r="EQ115" s="174"/>
      <c r="ER115" s="174"/>
      <c r="ES115" s="174"/>
      <c r="ET115" s="174"/>
      <c r="EU115" s="174"/>
      <c r="EV115" s="174"/>
      <c r="EW115" s="174"/>
      <c r="EX115" s="174"/>
      <c r="EY115" s="174"/>
      <c r="EZ115" s="174"/>
      <c r="FA115" s="174"/>
      <c r="FB115" s="174"/>
      <c r="FC115" s="174"/>
      <c r="FD115" s="179">
        <f t="shared" si="155"/>
        <v>0</v>
      </c>
      <c r="FE115" s="174"/>
      <c r="FF115" s="174"/>
      <c r="FG115" s="174"/>
      <c r="FH115" s="174"/>
      <c r="FI115" s="174"/>
      <c r="FJ115" s="174"/>
      <c r="FK115" s="174"/>
      <c r="FL115" s="174"/>
      <c r="FM115" s="174"/>
      <c r="FN115" s="174"/>
      <c r="FO115" s="174"/>
      <c r="FP115" s="174"/>
      <c r="FQ115" s="174"/>
      <c r="FR115" s="174"/>
      <c r="FS115" s="174"/>
      <c r="FT115" s="174"/>
      <c r="FU115" s="174"/>
      <c r="FV115" s="174"/>
      <c r="FW115" s="174"/>
      <c r="FX115" s="174"/>
      <c r="FY115" s="174"/>
      <c r="FZ115" s="174"/>
      <c r="GA115" s="174"/>
      <c r="GB115" s="174"/>
      <c r="GC115" s="174"/>
      <c r="GD115" s="174"/>
      <c r="GE115" s="174"/>
      <c r="GF115" s="174"/>
      <c r="GG115" s="174"/>
      <c r="GH115" s="174"/>
      <c r="GI115" s="174"/>
      <c r="GJ115" s="179">
        <f t="shared" si="156"/>
        <v>0</v>
      </c>
      <c r="GK115" s="174"/>
      <c r="GL115" s="174"/>
      <c r="GM115" s="174"/>
      <c r="GN115" s="174"/>
      <c r="GO115" s="174"/>
      <c r="GP115" s="174"/>
      <c r="GQ115" s="174"/>
      <c r="GR115" s="174"/>
      <c r="GS115" s="174"/>
      <c r="GT115" s="174"/>
      <c r="GU115" s="174"/>
      <c r="GV115" s="174"/>
      <c r="GW115" s="174"/>
      <c r="GX115" s="174"/>
      <c r="GY115" s="174"/>
      <c r="GZ115" s="174"/>
      <c r="HA115" s="174"/>
      <c r="HB115" s="174"/>
      <c r="HC115" s="174"/>
      <c r="HD115" s="174"/>
      <c r="HE115" s="174"/>
      <c r="HF115" s="174"/>
      <c r="HG115" s="174"/>
      <c r="HH115" s="174"/>
      <c r="HI115" s="174"/>
      <c r="HJ115" s="174"/>
      <c r="HK115" s="174"/>
      <c r="HL115" s="174"/>
      <c r="HM115" s="174"/>
      <c r="HN115" s="174"/>
    </row>
    <row r="116" spans="1:222" ht="16.5" hidden="1" outlineLevel="1" thickBot="1" x14ac:dyDescent="0.3">
      <c r="A116" s="53">
        <v>111</v>
      </c>
      <c r="B116" s="56" t="str">
        <f>VLOOKUP(A116,Config!$A$8:$B$176,2,0)</f>
        <v>LICENÇAS DIVERSAS</v>
      </c>
      <c r="C116" s="57"/>
      <c r="D116" s="61"/>
      <c r="E116" s="174">
        <f>SUMIFS('C. a Pagar'!$G$7:$G$1048576,'C. a Pagar'!$D$7:$D$1048576,'FC 180'!$B116,'C. a Pagar'!$C$7:$C$1048576,'FC 180'!E$5)</f>
        <v>0</v>
      </c>
      <c r="F116" s="174">
        <f>SUMIFS('C. a Pagar'!$G$7:$G$1048576,'C. a Pagar'!$D$7:$D$1048576,'FC 180'!$B116,'C. a Pagar'!$C$7:$C$1048576,'FC 180'!F$5)</f>
        <v>0</v>
      </c>
      <c r="G116" s="174">
        <f>SUMIFS('C. a Pagar'!$G$7:$G$1048576,'C. a Pagar'!$D$7:$D$1048576,'FC 180'!$B116,'C. a Pagar'!$C$7:$C$1048576,'FC 180'!G$5)</f>
        <v>0</v>
      </c>
      <c r="H116" s="174">
        <f>SUMIFS('C. a Pagar'!$G$7:$G$1048576,'C. a Pagar'!$D$7:$D$1048576,'FC 180'!$B116,'C. a Pagar'!$C$7:$C$1048576,'FC 180'!H$5)</f>
        <v>0</v>
      </c>
      <c r="I116" s="174">
        <f>SUMIFS('C. a Pagar'!$G$7:$G$1048576,'C. a Pagar'!$D$7:$D$1048576,'FC 180'!$B116,'C. a Pagar'!$C$7:$C$1048576,'FC 180'!I$5)</f>
        <v>0</v>
      </c>
      <c r="J116" s="174">
        <f>SUMIFS('C. a Pagar'!$G$7:$G$1048576,'C. a Pagar'!$D$7:$D$1048576,'FC 180'!$B116,'C. a Pagar'!$C$7:$C$1048576,'FC 180'!J$5)</f>
        <v>0</v>
      </c>
      <c r="K116" s="174">
        <f>SUMIFS('C. a Pagar'!$G$7:$G$1048576,'C. a Pagar'!$D$7:$D$1048576,'FC 180'!$B116,'C. a Pagar'!$C$7:$C$1048576,'FC 180'!K$5)</f>
        <v>0</v>
      </c>
      <c r="L116" s="174">
        <f>SUMIFS('C. a Pagar'!$G$7:$G$1048576,'C. a Pagar'!$D$7:$D$1048576,'FC 180'!$B116,'C. a Pagar'!$C$7:$C$1048576,'FC 180'!L$5)</f>
        <v>0</v>
      </c>
      <c r="M116" s="174">
        <f>SUMIFS('C. a Pagar'!$G$7:$G$1048576,'C. a Pagar'!$D$7:$D$1048576,'FC 180'!$B116,'C. a Pagar'!$C$7:$C$1048576,'FC 180'!M$5)</f>
        <v>0</v>
      </c>
      <c r="N116" s="174">
        <f>SUMIFS('C. a Pagar'!$G$7:$G$1048576,'C. a Pagar'!$D$7:$D$1048576,'FC 180'!$B116,'C. a Pagar'!$C$7:$C$1048576,'FC 180'!N$5)</f>
        <v>0</v>
      </c>
      <c r="O116" s="174">
        <f>SUMIFS('C. a Pagar'!$G$7:$G$1048576,'C. a Pagar'!$D$7:$D$1048576,'FC 180'!$B116,'C. a Pagar'!$C$7:$C$1048576,'FC 180'!O$5)</f>
        <v>0</v>
      </c>
      <c r="P116" s="174">
        <f>SUMIFS('C. a Pagar'!$G$7:$G$1048576,'C. a Pagar'!$D$7:$D$1048576,'FC 180'!$B116,'C. a Pagar'!$C$7:$C$1048576,'FC 180'!P$5)</f>
        <v>0</v>
      </c>
      <c r="Q116" s="174">
        <f>SUMIFS('C. a Pagar'!$G$7:$G$1048576,'C. a Pagar'!$D$7:$D$1048576,'FC 180'!$B116,'C. a Pagar'!$C$7:$C$1048576,'FC 180'!Q$5)</f>
        <v>0</v>
      </c>
      <c r="R116" s="174">
        <f>SUMIFS('C. a Pagar'!$G$7:$G$1048576,'C. a Pagar'!$D$7:$D$1048576,'FC 180'!$B116,'C. a Pagar'!$C$7:$C$1048576,'FC 180'!R$5)</f>
        <v>0</v>
      </c>
      <c r="S116" s="174">
        <f>SUMIFS('C. a Pagar'!$G$7:$G$1048576,'C. a Pagar'!$D$7:$D$1048576,'FC 180'!$B116,'C. a Pagar'!$C$7:$C$1048576,'FC 180'!S$5)</f>
        <v>0</v>
      </c>
      <c r="T116" s="174">
        <f>SUMIFS('C. a Pagar'!$G$7:$G$1048576,'C. a Pagar'!$D$7:$D$1048576,'FC 180'!$B116,'C. a Pagar'!$C$7:$C$1048576,'FC 180'!T$5)</f>
        <v>0</v>
      </c>
      <c r="U116" s="174">
        <f>SUMIFS('C. a Pagar'!$G$7:$G$1048576,'C. a Pagar'!$D$7:$D$1048576,'FC 180'!$B116,'C. a Pagar'!$C$7:$C$1048576,'FC 180'!U$5)</f>
        <v>0</v>
      </c>
      <c r="V116" s="174">
        <f>SUMIFS('C. a Pagar'!$G$7:$G$1048576,'C. a Pagar'!$D$7:$D$1048576,'FC 180'!$B116,'C. a Pagar'!$C$7:$C$1048576,'FC 180'!V$5)</f>
        <v>0</v>
      </c>
      <c r="W116" s="174">
        <f>SUMIFS('C. a Pagar'!$G$7:$G$1048576,'C. a Pagar'!$D$7:$D$1048576,'FC 180'!$B116,'C. a Pagar'!$C$7:$C$1048576,'FC 180'!W$5)</f>
        <v>0</v>
      </c>
      <c r="X116" s="174">
        <f>SUMIFS('C. a Pagar'!$G$7:$G$1048576,'C. a Pagar'!$D$7:$D$1048576,'FC 180'!$B116,'C. a Pagar'!$C$7:$C$1048576,'FC 180'!X$5)</f>
        <v>0</v>
      </c>
      <c r="Y116" s="174">
        <f>SUMIFS('C. a Pagar'!$G$7:$G$1048576,'C. a Pagar'!$D$7:$D$1048576,'FC 180'!$B116,'C. a Pagar'!$C$7:$C$1048576,'FC 180'!Y$5)</f>
        <v>0</v>
      </c>
      <c r="Z116" s="174">
        <f>SUMIFS('C. a Pagar'!$G$7:$G$1048576,'C. a Pagar'!$D$7:$D$1048576,'FC 180'!$B116,'C. a Pagar'!$C$7:$C$1048576,'FC 180'!Z$5)</f>
        <v>0</v>
      </c>
      <c r="AA116" s="174">
        <f>SUMIFS('C. a Pagar'!$G$7:$G$1048576,'C. a Pagar'!$D$7:$D$1048576,'FC 180'!$B116,'C. a Pagar'!$C$7:$C$1048576,'FC 180'!AA$5)</f>
        <v>0</v>
      </c>
      <c r="AB116" s="174">
        <f>SUMIFS('C. a Pagar'!$G$7:$G$1048576,'C. a Pagar'!$D$7:$D$1048576,'FC 180'!$B116,'C. a Pagar'!$C$7:$C$1048576,'FC 180'!AB$5)</f>
        <v>0</v>
      </c>
      <c r="AC116" s="174">
        <f>SUMIFS('C. a Pagar'!$G$7:$G$1048576,'C. a Pagar'!$D$7:$D$1048576,'FC 180'!$B116,'C. a Pagar'!$C$7:$C$1048576,'FC 180'!AC$5)</f>
        <v>0</v>
      </c>
      <c r="AD116" s="174">
        <f>SUMIFS('C. a Pagar'!$G$7:$G$1048576,'C. a Pagar'!$D$7:$D$1048576,'FC 180'!$B116,'C. a Pagar'!$C$7:$C$1048576,'FC 180'!AD$5)</f>
        <v>0</v>
      </c>
      <c r="AE116" s="174">
        <f>SUMIFS('C. a Pagar'!$G$7:$G$1048576,'C. a Pagar'!$D$7:$D$1048576,'FC 180'!$B116,'C. a Pagar'!$C$7:$C$1048576,'FC 180'!AE$5)</f>
        <v>0</v>
      </c>
      <c r="AF116" s="174">
        <f>SUMIFS('C. a Pagar'!$G$7:$G$1048576,'C. a Pagar'!$D$7:$D$1048576,'FC 180'!$B116,'C. a Pagar'!$C$7:$C$1048576,'FC 180'!AF$5)</f>
        <v>0</v>
      </c>
      <c r="AG116" s="174">
        <f>SUMIFS('C. a Pagar'!$G$7:$G$1048576,'C. a Pagar'!$D$7:$D$1048576,'FC 180'!$B116,'C. a Pagar'!$C$7:$C$1048576,'FC 180'!AG$5)</f>
        <v>0</v>
      </c>
      <c r="AH116" s="174">
        <f>SUMIFS('C. a Pagar'!$G$7:$G$1048576,'C. a Pagar'!$D$7:$D$1048576,'FC 180'!$B116,'C. a Pagar'!$C$7:$C$1048576,'FC 180'!AH$5)</f>
        <v>766.66</v>
      </c>
      <c r="AI116" s="174">
        <f>SUMIFS('C. a Pagar'!$G$7:$G$1048576,'C. a Pagar'!$D$7:$D$1048576,'FC 180'!$B116,'C. a Pagar'!$C$7:$C$1048576,'FC 180'!AI$5)</f>
        <v>0</v>
      </c>
      <c r="AJ116" s="179">
        <f t="shared" si="151"/>
        <v>766.66</v>
      </c>
      <c r="AK116" s="174">
        <f>SUMIFS('C. a Pagar'!$G$7:$G$1048576,'C. a Pagar'!$D$7:$D$1048576,'FC 180'!$B116,'C. a Pagar'!$C$7:$C$1048576,'FC 180'!AK$5)</f>
        <v>0</v>
      </c>
      <c r="AL116" s="174">
        <f>SUMIFS('C. a Pagar'!$G$7:$G$1048576,'C. a Pagar'!$D$7:$D$1048576,'FC 180'!$B116,'C. a Pagar'!$C$7:$C$1048576,'FC 180'!AL$5)</f>
        <v>0</v>
      </c>
      <c r="AM116" s="174">
        <f>SUMIFS('C. a Pagar'!$G$7:$G$1048576,'C. a Pagar'!$D$7:$D$1048576,'FC 180'!$B116,'C. a Pagar'!$C$7:$C$1048576,'FC 180'!AM$5)</f>
        <v>0</v>
      </c>
      <c r="AN116" s="174">
        <f>SUMIFS('C. a Pagar'!$G$7:$G$1048576,'C. a Pagar'!$D$7:$D$1048576,'FC 180'!$B116,'C. a Pagar'!$C$7:$C$1048576,'FC 180'!AN$5)</f>
        <v>0</v>
      </c>
      <c r="AO116" s="174">
        <f>SUMIFS('C. a Pagar'!$G$7:$G$1048576,'C. a Pagar'!$D$7:$D$1048576,'FC 180'!$B116,'C. a Pagar'!$C$7:$C$1048576,'FC 180'!AO$5)</f>
        <v>0</v>
      </c>
      <c r="AP116" s="174">
        <f>SUMIFS('C. a Pagar'!$G$7:$G$1048576,'C. a Pagar'!$D$7:$D$1048576,'FC 180'!$B116,'C. a Pagar'!$C$7:$C$1048576,'FC 180'!AP$5)</f>
        <v>0</v>
      </c>
      <c r="AQ116" s="174">
        <f>SUMIFS('C. a Pagar'!$G$7:$G$1048576,'C. a Pagar'!$D$7:$D$1048576,'FC 180'!$B116,'C. a Pagar'!$C$7:$C$1048576,'FC 180'!AQ$5)</f>
        <v>0</v>
      </c>
      <c r="AR116" s="174">
        <f>SUMIFS('C. a Pagar'!$G$7:$G$1048576,'C. a Pagar'!$D$7:$D$1048576,'FC 180'!$B116,'C. a Pagar'!$C$7:$C$1048576,'FC 180'!AR$5)</f>
        <v>0</v>
      </c>
      <c r="AS116" s="174">
        <f>SUMIFS('C. a Pagar'!$G$7:$G$1048576,'C. a Pagar'!$D$7:$D$1048576,'FC 180'!$B116,'C. a Pagar'!$C$7:$C$1048576,'FC 180'!AS$5)</f>
        <v>0</v>
      </c>
      <c r="AT116" s="174">
        <f>SUMIFS('C. a Pagar'!$G$7:$G$1048576,'C. a Pagar'!$D$7:$D$1048576,'FC 180'!$B116,'C. a Pagar'!$C$7:$C$1048576,'FC 180'!AT$5)</f>
        <v>0</v>
      </c>
      <c r="AU116" s="174">
        <f>SUMIFS('C. a Pagar'!$G$7:$G$1048576,'C. a Pagar'!$D$7:$D$1048576,'FC 180'!$B116,'C. a Pagar'!$C$7:$C$1048576,'FC 180'!AU$5)</f>
        <v>0</v>
      </c>
      <c r="AV116" s="174">
        <f>SUMIFS('C. a Pagar'!$G$7:$G$1048576,'C. a Pagar'!$D$7:$D$1048576,'FC 180'!$B116,'C. a Pagar'!$C$7:$C$1048576,'FC 180'!AV$5)</f>
        <v>0</v>
      </c>
      <c r="AW116" s="174">
        <f>SUMIFS('C. a Pagar'!$G$7:$G$1048576,'C. a Pagar'!$D$7:$D$1048576,'FC 180'!$B116,'C. a Pagar'!$C$7:$C$1048576,'FC 180'!AW$5)</f>
        <v>0</v>
      </c>
      <c r="AX116" s="174">
        <f>SUMIFS('C. a Pagar'!$G$7:$G$1048576,'C. a Pagar'!$D$7:$D$1048576,'FC 180'!$B116,'C. a Pagar'!$C$7:$C$1048576,'FC 180'!AX$5)</f>
        <v>0</v>
      </c>
      <c r="AY116" s="174">
        <f>SUMIFS('C. a Pagar'!$G$7:$G$1048576,'C. a Pagar'!$D$7:$D$1048576,'FC 180'!$B116,'C. a Pagar'!$C$7:$C$1048576,'FC 180'!AY$5)</f>
        <v>0</v>
      </c>
      <c r="AZ116" s="174">
        <f>SUMIFS('C. a Pagar'!$G$7:$G$1048576,'C. a Pagar'!$D$7:$D$1048576,'FC 180'!$B116,'C. a Pagar'!$C$7:$C$1048576,'FC 180'!AZ$5)</f>
        <v>0</v>
      </c>
      <c r="BA116" s="174">
        <f>SUMIFS('C. a Pagar'!$G$7:$G$1048576,'C. a Pagar'!$D$7:$D$1048576,'FC 180'!$B116,'C. a Pagar'!$C$7:$C$1048576,'FC 180'!BA$5)</f>
        <v>0</v>
      </c>
      <c r="BB116" s="174">
        <f>SUMIFS('C. a Pagar'!$G$7:$G$1048576,'C. a Pagar'!$D$7:$D$1048576,'FC 180'!$B116,'C. a Pagar'!$C$7:$C$1048576,'FC 180'!BB$5)</f>
        <v>0</v>
      </c>
      <c r="BC116" s="174">
        <f>SUMIFS('C. a Pagar'!$G$7:$G$1048576,'C. a Pagar'!$D$7:$D$1048576,'FC 180'!$B116,'C. a Pagar'!$C$7:$C$1048576,'FC 180'!BC$5)</f>
        <v>0</v>
      </c>
      <c r="BD116" s="174">
        <f>SUMIFS('C. a Pagar'!$G$7:$G$1048576,'C. a Pagar'!$D$7:$D$1048576,'FC 180'!$B116,'C. a Pagar'!$C$7:$C$1048576,'FC 180'!BD$5)</f>
        <v>0</v>
      </c>
      <c r="BE116" s="174">
        <f>SUMIFS('C. a Pagar'!$G$7:$G$1048576,'C. a Pagar'!$D$7:$D$1048576,'FC 180'!$B116,'C. a Pagar'!$C$7:$C$1048576,'FC 180'!BE$5)</f>
        <v>0</v>
      </c>
      <c r="BF116" s="174">
        <f>SUMIFS('C. a Pagar'!$G$7:$G$1048576,'C. a Pagar'!$D$7:$D$1048576,'FC 180'!$B116,'C. a Pagar'!$C$7:$C$1048576,'FC 180'!BF$5)</f>
        <v>0</v>
      </c>
      <c r="BG116" s="174">
        <f>SUMIFS('C. a Pagar'!$G$7:$G$1048576,'C. a Pagar'!$D$7:$D$1048576,'FC 180'!$B116,'C. a Pagar'!$C$7:$C$1048576,'FC 180'!BG$5)</f>
        <v>0</v>
      </c>
      <c r="BH116" s="174">
        <f>SUMIFS('C. a Pagar'!$G$7:$G$1048576,'C. a Pagar'!$D$7:$D$1048576,'FC 180'!$B116,'C. a Pagar'!$C$7:$C$1048576,'FC 180'!BH$5)</f>
        <v>0</v>
      </c>
      <c r="BI116" s="174">
        <f>SUMIFS('C. a Pagar'!$G$7:$G$1048576,'C. a Pagar'!$D$7:$D$1048576,'FC 180'!$B116,'C. a Pagar'!$C$7:$C$1048576,'FC 180'!BI$5)</f>
        <v>0</v>
      </c>
      <c r="BJ116" s="174">
        <f>SUMIFS('C. a Pagar'!$G$7:$G$1048576,'C. a Pagar'!$D$7:$D$1048576,'FC 180'!$B116,'C. a Pagar'!$C$7:$C$1048576,'FC 180'!BJ$5)</f>
        <v>0</v>
      </c>
      <c r="BK116" s="174">
        <f>SUMIFS('C. a Pagar'!$G$7:$G$1048576,'C. a Pagar'!$D$7:$D$1048576,'FC 180'!$B116,'C. a Pagar'!$C$7:$C$1048576,'FC 180'!BK$5)</f>
        <v>766.66</v>
      </c>
      <c r="BL116" s="174">
        <f>SUMIFS('C. a Pagar'!$G$7:$G$1048576,'C. a Pagar'!$D$7:$D$1048576,'FC 180'!$B116,'C. a Pagar'!$C$7:$C$1048576,'FC 180'!BL$5)</f>
        <v>0</v>
      </c>
      <c r="BM116" s="174">
        <f>SUMIFS('C. a Pagar'!$G$7:$G$1048576,'C. a Pagar'!$D$7:$D$1048576,'FC 180'!$B116,'C. a Pagar'!$C$7:$C$1048576,'FC 180'!BM$5)</f>
        <v>0</v>
      </c>
      <c r="BN116" s="174">
        <f>SUMIFS('C. a Pagar'!$G$7:$G$1048576,'C. a Pagar'!$D$7:$D$1048576,'FC 180'!$B116,'C. a Pagar'!$C$7:$C$1048576,'FC 180'!BN$5)</f>
        <v>0</v>
      </c>
      <c r="BO116" s="179">
        <f t="shared" si="152"/>
        <v>766.66</v>
      </c>
      <c r="BP116" s="174"/>
      <c r="BQ116" s="174"/>
      <c r="BR116" s="174"/>
      <c r="BS116" s="174"/>
      <c r="BT116" s="174"/>
      <c r="BU116" s="174"/>
      <c r="BV116" s="174"/>
      <c r="BW116" s="174"/>
      <c r="BX116" s="174"/>
      <c r="BY116" s="174"/>
      <c r="BZ116" s="174"/>
      <c r="CA116" s="174"/>
      <c r="CB116" s="174"/>
      <c r="CC116" s="174"/>
      <c r="CD116" s="174"/>
      <c r="CE116" s="174"/>
      <c r="CF116" s="174"/>
      <c r="CG116" s="174"/>
      <c r="CH116" s="174"/>
      <c r="CI116" s="174"/>
      <c r="CJ116" s="174"/>
      <c r="CK116" s="174"/>
      <c r="CL116" s="174"/>
      <c r="CM116" s="174"/>
      <c r="CN116" s="174"/>
      <c r="CO116" s="174"/>
      <c r="CP116" s="174"/>
      <c r="CQ116" s="174"/>
      <c r="CR116" s="174"/>
      <c r="CS116" s="174"/>
      <c r="CT116" s="174"/>
      <c r="CU116" s="179">
        <f t="shared" si="153"/>
        <v>766.66</v>
      </c>
      <c r="CV116" s="174"/>
      <c r="CW116" s="174"/>
      <c r="CX116" s="174"/>
      <c r="CY116" s="174"/>
      <c r="CZ116" s="174"/>
      <c r="DA116" s="174"/>
      <c r="DB116" s="174"/>
      <c r="DC116" s="174"/>
      <c r="DD116" s="174"/>
      <c r="DE116" s="174"/>
      <c r="DF116" s="174"/>
      <c r="DG116" s="174"/>
      <c r="DH116" s="174"/>
      <c r="DI116" s="174"/>
      <c r="DJ116" s="174"/>
      <c r="DK116" s="174"/>
      <c r="DL116" s="174"/>
      <c r="DM116" s="174"/>
      <c r="DN116" s="174"/>
      <c r="DO116" s="174"/>
      <c r="DP116" s="174"/>
      <c r="DQ116" s="174"/>
      <c r="DR116" s="174"/>
      <c r="DS116" s="174"/>
      <c r="DT116" s="174"/>
      <c r="DU116" s="174"/>
      <c r="DV116" s="174"/>
      <c r="DW116" s="174"/>
      <c r="DX116" s="174"/>
      <c r="DY116" s="174"/>
      <c r="DZ116" s="174"/>
      <c r="EA116" s="179">
        <f t="shared" si="154"/>
        <v>766.66</v>
      </c>
      <c r="EB116" s="174"/>
      <c r="EC116" s="174"/>
      <c r="ED116" s="174"/>
      <c r="EE116" s="174"/>
      <c r="EF116" s="174"/>
      <c r="EG116" s="174"/>
      <c r="EH116" s="174"/>
      <c r="EI116" s="174"/>
      <c r="EJ116" s="174"/>
      <c r="EK116" s="174"/>
      <c r="EL116" s="174"/>
      <c r="EM116" s="174"/>
      <c r="EN116" s="174"/>
      <c r="EO116" s="174"/>
      <c r="EP116" s="174"/>
      <c r="EQ116" s="174"/>
      <c r="ER116" s="174"/>
      <c r="ES116" s="174"/>
      <c r="ET116" s="174"/>
      <c r="EU116" s="174"/>
      <c r="EV116" s="174"/>
      <c r="EW116" s="174"/>
      <c r="EX116" s="174"/>
      <c r="EY116" s="174"/>
      <c r="EZ116" s="174"/>
      <c r="FA116" s="174"/>
      <c r="FB116" s="174"/>
      <c r="FC116" s="174"/>
      <c r="FD116" s="179">
        <f t="shared" si="155"/>
        <v>766.66</v>
      </c>
      <c r="FE116" s="174"/>
      <c r="FF116" s="174"/>
      <c r="FG116" s="174"/>
      <c r="FH116" s="174"/>
      <c r="FI116" s="174"/>
      <c r="FJ116" s="174"/>
      <c r="FK116" s="174"/>
      <c r="FL116" s="174"/>
      <c r="FM116" s="174"/>
      <c r="FN116" s="174"/>
      <c r="FO116" s="174"/>
      <c r="FP116" s="174"/>
      <c r="FQ116" s="174"/>
      <c r="FR116" s="174"/>
      <c r="FS116" s="174"/>
      <c r="FT116" s="174"/>
      <c r="FU116" s="174"/>
      <c r="FV116" s="174"/>
      <c r="FW116" s="174"/>
      <c r="FX116" s="174"/>
      <c r="FY116" s="174"/>
      <c r="FZ116" s="174"/>
      <c r="GA116" s="174"/>
      <c r="GB116" s="174"/>
      <c r="GC116" s="174"/>
      <c r="GD116" s="174"/>
      <c r="GE116" s="174"/>
      <c r="GF116" s="174"/>
      <c r="GG116" s="174"/>
      <c r="GH116" s="174"/>
      <c r="GI116" s="174"/>
      <c r="GJ116" s="179">
        <f t="shared" si="156"/>
        <v>0</v>
      </c>
      <c r="GK116" s="174"/>
      <c r="GL116" s="174"/>
      <c r="GM116" s="174"/>
      <c r="GN116" s="174"/>
      <c r="GO116" s="174"/>
      <c r="GP116" s="174"/>
      <c r="GQ116" s="174"/>
      <c r="GR116" s="174"/>
      <c r="GS116" s="174"/>
      <c r="GT116" s="174"/>
      <c r="GU116" s="174"/>
      <c r="GV116" s="174"/>
      <c r="GW116" s="174"/>
      <c r="GX116" s="174"/>
      <c r="GY116" s="174"/>
      <c r="GZ116" s="174"/>
      <c r="HA116" s="174"/>
      <c r="HB116" s="174"/>
      <c r="HC116" s="174"/>
      <c r="HD116" s="174"/>
      <c r="HE116" s="174"/>
      <c r="HF116" s="174"/>
      <c r="HG116" s="174"/>
      <c r="HH116" s="174"/>
      <c r="HI116" s="174"/>
      <c r="HJ116" s="174"/>
      <c r="HK116" s="174"/>
      <c r="HL116" s="174"/>
      <c r="HM116" s="174"/>
      <c r="HN116" s="174"/>
    </row>
    <row r="117" spans="1:222" ht="16.5" hidden="1" outlineLevel="1" thickBot="1" x14ac:dyDescent="0.3">
      <c r="A117" s="53">
        <v>112</v>
      </c>
      <c r="B117" s="56" t="str">
        <f>VLOOKUP(A117,Config!$A$8:$B$176,2,0)</f>
        <v>MARKETING E PUBLICIDADE</v>
      </c>
      <c r="C117" s="57"/>
      <c r="D117" s="61"/>
      <c r="E117" s="174">
        <f>SUMIFS('C. a Pagar'!$G$7:$G$1048576,'C. a Pagar'!$D$7:$D$1048576,'FC 180'!$B117,'C. a Pagar'!$C$7:$C$1048576,'FC 180'!E$5)</f>
        <v>0</v>
      </c>
      <c r="F117" s="174">
        <f>SUMIFS('C. a Pagar'!$G$7:$G$1048576,'C. a Pagar'!$D$7:$D$1048576,'FC 180'!$B117,'C. a Pagar'!$C$7:$C$1048576,'FC 180'!F$5)</f>
        <v>0</v>
      </c>
      <c r="G117" s="174">
        <f>SUMIFS('C. a Pagar'!$G$7:$G$1048576,'C. a Pagar'!$D$7:$D$1048576,'FC 180'!$B117,'C. a Pagar'!$C$7:$C$1048576,'FC 180'!G$5)</f>
        <v>0</v>
      </c>
      <c r="H117" s="174">
        <f>SUMIFS('C. a Pagar'!$G$7:$G$1048576,'C. a Pagar'!$D$7:$D$1048576,'FC 180'!$B117,'C. a Pagar'!$C$7:$C$1048576,'FC 180'!H$5)</f>
        <v>0</v>
      </c>
      <c r="I117" s="174">
        <f>SUMIFS('C. a Pagar'!$G$7:$G$1048576,'C. a Pagar'!$D$7:$D$1048576,'FC 180'!$B117,'C. a Pagar'!$C$7:$C$1048576,'FC 180'!I$5)</f>
        <v>0</v>
      </c>
      <c r="J117" s="174">
        <f>SUMIFS('C. a Pagar'!$G$7:$G$1048576,'C. a Pagar'!$D$7:$D$1048576,'FC 180'!$B117,'C. a Pagar'!$C$7:$C$1048576,'FC 180'!J$5)</f>
        <v>0</v>
      </c>
      <c r="K117" s="174">
        <f>SUMIFS('C. a Pagar'!$G$7:$G$1048576,'C. a Pagar'!$D$7:$D$1048576,'FC 180'!$B117,'C. a Pagar'!$C$7:$C$1048576,'FC 180'!K$5)</f>
        <v>0</v>
      </c>
      <c r="L117" s="174">
        <f>SUMIFS('C. a Pagar'!$G$7:$G$1048576,'C. a Pagar'!$D$7:$D$1048576,'FC 180'!$B117,'C. a Pagar'!$C$7:$C$1048576,'FC 180'!L$5)</f>
        <v>0</v>
      </c>
      <c r="M117" s="174">
        <f>SUMIFS('C. a Pagar'!$G$7:$G$1048576,'C. a Pagar'!$D$7:$D$1048576,'FC 180'!$B117,'C. a Pagar'!$C$7:$C$1048576,'FC 180'!M$5)</f>
        <v>0</v>
      </c>
      <c r="N117" s="174">
        <f>SUMIFS('C. a Pagar'!$G$7:$G$1048576,'C. a Pagar'!$D$7:$D$1048576,'FC 180'!$B117,'C. a Pagar'!$C$7:$C$1048576,'FC 180'!N$5)</f>
        <v>0</v>
      </c>
      <c r="O117" s="174">
        <f>SUMIFS('C. a Pagar'!$G$7:$G$1048576,'C. a Pagar'!$D$7:$D$1048576,'FC 180'!$B117,'C. a Pagar'!$C$7:$C$1048576,'FC 180'!O$5)</f>
        <v>0</v>
      </c>
      <c r="P117" s="174">
        <f>SUMIFS('C. a Pagar'!$G$7:$G$1048576,'C. a Pagar'!$D$7:$D$1048576,'FC 180'!$B117,'C. a Pagar'!$C$7:$C$1048576,'FC 180'!P$5)</f>
        <v>0</v>
      </c>
      <c r="Q117" s="174">
        <f>SUMIFS('C. a Pagar'!$G$7:$G$1048576,'C. a Pagar'!$D$7:$D$1048576,'FC 180'!$B117,'C. a Pagar'!$C$7:$C$1048576,'FC 180'!Q$5)</f>
        <v>0</v>
      </c>
      <c r="R117" s="174">
        <f>SUMIFS('C. a Pagar'!$G$7:$G$1048576,'C. a Pagar'!$D$7:$D$1048576,'FC 180'!$B117,'C. a Pagar'!$C$7:$C$1048576,'FC 180'!R$5)</f>
        <v>0</v>
      </c>
      <c r="S117" s="174">
        <f>SUMIFS('C. a Pagar'!$G$7:$G$1048576,'C. a Pagar'!$D$7:$D$1048576,'FC 180'!$B117,'C. a Pagar'!$C$7:$C$1048576,'FC 180'!S$5)</f>
        <v>0</v>
      </c>
      <c r="T117" s="174">
        <f>SUMIFS('C. a Pagar'!$G$7:$G$1048576,'C. a Pagar'!$D$7:$D$1048576,'FC 180'!$B117,'C. a Pagar'!$C$7:$C$1048576,'FC 180'!T$5)</f>
        <v>0</v>
      </c>
      <c r="U117" s="174">
        <f>SUMIFS('C. a Pagar'!$G$7:$G$1048576,'C. a Pagar'!$D$7:$D$1048576,'FC 180'!$B117,'C. a Pagar'!$C$7:$C$1048576,'FC 180'!U$5)</f>
        <v>0</v>
      </c>
      <c r="V117" s="174">
        <f>SUMIFS('C. a Pagar'!$G$7:$G$1048576,'C. a Pagar'!$D$7:$D$1048576,'FC 180'!$B117,'C. a Pagar'!$C$7:$C$1048576,'FC 180'!V$5)</f>
        <v>0</v>
      </c>
      <c r="W117" s="174">
        <f>SUMIFS('C. a Pagar'!$G$7:$G$1048576,'C. a Pagar'!$D$7:$D$1048576,'FC 180'!$B117,'C. a Pagar'!$C$7:$C$1048576,'FC 180'!W$5)</f>
        <v>0</v>
      </c>
      <c r="X117" s="174">
        <f>SUMIFS('C. a Pagar'!$G$7:$G$1048576,'C. a Pagar'!$D$7:$D$1048576,'FC 180'!$B117,'C. a Pagar'!$C$7:$C$1048576,'FC 180'!X$5)</f>
        <v>0</v>
      </c>
      <c r="Y117" s="174">
        <f>SUMIFS('C. a Pagar'!$G$7:$G$1048576,'C. a Pagar'!$D$7:$D$1048576,'FC 180'!$B117,'C. a Pagar'!$C$7:$C$1048576,'FC 180'!Y$5)</f>
        <v>0</v>
      </c>
      <c r="Z117" s="174">
        <f>SUMIFS('C. a Pagar'!$G$7:$G$1048576,'C. a Pagar'!$D$7:$D$1048576,'FC 180'!$B117,'C. a Pagar'!$C$7:$C$1048576,'FC 180'!Z$5)</f>
        <v>0</v>
      </c>
      <c r="AA117" s="174">
        <f>SUMIFS('C. a Pagar'!$G$7:$G$1048576,'C. a Pagar'!$D$7:$D$1048576,'FC 180'!$B117,'C. a Pagar'!$C$7:$C$1048576,'FC 180'!AA$5)</f>
        <v>0</v>
      </c>
      <c r="AB117" s="174">
        <f>SUMIFS('C. a Pagar'!$G$7:$G$1048576,'C. a Pagar'!$D$7:$D$1048576,'FC 180'!$B117,'C. a Pagar'!$C$7:$C$1048576,'FC 180'!AB$5)</f>
        <v>0</v>
      </c>
      <c r="AC117" s="174">
        <f>SUMIFS('C. a Pagar'!$G$7:$G$1048576,'C. a Pagar'!$D$7:$D$1048576,'FC 180'!$B117,'C. a Pagar'!$C$7:$C$1048576,'FC 180'!AC$5)</f>
        <v>0</v>
      </c>
      <c r="AD117" s="174">
        <f>SUMIFS('C. a Pagar'!$G$7:$G$1048576,'C. a Pagar'!$D$7:$D$1048576,'FC 180'!$B117,'C. a Pagar'!$C$7:$C$1048576,'FC 180'!AD$5)</f>
        <v>0</v>
      </c>
      <c r="AE117" s="174">
        <f>SUMIFS('C. a Pagar'!$G$7:$G$1048576,'C. a Pagar'!$D$7:$D$1048576,'FC 180'!$B117,'C. a Pagar'!$C$7:$C$1048576,'FC 180'!AE$5)</f>
        <v>0</v>
      </c>
      <c r="AF117" s="174">
        <f>SUMIFS('C. a Pagar'!$G$7:$G$1048576,'C. a Pagar'!$D$7:$D$1048576,'FC 180'!$B117,'C. a Pagar'!$C$7:$C$1048576,'FC 180'!AF$5)</f>
        <v>0</v>
      </c>
      <c r="AG117" s="174">
        <f>SUMIFS('C. a Pagar'!$G$7:$G$1048576,'C. a Pagar'!$D$7:$D$1048576,'FC 180'!$B117,'C. a Pagar'!$C$7:$C$1048576,'FC 180'!AG$5)</f>
        <v>0</v>
      </c>
      <c r="AH117" s="174">
        <f>SUMIFS('C. a Pagar'!$G$7:$G$1048576,'C. a Pagar'!$D$7:$D$1048576,'FC 180'!$B117,'C. a Pagar'!$C$7:$C$1048576,'FC 180'!AH$5)</f>
        <v>0</v>
      </c>
      <c r="AI117" s="174">
        <f>SUMIFS('C. a Pagar'!$G$7:$G$1048576,'C. a Pagar'!$D$7:$D$1048576,'FC 180'!$B117,'C. a Pagar'!$C$7:$C$1048576,'FC 180'!AI$5)</f>
        <v>0</v>
      </c>
      <c r="AJ117" s="178">
        <f t="shared" ref="AJ117:AJ124" si="157">SUM(E117:AI117)</f>
        <v>0</v>
      </c>
      <c r="AK117" s="174">
        <f>SUMIFS('C. a Pagar'!$G$7:$G$1048576,'C. a Pagar'!$D$7:$D$1048576,'FC 180'!$B117,'C. a Pagar'!$C$7:$C$1048576,'FC 180'!AK$5)</f>
        <v>0</v>
      </c>
      <c r="AL117" s="174">
        <f>SUMIFS('C. a Pagar'!$G$7:$G$1048576,'C. a Pagar'!$D$7:$D$1048576,'FC 180'!$B117,'C. a Pagar'!$C$7:$C$1048576,'FC 180'!AL$5)</f>
        <v>0</v>
      </c>
      <c r="AM117" s="174">
        <f>SUMIFS('C. a Pagar'!$G$7:$G$1048576,'C. a Pagar'!$D$7:$D$1048576,'FC 180'!$B117,'C. a Pagar'!$C$7:$C$1048576,'FC 180'!AM$5)</f>
        <v>0</v>
      </c>
      <c r="AN117" s="174">
        <f>SUMIFS('C. a Pagar'!$G$7:$G$1048576,'C. a Pagar'!$D$7:$D$1048576,'FC 180'!$B117,'C. a Pagar'!$C$7:$C$1048576,'FC 180'!AN$5)</f>
        <v>0</v>
      </c>
      <c r="AO117" s="174">
        <f>SUMIFS('C. a Pagar'!$G$7:$G$1048576,'C. a Pagar'!$D$7:$D$1048576,'FC 180'!$B117,'C. a Pagar'!$C$7:$C$1048576,'FC 180'!AO$5)</f>
        <v>0</v>
      </c>
      <c r="AP117" s="174">
        <f>SUMIFS('C. a Pagar'!$G$7:$G$1048576,'C. a Pagar'!$D$7:$D$1048576,'FC 180'!$B117,'C. a Pagar'!$C$7:$C$1048576,'FC 180'!AP$5)</f>
        <v>0</v>
      </c>
      <c r="AQ117" s="174">
        <f>SUMIFS('C. a Pagar'!$G$7:$G$1048576,'C. a Pagar'!$D$7:$D$1048576,'FC 180'!$B117,'C. a Pagar'!$C$7:$C$1048576,'FC 180'!AQ$5)</f>
        <v>0</v>
      </c>
      <c r="AR117" s="174">
        <f>SUMIFS('C. a Pagar'!$G$7:$G$1048576,'C. a Pagar'!$D$7:$D$1048576,'FC 180'!$B117,'C. a Pagar'!$C$7:$C$1048576,'FC 180'!AR$5)</f>
        <v>0</v>
      </c>
      <c r="AS117" s="174">
        <f>SUMIFS('C. a Pagar'!$G$7:$G$1048576,'C. a Pagar'!$D$7:$D$1048576,'FC 180'!$B117,'C. a Pagar'!$C$7:$C$1048576,'FC 180'!AS$5)</f>
        <v>0</v>
      </c>
      <c r="AT117" s="174">
        <f>SUMIFS('C. a Pagar'!$G$7:$G$1048576,'C. a Pagar'!$D$7:$D$1048576,'FC 180'!$B117,'C. a Pagar'!$C$7:$C$1048576,'FC 180'!AT$5)</f>
        <v>0</v>
      </c>
      <c r="AU117" s="174">
        <f>SUMIFS('C. a Pagar'!$G$7:$G$1048576,'C. a Pagar'!$D$7:$D$1048576,'FC 180'!$B117,'C. a Pagar'!$C$7:$C$1048576,'FC 180'!AU$5)</f>
        <v>0</v>
      </c>
      <c r="AV117" s="174">
        <f>SUMIFS('C. a Pagar'!$G$7:$G$1048576,'C. a Pagar'!$D$7:$D$1048576,'FC 180'!$B117,'C. a Pagar'!$C$7:$C$1048576,'FC 180'!AV$5)</f>
        <v>0</v>
      </c>
      <c r="AW117" s="174">
        <f>SUMIFS('C. a Pagar'!$G$7:$G$1048576,'C. a Pagar'!$D$7:$D$1048576,'FC 180'!$B117,'C. a Pagar'!$C$7:$C$1048576,'FC 180'!AW$5)</f>
        <v>0</v>
      </c>
      <c r="AX117" s="174">
        <f>SUMIFS('C. a Pagar'!$G$7:$G$1048576,'C. a Pagar'!$D$7:$D$1048576,'FC 180'!$B117,'C. a Pagar'!$C$7:$C$1048576,'FC 180'!AX$5)</f>
        <v>0</v>
      </c>
      <c r="AY117" s="174">
        <f>SUMIFS('C. a Pagar'!$G$7:$G$1048576,'C. a Pagar'!$D$7:$D$1048576,'FC 180'!$B117,'C. a Pagar'!$C$7:$C$1048576,'FC 180'!AY$5)</f>
        <v>0</v>
      </c>
      <c r="AZ117" s="174">
        <f>SUMIFS('C. a Pagar'!$G$7:$G$1048576,'C. a Pagar'!$D$7:$D$1048576,'FC 180'!$B117,'C. a Pagar'!$C$7:$C$1048576,'FC 180'!AZ$5)</f>
        <v>0</v>
      </c>
      <c r="BA117" s="174">
        <f>SUMIFS('C. a Pagar'!$G$7:$G$1048576,'C. a Pagar'!$D$7:$D$1048576,'FC 180'!$B117,'C. a Pagar'!$C$7:$C$1048576,'FC 180'!BA$5)</f>
        <v>0</v>
      </c>
      <c r="BB117" s="174">
        <f>SUMIFS('C. a Pagar'!$G$7:$G$1048576,'C. a Pagar'!$D$7:$D$1048576,'FC 180'!$B117,'C. a Pagar'!$C$7:$C$1048576,'FC 180'!BB$5)</f>
        <v>0</v>
      </c>
      <c r="BC117" s="174">
        <f>SUMIFS('C. a Pagar'!$G$7:$G$1048576,'C. a Pagar'!$D$7:$D$1048576,'FC 180'!$B117,'C. a Pagar'!$C$7:$C$1048576,'FC 180'!BC$5)</f>
        <v>0</v>
      </c>
      <c r="BD117" s="174">
        <f>SUMIFS('C. a Pagar'!$G$7:$G$1048576,'C. a Pagar'!$D$7:$D$1048576,'FC 180'!$B117,'C. a Pagar'!$C$7:$C$1048576,'FC 180'!BD$5)</f>
        <v>0</v>
      </c>
      <c r="BE117" s="174">
        <f>SUMIFS('C. a Pagar'!$G$7:$G$1048576,'C. a Pagar'!$D$7:$D$1048576,'FC 180'!$B117,'C. a Pagar'!$C$7:$C$1048576,'FC 180'!BE$5)</f>
        <v>0</v>
      </c>
      <c r="BF117" s="174">
        <f>SUMIFS('C. a Pagar'!$G$7:$G$1048576,'C. a Pagar'!$D$7:$D$1048576,'FC 180'!$B117,'C. a Pagar'!$C$7:$C$1048576,'FC 180'!BF$5)</f>
        <v>0</v>
      </c>
      <c r="BG117" s="174">
        <f>SUMIFS('C. a Pagar'!$G$7:$G$1048576,'C. a Pagar'!$D$7:$D$1048576,'FC 180'!$B117,'C. a Pagar'!$C$7:$C$1048576,'FC 180'!BG$5)</f>
        <v>0</v>
      </c>
      <c r="BH117" s="174">
        <f>SUMIFS('C. a Pagar'!$G$7:$G$1048576,'C. a Pagar'!$D$7:$D$1048576,'FC 180'!$B117,'C. a Pagar'!$C$7:$C$1048576,'FC 180'!BH$5)</f>
        <v>0</v>
      </c>
      <c r="BI117" s="174">
        <f>SUMIFS('C. a Pagar'!$G$7:$G$1048576,'C. a Pagar'!$D$7:$D$1048576,'FC 180'!$B117,'C. a Pagar'!$C$7:$C$1048576,'FC 180'!BI$5)</f>
        <v>0</v>
      </c>
      <c r="BJ117" s="174">
        <f>SUMIFS('C. a Pagar'!$G$7:$G$1048576,'C. a Pagar'!$D$7:$D$1048576,'FC 180'!$B117,'C. a Pagar'!$C$7:$C$1048576,'FC 180'!BJ$5)</f>
        <v>0</v>
      </c>
      <c r="BK117" s="174">
        <f>SUMIFS('C. a Pagar'!$G$7:$G$1048576,'C. a Pagar'!$D$7:$D$1048576,'FC 180'!$B117,'C. a Pagar'!$C$7:$C$1048576,'FC 180'!BK$5)</f>
        <v>0</v>
      </c>
      <c r="BL117" s="174">
        <f>SUMIFS('C. a Pagar'!$G$7:$G$1048576,'C. a Pagar'!$D$7:$D$1048576,'FC 180'!$B117,'C. a Pagar'!$C$7:$C$1048576,'FC 180'!BL$5)</f>
        <v>0</v>
      </c>
      <c r="BM117" s="174">
        <f>SUMIFS('C. a Pagar'!$G$7:$G$1048576,'C. a Pagar'!$D$7:$D$1048576,'FC 180'!$B117,'C. a Pagar'!$C$7:$C$1048576,'FC 180'!BM$5)</f>
        <v>0</v>
      </c>
      <c r="BN117" s="174">
        <f>SUMIFS('C. a Pagar'!$G$7:$G$1048576,'C. a Pagar'!$D$7:$D$1048576,'FC 180'!$B117,'C. a Pagar'!$C$7:$C$1048576,'FC 180'!BN$5)</f>
        <v>0</v>
      </c>
      <c r="BO117" s="179">
        <f t="shared" si="152"/>
        <v>0</v>
      </c>
      <c r="BP117" s="174"/>
      <c r="BQ117" s="174"/>
      <c r="BR117" s="174"/>
      <c r="BS117" s="174"/>
      <c r="BT117" s="174"/>
      <c r="BU117" s="174"/>
      <c r="BV117" s="174"/>
      <c r="BW117" s="174"/>
      <c r="BX117" s="174"/>
      <c r="BY117" s="174"/>
      <c r="BZ117" s="174"/>
      <c r="CA117" s="174"/>
      <c r="CB117" s="174"/>
      <c r="CC117" s="174"/>
      <c r="CD117" s="174"/>
      <c r="CE117" s="174"/>
      <c r="CF117" s="174"/>
      <c r="CG117" s="174"/>
      <c r="CH117" s="174"/>
      <c r="CI117" s="174"/>
      <c r="CJ117" s="174"/>
      <c r="CK117" s="174"/>
      <c r="CL117" s="174"/>
      <c r="CM117" s="174"/>
      <c r="CN117" s="174"/>
      <c r="CO117" s="174"/>
      <c r="CP117" s="174"/>
      <c r="CQ117" s="174"/>
      <c r="CR117" s="174"/>
      <c r="CS117" s="174"/>
      <c r="CT117" s="174"/>
      <c r="CU117" s="179">
        <f t="shared" si="153"/>
        <v>0</v>
      </c>
      <c r="CV117" s="174"/>
      <c r="CW117" s="174"/>
      <c r="CX117" s="174"/>
      <c r="CY117" s="174"/>
      <c r="CZ117" s="174"/>
      <c r="DA117" s="174"/>
      <c r="DB117" s="174"/>
      <c r="DC117" s="174"/>
      <c r="DD117" s="174"/>
      <c r="DE117" s="174"/>
      <c r="DF117" s="174"/>
      <c r="DG117" s="174"/>
      <c r="DH117" s="174"/>
      <c r="DI117" s="174"/>
      <c r="DJ117" s="174"/>
      <c r="DK117" s="174"/>
      <c r="DL117" s="174"/>
      <c r="DM117" s="174"/>
      <c r="DN117" s="174"/>
      <c r="DO117" s="174"/>
      <c r="DP117" s="174"/>
      <c r="DQ117" s="174"/>
      <c r="DR117" s="174"/>
      <c r="DS117" s="174"/>
      <c r="DT117" s="174"/>
      <c r="DU117" s="174"/>
      <c r="DV117" s="174"/>
      <c r="DW117" s="174"/>
      <c r="DX117" s="174"/>
      <c r="DY117" s="174"/>
      <c r="DZ117" s="174"/>
      <c r="EA117" s="179">
        <f t="shared" si="154"/>
        <v>0</v>
      </c>
      <c r="EB117" s="174"/>
      <c r="EC117" s="174"/>
      <c r="ED117" s="174"/>
      <c r="EE117" s="174"/>
      <c r="EF117" s="174"/>
      <c r="EG117" s="174"/>
      <c r="EH117" s="174"/>
      <c r="EI117" s="174"/>
      <c r="EJ117" s="174"/>
      <c r="EK117" s="174"/>
      <c r="EL117" s="174"/>
      <c r="EM117" s="174"/>
      <c r="EN117" s="174"/>
      <c r="EO117" s="174"/>
      <c r="EP117" s="174"/>
      <c r="EQ117" s="174"/>
      <c r="ER117" s="174"/>
      <c r="ES117" s="174"/>
      <c r="ET117" s="174"/>
      <c r="EU117" s="174"/>
      <c r="EV117" s="174"/>
      <c r="EW117" s="174"/>
      <c r="EX117" s="174"/>
      <c r="EY117" s="174"/>
      <c r="EZ117" s="174"/>
      <c r="FA117" s="174"/>
      <c r="FB117" s="174"/>
      <c r="FC117" s="174"/>
      <c r="FD117" s="179">
        <f t="shared" si="155"/>
        <v>0</v>
      </c>
      <c r="FE117" s="174"/>
      <c r="FF117" s="174"/>
      <c r="FG117" s="174"/>
      <c r="FH117" s="174"/>
      <c r="FI117" s="174"/>
      <c r="FJ117" s="174"/>
      <c r="FK117" s="174"/>
      <c r="FL117" s="174"/>
      <c r="FM117" s="174"/>
      <c r="FN117" s="174"/>
      <c r="FO117" s="174"/>
      <c r="FP117" s="174"/>
      <c r="FQ117" s="174"/>
      <c r="FR117" s="174"/>
      <c r="FS117" s="174"/>
      <c r="FT117" s="174"/>
      <c r="FU117" s="174"/>
      <c r="FV117" s="174"/>
      <c r="FW117" s="174"/>
      <c r="FX117" s="174"/>
      <c r="FY117" s="174"/>
      <c r="FZ117" s="174"/>
      <c r="GA117" s="174"/>
      <c r="GB117" s="174"/>
      <c r="GC117" s="174"/>
      <c r="GD117" s="174"/>
      <c r="GE117" s="174"/>
      <c r="GF117" s="174"/>
      <c r="GG117" s="174"/>
      <c r="GH117" s="174"/>
      <c r="GI117" s="174"/>
      <c r="GJ117" s="179">
        <f t="shared" si="156"/>
        <v>0</v>
      </c>
      <c r="GK117" s="174"/>
      <c r="GL117" s="174"/>
      <c r="GM117" s="174"/>
      <c r="GN117" s="174"/>
      <c r="GO117" s="174"/>
      <c r="GP117" s="174"/>
      <c r="GQ117" s="174"/>
      <c r="GR117" s="174"/>
      <c r="GS117" s="174"/>
      <c r="GT117" s="174"/>
      <c r="GU117" s="174"/>
      <c r="GV117" s="174"/>
      <c r="GW117" s="174"/>
      <c r="GX117" s="174"/>
      <c r="GY117" s="174"/>
      <c r="GZ117" s="174"/>
      <c r="HA117" s="174"/>
      <c r="HB117" s="174"/>
      <c r="HC117" s="174"/>
      <c r="HD117" s="174"/>
      <c r="HE117" s="174"/>
      <c r="HF117" s="174"/>
      <c r="HG117" s="174"/>
      <c r="HH117" s="174"/>
      <c r="HI117" s="174"/>
      <c r="HJ117" s="174"/>
      <c r="HK117" s="174"/>
      <c r="HL117" s="174"/>
      <c r="HM117" s="174"/>
      <c r="HN117" s="174"/>
    </row>
    <row r="118" spans="1:222" ht="16.5" hidden="1" outlineLevel="1" thickBot="1" x14ac:dyDescent="0.3">
      <c r="A118" s="53">
        <v>113</v>
      </c>
      <c r="B118" s="56" t="str">
        <f>VLOOKUP(A118,Config!$A$8:$B$176,2,0)</f>
        <v>OUTROS TRIBUTOS</v>
      </c>
      <c r="C118" s="57"/>
      <c r="D118" s="61"/>
      <c r="E118" s="174">
        <f>SUMIFS('C. a Pagar'!$G$7:$G$1048576,'C. a Pagar'!$D$7:$D$1048576,'FC 180'!$B118,'C. a Pagar'!$C$7:$C$1048576,'FC 180'!E$5)</f>
        <v>0</v>
      </c>
      <c r="F118" s="174">
        <f>SUMIFS('C. a Pagar'!$G$7:$G$1048576,'C. a Pagar'!$D$7:$D$1048576,'FC 180'!$B118,'C. a Pagar'!$C$7:$C$1048576,'FC 180'!F$5)</f>
        <v>0</v>
      </c>
      <c r="G118" s="174">
        <f>SUMIFS('C. a Pagar'!$G$7:$G$1048576,'C. a Pagar'!$D$7:$D$1048576,'FC 180'!$B118,'C. a Pagar'!$C$7:$C$1048576,'FC 180'!G$5)</f>
        <v>0</v>
      </c>
      <c r="H118" s="174">
        <f>SUMIFS('C. a Pagar'!$G$7:$G$1048576,'C. a Pagar'!$D$7:$D$1048576,'FC 180'!$B118,'C. a Pagar'!$C$7:$C$1048576,'FC 180'!H$5)</f>
        <v>0</v>
      </c>
      <c r="I118" s="174">
        <f>SUMIFS('C. a Pagar'!$G$7:$G$1048576,'C. a Pagar'!$D$7:$D$1048576,'FC 180'!$B118,'C. a Pagar'!$C$7:$C$1048576,'FC 180'!I$5)</f>
        <v>0</v>
      </c>
      <c r="J118" s="174">
        <f>SUMIFS('C. a Pagar'!$G$7:$G$1048576,'C. a Pagar'!$D$7:$D$1048576,'FC 180'!$B118,'C. a Pagar'!$C$7:$C$1048576,'FC 180'!J$5)</f>
        <v>0</v>
      </c>
      <c r="K118" s="174">
        <f>SUMIFS('C. a Pagar'!$G$7:$G$1048576,'C. a Pagar'!$D$7:$D$1048576,'FC 180'!$B118,'C. a Pagar'!$C$7:$C$1048576,'FC 180'!K$5)</f>
        <v>0</v>
      </c>
      <c r="L118" s="174">
        <f>SUMIFS('C. a Pagar'!$G$7:$G$1048576,'C. a Pagar'!$D$7:$D$1048576,'FC 180'!$B118,'C. a Pagar'!$C$7:$C$1048576,'FC 180'!L$5)</f>
        <v>0</v>
      </c>
      <c r="M118" s="174">
        <f>SUMIFS('C. a Pagar'!$G$7:$G$1048576,'C. a Pagar'!$D$7:$D$1048576,'FC 180'!$B118,'C. a Pagar'!$C$7:$C$1048576,'FC 180'!M$5)</f>
        <v>0</v>
      </c>
      <c r="N118" s="174">
        <f>SUMIFS('C. a Pagar'!$G$7:$G$1048576,'C. a Pagar'!$D$7:$D$1048576,'FC 180'!$B118,'C. a Pagar'!$C$7:$C$1048576,'FC 180'!N$5)</f>
        <v>0</v>
      </c>
      <c r="O118" s="174">
        <f>SUMIFS('C. a Pagar'!$G$7:$G$1048576,'C. a Pagar'!$D$7:$D$1048576,'FC 180'!$B118,'C. a Pagar'!$C$7:$C$1048576,'FC 180'!O$5)</f>
        <v>0</v>
      </c>
      <c r="P118" s="174">
        <f>SUMIFS('C. a Pagar'!$G$7:$G$1048576,'C. a Pagar'!$D$7:$D$1048576,'FC 180'!$B118,'C. a Pagar'!$C$7:$C$1048576,'FC 180'!P$5)</f>
        <v>0</v>
      </c>
      <c r="Q118" s="174">
        <f>SUMIFS('C. a Pagar'!$G$7:$G$1048576,'C. a Pagar'!$D$7:$D$1048576,'FC 180'!$B118,'C. a Pagar'!$C$7:$C$1048576,'FC 180'!Q$5)</f>
        <v>0</v>
      </c>
      <c r="R118" s="174">
        <f>SUMIFS('C. a Pagar'!$G$7:$G$1048576,'C. a Pagar'!$D$7:$D$1048576,'FC 180'!$B118,'C. a Pagar'!$C$7:$C$1048576,'FC 180'!R$5)</f>
        <v>0</v>
      </c>
      <c r="S118" s="174">
        <f>SUMIFS('C. a Pagar'!$G$7:$G$1048576,'C. a Pagar'!$D$7:$D$1048576,'FC 180'!$B118,'C. a Pagar'!$C$7:$C$1048576,'FC 180'!S$5)</f>
        <v>0</v>
      </c>
      <c r="T118" s="174">
        <f>SUMIFS('C. a Pagar'!$G$7:$G$1048576,'C. a Pagar'!$D$7:$D$1048576,'FC 180'!$B118,'C. a Pagar'!$C$7:$C$1048576,'FC 180'!T$5)</f>
        <v>0</v>
      </c>
      <c r="U118" s="174">
        <f>SUMIFS('C. a Pagar'!$G$7:$G$1048576,'C. a Pagar'!$D$7:$D$1048576,'FC 180'!$B118,'C. a Pagar'!$C$7:$C$1048576,'FC 180'!U$5)</f>
        <v>0</v>
      </c>
      <c r="V118" s="174">
        <f>SUMIFS('C. a Pagar'!$G$7:$G$1048576,'C. a Pagar'!$D$7:$D$1048576,'FC 180'!$B118,'C. a Pagar'!$C$7:$C$1048576,'FC 180'!V$5)</f>
        <v>0</v>
      </c>
      <c r="W118" s="174">
        <f>SUMIFS('C. a Pagar'!$G$7:$G$1048576,'C. a Pagar'!$D$7:$D$1048576,'FC 180'!$B118,'C. a Pagar'!$C$7:$C$1048576,'FC 180'!W$5)</f>
        <v>0</v>
      </c>
      <c r="X118" s="174">
        <f>SUMIFS('C. a Pagar'!$G$7:$G$1048576,'C. a Pagar'!$D$7:$D$1048576,'FC 180'!$B118,'C. a Pagar'!$C$7:$C$1048576,'FC 180'!X$5)</f>
        <v>0</v>
      </c>
      <c r="Y118" s="174">
        <f>SUMIFS('C. a Pagar'!$G$7:$G$1048576,'C. a Pagar'!$D$7:$D$1048576,'FC 180'!$B118,'C. a Pagar'!$C$7:$C$1048576,'FC 180'!Y$5)</f>
        <v>0</v>
      </c>
      <c r="Z118" s="174">
        <f>SUMIFS('C. a Pagar'!$G$7:$G$1048576,'C. a Pagar'!$D$7:$D$1048576,'FC 180'!$B118,'C. a Pagar'!$C$7:$C$1048576,'FC 180'!Z$5)</f>
        <v>0</v>
      </c>
      <c r="AA118" s="174">
        <f>SUMIFS('C. a Pagar'!$G$7:$G$1048576,'C. a Pagar'!$D$7:$D$1048576,'FC 180'!$B118,'C. a Pagar'!$C$7:$C$1048576,'FC 180'!AA$5)</f>
        <v>0</v>
      </c>
      <c r="AB118" s="174">
        <f>SUMIFS('C. a Pagar'!$G$7:$G$1048576,'C. a Pagar'!$D$7:$D$1048576,'FC 180'!$B118,'C. a Pagar'!$C$7:$C$1048576,'FC 180'!AB$5)</f>
        <v>0</v>
      </c>
      <c r="AC118" s="174">
        <f>SUMIFS('C. a Pagar'!$G$7:$G$1048576,'C. a Pagar'!$D$7:$D$1048576,'FC 180'!$B118,'C. a Pagar'!$C$7:$C$1048576,'FC 180'!AC$5)</f>
        <v>0</v>
      </c>
      <c r="AD118" s="174">
        <f>SUMIFS('C. a Pagar'!$G$7:$G$1048576,'C. a Pagar'!$D$7:$D$1048576,'FC 180'!$B118,'C. a Pagar'!$C$7:$C$1048576,'FC 180'!AD$5)</f>
        <v>0</v>
      </c>
      <c r="AE118" s="174">
        <f>SUMIFS('C. a Pagar'!$G$7:$G$1048576,'C. a Pagar'!$D$7:$D$1048576,'FC 180'!$B118,'C. a Pagar'!$C$7:$C$1048576,'FC 180'!AE$5)</f>
        <v>0</v>
      </c>
      <c r="AF118" s="174">
        <f>SUMIFS('C. a Pagar'!$G$7:$G$1048576,'C. a Pagar'!$D$7:$D$1048576,'FC 180'!$B118,'C. a Pagar'!$C$7:$C$1048576,'FC 180'!AF$5)</f>
        <v>0</v>
      </c>
      <c r="AG118" s="174">
        <f>SUMIFS('C. a Pagar'!$G$7:$G$1048576,'C. a Pagar'!$D$7:$D$1048576,'FC 180'!$B118,'C. a Pagar'!$C$7:$C$1048576,'FC 180'!AG$5)</f>
        <v>0</v>
      </c>
      <c r="AH118" s="174">
        <f>SUMIFS('C. a Pagar'!$G$7:$G$1048576,'C. a Pagar'!$D$7:$D$1048576,'FC 180'!$B118,'C. a Pagar'!$C$7:$C$1048576,'FC 180'!AH$5)</f>
        <v>0</v>
      </c>
      <c r="AI118" s="174">
        <f>SUMIFS('C. a Pagar'!$G$7:$G$1048576,'C. a Pagar'!$D$7:$D$1048576,'FC 180'!$B118,'C. a Pagar'!$C$7:$C$1048576,'FC 180'!AI$5)</f>
        <v>0</v>
      </c>
      <c r="AJ118" s="178">
        <f t="shared" si="157"/>
        <v>0</v>
      </c>
      <c r="AK118" s="174">
        <f>SUMIFS('C. a Pagar'!$G$7:$G$1048576,'C. a Pagar'!$D$7:$D$1048576,'FC 180'!$B118,'C. a Pagar'!$C$7:$C$1048576,'FC 180'!AK$5)</f>
        <v>0</v>
      </c>
      <c r="AL118" s="174">
        <f>SUMIFS('C. a Pagar'!$G$7:$G$1048576,'C. a Pagar'!$D$7:$D$1048576,'FC 180'!$B118,'C. a Pagar'!$C$7:$C$1048576,'FC 180'!AL$5)</f>
        <v>0</v>
      </c>
      <c r="AM118" s="174">
        <f>SUMIFS('C. a Pagar'!$G$7:$G$1048576,'C. a Pagar'!$D$7:$D$1048576,'FC 180'!$B118,'C. a Pagar'!$C$7:$C$1048576,'FC 180'!AM$5)</f>
        <v>0</v>
      </c>
      <c r="AN118" s="174">
        <f>SUMIFS('C. a Pagar'!$G$7:$G$1048576,'C. a Pagar'!$D$7:$D$1048576,'FC 180'!$B118,'C. a Pagar'!$C$7:$C$1048576,'FC 180'!AN$5)</f>
        <v>0</v>
      </c>
      <c r="AO118" s="174">
        <f>SUMIFS('C. a Pagar'!$G$7:$G$1048576,'C. a Pagar'!$D$7:$D$1048576,'FC 180'!$B118,'C. a Pagar'!$C$7:$C$1048576,'FC 180'!AO$5)</f>
        <v>0</v>
      </c>
      <c r="AP118" s="174">
        <f>SUMIFS('C. a Pagar'!$G$7:$G$1048576,'C. a Pagar'!$D$7:$D$1048576,'FC 180'!$B118,'C. a Pagar'!$C$7:$C$1048576,'FC 180'!AP$5)</f>
        <v>0</v>
      </c>
      <c r="AQ118" s="174">
        <f>SUMIFS('C. a Pagar'!$G$7:$G$1048576,'C. a Pagar'!$D$7:$D$1048576,'FC 180'!$B118,'C. a Pagar'!$C$7:$C$1048576,'FC 180'!AQ$5)</f>
        <v>0</v>
      </c>
      <c r="AR118" s="174">
        <f>SUMIFS('C. a Pagar'!$G$7:$G$1048576,'C. a Pagar'!$D$7:$D$1048576,'FC 180'!$B118,'C. a Pagar'!$C$7:$C$1048576,'FC 180'!AR$5)</f>
        <v>0</v>
      </c>
      <c r="AS118" s="174">
        <f>SUMIFS('C. a Pagar'!$G$7:$G$1048576,'C. a Pagar'!$D$7:$D$1048576,'FC 180'!$B118,'C. a Pagar'!$C$7:$C$1048576,'FC 180'!AS$5)</f>
        <v>0</v>
      </c>
      <c r="AT118" s="174">
        <f>SUMIFS('C. a Pagar'!$G$7:$G$1048576,'C. a Pagar'!$D$7:$D$1048576,'FC 180'!$B118,'C. a Pagar'!$C$7:$C$1048576,'FC 180'!AT$5)</f>
        <v>0</v>
      </c>
      <c r="AU118" s="174">
        <f>SUMIFS('C. a Pagar'!$G$7:$G$1048576,'C. a Pagar'!$D$7:$D$1048576,'FC 180'!$B118,'C. a Pagar'!$C$7:$C$1048576,'FC 180'!AU$5)</f>
        <v>0</v>
      </c>
      <c r="AV118" s="174">
        <f>SUMIFS('C. a Pagar'!$G$7:$G$1048576,'C. a Pagar'!$D$7:$D$1048576,'FC 180'!$B118,'C. a Pagar'!$C$7:$C$1048576,'FC 180'!AV$5)</f>
        <v>0</v>
      </c>
      <c r="AW118" s="174">
        <f>SUMIFS('C. a Pagar'!$G$7:$G$1048576,'C. a Pagar'!$D$7:$D$1048576,'FC 180'!$B118,'C. a Pagar'!$C$7:$C$1048576,'FC 180'!AW$5)</f>
        <v>0</v>
      </c>
      <c r="AX118" s="174">
        <f>SUMIFS('C. a Pagar'!$G$7:$G$1048576,'C. a Pagar'!$D$7:$D$1048576,'FC 180'!$B118,'C. a Pagar'!$C$7:$C$1048576,'FC 180'!AX$5)</f>
        <v>0</v>
      </c>
      <c r="AY118" s="174">
        <f>SUMIFS('C. a Pagar'!$G$7:$G$1048576,'C. a Pagar'!$D$7:$D$1048576,'FC 180'!$B118,'C. a Pagar'!$C$7:$C$1048576,'FC 180'!AY$5)</f>
        <v>0</v>
      </c>
      <c r="AZ118" s="174">
        <f>SUMIFS('C. a Pagar'!$G$7:$G$1048576,'C. a Pagar'!$D$7:$D$1048576,'FC 180'!$B118,'C. a Pagar'!$C$7:$C$1048576,'FC 180'!AZ$5)</f>
        <v>0</v>
      </c>
      <c r="BA118" s="174">
        <f>SUMIFS('C. a Pagar'!$G$7:$G$1048576,'C. a Pagar'!$D$7:$D$1048576,'FC 180'!$B118,'C. a Pagar'!$C$7:$C$1048576,'FC 180'!BA$5)</f>
        <v>0</v>
      </c>
      <c r="BB118" s="174">
        <f>SUMIFS('C. a Pagar'!$G$7:$G$1048576,'C. a Pagar'!$D$7:$D$1048576,'FC 180'!$B118,'C. a Pagar'!$C$7:$C$1048576,'FC 180'!BB$5)</f>
        <v>0</v>
      </c>
      <c r="BC118" s="174">
        <f>SUMIFS('C. a Pagar'!$G$7:$G$1048576,'C. a Pagar'!$D$7:$D$1048576,'FC 180'!$B118,'C. a Pagar'!$C$7:$C$1048576,'FC 180'!BC$5)</f>
        <v>0</v>
      </c>
      <c r="BD118" s="174">
        <f>SUMIFS('C. a Pagar'!$G$7:$G$1048576,'C. a Pagar'!$D$7:$D$1048576,'FC 180'!$B118,'C. a Pagar'!$C$7:$C$1048576,'FC 180'!BD$5)</f>
        <v>0</v>
      </c>
      <c r="BE118" s="174">
        <f>SUMIFS('C. a Pagar'!$G$7:$G$1048576,'C. a Pagar'!$D$7:$D$1048576,'FC 180'!$B118,'C. a Pagar'!$C$7:$C$1048576,'FC 180'!BE$5)</f>
        <v>0</v>
      </c>
      <c r="BF118" s="174">
        <f>SUMIFS('C. a Pagar'!$G$7:$G$1048576,'C. a Pagar'!$D$7:$D$1048576,'FC 180'!$B118,'C. a Pagar'!$C$7:$C$1048576,'FC 180'!BF$5)</f>
        <v>0</v>
      </c>
      <c r="BG118" s="174">
        <f>SUMIFS('C. a Pagar'!$G$7:$G$1048576,'C. a Pagar'!$D$7:$D$1048576,'FC 180'!$B118,'C. a Pagar'!$C$7:$C$1048576,'FC 180'!BG$5)</f>
        <v>0</v>
      </c>
      <c r="BH118" s="174">
        <f>SUMIFS('C. a Pagar'!$G$7:$G$1048576,'C. a Pagar'!$D$7:$D$1048576,'FC 180'!$B118,'C. a Pagar'!$C$7:$C$1048576,'FC 180'!BH$5)</f>
        <v>0</v>
      </c>
      <c r="BI118" s="174">
        <f>SUMIFS('C. a Pagar'!$G$7:$G$1048576,'C. a Pagar'!$D$7:$D$1048576,'FC 180'!$B118,'C. a Pagar'!$C$7:$C$1048576,'FC 180'!BI$5)</f>
        <v>0</v>
      </c>
      <c r="BJ118" s="174">
        <f>SUMIFS('C. a Pagar'!$G$7:$G$1048576,'C. a Pagar'!$D$7:$D$1048576,'FC 180'!$B118,'C. a Pagar'!$C$7:$C$1048576,'FC 180'!BJ$5)</f>
        <v>0</v>
      </c>
      <c r="BK118" s="174">
        <f>SUMIFS('C. a Pagar'!$G$7:$G$1048576,'C. a Pagar'!$D$7:$D$1048576,'FC 180'!$B118,'C. a Pagar'!$C$7:$C$1048576,'FC 180'!BK$5)</f>
        <v>0</v>
      </c>
      <c r="BL118" s="174">
        <f>SUMIFS('C. a Pagar'!$G$7:$G$1048576,'C. a Pagar'!$D$7:$D$1048576,'FC 180'!$B118,'C. a Pagar'!$C$7:$C$1048576,'FC 180'!BL$5)</f>
        <v>0</v>
      </c>
      <c r="BM118" s="174">
        <f>SUMIFS('C. a Pagar'!$G$7:$G$1048576,'C. a Pagar'!$D$7:$D$1048576,'FC 180'!$B118,'C. a Pagar'!$C$7:$C$1048576,'FC 180'!BM$5)</f>
        <v>0</v>
      </c>
      <c r="BN118" s="174">
        <f>SUMIFS('C. a Pagar'!$G$7:$G$1048576,'C. a Pagar'!$D$7:$D$1048576,'FC 180'!$B118,'C. a Pagar'!$C$7:$C$1048576,'FC 180'!BN$5)</f>
        <v>0</v>
      </c>
      <c r="BO118" s="179">
        <f t="shared" si="152"/>
        <v>0</v>
      </c>
      <c r="BP118" s="174"/>
      <c r="BQ118" s="174"/>
      <c r="BR118" s="174"/>
      <c r="BS118" s="174"/>
      <c r="BT118" s="174"/>
      <c r="BU118" s="174"/>
      <c r="BV118" s="174"/>
      <c r="BW118" s="174"/>
      <c r="BX118" s="174"/>
      <c r="BY118" s="174"/>
      <c r="BZ118" s="174"/>
      <c r="CA118" s="174"/>
      <c r="CB118" s="174"/>
      <c r="CC118" s="174"/>
      <c r="CD118" s="174"/>
      <c r="CE118" s="174"/>
      <c r="CF118" s="174"/>
      <c r="CG118" s="174"/>
      <c r="CH118" s="174"/>
      <c r="CI118" s="174"/>
      <c r="CJ118" s="174"/>
      <c r="CK118" s="174"/>
      <c r="CL118" s="174"/>
      <c r="CM118" s="174"/>
      <c r="CN118" s="174"/>
      <c r="CO118" s="174"/>
      <c r="CP118" s="174"/>
      <c r="CQ118" s="174"/>
      <c r="CR118" s="174"/>
      <c r="CS118" s="174"/>
      <c r="CT118" s="174"/>
      <c r="CU118" s="179">
        <f t="shared" si="153"/>
        <v>0</v>
      </c>
      <c r="CV118" s="174"/>
      <c r="CW118" s="174"/>
      <c r="CX118" s="174"/>
      <c r="CY118" s="174"/>
      <c r="CZ118" s="174"/>
      <c r="DA118" s="174"/>
      <c r="DB118" s="174"/>
      <c r="DC118" s="174"/>
      <c r="DD118" s="174"/>
      <c r="DE118" s="174"/>
      <c r="DF118" s="174"/>
      <c r="DG118" s="174"/>
      <c r="DH118" s="174"/>
      <c r="DI118" s="174"/>
      <c r="DJ118" s="174"/>
      <c r="DK118" s="174"/>
      <c r="DL118" s="174"/>
      <c r="DM118" s="174"/>
      <c r="DN118" s="174"/>
      <c r="DO118" s="174"/>
      <c r="DP118" s="174"/>
      <c r="DQ118" s="174"/>
      <c r="DR118" s="174"/>
      <c r="DS118" s="174"/>
      <c r="DT118" s="174"/>
      <c r="DU118" s="174"/>
      <c r="DV118" s="174"/>
      <c r="DW118" s="174"/>
      <c r="DX118" s="174"/>
      <c r="DY118" s="174"/>
      <c r="DZ118" s="174"/>
      <c r="EA118" s="179">
        <f t="shared" si="154"/>
        <v>0</v>
      </c>
      <c r="EB118" s="174"/>
      <c r="EC118" s="174"/>
      <c r="ED118" s="174"/>
      <c r="EE118" s="174"/>
      <c r="EF118" s="174"/>
      <c r="EG118" s="174"/>
      <c r="EH118" s="174"/>
      <c r="EI118" s="174"/>
      <c r="EJ118" s="174"/>
      <c r="EK118" s="174"/>
      <c r="EL118" s="174"/>
      <c r="EM118" s="174"/>
      <c r="EN118" s="174"/>
      <c r="EO118" s="174"/>
      <c r="EP118" s="174"/>
      <c r="EQ118" s="174"/>
      <c r="ER118" s="174"/>
      <c r="ES118" s="174"/>
      <c r="ET118" s="174"/>
      <c r="EU118" s="174"/>
      <c r="EV118" s="174"/>
      <c r="EW118" s="174"/>
      <c r="EX118" s="174"/>
      <c r="EY118" s="174"/>
      <c r="EZ118" s="174"/>
      <c r="FA118" s="174"/>
      <c r="FB118" s="174"/>
      <c r="FC118" s="174"/>
      <c r="FD118" s="179">
        <f t="shared" si="155"/>
        <v>0</v>
      </c>
      <c r="FE118" s="174"/>
      <c r="FF118" s="174"/>
      <c r="FG118" s="174"/>
      <c r="FH118" s="174"/>
      <c r="FI118" s="174"/>
      <c r="FJ118" s="174"/>
      <c r="FK118" s="174"/>
      <c r="FL118" s="174"/>
      <c r="FM118" s="174"/>
      <c r="FN118" s="174"/>
      <c r="FO118" s="174"/>
      <c r="FP118" s="174"/>
      <c r="FQ118" s="174"/>
      <c r="FR118" s="174"/>
      <c r="FS118" s="174"/>
      <c r="FT118" s="174"/>
      <c r="FU118" s="174"/>
      <c r="FV118" s="174"/>
      <c r="FW118" s="174"/>
      <c r="FX118" s="174"/>
      <c r="FY118" s="174"/>
      <c r="FZ118" s="174"/>
      <c r="GA118" s="174"/>
      <c r="GB118" s="174"/>
      <c r="GC118" s="174"/>
      <c r="GD118" s="174"/>
      <c r="GE118" s="174"/>
      <c r="GF118" s="174"/>
      <c r="GG118" s="174"/>
      <c r="GH118" s="174"/>
      <c r="GI118" s="174"/>
      <c r="GJ118" s="179">
        <f t="shared" si="156"/>
        <v>0</v>
      </c>
      <c r="GK118" s="174"/>
      <c r="GL118" s="174"/>
      <c r="GM118" s="174"/>
      <c r="GN118" s="174"/>
      <c r="GO118" s="174"/>
      <c r="GP118" s="174"/>
      <c r="GQ118" s="174"/>
      <c r="GR118" s="174"/>
      <c r="GS118" s="174"/>
      <c r="GT118" s="174"/>
      <c r="GU118" s="174"/>
      <c r="GV118" s="174"/>
      <c r="GW118" s="174"/>
      <c r="GX118" s="174"/>
      <c r="GY118" s="174"/>
      <c r="GZ118" s="174"/>
      <c r="HA118" s="174"/>
      <c r="HB118" s="174"/>
      <c r="HC118" s="174"/>
      <c r="HD118" s="174"/>
      <c r="HE118" s="174"/>
      <c r="HF118" s="174"/>
      <c r="HG118" s="174"/>
      <c r="HH118" s="174"/>
      <c r="HI118" s="174"/>
      <c r="HJ118" s="174"/>
      <c r="HK118" s="174"/>
      <c r="HL118" s="174"/>
      <c r="HM118" s="174"/>
      <c r="HN118" s="174"/>
    </row>
    <row r="119" spans="1:222" ht="16.5" hidden="1" outlineLevel="1" thickBot="1" x14ac:dyDescent="0.3">
      <c r="A119" s="53">
        <v>114</v>
      </c>
      <c r="B119" s="56" t="str">
        <f>VLOOKUP(A119,Config!$A$8:$B$176,2,0)</f>
        <v>REEMBOLSO DESPESA</v>
      </c>
      <c r="C119" s="57"/>
      <c r="D119" s="61"/>
      <c r="E119" s="174">
        <f>SUMIFS('C. a Pagar'!$G$7:$G$1048576,'C. a Pagar'!$D$7:$D$1048576,'FC 180'!$B119,'C. a Pagar'!$C$7:$C$1048576,'FC 180'!E$5)</f>
        <v>0</v>
      </c>
      <c r="F119" s="174">
        <f>SUMIFS('C. a Pagar'!$G$7:$G$1048576,'C. a Pagar'!$D$7:$D$1048576,'FC 180'!$B119,'C. a Pagar'!$C$7:$C$1048576,'FC 180'!F$5)</f>
        <v>0</v>
      </c>
      <c r="G119" s="174">
        <f>SUMIFS('C. a Pagar'!$G$7:$G$1048576,'C. a Pagar'!$D$7:$D$1048576,'FC 180'!$B119,'C. a Pagar'!$C$7:$C$1048576,'FC 180'!G$5)</f>
        <v>0</v>
      </c>
      <c r="H119" s="174">
        <f>SUMIFS('C. a Pagar'!$G$7:$G$1048576,'C. a Pagar'!$D$7:$D$1048576,'FC 180'!$B119,'C. a Pagar'!$C$7:$C$1048576,'FC 180'!H$5)</f>
        <v>0</v>
      </c>
      <c r="I119" s="174">
        <f>SUMIFS('C. a Pagar'!$G$7:$G$1048576,'C. a Pagar'!$D$7:$D$1048576,'FC 180'!$B119,'C. a Pagar'!$C$7:$C$1048576,'FC 180'!I$5)</f>
        <v>0</v>
      </c>
      <c r="J119" s="174">
        <f>SUMIFS('C. a Pagar'!$G$7:$G$1048576,'C. a Pagar'!$D$7:$D$1048576,'FC 180'!$B119,'C. a Pagar'!$C$7:$C$1048576,'FC 180'!J$5)</f>
        <v>0</v>
      </c>
      <c r="K119" s="174">
        <f>SUMIFS('C. a Pagar'!$G$7:$G$1048576,'C. a Pagar'!$D$7:$D$1048576,'FC 180'!$B119,'C. a Pagar'!$C$7:$C$1048576,'FC 180'!K$5)</f>
        <v>0</v>
      </c>
      <c r="L119" s="174">
        <f>SUMIFS('C. a Pagar'!$G$7:$G$1048576,'C. a Pagar'!$D$7:$D$1048576,'FC 180'!$B119,'C. a Pagar'!$C$7:$C$1048576,'FC 180'!L$5)</f>
        <v>0</v>
      </c>
      <c r="M119" s="174">
        <f>SUMIFS('C. a Pagar'!$G$7:$G$1048576,'C. a Pagar'!$D$7:$D$1048576,'FC 180'!$B119,'C. a Pagar'!$C$7:$C$1048576,'FC 180'!M$5)</f>
        <v>0</v>
      </c>
      <c r="N119" s="174">
        <f>SUMIFS('C. a Pagar'!$G$7:$G$1048576,'C. a Pagar'!$D$7:$D$1048576,'FC 180'!$B119,'C. a Pagar'!$C$7:$C$1048576,'FC 180'!N$5)</f>
        <v>0</v>
      </c>
      <c r="O119" s="174">
        <f>SUMIFS('C. a Pagar'!$G$7:$G$1048576,'C. a Pagar'!$D$7:$D$1048576,'FC 180'!$B119,'C. a Pagar'!$C$7:$C$1048576,'FC 180'!O$5)</f>
        <v>0</v>
      </c>
      <c r="P119" s="174">
        <f>SUMIFS('C. a Pagar'!$G$7:$G$1048576,'C. a Pagar'!$D$7:$D$1048576,'FC 180'!$B119,'C. a Pagar'!$C$7:$C$1048576,'FC 180'!P$5)</f>
        <v>0</v>
      </c>
      <c r="Q119" s="174">
        <f>SUMIFS('C. a Pagar'!$G$7:$G$1048576,'C. a Pagar'!$D$7:$D$1048576,'FC 180'!$B119,'C. a Pagar'!$C$7:$C$1048576,'FC 180'!Q$5)</f>
        <v>0</v>
      </c>
      <c r="R119" s="174">
        <f>SUMIFS('C. a Pagar'!$G$7:$G$1048576,'C. a Pagar'!$D$7:$D$1048576,'FC 180'!$B119,'C. a Pagar'!$C$7:$C$1048576,'FC 180'!R$5)</f>
        <v>0</v>
      </c>
      <c r="S119" s="174">
        <f>SUMIFS('C. a Pagar'!$G$7:$G$1048576,'C. a Pagar'!$D$7:$D$1048576,'FC 180'!$B119,'C. a Pagar'!$C$7:$C$1048576,'FC 180'!S$5)</f>
        <v>0</v>
      </c>
      <c r="T119" s="174">
        <f>SUMIFS('C. a Pagar'!$G$7:$G$1048576,'C. a Pagar'!$D$7:$D$1048576,'FC 180'!$B119,'C. a Pagar'!$C$7:$C$1048576,'FC 180'!T$5)</f>
        <v>0</v>
      </c>
      <c r="U119" s="174">
        <f>SUMIFS('C. a Pagar'!$G$7:$G$1048576,'C. a Pagar'!$D$7:$D$1048576,'FC 180'!$B119,'C. a Pagar'!$C$7:$C$1048576,'FC 180'!U$5)</f>
        <v>0</v>
      </c>
      <c r="V119" s="174">
        <f>SUMIFS('C. a Pagar'!$G$7:$G$1048576,'C. a Pagar'!$D$7:$D$1048576,'FC 180'!$B119,'C. a Pagar'!$C$7:$C$1048576,'FC 180'!V$5)</f>
        <v>0</v>
      </c>
      <c r="W119" s="174">
        <f>SUMIFS('C. a Pagar'!$G$7:$G$1048576,'C. a Pagar'!$D$7:$D$1048576,'FC 180'!$B119,'C. a Pagar'!$C$7:$C$1048576,'FC 180'!W$5)</f>
        <v>0</v>
      </c>
      <c r="X119" s="174">
        <f>SUMIFS('C. a Pagar'!$G$7:$G$1048576,'C. a Pagar'!$D$7:$D$1048576,'FC 180'!$B119,'C. a Pagar'!$C$7:$C$1048576,'FC 180'!X$5)</f>
        <v>0</v>
      </c>
      <c r="Y119" s="174">
        <f>SUMIFS('C. a Pagar'!$G$7:$G$1048576,'C. a Pagar'!$D$7:$D$1048576,'FC 180'!$B119,'C. a Pagar'!$C$7:$C$1048576,'FC 180'!Y$5)</f>
        <v>0</v>
      </c>
      <c r="Z119" s="174">
        <f>SUMIFS('C. a Pagar'!$G$7:$G$1048576,'C. a Pagar'!$D$7:$D$1048576,'FC 180'!$B119,'C. a Pagar'!$C$7:$C$1048576,'FC 180'!Z$5)</f>
        <v>0</v>
      </c>
      <c r="AA119" s="174">
        <f>SUMIFS('C. a Pagar'!$G$7:$G$1048576,'C. a Pagar'!$D$7:$D$1048576,'FC 180'!$B119,'C. a Pagar'!$C$7:$C$1048576,'FC 180'!AA$5)</f>
        <v>0</v>
      </c>
      <c r="AB119" s="174">
        <f>SUMIFS('C. a Pagar'!$G$7:$G$1048576,'C. a Pagar'!$D$7:$D$1048576,'FC 180'!$B119,'C. a Pagar'!$C$7:$C$1048576,'FC 180'!AB$5)</f>
        <v>9395</v>
      </c>
      <c r="AC119" s="174">
        <f>SUMIFS('C. a Pagar'!$G$7:$G$1048576,'C. a Pagar'!$D$7:$D$1048576,'FC 180'!$B119,'C. a Pagar'!$C$7:$C$1048576,'FC 180'!AC$5)</f>
        <v>0</v>
      </c>
      <c r="AD119" s="174">
        <f>SUMIFS('C. a Pagar'!$G$7:$G$1048576,'C. a Pagar'!$D$7:$D$1048576,'FC 180'!$B119,'C. a Pagar'!$C$7:$C$1048576,'FC 180'!AD$5)</f>
        <v>4000</v>
      </c>
      <c r="AE119" s="174">
        <f>SUMIFS('C. a Pagar'!$G$7:$G$1048576,'C. a Pagar'!$D$7:$D$1048576,'FC 180'!$B119,'C. a Pagar'!$C$7:$C$1048576,'FC 180'!AE$5)</f>
        <v>1007.44</v>
      </c>
      <c r="AF119" s="174">
        <f>SUMIFS('C. a Pagar'!$G$7:$G$1048576,'C. a Pagar'!$D$7:$D$1048576,'FC 180'!$B119,'C. a Pagar'!$C$7:$C$1048576,'FC 180'!AF$5)</f>
        <v>0</v>
      </c>
      <c r="AG119" s="174">
        <f>SUMIFS('C. a Pagar'!$G$7:$G$1048576,'C. a Pagar'!$D$7:$D$1048576,'FC 180'!$B119,'C. a Pagar'!$C$7:$C$1048576,'FC 180'!AG$5)</f>
        <v>0</v>
      </c>
      <c r="AH119" s="174">
        <f>SUMIFS('C. a Pagar'!$G$7:$G$1048576,'C. a Pagar'!$D$7:$D$1048576,'FC 180'!$B119,'C. a Pagar'!$C$7:$C$1048576,'FC 180'!AH$5)</f>
        <v>0</v>
      </c>
      <c r="AI119" s="174">
        <f>SUMIFS('C. a Pagar'!$G$7:$G$1048576,'C. a Pagar'!$D$7:$D$1048576,'FC 180'!$B119,'C. a Pagar'!$C$7:$C$1048576,'FC 180'!AI$5)</f>
        <v>0</v>
      </c>
      <c r="AJ119" s="178">
        <f t="shared" si="157"/>
        <v>14402.44</v>
      </c>
      <c r="AK119" s="174">
        <f>SUMIFS('C. a Pagar'!$G$7:$G$1048576,'C. a Pagar'!$D$7:$D$1048576,'FC 180'!$B119,'C. a Pagar'!$C$7:$C$1048576,'FC 180'!AK$5)</f>
        <v>0</v>
      </c>
      <c r="AL119" s="174">
        <f>SUMIFS('C. a Pagar'!$G$7:$G$1048576,'C. a Pagar'!$D$7:$D$1048576,'FC 180'!$B119,'C. a Pagar'!$C$7:$C$1048576,'FC 180'!AL$5)</f>
        <v>0</v>
      </c>
      <c r="AM119" s="174">
        <f>SUMIFS('C. a Pagar'!$G$7:$G$1048576,'C. a Pagar'!$D$7:$D$1048576,'FC 180'!$B119,'C. a Pagar'!$C$7:$C$1048576,'FC 180'!AM$5)</f>
        <v>0</v>
      </c>
      <c r="AN119" s="174">
        <f>SUMIFS('C. a Pagar'!$G$7:$G$1048576,'C. a Pagar'!$D$7:$D$1048576,'FC 180'!$B119,'C. a Pagar'!$C$7:$C$1048576,'FC 180'!AN$5)</f>
        <v>0</v>
      </c>
      <c r="AO119" s="174">
        <f>SUMIFS('C. a Pagar'!$G$7:$G$1048576,'C. a Pagar'!$D$7:$D$1048576,'FC 180'!$B119,'C. a Pagar'!$C$7:$C$1048576,'FC 180'!AO$5)</f>
        <v>0</v>
      </c>
      <c r="AP119" s="174">
        <f>SUMIFS('C. a Pagar'!$G$7:$G$1048576,'C. a Pagar'!$D$7:$D$1048576,'FC 180'!$B119,'C. a Pagar'!$C$7:$C$1048576,'FC 180'!AP$5)</f>
        <v>0</v>
      </c>
      <c r="AQ119" s="174">
        <f>SUMIFS('C. a Pagar'!$G$7:$G$1048576,'C. a Pagar'!$D$7:$D$1048576,'FC 180'!$B119,'C. a Pagar'!$C$7:$C$1048576,'FC 180'!AQ$5)</f>
        <v>0</v>
      </c>
      <c r="AR119" s="174">
        <f>SUMIFS('C. a Pagar'!$G$7:$G$1048576,'C. a Pagar'!$D$7:$D$1048576,'FC 180'!$B119,'C. a Pagar'!$C$7:$C$1048576,'FC 180'!AR$5)</f>
        <v>0</v>
      </c>
      <c r="AS119" s="174">
        <f>SUMIFS('C. a Pagar'!$G$7:$G$1048576,'C. a Pagar'!$D$7:$D$1048576,'FC 180'!$B119,'C. a Pagar'!$C$7:$C$1048576,'FC 180'!AS$5)</f>
        <v>0</v>
      </c>
      <c r="AT119" s="174">
        <f>SUMIFS('C. a Pagar'!$G$7:$G$1048576,'C. a Pagar'!$D$7:$D$1048576,'FC 180'!$B119,'C. a Pagar'!$C$7:$C$1048576,'FC 180'!AT$5)</f>
        <v>0</v>
      </c>
      <c r="AU119" s="174">
        <f>SUMIFS('C. a Pagar'!$G$7:$G$1048576,'C. a Pagar'!$D$7:$D$1048576,'FC 180'!$B119,'C. a Pagar'!$C$7:$C$1048576,'FC 180'!AU$5)</f>
        <v>0</v>
      </c>
      <c r="AV119" s="174">
        <f>SUMIFS('C. a Pagar'!$G$7:$G$1048576,'C. a Pagar'!$D$7:$D$1048576,'FC 180'!$B119,'C. a Pagar'!$C$7:$C$1048576,'FC 180'!AV$5)</f>
        <v>0</v>
      </c>
      <c r="AW119" s="174">
        <f>SUMIFS('C. a Pagar'!$G$7:$G$1048576,'C. a Pagar'!$D$7:$D$1048576,'FC 180'!$B119,'C. a Pagar'!$C$7:$C$1048576,'FC 180'!AW$5)</f>
        <v>0</v>
      </c>
      <c r="AX119" s="174">
        <f>SUMIFS('C. a Pagar'!$G$7:$G$1048576,'C. a Pagar'!$D$7:$D$1048576,'FC 180'!$B119,'C. a Pagar'!$C$7:$C$1048576,'FC 180'!AX$5)</f>
        <v>0</v>
      </c>
      <c r="AY119" s="174">
        <f>SUMIFS('C. a Pagar'!$G$7:$G$1048576,'C. a Pagar'!$D$7:$D$1048576,'FC 180'!$B119,'C. a Pagar'!$C$7:$C$1048576,'FC 180'!AY$5)</f>
        <v>0</v>
      </c>
      <c r="AZ119" s="174">
        <f>SUMIFS('C. a Pagar'!$G$7:$G$1048576,'C. a Pagar'!$D$7:$D$1048576,'FC 180'!$B119,'C. a Pagar'!$C$7:$C$1048576,'FC 180'!AZ$5)</f>
        <v>0</v>
      </c>
      <c r="BA119" s="174">
        <f>SUMIFS('C. a Pagar'!$G$7:$G$1048576,'C. a Pagar'!$D$7:$D$1048576,'FC 180'!$B119,'C. a Pagar'!$C$7:$C$1048576,'FC 180'!BA$5)</f>
        <v>0</v>
      </c>
      <c r="BB119" s="174">
        <f>SUMIFS('C. a Pagar'!$G$7:$G$1048576,'C. a Pagar'!$D$7:$D$1048576,'FC 180'!$B119,'C. a Pagar'!$C$7:$C$1048576,'FC 180'!BB$5)</f>
        <v>0</v>
      </c>
      <c r="BC119" s="174">
        <f>SUMIFS('C. a Pagar'!$G$7:$G$1048576,'C. a Pagar'!$D$7:$D$1048576,'FC 180'!$B119,'C. a Pagar'!$C$7:$C$1048576,'FC 180'!BC$5)</f>
        <v>0</v>
      </c>
      <c r="BD119" s="174">
        <f>SUMIFS('C. a Pagar'!$G$7:$G$1048576,'C. a Pagar'!$D$7:$D$1048576,'FC 180'!$B119,'C. a Pagar'!$C$7:$C$1048576,'FC 180'!BD$5)</f>
        <v>0</v>
      </c>
      <c r="BE119" s="174">
        <f>SUMIFS('C. a Pagar'!$G$7:$G$1048576,'C. a Pagar'!$D$7:$D$1048576,'FC 180'!$B119,'C. a Pagar'!$C$7:$C$1048576,'FC 180'!BE$5)</f>
        <v>0</v>
      </c>
      <c r="BF119" s="174">
        <f>SUMIFS('C. a Pagar'!$G$7:$G$1048576,'C. a Pagar'!$D$7:$D$1048576,'FC 180'!$B119,'C. a Pagar'!$C$7:$C$1048576,'FC 180'!BF$5)</f>
        <v>0</v>
      </c>
      <c r="BG119" s="174">
        <f>SUMIFS('C. a Pagar'!$G$7:$G$1048576,'C. a Pagar'!$D$7:$D$1048576,'FC 180'!$B119,'C. a Pagar'!$C$7:$C$1048576,'FC 180'!BG$5)</f>
        <v>0</v>
      </c>
      <c r="BH119" s="174">
        <f>SUMIFS('C. a Pagar'!$G$7:$G$1048576,'C. a Pagar'!$D$7:$D$1048576,'FC 180'!$B119,'C. a Pagar'!$C$7:$C$1048576,'FC 180'!BH$5)</f>
        <v>0</v>
      </c>
      <c r="BI119" s="174">
        <f>SUMIFS('C. a Pagar'!$G$7:$G$1048576,'C. a Pagar'!$D$7:$D$1048576,'FC 180'!$B119,'C. a Pagar'!$C$7:$C$1048576,'FC 180'!BI$5)</f>
        <v>0</v>
      </c>
      <c r="BJ119" s="174">
        <f>SUMIFS('C. a Pagar'!$G$7:$G$1048576,'C. a Pagar'!$D$7:$D$1048576,'FC 180'!$B119,'C. a Pagar'!$C$7:$C$1048576,'FC 180'!BJ$5)</f>
        <v>0</v>
      </c>
      <c r="BK119" s="174">
        <f>SUMIFS('C. a Pagar'!$G$7:$G$1048576,'C. a Pagar'!$D$7:$D$1048576,'FC 180'!$B119,'C. a Pagar'!$C$7:$C$1048576,'FC 180'!BK$5)</f>
        <v>0</v>
      </c>
      <c r="BL119" s="174">
        <f>SUMIFS('C. a Pagar'!$G$7:$G$1048576,'C. a Pagar'!$D$7:$D$1048576,'FC 180'!$B119,'C. a Pagar'!$C$7:$C$1048576,'FC 180'!BL$5)</f>
        <v>0</v>
      </c>
      <c r="BM119" s="174">
        <f>SUMIFS('C. a Pagar'!$G$7:$G$1048576,'C. a Pagar'!$D$7:$D$1048576,'FC 180'!$B119,'C. a Pagar'!$C$7:$C$1048576,'FC 180'!BM$5)</f>
        <v>0</v>
      </c>
      <c r="BN119" s="174">
        <f>SUMIFS('C. a Pagar'!$G$7:$G$1048576,'C. a Pagar'!$D$7:$D$1048576,'FC 180'!$B119,'C. a Pagar'!$C$7:$C$1048576,'FC 180'!BN$5)</f>
        <v>0</v>
      </c>
      <c r="BO119" s="179">
        <f t="shared" si="152"/>
        <v>0</v>
      </c>
      <c r="BP119" s="174"/>
      <c r="BQ119" s="174"/>
      <c r="BR119" s="174"/>
      <c r="BS119" s="174"/>
      <c r="BT119" s="174"/>
      <c r="BU119" s="174"/>
      <c r="BV119" s="174"/>
      <c r="BW119" s="174"/>
      <c r="BX119" s="174"/>
      <c r="BY119" s="174"/>
      <c r="BZ119" s="174"/>
      <c r="CA119" s="174"/>
      <c r="CB119" s="174"/>
      <c r="CC119" s="174"/>
      <c r="CD119" s="174"/>
      <c r="CE119" s="174"/>
      <c r="CF119" s="174"/>
      <c r="CG119" s="174"/>
      <c r="CH119" s="174"/>
      <c r="CI119" s="174"/>
      <c r="CJ119" s="174"/>
      <c r="CK119" s="174"/>
      <c r="CL119" s="174"/>
      <c r="CM119" s="174"/>
      <c r="CN119" s="174"/>
      <c r="CO119" s="174"/>
      <c r="CP119" s="174"/>
      <c r="CQ119" s="174"/>
      <c r="CR119" s="174"/>
      <c r="CS119" s="174"/>
      <c r="CT119" s="174"/>
      <c r="CU119" s="179">
        <f t="shared" si="153"/>
        <v>0</v>
      </c>
      <c r="CV119" s="174"/>
      <c r="CW119" s="174"/>
      <c r="CX119" s="174"/>
      <c r="CY119" s="174"/>
      <c r="CZ119" s="174"/>
      <c r="DA119" s="174"/>
      <c r="DB119" s="174"/>
      <c r="DC119" s="174"/>
      <c r="DD119" s="174"/>
      <c r="DE119" s="174"/>
      <c r="DF119" s="174"/>
      <c r="DG119" s="174"/>
      <c r="DH119" s="174"/>
      <c r="DI119" s="174"/>
      <c r="DJ119" s="174"/>
      <c r="DK119" s="174"/>
      <c r="DL119" s="174"/>
      <c r="DM119" s="174"/>
      <c r="DN119" s="174"/>
      <c r="DO119" s="174"/>
      <c r="DP119" s="174"/>
      <c r="DQ119" s="174"/>
      <c r="DR119" s="174"/>
      <c r="DS119" s="174"/>
      <c r="DT119" s="174"/>
      <c r="DU119" s="174"/>
      <c r="DV119" s="174"/>
      <c r="DW119" s="174"/>
      <c r="DX119" s="174"/>
      <c r="DY119" s="174"/>
      <c r="DZ119" s="174"/>
      <c r="EA119" s="179">
        <f t="shared" si="154"/>
        <v>0</v>
      </c>
      <c r="EB119" s="174"/>
      <c r="EC119" s="174"/>
      <c r="ED119" s="174"/>
      <c r="EE119" s="174"/>
      <c r="EF119" s="174"/>
      <c r="EG119" s="174"/>
      <c r="EH119" s="174"/>
      <c r="EI119" s="174"/>
      <c r="EJ119" s="174"/>
      <c r="EK119" s="174"/>
      <c r="EL119" s="174"/>
      <c r="EM119" s="174"/>
      <c r="EN119" s="174"/>
      <c r="EO119" s="174"/>
      <c r="EP119" s="174"/>
      <c r="EQ119" s="174"/>
      <c r="ER119" s="174"/>
      <c r="ES119" s="174"/>
      <c r="ET119" s="174"/>
      <c r="EU119" s="174"/>
      <c r="EV119" s="174"/>
      <c r="EW119" s="174"/>
      <c r="EX119" s="174"/>
      <c r="EY119" s="174"/>
      <c r="EZ119" s="174"/>
      <c r="FA119" s="174"/>
      <c r="FB119" s="174"/>
      <c r="FC119" s="174"/>
      <c r="FD119" s="179">
        <f t="shared" si="155"/>
        <v>0</v>
      </c>
      <c r="FE119" s="174"/>
      <c r="FF119" s="174"/>
      <c r="FG119" s="174"/>
      <c r="FH119" s="174"/>
      <c r="FI119" s="174"/>
      <c r="FJ119" s="174"/>
      <c r="FK119" s="174"/>
      <c r="FL119" s="174"/>
      <c r="FM119" s="174"/>
      <c r="FN119" s="174"/>
      <c r="FO119" s="174"/>
      <c r="FP119" s="174"/>
      <c r="FQ119" s="174"/>
      <c r="FR119" s="174"/>
      <c r="FS119" s="174"/>
      <c r="FT119" s="174"/>
      <c r="FU119" s="174"/>
      <c r="FV119" s="174"/>
      <c r="FW119" s="174"/>
      <c r="FX119" s="174"/>
      <c r="FY119" s="174"/>
      <c r="FZ119" s="174"/>
      <c r="GA119" s="174"/>
      <c r="GB119" s="174"/>
      <c r="GC119" s="174"/>
      <c r="GD119" s="174"/>
      <c r="GE119" s="174"/>
      <c r="GF119" s="174"/>
      <c r="GG119" s="174"/>
      <c r="GH119" s="174"/>
      <c r="GI119" s="174"/>
      <c r="GJ119" s="179">
        <f t="shared" si="156"/>
        <v>0</v>
      </c>
      <c r="GK119" s="174"/>
      <c r="GL119" s="174"/>
      <c r="GM119" s="174"/>
      <c r="GN119" s="174"/>
      <c r="GO119" s="174"/>
      <c r="GP119" s="174"/>
      <c r="GQ119" s="174"/>
      <c r="GR119" s="174"/>
      <c r="GS119" s="174"/>
      <c r="GT119" s="174"/>
      <c r="GU119" s="174"/>
      <c r="GV119" s="174"/>
      <c r="GW119" s="174"/>
      <c r="GX119" s="174"/>
      <c r="GY119" s="174"/>
      <c r="GZ119" s="174"/>
      <c r="HA119" s="174"/>
      <c r="HB119" s="174"/>
      <c r="HC119" s="174"/>
      <c r="HD119" s="174"/>
      <c r="HE119" s="174"/>
      <c r="HF119" s="174"/>
      <c r="HG119" s="174"/>
      <c r="HH119" s="174"/>
      <c r="HI119" s="174"/>
      <c r="HJ119" s="174"/>
      <c r="HK119" s="174"/>
      <c r="HL119" s="174"/>
      <c r="HM119" s="174"/>
      <c r="HN119" s="174"/>
    </row>
    <row r="120" spans="1:222" ht="16.5" hidden="1" outlineLevel="1" thickBot="1" x14ac:dyDescent="0.3">
      <c r="A120" s="53">
        <v>115</v>
      </c>
      <c r="B120" s="56" t="str">
        <f>VLOOKUP(A120,Config!$A$8:$B$176,2,0)</f>
        <v>SEGUROS GERAIS</v>
      </c>
      <c r="C120" s="57"/>
      <c r="D120" s="61"/>
      <c r="E120" s="174">
        <f>SUMIFS('C. a Pagar'!$G$7:$G$1048576,'C. a Pagar'!$D$7:$D$1048576,'FC 180'!$B120,'C. a Pagar'!$C$7:$C$1048576,'FC 180'!E$5)</f>
        <v>0</v>
      </c>
      <c r="F120" s="174">
        <f>SUMIFS('C. a Pagar'!$G$7:$G$1048576,'C. a Pagar'!$D$7:$D$1048576,'FC 180'!$B120,'C. a Pagar'!$C$7:$C$1048576,'FC 180'!F$5)</f>
        <v>0</v>
      </c>
      <c r="G120" s="174">
        <f>SUMIFS('C. a Pagar'!$G$7:$G$1048576,'C. a Pagar'!$D$7:$D$1048576,'FC 180'!$B120,'C. a Pagar'!$C$7:$C$1048576,'FC 180'!G$5)</f>
        <v>0</v>
      </c>
      <c r="H120" s="174">
        <f>SUMIFS('C. a Pagar'!$G$7:$G$1048576,'C. a Pagar'!$D$7:$D$1048576,'FC 180'!$B120,'C. a Pagar'!$C$7:$C$1048576,'FC 180'!H$5)</f>
        <v>0</v>
      </c>
      <c r="I120" s="174">
        <f>SUMIFS('C. a Pagar'!$G$7:$G$1048576,'C. a Pagar'!$D$7:$D$1048576,'FC 180'!$B120,'C. a Pagar'!$C$7:$C$1048576,'FC 180'!I$5)</f>
        <v>0</v>
      </c>
      <c r="J120" s="174">
        <f>SUMIFS('C. a Pagar'!$G$7:$G$1048576,'C. a Pagar'!$D$7:$D$1048576,'FC 180'!$B120,'C. a Pagar'!$C$7:$C$1048576,'FC 180'!J$5)</f>
        <v>0</v>
      </c>
      <c r="K120" s="174">
        <f>SUMIFS('C. a Pagar'!$G$7:$G$1048576,'C. a Pagar'!$D$7:$D$1048576,'FC 180'!$B120,'C. a Pagar'!$C$7:$C$1048576,'FC 180'!K$5)</f>
        <v>0</v>
      </c>
      <c r="L120" s="174">
        <f>SUMIFS('C. a Pagar'!$G$7:$G$1048576,'C. a Pagar'!$D$7:$D$1048576,'FC 180'!$B120,'C. a Pagar'!$C$7:$C$1048576,'FC 180'!L$5)</f>
        <v>0</v>
      </c>
      <c r="M120" s="174">
        <f>SUMIFS('C. a Pagar'!$G$7:$G$1048576,'C. a Pagar'!$D$7:$D$1048576,'FC 180'!$B120,'C. a Pagar'!$C$7:$C$1048576,'FC 180'!M$5)</f>
        <v>0</v>
      </c>
      <c r="N120" s="174">
        <f>SUMIFS('C. a Pagar'!$G$7:$G$1048576,'C. a Pagar'!$D$7:$D$1048576,'FC 180'!$B120,'C. a Pagar'!$C$7:$C$1048576,'FC 180'!N$5)</f>
        <v>0</v>
      </c>
      <c r="O120" s="174">
        <f>SUMIFS('C. a Pagar'!$G$7:$G$1048576,'C. a Pagar'!$D$7:$D$1048576,'FC 180'!$B120,'C. a Pagar'!$C$7:$C$1048576,'FC 180'!O$5)</f>
        <v>0</v>
      </c>
      <c r="P120" s="174">
        <f>SUMIFS('C. a Pagar'!$G$7:$G$1048576,'C. a Pagar'!$D$7:$D$1048576,'FC 180'!$B120,'C. a Pagar'!$C$7:$C$1048576,'FC 180'!P$5)</f>
        <v>0</v>
      </c>
      <c r="Q120" s="174">
        <f>SUMIFS('C. a Pagar'!$G$7:$G$1048576,'C. a Pagar'!$D$7:$D$1048576,'FC 180'!$B120,'C. a Pagar'!$C$7:$C$1048576,'FC 180'!Q$5)</f>
        <v>0</v>
      </c>
      <c r="R120" s="174">
        <f>SUMIFS('C. a Pagar'!$G$7:$G$1048576,'C. a Pagar'!$D$7:$D$1048576,'FC 180'!$B120,'C. a Pagar'!$C$7:$C$1048576,'FC 180'!R$5)</f>
        <v>0</v>
      </c>
      <c r="S120" s="174">
        <f>SUMIFS('C. a Pagar'!$G$7:$G$1048576,'C. a Pagar'!$D$7:$D$1048576,'FC 180'!$B120,'C. a Pagar'!$C$7:$C$1048576,'FC 180'!S$5)</f>
        <v>0</v>
      </c>
      <c r="T120" s="174">
        <f>SUMIFS('C. a Pagar'!$G$7:$G$1048576,'C. a Pagar'!$D$7:$D$1048576,'FC 180'!$B120,'C. a Pagar'!$C$7:$C$1048576,'FC 180'!T$5)</f>
        <v>0</v>
      </c>
      <c r="U120" s="174">
        <f>SUMIFS('C. a Pagar'!$G$7:$G$1048576,'C. a Pagar'!$D$7:$D$1048576,'FC 180'!$B120,'C. a Pagar'!$C$7:$C$1048576,'FC 180'!U$5)</f>
        <v>0</v>
      </c>
      <c r="V120" s="174">
        <f>SUMIFS('C. a Pagar'!$G$7:$G$1048576,'C. a Pagar'!$D$7:$D$1048576,'FC 180'!$B120,'C. a Pagar'!$C$7:$C$1048576,'FC 180'!V$5)</f>
        <v>0</v>
      </c>
      <c r="W120" s="174">
        <f>SUMIFS('C. a Pagar'!$G$7:$G$1048576,'C. a Pagar'!$D$7:$D$1048576,'FC 180'!$B120,'C. a Pagar'!$C$7:$C$1048576,'FC 180'!W$5)</f>
        <v>0</v>
      </c>
      <c r="X120" s="174">
        <f>SUMIFS('C. a Pagar'!$G$7:$G$1048576,'C. a Pagar'!$D$7:$D$1048576,'FC 180'!$B120,'C. a Pagar'!$C$7:$C$1048576,'FC 180'!X$5)</f>
        <v>0</v>
      </c>
      <c r="Y120" s="174">
        <f>SUMIFS('C. a Pagar'!$G$7:$G$1048576,'C. a Pagar'!$D$7:$D$1048576,'FC 180'!$B120,'C. a Pagar'!$C$7:$C$1048576,'FC 180'!Y$5)</f>
        <v>0</v>
      </c>
      <c r="Z120" s="174">
        <f>SUMIFS('C. a Pagar'!$G$7:$G$1048576,'C. a Pagar'!$D$7:$D$1048576,'FC 180'!$B120,'C. a Pagar'!$C$7:$C$1048576,'FC 180'!Z$5)</f>
        <v>0</v>
      </c>
      <c r="AA120" s="174">
        <f>SUMIFS('C. a Pagar'!$G$7:$G$1048576,'C. a Pagar'!$D$7:$D$1048576,'FC 180'!$B120,'C. a Pagar'!$C$7:$C$1048576,'FC 180'!AA$5)</f>
        <v>0</v>
      </c>
      <c r="AB120" s="174">
        <f>SUMIFS('C. a Pagar'!$G$7:$G$1048576,'C. a Pagar'!$D$7:$D$1048576,'FC 180'!$B120,'C. a Pagar'!$C$7:$C$1048576,'FC 180'!AB$5)</f>
        <v>0</v>
      </c>
      <c r="AC120" s="174">
        <f>SUMIFS('C. a Pagar'!$G$7:$G$1048576,'C. a Pagar'!$D$7:$D$1048576,'FC 180'!$B120,'C. a Pagar'!$C$7:$C$1048576,'FC 180'!AC$5)</f>
        <v>0</v>
      </c>
      <c r="AD120" s="174">
        <f>SUMIFS('C. a Pagar'!$G$7:$G$1048576,'C. a Pagar'!$D$7:$D$1048576,'FC 180'!$B120,'C. a Pagar'!$C$7:$C$1048576,'FC 180'!AD$5)</f>
        <v>0</v>
      </c>
      <c r="AE120" s="174">
        <f>SUMIFS('C. a Pagar'!$G$7:$G$1048576,'C. a Pagar'!$D$7:$D$1048576,'FC 180'!$B120,'C. a Pagar'!$C$7:$C$1048576,'FC 180'!AE$5)</f>
        <v>0</v>
      </c>
      <c r="AF120" s="174">
        <f>SUMIFS('C. a Pagar'!$G$7:$G$1048576,'C. a Pagar'!$D$7:$D$1048576,'FC 180'!$B120,'C. a Pagar'!$C$7:$C$1048576,'FC 180'!AF$5)</f>
        <v>0</v>
      </c>
      <c r="AG120" s="174">
        <f>SUMIFS('C. a Pagar'!$G$7:$G$1048576,'C. a Pagar'!$D$7:$D$1048576,'FC 180'!$B120,'C. a Pagar'!$C$7:$C$1048576,'FC 180'!AG$5)</f>
        <v>0</v>
      </c>
      <c r="AH120" s="174">
        <f>SUMIFS('C. a Pagar'!$G$7:$G$1048576,'C. a Pagar'!$D$7:$D$1048576,'FC 180'!$B120,'C. a Pagar'!$C$7:$C$1048576,'FC 180'!AH$5)</f>
        <v>0</v>
      </c>
      <c r="AI120" s="174">
        <f>SUMIFS('C. a Pagar'!$G$7:$G$1048576,'C. a Pagar'!$D$7:$D$1048576,'FC 180'!$B120,'C. a Pagar'!$C$7:$C$1048576,'FC 180'!AI$5)</f>
        <v>0</v>
      </c>
      <c r="AJ120" s="178">
        <f t="shared" si="157"/>
        <v>0</v>
      </c>
      <c r="AK120" s="174">
        <f>SUMIFS('C. a Pagar'!$G$7:$G$1048576,'C. a Pagar'!$D$7:$D$1048576,'FC 180'!$B120,'C. a Pagar'!$C$7:$C$1048576,'FC 180'!AK$5)</f>
        <v>0</v>
      </c>
      <c r="AL120" s="174">
        <f>SUMIFS('C. a Pagar'!$G$7:$G$1048576,'C. a Pagar'!$D$7:$D$1048576,'FC 180'!$B120,'C. a Pagar'!$C$7:$C$1048576,'FC 180'!AL$5)</f>
        <v>0</v>
      </c>
      <c r="AM120" s="174">
        <f>SUMIFS('C. a Pagar'!$G$7:$G$1048576,'C. a Pagar'!$D$7:$D$1048576,'FC 180'!$B120,'C. a Pagar'!$C$7:$C$1048576,'FC 180'!AM$5)</f>
        <v>0</v>
      </c>
      <c r="AN120" s="174">
        <f>SUMIFS('C. a Pagar'!$G$7:$G$1048576,'C. a Pagar'!$D$7:$D$1048576,'FC 180'!$B120,'C. a Pagar'!$C$7:$C$1048576,'FC 180'!AN$5)</f>
        <v>0</v>
      </c>
      <c r="AO120" s="174">
        <f>SUMIFS('C. a Pagar'!$G$7:$G$1048576,'C. a Pagar'!$D$7:$D$1048576,'FC 180'!$B120,'C. a Pagar'!$C$7:$C$1048576,'FC 180'!AO$5)</f>
        <v>0</v>
      </c>
      <c r="AP120" s="174">
        <f>SUMIFS('C. a Pagar'!$G$7:$G$1048576,'C. a Pagar'!$D$7:$D$1048576,'FC 180'!$B120,'C. a Pagar'!$C$7:$C$1048576,'FC 180'!AP$5)</f>
        <v>0</v>
      </c>
      <c r="AQ120" s="174">
        <f>SUMIFS('C. a Pagar'!$G$7:$G$1048576,'C. a Pagar'!$D$7:$D$1048576,'FC 180'!$B120,'C. a Pagar'!$C$7:$C$1048576,'FC 180'!AQ$5)</f>
        <v>0</v>
      </c>
      <c r="AR120" s="174">
        <f>SUMIFS('C. a Pagar'!$G$7:$G$1048576,'C. a Pagar'!$D$7:$D$1048576,'FC 180'!$B120,'C. a Pagar'!$C$7:$C$1048576,'FC 180'!AR$5)</f>
        <v>0</v>
      </c>
      <c r="AS120" s="174">
        <f>SUMIFS('C. a Pagar'!$G$7:$G$1048576,'C. a Pagar'!$D$7:$D$1048576,'FC 180'!$B120,'C. a Pagar'!$C$7:$C$1048576,'FC 180'!AS$5)</f>
        <v>0</v>
      </c>
      <c r="AT120" s="174">
        <f>SUMIFS('C. a Pagar'!$G$7:$G$1048576,'C. a Pagar'!$D$7:$D$1048576,'FC 180'!$B120,'C. a Pagar'!$C$7:$C$1048576,'FC 180'!AT$5)</f>
        <v>0</v>
      </c>
      <c r="AU120" s="174">
        <f>SUMIFS('C. a Pagar'!$G$7:$G$1048576,'C. a Pagar'!$D$7:$D$1048576,'FC 180'!$B120,'C. a Pagar'!$C$7:$C$1048576,'FC 180'!AU$5)</f>
        <v>0</v>
      </c>
      <c r="AV120" s="174">
        <f>SUMIFS('C. a Pagar'!$G$7:$G$1048576,'C. a Pagar'!$D$7:$D$1048576,'FC 180'!$B120,'C. a Pagar'!$C$7:$C$1048576,'FC 180'!AV$5)</f>
        <v>0</v>
      </c>
      <c r="AW120" s="174">
        <f>SUMIFS('C. a Pagar'!$G$7:$G$1048576,'C. a Pagar'!$D$7:$D$1048576,'FC 180'!$B120,'C. a Pagar'!$C$7:$C$1048576,'FC 180'!AW$5)</f>
        <v>0</v>
      </c>
      <c r="AX120" s="174">
        <f>SUMIFS('C. a Pagar'!$G$7:$G$1048576,'C. a Pagar'!$D$7:$D$1048576,'FC 180'!$B120,'C. a Pagar'!$C$7:$C$1048576,'FC 180'!AX$5)</f>
        <v>0</v>
      </c>
      <c r="AY120" s="174">
        <f>SUMIFS('C. a Pagar'!$G$7:$G$1048576,'C. a Pagar'!$D$7:$D$1048576,'FC 180'!$B120,'C. a Pagar'!$C$7:$C$1048576,'FC 180'!AY$5)</f>
        <v>0</v>
      </c>
      <c r="AZ120" s="174">
        <f>SUMIFS('C. a Pagar'!$G$7:$G$1048576,'C. a Pagar'!$D$7:$D$1048576,'FC 180'!$B120,'C. a Pagar'!$C$7:$C$1048576,'FC 180'!AZ$5)</f>
        <v>0</v>
      </c>
      <c r="BA120" s="174">
        <f>SUMIFS('C. a Pagar'!$G$7:$G$1048576,'C. a Pagar'!$D$7:$D$1048576,'FC 180'!$B120,'C. a Pagar'!$C$7:$C$1048576,'FC 180'!BA$5)</f>
        <v>0</v>
      </c>
      <c r="BB120" s="174">
        <f>SUMIFS('C. a Pagar'!$G$7:$G$1048576,'C. a Pagar'!$D$7:$D$1048576,'FC 180'!$B120,'C. a Pagar'!$C$7:$C$1048576,'FC 180'!BB$5)</f>
        <v>0</v>
      </c>
      <c r="BC120" s="174">
        <f>SUMIFS('C. a Pagar'!$G$7:$G$1048576,'C. a Pagar'!$D$7:$D$1048576,'FC 180'!$B120,'C. a Pagar'!$C$7:$C$1048576,'FC 180'!BC$5)</f>
        <v>0</v>
      </c>
      <c r="BD120" s="174">
        <f>SUMIFS('C. a Pagar'!$G$7:$G$1048576,'C. a Pagar'!$D$7:$D$1048576,'FC 180'!$B120,'C. a Pagar'!$C$7:$C$1048576,'FC 180'!BD$5)</f>
        <v>0</v>
      </c>
      <c r="BE120" s="174">
        <f>SUMIFS('C. a Pagar'!$G$7:$G$1048576,'C. a Pagar'!$D$7:$D$1048576,'FC 180'!$B120,'C. a Pagar'!$C$7:$C$1048576,'FC 180'!BE$5)</f>
        <v>0</v>
      </c>
      <c r="BF120" s="174">
        <f>SUMIFS('C. a Pagar'!$G$7:$G$1048576,'C. a Pagar'!$D$7:$D$1048576,'FC 180'!$B120,'C. a Pagar'!$C$7:$C$1048576,'FC 180'!BF$5)</f>
        <v>0</v>
      </c>
      <c r="BG120" s="174">
        <f>SUMIFS('C. a Pagar'!$G$7:$G$1048576,'C. a Pagar'!$D$7:$D$1048576,'FC 180'!$B120,'C. a Pagar'!$C$7:$C$1048576,'FC 180'!BG$5)</f>
        <v>0</v>
      </c>
      <c r="BH120" s="174">
        <f>SUMIFS('C. a Pagar'!$G$7:$G$1048576,'C. a Pagar'!$D$7:$D$1048576,'FC 180'!$B120,'C. a Pagar'!$C$7:$C$1048576,'FC 180'!BH$5)</f>
        <v>0</v>
      </c>
      <c r="BI120" s="174">
        <f>SUMIFS('C. a Pagar'!$G$7:$G$1048576,'C. a Pagar'!$D$7:$D$1048576,'FC 180'!$B120,'C. a Pagar'!$C$7:$C$1048576,'FC 180'!BI$5)</f>
        <v>0</v>
      </c>
      <c r="BJ120" s="174">
        <f>SUMIFS('C. a Pagar'!$G$7:$G$1048576,'C. a Pagar'!$D$7:$D$1048576,'FC 180'!$B120,'C. a Pagar'!$C$7:$C$1048576,'FC 180'!BJ$5)</f>
        <v>0</v>
      </c>
      <c r="BK120" s="174">
        <f>SUMIFS('C. a Pagar'!$G$7:$G$1048576,'C. a Pagar'!$D$7:$D$1048576,'FC 180'!$B120,'C. a Pagar'!$C$7:$C$1048576,'FC 180'!BK$5)</f>
        <v>0</v>
      </c>
      <c r="BL120" s="174">
        <f>SUMIFS('C. a Pagar'!$G$7:$G$1048576,'C. a Pagar'!$D$7:$D$1048576,'FC 180'!$B120,'C. a Pagar'!$C$7:$C$1048576,'FC 180'!BL$5)</f>
        <v>0</v>
      </c>
      <c r="BM120" s="174">
        <f>SUMIFS('C. a Pagar'!$G$7:$G$1048576,'C. a Pagar'!$D$7:$D$1048576,'FC 180'!$B120,'C. a Pagar'!$C$7:$C$1048576,'FC 180'!BM$5)</f>
        <v>0</v>
      </c>
      <c r="BN120" s="174">
        <f>SUMIFS('C. a Pagar'!$G$7:$G$1048576,'C. a Pagar'!$D$7:$D$1048576,'FC 180'!$B120,'C. a Pagar'!$C$7:$C$1048576,'FC 180'!BN$5)</f>
        <v>0</v>
      </c>
      <c r="BO120" s="179">
        <f t="shared" si="152"/>
        <v>0</v>
      </c>
      <c r="BP120" s="174"/>
      <c r="BQ120" s="174"/>
      <c r="BR120" s="174"/>
      <c r="BS120" s="174"/>
      <c r="BT120" s="174"/>
      <c r="BU120" s="174"/>
      <c r="BV120" s="174"/>
      <c r="BW120" s="174"/>
      <c r="BX120" s="174"/>
      <c r="BY120" s="174"/>
      <c r="BZ120" s="174"/>
      <c r="CA120" s="174"/>
      <c r="CB120" s="174"/>
      <c r="CC120" s="174"/>
      <c r="CD120" s="174"/>
      <c r="CE120" s="174"/>
      <c r="CF120" s="174"/>
      <c r="CG120" s="174"/>
      <c r="CH120" s="174"/>
      <c r="CI120" s="174"/>
      <c r="CJ120" s="174"/>
      <c r="CK120" s="174"/>
      <c r="CL120" s="174"/>
      <c r="CM120" s="174"/>
      <c r="CN120" s="174"/>
      <c r="CO120" s="174"/>
      <c r="CP120" s="174"/>
      <c r="CQ120" s="174"/>
      <c r="CR120" s="174"/>
      <c r="CS120" s="174"/>
      <c r="CT120" s="174"/>
      <c r="CU120" s="179">
        <f t="shared" si="153"/>
        <v>0</v>
      </c>
      <c r="CV120" s="174"/>
      <c r="CW120" s="174"/>
      <c r="CX120" s="174"/>
      <c r="CY120" s="174"/>
      <c r="CZ120" s="174"/>
      <c r="DA120" s="174"/>
      <c r="DB120" s="174"/>
      <c r="DC120" s="174"/>
      <c r="DD120" s="174"/>
      <c r="DE120" s="174"/>
      <c r="DF120" s="174"/>
      <c r="DG120" s="174"/>
      <c r="DH120" s="174"/>
      <c r="DI120" s="174"/>
      <c r="DJ120" s="174"/>
      <c r="DK120" s="174"/>
      <c r="DL120" s="174"/>
      <c r="DM120" s="174"/>
      <c r="DN120" s="174"/>
      <c r="DO120" s="174"/>
      <c r="DP120" s="174"/>
      <c r="DQ120" s="174"/>
      <c r="DR120" s="174"/>
      <c r="DS120" s="174"/>
      <c r="DT120" s="174"/>
      <c r="DU120" s="174"/>
      <c r="DV120" s="174"/>
      <c r="DW120" s="174"/>
      <c r="DX120" s="174"/>
      <c r="DY120" s="174"/>
      <c r="DZ120" s="174"/>
      <c r="EA120" s="179">
        <f t="shared" si="154"/>
        <v>0</v>
      </c>
      <c r="EB120" s="174"/>
      <c r="EC120" s="174"/>
      <c r="ED120" s="174"/>
      <c r="EE120" s="174"/>
      <c r="EF120" s="174"/>
      <c r="EG120" s="174"/>
      <c r="EH120" s="174"/>
      <c r="EI120" s="174"/>
      <c r="EJ120" s="174"/>
      <c r="EK120" s="174"/>
      <c r="EL120" s="174"/>
      <c r="EM120" s="174"/>
      <c r="EN120" s="174"/>
      <c r="EO120" s="174"/>
      <c r="EP120" s="174"/>
      <c r="EQ120" s="174"/>
      <c r="ER120" s="174"/>
      <c r="ES120" s="174"/>
      <c r="ET120" s="174"/>
      <c r="EU120" s="174"/>
      <c r="EV120" s="174"/>
      <c r="EW120" s="174"/>
      <c r="EX120" s="174"/>
      <c r="EY120" s="174"/>
      <c r="EZ120" s="174"/>
      <c r="FA120" s="174"/>
      <c r="FB120" s="174"/>
      <c r="FC120" s="174"/>
      <c r="FD120" s="179">
        <f t="shared" si="155"/>
        <v>0</v>
      </c>
      <c r="FE120" s="174"/>
      <c r="FF120" s="174"/>
      <c r="FG120" s="174"/>
      <c r="FH120" s="174"/>
      <c r="FI120" s="174"/>
      <c r="FJ120" s="174"/>
      <c r="FK120" s="174"/>
      <c r="FL120" s="174"/>
      <c r="FM120" s="174"/>
      <c r="FN120" s="174"/>
      <c r="FO120" s="174"/>
      <c r="FP120" s="174"/>
      <c r="FQ120" s="174"/>
      <c r="FR120" s="174"/>
      <c r="FS120" s="174"/>
      <c r="FT120" s="174"/>
      <c r="FU120" s="174"/>
      <c r="FV120" s="174"/>
      <c r="FW120" s="174"/>
      <c r="FX120" s="174"/>
      <c r="FY120" s="174"/>
      <c r="FZ120" s="174"/>
      <c r="GA120" s="174"/>
      <c r="GB120" s="174"/>
      <c r="GC120" s="174"/>
      <c r="GD120" s="174"/>
      <c r="GE120" s="174"/>
      <c r="GF120" s="174"/>
      <c r="GG120" s="174"/>
      <c r="GH120" s="174"/>
      <c r="GI120" s="174"/>
      <c r="GJ120" s="179">
        <f t="shared" si="156"/>
        <v>0</v>
      </c>
      <c r="GK120" s="174"/>
      <c r="GL120" s="174"/>
      <c r="GM120" s="174"/>
      <c r="GN120" s="174"/>
      <c r="GO120" s="174"/>
      <c r="GP120" s="174"/>
      <c r="GQ120" s="174"/>
      <c r="GR120" s="174"/>
      <c r="GS120" s="174"/>
      <c r="GT120" s="174"/>
      <c r="GU120" s="174"/>
      <c r="GV120" s="174"/>
      <c r="GW120" s="174"/>
      <c r="GX120" s="174"/>
      <c r="GY120" s="174"/>
      <c r="GZ120" s="174"/>
      <c r="HA120" s="174"/>
      <c r="HB120" s="174"/>
      <c r="HC120" s="174"/>
      <c r="HD120" s="174"/>
      <c r="HE120" s="174"/>
      <c r="HF120" s="174"/>
      <c r="HG120" s="174"/>
      <c r="HH120" s="174"/>
      <c r="HI120" s="174"/>
      <c r="HJ120" s="174"/>
      <c r="HK120" s="174"/>
      <c r="HL120" s="174"/>
      <c r="HM120" s="174"/>
      <c r="HN120" s="174"/>
    </row>
    <row r="121" spans="1:222" ht="16.5" hidden="1" outlineLevel="1" thickBot="1" x14ac:dyDescent="0.3">
      <c r="A121" s="53">
        <v>116</v>
      </c>
      <c r="B121" s="56" t="str">
        <f>VLOOKUP(A121,Config!$A$8:$B$176,2,0)</f>
        <v>TARIFAS BANCÁRIAS</v>
      </c>
      <c r="C121" s="57"/>
      <c r="D121" s="61"/>
      <c r="E121" s="174">
        <f>SUMIFS('C. a Pagar'!$G$7:$G$1048576,'C. a Pagar'!$D$7:$D$1048576,'FC 180'!$B121,'C. a Pagar'!$C$7:$C$1048576,'FC 180'!E$5)</f>
        <v>0</v>
      </c>
      <c r="F121" s="174">
        <f>SUMIFS('C. a Pagar'!$G$7:$G$1048576,'C. a Pagar'!$D$7:$D$1048576,'FC 180'!$B121,'C. a Pagar'!$C$7:$C$1048576,'FC 180'!F$5)</f>
        <v>0</v>
      </c>
      <c r="G121" s="174">
        <f>SUMIFS('C. a Pagar'!$G$7:$G$1048576,'C. a Pagar'!$D$7:$D$1048576,'FC 180'!$B121,'C. a Pagar'!$C$7:$C$1048576,'FC 180'!G$5)</f>
        <v>0</v>
      </c>
      <c r="H121" s="174">
        <f>SUMIFS('C. a Pagar'!$G$7:$G$1048576,'C. a Pagar'!$D$7:$D$1048576,'FC 180'!$B121,'C. a Pagar'!$C$7:$C$1048576,'FC 180'!H$5)</f>
        <v>0</v>
      </c>
      <c r="I121" s="174">
        <f>SUMIFS('C. a Pagar'!$G$7:$G$1048576,'C. a Pagar'!$D$7:$D$1048576,'FC 180'!$B121,'C. a Pagar'!$C$7:$C$1048576,'FC 180'!I$5)</f>
        <v>0</v>
      </c>
      <c r="J121" s="174">
        <f>SUMIFS('C. a Pagar'!$G$7:$G$1048576,'C. a Pagar'!$D$7:$D$1048576,'FC 180'!$B121,'C. a Pagar'!$C$7:$C$1048576,'FC 180'!J$5)</f>
        <v>0</v>
      </c>
      <c r="K121" s="174">
        <f>SUMIFS('C. a Pagar'!$G$7:$G$1048576,'C. a Pagar'!$D$7:$D$1048576,'FC 180'!$B121,'C. a Pagar'!$C$7:$C$1048576,'FC 180'!K$5)</f>
        <v>0</v>
      </c>
      <c r="L121" s="174">
        <f>SUMIFS('C. a Pagar'!$G$7:$G$1048576,'C. a Pagar'!$D$7:$D$1048576,'FC 180'!$B121,'C. a Pagar'!$C$7:$C$1048576,'FC 180'!L$5)</f>
        <v>0</v>
      </c>
      <c r="M121" s="174">
        <f>SUMIFS('C. a Pagar'!$G$7:$G$1048576,'C. a Pagar'!$D$7:$D$1048576,'FC 180'!$B121,'C. a Pagar'!$C$7:$C$1048576,'FC 180'!M$5)</f>
        <v>0</v>
      </c>
      <c r="N121" s="174">
        <f>SUMIFS('C. a Pagar'!$G$7:$G$1048576,'C. a Pagar'!$D$7:$D$1048576,'FC 180'!$B121,'C. a Pagar'!$C$7:$C$1048576,'FC 180'!N$5)</f>
        <v>0</v>
      </c>
      <c r="O121" s="174">
        <f>SUMIFS('C. a Pagar'!$G$7:$G$1048576,'C. a Pagar'!$D$7:$D$1048576,'FC 180'!$B121,'C. a Pagar'!$C$7:$C$1048576,'FC 180'!O$5)</f>
        <v>0</v>
      </c>
      <c r="P121" s="174">
        <f>SUMIFS('C. a Pagar'!$G$7:$G$1048576,'C. a Pagar'!$D$7:$D$1048576,'FC 180'!$B121,'C. a Pagar'!$C$7:$C$1048576,'FC 180'!P$5)</f>
        <v>0</v>
      </c>
      <c r="Q121" s="174">
        <f>SUMIFS('C. a Pagar'!$G$7:$G$1048576,'C. a Pagar'!$D$7:$D$1048576,'FC 180'!$B121,'C. a Pagar'!$C$7:$C$1048576,'FC 180'!Q$5)</f>
        <v>0</v>
      </c>
      <c r="R121" s="174">
        <f>SUMIFS('C. a Pagar'!$G$7:$G$1048576,'C. a Pagar'!$D$7:$D$1048576,'FC 180'!$B121,'C. a Pagar'!$C$7:$C$1048576,'FC 180'!R$5)</f>
        <v>0</v>
      </c>
      <c r="S121" s="174">
        <f>SUMIFS('C. a Pagar'!$G$7:$G$1048576,'C. a Pagar'!$D$7:$D$1048576,'FC 180'!$B121,'C. a Pagar'!$C$7:$C$1048576,'FC 180'!S$5)</f>
        <v>0</v>
      </c>
      <c r="T121" s="174">
        <f>SUMIFS('C. a Pagar'!$G$7:$G$1048576,'C. a Pagar'!$D$7:$D$1048576,'FC 180'!$B121,'C. a Pagar'!$C$7:$C$1048576,'FC 180'!T$5)</f>
        <v>0</v>
      </c>
      <c r="U121" s="174">
        <f>SUMIFS('C. a Pagar'!$G$7:$G$1048576,'C. a Pagar'!$D$7:$D$1048576,'FC 180'!$B121,'C. a Pagar'!$C$7:$C$1048576,'FC 180'!U$5)</f>
        <v>0</v>
      </c>
      <c r="V121" s="174">
        <f>SUMIFS('C. a Pagar'!$G$7:$G$1048576,'C. a Pagar'!$D$7:$D$1048576,'FC 180'!$B121,'C. a Pagar'!$C$7:$C$1048576,'FC 180'!V$5)</f>
        <v>0</v>
      </c>
      <c r="W121" s="174">
        <f>SUMIFS('C. a Pagar'!$G$7:$G$1048576,'C. a Pagar'!$D$7:$D$1048576,'FC 180'!$B121,'C. a Pagar'!$C$7:$C$1048576,'FC 180'!W$5)</f>
        <v>0</v>
      </c>
      <c r="X121" s="174">
        <f>SUMIFS('C. a Pagar'!$G$7:$G$1048576,'C. a Pagar'!$D$7:$D$1048576,'FC 180'!$B121,'C. a Pagar'!$C$7:$C$1048576,'FC 180'!X$5)</f>
        <v>0</v>
      </c>
      <c r="Y121" s="174">
        <f>SUMIFS('C. a Pagar'!$G$7:$G$1048576,'C. a Pagar'!$D$7:$D$1048576,'FC 180'!$B121,'C. a Pagar'!$C$7:$C$1048576,'FC 180'!Y$5)</f>
        <v>0</v>
      </c>
      <c r="Z121" s="174">
        <f>SUMIFS('C. a Pagar'!$G$7:$G$1048576,'C. a Pagar'!$D$7:$D$1048576,'FC 180'!$B121,'C. a Pagar'!$C$7:$C$1048576,'FC 180'!Z$5)</f>
        <v>0</v>
      </c>
      <c r="AA121" s="174">
        <f>SUMIFS('C. a Pagar'!$G$7:$G$1048576,'C. a Pagar'!$D$7:$D$1048576,'FC 180'!$B121,'C. a Pagar'!$C$7:$C$1048576,'FC 180'!AA$5)</f>
        <v>0</v>
      </c>
      <c r="AB121" s="174">
        <f>SUMIFS('C. a Pagar'!$G$7:$G$1048576,'C. a Pagar'!$D$7:$D$1048576,'FC 180'!$B121,'C. a Pagar'!$C$7:$C$1048576,'FC 180'!AB$5)</f>
        <v>0</v>
      </c>
      <c r="AC121" s="174">
        <f>SUMIFS('C. a Pagar'!$G$7:$G$1048576,'C. a Pagar'!$D$7:$D$1048576,'FC 180'!$B121,'C. a Pagar'!$C$7:$C$1048576,'FC 180'!AC$5)</f>
        <v>0</v>
      </c>
      <c r="AD121" s="174">
        <f>SUMIFS('C. a Pagar'!$G$7:$G$1048576,'C. a Pagar'!$D$7:$D$1048576,'FC 180'!$B121,'C. a Pagar'!$C$7:$C$1048576,'FC 180'!AD$5)</f>
        <v>0</v>
      </c>
      <c r="AE121" s="174">
        <f>SUMIFS('C. a Pagar'!$G$7:$G$1048576,'C. a Pagar'!$D$7:$D$1048576,'FC 180'!$B121,'C. a Pagar'!$C$7:$C$1048576,'FC 180'!AE$5)</f>
        <v>0</v>
      </c>
      <c r="AF121" s="174">
        <f>SUMIFS('C. a Pagar'!$G$7:$G$1048576,'C. a Pagar'!$D$7:$D$1048576,'FC 180'!$B121,'C. a Pagar'!$C$7:$C$1048576,'FC 180'!AF$5)</f>
        <v>0</v>
      </c>
      <c r="AG121" s="174">
        <f>SUMIFS('C. a Pagar'!$G$7:$G$1048576,'C. a Pagar'!$D$7:$D$1048576,'FC 180'!$B121,'C. a Pagar'!$C$7:$C$1048576,'FC 180'!AG$5)</f>
        <v>0</v>
      </c>
      <c r="AH121" s="174">
        <f>SUMIFS('C. a Pagar'!$G$7:$G$1048576,'C. a Pagar'!$D$7:$D$1048576,'FC 180'!$B121,'C. a Pagar'!$C$7:$C$1048576,'FC 180'!AH$5)</f>
        <v>0</v>
      </c>
      <c r="AI121" s="174">
        <f>SUMIFS('C. a Pagar'!$G$7:$G$1048576,'C. a Pagar'!$D$7:$D$1048576,'FC 180'!$B121,'C. a Pagar'!$C$7:$C$1048576,'FC 180'!AI$5)</f>
        <v>0</v>
      </c>
      <c r="AJ121" s="178">
        <f t="shared" si="157"/>
        <v>0</v>
      </c>
      <c r="AK121" s="174">
        <f>SUMIFS('C. a Pagar'!$G$7:$G$1048576,'C. a Pagar'!$D$7:$D$1048576,'FC 180'!$B121,'C. a Pagar'!$C$7:$C$1048576,'FC 180'!AK$5)</f>
        <v>0</v>
      </c>
      <c r="AL121" s="174">
        <f>SUMIFS('C. a Pagar'!$G$7:$G$1048576,'C. a Pagar'!$D$7:$D$1048576,'FC 180'!$B121,'C. a Pagar'!$C$7:$C$1048576,'FC 180'!AL$5)</f>
        <v>0</v>
      </c>
      <c r="AM121" s="174">
        <f>SUMIFS('C. a Pagar'!$G$7:$G$1048576,'C. a Pagar'!$D$7:$D$1048576,'FC 180'!$B121,'C. a Pagar'!$C$7:$C$1048576,'FC 180'!AM$5)</f>
        <v>0</v>
      </c>
      <c r="AN121" s="174">
        <f>SUMIFS('C. a Pagar'!$G$7:$G$1048576,'C. a Pagar'!$D$7:$D$1048576,'FC 180'!$B121,'C. a Pagar'!$C$7:$C$1048576,'FC 180'!AN$5)</f>
        <v>0</v>
      </c>
      <c r="AO121" s="174">
        <f>SUMIFS('C. a Pagar'!$G$7:$G$1048576,'C. a Pagar'!$D$7:$D$1048576,'FC 180'!$B121,'C. a Pagar'!$C$7:$C$1048576,'FC 180'!AO$5)</f>
        <v>0</v>
      </c>
      <c r="AP121" s="174">
        <f>SUMIFS('C. a Pagar'!$G$7:$G$1048576,'C. a Pagar'!$D$7:$D$1048576,'FC 180'!$B121,'C. a Pagar'!$C$7:$C$1048576,'FC 180'!AP$5)</f>
        <v>0</v>
      </c>
      <c r="AQ121" s="174">
        <f>SUMIFS('C. a Pagar'!$G$7:$G$1048576,'C. a Pagar'!$D$7:$D$1048576,'FC 180'!$B121,'C. a Pagar'!$C$7:$C$1048576,'FC 180'!AQ$5)</f>
        <v>0</v>
      </c>
      <c r="AR121" s="174">
        <f>SUMIFS('C. a Pagar'!$G$7:$G$1048576,'C. a Pagar'!$D$7:$D$1048576,'FC 180'!$B121,'C. a Pagar'!$C$7:$C$1048576,'FC 180'!AR$5)</f>
        <v>0</v>
      </c>
      <c r="AS121" s="174">
        <f>SUMIFS('C. a Pagar'!$G$7:$G$1048576,'C. a Pagar'!$D$7:$D$1048576,'FC 180'!$B121,'C. a Pagar'!$C$7:$C$1048576,'FC 180'!AS$5)</f>
        <v>0</v>
      </c>
      <c r="AT121" s="174">
        <f>SUMIFS('C. a Pagar'!$G$7:$G$1048576,'C. a Pagar'!$D$7:$D$1048576,'FC 180'!$B121,'C. a Pagar'!$C$7:$C$1048576,'FC 180'!AT$5)</f>
        <v>0</v>
      </c>
      <c r="AU121" s="174">
        <f>SUMIFS('C. a Pagar'!$G$7:$G$1048576,'C. a Pagar'!$D$7:$D$1048576,'FC 180'!$B121,'C. a Pagar'!$C$7:$C$1048576,'FC 180'!AU$5)</f>
        <v>0</v>
      </c>
      <c r="AV121" s="174">
        <f>SUMIFS('C. a Pagar'!$G$7:$G$1048576,'C. a Pagar'!$D$7:$D$1048576,'FC 180'!$B121,'C. a Pagar'!$C$7:$C$1048576,'FC 180'!AV$5)</f>
        <v>0</v>
      </c>
      <c r="AW121" s="174">
        <f>SUMIFS('C. a Pagar'!$G$7:$G$1048576,'C. a Pagar'!$D$7:$D$1048576,'FC 180'!$B121,'C. a Pagar'!$C$7:$C$1048576,'FC 180'!AW$5)</f>
        <v>0</v>
      </c>
      <c r="AX121" s="174">
        <f>SUMIFS('C. a Pagar'!$G$7:$G$1048576,'C. a Pagar'!$D$7:$D$1048576,'FC 180'!$B121,'C. a Pagar'!$C$7:$C$1048576,'FC 180'!AX$5)</f>
        <v>0</v>
      </c>
      <c r="AY121" s="174">
        <f>SUMIFS('C. a Pagar'!$G$7:$G$1048576,'C. a Pagar'!$D$7:$D$1048576,'FC 180'!$B121,'C. a Pagar'!$C$7:$C$1048576,'FC 180'!AY$5)</f>
        <v>0</v>
      </c>
      <c r="AZ121" s="174">
        <f>SUMIFS('C. a Pagar'!$G$7:$G$1048576,'C. a Pagar'!$D$7:$D$1048576,'FC 180'!$B121,'C. a Pagar'!$C$7:$C$1048576,'FC 180'!AZ$5)</f>
        <v>0</v>
      </c>
      <c r="BA121" s="174">
        <f>SUMIFS('C. a Pagar'!$G$7:$G$1048576,'C. a Pagar'!$D$7:$D$1048576,'FC 180'!$B121,'C. a Pagar'!$C$7:$C$1048576,'FC 180'!BA$5)</f>
        <v>0</v>
      </c>
      <c r="BB121" s="174">
        <f>SUMIFS('C. a Pagar'!$G$7:$G$1048576,'C. a Pagar'!$D$7:$D$1048576,'FC 180'!$B121,'C. a Pagar'!$C$7:$C$1048576,'FC 180'!BB$5)</f>
        <v>0</v>
      </c>
      <c r="BC121" s="174">
        <f>SUMIFS('C. a Pagar'!$G$7:$G$1048576,'C. a Pagar'!$D$7:$D$1048576,'FC 180'!$B121,'C. a Pagar'!$C$7:$C$1048576,'FC 180'!BC$5)</f>
        <v>0</v>
      </c>
      <c r="BD121" s="174">
        <f>SUMIFS('C. a Pagar'!$G$7:$G$1048576,'C. a Pagar'!$D$7:$D$1048576,'FC 180'!$B121,'C. a Pagar'!$C$7:$C$1048576,'FC 180'!BD$5)</f>
        <v>0</v>
      </c>
      <c r="BE121" s="174">
        <f>SUMIFS('C. a Pagar'!$G$7:$G$1048576,'C. a Pagar'!$D$7:$D$1048576,'FC 180'!$B121,'C. a Pagar'!$C$7:$C$1048576,'FC 180'!BE$5)</f>
        <v>0</v>
      </c>
      <c r="BF121" s="174">
        <f>SUMIFS('C. a Pagar'!$G$7:$G$1048576,'C. a Pagar'!$D$7:$D$1048576,'FC 180'!$B121,'C. a Pagar'!$C$7:$C$1048576,'FC 180'!BF$5)</f>
        <v>0</v>
      </c>
      <c r="BG121" s="174">
        <f>SUMIFS('C. a Pagar'!$G$7:$G$1048576,'C. a Pagar'!$D$7:$D$1048576,'FC 180'!$B121,'C. a Pagar'!$C$7:$C$1048576,'FC 180'!BG$5)</f>
        <v>0</v>
      </c>
      <c r="BH121" s="174">
        <f>SUMIFS('C. a Pagar'!$G$7:$G$1048576,'C. a Pagar'!$D$7:$D$1048576,'FC 180'!$B121,'C. a Pagar'!$C$7:$C$1048576,'FC 180'!BH$5)</f>
        <v>0</v>
      </c>
      <c r="BI121" s="174">
        <f>SUMIFS('C. a Pagar'!$G$7:$G$1048576,'C. a Pagar'!$D$7:$D$1048576,'FC 180'!$B121,'C. a Pagar'!$C$7:$C$1048576,'FC 180'!BI$5)</f>
        <v>0</v>
      </c>
      <c r="BJ121" s="174">
        <f>SUMIFS('C. a Pagar'!$G$7:$G$1048576,'C. a Pagar'!$D$7:$D$1048576,'FC 180'!$B121,'C. a Pagar'!$C$7:$C$1048576,'FC 180'!BJ$5)</f>
        <v>0</v>
      </c>
      <c r="BK121" s="174">
        <f>SUMIFS('C. a Pagar'!$G$7:$G$1048576,'C. a Pagar'!$D$7:$D$1048576,'FC 180'!$B121,'C. a Pagar'!$C$7:$C$1048576,'FC 180'!BK$5)</f>
        <v>0</v>
      </c>
      <c r="BL121" s="174">
        <f>SUMIFS('C. a Pagar'!$G$7:$G$1048576,'C. a Pagar'!$D$7:$D$1048576,'FC 180'!$B121,'C. a Pagar'!$C$7:$C$1048576,'FC 180'!BL$5)</f>
        <v>0</v>
      </c>
      <c r="BM121" s="174">
        <f>SUMIFS('C. a Pagar'!$G$7:$G$1048576,'C. a Pagar'!$D$7:$D$1048576,'FC 180'!$B121,'C. a Pagar'!$C$7:$C$1048576,'FC 180'!BM$5)</f>
        <v>0</v>
      </c>
      <c r="BN121" s="174">
        <f>SUMIFS('C. a Pagar'!$G$7:$G$1048576,'C. a Pagar'!$D$7:$D$1048576,'FC 180'!$B121,'C. a Pagar'!$C$7:$C$1048576,'FC 180'!BN$5)</f>
        <v>0</v>
      </c>
      <c r="BO121" s="179">
        <f t="shared" si="152"/>
        <v>0</v>
      </c>
      <c r="BP121" s="174"/>
      <c r="BQ121" s="174"/>
      <c r="BR121" s="174"/>
      <c r="BS121" s="174"/>
      <c r="BT121" s="174"/>
      <c r="BU121" s="174"/>
      <c r="BV121" s="174"/>
      <c r="BW121" s="174"/>
      <c r="BX121" s="174"/>
      <c r="BY121" s="174"/>
      <c r="BZ121" s="174"/>
      <c r="CA121" s="174"/>
      <c r="CB121" s="174"/>
      <c r="CC121" s="174"/>
      <c r="CD121" s="174"/>
      <c r="CE121" s="174"/>
      <c r="CF121" s="174"/>
      <c r="CG121" s="174"/>
      <c r="CH121" s="174"/>
      <c r="CI121" s="174"/>
      <c r="CJ121" s="174"/>
      <c r="CK121" s="174"/>
      <c r="CL121" s="174"/>
      <c r="CM121" s="174"/>
      <c r="CN121" s="174"/>
      <c r="CO121" s="174"/>
      <c r="CP121" s="174"/>
      <c r="CQ121" s="174"/>
      <c r="CR121" s="174"/>
      <c r="CS121" s="174"/>
      <c r="CT121" s="174"/>
      <c r="CU121" s="179">
        <f t="shared" si="153"/>
        <v>0</v>
      </c>
      <c r="CV121" s="174"/>
      <c r="CW121" s="174"/>
      <c r="CX121" s="174"/>
      <c r="CY121" s="174"/>
      <c r="CZ121" s="174"/>
      <c r="DA121" s="174"/>
      <c r="DB121" s="174"/>
      <c r="DC121" s="174"/>
      <c r="DD121" s="174"/>
      <c r="DE121" s="174"/>
      <c r="DF121" s="174"/>
      <c r="DG121" s="174"/>
      <c r="DH121" s="174"/>
      <c r="DI121" s="174"/>
      <c r="DJ121" s="174"/>
      <c r="DK121" s="174"/>
      <c r="DL121" s="174"/>
      <c r="DM121" s="174"/>
      <c r="DN121" s="174"/>
      <c r="DO121" s="174"/>
      <c r="DP121" s="174"/>
      <c r="DQ121" s="174"/>
      <c r="DR121" s="174"/>
      <c r="DS121" s="174"/>
      <c r="DT121" s="174"/>
      <c r="DU121" s="174"/>
      <c r="DV121" s="174"/>
      <c r="DW121" s="174"/>
      <c r="DX121" s="174"/>
      <c r="DY121" s="174"/>
      <c r="DZ121" s="174"/>
      <c r="EA121" s="179">
        <f t="shared" si="154"/>
        <v>0</v>
      </c>
      <c r="EB121" s="174"/>
      <c r="EC121" s="174"/>
      <c r="ED121" s="174"/>
      <c r="EE121" s="174"/>
      <c r="EF121" s="174"/>
      <c r="EG121" s="174"/>
      <c r="EH121" s="174"/>
      <c r="EI121" s="174"/>
      <c r="EJ121" s="174"/>
      <c r="EK121" s="174"/>
      <c r="EL121" s="174"/>
      <c r="EM121" s="174"/>
      <c r="EN121" s="174"/>
      <c r="EO121" s="174"/>
      <c r="EP121" s="174"/>
      <c r="EQ121" s="174"/>
      <c r="ER121" s="174"/>
      <c r="ES121" s="174"/>
      <c r="ET121" s="174"/>
      <c r="EU121" s="174"/>
      <c r="EV121" s="174"/>
      <c r="EW121" s="174"/>
      <c r="EX121" s="174"/>
      <c r="EY121" s="174"/>
      <c r="EZ121" s="174"/>
      <c r="FA121" s="174"/>
      <c r="FB121" s="174"/>
      <c r="FC121" s="174"/>
      <c r="FD121" s="179">
        <f t="shared" si="155"/>
        <v>0</v>
      </c>
      <c r="FE121" s="174"/>
      <c r="FF121" s="174"/>
      <c r="FG121" s="174"/>
      <c r="FH121" s="174"/>
      <c r="FI121" s="174"/>
      <c r="FJ121" s="174"/>
      <c r="FK121" s="174"/>
      <c r="FL121" s="174"/>
      <c r="FM121" s="174"/>
      <c r="FN121" s="174"/>
      <c r="FO121" s="174"/>
      <c r="FP121" s="174"/>
      <c r="FQ121" s="174"/>
      <c r="FR121" s="174"/>
      <c r="FS121" s="174"/>
      <c r="FT121" s="174"/>
      <c r="FU121" s="174"/>
      <c r="FV121" s="174"/>
      <c r="FW121" s="174"/>
      <c r="FX121" s="174"/>
      <c r="FY121" s="174"/>
      <c r="FZ121" s="174"/>
      <c r="GA121" s="174"/>
      <c r="GB121" s="174"/>
      <c r="GC121" s="174"/>
      <c r="GD121" s="174"/>
      <c r="GE121" s="174"/>
      <c r="GF121" s="174"/>
      <c r="GG121" s="174"/>
      <c r="GH121" s="174"/>
      <c r="GI121" s="174"/>
      <c r="GJ121" s="179">
        <f t="shared" si="156"/>
        <v>0</v>
      </c>
      <c r="GK121" s="174"/>
      <c r="GL121" s="174"/>
      <c r="GM121" s="174"/>
      <c r="GN121" s="174"/>
      <c r="GO121" s="174"/>
      <c r="GP121" s="174"/>
      <c r="GQ121" s="174"/>
      <c r="GR121" s="174"/>
      <c r="GS121" s="174"/>
      <c r="GT121" s="174"/>
      <c r="GU121" s="174"/>
      <c r="GV121" s="174"/>
      <c r="GW121" s="174"/>
      <c r="GX121" s="174"/>
      <c r="GY121" s="174"/>
      <c r="GZ121" s="174"/>
      <c r="HA121" s="174"/>
      <c r="HB121" s="174"/>
      <c r="HC121" s="174"/>
      <c r="HD121" s="174"/>
      <c r="HE121" s="174"/>
      <c r="HF121" s="174"/>
      <c r="HG121" s="174"/>
      <c r="HH121" s="174"/>
      <c r="HI121" s="174"/>
      <c r="HJ121" s="174"/>
      <c r="HK121" s="174"/>
      <c r="HL121" s="174"/>
      <c r="HM121" s="174"/>
      <c r="HN121" s="174"/>
    </row>
    <row r="122" spans="1:222" ht="16.5" hidden="1" outlineLevel="1" thickBot="1" x14ac:dyDescent="0.3">
      <c r="A122" s="53">
        <v>117</v>
      </c>
      <c r="B122" s="56" t="str">
        <f>VLOOKUP(A122,Config!$A$8:$B$176,2,0)</f>
        <v>TAXAS ESTADUAIS DIVERSAS</v>
      </c>
      <c r="C122" s="57"/>
      <c r="D122" s="61"/>
      <c r="E122" s="174">
        <f>SUMIFS('C. a Pagar'!$G$7:$G$1048576,'C. a Pagar'!$D$7:$D$1048576,'FC 180'!$B122,'C. a Pagar'!$C$7:$C$1048576,'FC 180'!E$5)</f>
        <v>0</v>
      </c>
      <c r="F122" s="174">
        <f>SUMIFS('C. a Pagar'!$G$7:$G$1048576,'C. a Pagar'!$D$7:$D$1048576,'FC 180'!$B122,'C. a Pagar'!$C$7:$C$1048576,'FC 180'!F$5)</f>
        <v>0</v>
      </c>
      <c r="G122" s="174">
        <f>SUMIFS('C. a Pagar'!$G$7:$G$1048576,'C. a Pagar'!$D$7:$D$1048576,'FC 180'!$B122,'C. a Pagar'!$C$7:$C$1048576,'FC 180'!G$5)</f>
        <v>0</v>
      </c>
      <c r="H122" s="174">
        <f>SUMIFS('C. a Pagar'!$G$7:$G$1048576,'C. a Pagar'!$D$7:$D$1048576,'FC 180'!$B122,'C. a Pagar'!$C$7:$C$1048576,'FC 180'!H$5)</f>
        <v>0</v>
      </c>
      <c r="I122" s="174">
        <f>SUMIFS('C. a Pagar'!$G$7:$G$1048576,'C. a Pagar'!$D$7:$D$1048576,'FC 180'!$B122,'C. a Pagar'!$C$7:$C$1048576,'FC 180'!I$5)</f>
        <v>0</v>
      </c>
      <c r="J122" s="174">
        <f>SUMIFS('C. a Pagar'!$G$7:$G$1048576,'C. a Pagar'!$D$7:$D$1048576,'FC 180'!$B122,'C. a Pagar'!$C$7:$C$1048576,'FC 180'!J$5)</f>
        <v>0</v>
      </c>
      <c r="K122" s="174">
        <f>SUMIFS('C. a Pagar'!$G$7:$G$1048576,'C. a Pagar'!$D$7:$D$1048576,'FC 180'!$B122,'C. a Pagar'!$C$7:$C$1048576,'FC 180'!K$5)</f>
        <v>0</v>
      </c>
      <c r="L122" s="174">
        <f>SUMIFS('C. a Pagar'!$G$7:$G$1048576,'C. a Pagar'!$D$7:$D$1048576,'FC 180'!$B122,'C. a Pagar'!$C$7:$C$1048576,'FC 180'!L$5)</f>
        <v>0</v>
      </c>
      <c r="M122" s="174">
        <f>SUMIFS('C. a Pagar'!$G$7:$G$1048576,'C. a Pagar'!$D$7:$D$1048576,'FC 180'!$B122,'C. a Pagar'!$C$7:$C$1048576,'FC 180'!M$5)</f>
        <v>0</v>
      </c>
      <c r="N122" s="174">
        <f>SUMIFS('C. a Pagar'!$G$7:$G$1048576,'C. a Pagar'!$D$7:$D$1048576,'FC 180'!$B122,'C. a Pagar'!$C$7:$C$1048576,'FC 180'!N$5)</f>
        <v>0</v>
      </c>
      <c r="O122" s="174">
        <f>SUMIFS('C. a Pagar'!$G$7:$G$1048576,'C. a Pagar'!$D$7:$D$1048576,'FC 180'!$B122,'C. a Pagar'!$C$7:$C$1048576,'FC 180'!O$5)</f>
        <v>0</v>
      </c>
      <c r="P122" s="174">
        <f>SUMIFS('C. a Pagar'!$G$7:$G$1048576,'C. a Pagar'!$D$7:$D$1048576,'FC 180'!$B122,'C. a Pagar'!$C$7:$C$1048576,'FC 180'!P$5)</f>
        <v>0</v>
      </c>
      <c r="Q122" s="174">
        <f>SUMIFS('C. a Pagar'!$G$7:$G$1048576,'C. a Pagar'!$D$7:$D$1048576,'FC 180'!$B122,'C. a Pagar'!$C$7:$C$1048576,'FC 180'!Q$5)</f>
        <v>0</v>
      </c>
      <c r="R122" s="174">
        <f>SUMIFS('C. a Pagar'!$G$7:$G$1048576,'C. a Pagar'!$D$7:$D$1048576,'FC 180'!$B122,'C. a Pagar'!$C$7:$C$1048576,'FC 180'!R$5)</f>
        <v>0</v>
      </c>
      <c r="S122" s="174">
        <f>SUMIFS('C. a Pagar'!$G$7:$G$1048576,'C. a Pagar'!$D$7:$D$1048576,'FC 180'!$B122,'C. a Pagar'!$C$7:$C$1048576,'FC 180'!S$5)</f>
        <v>0</v>
      </c>
      <c r="T122" s="174">
        <f>SUMIFS('C. a Pagar'!$G$7:$G$1048576,'C. a Pagar'!$D$7:$D$1048576,'FC 180'!$B122,'C. a Pagar'!$C$7:$C$1048576,'FC 180'!T$5)</f>
        <v>0</v>
      </c>
      <c r="U122" s="174">
        <f>SUMIFS('C. a Pagar'!$G$7:$G$1048576,'C. a Pagar'!$D$7:$D$1048576,'FC 180'!$B122,'C. a Pagar'!$C$7:$C$1048576,'FC 180'!U$5)</f>
        <v>0</v>
      </c>
      <c r="V122" s="174">
        <f>SUMIFS('C. a Pagar'!$G$7:$G$1048576,'C. a Pagar'!$D$7:$D$1048576,'FC 180'!$B122,'C. a Pagar'!$C$7:$C$1048576,'FC 180'!V$5)</f>
        <v>0</v>
      </c>
      <c r="W122" s="174">
        <f>SUMIFS('C. a Pagar'!$G$7:$G$1048576,'C. a Pagar'!$D$7:$D$1048576,'FC 180'!$B122,'C. a Pagar'!$C$7:$C$1048576,'FC 180'!W$5)</f>
        <v>0</v>
      </c>
      <c r="X122" s="174">
        <f>SUMIFS('C. a Pagar'!$G$7:$G$1048576,'C. a Pagar'!$D$7:$D$1048576,'FC 180'!$B122,'C. a Pagar'!$C$7:$C$1048576,'FC 180'!X$5)</f>
        <v>0</v>
      </c>
      <c r="Y122" s="174">
        <f>SUMIFS('C. a Pagar'!$G$7:$G$1048576,'C. a Pagar'!$D$7:$D$1048576,'FC 180'!$B122,'C. a Pagar'!$C$7:$C$1048576,'FC 180'!Y$5)</f>
        <v>0</v>
      </c>
      <c r="Z122" s="174">
        <f>SUMIFS('C. a Pagar'!$G$7:$G$1048576,'C. a Pagar'!$D$7:$D$1048576,'FC 180'!$B122,'C. a Pagar'!$C$7:$C$1048576,'FC 180'!Z$5)</f>
        <v>0</v>
      </c>
      <c r="AA122" s="174">
        <f>SUMIFS('C. a Pagar'!$G$7:$G$1048576,'C. a Pagar'!$D$7:$D$1048576,'FC 180'!$B122,'C. a Pagar'!$C$7:$C$1048576,'FC 180'!AA$5)</f>
        <v>0</v>
      </c>
      <c r="AB122" s="174">
        <f>SUMIFS('C. a Pagar'!$G$7:$G$1048576,'C. a Pagar'!$D$7:$D$1048576,'FC 180'!$B122,'C. a Pagar'!$C$7:$C$1048576,'FC 180'!AB$5)</f>
        <v>0</v>
      </c>
      <c r="AC122" s="174">
        <f>SUMIFS('C. a Pagar'!$G$7:$G$1048576,'C. a Pagar'!$D$7:$D$1048576,'FC 180'!$B122,'C. a Pagar'!$C$7:$C$1048576,'FC 180'!AC$5)</f>
        <v>0</v>
      </c>
      <c r="AD122" s="174">
        <f>SUMIFS('C. a Pagar'!$G$7:$G$1048576,'C. a Pagar'!$D$7:$D$1048576,'FC 180'!$B122,'C. a Pagar'!$C$7:$C$1048576,'FC 180'!AD$5)</f>
        <v>0</v>
      </c>
      <c r="AE122" s="174">
        <f>SUMIFS('C. a Pagar'!$G$7:$G$1048576,'C. a Pagar'!$D$7:$D$1048576,'FC 180'!$B122,'C. a Pagar'!$C$7:$C$1048576,'FC 180'!AE$5)</f>
        <v>0</v>
      </c>
      <c r="AF122" s="174">
        <f>SUMIFS('C. a Pagar'!$G$7:$G$1048576,'C. a Pagar'!$D$7:$D$1048576,'FC 180'!$B122,'C. a Pagar'!$C$7:$C$1048576,'FC 180'!AF$5)</f>
        <v>0</v>
      </c>
      <c r="AG122" s="174">
        <f>SUMIFS('C. a Pagar'!$G$7:$G$1048576,'C. a Pagar'!$D$7:$D$1048576,'FC 180'!$B122,'C. a Pagar'!$C$7:$C$1048576,'FC 180'!AG$5)</f>
        <v>0</v>
      </c>
      <c r="AH122" s="174">
        <f>SUMIFS('C. a Pagar'!$G$7:$G$1048576,'C. a Pagar'!$D$7:$D$1048576,'FC 180'!$B122,'C. a Pagar'!$C$7:$C$1048576,'FC 180'!AH$5)</f>
        <v>0</v>
      </c>
      <c r="AI122" s="174">
        <f>SUMIFS('C. a Pagar'!$G$7:$G$1048576,'C. a Pagar'!$D$7:$D$1048576,'FC 180'!$B122,'C. a Pagar'!$C$7:$C$1048576,'FC 180'!AI$5)</f>
        <v>0</v>
      </c>
      <c r="AJ122" s="178">
        <f t="shared" si="157"/>
        <v>0</v>
      </c>
      <c r="AK122" s="174">
        <f>SUMIFS('C. a Pagar'!$G$7:$G$1048576,'C. a Pagar'!$D$7:$D$1048576,'FC 180'!$B122,'C. a Pagar'!$C$7:$C$1048576,'FC 180'!AK$5)</f>
        <v>0</v>
      </c>
      <c r="AL122" s="174">
        <f>SUMIFS('C. a Pagar'!$G$7:$G$1048576,'C. a Pagar'!$D$7:$D$1048576,'FC 180'!$B122,'C. a Pagar'!$C$7:$C$1048576,'FC 180'!AL$5)</f>
        <v>0</v>
      </c>
      <c r="AM122" s="174">
        <f>SUMIFS('C. a Pagar'!$G$7:$G$1048576,'C. a Pagar'!$D$7:$D$1048576,'FC 180'!$B122,'C. a Pagar'!$C$7:$C$1048576,'FC 180'!AM$5)</f>
        <v>0</v>
      </c>
      <c r="AN122" s="174">
        <f>SUMIFS('C. a Pagar'!$G$7:$G$1048576,'C. a Pagar'!$D$7:$D$1048576,'FC 180'!$B122,'C. a Pagar'!$C$7:$C$1048576,'FC 180'!AN$5)</f>
        <v>0</v>
      </c>
      <c r="AO122" s="174">
        <f>SUMIFS('C. a Pagar'!$G$7:$G$1048576,'C. a Pagar'!$D$7:$D$1048576,'FC 180'!$B122,'C. a Pagar'!$C$7:$C$1048576,'FC 180'!AO$5)</f>
        <v>0</v>
      </c>
      <c r="AP122" s="174">
        <f>SUMIFS('C. a Pagar'!$G$7:$G$1048576,'C. a Pagar'!$D$7:$D$1048576,'FC 180'!$B122,'C. a Pagar'!$C$7:$C$1048576,'FC 180'!AP$5)</f>
        <v>0</v>
      </c>
      <c r="AQ122" s="174">
        <f>SUMIFS('C. a Pagar'!$G$7:$G$1048576,'C. a Pagar'!$D$7:$D$1048576,'FC 180'!$B122,'C. a Pagar'!$C$7:$C$1048576,'FC 180'!AQ$5)</f>
        <v>0</v>
      </c>
      <c r="AR122" s="174">
        <f>SUMIFS('C. a Pagar'!$G$7:$G$1048576,'C. a Pagar'!$D$7:$D$1048576,'FC 180'!$B122,'C. a Pagar'!$C$7:$C$1048576,'FC 180'!AR$5)</f>
        <v>0</v>
      </c>
      <c r="AS122" s="174">
        <f>SUMIFS('C. a Pagar'!$G$7:$G$1048576,'C. a Pagar'!$D$7:$D$1048576,'FC 180'!$B122,'C. a Pagar'!$C$7:$C$1048576,'FC 180'!AS$5)</f>
        <v>0</v>
      </c>
      <c r="AT122" s="174">
        <f>SUMIFS('C. a Pagar'!$G$7:$G$1048576,'C. a Pagar'!$D$7:$D$1048576,'FC 180'!$B122,'C. a Pagar'!$C$7:$C$1048576,'FC 180'!AT$5)</f>
        <v>0</v>
      </c>
      <c r="AU122" s="174">
        <f>SUMIFS('C. a Pagar'!$G$7:$G$1048576,'C. a Pagar'!$D$7:$D$1048576,'FC 180'!$B122,'C. a Pagar'!$C$7:$C$1048576,'FC 180'!AU$5)</f>
        <v>0</v>
      </c>
      <c r="AV122" s="174">
        <f>SUMIFS('C. a Pagar'!$G$7:$G$1048576,'C. a Pagar'!$D$7:$D$1048576,'FC 180'!$B122,'C. a Pagar'!$C$7:$C$1048576,'FC 180'!AV$5)</f>
        <v>0</v>
      </c>
      <c r="AW122" s="174">
        <f>SUMIFS('C. a Pagar'!$G$7:$G$1048576,'C. a Pagar'!$D$7:$D$1048576,'FC 180'!$B122,'C. a Pagar'!$C$7:$C$1048576,'FC 180'!AW$5)</f>
        <v>0</v>
      </c>
      <c r="AX122" s="174">
        <f>SUMIFS('C. a Pagar'!$G$7:$G$1048576,'C. a Pagar'!$D$7:$D$1048576,'FC 180'!$B122,'C. a Pagar'!$C$7:$C$1048576,'FC 180'!AX$5)</f>
        <v>0</v>
      </c>
      <c r="AY122" s="174">
        <f>SUMIFS('C. a Pagar'!$G$7:$G$1048576,'C. a Pagar'!$D$7:$D$1048576,'FC 180'!$B122,'C. a Pagar'!$C$7:$C$1048576,'FC 180'!AY$5)</f>
        <v>0</v>
      </c>
      <c r="AZ122" s="174">
        <f>SUMIFS('C. a Pagar'!$G$7:$G$1048576,'C. a Pagar'!$D$7:$D$1048576,'FC 180'!$B122,'C. a Pagar'!$C$7:$C$1048576,'FC 180'!AZ$5)</f>
        <v>0</v>
      </c>
      <c r="BA122" s="174">
        <f>SUMIFS('C. a Pagar'!$G$7:$G$1048576,'C. a Pagar'!$D$7:$D$1048576,'FC 180'!$B122,'C. a Pagar'!$C$7:$C$1048576,'FC 180'!BA$5)</f>
        <v>0</v>
      </c>
      <c r="BB122" s="174">
        <f>SUMIFS('C. a Pagar'!$G$7:$G$1048576,'C. a Pagar'!$D$7:$D$1048576,'FC 180'!$B122,'C. a Pagar'!$C$7:$C$1048576,'FC 180'!BB$5)</f>
        <v>0</v>
      </c>
      <c r="BC122" s="174">
        <f>SUMIFS('C. a Pagar'!$G$7:$G$1048576,'C. a Pagar'!$D$7:$D$1048576,'FC 180'!$B122,'C. a Pagar'!$C$7:$C$1048576,'FC 180'!BC$5)</f>
        <v>0</v>
      </c>
      <c r="BD122" s="174">
        <f>SUMIFS('C. a Pagar'!$G$7:$G$1048576,'C. a Pagar'!$D$7:$D$1048576,'FC 180'!$B122,'C. a Pagar'!$C$7:$C$1048576,'FC 180'!BD$5)</f>
        <v>0</v>
      </c>
      <c r="BE122" s="174">
        <f>SUMIFS('C. a Pagar'!$G$7:$G$1048576,'C. a Pagar'!$D$7:$D$1048576,'FC 180'!$B122,'C. a Pagar'!$C$7:$C$1048576,'FC 180'!BE$5)</f>
        <v>0</v>
      </c>
      <c r="BF122" s="174">
        <f>SUMIFS('C. a Pagar'!$G$7:$G$1048576,'C. a Pagar'!$D$7:$D$1048576,'FC 180'!$B122,'C. a Pagar'!$C$7:$C$1048576,'FC 180'!BF$5)</f>
        <v>0</v>
      </c>
      <c r="BG122" s="174">
        <f>SUMIFS('C. a Pagar'!$G$7:$G$1048576,'C. a Pagar'!$D$7:$D$1048576,'FC 180'!$B122,'C. a Pagar'!$C$7:$C$1048576,'FC 180'!BG$5)</f>
        <v>0</v>
      </c>
      <c r="BH122" s="174">
        <f>SUMIFS('C. a Pagar'!$G$7:$G$1048576,'C. a Pagar'!$D$7:$D$1048576,'FC 180'!$B122,'C. a Pagar'!$C$7:$C$1048576,'FC 180'!BH$5)</f>
        <v>0</v>
      </c>
      <c r="BI122" s="174">
        <f>SUMIFS('C. a Pagar'!$G$7:$G$1048576,'C. a Pagar'!$D$7:$D$1048576,'FC 180'!$B122,'C. a Pagar'!$C$7:$C$1048576,'FC 180'!BI$5)</f>
        <v>0</v>
      </c>
      <c r="BJ122" s="174">
        <f>SUMIFS('C. a Pagar'!$G$7:$G$1048576,'C. a Pagar'!$D$7:$D$1048576,'FC 180'!$B122,'C. a Pagar'!$C$7:$C$1048576,'FC 180'!BJ$5)</f>
        <v>0</v>
      </c>
      <c r="BK122" s="174">
        <f>SUMIFS('C. a Pagar'!$G$7:$G$1048576,'C. a Pagar'!$D$7:$D$1048576,'FC 180'!$B122,'C. a Pagar'!$C$7:$C$1048576,'FC 180'!BK$5)</f>
        <v>0</v>
      </c>
      <c r="BL122" s="174">
        <f>SUMIFS('C. a Pagar'!$G$7:$G$1048576,'C. a Pagar'!$D$7:$D$1048576,'FC 180'!$B122,'C. a Pagar'!$C$7:$C$1048576,'FC 180'!BL$5)</f>
        <v>0</v>
      </c>
      <c r="BM122" s="174">
        <f>SUMIFS('C. a Pagar'!$G$7:$G$1048576,'C. a Pagar'!$D$7:$D$1048576,'FC 180'!$B122,'C. a Pagar'!$C$7:$C$1048576,'FC 180'!BM$5)</f>
        <v>0</v>
      </c>
      <c r="BN122" s="174">
        <f>SUMIFS('C. a Pagar'!$G$7:$G$1048576,'C. a Pagar'!$D$7:$D$1048576,'FC 180'!$B122,'C. a Pagar'!$C$7:$C$1048576,'FC 180'!BN$5)</f>
        <v>0</v>
      </c>
      <c r="BO122" s="179">
        <f t="shared" si="152"/>
        <v>0</v>
      </c>
      <c r="BP122" s="174"/>
      <c r="BQ122" s="174"/>
      <c r="BR122" s="174"/>
      <c r="BS122" s="174"/>
      <c r="BT122" s="174"/>
      <c r="BU122" s="174"/>
      <c r="BV122" s="174"/>
      <c r="BW122" s="174"/>
      <c r="BX122" s="174"/>
      <c r="BY122" s="174"/>
      <c r="BZ122" s="174"/>
      <c r="CA122" s="174"/>
      <c r="CB122" s="174"/>
      <c r="CC122" s="174"/>
      <c r="CD122" s="174"/>
      <c r="CE122" s="174"/>
      <c r="CF122" s="174"/>
      <c r="CG122" s="174"/>
      <c r="CH122" s="174"/>
      <c r="CI122" s="174"/>
      <c r="CJ122" s="174"/>
      <c r="CK122" s="174"/>
      <c r="CL122" s="174"/>
      <c r="CM122" s="174"/>
      <c r="CN122" s="174"/>
      <c r="CO122" s="174"/>
      <c r="CP122" s="174"/>
      <c r="CQ122" s="174"/>
      <c r="CR122" s="174"/>
      <c r="CS122" s="174"/>
      <c r="CT122" s="174"/>
      <c r="CU122" s="179">
        <f t="shared" si="153"/>
        <v>0</v>
      </c>
      <c r="CV122" s="174"/>
      <c r="CW122" s="174"/>
      <c r="CX122" s="174"/>
      <c r="CY122" s="174"/>
      <c r="CZ122" s="174"/>
      <c r="DA122" s="174"/>
      <c r="DB122" s="174"/>
      <c r="DC122" s="174"/>
      <c r="DD122" s="174"/>
      <c r="DE122" s="174"/>
      <c r="DF122" s="174"/>
      <c r="DG122" s="174"/>
      <c r="DH122" s="174"/>
      <c r="DI122" s="174"/>
      <c r="DJ122" s="174"/>
      <c r="DK122" s="174"/>
      <c r="DL122" s="174"/>
      <c r="DM122" s="174"/>
      <c r="DN122" s="174"/>
      <c r="DO122" s="174"/>
      <c r="DP122" s="174"/>
      <c r="DQ122" s="174"/>
      <c r="DR122" s="174"/>
      <c r="DS122" s="174"/>
      <c r="DT122" s="174"/>
      <c r="DU122" s="174"/>
      <c r="DV122" s="174"/>
      <c r="DW122" s="174"/>
      <c r="DX122" s="174"/>
      <c r="DY122" s="174"/>
      <c r="DZ122" s="174"/>
      <c r="EA122" s="179">
        <f t="shared" si="154"/>
        <v>0</v>
      </c>
      <c r="EB122" s="174"/>
      <c r="EC122" s="174"/>
      <c r="ED122" s="174"/>
      <c r="EE122" s="174"/>
      <c r="EF122" s="174"/>
      <c r="EG122" s="174"/>
      <c r="EH122" s="174"/>
      <c r="EI122" s="174"/>
      <c r="EJ122" s="174"/>
      <c r="EK122" s="174"/>
      <c r="EL122" s="174"/>
      <c r="EM122" s="174"/>
      <c r="EN122" s="174"/>
      <c r="EO122" s="174"/>
      <c r="EP122" s="174"/>
      <c r="EQ122" s="174"/>
      <c r="ER122" s="174"/>
      <c r="ES122" s="174"/>
      <c r="ET122" s="174"/>
      <c r="EU122" s="174"/>
      <c r="EV122" s="174"/>
      <c r="EW122" s="174"/>
      <c r="EX122" s="174"/>
      <c r="EY122" s="174"/>
      <c r="EZ122" s="174"/>
      <c r="FA122" s="174"/>
      <c r="FB122" s="174"/>
      <c r="FC122" s="174"/>
      <c r="FD122" s="179">
        <f t="shared" si="155"/>
        <v>0</v>
      </c>
      <c r="FE122" s="174"/>
      <c r="FF122" s="174"/>
      <c r="FG122" s="174"/>
      <c r="FH122" s="174"/>
      <c r="FI122" s="174"/>
      <c r="FJ122" s="174"/>
      <c r="FK122" s="174"/>
      <c r="FL122" s="174"/>
      <c r="FM122" s="174"/>
      <c r="FN122" s="174"/>
      <c r="FO122" s="174"/>
      <c r="FP122" s="174"/>
      <c r="FQ122" s="174"/>
      <c r="FR122" s="174"/>
      <c r="FS122" s="174"/>
      <c r="FT122" s="174"/>
      <c r="FU122" s="174"/>
      <c r="FV122" s="174"/>
      <c r="FW122" s="174"/>
      <c r="FX122" s="174"/>
      <c r="FY122" s="174"/>
      <c r="FZ122" s="174"/>
      <c r="GA122" s="174"/>
      <c r="GB122" s="174"/>
      <c r="GC122" s="174"/>
      <c r="GD122" s="174"/>
      <c r="GE122" s="174"/>
      <c r="GF122" s="174"/>
      <c r="GG122" s="174"/>
      <c r="GH122" s="174"/>
      <c r="GI122" s="174"/>
      <c r="GJ122" s="179">
        <f t="shared" si="156"/>
        <v>0</v>
      </c>
      <c r="GK122" s="174"/>
      <c r="GL122" s="174"/>
      <c r="GM122" s="174"/>
      <c r="GN122" s="174"/>
      <c r="GO122" s="174"/>
      <c r="GP122" s="174"/>
      <c r="GQ122" s="174"/>
      <c r="GR122" s="174"/>
      <c r="GS122" s="174"/>
      <c r="GT122" s="174"/>
      <c r="GU122" s="174"/>
      <c r="GV122" s="174"/>
      <c r="GW122" s="174"/>
      <c r="GX122" s="174"/>
      <c r="GY122" s="174"/>
      <c r="GZ122" s="174"/>
      <c r="HA122" s="174"/>
      <c r="HB122" s="174"/>
      <c r="HC122" s="174"/>
      <c r="HD122" s="174"/>
      <c r="HE122" s="174"/>
      <c r="HF122" s="174"/>
      <c r="HG122" s="174"/>
      <c r="HH122" s="174"/>
      <c r="HI122" s="174"/>
      <c r="HJ122" s="174"/>
      <c r="HK122" s="174"/>
      <c r="HL122" s="174"/>
      <c r="HM122" s="174"/>
      <c r="HN122" s="174"/>
    </row>
    <row r="123" spans="1:222" ht="16.5" hidden="1" outlineLevel="1" thickBot="1" x14ac:dyDescent="0.3">
      <c r="A123" s="53">
        <v>118</v>
      </c>
      <c r="B123" s="56" t="str">
        <f>VLOOKUP(A123,Config!$A$8:$B$176,2,0)</f>
        <v>TAXAS FEDERAIS DIVERSAS</v>
      </c>
      <c r="C123" s="57"/>
      <c r="D123" s="61"/>
      <c r="E123" s="174">
        <f>SUMIFS('C. a Pagar'!$G$7:$G$1048576,'C. a Pagar'!$D$7:$D$1048576,'FC 180'!$B123,'C. a Pagar'!$C$7:$C$1048576,'FC 180'!E$5)</f>
        <v>0</v>
      </c>
      <c r="F123" s="174">
        <f>SUMIFS('C. a Pagar'!$G$7:$G$1048576,'C. a Pagar'!$D$7:$D$1048576,'FC 180'!$B123,'C. a Pagar'!$C$7:$C$1048576,'FC 180'!F$5)</f>
        <v>0</v>
      </c>
      <c r="G123" s="174">
        <f>SUMIFS('C. a Pagar'!$G$7:$G$1048576,'C. a Pagar'!$D$7:$D$1048576,'FC 180'!$B123,'C. a Pagar'!$C$7:$C$1048576,'FC 180'!G$5)</f>
        <v>0</v>
      </c>
      <c r="H123" s="174">
        <f>SUMIFS('C. a Pagar'!$G$7:$G$1048576,'C. a Pagar'!$D$7:$D$1048576,'FC 180'!$B123,'C. a Pagar'!$C$7:$C$1048576,'FC 180'!H$5)</f>
        <v>0</v>
      </c>
      <c r="I123" s="174">
        <f>SUMIFS('C. a Pagar'!$G$7:$G$1048576,'C. a Pagar'!$D$7:$D$1048576,'FC 180'!$B123,'C. a Pagar'!$C$7:$C$1048576,'FC 180'!I$5)</f>
        <v>0</v>
      </c>
      <c r="J123" s="174">
        <f>SUMIFS('C. a Pagar'!$G$7:$G$1048576,'C. a Pagar'!$D$7:$D$1048576,'FC 180'!$B123,'C. a Pagar'!$C$7:$C$1048576,'FC 180'!J$5)</f>
        <v>0</v>
      </c>
      <c r="K123" s="174">
        <f>SUMIFS('C. a Pagar'!$G$7:$G$1048576,'C. a Pagar'!$D$7:$D$1048576,'FC 180'!$B123,'C. a Pagar'!$C$7:$C$1048576,'FC 180'!K$5)</f>
        <v>0</v>
      </c>
      <c r="L123" s="174">
        <f>SUMIFS('C. a Pagar'!$G$7:$G$1048576,'C. a Pagar'!$D$7:$D$1048576,'FC 180'!$B123,'C. a Pagar'!$C$7:$C$1048576,'FC 180'!L$5)</f>
        <v>0</v>
      </c>
      <c r="M123" s="174">
        <f>SUMIFS('C. a Pagar'!$G$7:$G$1048576,'C. a Pagar'!$D$7:$D$1048576,'FC 180'!$B123,'C. a Pagar'!$C$7:$C$1048576,'FC 180'!M$5)</f>
        <v>0</v>
      </c>
      <c r="N123" s="174">
        <f>SUMIFS('C. a Pagar'!$G$7:$G$1048576,'C. a Pagar'!$D$7:$D$1048576,'FC 180'!$B123,'C. a Pagar'!$C$7:$C$1048576,'FC 180'!N$5)</f>
        <v>0</v>
      </c>
      <c r="O123" s="174">
        <f>SUMIFS('C. a Pagar'!$G$7:$G$1048576,'C. a Pagar'!$D$7:$D$1048576,'FC 180'!$B123,'C. a Pagar'!$C$7:$C$1048576,'FC 180'!O$5)</f>
        <v>0</v>
      </c>
      <c r="P123" s="174">
        <f>SUMIFS('C. a Pagar'!$G$7:$G$1048576,'C. a Pagar'!$D$7:$D$1048576,'FC 180'!$B123,'C. a Pagar'!$C$7:$C$1048576,'FC 180'!P$5)</f>
        <v>0</v>
      </c>
      <c r="Q123" s="174">
        <f>SUMIFS('C. a Pagar'!$G$7:$G$1048576,'C. a Pagar'!$D$7:$D$1048576,'FC 180'!$B123,'C. a Pagar'!$C$7:$C$1048576,'FC 180'!Q$5)</f>
        <v>0</v>
      </c>
      <c r="R123" s="174">
        <f>SUMIFS('C. a Pagar'!$G$7:$G$1048576,'C. a Pagar'!$D$7:$D$1048576,'FC 180'!$B123,'C. a Pagar'!$C$7:$C$1048576,'FC 180'!R$5)</f>
        <v>0</v>
      </c>
      <c r="S123" s="174">
        <f>SUMIFS('C. a Pagar'!$G$7:$G$1048576,'C. a Pagar'!$D$7:$D$1048576,'FC 180'!$B123,'C. a Pagar'!$C$7:$C$1048576,'FC 180'!S$5)</f>
        <v>0</v>
      </c>
      <c r="T123" s="174">
        <f>SUMIFS('C. a Pagar'!$G$7:$G$1048576,'C. a Pagar'!$D$7:$D$1048576,'FC 180'!$B123,'C. a Pagar'!$C$7:$C$1048576,'FC 180'!T$5)</f>
        <v>0</v>
      </c>
      <c r="U123" s="174">
        <f>SUMIFS('C. a Pagar'!$G$7:$G$1048576,'C. a Pagar'!$D$7:$D$1048576,'FC 180'!$B123,'C. a Pagar'!$C$7:$C$1048576,'FC 180'!U$5)</f>
        <v>0</v>
      </c>
      <c r="V123" s="174">
        <f>SUMIFS('C. a Pagar'!$G$7:$G$1048576,'C. a Pagar'!$D$7:$D$1048576,'FC 180'!$B123,'C. a Pagar'!$C$7:$C$1048576,'FC 180'!V$5)</f>
        <v>0</v>
      </c>
      <c r="W123" s="174">
        <f>SUMIFS('C. a Pagar'!$G$7:$G$1048576,'C. a Pagar'!$D$7:$D$1048576,'FC 180'!$B123,'C. a Pagar'!$C$7:$C$1048576,'FC 180'!W$5)</f>
        <v>0</v>
      </c>
      <c r="X123" s="174">
        <f>SUMIFS('C. a Pagar'!$G$7:$G$1048576,'C. a Pagar'!$D$7:$D$1048576,'FC 180'!$B123,'C. a Pagar'!$C$7:$C$1048576,'FC 180'!X$5)</f>
        <v>0</v>
      </c>
      <c r="Y123" s="174">
        <f>SUMIFS('C. a Pagar'!$G$7:$G$1048576,'C. a Pagar'!$D$7:$D$1048576,'FC 180'!$B123,'C. a Pagar'!$C$7:$C$1048576,'FC 180'!Y$5)</f>
        <v>0</v>
      </c>
      <c r="Z123" s="174">
        <f>SUMIFS('C. a Pagar'!$G$7:$G$1048576,'C. a Pagar'!$D$7:$D$1048576,'FC 180'!$B123,'C. a Pagar'!$C$7:$C$1048576,'FC 180'!Z$5)</f>
        <v>0</v>
      </c>
      <c r="AA123" s="174">
        <f>SUMIFS('C. a Pagar'!$G$7:$G$1048576,'C. a Pagar'!$D$7:$D$1048576,'FC 180'!$B123,'C. a Pagar'!$C$7:$C$1048576,'FC 180'!AA$5)</f>
        <v>0</v>
      </c>
      <c r="AB123" s="174">
        <f>SUMIFS('C. a Pagar'!$G$7:$G$1048576,'C. a Pagar'!$D$7:$D$1048576,'FC 180'!$B123,'C. a Pagar'!$C$7:$C$1048576,'FC 180'!AB$5)</f>
        <v>0</v>
      </c>
      <c r="AC123" s="174">
        <f>SUMIFS('C. a Pagar'!$G$7:$G$1048576,'C. a Pagar'!$D$7:$D$1048576,'FC 180'!$B123,'C. a Pagar'!$C$7:$C$1048576,'FC 180'!AC$5)</f>
        <v>0</v>
      </c>
      <c r="AD123" s="174">
        <f>SUMIFS('C. a Pagar'!$G$7:$G$1048576,'C. a Pagar'!$D$7:$D$1048576,'FC 180'!$B123,'C. a Pagar'!$C$7:$C$1048576,'FC 180'!AD$5)</f>
        <v>0</v>
      </c>
      <c r="AE123" s="174">
        <f>SUMIFS('C. a Pagar'!$G$7:$G$1048576,'C. a Pagar'!$D$7:$D$1048576,'FC 180'!$B123,'C. a Pagar'!$C$7:$C$1048576,'FC 180'!AE$5)</f>
        <v>0</v>
      </c>
      <c r="AF123" s="174">
        <f>SUMIFS('C. a Pagar'!$G$7:$G$1048576,'C. a Pagar'!$D$7:$D$1048576,'FC 180'!$B123,'C. a Pagar'!$C$7:$C$1048576,'FC 180'!AF$5)</f>
        <v>0</v>
      </c>
      <c r="AG123" s="174">
        <f>SUMIFS('C. a Pagar'!$G$7:$G$1048576,'C. a Pagar'!$D$7:$D$1048576,'FC 180'!$B123,'C. a Pagar'!$C$7:$C$1048576,'FC 180'!AG$5)</f>
        <v>0</v>
      </c>
      <c r="AH123" s="174">
        <f>SUMIFS('C. a Pagar'!$G$7:$G$1048576,'C. a Pagar'!$D$7:$D$1048576,'FC 180'!$B123,'C. a Pagar'!$C$7:$C$1048576,'FC 180'!AH$5)</f>
        <v>0</v>
      </c>
      <c r="AI123" s="174">
        <f>SUMIFS('C. a Pagar'!$G$7:$G$1048576,'C. a Pagar'!$D$7:$D$1048576,'FC 180'!$B123,'C. a Pagar'!$C$7:$C$1048576,'FC 180'!AI$5)</f>
        <v>0</v>
      </c>
      <c r="AJ123" s="178">
        <f t="shared" si="157"/>
        <v>0</v>
      </c>
      <c r="AK123" s="174">
        <f>SUMIFS('C. a Pagar'!$G$7:$G$1048576,'C. a Pagar'!$D$7:$D$1048576,'FC 180'!$B123,'C. a Pagar'!$C$7:$C$1048576,'FC 180'!AK$5)</f>
        <v>0</v>
      </c>
      <c r="AL123" s="174">
        <f>SUMIFS('C. a Pagar'!$G$7:$G$1048576,'C. a Pagar'!$D$7:$D$1048576,'FC 180'!$B123,'C. a Pagar'!$C$7:$C$1048576,'FC 180'!AL$5)</f>
        <v>0</v>
      </c>
      <c r="AM123" s="174">
        <f>SUMIFS('C. a Pagar'!$G$7:$G$1048576,'C. a Pagar'!$D$7:$D$1048576,'FC 180'!$B123,'C. a Pagar'!$C$7:$C$1048576,'FC 180'!AM$5)</f>
        <v>0</v>
      </c>
      <c r="AN123" s="174">
        <f>SUMIFS('C. a Pagar'!$G$7:$G$1048576,'C. a Pagar'!$D$7:$D$1048576,'FC 180'!$B123,'C. a Pagar'!$C$7:$C$1048576,'FC 180'!AN$5)</f>
        <v>0</v>
      </c>
      <c r="AO123" s="174">
        <f>SUMIFS('C. a Pagar'!$G$7:$G$1048576,'C. a Pagar'!$D$7:$D$1048576,'FC 180'!$B123,'C. a Pagar'!$C$7:$C$1048576,'FC 180'!AO$5)</f>
        <v>0</v>
      </c>
      <c r="AP123" s="174">
        <f>SUMIFS('C. a Pagar'!$G$7:$G$1048576,'C. a Pagar'!$D$7:$D$1048576,'FC 180'!$B123,'C. a Pagar'!$C$7:$C$1048576,'FC 180'!AP$5)</f>
        <v>0</v>
      </c>
      <c r="AQ123" s="174">
        <f>SUMIFS('C. a Pagar'!$G$7:$G$1048576,'C. a Pagar'!$D$7:$D$1048576,'FC 180'!$B123,'C. a Pagar'!$C$7:$C$1048576,'FC 180'!AQ$5)</f>
        <v>0</v>
      </c>
      <c r="AR123" s="174">
        <f>SUMIFS('C. a Pagar'!$G$7:$G$1048576,'C. a Pagar'!$D$7:$D$1048576,'FC 180'!$B123,'C. a Pagar'!$C$7:$C$1048576,'FC 180'!AR$5)</f>
        <v>0</v>
      </c>
      <c r="AS123" s="174">
        <f>SUMIFS('C. a Pagar'!$G$7:$G$1048576,'C. a Pagar'!$D$7:$D$1048576,'FC 180'!$B123,'C. a Pagar'!$C$7:$C$1048576,'FC 180'!AS$5)</f>
        <v>0</v>
      </c>
      <c r="AT123" s="174">
        <f>SUMIFS('C. a Pagar'!$G$7:$G$1048576,'C. a Pagar'!$D$7:$D$1048576,'FC 180'!$B123,'C. a Pagar'!$C$7:$C$1048576,'FC 180'!AT$5)</f>
        <v>0</v>
      </c>
      <c r="AU123" s="174">
        <f>SUMIFS('C. a Pagar'!$G$7:$G$1048576,'C. a Pagar'!$D$7:$D$1048576,'FC 180'!$B123,'C. a Pagar'!$C$7:$C$1048576,'FC 180'!AU$5)</f>
        <v>0</v>
      </c>
      <c r="AV123" s="174">
        <f>SUMIFS('C. a Pagar'!$G$7:$G$1048576,'C. a Pagar'!$D$7:$D$1048576,'FC 180'!$B123,'C. a Pagar'!$C$7:$C$1048576,'FC 180'!AV$5)</f>
        <v>0</v>
      </c>
      <c r="AW123" s="174">
        <f>SUMIFS('C. a Pagar'!$G$7:$G$1048576,'C. a Pagar'!$D$7:$D$1048576,'FC 180'!$B123,'C. a Pagar'!$C$7:$C$1048576,'FC 180'!AW$5)</f>
        <v>0</v>
      </c>
      <c r="AX123" s="174">
        <f>SUMIFS('C. a Pagar'!$G$7:$G$1048576,'C. a Pagar'!$D$7:$D$1048576,'FC 180'!$B123,'C. a Pagar'!$C$7:$C$1048576,'FC 180'!AX$5)</f>
        <v>0</v>
      </c>
      <c r="AY123" s="174">
        <f>SUMIFS('C. a Pagar'!$G$7:$G$1048576,'C. a Pagar'!$D$7:$D$1048576,'FC 180'!$B123,'C. a Pagar'!$C$7:$C$1048576,'FC 180'!AY$5)</f>
        <v>0</v>
      </c>
      <c r="AZ123" s="174">
        <f>SUMIFS('C. a Pagar'!$G$7:$G$1048576,'C. a Pagar'!$D$7:$D$1048576,'FC 180'!$B123,'C. a Pagar'!$C$7:$C$1048576,'FC 180'!AZ$5)</f>
        <v>0</v>
      </c>
      <c r="BA123" s="174">
        <f>SUMIFS('C. a Pagar'!$G$7:$G$1048576,'C. a Pagar'!$D$7:$D$1048576,'FC 180'!$B123,'C. a Pagar'!$C$7:$C$1048576,'FC 180'!BA$5)</f>
        <v>0</v>
      </c>
      <c r="BB123" s="174">
        <f>SUMIFS('C. a Pagar'!$G$7:$G$1048576,'C. a Pagar'!$D$7:$D$1048576,'FC 180'!$B123,'C. a Pagar'!$C$7:$C$1048576,'FC 180'!BB$5)</f>
        <v>0</v>
      </c>
      <c r="BC123" s="174">
        <f>SUMIFS('C. a Pagar'!$G$7:$G$1048576,'C. a Pagar'!$D$7:$D$1048576,'FC 180'!$B123,'C. a Pagar'!$C$7:$C$1048576,'FC 180'!BC$5)</f>
        <v>0</v>
      </c>
      <c r="BD123" s="174">
        <f>SUMIFS('C. a Pagar'!$G$7:$G$1048576,'C. a Pagar'!$D$7:$D$1048576,'FC 180'!$B123,'C. a Pagar'!$C$7:$C$1048576,'FC 180'!BD$5)</f>
        <v>0</v>
      </c>
      <c r="BE123" s="174">
        <f>SUMIFS('C. a Pagar'!$G$7:$G$1048576,'C. a Pagar'!$D$7:$D$1048576,'FC 180'!$B123,'C. a Pagar'!$C$7:$C$1048576,'FC 180'!BE$5)</f>
        <v>0</v>
      </c>
      <c r="BF123" s="174">
        <f>SUMIFS('C. a Pagar'!$G$7:$G$1048576,'C. a Pagar'!$D$7:$D$1048576,'FC 180'!$B123,'C. a Pagar'!$C$7:$C$1048576,'FC 180'!BF$5)</f>
        <v>0</v>
      </c>
      <c r="BG123" s="174">
        <f>SUMIFS('C. a Pagar'!$G$7:$G$1048576,'C. a Pagar'!$D$7:$D$1048576,'FC 180'!$B123,'C. a Pagar'!$C$7:$C$1048576,'FC 180'!BG$5)</f>
        <v>0</v>
      </c>
      <c r="BH123" s="174">
        <f>SUMIFS('C. a Pagar'!$G$7:$G$1048576,'C. a Pagar'!$D$7:$D$1048576,'FC 180'!$B123,'C. a Pagar'!$C$7:$C$1048576,'FC 180'!BH$5)</f>
        <v>0</v>
      </c>
      <c r="BI123" s="174">
        <f>SUMIFS('C. a Pagar'!$G$7:$G$1048576,'C. a Pagar'!$D$7:$D$1048576,'FC 180'!$B123,'C. a Pagar'!$C$7:$C$1048576,'FC 180'!BI$5)</f>
        <v>0</v>
      </c>
      <c r="BJ123" s="174">
        <f>SUMIFS('C. a Pagar'!$G$7:$G$1048576,'C. a Pagar'!$D$7:$D$1048576,'FC 180'!$B123,'C. a Pagar'!$C$7:$C$1048576,'FC 180'!BJ$5)</f>
        <v>0</v>
      </c>
      <c r="BK123" s="174">
        <f>SUMIFS('C. a Pagar'!$G$7:$G$1048576,'C. a Pagar'!$D$7:$D$1048576,'FC 180'!$B123,'C. a Pagar'!$C$7:$C$1048576,'FC 180'!BK$5)</f>
        <v>0</v>
      </c>
      <c r="BL123" s="174">
        <f>SUMIFS('C. a Pagar'!$G$7:$G$1048576,'C. a Pagar'!$D$7:$D$1048576,'FC 180'!$B123,'C. a Pagar'!$C$7:$C$1048576,'FC 180'!BL$5)</f>
        <v>0</v>
      </c>
      <c r="BM123" s="174">
        <f>SUMIFS('C. a Pagar'!$G$7:$G$1048576,'C. a Pagar'!$D$7:$D$1048576,'FC 180'!$B123,'C. a Pagar'!$C$7:$C$1048576,'FC 180'!BM$5)</f>
        <v>0</v>
      </c>
      <c r="BN123" s="174">
        <f>SUMIFS('C. a Pagar'!$G$7:$G$1048576,'C. a Pagar'!$D$7:$D$1048576,'FC 180'!$B123,'C. a Pagar'!$C$7:$C$1048576,'FC 180'!BN$5)</f>
        <v>0</v>
      </c>
      <c r="BO123" s="179">
        <f t="shared" si="152"/>
        <v>0</v>
      </c>
      <c r="BP123" s="174"/>
      <c r="BQ123" s="174"/>
      <c r="BR123" s="174"/>
      <c r="BS123" s="174"/>
      <c r="BT123" s="174"/>
      <c r="BU123" s="174"/>
      <c r="BV123" s="174"/>
      <c r="BW123" s="174"/>
      <c r="BX123" s="174"/>
      <c r="BY123" s="174"/>
      <c r="BZ123" s="174"/>
      <c r="CA123" s="174"/>
      <c r="CB123" s="174"/>
      <c r="CC123" s="174"/>
      <c r="CD123" s="174"/>
      <c r="CE123" s="174"/>
      <c r="CF123" s="174"/>
      <c r="CG123" s="174"/>
      <c r="CH123" s="174"/>
      <c r="CI123" s="174"/>
      <c r="CJ123" s="174"/>
      <c r="CK123" s="174"/>
      <c r="CL123" s="174"/>
      <c r="CM123" s="174"/>
      <c r="CN123" s="174"/>
      <c r="CO123" s="174"/>
      <c r="CP123" s="174"/>
      <c r="CQ123" s="174"/>
      <c r="CR123" s="174"/>
      <c r="CS123" s="174"/>
      <c r="CT123" s="174"/>
      <c r="CU123" s="179">
        <f t="shared" si="153"/>
        <v>0</v>
      </c>
      <c r="CV123" s="174"/>
      <c r="CW123" s="174"/>
      <c r="CX123" s="174"/>
      <c r="CY123" s="174"/>
      <c r="CZ123" s="174"/>
      <c r="DA123" s="174"/>
      <c r="DB123" s="174"/>
      <c r="DC123" s="174"/>
      <c r="DD123" s="174"/>
      <c r="DE123" s="174"/>
      <c r="DF123" s="174"/>
      <c r="DG123" s="174"/>
      <c r="DH123" s="174"/>
      <c r="DI123" s="174"/>
      <c r="DJ123" s="174"/>
      <c r="DK123" s="174"/>
      <c r="DL123" s="174"/>
      <c r="DM123" s="174"/>
      <c r="DN123" s="174"/>
      <c r="DO123" s="174"/>
      <c r="DP123" s="174"/>
      <c r="DQ123" s="174"/>
      <c r="DR123" s="174"/>
      <c r="DS123" s="174"/>
      <c r="DT123" s="174"/>
      <c r="DU123" s="174"/>
      <c r="DV123" s="174"/>
      <c r="DW123" s="174"/>
      <c r="DX123" s="174"/>
      <c r="DY123" s="174"/>
      <c r="DZ123" s="174"/>
      <c r="EA123" s="179">
        <f t="shared" si="154"/>
        <v>0</v>
      </c>
      <c r="EB123" s="174"/>
      <c r="EC123" s="174"/>
      <c r="ED123" s="174"/>
      <c r="EE123" s="174"/>
      <c r="EF123" s="174"/>
      <c r="EG123" s="174"/>
      <c r="EH123" s="174"/>
      <c r="EI123" s="174"/>
      <c r="EJ123" s="174"/>
      <c r="EK123" s="174"/>
      <c r="EL123" s="174"/>
      <c r="EM123" s="174"/>
      <c r="EN123" s="174"/>
      <c r="EO123" s="174"/>
      <c r="EP123" s="174"/>
      <c r="EQ123" s="174"/>
      <c r="ER123" s="174"/>
      <c r="ES123" s="174"/>
      <c r="ET123" s="174"/>
      <c r="EU123" s="174"/>
      <c r="EV123" s="174"/>
      <c r="EW123" s="174"/>
      <c r="EX123" s="174"/>
      <c r="EY123" s="174"/>
      <c r="EZ123" s="174"/>
      <c r="FA123" s="174"/>
      <c r="FB123" s="174"/>
      <c r="FC123" s="174"/>
      <c r="FD123" s="179">
        <f t="shared" si="155"/>
        <v>0</v>
      </c>
      <c r="FE123" s="174"/>
      <c r="FF123" s="174"/>
      <c r="FG123" s="174"/>
      <c r="FH123" s="174"/>
      <c r="FI123" s="174"/>
      <c r="FJ123" s="174"/>
      <c r="FK123" s="174"/>
      <c r="FL123" s="174"/>
      <c r="FM123" s="174"/>
      <c r="FN123" s="174"/>
      <c r="FO123" s="174"/>
      <c r="FP123" s="174"/>
      <c r="FQ123" s="174"/>
      <c r="FR123" s="174"/>
      <c r="FS123" s="174"/>
      <c r="FT123" s="174"/>
      <c r="FU123" s="174"/>
      <c r="FV123" s="174"/>
      <c r="FW123" s="174"/>
      <c r="FX123" s="174"/>
      <c r="FY123" s="174"/>
      <c r="FZ123" s="174"/>
      <c r="GA123" s="174"/>
      <c r="GB123" s="174"/>
      <c r="GC123" s="174"/>
      <c r="GD123" s="174"/>
      <c r="GE123" s="174"/>
      <c r="GF123" s="174"/>
      <c r="GG123" s="174"/>
      <c r="GH123" s="174"/>
      <c r="GI123" s="174"/>
      <c r="GJ123" s="179">
        <f t="shared" si="156"/>
        <v>0</v>
      </c>
      <c r="GK123" s="174"/>
      <c r="GL123" s="174"/>
      <c r="GM123" s="174"/>
      <c r="GN123" s="174"/>
      <c r="GO123" s="174"/>
      <c r="GP123" s="174"/>
      <c r="GQ123" s="174"/>
      <c r="GR123" s="174"/>
      <c r="GS123" s="174"/>
      <c r="GT123" s="174"/>
      <c r="GU123" s="174"/>
      <c r="GV123" s="174"/>
      <c r="GW123" s="174"/>
      <c r="GX123" s="174"/>
      <c r="GY123" s="174"/>
      <c r="GZ123" s="174"/>
      <c r="HA123" s="174"/>
      <c r="HB123" s="174"/>
      <c r="HC123" s="174"/>
      <c r="HD123" s="174"/>
      <c r="HE123" s="174"/>
      <c r="HF123" s="174"/>
      <c r="HG123" s="174"/>
      <c r="HH123" s="174"/>
      <c r="HI123" s="174"/>
      <c r="HJ123" s="174"/>
      <c r="HK123" s="174"/>
      <c r="HL123" s="174"/>
      <c r="HM123" s="174"/>
      <c r="HN123" s="174"/>
    </row>
    <row r="124" spans="1:222" ht="16.5" hidden="1" outlineLevel="1" thickBot="1" x14ac:dyDescent="0.3">
      <c r="A124" s="53">
        <v>119</v>
      </c>
      <c r="B124" s="222" t="str">
        <f>VLOOKUP(A124,Config!$A$8:$B$176,2,0)</f>
        <v>TAXAS MUNICIPAIS DIVERSAS</v>
      </c>
      <c r="C124" s="223"/>
      <c r="D124" s="61"/>
      <c r="E124" s="174">
        <f>SUMIFS('C. a Pagar'!$G$7:$G$1048576,'C. a Pagar'!$D$7:$D$1048576,'FC 180'!$B124,'C. a Pagar'!$C$7:$C$1048576,'FC 180'!E$5)</f>
        <v>0</v>
      </c>
      <c r="F124" s="174">
        <f>SUMIFS('C. a Pagar'!$G$7:$G$1048576,'C. a Pagar'!$D$7:$D$1048576,'FC 180'!$B124,'C. a Pagar'!$C$7:$C$1048576,'FC 180'!F$5)</f>
        <v>0</v>
      </c>
      <c r="G124" s="174">
        <f>SUMIFS('C. a Pagar'!$G$7:$G$1048576,'C. a Pagar'!$D$7:$D$1048576,'FC 180'!$B124,'C. a Pagar'!$C$7:$C$1048576,'FC 180'!G$5)</f>
        <v>0</v>
      </c>
      <c r="H124" s="174">
        <f>SUMIFS('C. a Pagar'!$G$7:$G$1048576,'C. a Pagar'!$D$7:$D$1048576,'FC 180'!$B124,'C. a Pagar'!$C$7:$C$1048576,'FC 180'!H$5)</f>
        <v>0</v>
      </c>
      <c r="I124" s="174">
        <f>SUMIFS('C. a Pagar'!$G$7:$G$1048576,'C. a Pagar'!$D$7:$D$1048576,'FC 180'!$B124,'C. a Pagar'!$C$7:$C$1048576,'FC 180'!I$5)</f>
        <v>0</v>
      </c>
      <c r="J124" s="174">
        <f>SUMIFS('C. a Pagar'!$G$7:$G$1048576,'C. a Pagar'!$D$7:$D$1048576,'FC 180'!$B124,'C. a Pagar'!$C$7:$C$1048576,'FC 180'!J$5)</f>
        <v>0</v>
      </c>
      <c r="K124" s="174">
        <f>SUMIFS('C. a Pagar'!$G$7:$G$1048576,'C. a Pagar'!$D$7:$D$1048576,'FC 180'!$B124,'C. a Pagar'!$C$7:$C$1048576,'FC 180'!K$5)</f>
        <v>0</v>
      </c>
      <c r="L124" s="174">
        <f>SUMIFS('C. a Pagar'!$G$7:$G$1048576,'C. a Pagar'!$D$7:$D$1048576,'FC 180'!$B124,'C. a Pagar'!$C$7:$C$1048576,'FC 180'!L$5)</f>
        <v>0</v>
      </c>
      <c r="M124" s="174">
        <f>SUMIFS('C. a Pagar'!$G$7:$G$1048576,'C. a Pagar'!$D$7:$D$1048576,'FC 180'!$B124,'C. a Pagar'!$C$7:$C$1048576,'FC 180'!M$5)</f>
        <v>0</v>
      </c>
      <c r="N124" s="174">
        <f>SUMIFS('C. a Pagar'!$G$7:$G$1048576,'C. a Pagar'!$D$7:$D$1048576,'FC 180'!$B124,'C. a Pagar'!$C$7:$C$1048576,'FC 180'!N$5)</f>
        <v>0</v>
      </c>
      <c r="O124" s="174">
        <f>SUMIFS('C. a Pagar'!$G$7:$G$1048576,'C. a Pagar'!$D$7:$D$1048576,'FC 180'!$B124,'C. a Pagar'!$C$7:$C$1048576,'FC 180'!O$5)</f>
        <v>0</v>
      </c>
      <c r="P124" s="174">
        <f>SUMIFS('C. a Pagar'!$G$7:$G$1048576,'C. a Pagar'!$D$7:$D$1048576,'FC 180'!$B124,'C. a Pagar'!$C$7:$C$1048576,'FC 180'!P$5)</f>
        <v>0</v>
      </c>
      <c r="Q124" s="174">
        <f>SUMIFS('C. a Pagar'!$G$7:$G$1048576,'C. a Pagar'!$D$7:$D$1048576,'FC 180'!$B124,'C. a Pagar'!$C$7:$C$1048576,'FC 180'!Q$5)</f>
        <v>0</v>
      </c>
      <c r="R124" s="174">
        <f>SUMIFS('C. a Pagar'!$G$7:$G$1048576,'C. a Pagar'!$D$7:$D$1048576,'FC 180'!$B124,'C. a Pagar'!$C$7:$C$1048576,'FC 180'!R$5)</f>
        <v>0</v>
      </c>
      <c r="S124" s="174">
        <f>SUMIFS('C. a Pagar'!$G$7:$G$1048576,'C. a Pagar'!$D$7:$D$1048576,'FC 180'!$B124,'C. a Pagar'!$C$7:$C$1048576,'FC 180'!S$5)</f>
        <v>0</v>
      </c>
      <c r="T124" s="174">
        <f>SUMIFS('C. a Pagar'!$G$7:$G$1048576,'C. a Pagar'!$D$7:$D$1048576,'FC 180'!$B124,'C. a Pagar'!$C$7:$C$1048576,'FC 180'!T$5)</f>
        <v>0</v>
      </c>
      <c r="U124" s="174">
        <f>SUMIFS('C. a Pagar'!$G$7:$G$1048576,'C. a Pagar'!$D$7:$D$1048576,'FC 180'!$B124,'C. a Pagar'!$C$7:$C$1048576,'FC 180'!U$5)</f>
        <v>0</v>
      </c>
      <c r="V124" s="174">
        <f>SUMIFS('C. a Pagar'!$G$7:$G$1048576,'C. a Pagar'!$D$7:$D$1048576,'FC 180'!$B124,'C. a Pagar'!$C$7:$C$1048576,'FC 180'!V$5)</f>
        <v>0</v>
      </c>
      <c r="W124" s="174">
        <f>SUMIFS('C. a Pagar'!$G$7:$G$1048576,'C. a Pagar'!$D$7:$D$1048576,'FC 180'!$B124,'C. a Pagar'!$C$7:$C$1048576,'FC 180'!W$5)</f>
        <v>0</v>
      </c>
      <c r="X124" s="174">
        <f>SUMIFS('C. a Pagar'!$G$7:$G$1048576,'C. a Pagar'!$D$7:$D$1048576,'FC 180'!$B124,'C. a Pagar'!$C$7:$C$1048576,'FC 180'!X$5)</f>
        <v>0</v>
      </c>
      <c r="Y124" s="174">
        <f>SUMIFS('C. a Pagar'!$G$7:$G$1048576,'C. a Pagar'!$D$7:$D$1048576,'FC 180'!$B124,'C. a Pagar'!$C$7:$C$1048576,'FC 180'!Y$5)</f>
        <v>0</v>
      </c>
      <c r="Z124" s="174">
        <f>SUMIFS('C. a Pagar'!$G$7:$G$1048576,'C. a Pagar'!$D$7:$D$1048576,'FC 180'!$B124,'C. a Pagar'!$C$7:$C$1048576,'FC 180'!Z$5)</f>
        <v>0</v>
      </c>
      <c r="AA124" s="174">
        <f>SUMIFS('C. a Pagar'!$G$7:$G$1048576,'C. a Pagar'!$D$7:$D$1048576,'FC 180'!$B124,'C. a Pagar'!$C$7:$C$1048576,'FC 180'!AA$5)</f>
        <v>0</v>
      </c>
      <c r="AB124" s="174">
        <f>SUMIFS('C. a Pagar'!$G$7:$G$1048576,'C. a Pagar'!$D$7:$D$1048576,'FC 180'!$B124,'C. a Pagar'!$C$7:$C$1048576,'FC 180'!AB$5)</f>
        <v>0</v>
      </c>
      <c r="AC124" s="174">
        <f>SUMIFS('C. a Pagar'!$G$7:$G$1048576,'C. a Pagar'!$D$7:$D$1048576,'FC 180'!$B124,'C. a Pagar'!$C$7:$C$1048576,'FC 180'!AC$5)</f>
        <v>0</v>
      </c>
      <c r="AD124" s="174">
        <f>SUMIFS('C. a Pagar'!$G$7:$G$1048576,'C. a Pagar'!$D$7:$D$1048576,'FC 180'!$B124,'C. a Pagar'!$C$7:$C$1048576,'FC 180'!AD$5)</f>
        <v>0</v>
      </c>
      <c r="AE124" s="174">
        <f>SUMIFS('C. a Pagar'!$G$7:$G$1048576,'C. a Pagar'!$D$7:$D$1048576,'FC 180'!$B124,'C. a Pagar'!$C$7:$C$1048576,'FC 180'!AE$5)</f>
        <v>0</v>
      </c>
      <c r="AF124" s="174">
        <f>SUMIFS('C. a Pagar'!$G$7:$G$1048576,'C. a Pagar'!$D$7:$D$1048576,'FC 180'!$B124,'C. a Pagar'!$C$7:$C$1048576,'FC 180'!AF$5)</f>
        <v>0</v>
      </c>
      <c r="AG124" s="174">
        <f>SUMIFS('C. a Pagar'!$G$7:$G$1048576,'C. a Pagar'!$D$7:$D$1048576,'FC 180'!$B124,'C. a Pagar'!$C$7:$C$1048576,'FC 180'!AG$5)</f>
        <v>0</v>
      </c>
      <c r="AH124" s="174">
        <f>SUMIFS('C. a Pagar'!$G$7:$G$1048576,'C. a Pagar'!$D$7:$D$1048576,'FC 180'!$B124,'C. a Pagar'!$C$7:$C$1048576,'FC 180'!AH$5)</f>
        <v>0</v>
      </c>
      <c r="AI124" s="174">
        <f>SUMIFS('C. a Pagar'!$G$7:$G$1048576,'C. a Pagar'!$D$7:$D$1048576,'FC 180'!$B124,'C. a Pagar'!$C$7:$C$1048576,'FC 180'!AI$5)</f>
        <v>0</v>
      </c>
      <c r="AJ124" s="180">
        <f t="shared" si="157"/>
        <v>0</v>
      </c>
      <c r="AK124" s="174">
        <f>SUMIFS('C. a Pagar'!$G$7:$G$1048576,'C. a Pagar'!$D$7:$D$1048576,'FC 180'!$B124,'C. a Pagar'!$C$7:$C$1048576,'FC 180'!AK$5)</f>
        <v>0</v>
      </c>
      <c r="AL124" s="174">
        <f>SUMIFS('C. a Pagar'!$G$7:$G$1048576,'C. a Pagar'!$D$7:$D$1048576,'FC 180'!$B124,'C. a Pagar'!$C$7:$C$1048576,'FC 180'!AL$5)</f>
        <v>0</v>
      </c>
      <c r="AM124" s="174">
        <f>SUMIFS('C. a Pagar'!$G$7:$G$1048576,'C. a Pagar'!$D$7:$D$1048576,'FC 180'!$B124,'C. a Pagar'!$C$7:$C$1048576,'FC 180'!AM$5)</f>
        <v>0</v>
      </c>
      <c r="AN124" s="174">
        <f>SUMIFS('C. a Pagar'!$G$7:$G$1048576,'C. a Pagar'!$D$7:$D$1048576,'FC 180'!$B124,'C. a Pagar'!$C$7:$C$1048576,'FC 180'!AN$5)</f>
        <v>0</v>
      </c>
      <c r="AO124" s="174">
        <f>SUMIFS('C. a Pagar'!$G$7:$G$1048576,'C. a Pagar'!$D$7:$D$1048576,'FC 180'!$B124,'C. a Pagar'!$C$7:$C$1048576,'FC 180'!AO$5)</f>
        <v>0</v>
      </c>
      <c r="AP124" s="174">
        <f>SUMIFS('C. a Pagar'!$G$7:$G$1048576,'C. a Pagar'!$D$7:$D$1048576,'FC 180'!$B124,'C. a Pagar'!$C$7:$C$1048576,'FC 180'!AP$5)</f>
        <v>0</v>
      </c>
      <c r="AQ124" s="174">
        <f>SUMIFS('C. a Pagar'!$G$7:$G$1048576,'C. a Pagar'!$D$7:$D$1048576,'FC 180'!$B124,'C. a Pagar'!$C$7:$C$1048576,'FC 180'!AQ$5)</f>
        <v>0</v>
      </c>
      <c r="AR124" s="174">
        <f>SUMIFS('C. a Pagar'!$G$7:$G$1048576,'C. a Pagar'!$D$7:$D$1048576,'FC 180'!$B124,'C. a Pagar'!$C$7:$C$1048576,'FC 180'!AR$5)</f>
        <v>0</v>
      </c>
      <c r="AS124" s="174">
        <f>SUMIFS('C. a Pagar'!$G$7:$G$1048576,'C. a Pagar'!$D$7:$D$1048576,'FC 180'!$B124,'C. a Pagar'!$C$7:$C$1048576,'FC 180'!AS$5)</f>
        <v>0</v>
      </c>
      <c r="AT124" s="174">
        <f>SUMIFS('C. a Pagar'!$G$7:$G$1048576,'C. a Pagar'!$D$7:$D$1048576,'FC 180'!$B124,'C. a Pagar'!$C$7:$C$1048576,'FC 180'!AT$5)</f>
        <v>0</v>
      </c>
      <c r="AU124" s="174">
        <f>SUMIFS('C. a Pagar'!$G$7:$G$1048576,'C. a Pagar'!$D$7:$D$1048576,'FC 180'!$B124,'C. a Pagar'!$C$7:$C$1048576,'FC 180'!AU$5)</f>
        <v>0</v>
      </c>
      <c r="AV124" s="174">
        <f>SUMIFS('C. a Pagar'!$G$7:$G$1048576,'C. a Pagar'!$D$7:$D$1048576,'FC 180'!$B124,'C. a Pagar'!$C$7:$C$1048576,'FC 180'!AV$5)</f>
        <v>0</v>
      </c>
      <c r="AW124" s="174">
        <f>SUMIFS('C. a Pagar'!$G$7:$G$1048576,'C. a Pagar'!$D$7:$D$1048576,'FC 180'!$B124,'C. a Pagar'!$C$7:$C$1048576,'FC 180'!AW$5)</f>
        <v>0</v>
      </c>
      <c r="AX124" s="174">
        <f>SUMIFS('C. a Pagar'!$G$7:$G$1048576,'C. a Pagar'!$D$7:$D$1048576,'FC 180'!$B124,'C. a Pagar'!$C$7:$C$1048576,'FC 180'!AX$5)</f>
        <v>0</v>
      </c>
      <c r="AY124" s="174">
        <f>SUMIFS('C. a Pagar'!$G$7:$G$1048576,'C. a Pagar'!$D$7:$D$1048576,'FC 180'!$B124,'C. a Pagar'!$C$7:$C$1048576,'FC 180'!AY$5)</f>
        <v>0</v>
      </c>
      <c r="AZ124" s="174">
        <f>SUMIFS('C. a Pagar'!$G$7:$G$1048576,'C. a Pagar'!$D$7:$D$1048576,'FC 180'!$B124,'C. a Pagar'!$C$7:$C$1048576,'FC 180'!AZ$5)</f>
        <v>0</v>
      </c>
      <c r="BA124" s="174">
        <f>SUMIFS('C. a Pagar'!$G$7:$G$1048576,'C. a Pagar'!$D$7:$D$1048576,'FC 180'!$B124,'C. a Pagar'!$C$7:$C$1048576,'FC 180'!BA$5)</f>
        <v>0</v>
      </c>
      <c r="BB124" s="174">
        <f>SUMIFS('C. a Pagar'!$G$7:$G$1048576,'C. a Pagar'!$D$7:$D$1048576,'FC 180'!$B124,'C. a Pagar'!$C$7:$C$1048576,'FC 180'!BB$5)</f>
        <v>0</v>
      </c>
      <c r="BC124" s="174">
        <f>SUMIFS('C. a Pagar'!$G$7:$G$1048576,'C. a Pagar'!$D$7:$D$1048576,'FC 180'!$B124,'C. a Pagar'!$C$7:$C$1048576,'FC 180'!BC$5)</f>
        <v>0</v>
      </c>
      <c r="BD124" s="174">
        <f>SUMIFS('C. a Pagar'!$G$7:$G$1048576,'C. a Pagar'!$D$7:$D$1048576,'FC 180'!$B124,'C. a Pagar'!$C$7:$C$1048576,'FC 180'!BD$5)</f>
        <v>0</v>
      </c>
      <c r="BE124" s="174">
        <f>SUMIFS('C. a Pagar'!$G$7:$G$1048576,'C. a Pagar'!$D$7:$D$1048576,'FC 180'!$B124,'C. a Pagar'!$C$7:$C$1048576,'FC 180'!BE$5)</f>
        <v>0</v>
      </c>
      <c r="BF124" s="174">
        <f>SUMIFS('C. a Pagar'!$G$7:$G$1048576,'C. a Pagar'!$D$7:$D$1048576,'FC 180'!$B124,'C. a Pagar'!$C$7:$C$1048576,'FC 180'!BF$5)</f>
        <v>0</v>
      </c>
      <c r="BG124" s="174">
        <f>SUMIFS('C. a Pagar'!$G$7:$G$1048576,'C. a Pagar'!$D$7:$D$1048576,'FC 180'!$B124,'C. a Pagar'!$C$7:$C$1048576,'FC 180'!BG$5)</f>
        <v>0</v>
      </c>
      <c r="BH124" s="174">
        <f>SUMIFS('C. a Pagar'!$G$7:$G$1048576,'C. a Pagar'!$D$7:$D$1048576,'FC 180'!$B124,'C. a Pagar'!$C$7:$C$1048576,'FC 180'!BH$5)</f>
        <v>0</v>
      </c>
      <c r="BI124" s="174">
        <f>SUMIFS('C. a Pagar'!$G$7:$G$1048576,'C. a Pagar'!$D$7:$D$1048576,'FC 180'!$B124,'C. a Pagar'!$C$7:$C$1048576,'FC 180'!BI$5)</f>
        <v>0</v>
      </c>
      <c r="BJ124" s="174">
        <f>SUMIFS('C. a Pagar'!$G$7:$G$1048576,'C. a Pagar'!$D$7:$D$1048576,'FC 180'!$B124,'C. a Pagar'!$C$7:$C$1048576,'FC 180'!BJ$5)</f>
        <v>0</v>
      </c>
      <c r="BK124" s="174">
        <f>SUMIFS('C. a Pagar'!$G$7:$G$1048576,'C. a Pagar'!$D$7:$D$1048576,'FC 180'!$B124,'C. a Pagar'!$C$7:$C$1048576,'FC 180'!BK$5)</f>
        <v>0</v>
      </c>
      <c r="BL124" s="174">
        <f>SUMIFS('C. a Pagar'!$G$7:$G$1048576,'C. a Pagar'!$D$7:$D$1048576,'FC 180'!$B124,'C. a Pagar'!$C$7:$C$1048576,'FC 180'!BL$5)</f>
        <v>0</v>
      </c>
      <c r="BM124" s="174">
        <f>SUMIFS('C. a Pagar'!$G$7:$G$1048576,'C. a Pagar'!$D$7:$D$1048576,'FC 180'!$B124,'C. a Pagar'!$C$7:$C$1048576,'FC 180'!BM$5)</f>
        <v>0</v>
      </c>
      <c r="BN124" s="174">
        <f>SUMIFS('C. a Pagar'!$G$7:$G$1048576,'C. a Pagar'!$D$7:$D$1048576,'FC 180'!$B124,'C. a Pagar'!$C$7:$C$1048576,'FC 180'!BN$5)</f>
        <v>0</v>
      </c>
      <c r="BO124" s="180">
        <f t="shared" si="152"/>
        <v>0</v>
      </c>
      <c r="BP124" s="174"/>
      <c r="BQ124" s="174"/>
      <c r="BR124" s="174"/>
      <c r="BS124" s="174"/>
      <c r="BT124" s="174"/>
      <c r="BU124" s="174"/>
      <c r="BV124" s="174"/>
      <c r="BW124" s="174"/>
      <c r="BX124" s="174"/>
      <c r="BY124" s="174"/>
      <c r="BZ124" s="174"/>
      <c r="CA124" s="174"/>
      <c r="CB124" s="174"/>
      <c r="CC124" s="174"/>
      <c r="CD124" s="174"/>
      <c r="CE124" s="174"/>
      <c r="CF124" s="174"/>
      <c r="CG124" s="174"/>
      <c r="CH124" s="174"/>
      <c r="CI124" s="174"/>
      <c r="CJ124" s="174"/>
      <c r="CK124" s="174"/>
      <c r="CL124" s="174"/>
      <c r="CM124" s="174"/>
      <c r="CN124" s="174"/>
      <c r="CO124" s="174"/>
      <c r="CP124" s="174"/>
      <c r="CQ124" s="174"/>
      <c r="CR124" s="174"/>
      <c r="CS124" s="174"/>
      <c r="CT124" s="174"/>
      <c r="CU124" s="180">
        <f t="shared" si="153"/>
        <v>0</v>
      </c>
      <c r="CV124" s="174"/>
      <c r="CW124" s="174"/>
      <c r="CX124" s="174"/>
      <c r="CY124" s="174"/>
      <c r="CZ124" s="174"/>
      <c r="DA124" s="174"/>
      <c r="DB124" s="174"/>
      <c r="DC124" s="174"/>
      <c r="DD124" s="174"/>
      <c r="DE124" s="174"/>
      <c r="DF124" s="174"/>
      <c r="DG124" s="174"/>
      <c r="DH124" s="174"/>
      <c r="DI124" s="174"/>
      <c r="DJ124" s="174"/>
      <c r="DK124" s="174"/>
      <c r="DL124" s="174"/>
      <c r="DM124" s="174"/>
      <c r="DN124" s="174"/>
      <c r="DO124" s="174"/>
      <c r="DP124" s="174"/>
      <c r="DQ124" s="174"/>
      <c r="DR124" s="174"/>
      <c r="DS124" s="174"/>
      <c r="DT124" s="174"/>
      <c r="DU124" s="174"/>
      <c r="DV124" s="174"/>
      <c r="DW124" s="174"/>
      <c r="DX124" s="174"/>
      <c r="DY124" s="174"/>
      <c r="DZ124" s="174"/>
      <c r="EA124" s="180">
        <f t="shared" si="154"/>
        <v>0</v>
      </c>
      <c r="EB124" s="174"/>
      <c r="EC124" s="174"/>
      <c r="ED124" s="174"/>
      <c r="EE124" s="174"/>
      <c r="EF124" s="174"/>
      <c r="EG124" s="174"/>
      <c r="EH124" s="174"/>
      <c r="EI124" s="174"/>
      <c r="EJ124" s="174"/>
      <c r="EK124" s="174"/>
      <c r="EL124" s="174"/>
      <c r="EM124" s="174"/>
      <c r="EN124" s="174"/>
      <c r="EO124" s="174"/>
      <c r="EP124" s="174"/>
      <c r="EQ124" s="174"/>
      <c r="ER124" s="174"/>
      <c r="ES124" s="174"/>
      <c r="ET124" s="174"/>
      <c r="EU124" s="174"/>
      <c r="EV124" s="174"/>
      <c r="EW124" s="174"/>
      <c r="EX124" s="174"/>
      <c r="EY124" s="174"/>
      <c r="EZ124" s="174"/>
      <c r="FA124" s="174"/>
      <c r="FB124" s="174"/>
      <c r="FC124" s="174"/>
      <c r="FD124" s="179">
        <f t="shared" si="155"/>
        <v>0</v>
      </c>
      <c r="FE124" s="174"/>
      <c r="FF124" s="174"/>
      <c r="FG124" s="174"/>
      <c r="FH124" s="174"/>
      <c r="FI124" s="174"/>
      <c r="FJ124" s="174"/>
      <c r="FK124" s="174"/>
      <c r="FL124" s="174"/>
      <c r="FM124" s="174"/>
      <c r="FN124" s="174"/>
      <c r="FO124" s="174"/>
      <c r="FP124" s="174"/>
      <c r="FQ124" s="174"/>
      <c r="FR124" s="174"/>
      <c r="FS124" s="174"/>
      <c r="FT124" s="174"/>
      <c r="FU124" s="174"/>
      <c r="FV124" s="174"/>
      <c r="FW124" s="174"/>
      <c r="FX124" s="174"/>
      <c r="FY124" s="174"/>
      <c r="FZ124" s="174"/>
      <c r="GA124" s="174"/>
      <c r="GB124" s="174"/>
      <c r="GC124" s="174"/>
      <c r="GD124" s="174"/>
      <c r="GE124" s="174"/>
      <c r="GF124" s="174"/>
      <c r="GG124" s="174"/>
      <c r="GH124" s="174"/>
      <c r="GI124" s="174"/>
      <c r="GJ124" s="180">
        <f t="shared" si="156"/>
        <v>0</v>
      </c>
      <c r="GK124" s="174"/>
      <c r="GL124" s="174"/>
      <c r="GM124" s="174"/>
      <c r="GN124" s="174"/>
      <c r="GO124" s="174"/>
      <c r="GP124" s="174"/>
      <c r="GQ124" s="174"/>
      <c r="GR124" s="174"/>
      <c r="GS124" s="174"/>
      <c r="GT124" s="174"/>
      <c r="GU124" s="174"/>
      <c r="GV124" s="174"/>
      <c r="GW124" s="174"/>
      <c r="GX124" s="174"/>
      <c r="GY124" s="174"/>
      <c r="GZ124" s="174"/>
      <c r="HA124" s="174"/>
      <c r="HB124" s="174"/>
      <c r="HC124" s="174"/>
      <c r="HD124" s="174"/>
      <c r="HE124" s="174"/>
      <c r="HF124" s="174"/>
      <c r="HG124" s="174"/>
      <c r="HH124" s="174"/>
      <c r="HI124" s="174"/>
      <c r="HJ124" s="174"/>
      <c r="HK124" s="174"/>
      <c r="HL124" s="174"/>
      <c r="HM124" s="174"/>
      <c r="HN124" s="174"/>
    </row>
    <row r="125" spans="1:222" ht="16.5" collapsed="1" thickBot="1" x14ac:dyDescent="0.3">
      <c r="A125" s="53">
        <v>120</v>
      </c>
      <c r="B125" s="270" t="s">
        <v>113</v>
      </c>
      <c r="C125" s="272"/>
      <c r="D125" s="61"/>
      <c r="E125" s="260">
        <f>SUM(E126:E132)</f>
        <v>0</v>
      </c>
      <c r="F125" s="260">
        <f t="shared" ref="F125:AI125" si="158">SUM(F126:F132)</f>
        <v>0</v>
      </c>
      <c r="G125" s="260">
        <f t="shared" si="158"/>
        <v>0</v>
      </c>
      <c r="H125" s="260">
        <f t="shared" si="158"/>
        <v>0</v>
      </c>
      <c r="I125" s="260">
        <f t="shared" si="158"/>
        <v>0</v>
      </c>
      <c r="J125" s="260">
        <f t="shared" si="158"/>
        <v>0</v>
      </c>
      <c r="K125" s="260">
        <f t="shared" si="158"/>
        <v>0</v>
      </c>
      <c r="L125" s="260">
        <f t="shared" si="158"/>
        <v>0</v>
      </c>
      <c r="M125" s="260">
        <f t="shared" si="158"/>
        <v>0</v>
      </c>
      <c r="N125" s="260">
        <f t="shared" si="158"/>
        <v>0</v>
      </c>
      <c r="O125" s="260">
        <f t="shared" si="158"/>
        <v>0</v>
      </c>
      <c r="P125" s="260">
        <f t="shared" si="158"/>
        <v>0</v>
      </c>
      <c r="Q125" s="260">
        <f t="shared" si="158"/>
        <v>0</v>
      </c>
      <c r="R125" s="260">
        <f t="shared" si="158"/>
        <v>0</v>
      </c>
      <c r="S125" s="260">
        <f t="shared" si="158"/>
        <v>0</v>
      </c>
      <c r="T125" s="260">
        <f t="shared" si="158"/>
        <v>0</v>
      </c>
      <c r="U125" s="260">
        <f t="shared" si="158"/>
        <v>0</v>
      </c>
      <c r="V125" s="260">
        <f t="shared" si="158"/>
        <v>0</v>
      </c>
      <c r="W125" s="260">
        <f t="shared" si="158"/>
        <v>0</v>
      </c>
      <c r="X125" s="260">
        <f t="shared" si="158"/>
        <v>0</v>
      </c>
      <c r="Y125" s="260">
        <f t="shared" si="158"/>
        <v>0</v>
      </c>
      <c r="Z125" s="260">
        <f t="shared" si="158"/>
        <v>0</v>
      </c>
      <c r="AA125" s="260">
        <f t="shared" si="158"/>
        <v>0</v>
      </c>
      <c r="AB125" s="260">
        <f t="shared" si="158"/>
        <v>0</v>
      </c>
      <c r="AC125" s="260">
        <f t="shared" si="158"/>
        <v>0</v>
      </c>
      <c r="AD125" s="260">
        <f t="shared" si="158"/>
        <v>0</v>
      </c>
      <c r="AE125" s="260">
        <f t="shared" si="158"/>
        <v>0</v>
      </c>
      <c r="AF125" s="260">
        <f t="shared" si="158"/>
        <v>0</v>
      </c>
      <c r="AG125" s="260">
        <f t="shared" si="158"/>
        <v>0</v>
      </c>
      <c r="AH125" s="260">
        <f t="shared" si="158"/>
        <v>0</v>
      </c>
      <c r="AI125" s="260">
        <f t="shared" si="158"/>
        <v>0</v>
      </c>
      <c r="AJ125" s="282">
        <f t="shared" ref="AJ125:BQ125" si="159">SUM(AJ126:AJ132)</f>
        <v>0</v>
      </c>
      <c r="AK125" s="260">
        <f t="shared" si="159"/>
        <v>0</v>
      </c>
      <c r="AL125" s="260">
        <f t="shared" si="159"/>
        <v>0</v>
      </c>
      <c r="AM125" s="260">
        <f t="shared" si="159"/>
        <v>0</v>
      </c>
      <c r="AN125" s="260">
        <f t="shared" si="159"/>
        <v>0</v>
      </c>
      <c r="AO125" s="260">
        <f t="shared" si="159"/>
        <v>0</v>
      </c>
      <c r="AP125" s="260">
        <f t="shared" si="159"/>
        <v>0</v>
      </c>
      <c r="AQ125" s="260">
        <f t="shared" si="159"/>
        <v>0</v>
      </c>
      <c r="AR125" s="260">
        <f t="shared" si="159"/>
        <v>0</v>
      </c>
      <c r="AS125" s="260">
        <f t="shared" si="159"/>
        <v>0</v>
      </c>
      <c r="AT125" s="260">
        <f t="shared" si="159"/>
        <v>0</v>
      </c>
      <c r="AU125" s="260">
        <f t="shared" si="159"/>
        <v>0</v>
      </c>
      <c r="AV125" s="260">
        <f t="shared" si="159"/>
        <v>0</v>
      </c>
      <c r="AW125" s="260">
        <f t="shared" si="159"/>
        <v>0</v>
      </c>
      <c r="AX125" s="260">
        <f t="shared" si="159"/>
        <v>0</v>
      </c>
      <c r="AY125" s="260">
        <f t="shared" si="159"/>
        <v>0</v>
      </c>
      <c r="AZ125" s="260">
        <f t="shared" si="159"/>
        <v>0</v>
      </c>
      <c r="BA125" s="260">
        <f t="shared" si="159"/>
        <v>0</v>
      </c>
      <c r="BB125" s="260">
        <f t="shared" si="159"/>
        <v>0</v>
      </c>
      <c r="BC125" s="260">
        <f t="shared" si="159"/>
        <v>0</v>
      </c>
      <c r="BD125" s="260">
        <f t="shared" si="159"/>
        <v>0</v>
      </c>
      <c r="BE125" s="260">
        <f t="shared" si="159"/>
        <v>0</v>
      </c>
      <c r="BF125" s="260">
        <f t="shared" si="159"/>
        <v>0</v>
      </c>
      <c r="BG125" s="260">
        <f t="shared" si="159"/>
        <v>0</v>
      </c>
      <c r="BH125" s="260">
        <f t="shared" si="159"/>
        <v>0</v>
      </c>
      <c r="BI125" s="260">
        <f t="shared" si="159"/>
        <v>0</v>
      </c>
      <c r="BJ125" s="260">
        <f t="shared" si="159"/>
        <v>0</v>
      </c>
      <c r="BK125" s="260">
        <f t="shared" si="159"/>
        <v>0</v>
      </c>
      <c r="BL125" s="260">
        <f t="shared" si="159"/>
        <v>0</v>
      </c>
      <c r="BM125" s="260">
        <f>SUM(BM126:BM132)</f>
        <v>0</v>
      </c>
      <c r="BN125" s="260">
        <f>SUM(BN126:BN132)</f>
        <v>0</v>
      </c>
      <c r="BO125" s="282">
        <f t="shared" si="159"/>
        <v>0</v>
      </c>
      <c r="BP125" s="260">
        <f t="shared" si="159"/>
        <v>0</v>
      </c>
      <c r="BQ125" s="260">
        <f t="shared" si="159"/>
        <v>0</v>
      </c>
      <c r="BR125" s="260">
        <f t="shared" ref="BR125:CR125" si="160">SUM(BR126:BR132)</f>
        <v>0</v>
      </c>
      <c r="BS125" s="260">
        <f t="shared" si="160"/>
        <v>0</v>
      </c>
      <c r="BT125" s="260">
        <f t="shared" si="160"/>
        <v>0</v>
      </c>
      <c r="BU125" s="260">
        <f t="shared" si="160"/>
        <v>0</v>
      </c>
      <c r="BV125" s="260">
        <f t="shared" si="160"/>
        <v>0</v>
      </c>
      <c r="BW125" s="260">
        <f t="shared" si="160"/>
        <v>0</v>
      </c>
      <c r="BX125" s="260">
        <f t="shared" si="160"/>
        <v>0</v>
      </c>
      <c r="BY125" s="260">
        <f t="shared" si="160"/>
        <v>0</v>
      </c>
      <c r="BZ125" s="260">
        <f t="shared" si="160"/>
        <v>0</v>
      </c>
      <c r="CA125" s="260">
        <f t="shared" si="160"/>
        <v>0</v>
      </c>
      <c r="CB125" s="260">
        <f t="shared" si="160"/>
        <v>0</v>
      </c>
      <c r="CC125" s="260">
        <f t="shared" si="160"/>
        <v>0</v>
      </c>
      <c r="CD125" s="260">
        <f t="shared" si="160"/>
        <v>0</v>
      </c>
      <c r="CE125" s="260">
        <f t="shared" si="160"/>
        <v>0</v>
      </c>
      <c r="CF125" s="260">
        <f t="shared" si="160"/>
        <v>0</v>
      </c>
      <c r="CG125" s="260">
        <f t="shared" si="160"/>
        <v>0</v>
      </c>
      <c r="CH125" s="260">
        <f t="shared" si="160"/>
        <v>0</v>
      </c>
      <c r="CI125" s="260">
        <f t="shared" si="160"/>
        <v>0</v>
      </c>
      <c r="CJ125" s="260">
        <f t="shared" si="160"/>
        <v>0</v>
      </c>
      <c r="CK125" s="260">
        <f t="shared" si="160"/>
        <v>0</v>
      </c>
      <c r="CL125" s="260">
        <f t="shared" si="160"/>
        <v>0</v>
      </c>
      <c r="CM125" s="260">
        <f t="shared" si="160"/>
        <v>0</v>
      </c>
      <c r="CN125" s="260">
        <f t="shared" si="160"/>
        <v>0</v>
      </c>
      <c r="CO125" s="260">
        <f t="shared" si="160"/>
        <v>0</v>
      </c>
      <c r="CP125" s="260">
        <f t="shared" si="160"/>
        <v>0</v>
      </c>
      <c r="CQ125" s="260">
        <f t="shared" si="160"/>
        <v>0</v>
      </c>
      <c r="CR125" s="260">
        <f t="shared" si="160"/>
        <v>0</v>
      </c>
      <c r="CS125" s="260">
        <f>SUM(CS126:CS132)</f>
        <v>0</v>
      </c>
      <c r="CT125" s="260">
        <f>SUM(CT126:CT132)</f>
        <v>0</v>
      </c>
      <c r="CU125" s="282">
        <f t="shared" ref="CU125:EC125" si="161">SUM(CU126:CU132)</f>
        <v>0</v>
      </c>
      <c r="CV125" s="260">
        <f t="shared" si="161"/>
        <v>0</v>
      </c>
      <c r="CW125" s="260">
        <f t="shared" si="161"/>
        <v>0</v>
      </c>
      <c r="CX125" s="260">
        <f t="shared" si="161"/>
        <v>0</v>
      </c>
      <c r="CY125" s="260">
        <f t="shared" si="161"/>
        <v>0</v>
      </c>
      <c r="CZ125" s="260">
        <f t="shared" si="161"/>
        <v>0</v>
      </c>
      <c r="DA125" s="260">
        <f t="shared" si="161"/>
        <v>0</v>
      </c>
      <c r="DB125" s="260">
        <f t="shared" si="161"/>
        <v>0</v>
      </c>
      <c r="DC125" s="260">
        <f t="shared" si="161"/>
        <v>0</v>
      </c>
      <c r="DD125" s="260">
        <f t="shared" si="161"/>
        <v>0</v>
      </c>
      <c r="DE125" s="260">
        <f t="shared" si="161"/>
        <v>0</v>
      </c>
      <c r="DF125" s="260">
        <f t="shared" si="161"/>
        <v>0</v>
      </c>
      <c r="DG125" s="260">
        <f t="shared" si="161"/>
        <v>0</v>
      </c>
      <c r="DH125" s="260">
        <f t="shared" si="161"/>
        <v>0</v>
      </c>
      <c r="DI125" s="260">
        <f t="shared" si="161"/>
        <v>0</v>
      </c>
      <c r="DJ125" s="260">
        <f t="shared" si="161"/>
        <v>0</v>
      </c>
      <c r="DK125" s="260">
        <f t="shared" si="161"/>
        <v>0</v>
      </c>
      <c r="DL125" s="260">
        <f t="shared" si="161"/>
        <v>0</v>
      </c>
      <c r="DM125" s="260">
        <f t="shared" si="161"/>
        <v>0</v>
      </c>
      <c r="DN125" s="260">
        <f t="shared" si="161"/>
        <v>0</v>
      </c>
      <c r="DO125" s="260">
        <f t="shared" si="161"/>
        <v>0</v>
      </c>
      <c r="DP125" s="260">
        <f t="shared" si="161"/>
        <v>0</v>
      </c>
      <c r="DQ125" s="260">
        <f t="shared" si="161"/>
        <v>0</v>
      </c>
      <c r="DR125" s="260">
        <f t="shared" si="161"/>
        <v>0</v>
      </c>
      <c r="DS125" s="260">
        <f t="shared" si="161"/>
        <v>0</v>
      </c>
      <c r="DT125" s="260">
        <f t="shared" si="161"/>
        <v>0</v>
      </c>
      <c r="DU125" s="260">
        <f t="shared" si="161"/>
        <v>0</v>
      </c>
      <c r="DV125" s="260">
        <f t="shared" si="161"/>
        <v>0</v>
      </c>
      <c r="DW125" s="260">
        <f t="shared" si="161"/>
        <v>0</v>
      </c>
      <c r="DX125" s="260">
        <f>SUM(DX126:DX132)</f>
        <v>0</v>
      </c>
      <c r="DY125" s="260">
        <f>SUM(DY126:DY132)</f>
        <v>0</v>
      </c>
      <c r="DZ125" s="260">
        <f>SUM(DZ126:DZ132)</f>
        <v>0</v>
      </c>
      <c r="EA125" s="282">
        <f t="shared" si="161"/>
        <v>0</v>
      </c>
      <c r="EB125" s="260">
        <f t="shared" si="161"/>
        <v>0</v>
      </c>
      <c r="EC125" s="260">
        <f t="shared" si="161"/>
        <v>0</v>
      </c>
      <c r="ED125" s="260">
        <f t="shared" ref="ED125:FC125" si="162">SUM(ED126:ED132)</f>
        <v>0</v>
      </c>
      <c r="EE125" s="260">
        <f t="shared" si="162"/>
        <v>0</v>
      </c>
      <c r="EF125" s="260">
        <f t="shared" si="162"/>
        <v>0</v>
      </c>
      <c r="EG125" s="260">
        <f t="shared" si="162"/>
        <v>0</v>
      </c>
      <c r="EH125" s="260">
        <f t="shared" si="162"/>
        <v>0</v>
      </c>
      <c r="EI125" s="260">
        <f t="shared" si="162"/>
        <v>0</v>
      </c>
      <c r="EJ125" s="260">
        <f t="shared" si="162"/>
        <v>0</v>
      </c>
      <c r="EK125" s="260">
        <f t="shared" si="162"/>
        <v>0</v>
      </c>
      <c r="EL125" s="260">
        <f t="shared" si="162"/>
        <v>0</v>
      </c>
      <c r="EM125" s="260">
        <f t="shared" si="162"/>
        <v>0</v>
      </c>
      <c r="EN125" s="260">
        <f t="shared" si="162"/>
        <v>0</v>
      </c>
      <c r="EO125" s="260">
        <f t="shared" si="162"/>
        <v>0</v>
      </c>
      <c r="EP125" s="260">
        <f t="shared" si="162"/>
        <v>0</v>
      </c>
      <c r="EQ125" s="260">
        <f t="shared" si="162"/>
        <v>0</v>
      </c>
      <c r="ER125" s="260">
        <f t="shared" si="162"/>
        <v>0</v>
      </c>
      <c r="ES125" s="260">
        <f t="shared" si="162"/>
        <v>0</v>
      </c>
      <c r="ET125" s="260">
        <f t="shared" si="162"/>
        <v>0</v>
      </c>
      <c r="EU125" s="260">
        <f t="shared" si="162"/>
        <v>0</v>
      </c>
      <c r="EV125" s="260">
        <f t="shared" si="162"/>
        <v>0</v>
      </c>
      <c r="EW125" s="260">
        <f t="shared" si="162"/>
        <v>0</v>
      </c>
      <c r="EX125" s="260">
        <f t="shared" si="162"/>
        <v>0</v>
      </c>
      <c r="EY125" s="260">
        <f t="shared" si="162"/>
        <v>0</v>
      </c>
      <c r="EZ125" s="260">
        <f t="shared" si="162"/>
        <v>0</v>
      </c>
      <c r="FA125" s="260">
        <f t="shared" si="162"/>
        <v>0</v>
      </c>
      <c r="FB125" s="260">
        <f t="shared" si="162"/>
        <v>0</v>
      </c>
      <c r="FC125" s="260">
        <f t="shared" si="162"/>
        <v>0</v>
      </c>
      <c r="FD125" s="282">
        <f t="shared" ref="FD125:GO125" si="163">SUM(FD126:FD132)</f>
        <v>0</v>
      </c>
      <c r="FE125" s="260">
        <f t="shared" si="163"/>
        <v>0</v>
      </c>
      <c r="FF125" s="260">
        <f t="shared" si="163"/>
        <v>0</v>
      </c>
      <c r="FG125" s="260">
        <f t="shared" si="163"/>
        <v>0</v>
      </c>
      <c r="FH125" s="260">
        <f t="shared" si="163"/>
        <v>0</v>
      </c>
      <c r="FI125" s="260">
        <f t="shared" si="163"/>
        <v>0</v>
      </c>
      <c r="FJ125" s="260">
        <f t="shared" si="163"/>
        <v>0</v>
      </c>
      <c r="FK125" s="260">
        <f t="shared" si="163"/>
        <v>0</v>
      </c>
      <c r="FL125" s="260">
        <f t="shared" si="163"/>
        <v>0</v>
      </c>
      <c r="FM125" s="260">
        <f t="shared" si="163"/>
        <v>0</v>
      </c>
      <c r="FN125" s="260">
        <f t="shared" si="163"/>
        <v>0</v>
      </c>
      <c r="FO125" s="260">
        <f t="shared" si="163"/>
        <v>0</v>
      </c>
      <c r="FP125" s="260">
        <f t="shared" si="163"/>
        <v>0</v>
      </c>
      <c r="FQ125" s="260">
        <f t="shared" si="163"/>
        <v>0</v>
      </c>
      <c r="FR125" s="260">
        <f t="shared" si="163"/>
        <v>0</v>
      </c>
      <c r="FS125" s="260">
        <f t="shared" si="163"/>
        <v>0</v>
      </c>
      <c r="FT125" s="260">
        <f t="shared" si="163"/>
        <v>0</v>
      </c>
      <c r="FU125" s="260">
        <f t="shared" si="163"/>
        <v>0</v>
      </c>
      <c r="FV125" s="260">
        <f t="shared" si="163"/>
        <v>0</v>
      </c>
      <c r="FW125" s="260">
        <f t="shared" si="163"/>
        <v>0</v>
      </c>
      <c r="FX125" s="260">
        <f t="shared" si="163"/>
        <v>0</v>
      </c>
      <c r="FY125" s="260">
        <f t="shared" si="163"/>
        <v>0</v>
      </c>
      <c r="FZ125" s="260">
        <f t="shared" si="163"/>
        <v>0</v>
      </c>
      <c r="GA125" s="260">
        <f t="shared" si="163"/>
        <v>0</v>
      </c>
      <c r="GB125" s="260">
        <f t="shared" si="163"/>
        <v>0</v>
      </c>
      <c r="GC125" s="260">
        <f t="shared" si="163"/>
        <v>0</v>
      </c>
      <c r="GD125" s="260">
        <f t="shared" si="163"/>
        <v>0</v>
      </c>
      <c r="GE125" s="260">
        <f t="shared" si="163"/>
        <v>0</v>
      </c>
      <c r="GF125" s="260">
        <f t="shared" si="163"/>
        <v>0</v>
      </c>
      <c r="GG125" s="260">
        <f t="shared" si="163"/>
        <v>0</v>
      </c>
      <c r="GH125" s="260">
        <f t="shared" si="163"/>
        <v>0</v>
      </c>
      <c r="GI125" s="260">
        <f>SUM(GI126:GI132)</f>
        <v>0</v>
      </c>
      <c r="GJ125" s="282">
        <f t="shared" si="163"/>
        <v>0</v>
      </c>
      <c r="GK125" s="260">
        <f t="shared" si="163"/>
        <v>0</v>
      </c>
      <c r="GL125" s="260">
        <f t="shared" si="163"/>
        <v>0</v>
      </c>
      <c r="GM125" s="260">
        <f t="shared" si="163"/>
        <v>0</v>
      </c>
      <c r="GN125" s="260">
        <f t="shared" si="163"/>
        <v>0</v>
      </c>
      <c r="GO125" s="260">
        <f t="shared" si="163"/>
        <v>0</v>
      </c>
      <c r="GP125" s="260">
        <f t="shared" ref="GP125:HN125" si="164">SUM(GP126:GP132)</f>
        <v>0</v>
      </c>
      <c r="GQ125" s="260">
        <f t="shared" si="164"/>
        <v>0</v>
      </c>
      <c r="GR125" s="260">
        <f t="shared" si="164"/>
        <v>0</v>
      </c>
      <c r="GS125" s="260">
        <f t="shared" si="164"/>
        <v>0</v>
      </c>
      <c r="GT125" s="260">
        <f t="shared" si="164"/>
        <v>0</v>
      </c>
      <c r="GU125" s="260">
        <f t="shared" si="164"/>
        <v>0</v>
      </c>
      <c r="GV125" s="260">
        <f t="shared" si="164"/>
        <v>0</v>
      </c>
      <c r="GW125" s="260">
        <f t="shared" si="164"/>
        <v>0</v>
      </c>
      <c r="GX125" s="260">
        <f t="shared" si="164"/>
        <v>0</v>
      </c>
      <c r="GY125" s="260">
        <f t="shared" si="164"/>
        <v>0</v>
      </c>
      <c r="GZ125" s="260">
        <f t="shared" si="164"/>
        <v>0</v>
      </c>
      <c r="HA125" s="260">
        <f t="shared" si="164"/>
        <v>0</v>
      </c>
      <c r="HB125" s="260">
        <f t="shared" si="164"/>
        <v>0</v>
      </c>
      <c r="HC125" s="260">
        <f t="shared" si="164"/>
        <v>0</v>
      </c>
      <c r="HD125" s="260">
        <f t="shared" si="164"/>
        <v>0</v>
      </c>
      <c r="HE125" s="260">
        <f t="shared" si="164"/>
        <v>0</v>
      </c>
      <c r="HF125" s="260">
        <f t="shared" si="164"/>
        <v>0</v>
      </c>
      <c r="HG125" s="260">
        <f t="shared" si="164"/>
        <v>0</v>
      </c>
      <c r="HH125" s="260">
        <f t="shared" si="164"/>
        <v>0</v>
      </c>
      <c r="HI125" s="260">
        <f t="shared" si="164"/>
        <v>0</v>
      </c>
      <c r="HJ125" s="260">
        <f t="shared" si="164"/>
        <v>0</v>
      </c>
      <c r="HK125" s="260">
        <f t="shared" si="164"/>
        <v>0</v>
      </c>
      <c r="HL125" s="260">
        <f t="shared" si="164"/>
        <v>0</v>
      </c>
      <c r="HM125" s="260">
        <f t="shared" si="164"/>
        <v>0</v>
      </c>
      <c r="HN125" s="260">
        <f t="shared" si="164"/>
        <v>0</v>
      </c>
    </row>
    <row r="126" spans="1:222" ht="16.5" hidden="1" outlineLevel="1" thickBot="1" x14ac:dyDescent="0.3">
      <c r="A126" s="53">
        <v>121</v>
      </c>
      <c r="B126" s="261" t="str">
        <f>VLOOKUP(A126,Config!$A$8:$B$176,2,0)</f>
        <v>MANUTENÇÃO DE EQUIPAMENTOS</v>
      </c>
      <c r="C126" s="262"/>
      <c r="D126" s="61"/>
      <c r="E126" s="174">
        <f>SUMIFS('C. a Pagar'!$G$7:$G$1048576,'C. a Pagar'!$D$7:$D$1048576,'FC 180'!$B126,'C. a Pagar'!$C$7:$C$1048576,'FC 180'!E$5)</f>
        <v>0</v>
      </c>
      <c r="F126" s="174">
        <f>SUMIFS('C. a Pagar'!$G$7:$G$1048576,'C. a Pagar'!$D$7:$D$1048576,'FC 180'!$B126,'C. a Pagar'!$C$7:$C$1048576,'FC 180'!F$5)</f>
        <v>0</v>
      </c>
      <c r="G126" s="174">
        <f>SUMIFS('C. a Pagar'!$G$7:$G$1048576,'C. a Pagar'!$D$7:$D$1048576,'FC 180'!$B126,'C. a Pagar'!$C$7:$C$1048576,'FC 180'!G$5)</f>
        <v>0</v>
      </c>
      <c r="H126" s="174">
        <f>SUMIFS('C. a Pagar'!$G$7:$G$1048576,'C. a Pagar'!$D$7:$D$1048576,'FC 180'!$B126,'C. a Pagar'!$C$7:$C$1048576,'FC 180'!H$5)</f>
        <v>0</v>
      </c>
      <c r="I126" s="174">
        <f>SUMIFS('C. a Pagar'!$G$7:$G$1048576,'C. a Pagar'!$D$7:$D$1048576,'FC 180'!$B126,'C. a Pagar'!$C$7:$C$1048576,'FC 180'!I$5)</f>
        <v>0</v>
      </c>
      <c r="J126" s="174">
        <f>SUMIFS('C. a Pagar'!$G$7:$G$1048576,'C. a Pagar'!$D$7:$D$1048576,'FC 180'!$B126,'C. a Pagar'!$C$7:$C$1048576,'FC 180'!J$5)</f>
        <v>0</v>
      </c>
      <c r="K126" s="174">
        <f>SUMIFS('C. a Pagar'!$G$7:$G$1048576,'C. a Pagar'!$D$7:$D$1048576,'FC 180'!$B126,'C. a Pagar'!$C$7:$C$1048576,'FC 180'!K$5)</f>
        <v>0</v>
      </c>
      <c r="L126" s="174">
        <f>SUMIFS('C. a Pagar'!$G$7:$G$1048576,'C. a Pagar'!$D$7:$D$1048576,'FC 180'!$B126,'C. a Pagar'!$C$7:$C$1048576,'FC 180'!L$5)</f>
        <v>0</v>
      </c>
      <c r="M126" s="174">
        <f>SUMIFS('C. a Pagar'!$G$7:$G$1048576,'C. a Pagar'!$D$7:$D$1048576,'FC 180'!$B126,'C. a Pagar'!$C$7:$C$1048576,'FC 180'!M$5)</f>
        <v>0</v>
      </c>
      <c r="N126" s="174">
        <f>SUMIFS('C. a Pagar'!$G$7:$G$1048576,'C. a Pagar'!$D$7:$D$1048576,'FC 180'!$B126,'C. a Pagar'!$C$7:$C$1048576,'FC 180'!N$5)</f>
        <v>0</v>
      </c>
      <c r="O126" s="174">
        <f>SUMIFS('C. a Pagar'!$G$7:$G$1048576,'C. a Pagar'!$D$7:$D$1048576,'FC 180'!$B126,'C. a Pagar'!$C$7:$C$1048576,'FC 180'!O$5)</f>
        <v>0</v>
      </c>
      <c r="P126" s="174">
        <f>SUMIFS('C. a Pagar'!$G$7:$G$1048576,'C. a Pagar'!$D$7:$D$1048576,'FC 180'!$B126,'C. a Pagar'!$C$7:$C$1048576,'FC 180'!P$5)</f>
        <v>0</v>
      </c>
      <c r="Q126" s="174">
        <f>SUMIFS('C. a Pagar'!$G$7:$G$1048576,'C. a Pagar'!$D$7:$D$1048576,'FC 180'!$B126,'C. a Pagar'!$C$7:$C$1048576,'FC 180'!Q$5)</f>
        <v>0</v>
      </c>
      <c r="R126" s="174">
        <f>SUMIFS('C. a Pagar'!$G$7:$G$1048576,'C. a Pagar'!$D$7:$D$1048576,'FC 180'!$B126,'C. a Pagar'!$C$7:$C$1048576,'FC 180'!R$5)</f>
        <v>0</v>
      </c>
      <c r="S126" s="174">
        <f>SUMIFS('C. a Pagar'!$G$7:$G$1048576,'C. a Pagar'!$D$7:$D$1048576,'FC 180'!$B126,'C. a Pagar'!$C$7:$C$1048576,'FC 180'!S$5)</f>
        <v>0</v>
      </c>
      <c r="T126" s="174">
        <f>SUMIFS('C. a Pagar'!$G$7:$G$1048576,'C. a Pagar'!$D$7:$D$1048576,'FC 180'!$B126,'C. a Pagar'!$C$7:$C$1048576,'FC 180'!T$5)</f>
        <v>0</v>
      </c>
      <c r="U126" s="174">
        <f>SUMIFS('C. a Pagar'!$G$7:$G$1048576,'C. a Pagar'!$D$7:$D$1048576,'FC 180'!$B126,'C. a Pagar'!$C$7:$C$1048576,'FC 180'!U$5)</f>
        <v>0</v>
      </c>
      <c r="V126" s="174">
        <f>SUMIFS('C. a Pagar'!$G$7:$G$1048576,'C. a Pagar'!$D$7:$D$1048576,'FC 180'!$B126,'C. a Pagar'!$C$7:$C$1048576,'FC 180'!V$5)</f>
        <v>0</v>
      </c>
      <c r="W126" s="174">
        <f>SUMIFS('C. a Pagar'!$G$7:$G$1048576,'C. a Pagar'!$D$7:$D$1048576,'FC 180'!$B126,'C. a Pagar'!$C$7:$C$1048576,'FC 180'!W$5)</f>
        <v>0</v>
      </c>
      <c r="X126" s="174">
        <f>SUMIFS('C. a Pagar'!$G$7:$G$1048576,'C. a Pagar'!$D$7:$D$1048576,'FC 180'!$B126,'C. a Pagar'!$C$7:$C$1048576,'FC 180'!X$5)</f>
        <v>0</v>
      </c>
      <c r="Y126" s="174">
        <f>SUMIFS('C. a Pagar'!$G$7:$G$1048576,'C. a Pagar'!$D$7:$D$1048576,'FC 180'!$B126,'C. a Pagar'!$C$7:$C$1048576,'FC 180'!Y$5)</f>
        <v>0</v>
      </c>
      <c r="Z126" s="174">
        <f>SUMIFS('C. a Pagar'!$G$7:$G$1048576,'C. a Pagar'!$D$7:$D$1048576,'FC 180'!$B126,'C. a Pagar'!$C$7:$C$1048576,'FC 180'!Z$5)</f>
        <v>0</v>
      </c>
      <c r="AA126" s="174">
        <f>SUMIFS('C. a Pagar'!$G$7:$G$1048576,'C. a Pagar'!$D$7:$D$1048576,'FC 180'!$B126,'C. a Pagar'!$C$7:$C$1048576,'FC 180'!AA$5)</f>
        <v>0</v>
      </c>
      <c r="AB126" s="174">
        <f>SUMIFS('C. a Pagar'!$G$7:$G$1048576,'C. a Pagar'!$D$7:$D$1048576,'FC 180'!$B126,'C. a Pagar'!$C$7:$C$1048576,'FC 180'!AB$5)</f>
        <v>0</v>
      </c>
      <c r="AC126" s="174">
        <f>SUMIFS('C. a Pagar'!$G$7:$G$1048576,'C. a Pagar'!$D$7:$D$1048576,'FC 180'!$B126,'C. a Pagar'!$C$7:$C$1048576,'FC 180'!AC$5)</f>
        <v>0</v>
      </c>
      <c r="AD126" s="174">
        <f>SUMIFS('C. a Pagar'!$G$7:$G$1048576,'C. a Pagar'!$D$7:$D$1048576,'FC 180'!$B126,'C. a Pagar'!$C$7:$C$1048576,'FC 180'!AD$5)</f>
        <v>0</v>
      </c>
      <c r="AE126" s="174">
        <f>SUMIFS('C. a Pagar'!$G$7:$G$1048576,'C. a Pagar'!$D$7:$D$1048576,'FC 180'!$B126,'C. a Pagar'!$C$7:$C$1048576,'FC 180'!AE$5)</f>
        <v>0</v>
      </c>
      <c r="AF126" s="174">
        <f>SUMIFS('C. a Pagar'!$G$7:$G$1048576,'C. a Pagar'!$D$7:$D$1048576,'FC 180'!$B126,'C. a Pagar'!$C$7:$C$1048576,'FC 180'!AF$5)</f>
        <v>0</v>
      </c>
      <c r="AG126" s="174">
        <f>SUMIFS('C. a Pagar'!$G$7:$G$1048576,'C. a Pagar'!$D$7:$D$1048576,'FC 180'!$B126,'C. a Pagar'!$C$7:$C$1048576,'FC 180'!AG$5)</f>
        <v>0</v>
      </c>
      <c r="AH126" s="174">
        <f>SUMIFS('C. a Pagar'!$G$7:$G$1048576,'C. a Pagar'!$D$7:$D$1048576,'FC 180'!$B126,'C. a Pagar'!$C$7:$C$1048576,'FC 180'!AH$5)</f>
        <v>0</v>
      </c>
      <c r="AI126" s="174">
        <f>SUMIFS('C. a Pagar'!$G$7:$G$1048576,'C. a Pagar'!$D$7:$D$1048576,'FC 180'!$B126,'C. a Pagar'!$C$7:$C$1048576,'FC 180'!AI$5)</f>
        <v>0</v>
      </c>
      <c r="AJ126" s="178">
        <f t="shared" ref="AJ126:AJ132" si="165">SUM(E126:AI126)</f>
        <v>0</v>
      </c>
      <c r="AK126" s="174">
        <f>SUMIFS('C. a Pagar'!$G$7:$G$1048576,'C. a Pagar'!$D$7:$D$1048576,'FC 180'!$B126,'C. a Pagar'!$C$7:$C$1048576,'FC 180'!AK$5)</f>
        <v>0</v>
      </c>
      <c r="AL126" s="174">
        <f>SUMIFS('C. a Pagar'!$G$7:$G$1048576,'C. a Pagar'!$D$7:$D$1048576,'FC 180'!$B126,'C. a Pagar'!$C$7:$C$1048576,'FC 180'!AL$5)</f>
        <v>0</v>
      </c>
      <c r="AM126" s="174">
        <f>SUMIFS('C. a Pagar'!$G$7:$G$1048576,'C. a Pagar'!$D$7:$D$1048576,'FC 180'!$B126,'C. a Pagar'!$C$7:$C$1048576,'FC 180'!AM$5)</f>
        <v>0</v>
      </c>
      <c r="AN126" s="174">
        <f>SUMIFS('C. a Pagar'!$G$7:$G$1048576,'C. a Pagar'!$D$7:$D$1048576,'FC 180'!$B126,'C. a Pagar'!$C$7:$C$1048576,'FC 180'!AN$5)</f>
        <v>0</v>
      </c>
      <c r="AO126" s="174">
        <f>SUMIFS('C. a Pagar'!$G$7:$G$1048576,'C. a Pagar'!$D$7:$D$1048576,'FC 180'!$B126,'C. a Pagar'!$C$7:$C$1048576,'FC 180'!AO$5)</f>
        <v>0</v>
      </c>
      <c r="AP126" s="174">
        <f>SUMIFS('C. a Pagar'!$G$7:$G$1048576,'C. a Pagar'!$D$7:$D$1048576,'FC 180'!$B126,'C. a Pagar'!$C$7:$C$1048576,'FC 180'!AP$5)</f>
        <v>0</v>
      </c>
      <c r="AQ126" s="174">
        <f>SUMIFS('C. a Pagar'!$G$7:$G$1048576,'C. a Pagar'!$D$7:$D$1048576,'FC 180'!$B126,'C. a Pagar'!$C$7:$C$1048576,'FC 180'!AQ$5)</f>
        <v>0</v>
      </c>
      <c r="AR126" s="174">
        <f>SUMIFS('C. a Pagar'!$G$7:$G$1048576,'C. a Pagar'!$D$7:$D$1048576,'FC 180'!$B126,'C. a Pagar'!$C$7:$C$1048576,'FC 180'!AR$5)</f>
        <v>0</v>
      </c>
      <c r="AS126" s="174">
        <f>SUMIFS('C. a Pagar'!$G$7:$G$1048576,'C. a Pagar'!$D$7:$D$1048576,'FC 180'!$B126,'C. a Pagar'!$C$7:$C$1048576,'FC 180'!AS$5)</f>
        <v>0</v>
      </c>
      <c r="AT126" s="174">
        <f>SUMIFS('C. a Pagar'!$G$7:$G$1048576,'C. a Pagar'!$D$7:$D$1048576,'FC 180'!$B126,'C. a Pagar'!$C$7:$C$1048576,'FC 180'!AT$5)</f>
        <v>0</v>
      </c>
      <c r="AU126" s="174">
        <f>SUMIFS('C. a Pagar'!$G$7:$G$1048576,'C. a Pagar'!$D$7:$D$1048576,'FC 180'!$B126,'C. a Pagar'!$C$7:$C$1048576,'FC 180'!AU$5)</f>
        <v>0</v>
      </c>
      <c r="AV126" s="174">
        <f>SUMIFS('C. a Pagar'!$G$7:$G$1048576,'C. a Pagar'!$D$7:$D$1048576,'FC 180'!$B126,'C. a Pagar'!$C$7:$C$1048576,'FC 180'!AV$5)</f>
        <v>0</v>
      </c>
      <c r="AW126" s="174">
        <f>SUMIFS('C. a Pagar'!$G$7:$G$1048576,'C. a Pagar'!$D$7:$D$1048576,'FC 180'!$B126,'C. a Pagar'!$C$7:$C$1048576,'FC 180'!AW$5)</f>
        <v>0</v>
      </c>
      <c r="AX126" s="174">
        <f>SUMIFS('C. a Pagar'!$G$7:$G$1048576,'C. a Pagar'!$D$7:$D$1048576,'FC 180'!$B126,'C. a Pagar'!$C$7:$C$1048576,'FC 180'!AX$5)</f>
        <v>0</v>
      </c>
      <c r="AY126" s="174">
        <f>SUMIFS('C. a Pagar'!$G$7:$G$1048576,'C. a Pagar'!$D$7:$D$1048576,'FC 180'!$B126,'C. a Pagar'!$C$7:$C$1048576,'FC 180'!AY$5)</f>
        <v>0</v>
      </c>
      <c r="AZ126" s="174">
        <f>SUMIFS('C. a Pagar'!$G$7:$G$1048576,'C. a Pagar'!$D$7:$D$1048576,'FC 180'!$B126,'C. a Pagar'!$C$7:$C$1048576,'FC 180'!AZ$5)</f>
        <v>0</v>
      </c>
      <c r="BA126" s="174">
        <f>SUMIFS('C. a Pagar'!$G$7:$G$1048576,'C. a Pagar'!$D$7:$D$1048576,'FC 180'!$B126,'C. a Pagar'!$C$7:$C$1048576,'FC 180'!BA$5)</f>
        <v>0</v>
      </c>
      <c r="BB126" s="174">
        <f>SUMIFS('C. a Pagar'!$G$7:$G$1048576,'C. a Pagar'!$D$7:$D$1048576,'FC 180'!$B126,'C. a Pagar'!$C$7:$C$1048576,'FC 180'!BB$5)</f>
        <v>0</v>
      </c>
      <c r="BC126" s="174">
        <f>SUMIFS('C. a Pagar'!$G$7:$G$1048576,'C. a Pagar'!$D$7:$D$1048576,'FC 180'!$B126,'C. a Pagar'!$C$7:$C$1048576,'FC 180'!BC$5)</f>
        <v>0</v>
      </c>
      <c r="BD126" s="174">
        <f>SUMIFS('C. a Pagar'!$G$7:$G$1048576,'C. a Pagar'!$D$7:$D$1048576,'FC 180'!$B126,'C. a Pagar'!$C$7:$C$1048576,'FC 180'!BD$5)</f>
        <v>0</v>
      </c>
      <c r="BE126" s="174">
        <f>SUMIFS('C. a Pagar'!$G$7:$G$1048576,'C. a Pagar'!$D$7:$D$1048576,'FC 180'!$B126,'C. a Pagar'!$C$7:$C$1048576,'FC 180'!BE$5)</f>
        <v>0</v>
      </c>
      <c r="BF126" s="174">
        <f>SUMIFS('C. a Pagar'!$G$7:$G$1048576,'C. a Pagar'!$D$7:$D$1048576,'FC 180'!$B126,'C. a Pagar'!$C$7:$C$1048576,'FC 180'!BF$5)</f>
        <v>0</v>
      </c>
      <c r="BG126" s="174">
        <f>SUMIFS('C. a Pagar'!$G$7:$G$1048576,'C. a Pagar'!$D$7:$D$1048576,'FC 180'!$B126,'C. a Pagar'!$C$7:$C$1048576,'FC 180'!BG$5)</f>
        <v>0</v>
      </c>
      <c r="BH126" s="174">
        <f>SUMIFS('C. a Pagar'!$G$7:$G$1048576,'C. a Pagar'!$D$7:$D$1048576,'FC 180'!$B126,'C. a Pagar'!$C$7:$C$1048576,'FC 180'!BH$5)</f>
        <v>0</v>
      </c>
      <c r="BI126" s="174">
        <f>SUMIFS('C. a Pagar'!$G$7:$G$1048576,'C. a Pagar'!$D$7:$D$1048576,'FC 180'!$B126,'C. a Pagar'!$C$7:$C$1048576,'FC 180'!BI$5)</f>
        <v>0</v>
      </c>
      <c r="BJ126" s="174">
        <f>SUMIFS('C. a Pagar'!$G$7:$G$1048576,'C. a Pagar'!$D$7:$D$1048576,'FC 180'!$B126,'C. a Pagar'!$C$7:$C$1048576,'FC 180'!BJ$5)</f>
        <v>0</v>
      </c>
      <c r="BK126" s="174">
        <f>SUMIFS('C. a Pagar'!$G$7:$G$1048576,'C. a Pagar'!$D$7:$D$1048576,'FC 180'!$B126,'C. a Pagar'!$C$7:$C$1048576,'FC 180'!BK$5)</f>
        <v>0</v>
      </c>
      <c r="BL126" s="174">
        <f>SUMIFS('C. a Pagar'!$G$7:$G$1048576,'C. a Pagar'!$D$7:$D$1048576,'FC 180'!$B126,'C. a Pagar'!$C$7:$C$1048576,'FC 180'!BL$5)</f>
        <v>0</v>
      </c>
      <c r="BM126" s="174">
        <f>SUMIFS('C. a Pagar'!$G$7:$G$1048576,'C. a Pagar'!$D$7:$D$1048576,'FC 180'!$B126,'C. a Pagar'!$C$7:$C$1048576,'FC 180'!BM$5)</f>
        <v>0</v>
      </c>
      <c r="BN126" s="174">
        <f>SUMIFS('C. a Pagar'!$G$7:$G$1048576,'C. a Pagar'!$D$7:$D$1048576,'FC 180'!$B126,'C. a Pagar'!$C$7:$C$1048576,'FC 180'!BN$5)</f>
        <v>0</v>
      </c>
      <c r="BO126" s="178">
        <f t="shared" ref="BO126:BO132" si="166">SUM(AK126:BN126)</f>
        <v>0</v>
      </c>
      <c r="BP126" s="174"/>
      <c r="BQ126" s="174"/>
      <c r="BR126" s="174"/>
      <c r="BS126" s="174"/>
      <c r="BT126" s="174"/>
      <c r="BU126" s="174"/>
      <c r="BV126" s="174"/>
      <c r="BW126" s="174"/>
      <c r="BX126" s="174"/>
      <c r="BY126" s="174"/>
      <c r="BZ126" s="174"/>
      <c r="CA126" s="174"/>
      <c r="CB126" s="174"/>
      <c r="CC126" s="174"/>
      <c r="CD126" s="174"/>
      <c r="CE126" s="174"/>
      <c r="CF126" s="174"/>
      <c r="CG126" s="174"/>
      <c r="CH126" s="174"/>
      <c r="CI126" s="174"/>
      <c r="CJ126" s="174"/>
      <c r="CK126" s="174"/>
      <c r="CL126" s="174"/>
      <c r="CM126" s="174"/>
      <c r="CN126" s="174"/>
      <c r="CO126" s="174"/>
      <c r="CP126" s="174"/>
      <c r="CQ126" s="174"/>
      <c r="CR126" s="174"/>
      <c r="CS126" s="174"/>
      <c r="CT126" s="174"/>
      <c r="CU126" s="178">
        <f t="shared" ref="CU126:CU132" si="167">SUM(BM126:CT126)</f>
        <v>0</v>
      </c>
      <c r="CV126" s="174"/>
      <c r="CW126" s="174"/>
      <c r="CX126" s="174"/>
      <c r="CY126" s="174"/>
      <c r="CZ126" s="174"/>
      <c r="DA126" s="174"/>
      <c r="DB126" s="174"/>
      <c r="DC126" s="174"/>
      <c r="DD126" s="174"/>
      <c r="DE126" s="174"/>
      <c r="DF126" s="174"/>
      <c r="DG126" s="174"/>
      <c r="DH126" s="174"/>
      <c r="DI126" s="174"/>
      <c r="DJ126" s="174"/>
      <c r="DK126" s="174"/>
      <c r="DL126" s="174"/>
      <c r="DM126" s="174"/>
      <c r="DN126" s="174"/>
      <c r="DO126" s="174"/>
      <c r="DP126" s="174"/>
      <c r="DQ126" s="174"/>
      <c r="DR126" s="174"/>
      <c r="DS126" s="174"/>
      <c r="DT126" s="174"/>
      <c r="DU126" s="174"/>
      <c r="DV126" s="174"/>
      <c r="DW126" s="174"/>
      <c r="DX126" s="174"/>
      <c r="DY126" s="174"/>
      <c r="DZ126" s="174"/>
      <c r="EA126" s="178">
        <f t="shared" ref="EA126:EA132" si="168">SUM(CS126:DZ126)</f>
        <v>0</v>
      </c>
      <c r="EB126" s="174"/>
      <c r="EC126" s="174"/>
      <c r="ED126" s="174"/>
      <c r="EE126" s="174"/>
      <c r="EF126" s="174"/>
      <c r="EG126" s="174"/>
      <c r="EH126" s="174"/>
      <c r="EI126" s="174"/>
      <c r="EJ126" s="174"/>
      <c r="EK126" s="174"/>
      <c r="EL126" s="174"/>
      <c r="EM126" s="174"/>
      <c r="EN126" s="174"/>
      <c r="EO126" s="174"/>
      <c r="EP126" s="174"/>
      <c r="EQ126" s="174"/>
      <c r="ER126" s="174"/>
      <c r="ES126" s="174"/>
      <c r="ET126" s="174"/>
      <c r="EU126" s="174"/>
      <c r="EV126" s="174"/>
      <c r="EW126" s="174"/>
      <c r="EX126" s="174"/>
      <c r="EY126" s="174"/>
      <c r="EZ126" s="174"/>
      <c r="FA126" s="174"/>
      <c r="FB126" s="174"/>
      <c r="FC126" s="174"/>
      <c r="FD126" s="178">
        <f t="shared" ref="FD126:FD132" si="169">SUM(DX126:FC126)</f>
        <v>0</v>
      </c>
      <c r="FE126" s="174"/>
      <c r="FF126" s="174"/>
      <c r="FG126" s="174"/>
      <c r="FH126" s="174"/>
      <c r="FI126" s="174"/>
      <c r="FJ126" s="174"/>
      <c r="FK126" s="174"/>
      <c r="FL126" s="174"/>
      <c r="FM126" s="174"/>
      <c r="FN126" s="174"/>
      <c r="FO126" s="174"/>
      <c r="FP126" s="174"/>
      <c r="FQ126" s="174"/>
      <c r="FR126" s="174"/>
      <c r="FS126" s="174"/>
      <c r="FT126" s="174"/>
      <c r="FU126" s="174"/>
      <c r="FV126" s="174"/>
      <c r="FW126" s="174"/>
      <c r="FX126" s="174"/>
      <c r="FY126" s="174"/>
      <c r="FZ126" s="174"/>
      <c r="GA126" s="174"/>
      <c r="GB126" s="174"/>
      <c r="GC126" s="174"/>
      <c r="GD126" s="174"/>
      <c r="GE126" s="174"/>
      <c r="GF126" s="174"/>
      <c r="GG126" s="174"/>
      <c r="GH126" s="174"/>
      <c r="GI126" s="174"/>
      <c r="GJ126" s="178">
        <f t="shared" ref="GJ126:GJ132" si="170">SUM(FE126:GI126)</f>
        <v>0</v>
      </c>
      <c r="GK126" s="174"/>
      <c r="GL126" s="174"/>
      <c r="GM126" s="174"/>
      <c r="GN126" s="174"/>
      <c r="GO126" s="174"/>
      <c r="GP126" s="174"/>
      <c r="GQ126" s="174"/>
      <c r="GR126" s="174"/>
      <c r="GS126" s="174"/>
      <c r="GT126" s="174"/>
      <c r="GU126" s="174"/>
      <c r="GV126" s="174"/>
      <c r="GW126" s="174"/>
      <c r="GX126" s="174"/>
      <c r="GY126" s="174"/>
      <c r="GZ126" s="174"/>
      <c r="HA126" s="174"/>
      <c r="HB126" s="174"/>
      <c r="HC126" s="174"/>
      <c r="HD126" s="174"/>
      <c r="HE126" s="174"/>
      <c r="HF126" s="174"/>
      <c r="HG126" s="174"/>
      <c r="HH126" s="174"/>
      <c r="HI126" s="174"/>
      <c r="HJ126" s="174"/>
      <c r="HK126" s="174"/>
      <c r="HL126" s="174"/>
      <c r="HM126" s="174"/>
      <c r="HN126" s="174"/>
    </row>
    <row r="127" spans="1:222" ht="16.5" hidden="1" outlineLevel="1" thickBot="1" x14ac:dyDescent="0.3">
      <c r="A127" s="53">
        <v>122</v>
      </c>
      <c r="B127" s="56" t="str">
        <f>VLOOKUP(A127,Config!$A$8:$B$176,2,0)</f>
        <v>MANUTENÇÃO DE HARDWARE</v>
      </c>
      <c r="C127" s="57"/>
      <c r="D127" s="61"/>
      <c r="E127" s="174">
        <f>SUMIFS('C. a Pagar'!$G$7:$G$1048576,'C. a Pagar'!$D$7:$D$1048576,'FC 180'!$B127,'C. a Pagar'!$C$7:$C$1048576,'FC 180'!E$5)</f>
        <v>0</v>
      </c>
      <c r="F127" s="174">
        <f>SUMIFS('C. a Pagar'!$G$7:$G$1048576,'C. a Pagar'!$D$7:$D$1048576,'FC 180'!$B127,'C. a Pagar'!$C$7:$C$1048576,'FC 180'!F$5)</f>
        <v>0</v>
      </c>
      <c r="G127" s="174">
        <f>SUMIFS('C. a Pagar'!$G$7:$G$1048576,'C. a Pagar'!$D$7:$D$1048576,'FC 180'!$B127,'C. a Pagar'!$C$7:$C$1048576,'FC 180'!G$5)</f>
        <v>0</v>
      </c>
      <c r="H127" s="174">
        <f>SUMIFS('C. a Pagar'!$G$7:$G$1048576,'C. a Pagar'!$D$7:$D$1048576,'FC 180'!$B127,'C. a Pagar'!$C$7:$C$1048576,'FC 180'!H$5)</f>
        <v>0</v>
      </c>
      <c r="I127" s="174">
        <f>SUMIFS('C. a Pagar'!$G$7:$G$1048576,'C. a Pagar'!$D$7:$D$1048576,'FC 180'!$B127,'C. a Pagar'!$C$7:$C$1048576,'FC 180'!I$5)</f>
        <v>0</v>
      </c>
      <c r="J127" s="174">
        <f>SUMIFS('C. a Pagar'!$G$7:$G$1048576,'C. a Pagar'!$D$7:$D$1048576,'FC 180'!$B127,'C. a Pagar'!$C$7:$C$1048576,'FC 180'!J$5)</f>
        <v>0</v>
      </c>
      <c r="K127" s="174">
        <f>SUMIFS('C. a Pagar'!$G$7:$G$1048576,'C. a Pagar'!$D$7:$D$1048576,'FC 180'!$B127,'C. a Pagar'!$C$7:$C$1048576,'FC 180'!K$5)</f>
        <v>0</v>
      </c>
      <c r="L127" s="174">
        <f>SUMIFS('C. a Pagar'!$G$7:$G$1048576,'C. a Pagar'!$D$7:$D$1048576,'FC 180'!$B127,'C. a Pagar'!$C$7:$C$1048576,'FC 180'!L$5)</f>
        <v>0</v>
      </c>
      <c r="M127" s="174">
        <f>SUMIFS('C. a Pagar'!$G$7:$G$1048576,'C. a Pagar'!$D$7:$D$1048576,'FC 180'!$B127,'C. a Pagar'!$C$7:$C$1048576,'FC 180'!M$5)</f>
        <v>0</v>
      </c>
      <c r="N127" s="174">
        <f>SUMIFS('C. a Pagar'!$G$7:$G$1048576,'C. a Pagar'!$D$7:$D$1048576,'FC 180'!$B127,'C. a Pagar'!$C$7:$C$1048576,'FC 180'!N$5)</f>
        <v>0</v>
      </c>
      <c r="O127" s="174">
        <f>SUMIFS('C. a Pagar'!$G$7:$G$1048576,'C. a Pagar'!$D$7:$D$1048576,'FC 180'!$B127,'C. a Pagar'!$C$7:$C$1048576,'FC 180'!O$5)</f>
        <v>0</v>
      </c>
      <c r="P127" s="174">
        <f>SUMIFS('C. a Pagar'!$G$7:$G$1048576,'C. a Pagar'!$D$7:$D$1048576,'FC 180'!$B127,'C. a Pagar'!$C$7:$C$1048576,'FC 180'!P$5)</f>
        <v>0</v>
      </c>
      <c r="Q127" s="174">
        <f>SUMIFS('C. a Pagar'!$G$7:$G$1048576,'C. a Pagar'!$D$7:$D$1048576,'FC 180'!$B127,'C. a Pagar'!$C$7:$C$1048576,'FC 180'!Q$5)</f>
        <v>0</v>
      </c>
      <c r="R127" s="174">
        <f>SUMIFS('C. a Pagar'!$G$7:$G$1048576,'C. a Pagar'!$D$7:$D$1048576,'FC 180'!$B127,'C. a Pagar'!$C$7:$C$1048576,'FC 180'!R$5)</f>
        <v>0</v>
      </c>
      <c r="S127" s="174">
        <f>SUMIFS('C. a Pagar'!$G$7:$G$1048576,'C. a Pagar'!$D$7:$D$1048576,'FC 180'!$B127,'C. a Pagar'!$C$7:$C$1048576,'FC 180'!S$5)</f>
        <v>0</v>
      </c>
      <c r="T127" s="174">
        <f>SUMIFS('C. a Pagar'!$G$7:$G$1048576,'C. a Pagar'!$D$7:$D$1048576,'FC 180'!$B127,'C. a Pagar'!$C$7:$C$1048576,'FC 180'!T$5)</f>
        <v>0</v>
      </c>
      <c r="U127" s="174">
        <f>SUMIFS('C. a Pagar'!$G$7:$G$1048576,'C. a Pagar'!$D$7:$D$1048576,'FC 180'!$B127,'C. a Pagar'!$C$7:$C$1048576,'FC 180'!U$5)</f>
        <v>0</v>
      </c>
      <c r="V127" s="174">
        <f>SUMIFS('C. a Pagar'!$G$7:$G$1048576,'C. a Pagar'!$D$7:$D$1048576,'FC 180'!$B127,'C. a Pagar'!$C$7:$C$1048576,'FC 180'!V$5)</f>
        <v>0</v>
      </c>
      <c r="W127" s="174">
        <f>SUMIFS('C. a Pagar'!$G$7:$G$1048576,'C. a Pagar'!$D$7:$D$1048576,'FC 180'!$B127,'C. a Pagar'!$C$7:$C$1048576,'FC 180'!W$5)</f>
        <v>0</v>
      </c>
      <c r="X127" s="174">
        <f>SUMIFS('C. a Pagar'!$G$7:$G$1048576,'C. a Pagar'!$D$7:$D$1048576,'FC 180'!$B127,'C. a Pagar'!$C$7:$C$1048576,'FC 180'!X$5)</f>
        <v>0</v>
      </c>
      <c r="Y127" s="174">
        <f>SUMIFS('C. a Pagar'!$G$7:$G$1048576,'C. a Pagar'!$D$7:$D$1048576,'FC 180'!$B127,'C. a Pagar'!$C$7:$C$1048576,'FC 180'!Y$5)</f>
        <v>0</v>
      </c>
      <c r="Z127" s="174">
        <f>SUMIFS('C. a Pagar'!$G$7:$G$1048576,'C. a Pagar'!$D$7:$D$1048576,'FC 180'!$B127,'C. a Pagar'!$C$7:$C$1048576,'FC 180'!Z$5)</f>
        <v>0</v>
      </c>
      <c r="AA127" s="174">
        <f>SUMIFS('C. a Pagar'!$G$7:$G$1048576,'C. a Pagar'!$D$7:$D$1048576,'FC 180'!$B127,'C. a Pagar'!$C$7:$C$1048576,'FC 180'!AA$5)</f>
        <v>0</v>
      </c>
      <c r="AB127" s="174">
        <f>SUMIFS('C. a Pagar'!$G$7:$G$1048576,'C. a Pagar'!$D$7:$D$1048576,'FC 180'!$B127,'C. a Pagar'!$C$7:$C$1048576,'FC 180'!AB$5)</f>
        <v>0</v>
      </c>
      <c r="AC127" s="174">
        <f>SUMIFS('C. a Pagar'!$G$7:$G$1048576,'C. a Pagar'!$D$7:$D$1048576,'FC 180'!$B127,'C. a Pagar'!$C$7:$C$1048576,'FC 180'!AC$5)</f>
        <v>0</v>
      </c>
      <c r="AD127" s="174">
        <f>SUMIFS('C. a Pagar'!$G$7:$G$1048576,'C. a Pagar'!$D$7:$D$1048576,'FC 180'!$B127,'C. a Pagar'!$C$7:$C$1048576,'FC 180'!AD$5)</f>
        <v>0</v>
      </c>
      <c r="AE127" s="174">
        <f>SUMIFS('C. a Pagar'!$G$7:$G$1048576,'C. a Pagar'!$D$7:$D$1048576,'FC 180'!$B127,'C. a Pagar'!$C$7:$C$1048576,'FC 180'!AE$5)</f>
        <v>0</v>
      </c>
      <c r="AF127" s="174">
        <f>SUMIFS('C. a Pagar'!$G$7:$G$1048576,'C. a Pagar'!$D$7:$D$1048576,'FC 180'!$B127,'C. a Pagar'!$C$7:$C$1048576,'FC 180'!AF$5)</f>
        <v>0</v>
      </c>
      <c r="AG127" s="174">
        <f>SUMIFS('C. a Pagar'!$G$7:$G$1048576,'C. a Pagar'!$D$7:$D$1048576,'FC 180'!$B127,'C. a Pagar'!$C$7:$C$1048576,'FC 180'!AG$5)</f>
        <v>0</v>
      </c>
      <c r="AH127" s="174">
        <f>SUMIFS('C. a Pagar'!$G$7:$G$1048576,'C. a Pagar'!$D$7:$D$1048576,'FC 180'!$B127,'C. a Pagar'!$C$7:$C$1048576,'FC 180'!AH$5)</f>
        <v>0</v>
      </c>
      <c r="AI127" s="174">
        <f>SUMIFS('C. a Pagar'!$G$7:$G$1048576,'C. a Pagar'!$D$7:$D$1048576,'FC 180'!$B127,'C. a Pagar'!$C$7:$C$1048576,'FC 180'!AI$5)</f>
        <v>0</v>
      </c>
      <c r="AJ127" s="179">
        <f t="shared" si="165"/>
        <v>0</v>
      </c>
      <c r="AK127" s="174">
        <f>SUMIFS('C. a Pagar'!$G$7:$G$1048576,'C. a Pagar'!$D$7:$D$1048576,'FC 180'!$B127,'C. a Pagar'!$C$7:$C$1048576,'FC 180'!AK$5)</f>
        <v>0</v>
      </c>
      <c r="AL127" s="174">
        <f>SUMIFS('C. a Pagar'!$G$7:$G$1048576,'C. a Pagar'!$D$7:$D$1048576,'FC 180'!$B127,'C. a Pagar'!$C$7:$C$1048576,'FC 180'!AL$5)</f>
        <v>0</v>
      </c>
      <c r="AM127" s="174">
        <f>SUMIFS('C. a Pagar'!$G$7:$G$1048576,'C. a Pagar'!$D$7:$D$1048576,'FC 180'!$B127,'C. a Pagar'!$C$7:$C$1048576,'FC 180'!AM$5)</f>
        <v>0</v>
      </c>
      <c r="AN127" s="174">
        <f>SUMIFS('C. a Pagar'!$G$7:$G$1048576,'C. a Pagar'!$D$7:$D$1048576,'FC 180'!$B127,'C. a Pagar'!$C$7:$C$1048576,'FC 180'!AN$5)</f>
        <v>0</v>
      </c>
      <c r="AO127" s="174">
        <f>SUMIFS('C. a Pagar'!$G$7:$G$1048576,'C. a Pagar'!$D$7:$D$1048576,'FC 180'!$B127,'C. a Pagar'!$C$7:$C$1048576,'FC 180'!AO$5)</f>
        <v>0</v>
      </c>
      <c r="AP127" s="174">
        <f>SUMIFS('C. a Pagar'!$G$7:$G$1048576,'C. a Pagar'!$D$7:$D$1048576,'FC 180'!$B127,'C. a Pagar'!$C$7:$C$1048576,'FC 180'!AP$5)</f>
        <v>0</v>
      </c>
      <c r="AQ127" s="174">
        <f>SUMIFS('C. a Pagar'!$G$7:$G$1048576,'C. a Pagar'!$D$7:$D$1048576,'FC 180'!$B127,'C. a Pagar'!$C$7:$C$1048576,'FC 180'!AQ$5)</f>
        <v>0</v>
      </c>
      <c r="AR127" s="174">
        <f>SUMIFS('C. a Pagar'!$G$7:$G$1048576,'C. a Pagar'!$D$7:$D$1048576,'FC 180'!$B127,'C. a Pagar'!$C$7:$C$1048576,'FC 180'!AR$5)</f>
        <v>0</v>
      </c>
      <c r="AS127" s="174">
        <f>SUMIFS('C. a Pagar'!$G$7:$G$1048576,'C. a Pagar'!$D$7:$D$1048576,'FC 180'!$B127,'C. a Pagar'!$C$7:$C$1048576,'FC 180'!AS$5)</f>
        <v>0</v>
      </c>
      <c r="AT127" s="174">
        <f>SUMIFS('C. a Pagar'!$G$7:$G$1048576,'C. a Pagar'!$D$7:$D$1048576,'FC 180'!$B127,'C. a Pagar'!$C$7:$C$1048576,'FC 180'!AT$5)</f>
        <v>0</v>
      </c>
      <c r="AU127" s="174">
        <f>SUMIFS('C. a Pagar'!$G$7:$G$1048576,'C. a Pagar'!$D$7:$D$1048576,'FC 180'!$B127,'C. a Pagar'!$C$7:$C$1048576,'FC 180'!AU$5)</f>
        <v>0</v>
      </c>
      <c r="AV127" s="174">
        <f>SUMIFS('C. a Pagar'!$G$7:$G$1048576,'C. a Pagar'!$D$7:$D$1048576,'FC 180'!$B127,'C. a Pagar'!$C$7:$C$1048576,'FC 180'!AV$5)</f>
        <v>0</v>
      </c>
      <c r="AW127" s="174">
        <f>SUMIFS('C. a Pagar'!$G$7:$G$1048576,'C. a Pagar'!$D$7:$D$1048576,'FC 180'!$B127,'C. a Pagar'!$C$7:$C$1048576,'FC 180'!AW$5)</f>
        <v>0</v>
      </c>
      <c r="AX127" s="174">
        <f>SUMIFS('C. a Pagar'!$G$7:$G$1048576,'C. a Pagar'!$D$7:$D$1048576,'FC 180'!$B127,'C. a Pagar'!$C$7:$C$1048576,'FC 180'!AX$5)</f>
        <v>0</v>
      </c>
      <c r="AY127" s="174">
        <f>SUMIFS('C. a Pagar'!$G$7:$G$1048576,'C. a Pagar'!$D$7:$D$1048576,'FC 180'!$B127,'C. a Pagar'!$C$7:$C$1048576,'FC 180'!AY$5)</f>
        <v>0</v>
      </c>
      <c r="AZ127" s="174">
        <f>SUMIFS('C. a Pagar'!$G$7:$G$1048576,'C. a Pagar'!$D$7:$D$1048576,'FC 180'!$B127,'C. a Pagar'!$C$7:$C$1048576,'FC 180'!AZ$5)</f>
        <v>0</v>
      </c>
      <c r="BA127" s="174">
        <f>SUMIFS('C. a Pagar'!$G$7:$G$1048576,'C. a Pagar'!$D$7:$D$1048576,'FC 180'!$B127,'C. a Pagar'!$C$7:$C$1048576,'FC 180'!BA$5)</f>
        <v>0</v>
      </c>
      <c r="BB127" s="174">
        <f>SUMIFS('C. a Pagar'!$G$7:$G$1048576,'C. a Pagar'!$D$7:$D$1048576,'FC 180'!$B127,'C. a Pagar'!$C$7:$C$1048576,'FC 180'!BB$5)</f>
        <v>0</v>
      </c>
      <c r="BC127" s="174">
        <f>SUMIFS('C. a Pagar'!$G$7:$G$1048576,'C. a Pagar'!$D$7:$D$1048576,'FC 180'!$B127,'C. a Pagar'!$C$7:$C$1048576,'FC 180'!BC$5)</f>
        <v>0</v>
      </c>
      <c r="BD127" s="174">
        <f>SUMIFS('C. a Pagar'!$G$7:$G$1048576,'C. a Pagar'!$D$7:$D$1048576,'FC 180'!$B127,'C. a Pagar'!$C$7:$C$1048576,'FC 180'!BD$5)</f>
        <v>0</v>
      </c>
      <c r="BE127" s="174">
        <f>SUMIFS('C. a Pagar'!$G$7:$G$1048576,'C. a Pagar'!$D$7:$D$1048576,'FC 180'!$B127,'C. a Pagar'!$C$7:$C$1048576,'FC 180'!BE$5)</f>
        <v>0</v>
      </c>
      <c r="BF127" s="174">
        <f>SUMIFS('C. a Pagar'!$G$7:$G$1048576,'C. a Pagar'!$D$7:$D$1048576,'FC 180'!$B127,'C. a Pagar'!$C$7:$C$1048576,'FC 180'!BF$5)</f>
        <v>0</v>
      </c>
      <c r="BG127" s="174">
        <f>SUMIFS('C. a Pagar'!$G$7:$G$1048576,'C. a Pagar'!$D$7:$D$1048576,'FC 180'!$B127,'C. a Pagar'!$C$7:$C$1048576,'FC 180'!BG$5)</f>
        <v>0</v>
      </c>
      <c r="BH127" s="174">
        <f>SUMIFS('C. a Pagar'!$G$7:$G$1048576,'C. a Pagar'!$D$7:$D$1048576,'FC 180'!$B127,'C. a Pagar'!$C$7:$C$1048576,'FC 180'!BH$5)</f>
        <v>0</v>
      </c>
      <c r="BI127" s="174">
        <f>SUMIFS('C. a Pagar'!$G$7:$G$1048576,'C. a Pagar'!$D$7:$D$1048576,'FC 180'!$B127,'C. a Pagar'!$C$7:$C$1048576,'FC 180'!BI$5)</f>
        <v>0</v>
      </c>
      <c r="BJ127" s="174">
        <f>SUMIFS('C. a Pagar'!$G$7:$G$1048576,'C. a Pagar'!$D$7:$D$1048576,'FC 180'!$B127,'C. a Pagar'!$C$7:$C$1048576,'FC 180'!BJ$5)</f>
        <v>0</v>
      </c>
      <c r="BK127" s="174">
        <f>SUMIFS('C. a Pagar'!$G$7:$G$1048576,'C. a Pagar'!$D$7:$D$1048576,'FC 180'!$B127,'C. a Pagar'!$C$7:$C$1048576,'FC 180'!BK$5)</f>
        <v>0</v>
      </c>
      <c r="BL127" s="174">
        <f>SUMIFS('C. a Pagar'!$G$7:$G$1048576,'C. a Pagar'!$D$7:$D$1048576,'FC 180'!$B127,'C. a Pagar'!$C$7:$C$1048576,'FC 180'!BL$5)</f>
        <v>0</v>
      </c>
      <c r="BM127" s="174">
        <f>SUMIFS('C. a Pagar'!$G$7:$G$1048576,'C. a Pagar'!$D$7:$D$1048576,'FC 180'!$B127,'C. a Pagar'!$C$7:$C$1048576,'FC 180'!BM$5)</f>
        <v>0</v>
      </c>
      <c r="BN127" s="174">
        <f>SUMIFS('C. a Pagar'!$G$7:$G$1048576,'C. a Pagar'!$D$7:$D$1048576,'FC 180'!$B127,'C. a Pagar'!$C$7:$C$1048576,'FC 180'!BN$5)</f>
        <v>0</v>
      </c>
      <c r="BO127" s="179">
        <f t="shared" si="166"/>
        <v>0</v>
      </c>
      <c r="BP127" s="174"/>
      <c r="BQ127" s="174"/>
      <c r="BR127" s="174"/>
      <c r="BS127" s="174"/>
      <c r="BT127" s="174"/>
      <c r="BU127" s="174"/>
      <c r="BV127" s="174"/>
      <c r="BW127" s="174"/>
      <c r="BX127" s="174"/>
      <c r="BY127" s="174"/>
      <c r="BZ127" s="174"/>
      <c r="CA127" s="174"/>
      <c r="CB127" s="174"/>
      <c r="CC127" s="174"/>
      <c r="CD127" s="174"/>
      <c r="CE127" s="174"/>
      <c r="CF127" s="174"/>
      <c r="CG127" s="174"/>
      <c r="CH127" s="174"/>
      <c r="CI127" s="174"/>
      <c r="CJ127" s="174"/>
      <c r="CK127" s="174"/>
      <c r="CL127" s="174"/>
      <c r="CM127" s="174"/>
      <c r="CN127" s="174"/>
      <c r="CO127" s="174"/>
      <c r="CP127" s="174"/>
      <c r="CQ127" s="174"/>
      <c r="CR127" s="174"/>
      <c r="CS127" s="174"/>
      <c r="CT127" s="174"/>
      <c r="CU127" s="179">
        <f t="shared" si="167"/>
        <v>0</v>
      </c>
      <c r="CV127" s="174"/>
      <c r="CW127" s="174"/>
      <c r="CX127" s="174"/>
      <c r="CY127" s="174"/>
      <c r="CZ127" s="174"/>
      <c r="DA127" s="174"/>
      <c r="DB127" s="174"/>
      <c r="DC127" s="174"/>
      <c r="DD127" s="174"/>
      <c r="DE127" s="174"/>
      <c r="DF127" s="174"/>
      <c r="DG127" s="174"/>
      <c r="DH127" s="174"/>
      <c r="DI127" s="174"/>
      <c r="DJ127" s="174"/>
      <c r="DK127" s="174"/>
      <c r="DL127" s="174"/>
      <c r="DM127" s="174"/>
      <c r="DN127" s="174"/>
      <c r="DO127" s="174"/>
      <c r="DP127" s="174"/>
      <c r="DQ127" s="174"/>
      <c r="DR127" s="174"/>
      <c r="DS127" s="174"/>
      <c r="DT127" s="174"/>
      <c r="DU127" s="174"/>
      <c r="DV127" s="174"/>
      <c r="DW127" s="174"/>
      <c r="DX127" s="174"/>
      <c r="DY127" s="174"/>
      <c r="DZ127" s="174"/>
      <c r="EA127" s="179">
        <f t="shared" si="168"/>
        <v>0</v>
      </c>
      <c r="EB127" s="174"/>
      <c r="EC127" s="174"/>
      <c r="ED127" s="174"/>
      <c r="EE127" s="174"/>
      <c r="EF127" s="174"/>
      <c r="EG127" s="174"/>
      <c r="EH127" s="174"/>
      <c r="EI127" s="174"/>
      <c r="EJ127" s="174"/>
      <c r="EK127" s="174"/>
      <c r="EL127" s="174"/>
      <c r="EM127" s="174"/>
      <c r="EN127" s="174"/>
      <c r="EO127" s="174"/>
      <c r="EP127" s="174"/>
      <c r="EQ127" s="174"/>
      <c r="ER127" s="174"/>
      <c r="ES127" s="174"/>
      <c r="ET127" s="174"/>
      <c r="EU127" s="174"/>
      <c r="EV127" s="174"/>
      <c r="EW127" s="174"/>
      <c r="EX127" s="174"/>
      <c r="EY127" s="174"/>
      <c r="EZ127" s="174"/>
      <c r="FA127" s="174"/>
      <c r="FB127" s="174"/>
      <c r="FC127" s="174"/>
      <c r="FD127" s="179">
        <f t="shared" si="169"/>
        <v>0</v>
      </c>
      <c r="FE127" s="174"/>
      <c r="FF127" s="174"/>
      <c r="FG127" s="174"/>
      <c r="FH127" s="174"/>
      <c r="FI127" s="174"/>
      <c r="FJ127" s="174"/>
      <c r="FK127" s="174"/>
      <c r="FL127" s="174"/>
      <c r="FM127" s="174"/>
      <c r="FN127" s="174"/>
      <c r="FO127" s="174"/>
      <c r="FP127" s="174"/>
      <c r="FQ127" s="174"/>
      <c r="FR127" s="174"/>
      <c r="FS127" s="174"/>
      <c r="FT127" s="174"/>
      <c r="FU127" s="174"/>
      <c r="FV127" s="174"/>
      <c r="FW127" s="174"/>
      <c r="FX127" s="174"/>
      <c r="FY127" s="174"/>
      <c r="FZ127" s="174"/>
      <c r="GA127" s="174"/>
      <c r="GB127" s="174"/>
      <c r="GC127" s="174"/>
      <c r="GD127" s="174"/>
      <c r="GE127" s="174"/>
      <c r="GF127" s="174"/>
      <c r="GG127" s="174"/>
      <c r="GH127" s="174"/>
      <c r="GI127" s="174"/>
      <c r="GJ127" s="179">
        <f t="shared" si="170"/>
        <v>0</v>
      </c>
      <c r="GK127" s="174"/>
      <c r="GL127" s="174"/>
      <c r="GM127" s="174"/>
      <c r="GN127" s="174"/>
      <c r="GO127" s="174"/>
      <c r="GP127" s="174"/>
      <c r="GQ127" s="174"/>
      <c r="GR127" s="174"/>
      <c r="GS127" s="174"/>
      <c r="GT127" s="174"/>
      <c r="GU127" s="174"/>
      <c r="GV127" s="174"/>
      <c r="GW127" s="174"/>
      <c r="GX127" s="174"/>
      <c r="GY127" s="174"/>
      <c r="GZ127" s="174"/>
      <c r="HA127" s="174"/>
      <c r="HB127" s="174"/>
      <c r="HC127" s="174"/>
      <c r="HD127" s="174"/>
      <c r="HE127" s="174"/>
      <c r="HF127" s="174"/>
      <c r="HG127" s="174"/>
      <c r="HH127" s="174"/>
      <c r="HI127" s="174"/>
      <c r="HJ127" s="174"/>
      <c r="HK127" s="174"/>
      <c r="HL127" s="174"/>
      <c r="HM127" s="174"/>
      <c r="HN127" s="174"/>
    </row>
    <row r="128" spans="1:222" ht="16.5" hidden="1" outlineLevel="1" thickBot="1" x14ac:dyDescent="0.3">
      <c r="A128" s="53">
        <v>123</v>
      </c>
      <c r="B128" s="56" t="str">
        <f>VLOOKUP(A128,Config!$A$8:$B$176,2,0)</f>
        <v>MANUTENÇÃO DE SOFTWARE</v>
      </c>
      <c r="C128" s="57"/>
      <c r="D128" s="61"/>
      <c r="E128" s="174">
        <f>SUMIFS('C. a Pagar'!$G$7:$G$1048576,'C. a Pagar'!$D$7:$D$1048576,'FC 180'!$B128,'C. a Pagar'!$C$7:$C$1048576,'FC 180'!E$5)</f>
        <v>0</v>
      </c>
      <c r="F128" s="174">
        <f>SUMIFS('C. a Pagar'!$G$7:$G$1048576,'C. a Pagar'!$D$7:$D$1048576,'FC 180'!$B128,'C. a Pagar'!$C$7:$C$1048576,'FC 180'!F$5)</f>
        <v>0</v>
      </c>
      <c r="G128" s="174">
        <f>SUMIFS('C. a Pagar'!$G$7:$G$1048576,'C. a Pagar'!$D$7:$D$1048576,'FC 180'!$B128,'C. a Pagar'!$C$7:$C$1048576,'FC 180'!G$5)</f>
        <v>0</v>
      </c>
      <c r="H128" s="174">
        <f>SUMIFS('C. a Pagar'!$G$7:$G$1048576,'C. a Pagar'!$D$7:$D$1048576,'FC 180'!$B128,'C. a Pagar'!$C$7:$C$1048576,'FC 180'!H$5)</f>
        <v>0</v>
      </c>
      <c r="I128" s="174">
        <f>SUMIFS('C. a Pagar'!$G$7:$G$1048576,'C. a Pagar'!$D$7:$D$1048576,'FC 180'!$B128,'C. a Pagar'!$C$7:$C$1048576,'FC 180'!I$5)</f>
        <v>0</v>
      </c>
      <c r="J128" s="174">
        <f>SUMIFS('C. a Pagar'!$G$7:$G$1048576,'C. a Pagar'!$D$7:$D$1048576,'FC 180'!$B128,'C. a Pagar'!$C$7:$C$1048576,'FC 180'!J$5)</f>
        <v>0</v>
      </c>
      <c r="K128" s="174">
        <f>SUMIFS('C. a Pagar'!$G$7:$G$1048576,'C. a Pagar'!$D$7:$D$1048576,'FC 180'!$B128,'C. a Pagar'!$C$7:$C$1048576,'FC 180'!K$5)</f>
        <v>0</v>
      </c>
      <c r="L128" s="174">
        <f>SUMIFS('C. a Pagar'!$G$7:$G$1048576,'C. a Pagar'!$D$7:$D$1048576,'FC 180'!$B128,'C. a Pagar'!$C$7:$C$1048576,'FC 180'!L$5)</f>
        <v>0</v>
      </c>
      <c r="M128" s="174">
        <f>SUMIFS('C. a Pagar'!$G$7:$G$1048576,'C. a Pagar'!$D$7:$D$1048576,'FC 180'!$B128,'C. a Pagar'!$C$7:$C$1048576,'FC 180'!M$5)</f>
        <v>0</v>
      </c>
      <c r="N128" s="174">
        <f>SUMIFS('C. a Pagar'!$G$7:$G$1048576,'C. a Pagar'!$D$7:$D$1048576,'FC 180'!$B128,'C. a Pagar'!$C$7:$C$1048576,'FC 180'!N$5)</f>
        <v>0</v>
      </c>
      <c r="O128" s="174">
        <f>SUMIFS('C. a Pagar'!$G$7:$G$1048576,'C. a Pagar'!$D$7:$D$1048576,'FC 180'!$B128,'C. a Pagar'!$C$7:$C$1048576,'FC 180'!O$5)</f>
        <v>0</v>
      </c>
      <c r="P128" s="174">
        <f>SUMIFS('C. a Pagar'!$G$7:$G$1048576,'C. a Pagar'!$D$7:$D$1048576,'FC 180'!$B128,'C. a Pagar'!$C$7:$C$1048576,'FC 180'!P$5)</f>
        <v>0</v>
      </c>
      <c r="Q128" s="174">
        <f>SUMIFS('C. a Pagar'!$G$7:$G$1048576,'C. a Pagar'!$D$7:$D$1048576,'FC 180'!$B128,'C. a Pagar'!$C$7:$C$1048576,'FC 180'!Q$5)</f>
        <v>0</v>
      </c>
      <c r="R128" s="174">
        <f>SUMIFS('C. a Pagar'!$G$7:$G$1048576,'C. a Pagar'!$D$7:$D$1048576,'FC 180'!$B128,'C. a Pagar'!$C$7:$C$1048576,'FC 180'!R$5)</f>
        <v>0</v>
      </c>
      <c r="S128" s="174">
        <f>SUMIFS('C. a Pagar'!$G$7:$G$1048576,'C. a Pagar'!$D$7:$D$1048576,'FC 180'!$B128,'C. a Pagar'!$C$7:$C$1048576,'FC 180'!S$5)</f>
        <v>0</v>
      </c>
      <c r="T128" s="174">
        <f>SUMIFS('C. a Pagar'!$G$7:$G$1048576,'C. a Pagar'!$D$7:$D$1048576,'FC 180'!$B128,'C. a Pagar'!$C$7:$C$1048576,'FC 180'!T$5)</f>
        <v>0</v>
      </c>
      <c r="U128" s="174">
        <f>SUMIFS('C. a Pagar'!$G$7:$G$1048576,'C. a Pagar'!$D$7:$D$1048576,'FC 180'!$B128,'C. a Pagar'!$C$7:$C$1048576,'FC 180'!U$5)</f>
        <v>0</v>
      </c>
      <c r="V128" s="174">
        <f>SUMIFS('C. a Pagar'!$G$7:$G$1048576,'C. a Pagar'!$D$7:$D$1048576,'FC 180'!$B128,'C. a Pagar'!$C$7:$C$1048576,'FC 180'!V$5)</f>
        <v>0</v>
      </c>
      <c r="W128" s="174">
        <f>SUMIFS('C. a Pagar'!$G$7:$G$1048576,'C. a Pagar'!$D$7:$D$1048576,'FC 180'!$B128,'C. a Pagar'!$C$7:$C$1048576,'FC 180'!W$5)</f>
        <v>0</v>
      </c>
      <c r="X128" s="174">
        <f>SUMIFS('C. a Pagar'!$G$7:$G$1048576,'C. a Pagar'!$D$7:$D$1048576,'FC 180'!$B128,'C. a Pagar'!$C$7:$C$1048576,'FC 180'!X$5)</f>
        <v>0</v>
      </c>
      <c r="Y128" s="174">
        <f>SUMIFS('C. a Pagar'!$G$7:$G$1048576,'C. a Pagar'!$D$7:$D$1048576,'FC 180'!$B128,'C. a Pagar'!$C$7:$C$1048576,'FC 180'!Y$5)</f>
        <v>0</v>
      </c>
      <c r="Z128" s="174">
        <f>SUMIFS('C. a Pagar'!$G$7:$G$1048576,'C. a Pagar'!$D$7:$D$1048576,'FC 180'!$B128,'C. a Pagar'!$C$7:$C$1048576,'FC 180'!Z$5)</f>
        <v>0</v>
      </c>
      <c r="AA128" s="174">
        <f>SUMIFS('C. a Pagar'!$G$7:$G$1048576,'C. a Pagar'!$D$7:$D$1048576,'FC 180'!$B128,'C. a Pagar'!$C$7:$C$1048576,'FC 180'!AA$5)</f>
        <v>0</v>
      </c>
      <c r="AB128" s="174">
        <f>SUMIFS('C. a Pagar'!$G$7:$G$1048576,'C. a Pagar'!$D$7:$D$1048576,'FC 180'!$B128,'C. a Pagar'!$C$7:$C$1048576,'FC 180'!AB$5)</f>
        <v>0</v>
      </c>
      <c r="AC128" s="174">
        <f>SUMIFS('C. a Pagar'!$G$7:$G$1048576,'C. a Pagar'!$D$7:$D$1048576,'FC 180'!$B128,'C. a Pagar'!$C$7:$C$1048576,'FC 180'!AC$5)</f>
        <v>0</v>
      </c>
      <c r="AD128" s="174">
        <f>SUMIFS('C. a Pagar'!$G$7:$G$1048576,'C. a Pagar'!$D$7:$D$1048576,'FC 180'!$B128,'C. a Pagar'!$C$7:$C$1048576,'FC 180'!AD$5)</f>
        <v>0</v>
      </c>
      <c r="AE128" s="174">
        <f>SUMIFS('C. a Pagar'!$G$7:$G$1048576,'C. a Pagar'!$D$7:$D$1048576,'FC 180'!$B128,'C. a Pagar'!$C$7:$C$1048576,'FC 180'!AE$5)</f>
        <v>0</v>
      </c>
      <c r="AF128" s="174">
        <f>SUMIFS('C. a Pagar'!$G$7:$G$1048576,'C. a Pagar'!$D$7:$D$1048576,'FC 180'!$B128,'C. a Pagar'!$C$7:$C$1048576,'FC 180'!AF$5)</f>
        <v>0</v>
      </c>
      <c r="AG128" s="174">
        <f>SUMIFS('C. a Pagar'!$G$7:$G$1048576,'C. a Pagar'!$D$7:$D$1048576,'FC 180'!$B128,'C. a Pagar'!$C$7:$C$1048576,'FC 180'!AG$5)</f>
        <v>0</v>
      </c>
      <c r="AH128" s="174">
        <f>SUMIFS('C. a Pagar'!$G$7:$G$1048576,'C. a Pagar'!$D$7:$D$1048576,'FC 180'!$B128,'C. a Pagar'!$C$7:$C$1048576,'FC 180'!AH$5)</f>
        <v>0</v>
      </c>
      <c r="AI128" s="174">
        <f>SUMIFS('C. a Pagar'!$G$7:$G$1048576,'C. a Pagar'!$D$7:$D$1048576,'FC 180'!$B128,'C. a Pagar'!$C$7:$C$1048576,'FC 180'!AI$5)</f>
        <v>0</v>
      </c>
      <c r="AJ128" s="179">
        <f t="shared" si="165"/>
        <v>0</v>
      </c>
      <c r="AK128" s="174">
        <f>SUMIFS('C. a Pagar'!$G$7:$G$1048576,'C. a Pagar'!$D$7:$D$1048576,'FC 180'!$B128,'C. a Pagar'!$C$7:$C$1048576,'FC 180'!AK$5)</f>
        <v>0</v>
      </c>
      <c r="AL128" s="174">
        <f>SUMIFS('C. a Pagar'!$G$7:$G$1048576,'C. a Pagar'!$D$7:$D$1048576,'FC 180'!$B128,'C. a Pagar'!$C$7:$C$1048576,'FC 180'!AL$5)</f>
        <v>0</v>
      </c>
      <c r="AM128" s="174">
        <f>SUMIFS('C. a Pagar'!$G$7:$G$1048576,'C. a Pagar'!$D$7:$D$1048576,'FC 180'!$B128,'C. a Pagar'!$C$7:$C$1048576,'FC 180'!AM$5)</f>
        <v>0</v>
      </c>
      <c r="AN128" s="174">
        <f>SUMIFS('C. a Pagar'!$G$7:$G$1048576,'C. a Pagar'!$D$7:$D$1048576,'FC 180'!$B128,'C. a Pagar'!$C$7:$C$1048576,'FC 180'!AN$5)</f>
        <v>0</v>
      </c>
      <c r="AO128" s="174">
        <f>SUMIFS('C. a Pagar'!$G$7:$G$1048576,'C. a Pagar'!$D$7:$D$1048576,'FC 180'!$B128,'C. a Pagar'!$C$7:$C$1048576,'FC 180'!AO$5)</f>
        <v>0</v>
      </c>
      <c r="AP128" s="174">
        <f>SUMIFS('C. a Pagar'!$G$7:$G$1048576,'C. a Pagar'!$D$7:$D$1048576,'FC 180'!$B128,'C. a Pagar'!$C$7:$C$1048576,'FC 180'!AP$5)</f>
        <v>0</v>
      </c>
      <c r="AQ128" s="174">
        <f>SUMIFS('C. a Pagar'!$G$7:$G$1048576,'C. a Pagar'!$D$7:$D$1048576,'FC 180'!$B128,'C. a Pagar'!$C$7:$C$1048576,'FC 180'!AQ$5)</f>
        <v>0</v>
      </c>
      <c r="AR128" s="174">
        <f>SUMIFS('C. a Pagar'!$G$7:$G$1048576,'C. a Pagar'!$D$7:$D$1048576,'FC 180'!$B128,'C. a Pagar'!$C$7:$C$1048576,'FC 180'!AR$5)</f>
        <v>0</v>
      </c>
      <c r="AS128" s="174">
        <f>SUMIFS('C. a Pagar'!$G$7:$G$1048576,'C. a Pagar'!$D$7:$D$1048576,'FC 180'!$B128,'C. a Pagar'!$C$7:$C$1048576,'FC 180'!AS$5)</f>
        <v>0</v>
      </c>
      <c r="AT128" s="174">
        <f>SUMIFS('C. a Pagar'!$G$7:$G$1048576,'C. a Pagar'!$D$7:$D$1048576,'FC 180'!$B128,'C. a Pagar'!$C$7:$C$1048576,'FC 180'!AT$5)</f>
        <v>0</v>
      </c>
      <c r="AU128" s="174">
        <f>SUMIFS('C. a Pagar'!$G$7:$G$1048576,'C. a Pagar'!$D$7:$D$1048576,'FC 180'!$B128,'C. a Pagar'!$C$7:$C$1048576,'FC 180'!AU$5)</f>
        <v>0</v>
      </c>
      <c r="AV128" s="174">
        <f>SUMIFS('C. a Pagar'!$G$7:$G$1048576,'C. a Pagar'!$D$7:$D$1048576,'FC 180'!$B128,'C. a Pagar'!$C$7:$C$1048576,'FC 180'!AV$5)</f>
        <v>0</v>
      </c>
      <c r="AW128" s="174">
        <f>SUMIFS('C. a Pagar'!$G$7:$G$1048576,'C. a Pagar'!$D$7:$D$1048576,'FC 180'!$B128,'C. a Pagar'!$C$7:$C$1048576,'FC 180'!AW$5)</f>
        <v>0</v>
      </c>
      <c r="AX128" s="174">
        <f>SUMIFS('C. a Pagar'!$G$7:$G$1048576,'C. a Pagar'!$D$7:$D$1048576,'FC 180'!$B128,'C. a Pagar'!$C$7:$C$1048576,'FC 180'!AX$5)</f>
        <v>0</v>
      </c>
      <c r="AY128" s="174">
        <f>SUMIFS('C. a Pagar'!$G$7:$G$1048576,'C. a Pagar'!$D$7:$D$1048576,'FC 180'!$B128,'C. a Pagar'!$C$7:$C$1048576,'FC 180'!AY$5)</f>
        <v>0</v>
      </c>
      <c r="AZ128" s="174">
        <f>SUMIFS('C. a Pagar'!$G$7:$G$1048576,'C. a Pagar'!$D$7:$D$1048576,'FC 180'!$B128,'C. a Pagar'!$C$7:$C$1048576,'FC 180'!AZ$5)</f>
        <v>0</v>
      </c>
      <c r="BA128" s="174">
        <f>SUMIFS('C. a Pagar'!$G$7:$G$1048576,'C. a Pagar'!$D$7:$D$1048576,'FC 180'!$B128,'C. a Pagar'!$C$7:$C$1048576,'FC 180'!BA$5)</f>
        <v>0</v>
      </c>
      <c r="BB128" s="174">
        <f>SUMIFS('C. a Pagar'!$G$7:$G$1048576,'C. a Pagar'!$D$7:$D$1048576,'FC 180'!$B128,'C. a Pagar'!$C$7:$C$1048576,'FC 180'!BB$5)</f>
        <v>0</v>
      </c>
      <c r="BC128" s="174">
        <f>SUMIFS('C. a Pagar'!$G$7:$G$1048576,'C. a Pagar'!$D$7:$D$1048576,'FC 180'!$B128,'C. a Pagar'!$C$7:$C$1048576,'FC 180'!BC$5)</f>
        <v>0</v>
      </c>
      <c r="BD128" s="174">
        <f>SUMIFS('C. a Pagar'!$G$7:$G$1048576,'C. a Pagar'!$D$7:$D$1048576,'FC 180'!$B128,'C. a Pagar'!$C$7:$C$1048576,'FC 180'!BD$5)</f>
        <v>0</v>
      </c>
      <c r="BE128" s="174">
        <f>SUMIFS('C. a Pagar'!$G$7:$G$1048576,'C. a Pagar'!$D$7:$D$1048576,'FC 180'!$B128,'C. a Pagar'!$C$7:$C$1048576,'FC 180'!BE$5)</f>
        <v>0</v>
      </c>
      <c r="BF128" s="174">
        <f>SUMIFS('C. a Pagar'!$G$7:$G$1048576,'C. a Pagar'!$D$7:$D$1048576,'FC 180'!$B128,'C. a Pagar'!$C$7:$C$1048576,'FC 180'!BF$5)</f>
        <v>0</v>
      </c>
      <c r="BG128" s="174">
        <f>SUMIFS('C. a Pagar'!$G$7:$G$1048576,'C. a Pagar'!$D$7:$D$1048576,'FC 180'!$B128,'C. a Pagar'!$C$7:$C$1048576,'FC 180'!BG$5)</f>
        <v>0</v>
      </c>
      <c r="BH128" s="174">
        <f>SUMIFS('C. a Pagar'!$G$7:$G$1048576,'C. a Pagar'!$D$7:$D$1048576,'FC 180'!$B128,'C. a Pagar'!$C$7:$C$1048576,'FC 180'!BH$5)</f>
        <v>0</v>
      </c>
      <c r="BI128" s="174">
        <f>SUMIFS('C. a Pagar'!$G$7:$G$1048576,'C. a Pagar'!$D$7:$D$1048576,'FC 180'!$B128,'C. a Pagar'!$C$7:$C$1048576,'FC 180'!BI$5)</f>
        <v>0</v>
      </c>
      <c r="BJ128" s="174">
        <f>SUMIFS('C. a Pagar'!$G$7:$G$1048576,'C. a Pagar'!$D$7:$D$1048576,'FC 180'!$B128,'C. a Pagar'!$C$7:$C$1048576,'FC 180'!BJ$5)</f>
        <v>0</v>
      </c>
      <c r="BK128" s="174">
        <f>SUMIFS('C. a Pagar'!$G$7:$G$1048576,'C. a Pagar'!$D$7:$D$1048576,'FC 180'!$B128,'C. a Pagar'!$C$7:$C$1048576,'FC 180'!BK$5)</f>
        <v>0</v>
      </c>
      <c r="BL128" s="174">
        <f>SUMIFS('C. a Pagar'!$G$7:$G$1048576,'C. a Pagar'!$D$7:$D$1048576,'FC 180'!$B128,'C. a Pagar'!$C$7:$C$1048576,'FC 180'!BL$5)</f>
        <v>0</v>
      </c>
      <c r="BM128" s="174">
        <f>SUMIFS('C. a Pagar'!$G$7:$G$1048576,'C. a Pagar'!$D$7:$D$1048576,'FC 180'!$B128,'C. a Pagar'!$C$7:$C$1048576,'FC 180'!BM$5)</f>
        <v>0</v>
      </c>
      <c r="BN128" s="174">
        <f>SUMIFS('C. a Pagar'!$G$7:$G$1048576,'C. a Pagar'!$D$7:$D$1048576,'FC 180'!$B128,'C. a Pagar'!$C$7:$C$1048576,'FC 180'!BN$5)</f>
        <v>0</v>
      </c>
      <c r="BO128" s="179">
        <f t="shared" si="166"/>
        <v>0</v>
      </c>
      <c r="BP128" s="174"/>
      <c r="BQ128" s="174"/>
      <c r="BR128" s="174"/>
      <c r="BS128" s="174"/>
      <c r="BT128" s="174"/>
      <c r="BU128" s="174"/>
      <c r="BV128" s="174"/>
      <c r="BW128" s="174"/>
      <c r="BX128" s="174"/>
      <c r="BY128" s="174"/>
      <c r="BZ128" s="174"/>
      <c r="CA128" s="174"/>
      <c r="CB128" s="174"/>
      <c r="CC128" s="174"/>
      <c r="CD128" s="174"/>
      <c r="CE128" s="174"/>
      <c r="CF128" s="174"/>
      <c r="CG128" s="174"/>
      <c r="CH128" s="174"/>
      <c r="CI128" s="174"/>
      <c r="CJ128" s="174"/>
      <c r="CK128" s="174"/>
      <c r="CL128" s="174"/>
      <c r="CM128" s="174"/>
      <c r="CN128" s="174"/>
      <c r="CO128" s="174"/>
      <c r="CP128" s="174"/>
      <c r="CQ128" s="174"/>
      <c r="CR128" s="174"/>
      <c r="CS128" s="174"/>
      <c r="CT128" s="174"/>
      <c r="CU128" s="179">
        <f t="shared" si="167"/>
        <v>0</v>
      </c>
      <c r="CV128" s="174"/>
      <c r="CW128" s="174"/>
      <c r="CX128" s="174"/>
      <c r="CY128" s="174"/>
      <c r="CZ128" s="174"/>
      <c r="DA128" s="174"/>
      <c r="DB128" s="174"/>
      <c r="DC128" s="174"/>
      <c r="DD128" s="174"/>
      <c r="DE128" s="174"/>
      <c r="DF128" s="174"/>
      <c r="DG128" s="174"/>
      <c r="DH128" s="174"/>
      <c r="DI128" s="174"/>
      <c r="DJ128" s="174"/>
      <c r="DK128" s="174"/>
      <c r="DL128" s="174"/>
      <c r="DM128" s="174"/>
      <c r="DN128" s="174"/>
      <c r="DO128" s="174"/>
      <c r="DP128" s="174"/>
      <c r="DQ128" s="174"/>
      <c r="DR128" s="174"/>
      <c r="DS128" s="174"/>
      <c r="DT128" s="174"/>
      <c r="DU128" s="174"/>
      <c r="DV128" s="174"/>
      <c r="DW128" s="174"/>
      <c r="DX128" s="174"/>
      <c r="DY128" s="174"/>
      <c r="DZ128" s="174"/>
      <c r="EA128" s="179">
        <f t="shared" si="168"/>
        <v>0</v>
      </c>
      <c r="EB128" s="174"/>
      <c r="EC128" s="174"/>
      <c r="ED128" s="174"/>
      <c r="EE128" s="174"/>
      <c r="EF128" s="174"/>
      <c r="EG128" s="174"/>
      <c r="EH128" s="174"/>
      <c r="EI128" s="174"/>
      <c r="EJ128" s="174"/>
      <c r="EK128" s="174"/>
      <c r="EL128" s="174"/>
      <c r="EM128" s="174"/>
      <c r="EN128" s="174"/>
      <c r="EO128" s="174"/>
      <c r="EP128" s="174"/>
      <c r="EQ128" s="174"/>
      <c r="ER128" s="174"/>
      <c r="ES128" s="174"/>
      <c r="ET128" s="174"/>
      <c r="EU128" s="174"/>
      <c r="EV128" s="174"/>
      <c r="EW128" s="174"/>
      <c r="EX128" s="174"/>
      <c r="EY128" s="174"/>
      <c r="EZ128" s="174"/>
      <c r="FA128" s="174"/>
      <c r="FB128" s="174"/>
      <c r="FC128" s="174"/>
      <c r="FD128" s="179">
        <f t="shared" si="169"/>
        <v>0</v>
      </c>
      <c r="FE128" s="174"/>
      <c r="FF128" s="174"/>
      <c r="FG128" s="174"/>
      <c r="FH128" s="174"/>
      <c r="FI128" s="174"/>
      <c r="FJ128" s="174"/>
      <c r="FK128" s="174"/>
      <c r="FL128" s="174"/>
      <c r="FM128" s="174"/>
      <c r="FN128" s="174"/>
      <c r="FO128" s="174"/>
      <c r="FP128" s="174"/>
      <c r="FQ128" s="174"/>
      <c r="FR128" s="174"/>
      <c r="FS128" s="174"/>
      <c r="FT128" s="174"/>
      <c r="FU128" s="174"/>
      <c r="FV128" s="174"/>
      <c r="FW128" s="174"/>
      <c r="FX128" s="174"/>
      <c r="FY128" s="174"/>
      <c r="FZ128" s="174"/>
      <c r="GA128" s="174"/>
      <c r="GB128" s="174"/>
      <c r="GC128" s="174"/>
      <c r="GD128" s="174"/>
      <c r="GE128" s="174"/>
      <c r="GF128" s="174"/>
      <c r="GG128" s="174"/>
      <c r="GH128" s="174"/>
      <c r="GI128" s="174"/>
      <c r="GJ128" s="179">
        <f t="shared" si="170"/>
        <v>0</v>
      </c>
      <c r="GK128" s="174"/>
      <c r="GL128" s="174"/>
      <c r="GM128" s="174"/>
      <c r="GN128" s="174"/>
      <c r="GO128" s="174"/>
      <c r="GP128" s="174"/>
      <c r="GQ128" s="174"/>
      <c r="GR128" s="174"/>
      <c r="GS128" s="174"/>
      <c r="GT128" s="174"/>
      <c r="GU128" s="174"/>
      <c r="GV128" s="174"/>
      <c r="GW128" s="174"/>
      <c r="GX128" s="174"/>
      <c r="GY128" s="174"/>
      <c r="GZ128" s="174"/>
      <c r="HA128" s="174"/>
      <c r="HB128" s="174"/>
      <c r="HC128" s="174"/>
      <c r="HD128" s="174"/>
      <c r="HE128" s="174"/>
      <c r="HF128" s="174"/>
      <c r="HG128" s="174"/>
      <c r="HH128" s="174"/>
      <c r="HI128" s="174"/>
      <c r="HJ128" s="174"/>
      <c r="HK128" s="174"/>
      <c r="HL128" s="174"/>
      <c r="HM128" s="174"/>
      <c r="HN128" s="174"/>
    </row>
    <row r="129" spans="1:222" ht="16.5" hidden="1" outlineLevel="1" thickBot="1" x14ac:dyDescent="0.3">
      <c r="A129" s="53">
        <v>124</v>
      </c>
      <c r="B129" s="56" t="str">
        <f>VLOOKUP(A129,Config!$A$8:$B$176,2,0)</f>
        <v>MANUTENÇÃO ELÉTRICA</v>
      </c>
      <c r="C129" s="57"/>
      <c r="D129" s="61"/>
      <c r="E129" s="174">
        <f>SUMIFS('C. a Pagar'!$G$7:$G$1048576,'C. a Pagar'!$D$7:$D$1048576,'FC 180'!$B129,'C. a Pagar'!$C$7:$C$1048576,'FC 180'!E$5)</f>
        <v>0</v>
      </c>
      <c r="F129" s="174">
        <f>SUMIFS('C. a Pagar'!$G$7:$G$1048576,'C. a Pagar'!$D$7:$D$1048576,'FC 180'!$B129,'C. a Pagar'!$C$7:$C$1048576,'FC 180'!F$5)</f>
        <v>0</v>
      </c>
      <c r="G129" s="174">
        <f>SUMIFS('C. a Pagar'!$G$7:$G$1048576,'C. a Pagar'!$D$7:$D$1048576,'FC 180'!$B129,'C. a Pagar'!$C$7:$C$1048576,'FC 180'!G$5)</f>
        <v>0</v>
      </c>
      <c r="H129" s="174">
        <f>SUMIFS('C. a Pagar'!$G$7:$G$1048576,'C. a Pagar'!$D$7:$D$1048576,'FC 180'!$B129,'C. a Pagar'!$C$7:$C$1048576,'FC 180'!H$5)</f>
        <v>0</v>
      </c>
      <c r="I129" s="174">
        <f>SUMIFS('C. a Pagar'!$G$7:$G$1048576,'C. a Pagar'!$D$7:$D$1048576,'FC 180'!$B129,'C. a Pagar'!$C$7:$C$1048576,'FC 180'!I$5)</f>
        <v>0</v>
      </c>
      <c r="J129" s="174">
        <f>SUMIFS('C. a Pagar'!$G$7:$G$1048576,'C. a Pagar'!$D$7:$D$1048576,'FC 180'!$B129,'C. a Pagar'!$C$7:$C$1048576,'FC 180'!J$5)</f>
        <v>0</v>
      </c>
      <c r="K129" s="174">
        <f>SUMIFS('C. a Pagar'!$G$7:$G$1048576,'C. a Pagar'!$D$7:$D$1048576,'FC 180'!$B129,'C. a Pagar'!$C$7:$C$1048576,'FC 180'!K$5)</f>
        <v>0</v>
      </c>
      <c r="L129" s="174">
        <f>SUMIFS('C. a Pagar'!$G$7:$G$1048576,'C. a Pagar'!$D$7:$D$1048576,'FC 180'!$B129,'C. a Pagar'!$C$7:$C$1048576,'FC 180'!L$5)</f>
        <v>0</v>
      </c>
      <c r="M129" s="174">
        <f>SUMIFS('C. a Pagar'!$G$7:$G$1048576,'C. a Pagar'!$D$7:$D$1048576,'FC 180'!$B129,'C. a Pagar'!$C$7:$C$1048576,'FC 180'!M$5)</f>
        <v>0</v>
      </c>
      <c r="N129" s="174">
        <f>SUMIFS('C. a Pagar'!$G$7:$G$1048576,'C. a Pagar'!$D$7:$D$1048576,'FC 180'!$B129,'C. a Pagar'!$C$7:$C$1048576,'FC 180'!N$5)</f>
        <v>0</v>
      </c>
      <c r="O129" s="174">
        <f>SUMIFS('C. a Pagar'!$G$7:$G$1048576,'C. a Pagar'!$D$7:$D$1048576,'FC 180'!$B129,'C. a Pagar'!$C$7:$C$1048576,'FC 180'!O$5)</f>
        <v>0</v>
      </c>
      <c r="P129" s="174">
        <f>SUMIFS('C. a Pagar'!$G$7:$G$1048576,'C. a Pagar'!$D$7:$D$1048576,'FC 180'!$B129,'C. a Pagar'!$C$7:$C$1048576,'FC 180'!P$5)</f>
        <v>0</v>
      </c>
      <c r="Q129" s="174">
        <f>SUMIFS('C. a Pagar'!$G$7:$G$1048576,'C. a Pagar'!$D$7:$D$1048576,'FC 180'!$B129,'C. a Pagar'!$C$7:$C$1048576,'FC 180'!Q$5)</f>
        <v>0</v>
      </c>
      <c r="R129" s="174">
        <f>SUMIFS('C. a Pagar'!$G$7:$G$1048576,'C. a Pagar'!$D$7:$D$1048576,'FC 180'!$B129,'C. a Pagar'!$C$7:$C$1048576,'FC 180'!R$5)</f>
        <v>0</v>
      </c>
      <c r="S129" s="174">
        <f>SUMIFS('C. a Pagar'!$G$7:$G$1048576,'C. a Pagar'!$D$7:$D$1048576,'FC 180'!$B129,'C. a Pagar'!$C$7:$C$1048576,'FC 180'!S$5)</f>
        <v>0</v>
      </c>
      <c r="T129" s="174">
        <f>SUMIFS('C. a Pagar'!$G$7:$G$1048576,'C. a Pagar'!$D$7:$D$1048576,'FC 180'!$B129,'C. a Pagar'!$C$7:$C$1048576,'FC 180'!T$5)</f>
        <v>0</v>
      </c>
      <c r="U129" s="174">
        <f>SUMIFS('C. a Pagar'!$G$7:$G$1048576,'C. a Pagar'!$D$7:$D$1048576,'FC 180'!$B129,'C. a Pagar'!$C$7:$C$1048576,'FC 180'!U$5)</f>
        <v>0</v>
      </c>
      <c r="V129" s="174">
        <f>SUMIFS('C. a Pagar'!$G$7:$G$1048576,'C. a Pagar'!$D$7:$D$1048576,'FC 180'!$B129,'C. a Pagar'!$C$7:$C$1048576,'FC 180'!V$5)</f>
        <v>0</v>
      </c>
      <c r="W129" s="174">
        <f>SUMIFS('C. a Pagar'!$G$7:$G$1048576,'C. a Pagar'!$D$7:$D$1048576,'FC 180'!$B129,'C. a Pagar'!$C$7:$C$1048576,'FC 180'!W$5)</f>
        <v>0</v>
      </c>
      <c r="X129" s="174">
        <f>SUMIFS('C. a Pagar'!$G$7:$G$1048576,'C. a Pagar'!$D$7:$D$1048576,'FC 180'!$B129,'C. a Pagar'!$C$7:$C$1048576,'FC 180'!X$5)</f>
        <v>0</v>
      </c>
      <c r="Y129" s="174">
        <f>SUMIFS('C. a Pagar'!$G$7:$G$1048576,'C. a Pagar'!$D$7:$D$1048576,'FC 180'!$B129,'C. a Pagar'!$C$7:$C$1048576,'FC 180'!Y$5)</f>
        <v>0</v>
      </c>
      <c r="Z129" s="174">
        <f>SUMIFS('C. a Pagar'!$G$7:$G$1048576,'C. a Pagar'!$D$7:$D$1048576,'FC 180'!$B129,'C. a Pagar'!$C$7:$C$1048576,'FC 180'!Z$5)</f>
        <v>0</v>
      </c>
      <c r="AA129" s="174">
        <f>SUMIFS('C. a Pagar'!$G$7:$G$1048576,'C. a Pagar'!$D$7:$D$1048576,'FC 180'!$B129,'C. a Pagar'!$C$7:$C$1048576,'FC 180'!AA$5)</f>
        <v>0</v>
      </c>
      <c r="AB129" s="174">
        <f>SUMIFS('C. a Pagar'!$G$7:$G$1048576,'C. a Pagar'!$D$7:$D$1048576,'FC 180'!$B129,'C. a Pagar'!$C$7:$C$1048576,'FC 180'!AB$5)</f>
        <v>0</v>
      </c>
      <c r="AC129" s="174">
        <f>SUMIFS('C. a Pagar'!$G$7:$G$1048576,'C. a Pagar'!$D$7:$D$1048576,'FC 180'!$B129,'C. a Pagar'!$C$7:$C$1048576,'FC 180'!AC$5)</f>
        <v>0</v>
      </c>
      <c r="AD129" s="174">
        <f>SUMIFS('C. a Pagar'!$G$7:$G$1048576,'C. a Pagar'!$D$7:$D$1048576,'FC 180'!$B129,'C. a Pagar'!$C$7:$C$1048576,'FC 180'!AD$5)</f>
        <v>0</v>
      </c>
      <c r="AE129" s="174">
        <f>SUMIFS('C. a Pagar'!$G$7:$G$1048576,'C. a Pagar'!$D$7:$D$1048576,'FC 180'!$B129,'C. a Pagar'!$C$7:$C$1048576,'FC 180'!AE$5)</f>
        <v>0</v>
      </c>
      <c r="AF129" s="174">
        <f>SUMIFS('C. a Pagar'!$G$7:$G$1048576,'C. a Pagar'!$D$7:$D$1048576,'FC 180'!$B129,'C. a Pagar'!$C$7:$C$1048576,'FC 180'!AF$5)</f>
        <v>0</v>
      </c>
      <c r="AG129" s="174">
        <f>SUMIFS('C. a Pagar'!$G$7:$G$1048576,'C. a Pagar'!$D$7:$D$1048576,'FC 180'!$B129,'C. a Pagar'!$C$7:$C$1048576,'FC 180'!AG$5)</f>
        <v>0</v>
      </c>
      <c r="AH129" s="174">
        <f>SUMIFS('C. a Pagar'!$G$7:$G$1048576,'C. a Pagar'!$D$7:$D$1048576,'FC 180'!$B129,'C. a Pagar'!$C$7:$C$1048576,'FC 180'!AH$5)</f>
        <v>0</v>
      </c>
      <c r="AI129" s="174">
        <f>SUMIFS('C. a Pagar'!$G$7:$G$1048576,'C. a Pagar'!$D$7:$D$1048576,'FC 180'!$B129,'C. a Pagar'!$C$7:$C$1048576,'FC 180'!AI$5)</f>
        <v>0</v>
      </c>
      <c r="AJ129" s="179">
        <f t="shared" si="165"/>
        <v>0</v>
      </c>
      <c r="AK129" s="174">
        <f>SUMIFS('C. a Pagar'!$G$7:$G$1048576,'C. a Pagar'!$D$7:$D$1048576,'FC 180'!$B129,'C. a Pagar'!$C$7:$C$1048576,'FC 180'!AK$5)</f>
        <v>0</v>
      </c>
      <c r="AL129" s="174">
        <f>SUMIFS('C. a Pagar'!$G$7:$G$1048576,'C. a Pagar'!$D$7:$D$1048576,'FC 180'!$B129,'C. a Pagar'!$C$7:$C$1048576,'FC 180'!AL$5)</f>
        <v>0</v>
      </c>
      <c r="AM129" s="174">
        <f>SUMIFS('C. a Pagar'!$G$7:$G$1048576,'C. a Pagar'!$D$7:$D$1048576,'FC 180'!$B129,'C. a Pagar'!$C$7:$C$1048576,'FC 180'!AM$5)</f>
        <v>0</v>
      </c>
      <c r="AN129" s="174">
        <f>SUMIFS('C. a Pagar'!$G$7:$G$1048576,'C. a Pagar'!$D$7:$D$1048576,'FC 180'!$B129,'C. a Pagar'!$C$7:$C$1048576,'FC 180'!AN$5)</f>
        <v>0</v>
      </c>
      <c r="AO129" s="174">
        <f>SUMIFS('C. a Pagar'!$G$7:$G$1048576,'C. a Pagar'!$D$7:$D$1048576,'FC 180'!$B129,'C. a Pagar'!$C$7:$C$1048576,'FC 180'!AO$5)</f>
        <v>0</v>
      </c>
      <c r="AP129" s="174">
        <f>SUMIFS('C. a Pagar'!$G$7:$G$1048576,'C. a Pagar'!$D$7:$D$1048576,'FC 180'!$B129,'C. a Pagar'!$C$7:$C$1048576,'FC 180'!AP$5)</f>
        <v>0</v>
      </c>
      <c r="AQ129" s="174">
        <f>SUMIFS('C. a Pagar'!$G$7:$G$1048576,'C. a Pagar'!$D$7:$D$1048576,'FC 180'!$B129,'C. a Pagar'!$C$7:$C$1048576,'FC 180'!AQ$5)</f>
        <v>0</v>
      </c>
      <c r="AR129" s="174">
        <f>SUMIFS('C. a Pagar'!$G$7:$G$1048576,'C. a Pagar'!$D$7:$D$1048576,'FC 180'!$B129,'C. a Pagar'!$C$7:$C$1048576,'FC 180'!AR$5)</f>
        <v>0</v>
      </c>
      <c r="AS129" s="174">
        <f>SUMIFS('C. a Pagar'!$G$7:$G$1048576,'C. a Pagar'!$D$7:$D$1048576,'FC 180'!$B129,'C. a Pagar'!$C$7:$C$1048576,'FC 180'!AS$5)</f>
        <v>0</v>
      </c>
      <c r="AT129" s="174">
        <f>SUMIFS('C. a Pagar'!$G$7:$G$1048576,'C. a Pagar'!$D$7:$D$1048576,'FC 180'!$B129,'C. a Pagar'!$C$7:$C$1048576,'FC 180'!AT$5)</f>
        <v>0</v>
      </c>
      <c r="AU129" s="174">
        <f>SUMIFS('C. a Pagar'!$G$7:$G$1048576,'C. a Pagar'!$D$7:$D$1048576,'FC 180'!$B129,'C. a Pagar'!$C$7:$C$1048576,'FC 180'!AU$5)</f>
        <v>0</v>
      </c>
      <c r="AV129" s="174">
        <f>SUMIFS('C. a Pagar'!$G$7:$G$1048576,'C. a Pagar'!$D$7:$D$1048576,'FC 180'!$B129,'C. a Pagar'!$C$7:$C$1048576,'FC 180'!AV$5)</f>
        <v>0</v>
      </c>
      <c r="AW129" s="174">
        <f>SUMIFS('C. a Pagar'!$G$7:$G$1048576,'C. a Pagar'!$D$7:$D$1048576,'FC 180'!$B129,'C. a Pagar'!$C$7:$C$1048576,'FC 180'!AW$5)</f>
        <v>0</v>
      </c>
      <c r="AX129" s="174">
        <f>SUMIFS('C. a Pagar'!$G$7:$G$1048576,'C. a Pagar'!$D$7:$D$1048576,'FC 180'!$B129,'C. a Pagar'!$C$7:$C$1048576,'FC 180'!AX$5)</f>
        <v>0</v>
      </c>
      <c r="AY129" s="174">
        <f>SUMIFS('C. a Pagar'!$G$7:$G$1048576,'C. a Pagar'!$D$7:$D$1048576,'FC 180'!$B129,'C. a Pagar'!$C$7:$C$1048576,'FC 180'!AY$5)</f>
        <v>0</v>
      </c>
      <c r="AZ129" s="174">
        <f>SUMIFS('C. a Pagar'!$G$7:$G$1048576,'C. a Pagar'!$D$7:$D$1048576,'FC 180'!$B129,'C. a Pagar'!$C$7:$C$1048576,'FC 180'!AZ$5)</f>
        <v>0</v>
      </c>
      <c r="BA129" s="174">
        <f>SUMIFS('C. a Pagar'!$G$7:$G$1048576,'C. a Pagar'!$D$7:$D$1048576,'FC 180'!$B129,'C. a Pagar'!$C$7:$C$1048576,'FC 180'!BA$5)</f>
        <v>0</v>
      </c>
      <c r="BB129" s="174">
        <f>SUMIFS('C. a Pagar'!$G$7:$G$1048576,'C. a Pagar'!$D$7:$D$1048576,'FC 180'!$B129,'C. a Pagar'!$C$7:$C$1048576,'FC 180'!BB$5)</f>
        <v>0</v>
      </c>
      <c r="BC129" s="174">
        <f>SUMIFS('C. a Pagar'!$G$7:$G$1048576,'C. a Pagar'!$D$7:$D$1048576,'FC 180'!$B129,'C. a Pagar'!$C$7:$C$1048576,'FC 180'!BC$5)</f>
        <v>0</v>
      </c>
      <c r="BD129" s="174">
        <f>SUMIFS('C. a Pagar'!$G$7:$G$1048576,'C. a Pagar'!$D$7:$D$1048576,'FC 180'!$B129,'C. a Pagar'!$C$7:$C$1048576,'FC 180'!BD$5)</f>
        <v>0</v>
      </c>
      <c r="BE129" s="174">
        <f>SUMIFS('C. a Pagar'!$G$7:$G$1048576,'C. a Pagar'!$D$7:$D$1048576,'FC 180'!$B129,'C. a Pagar'!$C$7:$C$1048576,'FC 180'!BE$5)</f>
        <v>0</v>
      </c>
      <c r="BF129" s="174">
        <f>SUMIFS('C. a Pagar'!$G$7:$G$1048576,'C. a Pagar'!$D$7:$D$1048576,'FC 180'!$B129,'C. a Pagar'!$C$7:$C$1048576,'FC 180'!BF$5)</f>
        <v>0</v>
      </c>
      <c r="BG129" s="174">
        <f>SUMIFS('C. a Pagar'!$G$7:$G$1048576,'C. a Pagar'!$D$7:$D$1048576,'FC 180'!$B129,'C. a Pagar'!$C$7:$C$1048576,'FC 180'!BG$5)</f>
        <v>0</v>
      </c>
      <c r="BH129" s="174">
        <f>SUMIFS('C. a Pagar'!$G$7:$G$1048576,'C. a Pagar'!$D$7:$D$1048576,'FC 180'!$B129,'C. a Pagar'!$C$7:$C$1048576,'FC 180'!BH$5)</f>
        <v>0</v>
      </c>
      <c r="BI129" s="174">
        <f>SUMIFS('C. a Pagar'!$G$7:$G$1048576,'C. a Pagar'!$D$7:$D$1048576,'FC 180'!$B129,'C. a Pagar'!$C$7:$C$1048576,'FC 180'!BI$5)</f>
        <v>0</v>
      </c>
      <c r="BJ129" s="174">
        <f>SUMIFS('C. a Pagar'!$G$7:$G$1048576,'C. a Pagar'!$D$7:$D$1048576,'FC 180'!$B129,'C. a Pagar'!$C$7:$C$1048576,'FC 180'!BJ$5)</f>
        <v>0</v>
      </c>
      <c r="BK129" s="174">
        <f>SUMIFS('C. a Pagar'!$G$7:$G$1048576,'C. a Pagar'!$D$7:$D$1048576,'FC 180'!$B129,'C. a Pagar'!$C$7:$C$1048576,'FC 180'!BK$5)</f>
        <v>0</v>
      </c>
      <c r="BL129" s="174">
        <f>SUMIFS('C. a Pagar'!$G$7:$G$1048576,'C. a Pagar'!$D$7:$D$1048576,'FC 180'!$B129,'C. a Pagar'!$C$7:$C$1048576,'FC 180'!BL$5)</f>
        <v>0</v>
      </c>
      <c r="BM129" s="174">
        <f>SUMIFS('C. a Pagar'!$G$7:$G$1048576,'C. a Pagar'!$D$7:$D$1048576,'FC 180'!$B129,'C. a Pagar'!$C$7:$C$1048576,'FC 180'!BM$5)</f>
        <v>0</v>
      </c>
      <c r="BN129" s="174">
        <f>SUMIFS('C. a Pagar'!$G$7:$G$1048576,'C. a Pagar'!$D$7:$D$1048576,'FC 180'!$B129,'C. a Pagar'!$C$7:$C$1048576,'FC 180'!BN$5)</f>
        <v>0</v>
      </c>
      <c r="BO129" s="179">
        <f t="shared" si="166"/>
        <v>0</v>
      </c>
      <c r="BP129" s="174"/>
      <c r="BQ129" s="174"/>
      <c r="BR129" s="174"/>
      <c r="BS129" s="174"/>
      <c r="BT129" s="174"/>
      <c r="BU129" s="174"/>
      <c r="BV129" s="174"/>
      <c r="BW129" s="174"/>
      <c r="BX129" s="174"/>
      <c r="BY129" s="174"/>
      <c r="BZ129" s="174"/>
      <c r="CA129" s="174"/>
      <c r="CB129" s="174"/>
      <c r="CC129" s="174"/>
      <c r="CD129" s="174"/>
      <c r="CE129" s="174"/>
      <c r="CF129" s="174"/>
      <c r="CG129" s="174"/>
      <c r="CH129" s="174"/>
      <c r="CI129" s="174"/>
      <c r="CJ129" s="174"/>
      <c r="CK129" s="174"/>
      <c r="CL129" s="174"/>
      <c r="CM129" s="174"/>
      <c r="CN129" s="174"/>
      <c r="CO129" s="174"/>
      <c r="CP129" s="174"/>
      <c r="CQ129" s="174"/>
      <c r="CR129" s="174"/>
      <c r="CS129" s="174"/>
      <c r="CT129" s="174"/>
      <c r="CU129" s="179">
        <f t="shared" si="167"/>
        <v>0</v>
      </c>
      <c r="CV129" s="174"/>
      <c r="CW129" s="174"/>
      <c r="CX129" s="174"/>
      <c r="CY129" s="174"/>
      <c r="CZ129" s="174"/>
      <c r="DA129" s="174"/>
      <c r="DB129" s="174"/>
      <c r="DC129" s="174"/>
      <c r="DD129" s="174"/>
      <c r="DE129" s="174"/>
      <c r="DF129" s="174"/>
      <c r="DG129" s="174"/>
      <c r="DH129" s="174"/>
      <c r="DI129" s="174"/>
      <c r="DJ129" s="174"/>
      <c r="DK129" s="174"/>
      <c r="DL129" s="174"/>
      <c r="DM129" s="174"/>
      <c r="DN129" s="174"/>
      <c r="DO129" s="174"/>
      <c r="DP129" s="174"/>
      <c r="DQ129" s="174"/>
      <c r="DR129" s="174"/>
      <c r="DS129" s="174"/>
      <c r="DT129" s="174"/>
      <c r="DU129" s="174"/>
      <c r="DV129" s="174"/>
      <c r="DW129" s="174"/>
      <c r="DX129" s="174"/>
      <c r="DY129" s="174"/>
      <c r="DZ129" s="174"/>
      <c r="EA129" s="179">
        <f t="shared" si="168"/>
        <v>0</v>
      </c>
      <c r="EB129" s="174"/>
      <c r="EC129" s="174"/>
      <c r="ED129" s="174"/>
      <c r="EE129" s="174"/>
      <c r="EF129" s="174"/>
      <c r="EG129" s="174"/>
      <c r="EH129" s="174"/>
      <c r="EI129" s="174"/>
      <c r="EJ129" s="174"/>
      <c r="EK129" s="174"/>
      <c r="EL129" s="174"/>
      <c r="EM129" s="174"/>
      <c r="EN129" s="174"/>
      <c r="EO129" s="174"/>
      <c r="EP129" s="174"/>
      <c r="EQ129" s="174"/>
      <c r="ER129" s="174"/>
      <c r="ES129" s="174"/>
      <c r="ET129" s="174"/>
      <c r="EU129" s="174"/>
      <c r="EV129" s="174"/>
      <c r="EW129" s="174"/>
      <c r="EX129" s="174"/>
      <c r="EY129" s="174"/>
      <c r="EZ129" s="174"/>
      <c r="FA129" s="174"/>
      <c r="FB129" s="174"/>
      <c r="FC129" s="174"/>
      <c r="FD129" s="179">
        <f t="shared" si="169"/>
        <v>0</v>
      </c>
      <c r="FE129" s="174"/>
      <c r="FF129" s="174"/>
      <c r="FG129" s="174"/>
      <c r="FH129" s="174"/>
      <c r="FI129" s="174"/>
      <c r="FJ129" s="174"/>
      <c r="FK129" s="174"/>
      <c r="FL129" s="174"/>
      <c r="FM129" s="174"/>
      <c r="FN129" s="174"/>
      <c r="FO129" s="174"/>
      <c r="FP129" s="174"/>
      <c r="FQ129" s="174"/>
      <c r="FR129" s="174"/>
      <c r="FS129" s="174"/>
      <c r="FT129" s="174"/>
      <c r="FU129" s="174"/>
      <c r="FV129" s="174"/>
      <c r="FW129" s="174"/>
      <c r="FX129" s="174"/>
      <c r="FY129" s="174"/>
      <c r="FZ129" s="174"/>
      <c r="GA129" s="174"/>
      <c r="GB129" s="174"/>
      <c r="GC129" s="174"/>
      <c r="GD129" s="174"/>
      <c r="GE129" s="174"/>
      <c r="GF129" s="174"/>
      <c r="GG129" s="174"/>
      <c r="GH129" s="174"/>
      <c r="GI129" s="174"/>
      <c r="GJ129" s="179">
        <f t="shared" si="170"/>
        <v>0</v>
      </c>
      <c r="GK129" s="174"/>
      <c r="GL129" s="174"/>
      <c r="GM129" s="174"/>
      <c r="GN129" s="174"/>
      <c r="GO129" s="174"/>
      <c r="GP129" s="174"/>
      <c r="GQ129" s="174"/>
      <c r="GR129" s="174"/>
      <c r="GS129" s="174"/>
      <c r="GT129" s="174"/>
      <c r="GU129" s="174"/>
      <c r="GV129" s="174"/>
      <c r="GW129" s="174"/>
      <c r="GX129" s="174"/>
      <c r="GY129" s="174"/>
      <c r="GZ129" s="174"/>
      <c r="HA129" s="174"/>
      <c r="HB129" s="174"/>
      <c r="HC129" s="174"/>
      <c r="HD129" s="174"/>
      <c r="HE129" s="174"/>
      <c r="HF129" s="174"/>
      <c r="HG129" s="174"/>
      <c r="HH129" s="174"/>
      <c r="HI129" s="174"/>
      <c r="HJ129" s="174"/>
      <c r="HK129" s="174"/>
      <c r="HL129" s="174"/>
      <c r="HM129" s="174"/>
      <c r="HN129" s="174"/>
    </row>
    <row r="130" spans="1:222" ht="16.5" hidden="1" outlineLevel="1" thickBot="1" x14ac:dyDescent="0.3">
      <c r="A130" s="53">
        <v>125</v>
      </c>
      <c r="B130" s="56" t="str">
        <f>VLOOKUP(A130,Config!$A$8:$B$176,2,0)</f>
        <v>MANUTENÇÃO INDUSTRIAL</v>
      </c>
      <c r="C130" s="57"/>
      <c r="D130" s="61"/>
      <c r="E130" s="174">
        <f>SUMIFS('C. a Pagar'!$G$7:$G$1048576,'C. a Pagar'!$D$7:$D$1048576,'FC 180'!$B130,'C. a Pagar'!$C$7:$C$1048576,'FC 180'!E$5)</f>
        <v>0</v>
      </c>
      <c r="F130" s="174">
        <f>SUMIFS('C. a Pagar'!$G$7:$G$1048576,'C. a Pagar'!$D$7:$D$1048576,'FC 180'!$B130,'C. a Pagar'!$C$7:$C$1048576,'FC 180'!F$5)</f>
        <v>0</v>
      </c>
      <c r="G130" s="174">
        <f>SUMIFS('C. a Pagar'!$G$7:$G$1048576,'C. a Pagar'!$D$7:$D$1048576,'FC 180'!$B130,'C. a Pagar'!$C$7:$C$1048576,'FC 180'!G$5)</f>
        <v>0</v>
      </c>
      <c r="H130" s="174">
        <f>SUMIFS('C. a Pagar'!$G$7:$G$1048576,'C. a Pagar'!$D$7:$D$1048576,'FC 180'!$B130,'C. a Pagar'!$C$7:$C$1048576,'FC 180'!H$5)</f>
        <v>0</v>
      </c>
      <c r="I130" s="174">
        <f>SUMIFS('C. a Pagar'!$G$7:$G$1048576,'C. a Pagar'!$D$7:$D$1048576,'FC 180'!$B130,'C. a Pagar'!$C$7:$C$1048576,'FC 180'!I$5)</f>
        <v>0</v>
      </c>
      <c r="J130" s="174">
        <f>SUMIFS('C. a Pagar'!$G$7:$G$1048576,'C. a Pagar'!$D$7:$D$1048576,'FC 180'!$B130,'C. a Pagar'!$C$7:$C$1048576,'FC 180'!J$5)</f>
        <v>0</v>
      </c>
      <c r="K130" s="174">
        <f>SUMIFS('C. a Pagar'!$G$7:$G$1048576,'C. a Pagar'!$D$7:$D$1048576,'FC 180'!$B130,'C. a Pagar'!$C$7:$C$1048576,'FC 180'!K$5)</f>
        <v>0</v>
      </c>
      <c r="L130" s="174">
        <f>SUMIFS('C. a Pagar'!$G$7:$G$1048576,'C. a Pagar'!$D$7:$D$1048576,'FC 180'!$B130,'C. a Pagar'!$C$7:$C$1048576,'FC 180'!L$5)</f>
        <v>0</v>
      </c>
      <c r="M130" s="174">
        <f>SUMIFS('C. a Pagar'!$G$7:$G$1048576,'C. a Pagar'!$D$7:$D$1048576,'FC 180'!$B130,'C. a Pagar'!$C$7:$C$1048576,'FC 180'!M$5)</f>
        <v>0</v>
      </c>
      <c r="N130" s="174">
        <f>SUMIFS('C. a Pagar'!$G$7:$G$1048576,'C. a Pagar'!$D$7:$D$1048576,'FC 180'!$B130,'C. a Pagar'!$C$7:$C$1048576,'FC 180'!N$5)</f>
        <v>0</v>
      </c>
      <c r="O130" s="174">
        <f>SUMIFS('C. a Pagar'!$G$7:$G$1048576,'C. a Pagar'!$D$7:$D$1048576,'FC 180'!$B130,'C. a Pagar'!$C$7:$C$1048576,'FC 180'!O$5)</f>
        <v>0</v>
      </c>
      <c r="P130" s="174">
        <f>SUMIFS('C. a Pagar'!$G$7:$G$1048576,'C. a Pagar'!$D$7:$D$1048576,'FC 180'!$B130,'C. a Pagar'!$C$7:$C$1048576,'FC 180'!P$5)</f>
        <v>0</v>
      </c>
      <c r="Q130" s="174">
        <f>SUMIFS('C. a Pagar'!$G$7:$G$1048576,'C. a Pagar'!$D$7:$D$1048576,'FC 180'!$B130,'C. a Pagar'!$C$7:$C$1048576,'FC 180'!Q$5)</f>
        <v>0</v>
      </c>
      <c r="R130" s="174">
        <f>SUMIFS('C. a Pagar'!$G$7:$G$1048576,'C. a Pagar'!$D$7:$D$1048576,'FC 180'!$B130,'C. a Pagar'!$C$7:$C$1048576,'FC 180'!R$5)</f>
        <v>0</v>
      </c>
      <c r="S130" s="174">
        <f>SUMIFS('C. a Pagar'!$G$7:$G$1048576,'C. a Pagar'!$D$7:$D$1048576,'FC 180'!$B130,'C. a Pagar'!$C$7:$C$1048576,'FC 180'!S$5)</f>
        <v>0</v>
      </c>
      <c r="T130" s="174">
        <f>SUMIFS('C. a Pagar'!$G$7:$G$1048576,'C. a Pagar'!$D$7:$D$1048576,'FC 180'!$B130,'C. a Pagar'!$C$7:$C$1048576,'FC 180'!T$5)</f>
        <v>0</v>
      </c>
      <c r="U130" s="174">
        <f>SUMIFS('C. a Pagar'!$G$7:$G$1048576,'C. a Pagar'!$D$7:$D$1048576,'FC 180'!$B130,'C. a Pagar'!$C$7:$C$1048576,'FC 180'!U$5)</f>
        <v>0</v>
      </c>
      <c r="V130" s="174">
        <f>SUMIFS('C. a Pagar'!$G$7:$G$1048576,'C. a Pagar'!$D$7:$D$1048576,'FC 180'!$B130,'C. a Pagar'!$C$7:$C$1048576,'FC 180'!V$5)</f>
        <v>0</v>
      </c>
      <c r="W130" s="174">
        <f>SUMIFS('C. a Pagar'!$G$7:$G$1048576,'C. a Pagar'!$D$7:$D$1048576,'FC 180'!$B130,'C. a Pagar'!$C$7:$C$1048576,'FC 180'!W$5)</f>
        <v>0</v>
      </c>
      <c r="X130" s="174">
        <f>SUMIFS('C. a Pagar'!$G$7:$G$1048576,'C. a Pagar'!$D$7:$D$1048576,'FC 180'!$B130,'C. a Pagar'!$C$7:$C$1048576,'FC 180'!X$5)</f>
        <v>0</v>
      </c>
      <c r="Y130" s="174">
        <f>SUMIFS('C. a Pagar'!$G$7:$G$1048576,'C. a Pagar'!$D$7:$D$1048576,'FC 180'!$B130,'C. a Pagar'!$C$7:$C$1048576,'FC 180'!Y$5)</f>
        <v>0</v>
      </c>
      <c r="Z130" s="174">
        <f>SUMIFS('C. a Pagar'!$G$7:$G$1048576,'C. a Pagar'!$D$7:$D$1048576,'FC 180'!$B130,'C. a Pagar'!$C$7:$C$1048576,'FC 180'!Z$5)</f>
        <v>0</v>
      </c>
      <c r="AA130" s="174">
        <f>SUMIFS('C. a Pagar'!$G$7:$G$1048576,'C. a Pagar'!$D$7:$D$1048576,'FC 180'!$B130,'C. a Pagar'!$C$7:$C$1048576,'FC 180'!AA$5)</f>
        <v>0</v>
      </c>
      <c r="AB130" s="174">
        <f>SUMIFS('C. a Pagar'!$G$7:$G$1048576,'C. a Pagar'!$D$7:$D$1048576,'FC 180'!$B130,'C. a Pagar'!$C$7:$C$1048576,'FC 180'!AB$5)</f>
        <v>0</v>
      </c>
      <c r="AC130" s="174">
        <f>SUMIFS('C. a Pagar'!$G$7:$G$1048576,'C. a Pagar'!$D$7:$D$1048576,'FC 180'!$B130,'C. a Pagar'!$C$7:$C$1048576,'FC 180'!AC$5)</f>
        <v>0</v>
      </c>
      <c r="AD130" s="174">
        <f>SUMIFS('C. a Pagar'!$G$7:$G$1048576,'C. a Pagar'!$D$7:$D$1048576,'FC 180'!$B130,'C. a Pagar'!$C$7:$C$1048576,'FC 180'!AD$5)</f>
        <v>0</v>
      </c>
      <c r="AE130" s="174">
        <f>SUMIFS('C. a Pagar'!$G$7:$G$1048576,'C. a Pagar'!$D$7:$D$1048576,'FC 180'!$B130,'C. a Pagar'!$C$7:$C$1048576,'FC 180'!AE$5)</f>
        <v>0</v>
      </c>
      <c r="AF130" s="174">
        <f>SUMIFS('C. a Pagar'!$G$7:$G$1048576,'C. a Pagar'!$D$7:$D$1048576,'FC 180'!$B130,'C. a Pagar'!$C$7:$C$1048576,'FC 180'!AF$5)</f>
        <v>0</v>
      </c>
      <c r="AG130" s="174">
        <f>SUMIFS('C. a Pagar'!$G$7:$G$1048576,'C. a Pagar'!$D$7:$D$1048576,'FC 180'!$B130,'C. a Pagar'!$C$7:$C$1048576,'FC 180'!AG$5)</f>
        <v>0</v>
      </c>
      <c r="AH130" s="174">
        <f>SUMIFS('C. a Pagar'!$G$7:$G$1048576,'C. a Pagar'!$D$7:$D$1048576,'FC 180'!$B130,'C. a Pagar'!$C$7:$C$1048576,'FC 180'!AH$5)</f>
        <v>0</v>
      </c>
      <c r="AI130" s="174">
        <f>SUMIFS('C. a Pagar'!$G$7:$G$1048576,'C. a Pagar'!$D$7:$D$1048576,'FC 180'!$B130,'C. a Pagar'!$C$7:$C$1048576,'FC 180'!AI$5)</f>
        <v>0</v>
      </c>
      <c r="AJ130" s="179">
        <f t="shared" si="165"/>
        <v>0</v>
      </c>
      <c r="AK130" s="174">
        <f>SUMIFS('C. a Pagar'!$G$7:$G$1048576,'C. a Pagar'!$D$7:$D$1048576,'FC 180'!$B130,'C. a Pagar'!$C$7:$C$1048576,'FC 180'!AK$5)</f>
        <v>0</v>
      </c>
      <c r="AL130" s="174">
        <f>SUMIFS('C. a Pagar'!$G$7:$G$1048576,'C. a Pagar'!$D$7:$D$1048576,'FC 180'!$B130,'C. a Pagar'!$C$7:$C$1048576,'FC 180'!AL$5)</f>
        <v>0</v>
      </c>
      <c r="AM130" s="174">
        <f>SUMIFS('C. a Pagar'!$G$7:$G$1048576,'C. a Pagar'!$D$7:$D$1048576,'FC 180'!$B130,'C. a Pagar'!$C$7:$C$1048576,'FC 180'!AM$5)</f>
        <v>0</v>
      </c>
      <c r="AN130" s="174">
        <f>SUMIFS('C. a Pagar'!$G$7:$G$1048576,'C. a Pagar'!$D$7:$D$1048576,'FC 180'!$B130,'C. a Pagar'!$C$7:$C$1048576,'FC 180'!AN$5)</f>
        <v>0</v>
      </c>
      <c r="AO130" s="174">
        <f>SUMIFS('C. a Pagar'!$G$7:$G$1048576,'C. a Pagar'!$D$7:$D$1048576,'FC 180'!$B130,'C. a Pagar'!$C$7:$C$1048576,'FC 180'!AO$5)</f>
        <v>0</v>
      </c>
      <c r="AP130" s="174">
        <f>SUMIFS('C. a Pagar'!$G$7:$G$1048576,'C. a Pagar'!$D$7:$D$1048576,'FC 180'!$B130,'C. a Pagar'!$C$7:$C$1048576,'FC 180'!AP$5)</f>
        <v>0</v>
      </c>
      <c r="AQ130" s="174">
        <f>SUMIFS('C. a Pagar'!$G$7:$G$1048576,'C. a Pagar'!$D$7:$D$1048576,'FC 180'!$B130,'C. a Pagar'!$C$7:$C$1048576,'FC 180'!AQ$5)</f>
        <v>0</v>
      </c>
      <c r="AR130" s="174">
        <f>SUMIFS('C. a Pagar'!$G$7:$G$1048576,'C. a Pagar'!$D$7:$D$1048576,'FC 180'!$B130,'C. a Pagar'!$C$7:$C$1048576,'FC 180'!AR$5)</f>
        <v>0</v>
      </c>
      <c r="AS130" s="174">
        <f>SUMIFS('C. a Pagar'!$G$7:$G$1048576,'C. a Pagar'!$D$7:$D$1048576,'FC 180'!$B130,'C. a Pagar'!$C$7:$C$1048576,'FC 180'!AS$5)</f>
        <v>0</v>
      </c>
      <c r="AT130" s="174">
        <f>SUMIFS('C. a Pagar'!$G$7:$G$1048576,'C. a Pagar'!$D$7:$D$1048576,'FC 180'!$B130,'C. a Pagar'!$C$7:$C$1048576,'FC 180'!AT$5)</f>
        <v>0</v>
      </c>
      <c r="AU130" s="174">
        <f>SUMIFS('C. a Pagar'!$G$7:$G$1048576,'C. a Pagar'!$D$7:$D$1048576,'FC 180'!$B130,'C. a Pagar'!$C$7:$C$1048576,'FC 180'!AU$5)</f>
        <v>0</v>
      </c>
      <c r="AV130" s="174">
        <f>SUMIFS('C. a Pagar'!$G$7:$G$1048576,'C. a Pagar'!$D$7:$D$1048576,'FC 180'!$B130,'C. a Pagar'!$C$7:$C$1048576,'FC 180'!AV$5)</f>
        <v>0</v>
      </c>
      <c r="AW130" s="174">
        <f>SUMIFS('C. a Pagar'!$G$7:$G$1048576,'C. a Pagar'!$D$7:$D$1048576,'FC 180'!$B130,'C. a Pagar'!$C$7:$C$1048576,'FC 180'!AW$5)</f>
        <v>0</v>
      </c>
      <c r="AX130" s="174">
        <f>SUMIFS('C. a Pagar'!$G$7:$G$1048576,'C. a Pagar'!$D$7:$D$1048576,'FC 180'!$B130,'C. a Pagar'!$C$7:$C$1048576,'FC 180'!AX$5)</f>
        <v>0</v>
      </c>
      <c r="AY130" s="174">
        <f>SUMIFS('C. a Pagar'!$G$7:$G$1048576,'C. a Pagar'!$D$7:$D$1048576,'FC 180'!$B130,'C. a Pagar'!$C$7:$C$1048576,'FC 180'!AY$5)</f>
        <v>0</v>
      </c>
      <c r="AZ130" s="174">
        <f>SUMIFS('C. a Pagar'!$G$7:$G$1048576,'C. a Pagar'!$D$7:$D$1048576,'FC 180'!$B130,'C. a Pagar'!$C$7:$C$1048576,'FC 180'!AZ$5)</f>
        <v>0</v>
      </c>
      <c r="BA130" s="174">
        <f>SUMIFS('C. a Pagar'!$G$7:$G$1048576,'C. a Pagar'!$D$7:$D$1048576,'FC 180'!$B130,'C. a Pagar'!$C$7:$C$1048576,'FC 180'!BA$5)</f>
        <v>0</v>
      </c>
      <c r="BB130" s="174">
        <f>SUMIFS('C. a Pagar'!$G$7:$G$1048576,'C. a Pagar'!$D$7:$D$1048576,'FC 180'!$B130,'C. a Pagar'!$C$7:$C$1048576,'FC 180'!BB$5)</f>
        <v>0</v>
      </c>
      <c r="BC130" s="174">
        <f>SUMIFS('C. a Pagar'!$G$7:$G$1048576,'C. a Pagar'!$D$7:$D$1048576,'FC 180'!$B130,'C. a Pagar'!$C$7:$C$1048576,'FC 180'!BC$5)</f>
        <v>0</v>
      </c>
      <c r="BD130" s="174">
        <f>SUMIFS('C. a Pagar'!$G$7:$G$1048576,'C. a Pagar'!$D$7:$D$1048576,'FC 180'!$B130,'C. a Pagar'!$C$7:$C$1048576,'FC 180'!BD$5)</f>
        <v>0</v>
      </c>
      <c r="BE130" s="174">
        <f>SUMIFS('C. a Pagar'!$G$7:$G$1048576,'C. a Pagar'!$D$7:$D$1048576,'FC 180'!$B130,'C. a Pagar'!$C$7:$C$1048576,'FC 180'!BE$5)</f>
        <v>0</v>
      </c>
      <c r="BF130" s="174">
        <f>SUMIFS('C. a Pagar'!$G$7:$G$1048576,'C. a Pagar'!$D$7:$D$1048576,'FC 180'!$B130,'C. a Pagar'!$C$7:$C$1048576,'FC 180'!BF$5)</f>
        <v>0</v>
      </c>
      <c r="BG130" s="174">
        <f>SUMIFS('C. a Pagar'!$G$7:$G$1048576,'C. a Pagar'!$D$7:$D$1048576,'FC 180'!$B130,'C. a Pagar'!$C$7:$C$1048576,'FC 180'!BG$5)</f>
        <v>0</v>
      </c>
      <c r="BH130" s="174">
        <f>SUMIFS('C. a Pagar'!$G$7:$G$1048576,'C. a Pagar'!$D$7:$D$1048576,'FC 180'!$B130,'C. a Pagar'!$C$7:$C$1048576,'FC 180'!BH$5)</f>
        <v>0</v>
      </c>
      <c r="BI130" s="174">
        <f>SUMIFS('C. a Pagar'!$G$7:$G$1048576,'C. a Pagar'!$D$7:$D$1048576,'FC 180'!$B130,'C. a Pagar'!$C$7:$C$1048576,'FC 180'!BI$5)</f>
        <v>0</v>
      </c>
      <c r="BJ130" s="174">
        <f>SUMIFS('C. a Pagar'!$G$7:$G$1048576,'C. a Pagar'!$D$7:$D$1048576,'FC 180'!$B130,'C. a Pagar'!$C$7:$C$1048576,'FC 180'!BJ$5)</f>
        <v>0</v>
      </c>
      <c r="BK130" s="174">
        <f>SUMIFS('C. a Pagar'!$G$7:$G$1048576,'C. a Pagar'!$D$7:$D$1048576,'FC 180'!$B130,'C. a Pagar'!$C$7:$C$1048576,'FC 180'!BK$5)</f>
        <v>0</v>
      </c>
      <c r="BL130" s="174">
        <f>SUMIFS('C. a Pagar'!$G$7:$G$1048576,'C. a Pagar'!$D$7:$D$1048576,'FC 180'!$B130,'C. a Pagar'!$C$7:$C$1048576,'FC 180'!BL$5)</f>
        <v>0</v>
      </c>
      <c r="BM130" s="174">
        <f>SUMIFS('C. a Pagar'!$G$7:$G$1048576,'C. a Pagar'!$D$7:$D$1048576,'FC 180'!$B130,'C. a Pagar'!$C$7:$C$1048576,'FC 180'!BM$5)</f>
        <v>0</v>
      </c>
      <c r="BN130" s="174">
        <f>SUMIFS('C. a Pagar'!$G$7:$G$1048576,'C. a Pagar'!$D$7:$D$1048576,'FC 180'!$B130,'C. a Pagar'!$C$7:$C$1048576,'FC 180'!BN$5)</f>
        <v>0</v>
      </c>
      <c r="BO130" s="179">
        <f t="shared" si="166"/>
        <v>0</v>
      </c>
      <c r="BP130" s="174"/>
      <c r="BQ130" s="174"/>
      <c r="BR130" s="174"/>
      <c r="BS130" s="174"/>
      <c r="BT130" s="174"/>
      <c r="BU130" s="174"/>
      <c r="BV130" s="174"/>
      <c r="BW130" s="174"/>
      <c r="BX130" s="174"/>
      <c r="BY130" s="174"/>
      <c r="BZ130" s="174"/>
      <c r="CA130" s="174"/>
      <c r="CB130" s="174"/>
      <c r="CC130" s="174"/>
      <c r="CD130" s="174"/>
      <c r="CE130" s="174"/>
      <c r="CF130" s="174"/>
      <c r="CG130" s="174"/>
      <c r="CH130" s="174"/>
      <c r="CI130" s="174"/>
      <c r="CJ130" s="174"/>
      <c r="CK130" s="174"/>
      <c r="CL130" s="174"/>
      <c r="CM130" s="174"/>
      <c r="CN130" s="174"/>
      <c r="CO130" s="174"/>
      <c r="CP130" s="174"/>
      <c r="CQ130" s="174"/>
      <c r="CR130" s="174"/>
      <c r="CS130" s="174"/>
      <c r="CT130" s="174"/>
      <c r="CU130" s="179">
        <f t="shared" si="167"/>
        <v>0</v>
      </c>
      <c r="CV130" s="174"/>
      <c r="CW130" s="174"/>
      <c r="CX130" s="174"/>
      <c r="CY130" s="174"/>
      <c r="CZ130" s="174"/>
      <c r="DA130" s="174"/>
      <c r="DB130" s="174"/>
      <c r="DC130" s="174"/>
      <c r="DD130" s="174"/>
      <c r="DE130" s="174"/>
      <c r="DF130" s="174"/>
      <c r="DG130" s="174"/>
      <c r="DH130" s="174"/>
      <c r="DI130" s="174"/>
      <c r="DJ130" s="174"/>
      <c r="DK130" s="174"/>
      <c r="DL130" s="174"/>
      <c r="DM130" s="174"/>
      <c r="DN130" s="174"/>
      <c r="DO130" s="174"/>
      <c r="DP130" s="174"/>
      <c r="DQ130" s="174"/>
      <c r="DR130" s="174"/>
      <c r="DS130" s="174"/>
      <c r="DT130" s="174"/>
      <c r="DU130" s="174"/>
      <c r="DV130" s="174"/>
      <c r="DW130" s="174"/>
      <c r="DX130" s="174"/>
      <c r="DY130" s="174"/>
      <c r="DZ130" s="174"/>
      <c r="EA130" s="179">
        <f t="shared" si="168"/>
        <v>0</v>
      </c>
      <c r="EB130" s="174"/>
      <c r="EC130" s="174"/>
      <c r="ED130" s="174"/>
      <c r="EE130" s="174"/>
      <c r="EF130" s="174"/>
      <c r="EG130" s="174"/>
      <c r="EH130" s="174"/>
      <c r="EI130" s="174"/>
      <c r="EJ130" s="174"/>
      <c r="EK130" s="174"/>
      <c r="EL130" s="174"/>
      <c r="EM130" s="174"/>
      <c r="EN130" s="174"/>
      <c r="EO130" s="174"/>
      <c r="EP130" s="174"/>
      <c r="EQ130" s="174"/>
      <c r="ER130" s="174"/>
      <c r="ES130" s="174"/>
      <c r="ET130" s="174"/>
      <c r="EU130" s="174"/>
      <c r="EV130" s="174"/>
      <c r="EW130" s="174"/>
      <c r="EX130" s="174"/>
      <c r="EY130" s="174"/>
      <c r="EZ130" s="174"/>
      <c r="FA130" s="174"/>
      <c r="FB130" s="174"/>
      <c r="FC130" s="174"/>
      <c r="FD130" s="179">
        <f t="shared" si="169"/>
        <v>0</v>
      </c>
      <c r="FE130" s="174"/>
      <c r="FF130" s="174"/>
      <c r="FG130" s="174"/>
      <c r="FH130" s="174"/>
      <c r="FI130" s="174"/>
      <c r="FJ130" s="174"/>
      <c r="FK130" s="174"/>
      <c r="FL130" s="174"/>
      <c r="FM130" s="174"/>
      <c r="FN130" s="174"/>
      <c r="FO130" s="174"/>
      <c r="FP130" s="174"/>
      <c r="FQ130" s="174"/>
      <c r="FR130" s="174"/>
      <c r="FS130" s="174"/>
      <c r="FT130" s="174"/>
      <c r="FU130" s="174"/>
      <c r="FV130" s="174"/>
      <c r="FW130" s="174"/>
      <c r="FX130" s="174"/>
      <c r="FY130" s="174"/>
      <c r="FZ130" s="174"/>
      <c r="GA130" s="174"/>
      <c r="GB130" s="174"/>
      <c r="GC130" s="174"/>
      <c r="GD130" s="174"/>
      <c r="GE130" s="174"/>
      <c r="GF130" s="174"/>
      <c r="GG130" s="174"/>
      <c r="GH130" s="174"/>
      <c r="GI130" s="174"/>
      <c r="GJ130" s="179">
        <f t="shared" si="170"/>
        <v>0</v>
      </c>
      <c r="GK130" s="174"/>
      <c r="GL130" s="174"/>
      <c r="GM130" s="174"/>
      <c r="GN130" s="174"/>
      <c r="GO130" s="174"/>
      <c r="GP130" s="174"/>
      <c r="GQ130" s="174"/>
      <c r="GR130" s="174"/>
      <c r="GS130" s="174"/>
      <c r="GT130" s="174"/>
      <c r="GU130" s="174"/>
      <c r="GV130" s="174"/>
      <c r="GW130" s="174"/>
      <c r="GX130" s="174"/>
      <c r="GY130" s="174"/>
      <c r="GZ130" s="174"/>
      <c r="HA130" s="174"/>
      <c r="HB130" s="174"/>
      <c r="HC130" s="174"/>
      <c r="HD130" s="174"/>
      <c r="HE130" s="174"/>
      <c r="HF130" s="174"/>
      <c r="HG130" s="174"/>
      <c r="HH130" s="174"/>
      <c r="HI130" s="174"/>
      <c r="HJ130" s="174"/>
      <c r="HK130" s="174"/>
      <c r="HL130" s="174"/>
      <c r="HM130" s="174"/>
      <c r="HN130" s="174"/>
    </row>
    <row r="131" spans="1:222" ht="16.5" hidden="1" outlineLevel="1" thickBot="1" x14ac:dyDescent="0.3">
      <c r="A131" s="53">
        <v>126</v>
      </c>
      <c r="B131" s="56" t="str">
        <f>VLOOKUP(A131,Config!$A$8:$B$176,2,0)</f>
        <v>MANUTENÇÃO PREDIAL</v>
      </c>
      <c r="C131" s="57"/>
      <c r="D131" s="61"/>
      <c r="E131" s="174">
        <f>SUMIFS('C. a Pagar'!$G$7:$G$1048576,'C. a Pagar'!$D$7:$D$1048576,'FC 180'!$B131,'C. a Pagar'!$C$7:$C$1048576,'FC 180'!E$5)</f>
        <v>0</v>
      </c>
      <c r="F131" s="174">
        <f>SUMIFS('C. a Pagar'!$G$7:$G$1048576,'C. a Pagar'!$D$7:$D$1048576,'FC 180'!$B131,'C. a Pagar'!$C$7:$C$1048576,'FC 180'!F$5)</f>
        <v>0</v>
      </c>
      <c r="G131" s="174">
        <f>SUMIFS('C. a Pagar'!$G$7:$G$1048576,'C. a Pagar'!$D$7:$D$1048576,'FC 180'!$B131,'C. a Pagar'!$C$7:$C$1048576,'FC 180'!G$5)</f>
        <v>0</v>
      </c>
      <c r="H131" s="174">
        <f>SUMIFS('C. a Pagar'!$G$7:$G$1048576,'C. a Pagar'!$D$7:$D$1048576,'FC 180'!$B131,'C. a Pagar'!$C$7:$C$1048576,'FC 180'!H$5)</f>
        <v>0</v>
      </c>
      <c r="I131" s="174">
        <f>SUMIFS('C. a Pagar'!$G$7:$G$1048576,'C. a Pagar'!$D$7:$D$1048576,'FC 180'!$B131,'C. a Pagar'!$C$7:$C$1048576,'FC 180'!I$5)</f>
        <v>0</v>
      </c>
      <c r="J131" s="174">
        <f>SUMIFS('C. a Pagar'!$G$7:$G$1048576,'C. a Pagar'!$D$7:$D$1048576,'FC 180'!$B131,'C. a Pagar'!$C$7:$C$1048576,'FC 180'!J$5)</f>
        <v>0</v>
      </c>
      <c r="K131" s="174">
        <f>SUMIFS('C. a Pagar'!$G$7:$G$1048576,'C. a Pagar'!$D$7:$D$1048576,'FC 180'!$B131,'C. a Pagar'!$C$7:$C$1048576,'FC 180'!K$5)</f>
        <v>0</v>
      </c>
      <c r="L131" s="174">
        <f>SUMIFS('C. a Pagar'!$G$7:$G$1048576,'C. a Pagar'!$D$7:$D$1048576,'FC 180'!$B131,'C. a Pagar'!$C$7:$C$1048576,'FC 180'!L$5)</f>
        <v>0</v>
      </c>
      <c r="M131" s="174">
        <f>SUMIFS('C. a Pagar'!$G$7:$G$1048576,'C. a Pagar'!$D$7:$D$1048576,'FC 180'!$B131,'C. a Pagar'!$C$7:$C$1048576,'FC 180'!M$5)</f>
        <v>0</v>
      </c>
      <c r="N131" s="174">
        <f>SUMIFS('C. a Pagar'!$G$7:$G$1048576,'C. a Pagar'!$D$7:$D$1048576,'FC 180'!$B131,'C. a Pagar'!$C$7:$C$1048576,'FC 180'!N$5)</f>
        <v>0</v>
      </c>
      <c r="O131" s="174">
        <f>SUMIFS('C. a Pagar'!$G$7:$G$1048576,'C. a Pagar'!$D$7:$D$1048576,'FC 180'!$B131,'C. a Pagar'!$C$7:$C$1048576,'FC 180'!O$5)</f>
        <v>0</v>
      </c>
      <c r="P131" s="174">
        <f>SUMIFS('C. a Pagar'!$G$7:$G$1048576,'C. a Pagar'!$D$7:$D$1048576,'FC 180'!$B131,'C. a Pagar'!$C$7:$C$1048576,'FC 180'!P$5)</f>
        <v>0</v>
      </c>
      <c r="Q131" s="174">
        <f>SUMIFS('C. a Pagar'!$G$7:$G$1048576,'C. a Pagar'!$D$7:$D$1048576,'FC 180'!$B131,'C. a Pagar'!$C$7:$C$1048576,'FC 180'!Q$5)</f>
        <v>0</v>
      </c>
      <c r="R131" s="174">
        <f>SUMIFS('C. a Pagar'!$G$7:$G$1048576,'C. a Pagar'!$D$7:$D$1048576,'FC 180'!$B131,'C. a Pagar'!$C$7:$C$1048576,'FC 180'!R$5)</f>
        <v>0</v>
      </c>
      <c r="S131" s="174">
        <f>SUMIFS('C. a Pagar'!$G$7:$G$1048576,'C. a Pagar'!$D$7:$D$1048576,'FC 180'!$B131,'C. a Pagar'!$C$7:$C$1048576,'FC 180'!S$5)</f>
        <v>0</v>
      </c>
      <c r="T131" s="174">
        <f>SUMIFS('C. a Pagar'!$G$7:$G$1048576,'C. a Pagar'!$D$7:$D$1048576,'FC 180'!$B131,'C. a Pagar'!$C$7:$C$1048576,'FC 180'!T$5)</f>
        <v>0</v>
      </c>
      <c r="U131" s="174">
        <f>SUMIFS('C. a Pagar'!$G$7:$G$1048576,'C. a Pagar'!$D$7:$D$1048576,'FC 180'!$B131,'C. a Pagar'!$C$7:$C$1048576,'FC 180'!U$5)</f>
        <v>0</v>
      </c>
      <c r="V131" s="174">
        <f>SUMIFS('C. a Pagar'!$G$7:$G$1048576,'C. a Pagar'!$D$7:$D$1048576,'FC 180'!$B131,'C. a Pagar'!$C$7:$C$1048576,'FC 180'!V$5)</f>
        <v>0</v>
      </c>
      <c r="W131" s="174">
        <f>SUMIFS('C. a Pagar'!$G$7:$G$1048576,'C. a Pagar'!$D$7:$D$1048576,'FC 180'!$B131,'C. a Pagar'!$C$7:$C$1048576,'FC 180'!W$5)</f>
        <v>0</v>
      </c>
      <c r="X131" s="174">
        <f>SUMIFS('C. a Pagar'!$G$7:$G$1048576,'C. a Pagar'!$D$7:$D$1048576,'FC 180'!$B131,'C. a Pagar'!$C$7:$C$1048576,'FC 180'!X$5)</f>
        <v>0</v>
      </c>
      <c r="Y131" s="174">
        <f>SUMIFS('C. a Pagar'!$G$7:$G$1048576,'C. a Pagar'!$D$7:$D$1048576,'FC 180'!$B131,'C. a Pagar'!$C$7:$C$1048576,'FC 180'!Y$5)</f>
        <v>0</v>
      </c>
      <c r="Z131" s="174">
        <f>SUMIFS('C. a Pagar'!$G$7:$G$1048576,'C. a Pagar'!$D$7:$D$1048576,'FC 180'!$B131,'C. a Pagar'!$C$7:$C$1048576,'FC 180'!Z$5)</f>
        <v>0</v>
      </c>
      <c r="AA131" s="174">
        <f>SUMIFS('C. a Pagar'!$G$7:$G$1048576,'C. a Pagar'!$D$7:$D$1048576,'FC 180'!$B131,'C. a Pagar'!$C$7:$C$1048576,'FC 180'!AA$5)</f>
        <v>0</v>
      </c>
      <c r="AB131" s="174">
        <f>SUMIFS('C. a Pagar'!$G$7:$G$1048576,'C. a Pagar'!$D$7:$D$1048576,'FC 180'!$B131,'C. a Pagar'!$C$7:$C$1048576,'FC 180'!AB$5)</f>
        <v>0</v>
      </c>
      <c r="AC131" s="174">
        <f>SUMIFS('C. a Pagar'!$G$7:$G$1048576,'C. a Pagar'!$D$7:$D$1048576,'FC 180'!$B131,'C. a Pagar'!$C$7:$C$1048576,'FC 180'!AC$5)</f>
        <v>0</v>
      </c>
      <c r="AD131" s="174">
        <f>SUMIFS('C. a Pagar'!$G$7:$G$1048576,'C. a Pagar'!$D$7:$D$1048576,'FC 180'!$B131,'C. a Pagar'!$C$7:$C$1048576,'FC 180'!AD$5)</f>
        <v>0</v>
      </c>
      <c r="AE131" s="174">
        <f>SUMIFS('C. a Pagar'!$G$7:$G$1048576,'C. a Pagar'!$D$7:$D$1048576,'FC 180'!$B131,'C. a Pagar'!$C$7:$C$1048576,'FC 180'!AE$5)</f>
        <v>0</v>
      </c>
      <c r="AF131" s="174">
        <f>SUMIFS('C. a Pagar'!$G$7:$G$1048576,'C. a Pagar'!$D$7:$D$1048576,'FC 180'!$B131,'C. a Pagar'!$C$7:$C$1048576,'FC 180'!AF$5)</f>
        <v>0</v>
      </c>
      <c r="AG131" s="174">
        <f>SUMIFS('C. a Pagar'!$G$7:$G$1048576,'C. a Pagar'!$D$7:$D$1048576,'FC 180'!$B131,'C. a Pagar'!$C$7:$C$1048576,'FC 180'!AG$5)</f>
        <v>0</v>
      </c>
      <c r="AH131" s="174">
        <f>SUMIFS('C. a Pagar'!$G$7:$G$1048576,'C. a Pagar'!$D$7:$D$1048576,'FC 180'!$B131,'C. a Pagar'!$C$7:$C$1048576,'FC 180'!AH$5)</f>
        <v>0</v>
      </c>
      <c r="AI131" s="174">
        <f>SUMIFS('C. a Pagar'!$G$7:$G$1048576,'C. a Pagar'!$D$7:$D$1048576,'FC 180'!$B131,'C. a Pagar'!$C$7:$C$1048576,'FC 180'!AI$5)</f>
        <v>0</v>
      </c>
      <c r="AJ131" s="179">
        <f t="shared" si="165"/>
        <v>0</v>
      </c>
      <c r="AK131" s="174">
        <f>SUMIFS('C. a Pagar'!$G$7:$G$1048576,'C. a Pagar'!$D$7:$D$1048576,'FC 180'!$B131,'C. a Pagar'!$C$7:$C$1048576,'FC 180'!AK$5)</f>
        <v>0</v>
      </c>
      <c r="AL131" s="174">
        <f>SUMIFS('C. a Pagar'!$G$7:$G$1048576,'C. a Pagar'!$D$7:$D$1048576,'FC 180'!$B131,'C. a Pagar'!$C$7:$C$1048576,'FC 180'!AL$5)</f>
        <v>0</v>
      </c>
      <c r="AM131" s="174">
        <f>SUMIFS('C. a Pagar'!$G$7:$G$1048576,'C. a Pagar'!$D$7:$D$1048576,'FC 180'!$B131,'C. a Pagar'!$C$7:$C$1048576,'FC 180'!AM$5)</f>
        <v>0</v>
      </c>
      <c r="AN131" s="174">
        <f>SUMIFS('C. a Pagar'!$G$7:$G$1048576,'C. a Pagar'!$D$7:$D$1048576,'FC 180'!$B131,'C. a Pagar'!$C$7:$C$1048576,'FC 180'!AN$5)</f>
        <v>0</v>
      </c>
      <c r="AO131" s="174">
        <f>SUMIFS('C. a Pagar'!$G$7:$G$1048576,'C. a Pagar'!$D$7:$D$1048576,'FC 180'!$B131,'C. a Pagar'!$C$7:$C$1048576,'FC 180'!AO$5)</f>
        <v>0</v>
      </c>
      <c r="AP131" s="174">
        <f>SUMIFS('C. a Pagar'!$G$7:$G$1048576,'C. a Pagar'!$D$7:$D$1048576,'FC 180'!$B131,'C. a Pagar'!$C$7:$C$1048576,'FC 180'!AP$5)</f>
        <v>0</v>
      </c>
      <c r="AQ131" s="174">
        <f>SUMIFS('C. a Pagar'!$G$7:$G$1048576,'C. a Pagar'!$D$7:$D$1048576,'FC 180'!$B131,'C. a Pagar'!$C$7:$C$1048576,'FC 180'!AQ$5)</f>
        <v>0</v>
      </c>
      <c r="AR131" s="174">
        <f>SUMIFS('C. a Pagar'!$G$7:$G$1048576,'C. a Pagar'!$D$7:$D$1048576,'FC 180'!$B131,'C. a Pagar'!$C$7:$C$1048576,'FC 180'!AR$5)</f>
        <v>0</v>
      </c>
      <c r="AS131" s="174">
        <f>SUMIFS('C. a Pagar'!$G$7:$G$1048576,'C. a Pagar'!$D$7:$D$1048576,'FC 180'!$B131,'C. a Pagar'!$C$7:$C$1048576,'FC 180'!AS$5)</f>
        <v>0</v>
      </c>
      <c r="AT131" s="174">
        <f>SUMIFS('C. a Pagar'!$G$7:$G$1048576,'C. a Pagar'!$D$7:$D$1048576,'FC 180'!$B131,'C. a Pagar'!$C$7:$C$1048576,'FC 180'!AT$5)</f>
        <v>0</v>
      </c>
      <c r="AU131" s="174">
        <f>SUMIFS('C. a Pagar'!$G$7:$G$1048576,'C. a Pagar'!$D$7:$D$1048576,'FC 180'!$B131,'C. a Pagar'!$C$7:$C$1048576,'FC 180'!AU$5)</f>
        <v>0</v>
      </c>
      <c r="AV131" s="174">
        <f>SUMIFS('C. a Pagar'!$G$7:$G$1048576,'C. a Pagar'!$D$7:$D$1048576,'FC 180'!$B131,'C. a Pagar'!$C$7:$C$1048576,'FC 180'!AV$5)</f>
        <v>0</v>
      </c>
      <c r="AW131" s="174">
        <f>SUMIFS('C. a Pagar'!$G$7:$G$1048576,'C. a Pagar'!$D$7:$D$1048576,'FC 180'!$B131,'C. a Pagar'!$C$7:$C$1048576,'FC 180'!AW$5)</f>
        <v>0</v>
      </c>
      <c r="AX131" s="174">
        <f>SUMIFS('C. a Pagar'!$G$7:$G$1048576,'C. a Pagar'!$D$7:$D$1048576,'FC 180'!$B131,'C. a Pagar'!$C$7:$C$1048576,'FC 180'!AX$5)</f>
        <v>0</v>
      </c>
      <c r="AY131" s="174">
        <f>SUMIFS('C. a Pagar'!$G$7:$G$1048576,'C. a Pagar'!$D$7:$D$1048576,'FC 180'!$B131,'C. a Pagar'!$C$7:$C$1048576,'FC 180'!AY$5)</f>
        <v>0</v>
      </c>
      <c r="AZ131" s="174">
        <f>SUMIFS('C. a Pagar'!$G$7:$G$1048576,'C. a Pagar'!$D$7:$D$1048576,'FC 180'!$B131,'C. a Pagar'!$C$7:$C$1048576,'FC 180'!AZ$5)</f>
        <v>0</v>
      </c>
      <c r="BA131" s="174">
        <f>SUMIFS('C. a Pagar'!$G$7:$G$1048576,'C. a Pagar'!$D$7:$D$1048576,'FC 180'!$B131,'C. a Pagar'!$C$7:$C$1048576,'FC 180'!BA$5)</f>
        <v>0</v>
      </c>
      <c r="BB131" s="174">
        <f>SUMIFS('C. a Pagar'!$G$7:$G$1048576,'C. a Pagar'!$D$7:$D$1048576,'FC 180'!$B131,'C. a Pagar'!$C$7:$C$1048576,'FC 180'!BB$5)</f>
        <v>0</v>
      </c>
      <c r="BC131" s="174">
        <f>SUMIFS('C. a Pagar'!$G$7:$G$1048576,'C. a Pagar'!$D$7:$D$1048576,'FC 180'!$B131,'C. a Pagar'!$C$7:$C$1048576,'FC 180'!BC$5)</f>
        <v>0</v>
      </c>
      <c r="BD131" s="174">
        <f>SUMIFS('C. a Pagar'!$G$7:$G$1048576,'C. a Pagar'!$D$7:$D$1048576,'FC 180'!$B131,'C. a Pagar'!$C$7:$C$1048576,'FC 180'!BD$5)</f>
        <v>0</v>
      </c>
      <c r="BE131" s="174">
        <f>SUMIFS('C. a Pagar'!$G$7:$G$1048576,'C. a Pagar'!$D$7:$D$1048576,'FC 180'!$B131,'C. a Pagar'!$C$7:$C$1048576,'FC 180'!BE$5)</f>
        <v>0</v>
      </c>
      <c r="BF131" s="174">
        <f>SUMIFS('C. a Pagar'!$G$7:$G$1048576,'C. a Pagar'!$D$7:$D$1048576,'FC 180'!$B131,'C. a Pagar'!$C$7:$C$1048576,'FC 180'!BF$5)</f>
        <v>0</v>
      </c>
      <c r="BG131" s="174">
        <f>SUMIFS('C. a Pagar'!$G$7:$G$1048576,'C. a Pagar'!$D$7:$D$1048576,'FC 180'!$B131,'C. a Pagar'!$C$7:$C$1048576,'FC 180'!BG$5)</f>
        <v>0</v>
      </c>
      <c r="BH131" s="174">
        <f>SUMIFS('C. a Pagar'!$G$7:$G$1048576,'C. a Pagar'!$D$7:$D$1048576,'FC 180'!$B131,'C. a Pagar'!$C$7:$C$1048576,'FC 180'!BH$5)</f>
        <v>0</v>
      </c>
      <c r="BI131" s="174">
        <f>SUMIFS('C. a Pagar'!$G$7:$G$1048576,'C. a Pagar'!$D$7:$D$1048576,'FC 180'!$B131,'C. a Pagar'!$C$7:$C$1048576,'FC 180'!BI$5)</f>
        <v>0</v>
      </c>
      <c r="BJ131" s="174">
        <f>SUMIFS('C. a Pagar'!$G$7:$G$1048576,'C. a Pagar'!$D$7:$D$1048576,'FC 180'!$B131,'C. a Pagar'!$C$7:$C$1048576,'FC 180'!BJ$5)</f>
        <v>0</v>
      </c>
      <c r="BK131" s="174">
        <f>SUMIFS('C. a Pagar'!$G$7:$G$1048576,'C. a Pagar'!$D$7:$D$1048576,'FC 180'!$B131,'C. a Pagar'!$C$7:$C$1048576,'FC 180'!BK$5)</f>
        <v>0</v>
      </c>
      <c r="BL131" s="174">
        <f>SUMIFS('C. a Pagar'!$G$7:$G$1048576,'C. a Pagar'!$D$7:$D$1048576,'FC 180'!$B131,'C. a Pagar'!$C$7:$C$1048576,'FC 180'!BL$5)</f>
        <v>0</v>
      </c>
      <c r="BM131" s="174">
        <f>SUMIFS('C. a Pagar'!$G$7:$G$1048576,'C. a Pagar'!$D$7:$D$1048576,'FC 180'!$B131,'C. a Pagar'!$C$7:$C$1048576,'FC 180'!BM$5)</f>
        <v>0</v>
      </c>
      <c r="BN131" s="174">
        <f>SUMIFS('C. a Pagar'!$G$7:$G$1048576,'C. a Pagar'!$D$7:$D$1048576,'FC 180'!$B131,'C. a Pagar'!$C$7:$C$1048576,'FC 180'!BN$5)</f>
        <v>0</v>
      </c>
      <c r="BO131" s="179">
        <f t="shared" si="166"/>
        <v>0</v>
      </c>
      <c r="BP131" s="174"/>
      <c r="BQ131" s="174"/>
      <c r="BR131" s="174"/>
      <c r="BS131" s="174"/>
      <c r="BT131" s="174"/>
      <c r="BU131" s="174"/>
      <c r="BV131" s="174"/>
      <c r="BW131" s="174"/>
      <c r="BX131" s="174"/>
      <c r="BY131" s="174"/>
      <c r="BZ131" s="174"/>
      <c r="CA131" s="174"/>
      <c r="CB131" s="174"/>
      <c r="CC131" s="174"/>
      <c r="CD131" s="174"/>
      <c r="CE131" s="174"/>
      <c r="CF131" s="174"/>
      <c r="CG131" s="174"/>
      <c r="CH131" s="174"/>
      <c r="CI131" s="174"/>
      <c r="CJ131" s="174"/>
      <c r="CK131" s="174"/>
      <c r="CL131" s="174"/>
      <c r="CM131" s="174"/>
      <c r="CN131" s="174"/>
      <c r="CO131" s="174"/>
      <c r="CP131" s="174"/>
      <c r="CQ131" s="174"/>
      <c r="CR131" s="174"/>
      <c r="CS131" s="174"/>
      <c r="CT131" s="174"/>
      <c r="CU131" s="179">
        <f t="shared" si="167"/>
        <v>0</v>
      </c>
      <c r="CV131" s="174"/>
      <c r="CW131" s="174"/>
      <c r="CX131" s="174"/>
      <c r="CY131" s="174"/>
      <c r="CZ131" s="174"/>
      <c r="DA131" s="174"/>
      <c r="DB131" s="174"/>
      <c r="DC131" s="174"/>
      <c r="DD131" s="174"/>
      <c r="DE131" s="174"/>
      <c r="DF131" s="174"/>
      <c r="DG131" s="174"/>
      <c r="DH131" s="174"/>
      <c r="DI131" s="174"/>
      <c r="DJ131" s="174"/>
      <c r="DK131" s="174"/>
      <c r="DL131" s="174"/>
      <c r="DM131" s="174"/>
      <c r="DN131" s="174"/>
      <c r="DO131" s="174"/>
      <c r="DP131" s="174"/>
      <c r="DQ131" s="174"/>
      <c r="DR131" s="174"/>
      <c r="DS131" s="174"/>
      <c r="DT131" s="174"/>
      <c r="DU131" s="174"/>
      <c r="DV131" s="174"/>
      <c r="DW131" s="174"/>
      <c r="DX131" s="174"/>
      <c r="DY131" s="174"/>
      <c r="DZ131" s="174"/>
      <c r="EA131" s="179">
        <f t="shared" si="168"/>
        <v>0</v>
      </c>
      <c r="EB131" s="174"/>
      <c r="EC131" s="174"/>
      <c r="ED131" s="174"/>
      <c r="EE131" s="174"/>
      <c r="EF131" s="174"/>
      <c r="EG131" s="174"/>
      <c r="EH131" s="174"/>
      <c r="EI131" s="174"/>
      <c r="EJ131" s="174"/>
      <c r="EK131" s="174"/>
      <c r="EL131" s="174"/>
      <c r="EM131" s="174"/>
      <c r="EN131" s="174"/>
      <c r="EO131" s="174"/>
      <c r="EP131" s="174"/>
      <c r="EQ131" s="174"/>
      <c r="ER131" s="174"/>
      <c r="ES131" s="174"/>
      <c r="ET131" s="174"/>
      <c r="EU131" s="174"/>
      <c r="EV131" s="174"/>
      <c r="EW131" s="174"/>
      <c r="EX131" s="174"/>
      <c r="EY131" s="174"/>
      <c r="EZ131" s="174"/>
      <c r="FA131" s="174"/>
      <c r="FB131" s="174"/>
      <c r="FC131" s="174"/>
      <c r="FD131" s="179">
        <f t="shared" si="169"/>
        <v>0</v>
      </c>
      <c r="FE131" s="174"/>
      <c r="FF131" s="174"/>
      <c r="FG131" s="174"/>
      <c r="FH131" s="174"/>
      <c r="FI131" s="174"/>
      <c r="FJ131" s="174"/>
      <c r="FK131" s="174"/>
      <c r="FL131" s="174"/>
      <c r="FM131" s="174"/>
      <c r="FN131" s="174"/>
      <c r="FO131" s="174"/>
      <c r="FP131" s="174"/>
      <c r="FQ131" s="174"/>
      <c r="FR131" s="174"/>
      <c r="FS131" s="174"/>
      <c r="FT131" s="174"/>
      <c r="FU131" s="174"/>
      <c r="FV131" s="174"/>
      <c r="FW131" s="174"/>
      <c r="FX131" s="174"/>
      <c r="FY131" s="174"/>
      <c r="FZ131" s="174"/>
      <c r="GA131" s="174"/>
      <c r="GB131" s="174"/>
      <c r="GC131" s="174"/>
      <c r="GD131" s="174"/>
      <c r="GE131" s="174"/>
      <c r="GF131" s="174"/>
      <c r="GG131" s="174"/>
      <c r="GH131" s="174"/>
      <c r="GI131" s="174"/>
      <c r="GJ131" s="179">
        <f t="shared" si="170"/>
        <v>0</v>
      </c>
      <c r="GK131" s="174"/>
      <c r="GL131" s="174"/>
      <c r="GM131" s="174"/>
      <c r="GN131" s="174"/>
      <c r="GO131" s="174"/>
      <c r="GP131" s="174"/>
      <c r="GQ131" s="174"/>
      <c r="GR131" s="174"/>
      <c r="GS131" s="174"/>
      <c r="GT131" s="174"/>
      <c r="GU131" s="174"/>
      <c r="GV131" s="174"/>
      <c r="GW131" s="174"/>
      <c r="GX131" s="174"/>
      <c r="GY131" s="174"/>
      <c r="GZ131" s="174"/>
      <c r="HA131" s="174"/>
      <c r="HB131" s="174"/>
      <c r="HC131" s="174"/>
      <c r="HD131" s="174"/>
      <c r="HE131" s="174"/>
      <c r="HF131" s="174"/>
      <c r="HG131" s="174"/>
      <c r="HH131" s="174"/>
      <c r="HI131" s="174"/>
      <c r="HJ131" s="174"/>
      <c r="HK131" s="174"/>
      <c r="HL131" s="174"/>
      <c r="HM131" s="174"/>
      <c r="HN131" s="174"/>
    </row>
    <row r="132" spans="1:222" hidden="1" outlineLevel="1" x14ac:dyDescent="0.25">
      <c r="A132" s="53">
        <v>127</v>
      </c>
      <c r="B132" s="222" t="str">
        <f>VLOOKUP(A132,Config!$A$8:$B$176,2,0)</f>
        <v>PEÇAS DE REPOSIÇÃO</v>
      </c>
      <c r="C132" s="223"/>
      <c r="D132" s="61"/>
      <c r="E132" s="174">
        <f>SUMIFS('C. a Pagar'!$G$7:$G$1048576,'C. a Pagar'!$D$7:$D$1048576,'FC 180'!$B132,'C. a Pagar'!$C$7:$C$1048576,'FC 180'!E$5)</f>
        <v>0</v>
      </c>
      <c r="F132" s="174">
        <f>SUMIFS('C. a Pagar'!$G$7:$G$1048576,'C. a Pagar'!$D$7:$D$1048576,'FC 180'!$B132,'C. a Pagar'!$C$7:$C$1048576,'FC 180'!F$5)</f>
        <v>0</v>
      </c>
      <c r="G132" s="174">
        <f>SUMIFS('C. a Pagar'!$G$7:$G$1048576,'C. a Pagar'!$D$7:$D$1048576,'FC 180'!$B132,'C. a Pagar'!$C$7:$C$1048576,'FC 180'!G$5)</f>
        <v>0</v>
      </c>
      <c r="H132" s="174">
        <f>SUMIFS('C. a Pagar'!$G$7:$G$1048576,'C. a Pagar'!$D$7:$D$1048576,'FC 180'!$B132,'C. a Pagar'!$C$7:$C$1048576,'FC 180'!H$5)</f>
        <v>0</v>
      </c>
      <c r="I132" s="174">
        <f>SUMIFS('C. a Pagar'!$G$7:$G$1048576,'C. a Pagar'!$D$7:$D$1048576,'FC 180'!$B132,'C. a Pagar'!$C$7:$C$1048576,'FC 180'!I$5)</f>
        <v>0</v>
      </c>
      <c r="J132" s="174">
        <f>SUMIFS('C. a Pagar'!$G$7:$G$1048576,'C. a Pagar'!$D$7:$D$1048576,'FC 180'!$B132,'C. a Pagar'!$C$7:$C$1048576,'FC 180'!J$5)</f>
        <v>0</v>
      </c>
      <c r="K132" s="174">
        <f>SUMIFS('C. a Pagar'!$G$7:$G$1048576,'C. a Pagar'!$D$7:$D$1048576,'FC 180'!$B132,'C. a Pagar'!$C$7:$C$1048576,'FC 180'!K$5)</f>
        <v>0</v>
      </c>
      <c r="L132" s="174">
        <f>SUMIFS('C. a Pagar'!$G$7:$G$1048576,'C. a Pagar'!$D$7:$D$1048576,'FC 180'!$B132,'C. a Pagar'!$C$7:$C$1048576,'FC 180'!L$5)</f>
        <v>0</v>
      </c>
      <c r="M132" s="174">
        <f>SUMIFS('C. a Pagar'!$G$7:$G$1048576,'C. a Pagar'!$D$7:$D$1048576,'FC 180'!$B132,'C. a Pagar'!$C$7:$C$1048576,'FC 180'!M$5)</f>
        <v>0</v>
      </c>
      <c r="N132" s="174">
        <f>SUMIFS('C. a Pagar'!$G$7:$G$1048576,'C. a Pagar'!$D$7:$D$1048576,'FC 180'!$B132,'C. a Pagar'!$C$7:$C$1048576,'FC 180'!N$5)</f>
        <v>0</v>
      </c>
      <c r="O132" s="174">
        <f>SUMIFS('C. a Pagar'!$G$7:$G$1048576,'C. a Pagar'!$D$7:$D$1048576,'FC 180'!$B132,'C. a Pagar'!$C$7:$C$1048576,'FC 180'!O$5)</f>
        <v>0</v>
      </c>
      <c r="P132" s="174">
        <f>SUMIFS('C. a Pagar'!$G$7:$G$1048576,'C. a Pagar'!$D$7:$D$1048576,'FC 180'!$B132,'C. a Pagar'!$C$7:$C$1048576,'FC 180'!P$5)</f>
        <v>0</v>
      </c>
      <c r="Q132" s="174">
        <f>SUMIFS('C. a Pagar'!$G$7:$G$1048576,'C. a Pagar'!$D$7:$D$1048576,'FC 180'!$B132,'C. a Pagar'!$C$7:$C$1048576,'FC 180'!Q$5)</f>
        <v>0</v>
      </c>
      <c r="R132" s="174">
        <f>SUMIFS('C. a Pagar'!$G$7:$G$1048576,'C. a Pagar'!$D$7:$D$1048576,'FC 180'!$B132,'C. a Pagar'!$C$7:$C$1048576,'FC 180'!R$5)</f>
        <v>0</v>
      </c>
      <c r="S132" s="174">
        <f>SUMIFS('C. a Pagar'!$G$7:$G$1048576,'C. a Pagar'!$D$7:$D$1048576,'FC 180'!$B132,'C. a Pagar'!$C$7:$C$1048576,'FC 180'!S$5)</f>
        <v>0</v>
      </c>
      <c r="T132" s="174">
        <f>SUMIFS('C. a Pagar'!$G$7:$G$1048576,'C. a Pagar'!$D$7:$D$1048576,'FC 180'!$B132,'C. a Pagar'!$C$7:$C$1048576,'FC 180'!T$5)</f>
        <v>0</v>
      </c>
      <c r="U132" s="174">
        <f>SUMIFS('C. a Pagar'!$G$7:$G$1048576,'C. a Pagar'!$D$7:$D$1048576,'FC 180'!$B132,'C. a Pagar'!$C$7:$C$1048576,'FC 180'!U$5)</f>
        <v>0</v>
      </c>
      <c r="V132" s="174">
        <f>SUMIFS('C. a Pagar'!$G$7:$G$1048576,'C. a Pagar'!$D$7:$D$1048576,'FC 180'!$B132,'C. a Pagar'!$C$7:$C$1048576,'FC 180'!V$5)</f>
        <v>0</v>
      </c>
      <c r="W132" s="174">
        <f>SUMIFS('C. a Pagar'!$G$7:$G$1048576,'C. a Pagar'!$D$7:$D$1048576,'FC 180'!$B132,'C. a Pagar'!$C$7:$C$1048576,'FC 180'!W$5)</f>
        <v>0</v>
      </c>
      <c r="X132" s="174">
        <f>SUMIFS('C. a Pagar'!$G$7:$G$1048576,'C. a Pagar'!$D$7:$D$1048576,'FC 180'!$B132,'C. a Pagar'!$C$7:$C$1048576,'FC 180'!X$5)</f>
        <v>0</v>
      </c>
      <c r="Y132" s="174">
        <f>SUMIFS('C. a Pagar'!$G$7:$G$1048576,'C. a Pagar'!$D$7:$D$1048576,'FC 180'!$B132,'C. a Pagar'!$C$7:$C$1048576,'FC 180'!Y$5)</f>
        <v>0</v>
      </c>
      <c r="Z132" s="174">
        <f>SUMIFS('C. a Pagar'!$G$7:$G$1048576,'C. a Pagar'!$D$7:$D$1048576,'FC 180'!$B132,'C. a Pagar'!$C$7:$C$1048576,'FC 180'!Z$5)</f>
        <v>0</v>
      </c>
      <c r="AA132" s="174">
        <f>SUMIFS('C. a Pagar'!$G$7:$G$1048576,'C. a Pagar'!$D$7:$D$1048576,'FC 180'!$B132,'C. a Pagar'!$C$7:$C$1048576,'FC 180'!AA$5)</f>
        <v>0</v>
      </c>
      <c r="AB132" s="174">
        <f>SUMIFS('C. a Pagar'!$G$7:$G$1048576,'C. a Pagar'!$D$7:$D$1048576,'FC 180'!$B132,'C. a Pagar'!$C$7:$C$1048576,'FC 180'!AB$5)</f>
        <v>0</v>
      </c>
      <c r="AC132" s="174">
        <f>SUMIFS('C. a Pagar'!$G$7:$G$1048576,'C. a Pagar'!$D$7:$D$1048576,'FC 180'!$B132,'C. a Pagar'!$C$7:$C$1048576,'FC 180'!AC$5)</f>
        <v>0</v>
      </c>
      <c r="AD132" s="174">
        <f>SUMIFS('C. a Pagar'!$G$7:$G$1048576,'C. a Pagar'!$D$7:$D$1048576,'FC 180'!$B132,'C. a Pagar'!$C$7:$C$1048576,'FC 180'!AD$5)</f>
        <v>0</v>
      </c>
      <c r="AE132" s="174">
        <f>SUMIFS('C. a Pagar'!$G$7:$G$1048576,'C. a Pagar'!$D$7:$D$1048576,'FC 180'!$B132,'C. a Pagar'!$C$7:$C$1048576,'FC 180'!AE$5)</f>
        <v>0</v>
      </c>
      <c r="AF132" s="174">
        <f>SUMIFS('C. a Pagar'!$G$7:$G$1048576,'C. a Pagar'!$D$7:$D$1048576,'FC 180'!$B132,'C. a Pagar'!$C$7:$C$1048576,'FC 180'!AF$5)</f>
        <v>0</v>
      </c>
      <c r="AG132" s="174">
        <f>SUMIFS('C. a Pagar'!$G$7:$G$1048576,'C. a Pagar'!$D$7:$D$1048576,'FC 180'!$B132,'C. a Pagar'!$C$7:$C$1048576,'FC 180'!AG$5)</f>
        <v>0</v>
      </c>
      <c r="AH132" s="174">
        <f>SUMIFS('C. a Pagar'!$G$7:$G$1048576,'C. a Pagar'!$D$7:$D$1048576,'FC 180'!$B132,'C. a Pagar'!$C$7:$C$1048576,'FC 180'!AH$5)</f>
        <v>0</v>
      </c>
      <c r="AI132" s="174">
        <f>SUMIFS('C. a Pagar'!$G$7:$G$1048576,'C. a Pagar'!$D$7:$D$1048576,'FC 180'!$B132,'C. a Pagar'!$C$7:$C$1048576,'FC 180'!AI$5)</f>
        <v>0</v>
      </c>
      <c r="AJ132" s="180">
        <f t="shared" si="165"/>
        <v>0</v>
      </c>
      <c r="AK132" s="174">
        <f>SUMIFS('C. a Pagar'!$G$7:$G$1048576,'C. a Pagar'!$D$7:$D$1048576,'FC 180'!$B132,'C. a Pagar'!$C$7:$C$1048576,'FC 180'!AK$5)</f>
        <v>0</v>
      </c>
      <c r="AL132" s="174">
        <f>SUMIFS('C. a Pagar'!$G$7:$G$1048576,'C. a Pagar'!$D$7:$D$1048576,'FC 180'!$B132,'C. a Pagar'!$C$7:$C$1048576,'FC 180'!AL$5)</f>
        <v>0</v>
      </c>
      <c r="AM132" s="174">
        <f>SUMIFS('C. a Pagar'!$G$7:$G$1048576,'C. a Pagar'!$D$7:$D$1048576,'FC 180'!$B132,'C. a Pagar'!$C$7:$C$1048576,'FC 180'!AM$5)</f>
        <v>0</v>
      </c>
      <c r="AN132" s="174">
        <f>SUMIFS('C. a Pagar'!$G$7:$G$1048576,'C. a Pagar'!$D$7:$D$1048576,'FC 180'!$B132,'C. a Pagar'!$C$7:$C$1048576,'FC 180'!AN$5)</f>
        <v>0</v>
      </c>
      <c r="AO132" s="174">
        <f>SUMIFS('C. a Pagar'!$G$7:$G$1048576,'C. a Pagar'!$D$7:$D$1048576,'FC 180'!$B132,'C. a Pagar'!$C$7:$C$1048576,'FC 180'!AO$5)</f>
        <v>0</v>
      </c>
      <c r="AP132" s="174">
        <f>SUMIFS('C. a Pagar'!$G$7:$G$1048576,'C. a Pagar'!$D$7:$D$1048576,'FC 180'!$B132,'C. a Pagar'!$C$7:$C$1048576,'FC 180'!AP$5)</f>
        <v>0</v>
      </c>
      <c r="AQ132" s="174">
        <f>SUMIFS('C. a Pagar'!$G$7:$G$1048576,'C. a Pagar'!$D$7:$D$1048576,'FC 180'!$B132,'C. a Pagar'!$C$7:$C$1048576,'FC 180'!AQ$5)</f>
        <v>0</v>
      </c>
      <c r="AR132" s="174">
        <f>SUMIFS('C. a Pagar'!$G$7:$G$1048576,'C. a Pagar'!$D$7:$D$1048576,'FC 180'!$B132,'C. a Pagar'!$C$7:$C$1048576,'FC 180'!AR$5)</f>
        <v>0</v>
      </c>
      <c r="AS132" s="174">
        <f>SUMIFS('C. a Pagar'!$G$7:$G$1048576,'C. a Pagar'!$D$7:$D$1048576,'FC 180'!$B132,'C. a Pagar'!$C$7:$C$1048576,'FC 180'!AS$5)</f>
        <v>0</v>
      </c>
      <c r="AT132" s="174">
        <f>SUMIFS('C. a Pagar'!$G$7:$G$1048576,'C. a Pagar'!$D$7:$D$1048576,'FC 180'!$B132,'C. a Pagar'!$C$7:$C$1048576,'FC 180'!AT$5)</f>
        <v>0</v>
      </c>
      <c r="AU132" s="174">
        <f>SUMIFS('C. a Pagar'!$G$7:$G$1048576,'C. a Pagar'!$D$7:$D$1048576,'FC 180'!$B132,'C. a Pagar'!$C$7:$C$1048576,'FC 180'!AU$5)</f>
        <v>0</v>
      </c>
      <c r="AV132" s="174">
        <f>SUMIFS('C. a Pagar'!$G$7:$G$1048576,'C. a Pagar'!$D$7:$D$1048576,'FC 180'!$B132,'C. a Pagar'!$C$7:$C$1048576,'FC 180'!AV$5)</f>
        <v>0</v>
      </c>
      <c r="AW132" s="174">
        <f>SUMIFS('C. a Pagar'!$G$7:$G$1048576,'C. a Pagar'!$D$7:$D$1048576,'FC 180'!$B132,'C. a Pagar'!$C$7:$C$1048576,'FC 180'!AW$5)</f>
        <v>0</v>
      </c>
      <c r="AX132" s="174">
        <f>SUMIFS('C. a Pagar'!$G$7:$G$1048576,'C. a Pagar'!$D$7:$D$1048576,'FC 180'!$B132,'C. a Pagar'!$C$7:$C$1048576,'FC 180'!AX$5)</f>
        <v>0</v>
      </c>
      <c r="AY132" s="174">
        <f>SUMIFS('C. a Pagar'!$G$7:$G$1048576,'C. a Pagar'!$D$7:$D$1048576,'FC 180'!$B132,'C. a Pagar'!$C$7:$C$1048576,'FC 180'!AY$5)</f>
        <v>0</v>
      </c>
      <c r="AZ132" s="174">
        <f>SUMIFS('C. a Pagar'!$G$7:$G$1048576,'C. a Pagar'!$D$7:$D$1048576,'FC 180'!$B132,'C. a Pagar'!$C$7:$C$1048576,'FC 180'!AZ$5)</f>
        <v>0</v>
      </c>
      <c r="BA132" s="174">
        <f>SUMIFS('C. a Pagar'!$G$7:$G$1048576,'C. a Pagar'!$D$7:$D$1048576,'FC 180'!$B132,'C. a Pagar'!$C$7:$C$1048576,'FC 180'!BA$5)</f>
        <v>0</v>
      </c>
      <c r="BB132" s="174">
        <f>SUMIFS('C. a Pagar'!$G$7:$G$1048576,'C. a Pagar'!$D$7:$D$1048576,'FC 180'!$B132,'C. a Pagar'!$C$7:$C$1048576,'FC 180'!BB$5)</f>
        <v>0</v>
      </c>
      <c r="BC132" s="174">
        <f>SUMIFS('C. a Pagar'!$G$7:$G$1048576,'C. a Pagar'!$D$7:$D$1048576,'FC 180'!$B132,'C. a Pagar'!$C$7:$C$1048576,'FC 180'!BC$5)</f>
        <v>0</v>
      </c>
      <c r="BD132" s="174">
        <f>SUMIFS('C. a Pagar'!$G$7:$G$1048576,'C. a Pagar'!$D$7:$D$1048576,'FC 180'!$B132,'C. a Pagar'!$C$7:$C$1048576,'FC 180'!BD$5)</f>
        <v>0</v>
      </c>
      <c r="BE132" s="174">
        <f>SUMIFS('C. a Pagar'!$G$7:$G$1048576,'C. a Pagar'!$D$7:$D$1048576,'FC 180'!$B132,'C. a Pagar'!$C$7:$C$1048576,'FC 180'!BE$5)</f>
        <v>0</v>
      </c>
      <c r="BF132" s="174">
        <f>SUMIFS('C. a Pagar'!$G$7:$G$1048576,'C. a Pagar'!$D$7:$D$1048576,'FC 180'!$B132,'C. a Pagar'!$C$7:$C$1048576,'FC 180'!BF$5)</f>
        <v>0</v>
      </c>
      <c r="BG132" s="174">
        <f>SUMIFS('C. a Pagar'!$G$7:$G$1048576,'C. a Pagar'!$D$7:$D$1048576,'FC 180'!$B132,'C. a Pagar'!$C$7:$C$1048576,'FC 180'!BG$5)</f>
        <v>0</v>
      </c>
      <c r="BH132" s="174">
        <f>SUMIFS('C. a Pagar'!$G$7:$G$1048576,'C. a Pagar'!$D$7:$D$1048576,'FC 180'!$B132,'C. a Pagar'!$C$7:$C$1048576,'FC 180'!BH$5)</f>
        <v>0</v>
      </c>
      <c r="BI132" s="174">
        <f>SUMIFS('C. a Pagar'!$G$7:$G$1048576,'C. a Pagar'!$D$7:$D$1048576,'FC 180'!$B132,'C. a Pagar'!$C$7:$C$1048576,'FC 180'!BI$5)</f>
        <v>0</v>
      </c>
      <c r="BJ132" s="174">
        <f>SUMIFS('C. a Pagar'!$G$7:$G$1048576,'C. a Pagar'!$D$7:$D$1048576,'FC 180'!$B132,'C. a Pagar'!$C$7:$C$1048576,'FC 180'!BJ$5)</f>
        <v>0</v>
      </c>
      <c r="BK132" s="174">
        <f>SUMIFS('C. a Pagar'!$G$7:$G$1048576,'C. a Pagar'!$D$7:$D$1048576,'FC 180'!$B132,'C. a Pagar'!$C$7:$C$1048576,'FC 180'!BK$5)</f>
        <v>0</v>
      </c>
      <c r="BL132" s="174">
        <f>SUMIFS('C. a Pagar'!$G$7:$G$1048576,'C. a Pagar'!$D$7:$D$1048576,'FC 180'!$B132,'C. a Pagar'!$C$7:$C$1048576,'FC 180'!BL$5)</f>
        <v>0</v>
      </c>
      <c r="BM132" s="174">
        <f>SUMIFS('C. a Pagar'!$G$7:$G$1048576,'C. a Pagar'!$D$7:$D$1048576,'FC 180'!$B132,'C. a Pagar'!$C$7:$C$1048576,'FC 180'!BM$5)</f>
        <v>0</v>
      </c>
      <c r="BN132" s="174">
        <f>SUMIFS('C. a Pagar'!$G$7:$G$1048576,'C. a Pagar'!$D$7:$D$1048576,'FC 180'!$B132,'C. a Pagar'!$C$7:$C$1048576,'FC 180'!BN$5)</f>
        <v>0</v>
      </c>
      <c r="BO132" s="180">
        <f t="shared" si="166"/>
        <v>0</v>
      </c>
      <c r="BP132" s="174"/>
      <c r="BQ132" s="174"/>
      <c r="BR132" s="174"/>
      <c r="BS132" s="174"/>
      <c r="BT132" s="174"/>
      <c r="BU132" s="174"/>
      <c r="BV132" s="174"/>
      <c r="BW132" s="174"/>
      <c r="BX132" s="174"/>
      <c r="BY132" s="174"/>
      <c r="BZ132" s="174"/>
      <c r="CA132" s="174"/>
      <c r="CB132" s="174"/>
      <c r="CC132" s="174"/>
      <c r="CD132" s="174"/>
      <c r="CE132" s="174"/>
      <c r="CF132" s="174"/>
      <c r="CG132" s="174"/>
      <c r="CH132" s="174"/>
      <c r="CI132" s="174"/>
      <c r="CJ132" s="174"/>
      <c r="CK132" s="174"/>
      <c r="CL132" s="174"/>
      <c r="CM132" s="174"/>
      <c r="CN132" s="174"/>
      <c r="CO132" s="174"/>
      <c r="CP132" s="174"/>
      <c r="CQ132" s="174"/>
      <c r="CR132" s="174"/>
      <c r="CS132" s="174"/>
      <c r="CT132" s="174"/>
      <c r="CU132" s="180">
        <f t="shared" si="167"/>
        <v>0</v>
      </c>
      <c r="CV132" s="174"/>
      <c r="CW132" s="174"/>
      <c r="CX132" s="174"/>
      <c r="CY132" s="174"/>
      <c r="CZ132" s="174"/>
      <c r="DA132" s="174"/>
      <c r="DB132" s="174"/>
      <c r="DC132" s="174"/>
      <c r="DD132" s="174"/>
      <c r="DE132" s="174"/>
      <c r="DF132" s="174"/>
      <c r="DG132" s="174"/>
      <c r="DH132" s="174"/>
      <c r="DI132" s="174"/>
      <c r="DJ132" s="174"/>
      <c r="DK132" s="174"/>
      <c r="DL132" s="174"/>
      <c r="DM132" s="174"/>
      <c r="DN132" s="174"/>
      <c r="DO132" s="174"/>
      <c r="DP132" s="174"/>
      <c r="DQ132" s="174"/>
      <c r="DR132" s="174"/>
      <c r="DS132" s="174"/>
      <c r="DT132" s="174"/>
      <c r="DU132" s="174"/>
      <c r="DV132" s="174"/>
      <c r="DW132" s="174"/>
      <c r="DX132" s="174"/>
      <c r="DY132" s="174"/>
      <c r="DZ132" s="174"/>
      <c r="EA132" s="180">
        <f t="shared" si="168"/>
        <v>0</v>
      </c>
      <c r="EB132" s="174"/>
      <c r="EC132" s="174"/>
      <c r="ED132" s="174"/>
      <c r="EE132" s="174"/>
      <c r="EF132" s="174"/>
      <c r="EG132" s="174"/>
      <c r="EH132" s="174"/>
      <c r="EI132" s="174"/>
      <c r="EJ132" s="174"/>
      <c r="EK132" s="174"/>
      <c r="EL132" s="174"/>
      <c r="EM132" s="174"/>
      <c r="EN132" s="174"/>
      <c r="EO132" s="174"/>
      <c r="EP132" s="174"/>
      <c r="EQ132" s="174"/>
      <c r="ER132" s="174"/>
      <c r="ES132" s="174"/>
      <c r="ET132" s="174"/>
      <c r="EU132" s="174"/>
      <c r="EV132" s="174"/>
      <c r="EW132" s="174"/>
      <c r="EX132" s="174"/>
      <c r="EY132" s="174"/>
      <c r="EZ132" s="174"/>
      <c r="FA132" s="174"/>
      <c r="FB132" s="174"/>
      <c r="FC132" s="174"/>
      <c r="FD132" s="180">
        <f t="shared" si="169"/>
        <v>0</v>
      </c>
      <c r="FE132" s="174"/>
      <c r="FF132" s="174"/>
      <c r="FG132" s="174"/>
      <c r="FH132" s="174"/>
      <c r="FI132" s="174"/>
      <c r="FJ132" s="174"/>
      <c r="FK132" s="174"/>
      <c r="FL132" s="174"/>
      <c r="FM132" s="174"/>
      <c r="FN132" s="174"/>
      <c r="FO132" s="174"/>
      <c r="FP132" s="174"/>
      <c r="FQ132" s="174"/>
      <c r="FR132" s="174"/>
      <c r="FS132" s="174"/>
      <c r="FT132" s="174"/>
      <c r="FU132" s="174"/>
      <c r="FV132" s="174"/>
      <c r="FW132" s="174"/>
      <c r="FX132" s="174"/>
      <c r="FY132" s="174"/>
      <c r="FZ132" s="174"/>
      <c r="GA132" s="174"/>
      <c r="GB132" s="174"/>
      <c r="GC132" s="174"/>
      <c r="GD132" s="174"/>
      <c r="GE132" s="174"/>
      <c r="GF132" s="174"/>
      <c r="GG132" s="174"/>
      <c r="GH132" s="174"/>
      <c r="GI132" s="174"/>
      <c r="GJ132" s="180">
        <f t="shared" si="170"/>
        <v>0</v>
      </c>
      <c r="GK132" s="174"/>
      <c r="GL132" s="174"/>
      <c r="GM132" s="174"/>
      <c r="GN132" s="174"/>
      <c r="GO132" s="174"/>
      <c r="GP132" s="174"/>
      <c r="GQ132" s="174"/>
      <c r="GR132" s="174"/>
      <c r="GS132" s="174"/>
      <c r="GT132" s="174"/>
      <c r="GU132" s="174"/>
      <c r="GV132" s="174"/>
      <c r="GW132" s="174"/>
      <c r="GX132" s="174"/>
      <c r="GY132" s="174"/>
      <c r="GZ132" s="174"/>
      <c r="HA132" s="174"/>
      <c r="HB132" s="174"/>
      <c r="HC132" s="174"/>
      <c r="HD132" s="174"/>
      <c r="HE132" s="174"/>
      <c r="HF132" s="174"/>
      <c r="HG132" s="174"/>
      <c r="HH132" s="174"/>
      <c r="HI132" s="174"/>
      <c r="HJ132" s="174"/>
      <c r="HK132" s="174"/>
      <c r="HL132" s="174"/>
      <c r="HM132" s="174"/>
      <c r="HN132" s="174"/>
    </row>
    <row r="133" spans="1:222" ht="16.5" collapsed="1" thickBot="1" x14ac:dyDescent="0.3">
      <c r="A133" s="53">
        <v>128</v>
      </c>
      <c r="B133" s="270" t="s">
        <v>122</v>
      </c>
      <c r="C133" s="272"/>
      <c r="D133" s="61"/>
      <c r="E133" s="260">
        <f>SUM(E134:E139)</f>
        <v>0</v>
      </c>
      <c r="F133" s="260">
        <f t="shared" ref="F133:AI133" si="171">SUM(F134:F139)</f>
        <v>0</v>
      </c>
      <c r="G133" s="260">
        <f t="shared" si="171"/>
        <v>0</v>
      </c>
      <c r="H133" s="260">
        <f t="shared" si="171"/>
        <v>0</v>
      </c>
      <c r="I133" s="260">
        <f t="shared" si="171"/>
        <v>0</v>
      </c>
      <c r="J133" s="260">
        <f t="shared" si="171"/>
        <v>0</v>
      </c>
      <c r="K133" s="260">
        <f t="shared" si="171"/>
        <v>0</v>
      </c>
      <c r="L133" s="260">
        <f t="shared" si="171"/>
        <v>0</v>
      </c>
      <c r="M133" s="260">
        <f t="shared" si="171"/>
        <v>0</v>
      </c>
      <c r="N133" s="260">
        <f t="shared" si="171"/>
        <v>0</v>
      </c>
      <c r="O133" s="260">
        <f t="shared" si="171"/>
        <v>0</v>
      </c>
      <c r="P133" s="260">
        <f t="shared" si="171"/>
        <v>0</v>
      </c>
      <c r="Q133" s="260">
        <f t="shared" si="171"/>
        <v>0</v>
      </c>
      <c r="R133" s="260">
        <f t="shared" si="171"/>
        <v>0</v>
      </c>
      <c r="S133" s="260">
        <f t="shared" si="171"/>
        <v>0</v>
      </c>
      <c r="T133" s="260">
        <f t="shared" si="171"/>
        <v>0</v>
      </c>
      <c r="U133" s="260">
        <f t="shared" si="171"/>
        <v>0</v>
      </c>
      <c r="V133" s="260">
        <f t="shared" si="171"/>
        <v>0</v>
      </c>
      <c r="W133" s="260">
        <f t="shared" si="171"/>
        <v>0</v>
      </c>
      <c r="X133" s="260">
        <f t="shared" si="171"/>
        <v>0</v>
      </c>
      <c r="Y133" s="260">
        <f t="shared" si="171"/>
        <v>0</v>
      </c>
      <c r="Z133" s="260">
        <f t="shared" si="171"/>
        <v>0</v>
      </c>
      <c r="AA133" s="260">
        <f t="shared" si="171"/>
        <v>0</v>
      </c>
      <c r="AB133" s="260">
        <f t="shared" si="171"/>
        <v>0</v>
      </c>
      <c r="AC133" s="260">
        <f t="shared" si="171"/>
        <v>0</v>
      </c>
      <c r="AD133" s="260">
        <f t="shared" si="171"/>
        <v>0</v>
      </c>
      <c r="AE133" s="260">
        <f t="shared" si="171"/>
        <v>0</v>
      </c>
      <c r="AF133" s="260">
        <f t="shared" si="171"/>
        <v>0</v>
      </c>
      <c r="AG133" s="260">
        <f t="shared" si="171"/>
        <v>0</v>
      </c>
      <c r="AH133" s="260">
        <f t="shared" si="171"/>
        <v>0</v>
      </c>
      <c r="AI133" s="260">
        <f t="shared" si="171"/>
        <v>0</v>
      </c>
      <c r="AJ133" s="282">
        <f t="shared" ref="AJ133:BL133" si="172">SUM(AJ134:AJ139)</f>
        <v>0</v>
      </c>
      <c r="AK133" s="260">
        <f t="shared" si="172"/>
        <v>0</v>
      </c>
      <c r="AL133" s="260">
        <f t="shared" si="172"/>
        <v>0</v>
      </c>
      <c r="AM133" s="260">
        <f t="shared" si="172"/>
        <v>0</v>
      </c>
      <c r="AN133" s="260">
        <f t="shared" si="172"/>
        <v>0</v>
      </c>
      <c r="AO133" s="260">
        <f t="shared" si="172"/>
        <v>0</v>
      </c>
      <c r="AP133" s="260">
        <f t="shared" si="172"/>
        <v>0</v>
      </c>
      <c r="AQ133" s="260">
        <f t="shared" si="172"/>
        <v>0</v>
      </c>
      <c r="AR133" s="260">
        <f t="shared" si="172"/>
        <v>0</v>
      </c>
      <c r="AS133" s="260">
        <f t="shared" si="172"/>
        <v>0</v>
      </c>
      <c r="AT133" s="260">
        <f t="shared" si="172"/>
        <v>0</v>
      </c>
      <c r="AU133" s="260">
        <f t="shared" si="172"/>
        <v>0</v>
      </c>
      <c r="AV133" s="260">
        <f t="shared" si="172"/>
        <v>0</v>
      </c>
      <c r="AW133" s="260">
        <f t="shared" si="172"/>
        <v>0</v>
      </c>
      <c r="AX133" s="260">
        <f t="shared" si="172"/>
        <v>0</v>
      </c>
      <c r="AY133" s="260">
        <f t="shared" si="172"/>
        <v>0</v>
      </c>
      <c r="AZ133" s="260">
        <f t="shared" si="172"/>
        <v>0</v>
      </c>
      <c r="BA133" s="260">
        <f t="shared" si="172"/>
        <v>0</v>
      </c>
      <c r="BB133" s="260">
        <f t="shared" si="172"/>
        <v>0</v>
      </c>
      <c r="BC133" s="260">
        <f t="shared" si="172"/>
        <v>0</v>
      </c>
      <c r="BD133" s="260">
        <f t="shared" si="172"/>
        <v>0</v>
      </c>
      <c r="BE133" s="260">
        <f t="shared" si="172"/>
        <v>0</v>
      </c>
      <c r="BF133" s="260">
        <f t="shared" si="172"/>
        <v>0</v>
      </c>
      <c r="BG133" s="260">
        <f t="shared" si="172"/>
        <v>0</v>
      </c>
      <c r="BH133" s="260">
        <f t="shared" si="172"/>
        <v>0</v>
      </c>
      <c r="BI133" s="260">
        <f t="shared" si="172"/>
        <v>0</v>
      </c>
      <c r="BJ133" s="260">
        <f t="shared" si="172"/>
        <v>0</v>
      </c>
      <c r="BK133" s="260">
        <f t="shared" si="172"/>
        <v>0</v>
      </c>
      <c r="BL133" s="260">
        <f t="shared" si="172"/>
        <v>0</v>
      </c>
      <c r="BM133" s="260">
        <f>SUM(BM134:BM139)</f>
        <v>0</v>
      </c>
      <c r="BN133" s="260">
        <f>SUM(BN134:BN139)</f>
        <v>0</v>
      </c>
      <c r="BO133" s="282">
        <f t="shared" ref="BO133:CR133" si="173">SUM(BO134:BO139)</f>
        <v>0</v>
      </c>
      <c r="BP133" s="260">
        <f t="shared" si="173"/>
        <v>0</v>
      </c>
      <c r="BQ133" s="260">
        <f t="shared" si="173"/>
        <v>0</v>
      </c>
      <c r="BR133" s="260">
        <f t="shared" si="173"/>
        <v>0</v>
      </c>
      <c r="BS133" s="260">
        <f t="shared" si="173"/>
        <v>0</v>
      </c>
      <c r="BT133" s="260">
        <f t="shared" si="173"/>
        <v>0</v>
      </c>
      <c r="BU133" s="260">
        <f t="shared" si="173"/>
        <v>0</v>
      </c>
      <c r="BV133" s="260">
        <f t="shared" si="173"/>
        <v>0</v>
      </c>
      <c r="BW133" s="260">
        <f t="shared" si="173"/>
        <v>0</v>
      </c>
      <c r="BX133" s="260">
        <f t="shared" si="173"/>
        <v>0</v>
      </c>
      <c r="BY133" s="260">
        <f t="shared" si="173"/>
        <v>0</v>
      </c>
      <c r="BZ133" s="260">
        <f t="shared" si="173"/>
        <v>0</v>
      </c>
      <c r="CA133" s="260">
        <f t="shared" si="173"/>
        <v>0</v>
      </c>
      <c r="CB133" s="260">
        <f t="shared" si="173"/>
        <v>0</v>
      </c>
      <c r="CC133" s="260">
        <f t="shared" si="173"/>
        <v>0</v>
      </c>
      <c r="CD133" s="260">
        <f t="shared" si="173"/>
        <v>0</v>
      </c>
      <c r="CE133" s="260">
        <f t="shared" si="173"/>
        <v>0</v>
      </c>
      <c r="CF133" s="260">
        <f t="shared" si="173"/>
        <v>0</v>
      </c>
      <c r="CG133" s="260">
        <f t="shared" si="173"/>
        <v>0</v>
      </c>
      <c r="CH133" s="260">
        <f t="shared" si="173"/>
        <v>0</v>
      </c>
      <c r="CI133" s="260">
        <f t="shared" si="173"/>
        <v>0</v>
      </c>
      <c r="CJ133" s="260">
        <f t="shared" si="173"/>
        <v>0</v>
      </c>
      <c r="CK133" s="260">
        <f t="shared" si="173"/>
        <v>0</v>
      </c>
      <c r="CL133" s="260">
        <f t="shared" si="173"/>
        <v>0</v>
      </c>
      <c r="CM133" s="260">
        <f t="shared" si="173"/>
        <v>0</v>
      </c>
      <c r="CN133" s="260">
        <f t="shared" si="173"/>
        <v>0</v>
      </c>
      <c r="CO133" s="260">
        <f t="shared" si="173"/>
        <v>0</v>
      </c>
      <c r="CP133" s="260">
        <f t="shared" si="173"/>
        <v>0</v>
      </c>
      <c r="CQ133" s="260">
        <f t="shared" si="173"/>
        <v>0</v>
      </c>
      <c r="CR133" s="260">
        <f t="shared" si="173"/>
        <v>0</v>
      </c>
      <c r="CS133" s="260">
        <f>SUM(CS134:CS139)</f>
        <v>0</v>
      </c>
      <c r="CT133" s="260">
        <f>SUM(CT134:CT139)</f>
        <v>0</v>
      </c>
      <c r="CU133" s="282">
        <f t="shared" ref="CU133:DW133" si="174">SUM(CU134:CU139)</f>
        <v>0</v>
      </c>
      <c r="CV133" s="260">
        <f t="shared" si="174"/>
        <v>0</v>
      </c>
      <c r="CW133" s="260">
        <f t="shared" si="174"/>
        <v>0</v>
      </c>
      <c r="CX133" s="260">
        <f t="shared" si="174"/>
        <v>0</v>
      </c>
      <c r="CY133" s="260">
        <f t="shared" si="174"/>
        <v>0</v>
      </c>
      <c r="CZ133" s="260">
        <f t="shared" si="174"/>
        <v>0</v>
      </c>
      <c r="DA133" s="260">
        <f t="shared" si="174"/>
        <v>0</v>
      </c>
      <c r="DB133" s="260">
        <f t="shared" si="174"/>
        <v>0</v>
      </c>
      <c r="DC133" s="260">
        <f t="shared" si="174"/>
        <v>0</v>
      </c>
      <c r="DD133" s="260">
        <f t="shared" si="174"/>
        <v>0</v>
      </c>
      <c r="DE133" s="260">
        <f t="shared" si="174"/>
        <v>0</v>
      </c>
      <c r="DF133" s="260">
        <f t="shared" si="174"/>
        <v>0</v>
      </c>
      <c r="DG133" s="260">
        <f t="shared" si="174"/>
        <v>0</v>
      </c>
      <c r="DH133" s="260">
        <f t="shared" si="174"/>
        <v>0</v>
      </c>
      <c r="DI133" s="260">
        <f t="shared" si="174"/>
        <v>0</v>
      </c>
      <c r="DJ133" s="260">
        <f t="shared" si="174"/>
        <v>0</v>
      </c>
      <c r="DK133" s="260">
        <f t="shared" si="174"/>
        <v>0</v>
      </c>
      <c r="DL133" s="260">
        <f t="shared" si="174"/>
        <v>0</v>
      </c>
      <c r="DM133" s="260">
        <f t="shared" si="174"/>
        <v>0</v>
      </c>
      <c r="DN133" s="260">
        <f t="shared" si="174"/>
        <v>0</v>
      </c>
      <c r="DO133" s="260">
        <f t="shared" si="174"/>
        <v>0</v>
      </c>
      <c r="DP133" s="260">
        <f t="shared" si="174"/>
        <v>0</v>
      </c>
      <c r="DQ133" s="260">
        <f t="shared" si="174"/>
        <v>0</v>
      </c>
      <c r="DR133" s="260">
        <f t="shared" si="174"/>
        <v>0</v>
      </c>
      <c r="DS133" s="260">
        <f t="shared" si="174"/>
        <v>0</v>
      </c>
      <c r="DT133" s="260">
        <f t="shared" si="174"/>
        <v>0</v>
      </c>
      <c r="DU133" s="260">
        <f t="shared" si="174"/>
        <v>0</v>
      </c>
      <c r="DV133" s="260">
        <f t="shared" si="174"/>
        <v>0</v>
      </c>
      <c r="DW133" s="260">
        <f t="shared" si="174"/>
        <v>0</v>
      </c>
      <c r="DX133" s="260">
        <f>SUM(DX134:DX139)</f>
        <v>0</v>
      </c>
      <c r="DY133" s="260">
        <f>SUM(DY134:DY139)</f>
        <v>0</v>
      </c>
      <c r="DZ133" s="260">
        <f>SUM(DZ134:DZ139)</f>
        <v>0</v>
      </c>
      <c r="EA133" s="282">
        <f t="shared" ref="EA133:FC133" si="175">SUM(EA134:EA139)</f>
        <v>0</v>
      </c>
      <c r="EB133" s="260">
        <f t="shared" si="175"/>
        <v>0</v>
      </c>
      <c r="EC133" s="260">
        <f t="shared" si="175"/>
        <v>0</v>
      </c>
      <c r="ED133" s="260">
        <f t="shared" si="175"/>
        <v>0</v>
      </c>
      <c r="EE133" s="260">
        <f t="shared" si="175"/>
        <v>0</v>
      </c>
      <c r="EF133" s="260">
        <f t="shared" si="175"/>
        <v>0</v>
      </c>
      <c r="EG133" s="260">
        <f t="shared" si="175"/>
        <v>0</v>
      </c>
      <c r="EH133" s="260">
        <f t="shared" si="175"/>
        <v>0</v>
      </c>
      <c r="EI133" s="260">
        <f t="shared" si="175"/>
        <v>0</v>
      </c>
      <c r="EJ133" s="260">
        <f t="shared" si="175"/>
        <v>0</v>
      </c>
      <c r="EK133" s="260">
        <f t="shared" si="175"/>
        <v>0</v>
      </c>
      <c r="EL133" s="260">
        <f t="shared" si="175"/>
        <v>0</v>
      </c>
      <c r="EM133" s="260">
        <f t="shared" si="175"/>
        <v>0</v>
      </c>
      <c r="EN133" s="260">
        <f t="shared" si="175"/>
        <v>0</v>
      </c>
      <c r="EO133" s="260">
        <f t="shared" si="175"/>
        <v>0</v>
      </c>
      <c r="EP133" s="260">
        <f t="shared" si="175"/>
        <v>0</v>
      </c>
      <c r="EQ133" s="260">
        <f t="shared" si="175"/>
        <v>0</v>
      </c>
      <c r="ER133" s="260">
        <f t="shared" si="175"/>
        <v>0</v>
      </c>
      <c r="ES133" s="260">
        <f t="shared" si="175"/>
        <v>0</v>
      </c>
      <c r="ET133" s="260">
        <f t="shared" si="175"/>
        <v>0</v>
      </c>
      <c r="EU133" s="260">
        <f t="shared" si="175"/>
        <v>0</v>
      </c>
      <c r="EV133" s="260">
        <f t="shared" si="175"/>
        <v>0</v>
      </c>
      <c r="EW133" s="260">
        <f t="shared" si="175"/>
        <v>0</v>
      </c>
      <c r="EX133" s="260">
        <f t="shared" si="175"/>
        <v>0</v>
      </c>
      <c r="EY133" s="260">
        <f t="shared" si="175"/>
        <v>0</v>
      </c>
      <c r="EZ133" s="260">
        <f t="shared" si="175"/>
        <v>0</v>
      </c>
      <c r="FA133" s="260">
        <f t="shared" si="175"/>
        <v>0</v>
      </c>
      <c r="FB133" s="260">
        <f t="shared" si="175"/>
        <v>0</v>
      </c>
      <c r="FC133" s="260">
        <f t="shared" si="175"/>
        <v>0</v>
      </c>
      <c r="FD133" s="282">
        <f t="shared" ref="FD133:GH133" si="176">SUM(FD134:FD139)</f>
        <v>0</v>
      </c>
      <c r="FE133" s="260">
        <f t="shared" si="176"/>
        <v>0</v>
      </c>
      <c r="FF133" s="260">
        <f t="shared" si="176"/>
        <v>0</v>
      </c>
      <c r="FG133" s="260">
        <f t="shared" si="176"/>
        <v>0</v>
      </c>
      <c r="FH133" s="260">
        <f t="shared" si="176"/>
        <v>0</v>
      </c>
      <c r="FI133" s="260">
        <f t="shared" si="176"/>
        <v>0</v>
      </c>
      <c r="FJ133" s="260">
        <f t="shared" si="176"/>
        <v>0</v>
      </c>
      <c r="FK133" s="260">
        <f t="shared" si="176"/>
        <v>0</v>
      </c>
      <c r="FL133" s="260">
        <f t="shared" si="176"/>
        <v>0</v>
      </c>
      <c r="FM133" s="260">
        <f t="shared" si="176"/>
        <v>0</v>
      </c>
      <c r="FN133" s="260">
        <f t="shared" si="176"/>
        <v>0</v>
      </c>
      <c r="FO133" s="260">
        <f t="shared" si="176"/>
        <v>0</v>
      </c>
      <c r="FP133" s="260">
        <f t="shared" si="176"/>
        <v>0</v>
      </c>
      <c r="FQ133" s="260">
        <f t="shared" si="176"/>
        <v>0</v>
      </c>
      <c r="FR133" s="260">
        <f t="shared" si="176"/>
        <v>0</v>
      </c>
      <c r="FS133" s="260">
        <f t="shared" si="176"/>
        <v>0</v>
      </c>
      <c r="FT133" s="260">
        <f t="shared" si="176"/>
        <v>0</v>
      </c>
      <c r="FU133" s="260">
        <f t="shared" si="176"/>
        <v>0</v>
      </c>
      <c r="FV133" s="260">
        <f t="shared" si="176"/>
        <v>0</v>
      </c>
      <c r="FW133" s="260">
        <f t="shared" si="176"/>
        <v>0</v>
      </c>
      <c r="FX133" s="260">
        <f t="shared" si="176"/>
        <v>0</v>
      </c>
      <c r="FY133" s="260">
        <f t="shared" si="176"/>
        <v>0</v>
      </c>
      <c r="FZ133" s="260">
        <f t="shared" si="176"/>
        <v>0</v>
      </c>
      <c r="GA133" s="260">
        <f t="shared" si="176"/>
        <v>0</v>
      </c>
      <c r="GB133" s="260">
        <f t="shared" si="176"/>
        <v>0</v>
      </c>
      <c r="GC133" s="260">
        <f t="shared" si="176"/>
        <v>0</v>
      </c>
      <c r="GD133" s="260">
        <f t="shared" si="176"/>
        <v>0</v>
      </c>
      <c r="GE133" s="260">
        <f t="shared" si="176"/>
        <v>0</v>
      </c>
      <c r="GF133" s="260">
        <f t="shared" si="176"/>
        <v>0</v>
      </c>
      <c r="GG133" s="260">
        <f t="shared" si="176"/>
        <v>0</v>
      </c>
      <c r="GH133" s="260">
        <f t="shared" si="176"/>
        <v>0</v>
      </c>
      <c r="GI133" s="260">
        <f>SUM(GI134:GI139)</f>
        <v>0</v>
      </c>
      <c r="GJ133" s="282">
        <v>0</v>
      </c>
      <c r="GK133" s="260">
        <f t="shared" ref="GK133:HN133" si="177">SUM(GK134:GK139)</f>
        <v>0</v>
      </c>
      <c r="GL133" s="260">
        <f t="shared" si="177"/>
        <v>0</v>
      </c>
      <c r="GM133" s="260">
        <f t="shared" si="177"/>
        <v>0</v>
      </c>
      <c r="GN133" s="260">
        <f t="shared" si="177"/>
        <v>0</v>
      </c>
      <c r="GO133" s="260">
        <f t="shared" si="177"/>
        <v>0</v>
      </c>
      <c r="GP133" s="260">
        <f t="shared" si="177"/>
        <v>0</v>
      </c>
      <c r="GQ133" s="260">
        <f t="shared" si="177"/>
        <v>0</v>
      </c>
      <c r="GR133" s="260">
        <f t="shared" si="177"/>
        <v>0</v>
      </c>
      <c r="GS133" s="260">
        <f t="shared" si="177"/>
        <v>0</v>
      </c>
      <c r="GT133" s="260">
        <f t="shared" si="177"/>
        <v>0</v>
      </c>
      <c r="GU133" s="260">
        <f t="shared" si="177"/>
        <v>0</v>
      </c>
      <c r="GV133" s="260">
        <f t="shared" si="177"/>
        <v>0</v>
      </c>
      <c r="GW133" s="260">
        <f t="shared" si="177"/>
        <v>0</v>
      </c>
      <c r="GX133" s="260">
        <f t="shared" si="177"/>
        <v>0</v>
      </c>
      <c r="GY133" s="260">
        <f t="shared" si="177"/>
        <v>0</v>
      </c>
      <c r="GZ133" s="260">
        <f t="shared" si="177"/>
        <v>0</v>
      </c>
      <c r="HA133" s="260">
        <f t="shared" si="177"/>
        <v>0</v>
      </c>
      <c r="HB133" s="260">
        <f t="shared" si="177"/>
        <v>0</v>
      </c>
      <c r="HC133" s="260">
        <f t="shared" si="177"/>
        <v>0</v>
      </c>
      <c r="HD133" s="260">
        <f t="shared" si="177"/>
        <v>0</v>
      </c>
      <c r="HE133" s="260">
        <f t="shared" si="177"/>
        <v>0</v>
      </c>
      <c r="HF133" s="260">
        <f t="shared" si="177"/>
        <v>0</v>
      </c>
      <c r="HG133" s="260">
        <f t="shared" si="177"/>
        <v>0</v>
      </c>
      <c r="HH133" s="260">
        <f t="shared" si="177"/>
        <v>0</v>
      </c>
      <c r="HI133" s="260">
        <f t="shared" si="177"/>
        <v>0</v>
      </c>
      <c r="HJ133" s="260">
        <f t="shared" si="177"/>
        <v>0</v>
      </c>
      <c r="HK133" s="260">
        <f t="shared" si="177"/>
        <v>0</v>
      </c>
      <c r="HL133" s="260">
        <f t="shared" si="177"/>
        <v>0</v>
      </c>
      <c r="HM133" s="260">
        <f t="shared" si="177"/>
        <v>0</v>
      </c>
      <c r="HN133" s="260">
        <f t="shared" si="177"/>
        <v>0</v>
      </c>
    </row>
    <row r="134" spans="1:222" ht="16.5" hidden="1" outlineLevel="1" thickBot="1" x14ac:dyDescent="0.3">
      <c r="A134" s="53">
        <v>129</v>
      </c>
      <c r="B134" s="261" t="str">
        <f>VLOOKUP(A134,Config!$A$8:$B$176,2,0)</f>
        <v>BENS DE PEQUENO VALOR</v>
      </c>
      <c r="C134" s="262"/>
      <c r="D134" s="61"/>
      <c r="E134" s="174">
        <f>SUMIFS('C. a Pagar'!$G$7:$G$1048576,'C. a Pagar'!$D$7:$D$1048576,'FC 180'!$B134,'C. a Pagar'!$C$7:$C$1048576,'FC 180'!E$5)</f>
        <v>0</v>
      </c>
      <c r="F134" s="174">
        <f>SUMIFS('C. a Pagar'!$G$7:$G$1048576,'C. a Pagar'!$D$7:$D$1048576,'FC 180'!$B134,'C. a Pagar'!$C$7:$C$1048576,'FC 180'!F$5)</f>
        <v>0</v>
      </c>
      <c r="G134" s="174">
        <f>SUMIFS('C. a Pagar'!$G$7:$G$1048576,'C. a Pagar'!$D$7:$D$1048576,'FC 180'!$B134,'C. a Pagar'!$C$7:$C$1048576,'FC 180'!G$5)</f>
        <v>0</v>
      </c>
      <c r="H134" s="174">
        <f>SUMIFS('C. a Pagar'!$G$7:$G$1048576,'C. a Pagar'!$D$7:$D$1048576,'FC 180'!$B134,'C. a Pagar'!$C$7:$C$1048576,'FC 180'!H$5)</f>
        <v>0</v>
      </c>
      <c r="I134" s="174">
        <f>SUMIFS('C. a Pagar'!$G$7:$G$1048576,'C. a Pagar'!$D$7:$D$1048576,'FC 180'!$B134,'C. a Pagar'!$C$7:$C$1048576,'FC 180'!I$5)</f>
        <v>0</v>
      </c>
      <c r="J134" s="174">
        <f>SUMIFS('C. a Pagar'!$G$7:$G$1048576,'C. a Pagar'!$D$7:$D$1048576,'FC 180'!$B134,'C. a Pagar'!$C$7:$C$1048576,'FC 180'!J$5)</f>
        <v>0</v>
      </c>
      <c r="K134" s="174">
        <f>SUMIFS('C. a Pagar'!$G$7:$G$1048576,'C. a Pagar'!$D$7:$D$1048576,'FC 180'!$B134,'C. a Pagar'!$C$7:$C$1048576,'FC 180'!K$5)</f>
        <v>0</v>
      </c>
      <c r="L134" s="174">
        <f>SUMIFS('C. a Pagar'!$G$7:$G$1048576,'C. a Pagar'!$D$7:$D$1048576,'FC 180'!$B134,'C. a Pagar'!$C$7:$C$1048576,'FC 180'!L$5)</f>
        <v>0</v>
      </c>
      <c r="M134" s="174">
        <f>SUMIFS('C. a Pagar'!$G$7:$G$1048576,'C. a Pagar'!$D$7:$D$1048576,'FC 180'!$B134,'C. a Pagar'!$C$7:$C$1048576,'FC 180'!M$5)</f>
        <v>0</v>
      </c>
      <c r="N134" s="174">
        <f>SUMIFS('C. a Pagar'!$G$7:$G$1048576,'C. a Pagar'!$D$7:$D$1048576,'FC 180'!$B134,'C. a Pagar'!$C$7:$C$1048576,'FC 180'!N$5)</f>
        <v>0</v>
      </c>
      <c r="O134" s="174">
        <f>SUMIFS('C. a Pagar'!$G$7:$G$1048576,'C. a Pagar'!$D$7:$D$1048576,'FC 180'!$B134,'C. a Pagar'!$C$7:$C$1048576,'FC 180'!O$5)</f>
        <v>0</v>
      </c>
      <c r="P134" s="174">
        <f>SUMIFS('C. a Pagar'!$G$7:$G$1048576,'C. a Pagar'!$D$7:$D$1048576,'FC 180'!$B134,'C. a Pagar'!$C$7:$C$1048576,'FC 180'!P$5)</f>
        <v>0</v>
      </c>
      <c r="Q134" s="174">
        <f>SUMIFS('C. a Pagar'!$G$7:$G$1048576,'C. a Pagar'!$D$7:$D$1048576,'FC 180'!$B134,'C. a Pagar'!$C$7:$C$1048576,'FC 180'!Q$5)</f>
        <v>0</v>
      </c>
      <c r="R134" s="174">
        <f>SUMIFS('C. a Pagar'!$G$7:$G$1048576,'C. a Pagar'!$D$7:$D$1048576,'FC 180'!$B134,'C. a Pagar'!$C$7:$C$1048576,'FC 180'!R$5)</f>
        <v>0</v>
      </c>
      <c r="S134" s="174">
        <f>SUMIFS('C. a Pagar'!$G$7:$G$1048576,'C. a Pagar'!$D$7:$D$1048576,'FC 180'!$B134,'C. a Pagar'!$C$7:$C$1048576,'FC 180'!S$5)</f>
        <v>0</v>
      </c>
      <c r="T134" s="174">
        <f>SUMIFS('C. a Pagar'!$G$7:$G$1048576,'C. a Pagar'!$D$7:$D$1048576,'FC 180'!$B134,'C. a Pagar'!$C$7:$C$1048576,'FC 180'!T$5)</f>
        <v>0</v>
      </c>
      <c r="U134" s="174">
        <f>SUMIFS('C. a Pagar'!$G$7:$G$1048576,'C. a Pagar'!$D$7:$D$1048576,'FC 180'!$B134,'C. a Pagar'!$C$7:$C$1048576,'FC 180'!U$5)</f>
        <v>0</v>
      </c>
      <c r="V134" s="174">
        <f>SUMIFS('C. a Pagar'!$G$7:$G$1048576,'C. a Pagar'!$D$7:$D$1048576,'FC 180'!$B134,'C. a Pagar'!$C$7:$C$1048576,'FC 180'!V$5)</f>
        <v>0</v>
      </c>
      <c r="W134" s="174">
        <f>SUMIFS('C. a Pagar'!$G$7:$G$1048576,'C. a Pagar'!$D$7:$D$1048576,'FC 180'!$B134,'C. a Pagar'!$C$7:$C$1048576,'FC 180'!W$5)</f>
        <v>0</v>
      </c>
      <c r="X134" s="174">
        <f>SUMIFS('C. a Pagar'!$G$7:$G$1048576,'C. a Pagar'!$D$7:$D$1048576,'FC 180'!$B134,'C. a Pagar'!$C$7:$C$1048576,'FC 180'!X$5)</f>
        <v>0</v>
      </c>
      <c r="Y134" s="174">
        <f>SUMIFS('C. a Pagar'!$G$7:$G$1048576,'C. a Pagar'!$D$7:$D$1048576,'FC 180'!$B134,'C. a Pagar'!$C$7:$C$1048576,'FC 180'!Y$5)</f>
        <v>0</v>
      </c>
      <c r="Z134" s="174">
        <f>SUMIFS('C. a Pagar'!$G$7:$G$1048576,'C. a Pagar'!$D$7:$D$1048576,'FC 180'!$B134,'C. a Pagar'!$C$7:$C$1048576,'FC 180'!Z$5)</f>
        <v>0</v>
      </c>
      <c r="AA134" s="174">
        <f>SUMIFS('C. a Pagar'!$G$7:$G$1048576,'C. a Pagar'!$D$7:$D$1048576,'FC 180'!$B134,'C. a Pagar'!$C$7:$C$1048576,'FC 180'!AA$5)</f>
        <v>0</v>
      </c>
      <c r="AB134" s="174">
        <f>SUMIFS('C. a Pagar'!$G$7:$G$1048576,'C. a Pagar'!$D$7:$D$1048576,'FC 180'!$B134,'C. a Pagar'!$C$7:$C$1048576,'FC 180'!AB$5)</f>
        <v>0</v>
      </c>
      <c r="AC134" s="174">
        <f>SUMIFS('C. a Pagar'!$G$7:$G$1048576,'C. a Pagar'!$D$7:$D$1048576,'FC 180'!$B134,'C. a Pagar'!$C$7:$C$1048576,'FC 180'!AC$5)</f>
        <v>0</v>
      </c>
      <c r="AD134" s="174">
        <f>SUMIFS('C. a Pagar'!$G$7:$G$1048576,'C. a Pagar'!$D$7:$D$1048576,'FC 180'!$B134,'C. a Pagar'!$C$7:$C$1048576,'FC 180'!AD$5)</f>
        <v>0</v>
      </c>
      <c r="AE134" s="174">
        <f>SUMIFS('C. a Pagar'!$G$7:$G$1048576,'C. a Pagar'!$D$7:$D$1048576,'FC 180'!$B134,'C. a Pagar'!$C$7:$C$1048576,'FC 180'!AE$5)</f>
        <v>0</v>
      </c>
      <c r="AF134" s="174">
        <f>SUMIFS('C. a Pagar'!$G$7:$G$1048576,'C. a Pagar'!$D$7:$D$1048576,'FC 180'!$B134,'C. a Pagar'!$C$7:$C$1048576,'FC 180'!AF$5)</f>
        <v>0</v>
      </c>
      <c r="AG134" s="174">
        <f>SUMIFS('C. a Pagar'!$G$7:$G$1048576,'C. a Pagar'!$D$7:$D$1048576,'FC 180'!$B134,'C. a Pagar'!$C$7:$C$1048576,'FC 180'!AG$5)</f>
        <v>0</v>
      </c>
      <c r="AH134" s="174">
        <f>SUMIFS('C. a Pagar'!$G$7:$G$1048576,'C. a Pagar'!$D$7:$D$1048576,'FC 180'!$B134,'C. a Pagar'!$C$7:$C$1048576,'FC 180'!AH$5)</f>
        <v>0</v>
      </c>
      <c r="AI134" s="174">
        <f>SUMIFS('C. a Pagar'!$G$7:$G$1048576,'C. a Pagar'!$D$7:$D$1048576,'FC 180'!$B134,'C. a Pagar'!$C$7:$C$1048576,'FC 180'!AI$5)</f>
        <v>0</v>
      </c>
      <c r="AJ134" s="176">
        <f t="shared" ref="AJ134:AJ139" si="178">SUM(E134:AI134)</f>
        <v>0</v>
      </c>
      <c r="AK134" s="174">
        <f>SUMIFS('C. a Pagar'!$G$7:$G$1048576,'C. a Pagar'!$D$7:$D$1048576,'FC 180'!$B134,'C. a Pagar'!$C$7:$C$1048576,'FC 180'!AK$5)</f>
        <v>0</v>
      </c>
      <c r="AL134" s="174">
        <f>SUMIFS('C. a Pagar'!$G$7:$G$1048576,'C. a Pagar'!$D$7:$D$1048576,'FC 180'!$B134,'C. a Pagar'!$C$7:$C$1048576,'FC 180'!AL$5)</f>
        <v>0</v>
      </c>
      <c r="AM134" s="174">
        <f>SUMIFS('C. a Pagar'!$G$7:$G$1048576,'C. a Pagar'!$D$7:$D$1048576,'FC 180'!$B134,'C. a Pagar'!$C$7:$C$1048576,'FC 180'!AM$5)</f>
        <v>0</v>
      </c>
      <c r="AN134" s="174">
        <f>SUMIFS('C. a Pagar'!$G$7:$G$1048576,'C. a Pagar'!$D$7:$D$1048576,'FC 180'!$B134,'C. a Pagar'!$C$7:$C$1048576,'FC 180'!AN$5)</f>
        <v>0</v>
      </c>
      <c r="AO134" s="174">
        <f>SUMIFS('C. a Pagar'!$G$7:$G$1048576,'C. a Pagar'!$D$7:$D$1048576,'FC 180'!$B134,'C. a Pagar'!$C$7:$C$1048576,'FC 180'!AO$5)</f>
        <v>0</v>
      </c>
      <c r="AP134" s="174">
        <f>SUMIFS('C. a Pagar'!$G$7:$G$1048576,'C. a Pagar'!$D$7:$D$1048576,'FC 180'!$B134,'C. a Pagar'!$C$7:$C$1048576,'FC 180'!AP$5)</f>
        <v>0</v>
      </c>
      <c r="AQ134" s="174">
        <f>SUMIFS('C. a Pagar'!$G$7:$G$1048576,'C. a Pagar'!$D$7:$D$1048576,'FC 180'!$B134,'C. a Pagar'!$C$7:$C$1048576,'FC 180'!AQ$5)</f>
        <v>0</v>
      </c>
      <c r="AR134" s="174">
        <f>SUMIFS('C. a Pagar'!$G$7:$G$1048576,'C. a Pagar'!$D$7:$D$1048576,'FC 180'!$B134,'C. a Pagar'!$C$7:$C$1048576,'FC 180'!AR$5)</f>
        <v>0</v>
      </c>
      <c r="AS134" s="174">
        <f>SUMIFS('C. a Pagar'!$G$7:$G$1048576,'C. a Pagar'!$D$7:$D$1048576,'FC 180'!$B134,'C. a Pagar'!$C$7:$C$1048576,'FC 180'!AS$5)</f>
        <v>0</v>
      </c>
      <c r="AT134" s="174">
        <f>SUMIFS('C. a Pagar'!$G$7:$G$1048576,'C. a Pagar'!$D$7:$D$1048576,'FC 180'!$B134,'C. a Pagar'!$C$7:$C$1048576,'FC 180'!AT$5)</f>
        <v>0</v>
      </c>
      <c r="AU134" s="174">
        <f>SUMIFS('C. a Pagar'!$G$7:$G$1048576,'C. a Pagar'!$D$7:$D$1048576,'FC 180'!$B134,'C. a Pagar'!$C$7:$C$1048576,'FC 180'!AU$5)</f>
        <v>0</v>
      </c>
      <c r="AV134" s="174">
        <f>SUMIFS('C. a Pagar'!$G$7:$G$1048576,'C. a Pagar'!$D$7:$D$1048576,'FC 180'!$B134,'C. a Pagar'!$C$7:$C$1048576,'FC 180'!AV$5)</f>
        <v>0</v>
      </c>
      <c r="AW134" s="174">
        <f>SUMIFS('C. a Pagar'!$G$7:$G$1048576,'C. a Pagar'!$D$7:$D$1048576,'FC 180'!$B134,'C. a Pagar'!$C$7:$C$1048576,'FC 180'!AW$5)</f>
        <v>0</v>
      </c>
      <c r="AX134" s="174">
        <f>SUMIFS('C. a Pagar'!$G$7:$G$1048576,'C. a Pagar'!$D$7:$D$1048576,'FC 180'!$B134,'C. a Pagar'!$C$7:$C$1048576,'FC 180'!AX$5)</f>
        <v>0</v>
      </c>
      <c r="AY134" s="174">
        <f>SUMIFS('C. a Pagar'!$G$7:$G$1048576,'C. a Pagar'!$D$7:$D$1048576,'FC 180'!$B134,'C. a Pagar'!$C$7:$C$1048576,'FC 180'!AY$5)</f>
        <v>0</v>
      </c>
      <c r="AZ134" s="174">
        <f>SUMIFS('C. a Pagar'!$G$7:$G$1048576,'C. a Pagar'!$D$7:$D$1048576,'FC 180'!$B134,'C. a Pagar'!$C$7:$C$1048576,'FC 180'!AZ$5)</f>
        <v>0</v>
      </c>
      <c r="BA134" s="174">
        <f>SUMIFS('C. a Pagar'!$G$7:$G$1048576,'C. a Pagar'!$D$7:$D$1048576,'FC 180'!$B134,'C. a Pagar'!$C$7:$C$1048576,'FC 180'!BA$5)</f>
        <v>0</v>
      </c>
      <c r="BB134" s="174">
        <f>SUMIFS('C. a Pagar'!$G$7:$G$1048576,'C. a Pagar'!$D$7:$D$1048576,'FC 180'!$B134,'C. a Pagar'!$C$7:$C$1048576,'FC 180'!BB$5)</f>
        <v>0</v>
      </c>
      <c r="BC134" s="174">
        <f>SUMIFS('C. a Pagar'!$G$7:$G$1048576,'C. a Pagar'!$D$7:$D$1048576,'FC 180'!$B134,'C. a Pagar'!$C$7:$C$1048576,'FC 180'!BC$5)</f>
        <v>0</v>
      </c>
      <c r="BD134" s="174">
        <f>SUMIFS('C. a Pagar'!$G$7:$G$1048576,'C. a Pagar'!$D$7:$D$1048576,'FC 180'!$B134,'C. a Pagar'!$C$7:$C$1048576,'FC 180'!BD$5)</f>
        <v>0</v>
      </c>
      <c r="BE134" s="174">
        <f>SUMIFS('C. a Pagar'!$G$7:$G$1048576,'C. a Pagar'!$D$7:$D$1048576,'FC 180'!$B134,'C. a Pagar'!$C$7:$C$1048576,'FC 180'!BE$5)</f>
        <v>0</v>
      </c>
      <c r="BF134" s="174">
        <f>SUMIFS('C. a Pagar'!$G$7:$G$1048576,'C. a Pagar'!$D$7:$D$1048576,'FC 180'!$B134,'C. a Pagar'!$C$7:$C$1048576,'FC 180'!BF$5)</f>
        <v>0</v>
      </c>
      <c r="BG134" s="174">
        <f>SUMIFS('C. a Pagar'!$G$7:$G$1048576,'C. a Pagar'!$D$7:$D$1048576,'FC 180'!$B134,'C. a Pagar'!$C$7:$C$1048576,'FC 180'!BG$5)</f>
        <v>0</v>
      </c>
      <c r="BH134" s="174">
        <f>SUMIFS('C. a Pagar'!$G$7:$G$1048576,'C. a Pagar'!$D$7:$D$1048576,'FC 180'!$B134,'C. a Pagar'!$C$7:$C$1048576,'FC 180'!BH$5)</f>
        <v>0</v>
      </c>
      <c r="BI134" s="174">
        <f>SUMIFS('C. a Pagar'!$G$7:$G$1048576,'C. a Pagar'!$D$7:$D$1048576,'FC 180'!$B134,'C. a Pagar'!$C$7:$C$1048576,'FC 180'!BI$5)</f>
        <v>0</v>
      </c>
      <c r="BJ134" s="174">
        <f>SUMIFS('C. a Pagar'!$G$7:$G$1048576,'C. a Pagar'!$D$7:$D$1048576,'FC 180'!$B134,'C. a Pagar'!$C$7:$C$1048576,'FC 180'!BJ$5)</f>
        <v>0</v>
      </c>
      <c r="BK134" s="174">
        <f>SUMIFS('C. a Pagar'!$G$7:$G$1048576,'C. a Pagar'!$D$7:$D$1048576,'FC 180'!$B134,'C. a Pagar'!$C$7:$C$1048576,'FC 180'!BK$5)</f>
        <v>0</v>
      </c>
      <c r="BL134" s="174">
        <f>SUMIFS('C. a Pagar'!$G$7:$G$1048576,'C. a Pagar'!$D$7:$D$1048576,'FC 180'!$B134,'C. a Pagar'!$C$7:$C$1048576,'FC 180'!BL$5)</f>
        <v>0</v>
      </c>
      <c r="BM134" s="174">
        <f>SUMIFS('C. a Pagar'!$G$7:$G$1048576,'C. a Pagar'!$D$7:$D$1048576,'FC 180'!$B134,'C. a Pagar'!$C$7:$C$1048576,'FC 180'!BM$5)</f>
        <v>0</v>
      </c>
      <c r="BN134" s="174">
        <f>SUMIFS('C. a Pagar'!$G$7:$G$1048576,'C. a Pagar'!$D$7:$D$1048576,'FC 180'!$B134,'C. a Pagar'!$C$7:$C$1048576,'FC 180'!BN$5)</f>
        <v>0</v>
      </c>
      <c r="BO134" s="176">
        <f t="shared" ref="BO134:BO139" si="179">SUM(AK134:BN134)</f>
        <v>0</v>
      </c>
      <c r="BP134" s="174"/>
      <c r="BQ134" s="174"/>
      <c r="BR134" s="174"/>
      <c r="BS134" s="174"/>
      <c r="BT134" s="174"/>
      <c r="BU134" s="174"/>
      <c r="BV134" s="174"/>
      <c r="BW134" s="174"/>
      <c r="BX134" s="174"/>
      <c r="BY134" s="174"/>
      <c r="BZ134" s="174"/>
      <c r="CA134" s="174"/>
      <c r="CB134" s="174"/>
      <c r="CC134" s="174"/>
      <c r="CD134" s="174"/>
      <c r="CE134" s="174"/>
      <c r="CF134" s="174"/>
      <c r="CG134" s="174"/>
      <c r="CH134" s="174"/>
      <c r="CI134" s="174"/>
      <c r="CJ134" s="174"/>
      <c r="CK134" s="174"/>
      <c r="CL134" s="174"/>
      <c r="CM134" s="174"/>
      <c r="CN134" s="174"/>
      <c r="CO134" s="174"/>
      <c r="CP134" s="174"/>
      <c r="CQ134" s="174"/>
      <c r="CR134" s="174"/>
      <c r="CS134" s="174"/>
      <c r="CT134" s="174"/>
      <c r="CU134" s="176">
        <f t="shared" ref="CU134:CU139" si="180">SUM(BM134:CT134)</f>
        <v>0</v>
      </c>
      <c r="CV134" s="174"/>
      <c r="CW134" s="174"/>
      <c r="CX134" s="174"/>
      <c r="CY134" s="174"/>
      <c r="CZ134" s="174"/>
      <c r="DA134" s="174"/>
      <c r="DB134" s="174"/>
      <c r="DC134" s="174"/>
      <c r="DD134" s="174"/>
      <c r="DE134" s="174"/>
      <c r="DF134" s="174"/>
      <c r="DG134" s="174"/>
      <c r="DH134" s="174"/>
      <c r="DI134" s="174"/>
      <c r="DJ134" s="174"/>
      <c r="DK134" s="174"/>
      <c r="DL134" s="174"/>
      <c r="DM134" s="174"/>
      <c r="DN134" s="174"/>
      <c r="DO134" s="174"/>
      <c r="DP134" s="174"/>
      <c r="DQ134" s="174"/>
      <c r="DR134" s="174"/>
      <c r="DS134" s="174"/>
      <c r="DT134" s="174"/>
      <c r="DU134" s="174"/>
      <c r="DV134" s="174"/>
      <c r="DW134" s="174"/>
      <c r="DX134" s="174"/>
      <c r="DY134" s="174"/>
      <c r="DZ134" s="174"/>
      <c r="EA134" s="176">
        <f t="shared" ref="EA134:EA139" si="181">SUM(CS134:DZ134)</f>
        <v>0</v>
      </c>
      <c r="EB134" s="174"/>
      <c r="EC134" s="174"/>
      <c r="ED134" s="174"/>
      <c r="EE134" s="174"/>
      <c r="EF134" s="174"/>
      <c r="EG134" s="174"/>
      <c r="EH134" s="174"/>
      <c r="EI134" s="174"/>
      <c r="EJ134" s="174"/>
      <c r="EK134" s="174"/>
      <c r="EL134" s="174"/>
      <c r="EM134" s="174"/>
      <c r="EN134" s="174"/>
      <c r="EO134" s="174"/>
      <c r="EP134" s="174"/>
      <c r="EQ134" s="174"/>
      <c r="ER134" s="174"/>
      <c r="ES134" s="174"/>
      <c r="ET134" s="174"/>
      <c r="EU134" s="174"/>
      <c r="EV134" s="174"/>
      <c r="EW134" s="174"/>
      <c r="EX134" s="174"/>
      <c r="EY134" s="174"/>
      <c r="EZ134" s="174"/>
      <c r="FA134" s="174"/>
      <c r="FB134" s="174"/>
      <c r="FC134" s="174"/>
      <c r="FD134" s="176">
        <f t="shared" ref="FD134:FD139" si="182">SUM(DX134:FC134)</f>
        <v>0</v>
      </c>
      <c r="FE134" s="174"/>
      <c r="FF134" s="174"/>
      <c r="FG134" s="174"/>
      <c r="FH134" s="174"/>
      <c r="FI134" s="174"/>
      <c r="FJ134" s="174"/>
      <c r="FK134" s="174"/>
      <c r="FL134" s="174"/>
      <c r="FM134" s="174"/>
      <c r="FN134" s="174"/>
      <c r="FO134" s="174"/>
      <c r="FP134" s="174"/>
      <c r="FQ134" s="174"/>
      <c r="FR134" s="174"/>
      <c r="FS134" s="174"/>
      <c r="FT134" s="174"/>
      <c r="FU134" s="174"/>
      <c r="FV134" s="174"/>
      <c r="FW134" s="174"/>
      <c r="FX134" s="174"/>
      <c r="FY134" s="174"/>
      <c r="FZ134" s="174"/>
      <c r="GA134" s="174"/>
      <c r="GB134" s="174"/>
      <c r="GC134" s="174"/>
      <c r="GD134" s="174"/>
      <c r="GE134" s="174"/>
      <c r="GF134" s="174"/>
      <c r="GG134" s="174"/>
      <c r="GH134" s="174"/>
      <c r="GI134" s="174"/>
      <c r="GJ134" s="176">
        <f t="shared" ref="GJ134:GJ139" si="183">SUM(FE134:GI134)</f>
        <v>0</v>
      </c>
      <c r="GK134" s="174"/>
      <c r="GL134" s="174"/>
      <c r="GM134" s="174"/>
      <c r="GN134" s="174"/>
      <c r="GO134" s="174"/>
      <c r="GP134" s="174"/>
      <c r="GQ134" s="174"/>
      <c r="GR134" s="174"/>
      <c r="GS134" s="174"/>
      <c r="GT134" s="174"/>
      <c r="GU134" s="174"/>
      <c r="GV134" s="174"/>
      <c r="GW134" s="174"/>
      <c r="GX134" s="174"/>
      <c r="GY134" s="174"/>
      <c r="GZ134" s="174"/>
      <c r="HA134" s="174"/>
      <c r="HB134" s="174"/>
      <c r="HC134" s="174"/>
      <c r="HD134" s="174"/>
      <c r="HE134" s="174"/>
      <c r="HF134" s="174"/>
      <c r="HG134" s="174"/>
      <c r="HH134" s="174"/>
      <c r="HI134" s="174"/>
      <c r="HJ134" s="174"/>
      <c r="HK134" s="174"/>
      <c r="HL134" s="174"/>
      <c r="HM134" s="174"/>
      <c r="HN134" s="174"/>
    </row>
    <row r="135" spans="1:222" ht="16.5" hidden="1" outlineLevel="1" thickBot="1" x14ac:dyDescent="0.3">
      <c r="A135" s="53">
        <v>130</v>
      </c>
      <c r="B135" s="56" t="str">
        <f>VLOOKUP(A135,Config!$A$8:$B$176,2,0)</f>
        <v>MATERIAIS DE ESCRITÓRIO</v>
      </c>
      <c r="C135" s="57"/>
      <c r="D135" s="61"/>
      <c r="E135" s="174">
        <f>SUMIFS('C. a Pagar'!$G$7:$G$1048576,'C. a Pagar'!$D$7:$D$1048576,'FC 180'!$B135,'C. a Pagar'!$C$7:$C$1048576,'FC 180'!E$5)</f>
        <v>0</v>
      </c>
      <c r="F135" s="174">
        <f>SUMIFS('C. a Pagar'!$G$7:$G$1048576,'C. a Pagar'!$D$7:$D$1048576,'FC 180'!$B135,'C. a Pagar'!$C$7:$C$1048576,'FC 180'!F$5)</f>
        <v>0</v>
      </c>
      <c r="G135" s="174">
        <f>SUMIFS('C. a Pagar'!$G$7:$G$1048576,'C. a Pagar'!$D$7:$D$1048576,'FC 180'!$B135,'C. a Pagar'!$C$7:$C$1048576,'FC 180'!G$5)</f>
        <v>0</v>
      </c>
      <c r="H135" s="174">
        <f>SUMIFS('C. a Pagar'!$G$7:$G$1048576,'C. a Pagar'!$D$7:$D$1048576,'FC 180'!$B135,'C. a Pagar'!$C$7:$C$1048576,'FC 180'!H$5)</f>
        <v>0</v>
      </c>
      <c r="I135" s="174">
        <f>SUMIFS('C. a Pagar'!$G$7:$G$1048576,'C. a Pagar'!$D$7:$D$1048576,'FC 180'!$B135,'C. a Pagar'!$C$7:$C$1048576,'FC 180'!I$5)</f>
        <v>0</v>
      </c>
      <c r="J135" s="174">
        <f>SUMIFS('C. a Pagar'!$G$7:$G$1048576,'C. a Pagar'!$D$7:$D$1048576,'FC 180'!$B135,'C. a Pagar'!$C$7:$C$1048576,'FC 180'!J$5)</f>
        <v>0</v>
      </c>
      <c r="K135" s="174">
        <f>SUMIFS('C. a Pagar'!$G$7:$G$1048576,'C. a Pagar'!$D$7:$D$1048576,'FC 180'!$B135,'C. a Pagar'!$C$7:$C$1048576,'FC 180'!K$5)</f>
        <v>0</v>
      </c>
      <c r="L135" s="174">
        <f>SUMIFS('C. a Pagar'!$G$7:$G$1048576,'C. a Pagar'!$D$7:$D$1048576,'FC 180'!$B135,'C. a Pagar'!$C$7:$C$1048576,'FC 180'!L$5)</f>
        <v>0</v>
      </c>
      <c r="M135" s="174">
        <f>SUMIFS('C. a Pagar'!$G$7:$G$1048576,'C. a Pagar'!$D$7:$D$1048576,'FC 180'!$B135,'C. a Pagar'!$C$7:$C$1048576,'FC 180'!M$5)</f>
        <v>0</v>
      </c>
      <c r="N135" s="174">
        <f>SUMIFS('C. a Pagar'!$G$7:$G$1048576,'C. a Pagar'!$D$7:$D$1048576,'FC 180'!$B135,'C. a Pagar'!$C$7:$C$1048576,'FC 180'!N$5)</f>
        <v>0</v>
      </c>
      <c r="O135" s="174">
        <f>SUMIFS('C. a Pagar'!$G$7:$G$1048576,'C. a Pagar'!$D$7:$D$1048576,'FC 180'!$B135,'C. a Pagar'!$C$7:$C$1048576,'FC 180'!O$5)</f>
        <v>0</v>
      </c>
      <c r="P135" s="174">
        <f>SUMIFS('C. a Pagar'!$G$7:$G$1048576,'C. a Pagar'!$D$7:$D$1048576,'FC 180'!$B135,'C. a Pagar'!$C$7:$C$1048576,'FC 180'!P$5)</f>
        <v>0</v>
      </c>
      <c r="Q135" s="174">
        <f>SUMIFS('C. a Pagar'!$G$7:$G$1048576,'C. a Pagar'!$D$7:$D$1048576,'FC 180'!$B135,'C. a Pagar'!$C$7:$C$1048576,'FC 180'!Q$5)</f>
        <v>0</v>
      </c>
      <c r="R135" s="174">
        <f>SUMIFS('C. a Pagar'!$G$7:$G$1048576,'C. a Pagar'!$D$7:$D$1048576,'FC 180'!$B135,'C. a Pagar'!$C$7:$C$1048576,'FC 180'!R$5)</f>
        <v>0</v>
      </c>
      <c r="S135" s="174">
        <f>SUMIFS('C. a Pagar'!$G$7:$G$1048576,'C. a Pagar'!$D$7:$D$1048576,'FC 180'!$B135,'C. a Pagar'!$C$7:$C$1048576,'FC 180'!S$5)</f>
        <v>0</v>
      </c>
      <c r="T135" s="174">
        <f>SUMIFS('C. a Pagar'!$G$7:$G$1048576,'C. a Pagar'!$D$7:$D$1048576,'FC 180'!$B135,'C. a Pagar'!$C$7:$C$1048576,'FC 180'!T$5)</f>
        <v>0</v>
      </c>
      <c r="U135" s="174">
        <f>SUMIFS('C. a Pagar'!$G$7:$G$1048576,'C. a Pagar'!$D$7:$D$1048576,'FC 180'!$B135,'C. a Pagar'!$C$7:$C$1048576,'FC 180'!U$5)</f>
        <v>0</v>
      </c>
      <c r="V135" s="174">
        <f>SUMIFS('C. a Pagar'!$G$7:$G$1048576,'C. a Pagar'!$D$7:$D$1048576,'FC 180'!$B135,'C. a Pagar'!$C$7:$C$1048576,'FC 180'!V$5)</f>
        <v>0</v>
      </c>
      <c r="W135" s="174">
        <f>SUMIFS('C. a Pagar'!$G$7:$G$1048576,'C. a Pagar'!$D$7:$D$1048576,'FC 180'!$B135,'C. a Pagar'!$C$7:$C$1048576,'FC 180'!W$5)</f>
        <v>0</v>
      </c>
      <c r="X135" s="174">
        <f>SUMIFS('C. a Pagar'!$G$7:$G$1048576,'C. a Pagar'!$D$7:$D$1048576,'FC 180'!$B135,'C. a Pagar'!$C$7:$C$1048576,'FC 180'!X$5)</f>
        <v>0</v>
      </c>
      <c r="Y135" s="174">
        <f>SUMIFS('C. a Pagar'!$G$7:$G$1048576,'C. a Pagar'!$D$7:$D$1048576,'FC 180'!$B135,'C. a Pagar'!$C$7:$C$1048576,'FC 180'!Y$5)</f>
        <v>0</v>
      </c>
      <c r="Z135" s="174">
        <f>SUMIFS('C. a Pagar'!$G$7:$G$1048576,'C. a Pagar'!$D$7:$D$1048576,'FC 180'!$B135,'C. a Pagar'!$C$7:$C$1048576,'FC 180'!Z$5)</f>
        <v>0</v>
      </c>
      <c r="AA135" s="174">
        <f>SUMIFS('C. a Pagar'!$G$7:$G$1048576,'C. a Pagar'!$D$7:$D$1048576,'FC 180'!$B135,'C. a Pagar'!$C$7:$C$1048576,'FC 180'!AA$5)</f>
        <v>0</v>
      </c>
      <c r="AB135" s="174">
        <f>SUMIFS('C. a Pagar'!$G$7:$G$1048576,'C. a Pagar'!$D$7:$D$1048576,'FC 180'!$B135,'C. a Pagar'!$C$7:$C$1048576,'FC 180'!AB$5)</f>
        <v>0</v>
      </c>
      <c r="AC135" s="174">
        <f>SUMIFS('C. a Pagar'!$G$7:$G$1048576,'C. a Pagar'!$D$7:$D$1048576,'FC 180'!$B135,'C. a Pagar'!$C$7:$C$1048576,'FC 180'!AC$5)</f>
        <v>0</v>
      </c>
      <c r="AD135" s="174">
        <f>SUMIFS('C. a Pagar'!$G$7:$G$1048576,'C. a Pagar'!$D$7:$D$1048576,'FC 180'!$B135,'C. a Pagar'!$C$7:$C$1048576,'FC 180'!AD$5)</f>
        <v>0</v>
      </c>
      <c r="AE135" s="174">
        <f>SUMIFS('C. a Pagar'!$G$7:$G$1048576,'C. a Pagar'!$D$7:$D$1048576,'FC 180'!$B135,'C. a Pagar'!$C$7:$C$1048576,'FC 180'!AE$5)</f>
        <v>0</v>
      </c>
      <c r="AF135" s="174">
        <f>SUMIFS('C. a Pagar'!$G$7:$G$1048576,'C. a Pagar'!$D$7:$D$1048576,'FC 180'!$B135,'C. a Pagar'!$C$7:$C$1048576,'FC 180'!AF$5)</f>
        <v>0</v>
      </c>
      <c r="AG135" s="174">
        <f>SUMIFS('C. a Pagar'!$G$7:$G$1048576,'C. a Pagar'!$D$7:$D$1048576,'FC 180'!$B135,'C. a Pagar'!$C$7:$C$1048576,'FC 180'!AG$5)</f>
        <v>0</v>
      </c>
      <c r="AH135" s="174">
        <f>SUMIFS('C. a Pagar'!$G$7:$G$1048576,'C. a Pagar'!$D$7:$D$1048576,'FC 180'!$B135,'C. a Pagar'!$C$7:$C$1048576,'FC 180'!AH$5)</f>
        <v>0</v>
      </c>
      <c r="AI135" s="174">
        <f>SUMIFS('C. a Pagar'!$G$7:$G$1048576,'C. a Pagar'!$D$7:$D$1048576,'FC 180'!$B135,'C. a Pagar'!$C$7:$C$1048576,'FC 180'!AI$5)</f>
        <v>0</v>
      </c>
      <c r="AJ135" s="175">
        <f t="shared" si="178"/>
        <v>0</v>
      </c>
      <c r="AK135" s="174">
        <f>SUMIFS('C. a Pagar'!$G$7:$G$1048576,'C. a Pagar'!$D$7:$D$1048576,'FC 180'!$B135,'C. a Pagar'!$C$7:$C$1048576,'FC 180'!AK$5)</f>
        <v>0</v>
      </c>
      <c r="AL135" s="174">
        <f>SUMIFS('C. a Pagar'!$G$7:$G$1048576,'C. a Pagar'!$D$7:$D$1048576,'FC 180'!$B135,'C. a Pagar'!$C$7:$C$1048576,'FC 180'!AL$5)</f>
        <v>0</v>
      </c>
      <c r="AM135" s="174">
        <f>SUMIFS('C. a Pagar'!$G$7:$G$1048576,'C. a Pagar'!$D$7:$D$1048576,'FC 180'!$B135,'C. a Pagar'!$C$7:$C$1048576,'FC 180'!AM$5)</f>
        <v>0</v>
      </c>
      <c r="AN135" s="174">
        <f>SUMIFS('C. a Pagar'!$G$7:$G$1048576,'C. a Pagar'!$D$7:$D$1048576,'FC 180'!$B135,'C. a Pagar'!$C$7:$C$1048576,'FC 180'!AN$5)</f>
        <v>0</v>
      </c>
      <c r="AO135" s="174">
        <f>SUMIFS('C. a Pagar'!$G$7:$G$1048576,'C. a Pagar'!$D$7:$D$1048576,'FC 180'!$B135,'C. a Pagar'!$C$7:$C$1048576,'FC 180'!AO$5)</f>
        <v>0</v>
      </c>
      <c r="AP135" s="174">
        <f>SUMIFS('C. a Pagar'!$G$7:$G$1048576,'C. a Pagar'!$D$7:$D$1048576,'FC 180'!$B135,'C. a Pagar'!$C$7:$C$1048576,'FC 180'!AP$5)</f>
        <v>0</v>
      </c>
      <c r="AQ135" s="174">
        <f>SUMIFS('C. a Pagar'!$G$7:$G$1048576,'C. a Pagar'!$D$7:$D$1048576,'FC 180'!$B135,'C. a Pagar'!$C$7:$C$1048576,'FC 180'!AQ$5)</f>
        <v>0</v>
      </c>
      <c r="AR135" s="174">
        <f>SUMIFS('C. a Pagar'!$G$7:$G$1048576,'C. a Pagar'!$D$7:$D$1048576,'FC 180'!$B135,'C. a Pagar'!$C$7:$C$1048576,'FC 180'!AR$5)</f>
        <v>0</v>
      </c>
      <c r="AS135" s="174">
        <f>SUMIFS('C. a Pagar'!$G$7:$G$1048576,'C. a Pagar'!$D$7:$D$1048576,'FC 180'!$B135,'C. a Pagar'!$C$7:$C$1048576,'FC 180'!AS$5)</f>
        <v>0</v>
      </c>
      <c r="AT135" s="174">
        <f>SUMIFS('C. a Pagar'!$G$7:$G$1048576,'C. a Pagar'!$D$7:$D$1048576,'FC 180'!$B135,'C. a Pagar'!$C$7:$C$1048576,'FC 180'!AT$5)</f>
        <v>0</v>
      </c>
      <c r="AU135" s="174">
        <f>SUMIFS('C. a Pagar'!$G$7:$G$1048576,'C. a Pagar'!$D$7:$D$1048576,'FC 180'!$B135,'C. a Pagar'!$C$7:$C$1048576,'FC 180'!AU$5)</f>
        <v>0</v>
      </c>
      <c r="AV135" s="174">
        <f>SUMIFS('C. a Pagar'!$G$7:$G$1048576,'C. a Pagar'!$D$7:$D$1048576,'FC 180'!$B135,'C. a Pagar'!$C$7:$C$1048576,'FC 180'!AV$5)</f>
        <v>0</v>
      </c>
      <c r="AW135" s="174">
        <f>SUMIFS('C. a Pagar'!$G$7:$G$1048576,'C. a Pagar'!$D$7:$D$1048576,'FC 180'!$B135,'C. a Pagar'!$C$7:$C$1048576,'FC 180'!AW$5)</f>
        <v>0</v>
      </c>
      <c r="AX135" s="174">
        <f>SUMIFS('C. a Pagar'!$G$7:$G$1048576,'C. a Pagar'!$D$7:$D$1048576,'FC 180'!$B135,'C. a Pagar'!$C$7:$C$1048576,'FC 180'!AX$5)</f>
        <v>0</v>
      </c>
      <c r="AY135" s="174">
        <f>SUMIFS('C. a Pagar'!$G$7:$G$1048576,'C. a Pagar'!$D$7:$D$1048576,'FC 180'!$B135,'C. a Pagar'!$C$7:$C$1048576,'FC 180'!AY$5)</f>
        <v>0</v>
      </c>
      <c r="AZ135" s="174">
        <f>SUMIFS('C. a Pagar'!$G$7:$G$1048576,'C. a Pagar'!$D$7:$D$1048576,'FC 180'!$B135,'C. a Pagar'!$C$7:$C$1048576,'FC 180'!AZ$5)</f>
        <v>0</v>
      </c>
      <c r="BA135" s="174">
        <f>SUMIFS('C. a Pagar'!$G$7:$G$1048576,'C. a Pagar'!$D$7:$D$1048576,'FC 180'!$B135,'C. a Pagar'!$C$7:$C$1048576,'FC 180'!BA$5)</f>
        <v>0</v>
      </c>
      <c r="BB135" s="174">
        <f>SUMIFS('C. a Pagar'!$G$7:$G$1048576,'C. a Pagar'!$D$7:$D$1048576,'FC 180'!$B135,'C. a Pagar'!$C$7:$C$1048576,'FC 180'!BB$5)</f>
        <v>0</v>
      </c>
      <c r="BC135" s="174">
        <f>SUMIFS('C. a Pagar'!$G$7:$G$1048576,'C. a Pagar'!$D$7:$D$1048576,'FC 180'!$B135,'C. a Pagar'!$C$7:$C$1048576,'FC 180'!BC$5)</f>
        <v>0</v>
      </c>
      <c r="BD135" s="174">
        <f>SUMIFS('C. a Pagar'!$G$7:$G$1048576,'C. a Pagar'!$D$7:$D$1048576,'FC 180'!$B135,'C. a Pagar'!$C$7:$C$1048576,'FC 180'!BD$5)</f>
        <v>0</v>
      </c>
      <c r="BE135" s="174">
        <f>SUMIFS('C. a Pagar'!$G$7:$G$1048576,'C. a Pagar'!$D$7:$D$1048576,'FC 180'!$B135,'C. a Pagar'!$C$7:$C$1048576,'FC 180'!BE$5)</f>
        <v>0</v>
      </c>
      <c r="BF135" s="174">
        <f>SUMIFS('C. a Pagar'!$G$7:$G$1048576,'C. a Pagar'!$D$7:$D$1048576,'FC 180'!$B135,'C. a Pagar'!$C$7:$C$1048576,'FC 180'!BF$5)</f>
        <v>0</v>
      </c>
      <c r="BG135" s="174">
        <f>SUMIFS('C. a Pagar'!$G$7:$G$1048576,'C. a Pagar'!$D$7:$D$1048576,'FC 180'!$B135,'C. a Pagar'!$C$7:$C$1048576,'FC 180'!BG$5)</f>
        <v>0</v>
      </c>
      <c r="BH135" s="174">
        <f>SUMIFS('C. a Pagar'!$G$7:$G$1048576,'C. a Pagar'!$D$7:$D$1048576,'FC 180'!$B135,'C. a Pagar'!$C$7:$C$1048576,'FC 180'!BH$5)</f>
        <v>0</v>
      </c>
      <c r="BI135" s="174">
        <f>SUMIFS('C. a Pagar'!$G$7:$G$1048576,'C. a Pagar'!$D$7:$D$1048576,'FC 180'!$B135,'C. a Pagar'!$C$7:$C$1048576,'FC 180'!BI$5)</f>
        <v>0</v>
      </c>
      <c r="BJ135" s="174">
        <f>SUMIFS('C. a Pagar'!$G$7:$G$1048576,'C. a Pagar'!$D$7:$D$1048576,'FC 180'!$B135,'C. a Pagar'!$C$7:$C$1048576,'FC 180'!BJ$5)</f>
        <v>0</v>
      </c>
      <c r="BK135" s="174">
        <f>SUMIFS('C. a Pagar'!$G$7:$G$1048576,'C. a Pagar'!$D$7:$D$1048576,'FC 180'!$B135,'C. a Pagar'!$C$7:$C$1048576,'FC 180'!BK$5)</f>
        <v>0</v>
      </c>
      <c r="BL135" s="174">
        <f>SUMIFS('C. a Pagar'!$G$7:$G$1048576,'C. a Pagar'!$D$7:$D$1048576,'FC 180'!$B135,'C. a Pagar'!$C$7:$C$1048576,'FC 180'!BL$5)</f>
        <v>0</v>
      </c>
      <c r="BM135" s="174">
        <f>SUMIFS('C. a Pagar'!$G$7:$G$1048576,'C. a Pagar'!$D$7:$D$1048576,'FC 180'!$B135,'C. a Pagar'!$C$7:$C$1048576,'FC 180'!BM$5)</f>
        <v>0</v>
      </c>
      <c r="BN135" s="174">
        <f>SUMIFS('C. a Pagar'!$G$7:$G$1048576,'C. a Pagar'!$D$7:$D$1048576,'FC 180'!$B135,'C. a Pagar'!$C$7:$C$1048576,'FC 180'!BN$5)</f>
        <v>0</v>
      </c>
      <c r="BO135" s="175">
        <f t="shared" si="179"/>
        <v>0</v>
      </c>
      <c r="BP135" s="174"/>
      <c r="BQ135" s="174"/>
      <c r="BR135" s="174"/>
      <c r="BS135" s="174"/>
      <c r="BT135" s="174"/>
      <c r="BU135" s="174"/>
      <c r="BV135" s="174"/>
      <c r="BW135" s="174"/>
      <c r="BX135" s="174"/>
      <c r="BY135" s="174"/>
      <c r="BZ135" s="174"/>
      <c r="CA135" s="174"/>
      <c r="CB135" s="174"/>
      <c r="CC135" s="174"/>
      <c r="CD135" s="174"/>
      <c r="CE135" s="174"/>
      <c r="CF135" s="174"/>
      <c r="CG135" s="174"/>
      <c r="CH135" s="174"/>
      <c r="CI135" s="174"/>
      <c r="CJ135" s="174"/>
      <c r="CK135" s="174"/>
      <c r="CL135" s="174"/>
      <c r="CM135" s="174"/>
      <c r="CN135" s="174"/>
      <c r="CO135" s="174"/>
      <c r="CP135" s="174"/>
      <c r="CQ135" s="174"/>
      <c r="CR135" s="174"/>
      <c r="CS135" s="174"/>
      <c r="CT135" s="174"/>
      <c r="CU135" s="175">
        <f t="shared" si="180"/>
        <v>0</v>
      </c>
      <c r="CV135" s="174"/>
      <c r="CW135" s="174"/>
      <c r="CX135" s="174"/>
      <c r="CY135" s="174"/>
      <c r="CZ135" s="174"/>
      <c r="DA135" s="174"/>
      <c r="DB135" s="174"/>
      <c r="DC135" s="174"/>
      <c r="DD135" s="174"/>
      <c r="DE135" s="174"/>
      <c r="DF135" s="174"/>
      <c r="DG135" s="174"/>
      <c r="DH135" s="174"/>
      <c r="DI135" s="174"/>
      <c r="DJ135" s="174"/>
      <c r="DK135" s="174"/>
      <c r="DL135" s="174"/>
      <c r="DM135" s="174"/>
      <c r="DN135" s="174"/>
      <c r="DO135" s="174"/>
      <c r="DP135" s="174"/>
      <c r="DQ135" s="174"/>
      <c r="DR135" s="174"/>
      <c r="DS135" s="174"/>
      <c r="DT135" s="174"/>
      <c r="DU135" s="174"/>
      <c r="DV135" s="174"/>
      <c r="DW135" s="174"/>
      <c r="DX135" s="174"/>
      <c r="DY135" s="174"/>
      <c r="DZ135" s="174"/>
      <c r="EA135" s="175">
        <f t="shared" si="181"/>
        <v>0</v>
      </c>
      <c r="EB135" s="174"/>
      <c r="EC135" s="174"/>
      <c r="ED135" s="174"/>
      <c r="EE135" s="174"/>
      <c r="EF135" s="174"/>
      <c r="EG135" s="174"/>
      <c r="EH135" s="174"/>
      <c r="EI135" s="174"/>
      <c r="EJ135" s="174"/>
      <c r="EK135" s="174"/>
      <c r="EL135" s="174"/>
      <c r="EM135" s="174"/>
      <c r="EN135" s="174"/>
      <c r="EO135" s="174"/>
      <c r="EP135" s="174"/>
      <c r="EQ135" s="174"/>
      <c r="ER135" s="174"/>
      <c r="ES135" s="174"/>
      <c r="ET135" s="174"/>
      <c r="EU135" s="174"/>
      <c r="EV135" s="174"/>
      <c r="EW135" s="174"/>
      <c r="EX135" s="174"/>
      <c r="EY135" s="174"/>
      <c r="EZ135" s="174"/>
      <c r="FA135" s="174"/>
      <c r="FB135" s="174"/>
      <c r="FC135" s="174"/>
      <c r="FD135" s="175">
        <f t="shared" si="182"/>
        <v>0</v>
      </c>
      <c r="FE135" s="174"/>
      <c r="FF135" s="174"/>
      <c r="FG135" s="174"/>
      <c r="FH135" s="174"/>
      <c r="FI135" s="174"/>
      <c r="FJ135" s="174"/>
      <c r="FK135" s="174"/>
      <c r="FL135" s="174"/>
      <c r="FM135" s="174"/>
      <c r="FN135" s="174"/>
      <c r="FO135" s="174"/>
      <c r="FP135" s="174"/>
      <c r="FQ135" s="174"/>
      <c r="FR135" s="174"/>
      <c r="FS135" s="174"/>
      <c r="FT135" s="174"/>
      <c r="FU135" s="174"/>
      <c r="FV135" s="174"/>
      <c r="FW135" s="174"/>
      <c r="FX135" s="174"/>
      <c r="FY135" s="174"/>
      <c r="FZ135" s="174"/>
      <c r="GA135" s="174"/>
      <c r="GB135" s="174"/>
      <c r="GC135" s="174"/>
      <c r="GD135" s="174"/>
      <c r="GE135" s="174"/>
      <c r="GF135" s="174"/>
      <c r="GG135" s="174"/>
      <c r="GH135" s="174"/>
      <c r="GI135" s="174"/>
      <c r="GJ135" s="175">
        <f t="shared" si="183"/>
        <v>0</v>
      </c>
      <c r="GK135" s="174"/>
      <c r="GL135" s="174"/>
      <c r="GM135" s="174"/>
      <c r="GN135" s="174"/>
      <c r="GO135" s="174"/>
      <c r="GP135" s="174"/>
      <c r="GQ135" s="174"/>
      <c r="GR135" s="174"/>
      <c r="GS135" s="174"/>
      <c r="GT135" s="174"/>
      <c r="GU135" s="174"/>
      <c r="GV135" s="174"/>
      <c r="GW135" s="174"/>
      <c r="GX135" s="174"/>
      <c r="GY135" s="174"/>
      <c r="GZ135" s="174"/>
      <c r="HA135" s="174"/>
      <c r="HB135" s="174"/>
      <c r="HC135" s="174"/>
      <c r="HD135" s="174"/>
      <c r="HE135" s="174"/>
      <c r="HF135" s="174"/>
      <c r="HG135" s="174"/>
      <c r="HH135" s="174"/>
      <c r="HI135" s="174"/>
      <c r="HJ135" s="174"/>
      <c r="HK135" s="174"/>
      <c r="HL135" s="174"/>
      <c r="HM135" s="174"/>
      <c r="HN135" s="174"/>
    </row>
    <row r="136" spans="1:222" ht="16.5" hidden="1" outlineLevel="1" thickBot="1" x14ac:dyDescent="0.3">
      <c r="A136" s="53">
        <v>131</v>
      </c>
      <c r="B136" s="56" t="str">
        <f>VLOOKUP(A136,Config!$A$8:$B$176,2,0)</f>
        <v>MATERIAL DE CONSUMO</v>
      </c>
      <c r="C136" s="57"/>
      <c r="D136" s="61"/>
      <c r="E136" s="174">
        <f>SUMIFS('C. a Pagar'!$G$7:$G$1048576,'C. a Pagar'!$D$7:$D$1048576,'FC 180'!$B136,'C. a Pagar'!$C$7:$C$1048576,'FC 180'!E$5)</f>
        <v>0</v>
      </c>
      <c r="F136" s="174">
        <f>SUMIFS('C. a Pagar'!$G$7:$G$1048576,'C. a Pagar'!$D$7:$D$1048576,'FC 180'!$B136,'C. a Pagar'!$C$7:$C$1048576,'FC 180'!F$5)</f>
        <v>0</v>
      </c>
      <c r="G136" s="174">
        <f>SUMIFS('C. a Pagar'!$G$7:$G$1048576,'C. a Pagar'!$D$7:$D$1048576,'FC 180'!$B136,'C. a Pagar'!$C$7:$C$1048576,'FC 180'!G$5)</f>
        <v>0</v>
      </c>
      <c r="H136" s="174">
        <f>SUMIFS('C. a Pagar'!$G$7:$G$1048576,'C. a Pagar'!$D$7:$D$1048576,'FC 180'!$B136,'C. a Pagar'!$C$7:$C$1048576,'FC 180'!H$5)</f>
        <v>0</v>
      </c>
      <c r="I136" s="174">
        <f>SUMIFS('C. a Pagar'!$G$7:$G$1048576,'C. a Pagar'!$D$7:$D$1048576,'FC 180'!$B136,'C. a Pagar'!$C$7:$C$1048576,'FC 180'!I$5)</f>
        <v>0</v>
      </c>
      <c r="J136" s="174">
        <f>SUMIFS('C. a Pagar'!$G$7:$G$1048576,'C. a Pagar'!$D$7:$D$1048576,'FC 180'!$B136,'C. a Pagar'!$C$7:$C$1048576,'FC 180'!J$5)</f>
        <v>0</v>
      </c>
      <c r="K136" s="174">
        <f>SUMIFS('C. a Pagar'!$G$7:$G$1048576,'C. a Pagar'!$D$7:$D$1048576,'FC 180'!$B136,'C. a Pagar'!$C$7:$C$1048576,'FC 180'!K$5)</f>
        <v>0</v>
      </c>
      <c r="L136" s="174">
        <f>SUMIFS('C. a Pagar'!$G$7:$G$1048576,'C. a Pagar'!$D$7:$D$1048576,'FC 180'!$B136,'C. a Pagar'!$C$7:$C$1048576,'FC 180'!L$5)</f>
        <v>0</v>
      </c>
      <c r="M136" s="174">
        <f>SUMIFS('C. a Pagar'!$G$7:$G$1048576,'C. a Pagar'!$D$7:$D$1048576,'FC 180'!$B136,'C. a Pagar'!$C$7:$C$1048576,'FC 180'!M$5)</f>
        <v>0</v>
      </c>
      <c r="N136" s="174">
        <f>SUMIFS('C. a Pagar'!$G$7:$G$1048576,'C. a Pagar'!$D$7:$D$1048576,'FC 180'!$B136,'C. a Pagar'!$C$7:$C$1048576,'FC 180'!N$5)</f>
        <v>0</v>
      </c>
      <c r="O136" s="174">
        <f>SUMIFS('C. a Pagar'!$G$7:$G$1048576,'C. a Pagar'!$D$7:$D$1048576,'FC 180'!$B136,'C. a Pagar'!$C$7:$C$1048576,'FC 180'!O$5)</f>
        <v>0</v>
      </c>
      <c r="P136" s="174">
        <f>SUMIFS('C. a Pagar'!$G$7:$G$1048576,'C. a Pagar'!$D$7:$D$1048576,'FC 180'!$B136,'C. a Pagar'!$C$7:$C$1048576,'FC 180'!P$5)</f>
        <v>0</v>
      </c>
      <c r="Q136" s="174">
        <f>SUMIFS('C. a Pagar'!$G$7:$G$1048576,'C. a Pagar'!$D$7:$D$1048576,'FC 180'!$B136,'C. a Pagar'!$C$7:$C$1048576,'FC 180'!Q$5)</f>
        <v>0</v>
      </c>
      <c r="R136" s="174">
        <f>SUMIFS('C. a Pagar'!$G$7:$G$1048576,'C. a Pagar'!$D$7:$D$1048576,'FC 180'!$B136,'C. a Pagar'!$C$7:$C$1048576,'FC 180'!R$5)</f>
        <v>0</v>
      </c>
      <c r="S136" s="174">
        <f>SUMIFS('C. a Pagar'!$G$7:$G$1048576,'C. a Pagar'!$D$7:$D$1048576,'FC 180'!$B136,'C. a Pagar'!$C$7:$C$1048576,'FC 180'!S$5)</f>
        <v>0</v>
      </c>
      <c r="T136" s="174">
        <f>SUMIFS('C. a Pagar'!$G$7:$G$1048576,'C. a Pagar'!$D$7:$D$1048576,'FC 180'!$B136,'C. a Pagar'!$C$7:$C$1048576,'FC 180'!T$5)</f>
        <v>0</v>
      </c>
      <c r="U136" s="174">
        <f>SUMIFS('C. a Pagar'!$G$7:$G$1048576,'C. a Pagar'!$D$7:$D$1048576,'FC 180'!$B136,'C. a Pagar'!$C$7:$C$1048576,'FC 180'!U$5)</f>
        <v>0</v>
      </c>
      <c r="V136" s="174">
        <f>SUMIFS('C. a Pagar'!$G$7:$G$1048576,'C. a Pagar'!$D$7:$D$1048576,'FC 180'!$B136,'C. a Pagar'!$C$7:$C$1048576,'FC 180'!V$5)</f>
        <v>0</v>
      </c>
      <c r="W136" s="174">
        <f>SUMIFS('C. a Pagar'!$G$7:$G$1048576,'C. a Pagar'!$D$7:$D$1048576,'FC 180'!$B136,'C. a Pagar'!$C$7:$C$1048576,'FC 180'!W$5)</f>
        <v>0</v>
      </c>
      <c r="X136" s="174">
        <f>SUMIFS('C. a Pagar'!$G$7:$G$1048576,'C. a Pagar'!$D$7:$D$1048576,'FC 180'!$B136,'C. a Pagar'!$C$7:$C$1048576,'FC 180'!X$5)</f>
        <v>0</v>
      </c>
      <c r="Y136" s="174">
        <f>SUMIFS('C. a Pagar'!$G$7:$G$1048576,'C. a Pagar'!$D$7:$D$1048576,'FC 180'!$B136,'C. a Pagar'!$C$7:$C$1048576,'FC 180'!Y$5)</f>
        <v>0</v>
      </c>
      <c r="Z136" s="174">
        <f>SUMIFS('C. a Pagar'!$G$7:$G$1048576,'C. a Pagar'!$D$7:$D$1048576,'FC 180'!$B136,'C. a Pagar'!$C$7:$C$1048576,'FC 180'!Z$5)</f>
        <v>0</v>
      </c>
      <c r="AA136" s="174">
        <f>SUMIFS('C. a Pagar'!$G$7:$G$1048576,'C. a Pagar'!$D$7:$D$1048576,'FC 180'!$B136,'C. a Pagar'!$C$7:$C$1048576,'FC 180'!AA$5)</f>
        <v>0</v>
      </c>
      <c r="AB136" s="174">
        <f>SUMIFS('C. a Pagar'!$G$7:$G$1048576,'C. a Pagar'!$D$7:$D$1048576,'FC 180'!$B136,'C. a Pagar'!$C$7:$C$1048576,'FC 180'!AB$5)</f>
        <v>0</v>
      </c>
      <c r="AC136" s="174">
        <f>SUMIFS('C. a Pagar'!$G$7:$G$1048576,'C. a Pagar'!$D$7:$D$1048576,'FC 180'!$B136,'C. a Pagar'!$C$7:$C$1048576,'FC 180'!AC$5)</f>
        <v>0</v>
      </c>
      <c r="AD136" s="174">
        <f>SUMIFS('C. a Pagar'!$G$7:$G$1048576,'C. a Pagar'!$D$7:$D$1048576,'FC 180'!$B136,'C. a Pagar'!$C$7:$C$1048576,'FC 180'!AD$5)</f>
        <v>0</v>
      </c>
      <c r="AE136" s="174">
        <f>SUMIFS('C. a Pagar'!$G$7:$G$1048576,'C. a Pagar'!$D$7:$D$1048576,'FC 180'!$B136,'C. a Pagar'!$C$7:$C$1048576,'FC 180'!AE$5)</f>
        <v>0</v>
      </c>
      <c r="AF136" s="174">
        <f>SUMIFS('C. a Pagar'!$G$7:$G$1048576,'C. a Pagar'!$D$7:$D$1048576,'FC 180'!$B136,'C. a Pagar'!$C$7:$C$1048576,'FC 180'!AF$5)</f>
        <v>0</v>
      </c>
      <c r="AG136" s="174">
        <f>SUMIFS('C. a Pagar'!$G$7:$G$1048576,'C. a Pagar'!$D$7:$D$1048576,'FC 180'!$B136,'C. a Pagar'!$C$7:$C$1048576,'FC 180'!AG$5)</f>
        <v>0</v>
      </c>
      <c r="AH136" s="174">
        <f>SUMIFS('C. a Pagar'!$G$7:$G$1048576,'C. a Pagar'!$D$7:$D$1048576,'FC 180'!$B136,'C. a Pagar'!$C$7:$C$1048576,'FC 180'!AH$5)</f>
        <v>0</v>
      </c>
      <c r="AI136" s="174">
        <f>SUMIFS('C. a Pagar'!$G$7:$G$1048576,'C. a Pagar'!$D$7:$D$1048576,'FC 180'!$B136,'C. a Pagar'!$C$7:$C$1048576,'FC 180'!AI$5)</f>
        <v>0</v>
      </c>
      <c r="AJ136" s="175">
        <f t="shared" si="178"/>
        <v>0</v>
      </c>
      <c r="AK136" s="174">
        <f>SUMIFS('C. a Pagar'!$G$7:$G$1048576,'C. a Pagar'!$D$7:$D$1048576,'FC 180'!$B136,'C. a Pagar'!$C$7:$C$1048576,'FC 180'!AK$5)</f>
        <v>0</v>
      </c>
      <c r="AL136" s="174">
        <f>SUMIFS('C. a Pagar'!$G$7:$G$1048576,'C. a Pagar'!$D$7:$D$1048576,'FC 180'!$B136,'C. a Pagar'!$C$7:$C$1048576,'FC 180'!AL$5)</f>
        <v>0</v>
      </c>
      <c r="AM136" s="174">
        <f>SUMIFS('C. a Pagar'!$G$7:$G$1048576,'C. a Pagar'!$D$7:$D$1048576,'FC 180'!$B136,'C. a Pagar'!$C$7:$C$1048576,'FC 180'!AM$5)</f>
        <v>0</v>
      </c>
      <c r="AN136" s="174">
        <f>SUMIFS('C. a Pagar'!$G$7:$G$1048576,'C. a Pagar'!$D$7:$D$1048576,'FC 180'!$B136,'C. a Pagar'!$C$7:$C$1048576,'FC 180'!AN$5)</f>
        <v>0</v>
      </c>
      <c r="AO136" s="174">
        <f>SUMIFS('C. a Pagar'!$G$7:$G$1048576,'C. a Pagar'!$D$7:$D$1048576,'FC 180'!$B136,'C. a Pagar'!$C$7:$C$1048576,'FC 180'!AO$5)</f>
        <v>0</v>
      </c>
      <c r="AP136" s="174">
        <f>SUMIFS('C. a Pagar'!$G$7:$G$1048576,'C. a Pagar'!$D$7:$D$1048576,'FC 180'!$B136,'C. a Pagar'!$C$7:$C$1048576,'FC 180'!AP$5)</f>
        <v>0</v>
      </c>
      <c r="AQ136" s="174">
        <f>SUMIFS('C. a Pagar'!$G$7:$G$1048576,'C. a Pagar'!$D$7:$D$1048576,'FC 180'!$B136,'C. a Pagar'!$C$7:$C$1048576,'FC 180'!AQ$5)</f>
        <v>0</v>
      </c>
      <c r="AR136" s="174">
        <f>SUMIFS('C. a Pagar'!$G$7:$G$1048576,'C. a Pagar'!$D$7:$D$1048576,'FC 180'!$B136,'C. a Pagar'!$C$7:$C$1048576,'FC 180'!AR$5)</f>
        <v>0</v>
      </c>
      <c r="AS136" s="174">
        <f>SUMIFS('C. a Pagar'!$G$7:$G$1048576,'C. a Pagar'!$D$7:$D$1048576,'FC 180'!$B136,'C. a Pagar'!$C$7:$C$1048576,'FC 180'!AS$5)</f>
        <v>0</v>
      </c>
      <c r="AT136" s="174">
        <f>SUMIFS('C. a Pagar'!$G$7:$G$1048576,'C. a Pagar'!$D$7:$D$1048576,'FC 180'!$B136,'C. a Pagar'!$C$7:$C$1048576,'FC 180'!AT$5)</f>
        <v>0</v>
      </c>
      <c r="AU136" s="174">
        <f>SUMIFS('C. a Pagar'!$G$7:$G$1048576,'C. a Pagar'!$D$7:$D$1048576,'FC 180'!$B136,'C. a Pagar'!$C$7:$C$1048576,'FC 180'!AU$5)</f>
        <v>0</v>
      </c>
      <c r="AV136" s="174">
        <f>SUMIFS('C. a Pagar'!$G$7:$G$1048576,'C. a Pagar'!$D$7:$D$1048576,'FC 180'!$B136,'C. a Pagar'!$C$7:$C$1048576,'FC 180'!AV$5)</f>
        <v>0</v>
      </c>
      <c r="AW136" s="174">
        <f>SUMIFS('C. a Pagar'!$G$7:$G$1048576,'C. a Pagar'!$D$7:$D$1048576,'FC 180'!$B136,'C. a Pagar'!$C$7:$C$1048576,'FC 180'!AW$5)</f>
        <v>0</v>
      </c>
      <c r="AX136" s="174">
        <f>SUMIFS('C. a Pagar'!$G$7:$G$1048576,'C. a Pagar'!$D$7:$D$1048576,'FC 180'!$B136,'C. a Pagar'!$C$7:$C$1048576,'FC 180'!AX$5)</f>
        <v>0</v>
      </c>
      <c r="AY136" s="174">
        <f>SUMIFS('C. a Pagar'!$G$7:$G$1048576,'C. a Pagar'!$D$7:$D$1048576,'FC 180'!$B136,'C. a Pagar'!$C$7:$C$1048576,'FC 180'!AY$5)</f>
        <v>0</v>
      </c>
      <c r="AZ136" s="174">
        <f>SUMIFS('C. a Pagar'!$G$7:$G$1048576,'C. a Pagar'!$D$7:$D$1048576,'FC 180'!$B136,'C. a Pagar'!$C$7:$C$1048576,'FC 180'!AZ$5)</f>
        <v>0</v>
      </c>
      <c r="BA136" s="174">
        <f>SUMIFS('C. a Pagar'!$G$7:$G$1048576,'C. a Pagar'!$D$7:$D$1048576,'FC 180'!$B136,'C. a Pagar'!$C$7:$C$1048576,'FC 180'!BA$5)</f>
        <v>0</v>
      </c>
      <c r="BB136" s="174">
        <f>SUMIFS('C. a Pagar'!$G$7:$G$1048576,'C. a Pagar'!$D$7:$D$1048576,'FC 180'!$B136,'C. a Pagar'!$C$7:$C$1048576,'FC 180'!BB$5)</f>
        <v>0</v>
      </c>
      <c r="BC136" s="174">
        <f>SUMIFS('C. a Pagar'!$G$7:$G$1048576,'C. a Pagar'!$D$7:$D$1048576,'FC 180'!$B136,'C. a Pagar'!$C$7:$C$1048576,'FC 180'!BC$5)</f>
        <v>0</v>
      </c>
      <c r="BD136" s="174">
        <f>SUMIFS('C. a Pagar'!$G$7:$G$1048576,'C. a Pagar'!$D$7:$D$1048576,'FC 180'!$B136,'C. a Pagar'!$C$7:$C$1048576,'FC 180'!BD$5)</f>
        <v>0</v>
      </c>
      <c r="BE136" s="174">
        <f>SUMIFS('C. a Pagar'!$G$7:$G$1048576,'C. a Pagar'!$D$7:$D$1048576,'FC 180'!$B136,'C. a Pagar'!$C$7:$C$1048576,'FC 180'!BE$5)</f>
        <v>0</v>
      </c>
      <c r="BF136" s="174">
        <f>SUMIFS('C. a Pagar'!$G$7:$G$1048576,'C. a Pagar'!$D$7:$D$1048576,'FC 180'!$B136,'C. a Pagar'!$C$7:$C$1048576,'FC 180'!BF$5)</f>
        <v>0</v>
      </c>
      <c r="BG136" s="174">
        <f>SUMIFS('C. a Pagar'!$G$7:$G$1048576,'C. a Pagar'!$D$7:$D$1048576,'FC 180'!$B136,'C. a Pagar'!$C$7:$C$1048576,'FC 180'!BG$5)</f>
        <v>0</v>
      </c>
      <c r="BH136" s="174">
        <f>SUMIFS('C. a Pagar'!$G$7:$G$1048576,'C. a Pagar'!$D$7:$D$1048576,'FC 180'!$B136,'C. a Pagar'!$C$7:$C$1048576,'FC 180'!BH$5)</f>
        <v>0</v>
      </c>
      <c r="BI136" s="174">
        <f>SUMIFS('C. a Pagar'!$G$7:$G$1048576,'C. a Pagar'!$D$7:$D$1048576,'FC 180'!$B136,'C. a Pagar'!$C$7:$C$1048576,'FC 180'!BI$5)</f>
        <v>0</v>
      </c>
      <c r="BJ136" s="174">
        <f>SUMIFS('C. a Pagar'!$G$7:$G$1048576,'C. a Pagar'!$D$7:$D$1048576,'FC 180'!$B136,'C. a Pagar'!$C$7:$C$1048576,'FC 180'!BJ$5)</f>
        <v>0</v>
      </c>
      <c r="BK136" s="174">
        <f>SUMIFS('C. a Pagar'!$G$7:$G$1048576,'C. a Pagar'!$D$7:$D$1048576,'FC 180'!$B136,'C. a Pagar'!$C$7:$C$1048576,'FC 180'!BK$5)</f>
        <v>0</v>
      </c>
      <c r="BL136" s="174">
        <f>SUMIFS('C. a Pagar'!$G$7:$G$1048576,'C. a Pagar'!$D$7:$D$1048576,'FC 180'!$B136,'C. a Pagar'!$C$7:$C$1048576,'FC 180'!BL$5)</f>
        <v>0</v>
      </c>
      <c r="BM136" s="174">
        <f>SUMIFS('C. a Pagar'!$G$7:$G$1048576,'C. a Pagar'!$D$7:$D$1048576,'FC 180'!$B136,'C. a Pagar'!$C$7:$C$1048576,'FC 180'!BM$5)</f>
        <v>0</v>
      </c>
      <c r="BN136" s="174">
        <f>SUMIFS('C. a Pagar'!$G$7:$G$1048576,'C. a Pagar'!$D$7:$D$1048576,'FC 180'!$B136,'C. a Pagar'!$C$7:$C$1048576,'FC 180'!BN$5)</f>
        <v>0</v>
      </c>
      <c r="BO136" s="175">
        <f t="shared" si="179"/>
        <v>0</v>
      </c>
      <c r="BP136" s="174"/>
      <c r="BQ136" s="174"/>
      <c r="BR136" s="174"/>
      <c r="BS136" s="174"/>
      <c r="BT136" s="174"/>
      <c r="BU136" s="174"/>
      <c r="BV136" s="174"/>
      <c r="BW136" s="174"/>
      <c r="BX136" s="174"/>
      <c r="BY136" s="174"/>
      <c r="BZ136" s="174"/>
      <c r="CA136" s="174"/>
      <c r="CB136" s="174"/>
      <c r="CC136" s="174"/>
      <c r="CD136" s="174"/>
      <c r="CE136" s="174"/>
      <c r="CF136" s="174"/>
      <c r="CG136" s="174"/>
      <c r="CH136" s="174"/>
      <c r="CI136" s="174"/>
      <c r="CJ136" s="174"/>
      <c r="CK136" s="174"/>
      <c r="CL136" s="174"/>
      <c r="CM136" s="174"/>
      <c r="CN136" s="174"/>
      <c r="CO136" s="174"/>
      <c r="CP136" s="174"/>
      <c r="CQ136" s="174"/>
      <c r="CR136" s="174"/>
      <c r="CS136" s="174"/>
      <c r="CT136" s="174"/>
      <c r="CU136" s="175">
        <f t="shared" si="180"/>
        <v>0</v>
      </c>
      <c r="CV136" s="174"/>
      <c r="CW136" s="174"/>
      <c r="CX136" s="174"/>
      <c r="CY136" s="174"/>
      <c r="CZ136" s="174"/>
      <c r="DA136" s="174"/>
      <c r="DB136" s="174"/>
      <c r="DC136" s="174"/>
      <c r="DD136" s="174"/>
      <c r="DE136" s="174"/>
      <c r="DF136" s="174"/>
      <c r="DG136" s="174"/>
      <c r="DH136" s="174"/>
      <c r="DI136" s="174"/>
      <c r="DJ136" s="174"/>
      <c r="DK136" s="174"/>
      <c r="DL136" s="174"/>
      <c r="DM136" s="174"/>
      <c r="DN136" s="174"/>
      <c r="DO136" s="174"/>
      <c r="DP136" s="174"/>
      <c r="DQ136" s="174"/>
      <c r="DR136" s="174"/>
      <c r="DS136" s="174"/>
      <c r="DT136" s="174"/>
      <c r="DU136" s="174"/>
      <c r="DV136" s="174"/>
      <c r="DW136" s="174"/>
      <c r="DX136" s="174"/>
      <c r="DY136" s="174"/>
      <c r="DZ136" s="174"/>
      <c r="EA136" s="175">
        <f t="shared" si="181"/>
        <v>0</v>
      </c>
      <c r="EB136" s="174"/>
      <c r="EC136" s="174"/>
      <c r="ED136" s="174"/>
      <c r="EE136" s="174"/>
      <c r="EF136" s="174"/>
      <c r="EG136" s="174"/>
      <c r="EH136" s="174"/>
      <c r="EI136" s="174"/>
      <c r="EJ136" s="174"/>
      <c r="EK136" s="174"/>
      <c r="EL136" s="174"/>
      <c r="EM136" s="174"/>
      <c r="EN136" s="174"/>
      <c r="EO136" s="174"/>
      <c r="EP136" s="174"/>
      <c r="EQ136" s="174"/>
      <c r="ER136" s="174"/>
      <c r="ES136" s="174"/>
      <c r="ET136" s="174"/>
      <c r="EU136" s="174"/>
      <c r="EV136" s="174"/>
      <c r="EW136" s="174"/>
      <c r="EX136" s="174"/>
      <c r="EY136" s="174"/>
      <c r="EZ136" s="174"/>
      <c r="FA136" s="174"/>
      <c r="FB136" s="174"/>
      <c r="FC136" s="174"/>
      <c r="FD136" s="175">
        <f t="shared" si="182"/>
        <v>0</v>
      </c>
      <c r="FE136" s="174"/>
      <c r="FF136" s="174"/>
      <c r="FG136" s="174"/>
      <c r="FH136" s="174"/>
      <c r="FI136" s="174"/>
      <c r="FJ136" s="174"/>
      <c r="FK136" s="174"/>
      <c r="FL136" s="174"/>
      <c r="FM136" s="174"/>
      <c r="FN136" s="174"/>
      <c r="FO136" s="174"/>
      <c r="FP136" s="174"/>
      <c r="FQ136" s="174"/>
      <c r="FR136" s="174"/>
      <c r="FS136" s="174"/>
      <c r="FT136" s="174"/>
      <c r="FU136" s="174"/>
      <c r="FV136" s="174"/>
      <c r="FW136" s="174"/>
      <c r="FX136" s="174"/>
      <c r="FY136" s="174"/>
      <c r="FZ136" s="174"/>
      <c r="GA136" s="174"/>
      <c r="GB136" s="174"/>
      <c r="GC136" s="174"/>
      <c r="GD136" s="174"/>
      <c r="GE136" s="174"/>
      <c r="GF136" s="174"/>
      <c r="GG136" s="174"/>
      <c r="GH136" s="174"/>
      <c r="GI136" s="174"/>
      <c r="GJ136" s="175">
        <f t="shared" si="183"/>
        <v>0</v>
      </c>
      <c r="GK136" s="174"/>
      <c r="GL136" s="174"/>
      <c r="GM136" s="174"/>
      <c r="GN136" s="174"/>
      <c r="GO136" s="174"/>
      <c r="GP136" s="174"/>
      <c r="GQ136" s="174"/>
      <c r="GR136" s="174"/>
      <c r="GS136" s="174"/>
      <c r="GT136" s="174"/>
      <c r="GU136" s="174"/>
      <c r="GV136" s="174"/>
      <c r="GW136" s="174"/>
      <c r="GX136" s="174"/>
      <c r="GY136" s="174"/>
      <c r="GZ136" s="174"/>
      <c r="HA136" s="174"/>
      <c r="HB136" s="174"/>
      <c r="HC136" s="174"/>
      <c r="HD136" s="174"/>
      <c r="HE136" s="174"/>
      <c r="HF136" s="174"/>
      <c r="HG136" s="174"/>
      <c r="HH136" s="174"/>
      <c r="HI136" s="174"/>
      <c r="HJ136" s="174"/>
      <c r="HK136" s="174"/>
      <c r="HL136" s="174"/>
      <c r="HM136" s="174"/>
      <c r="HN136" s="174"/>
    </row>
    <row r="137" spans="1:222" ht="16.5" hidden="1" outlineLevel="1" thickBot="1" x14ac:dyDescent="0.3">
      <c r="A137" s="53">
        <v>132</v>
      </c>
      <c r="B137" s="56" t="str">
        <f>VLOOKUP(A137,Config!$A$8:$B$176,2,0)</f>
        <v>MATERIAL DE COPA E COZINHA</v>
      </c>
      <c r="C137" s="57"/>
      <c r="D137" s="61"/>
      <c r="E137" s="174">
        <f>SUMIFS('C. a Pagar'!$G$7:$G$1048576,'C. a Pagar'!$D$7:$D$1048576,'FC 180'!$B137,'C. a Pagar'!$C$7:$C$1048576,'FC 180'!E$5)</f>
        <v>0</v>
      </c>
      <c r="F137" s="174">
        <f>SUMIFS('C. a Pagar'!$G$7:$G$1048576,'C. a Pagar'!$D$7:$D$1048576,'FC 180'!$B137,'C. a Pagar'!$C$7:$C$1048576,'FC 180'!F$5)</f>
        <v>0</v>
      </c>
      <c r="G137" s="174">
        <f>SUMIFS('C. a Pagar'!$G$7:$G$1048576,'C. a Pagar'!$D$7:$D$1048576,'FC 180'!$B137,'C. a Pagar'!$C$7:$C$1048576,'FC 180'!G$5)</f>
        <v>0</v>
      </c>
      <c r="H137" s="174">
        <f>SUMIFS('C. a Pagar'!$G$7:$G$1048576,'C. a Pagar'!$D$7:$D$1048576,'FC 180'!$B137,'C. a Pagar'!$C$7:$C$1048576,'FC 180'!H$5)</f>
        <v>0</v>
      </c>
      <c r="I137" s="174">
        <f>SUMIFS('C. a Pagar'!$G$7:$G$1048576,'C. a Pagar'!$D$7:$D$1048576,'FC 180'!$B137,'C. a Pagar'!$C$7:$C$1048576,'FC 180'!I$5)</f>
        <v>0</v>
      </c>
      <c r="J137" s="174">
        <f>SUMIFS('C. a Pagar'!$G$7:$G$1048576,'C. a Pagar'!$D$7:$D$1048576,'FC 180'!$B137,'C. a Pagar'!$C$7:$C$1048576,'FC 180'!J$5)</f>
        <v>0</v>
      </c>
      <c r="K137" s="174">
        <f>SUMIFS('C. a Pagar'!$G$7:$G$1048576,'C. a Pagar'!$D$7:$D$1048576,'FC 180'!$B137,'C. a Pagar'!$C$7:$C$1048576,'FC 180'!K$5)</f>
        <v>0</v>
      </c>
      <c r="L137" s="174">
        <f>SUMIFS('C. a Pagar'!$G$7:$G$1048576,'C. a Pagar'!$D$7:$D$1048576,'FC 180'!$B137,'C. a Pagar'!$C$7:$C$1048576,'FC 180'!L$5)</f>
        <v>0</v>
      </c>
      <c r="M137" s="174">
        <f>SUMIFS('C. a Pagar'!$G$7:$G$1048576,'C. a Pagar'!$D$7:$D$1048576,'FC 180'!$B137,'C. a Pagar'!$C$7:$C$1048576,'FC 180'!M$5)</f>
        <v>0</v>
      </c>
      <c r="N137" s="174">
        <f>SUMIFS('C. a Pagar'!$G$7:$G$1048576,'C. a Pagar'!$D$7:$D$1048576,'FC 180'!$B137,'C. a Pagar'!$C$7:$C$1048576,'FC 180'!N$5)</f>
        <v>0</v>
      </c>
      <c r="O137" s="174">
        <f>SUMIFS('C. a Pagar'!$G$7:$G$1048576,'C. a Pagar'!$D$7:$D$1048576,'FC 180'!$B137,'C. a Pagar'!$C$7:$C$1048576,'FC 180'!O$5)</f>
        <v>0</v>
      </c>
      <c r="P137" s="174">
        <f>SUMIFS('C. a Pagar'!$G$7:$G$1048576,'C. a Pagar'!$D$7:$D$1048576,'FC 180'!$B137,'C. a Pagar'!$C$7:$C$1048576,'FC 180'!P$5)</f>
        <v>0</v>
      </c>
      <c r="Q137" s="174">
        <f>SUMIFS('C. a Pagar'!$G$7:$G$1048576,'C. a Pagar'!$D$7:$D$1048576,'FC 180'!$B137,'C. a Pagar'!$C$7:$C$1048576,'FC 180'!Q$5)</f>
        <v>0</v>
      </c>
      <c r="R137" s="174">
        <f>SUMIFS('C. a Pagar'!$G$7:$G$1048576,'C. a Pagar'!$D$7:$D$1048576,'FC 180'!$B137,'C. a Pagar'!$C$7:$C$1048576,'FC 180'!R$5)</f>
        <v>0</v>
      </c>
      <c r="S137" s="174">
        <f>SUMIFS('C. a Pagar'!$G$7:$G$1048576,'C. a Pagar'!$D$7:$D$1048576,'FC 180'!$B137,'C. a Pagar'!$C$7:$C$1048576,'FC 180'!S$5)</f>
        <v>0</v>
      </c>
      <c r="T137" s="174">
        <f>SUMIFS('C. a Pagar'!$G$7:$G$1048576,'C. a Pagar'!$D$7:$D$1048576,'FC 180'!$B137,'C. a Pagar'!$C$7:$C$1048576,'FC 180'!T$5)</f>
        <v>0</v>
      </c>
      <c r="U137" s="174">
        <f>SUMIFS('C. a Pagar'!$G$7:$G$1048576,'C. a Pagar'!$D$7:$D$1048576,'FC 180'!$B137,'C. a Pagar'!$C$7:$C$1048576,'FC 180'!U$5)</f>
        <v>0</v>
      </c>
      <c r="V137" s="174">
        <f>SUMIFS('C. a Pagar'!$G$7:$G$1048576,'C. a Pagar'!$D$7:$D$1048576,'FC 180'!$B137,'C. a Pagar'!$C$7:$C$1048576,'FC 180'!V$5)</f>
        <v>0</v>
      </c>
      <c r="W137" s="174">
        <f>SUMIFS('C. a Pagar'!$G$7:$G$1048576,'C. a Pagar'!$D$7:$D$1048576,'FC 180'!$B137,'C. a Pagar'!$C$7:$C$1048576,'FC 180'!W$5)</f>
        <v>0</v>
      </c>
      <c r="X137" s="174">
        <f>SUMIFS('C. a Pagar'!$G$7:$G$1048576,'C. a Pagar'!$D$7:$D$1048576,'FC 180'!$B137,'C. a Pagar'!$C$7:$C$1048576,'FC 180'!X$5)</f>
        <v>0</v>
      </c>
      <c r="Y137" s="174">
        <f>SUMIFS('C. a Pagar'!$G$7:$G$1048576,'C. a Pagar'!$D$7:$D$1048576,'FC 180'!$B137,'C. a Pagar'!$C$7:$C$1048576,'FC 180'!Y$5)</f>
        <v>0</v>
      </c>
      <c r="Z137" s="174">
        <f>SUMIFS('C. a Pagar'!$G$7:$G$1048576,'C. a Pagar'!$D$7:$D$1048576,'FC 180'!$B137,'C. a Pagar'!$C$7:$C$1048576,'FC 180'!Z$5)</f>
        <v>0</v>
      </c>
      <c r="AA137" s="174">
        <f>SUMIFS('C. a Pagar'!$G$7:$G$1048576,'C. a Pagar'!$D$7:$D$1048576,'FC 180'!$B137,'C. a Pagar'!$C$7:$C$1048576,'FC 180'!AA$5)</f>
        <v>0</v>
      </c>
      <c r="AB137" s="174">
        <f>SUMIFS('C. a Pagar'!$G$7:$G$1048576,'C. a Pagar'!$D$7:$D$1048576,'FC 180'!$B137,'C. a Pagar'!$C$7:$C$1048576,'FC 180'!AB$5)</f>
        <v>0</v>
      </c>
      <c r="AC137" s="174">
        <f>SUMIFS('C. a Pagar'!$G$7:$G$1048576,'C. a Pagar'!$D$7:$D$1048576,'FC 180'!$B137,'C. a Pagar'!$C$7:$C$1048576,'FC 180'!AC$5)</f>
        <v>0</v>
      </c>
      <c r="AD137" s="174">
        <f>SUMIFS('C. a Pagar'!$G$7:$G$1048576,'C. a Pagar'!$D$7:$D$1048576,'FC 180'!$B137,'C. a Pagar'!$C$7:$C$1048576,'FC 180'!AD$5)</f>
        <v>0</v>
      </c>
      <c r="AE137" s="174">
        <f>SUMIFS('C. a Pagar'!$G$7:$G$1048576,'C. a Pagar'!$D$7:$D$1048576,'FC 180'!$B137,'C. a Pagar'!$C$7:$C$1048576,'FC 180'!AE$5)</f>
        <v>0</v>
      </c>
      <c r="AF137" s="174">
        <f>SUMIFS('C. a Pagar'!$G$7:$G$1048576,'C. a Pagar'!$D$7:$D$1048576,'FC 180'!$B137,'C. a Pagar'!$C$7:$C$1048576,'FC 180'!AF$5)</f>
        <v>0</v>
      </c>
      <c r="AG137" s="174">
        <f>SUMIFS('C. a Pagar'!$G$7:$G$1048576,'C. a Pagar'!$D$7:$D$1048576,'FC 180'!$B137,'C. a Pagar'!$C$7:$C$1048576,'FC 180'!AG$5)</f>
        <v>0</v>
      </c>
      <c r="AH137" s="174">
        <f>SUMIFS('C. a Pagar'!$G$7:$G$1048576,'C. a Pagar'!$D$7:$D$1048576,'FC 180'!$B137,'C. a Pagar'!$C$7:$C$1048576,'FC 180'!AH$5)</f>
        <v>0</v>
      </c>
      <c r="AI137" s="174">
        <f>SUMIFS('C. a Pagar'!$G$7:$G$1048576,'C. a Pagar'!$D$7:$D$1048576,'FC 180'!$B137,'C. a Pagar'!$C$7:$C$1048576,'FC 180'!AI$5)</f>
        <v>0</v>
      </c>
      <c r="AJ137" s="175">
        <f t="shared" si="178"/>
        <v>0</v>
      </c>
      <c r="AK137" s="174">
        <f>SUMIFS('C. a Pagar'!$G$7:$G$1048576,'C. a Pagar'!$D$7:$D$1048576,'FC 180'!$B137,'C. a Pagar'!$C$7:$C$1048576,'FC 180'!AK$5)</f>
        <v>0</v>
      </c>
      <c r="AL137" s="174">
        <f>SUMIFS('C. a Pagar'!$G$7:$G$1048576,'C. a Pagar'!$D$7:$D$1048576,'FC 180'!$B137,'C. a Pagar'!$C$7:$C$1048576,'FC 180'!AL$5)</f>
        <v>0</v>
      </c>
      <c r="AM137" s="174">
        <f>SUMIFS('C. a Pagar'!$G$7:$G$1048576,'C. a Pagar'!$D$7:$D$1048576,'FC 180'!$B137,'C. a Pagar'!$C$7:$C$1048576,'FC 180'!AM$5)</f>
        <v>0</v>
      </c>
      <c r="AN137" s="174">
        <f>SUMIFS('C. a Pagar'!$G$7:$G$1048576,'C. a Pagar'!$D$7:$D$1048576,'FC 180'!$B137,'C. a Pagar'!$C$7:$C$1048576,'FC 180'!AN$5)</f>
        <v>0</v>
      </c>
      <c r="AO137" s="174">
        <f>SUMIFS('C. a Pagar'!$G$7:$G$1048576,'C. a Pagar'!$D$7:$D$1048576,'FC 180'!$B137,'C. a Pagar'!$C$7:$C$1048576,'FC 180'!AO$5)</f>
        <v>0</v>
      </c>
      <c r="AP137" s="174">
        <f>SUMIFS('C. a Pagar'!$G$7:$G$1048576,'C. a Pagar'!$D$7:$D$1048576,'FC 180'!$B137,'C. a Pagar'!$C$7:$C$1048576,'FC 180'!AP$5)</f>
        <v>0</v>
      </c>
      <c r="AQ137" s="174">
        <f>SUMIFS('C. a Pagar'!$G$7:$G$1048576,'C. a Pagar'!$D$7:$D$1048576,'FC 180'!$B137,'C. a Pagar'!$C$7:$C$1048576,'FC 180'!AQ$5)</f>
        <v>0</v>
      </c>
      <c r="AR137" s="174">
        <f>SUMIFS('C. a Pagar'!$G$7:$G$1048576,'C. a Pagar'!$D$7:$D$1048576,'FC 180'!$B137,'C. a Pagar'!$C$7:$C$1048576,'FC 180'!AR$5)</f>
        <v>0</v>
      </c>
      <c r="AS137" s="174">
        <f>SUMIFS('C. a Pagar'!$G$7:$G$1048576,'C. a Pagar'!$D$7:$D$1048576,'FC 180'!$B137,'C. a Pagar'!$C$7:$C$1048576,'FC 180'!AS$5)</f>
        <v>0</v>
      </c>
      <c r="AT137" s="174">
        <f>SUMIFS('C. a Pagar'!$G$7:$G$1048576,'C. a Pagar'!$D$7:$D$1048576,'FC 180'!$B137,'C. a Pagar'!$C$7:$C$1048576,'FC 180'!AT$5)</f>
        <v>0</v>
      </c>
      <c r="AU137" s="174">
        <f>SUMIFS('C. a Pagar'!$G$7:$G$1048576,'C. a Pagar'!$D$7:$D$1048576,'FC 180'!$B137,'C. a Pagar'!$C$7:$C$1048576,'FC 180'!AU$5)</f>
        <v>0</v>
      </c>
      <c r="AV137" s="174">
        <f>SUMIFS('C. a Pagar'!$G$7:$G$1048576,'C. a Pagar'!$D$7:$D$1048576,'FC 180'!$B137,'C. a Pagar'!$C$7:$C$1048576,'FC 180'!AV$5)</f>
        <v>0</v>
      </c>
      <c r="AW137" s="174">
        <f>SUMIFS('C. a Pagar'!$G$7:$G$1048576,'C. a Pagar'!$D$7:$D$1048576,'FC 180'!$B137,'C. a Pagar'!$C$7:$C$1048576,'FC 180'!AW$5)</f>
        <v>0</v>
      </c>
      <c r="AX137" s="174">
        <f>SUMIFS('C. a Pagar'!$G$7:$G$1048576,'C. a Pagar'!$D$7:$D$1048576,'FC 180'!$B137,'C. a Pagar'!$C$7:$C$1048576,'FC 180'!AX$5)</f>
        <v>0</v>
      </c>
      <c r="AY137" s="174">
        <f>SUMIFS('C. a Pagar'!$G$7:$G$1048576,'C. a Pagar'!$D$7:$D$1048576,'FC 180'!$B137,'C. a Pagar'!$C$7:$C$1048576,'FC 180'!AY$5)</f>
        <v>0</v>
      </c>
      <c r="AZ137" s="174">
        <f>SUMIFS('C. a Pagar'!$G$7:$G$1048576,'C. a Pagar'!$D$7:$D$1048576,'FC 180'!$B137,'C. a Pagar'!$C$7:$C$1048576,'FC 180'!AZ$5)</f>
        <v>0</v>
      </c>
      <c r="BA137" s="174">
        <f>SUMIFS('C. a Pagar'!$G$7:$G$1048576,'C. a Pagar'!$D$7:$D$1048576,'FC 180'!$B137,'C. a Pagar'!$C$7:$C$1048576,'FC 180'!BA$5)</f>
        <v>0</v>
      </c>
      <c r="BB137" s="174">
        <f>SUMIFS('C. a Pagar'!$G$7:$G$1048576,'C. a Pagar'!$D$7:$D$1048576,'FC 180'!$B137,'C. a Pagar'!$C$7:$C$1048576,'FC 180'!BB$5)</f>
        <v>0</v>
      </c>
      <c r="BC137" s="174">
        <f>SUMIFS('C. a Pagar'!$G$7:$G$1048576,'C. a Pagar'!$D$7:$D$1048576,'FC 180'!$B137,'C. a Pagar'!$C$7:$C$1048576,'FC 180'!BC$5)</f>
        <v>0</v>
      </c>
      <c r="BD137" s="174">
        <f>SUMIFS('C. a Pagar'!$G$7:$G$1048576,'C. a Pagar'!$D$7:$D$1048576,'FC 180'!$B137,'C. a Pagar'!$C$7:$C$1048576,'FC 180'!BD$5)</f>
        <v>0</v>
      </c>
      <c r="BE137" s="174">
        <f>SUMIFS('C. a Pagar'!$G$7:$G$1048576,'C. a Pagar'!$D$7:$D$1048576,'FC 180'!$B137,'C. a Pagar'!$C$7:$C$1048576,'FC 180'!BE$5)</f>
        <v>0</v>
      </c>
      <c r="BF137" s="174">
        <f>SUMIFS('C. a Pagar'!$G$7:$G$1048576,'C. a Pagar'!$D$7:$D$1048576,'FC 180'!$B137,'C. a Pagar'!$C$7:$C$1048576,'FC 180'!BF$5)</f>
        <v>0</v>
      </c>
      <c r="BG137" s="174">
        <f>SUMIFS('C. a Pagar'!$G$7:$G$1048576,'C. a Pagar'!$D$7:$D$1048576,'FC 180'!$B137,'C. a Pagar'!$C$7:$C$1048576,'FC 180'!BG$5)</f>
        <v>0</v>
      </c>
      <c r="BH137" s="174">
        <f>SUMIFS('C. a Pagar'!$G$7:$G$1048576,'C. a Pagar'!$D$7:$D$1048576,'FC 180'!$B137,'C. a Pagar'!$C$7:$C$1048576,'FC 180'!BH$5)</f>
        <v>0</v>
      </c>
      <c r="BI137" s="174">
        <f>SUMIFS('C. a Pagar'!$G$7:$G$1048576,'C. a Pagar'!$D$7:$D$1048576,'FC 180'!$B137,'C. a Pagar'!$C$7:$C$1048576,'FC 180'!BI$5)</f>
        <v>0</v>
      </c>
      <c r="BJ137" s="174">
        <f>SUMIFS('C. a Pagar'!$G$7:$G$1048576,'C. a Pagar'!$D$7:$D$1048576,'FC 180'!$B137,'C. a Pagar'!$C$7:$C$1048576,'FC 180'!BJ$5)</f>
        <v>0</v>
      </c>
      <c r="BK137" s="174">
        <f>SUMIFS('C. a Pagar'!$G$7:$G$1048576,'C. a Pagar'!$D$7:$D$1048576,'FC 180'!$B137,'C. a Pagar'!$C$7:$C$1048576,'FC 180'!BK$5)</f>
        <v>0</v>
      </c>
      <c r="BL137" s="174">
        <f>SUMIFS('C. a Pagar'!$G$7:$G$1048576,'C. a Pagar'!$D$7:$D$1048576,'FC 180'!$B137,'C. a Pagar'!$C$7:$C$1048576,'FC 180'!BL$5)</f>
        <v>0</v>
      </c>
      <c r="BM137" s="174">
        <f>SUMIFS('C. a Pagar'!$G$7:$G$1048576,'C. a Pagar'!$D$7:$D$1048576,'FC 180'!$B137,'C. a Pagar'!$C$7:$C$1048576,'FC 180'!BM$5)</f>
        <v>0</v>
      </c>
      <c r="BN137" s="174">
        <f>SUMIFS('C. a Pagar'!$G$7:$G$1048576,'C. a Pagar'!$D$7:$D$1048576,'FC 180'!$B137,'C. a Pagar'!$C$7:$C$1048576,'FC 180'!BN$5)</f>
        <v>0</v>
      </c>
      <c r="BO137" s="175">
        <f t="shared" si="179"/>
        <v>0</v>
      </c>
      <c r="BP137" s="174"/>
      <c r="BQ137" s="174"/>
      <c r="BR137" s="174"/>
      <c r="BS137" s="174"/>
      <c r="BT137" s="174"/>
      <c r="BU137" s="174"/>
      <c r="BV137" s="174"/>
      <c r="BW137" s="174"/>
      <c r="BX137" s="174"/>
      <c r="BY137" s="174"/>
      <c r="BZ137" s="174"/>
      <c r="CA137" s="174"/>
      <c r="CB137" s="174"/>
      <c r="CC137" s="174"/>
      <c r="CD137" s="174"/>
      <c r="CE137" s="174"/>
      <c r="CF137" s="174"/>
      <c r="CG137" s="174"/>
      <c r="CH137" s="174"/>
      <c r="CI137" s="174"/>
      <c r="CJ137" s="174"/>
      <c r="CK137" s="174"/>
      <c r="CL137" s="174"/>
      <c r="CM137" s="174"/>
      <c r="CN137" s="174"/>
      <c r="CO137" s="174"/>
      <c r="CP137" s="174"/>
      <c r="CQ137" s="174"/>
      <c r="CR137" s="174"/>
      <c r="CS137" s="174"/>
      <c r="CT137" s="174"/>
      <c r="CU137" s="175">
        <f t="shared" si="180"/>
        <v>0</v>
      </c>
      <c r="CV137" s="174"/>
      <c r="CW137" s="174"/>
      <c r="CX137" s="174"/>
      <c r="CY137" s="174"/>
      <c r="CZ137" s="174"/>
      <c r="DA137" s="174"/>
      <c r="DB137" s="174"/>
      <c r="DC137" s="174"/>
      <c r="DD137" s="174"/>
      <c r="DE137" s="174"/>
      <c r="DF137" s="174"/>
      <c r="DG137" s="174"/>
      <c r="DH137" s="174"/>
      <c r="DI137" s="174"/>
      <c r="DJ137" s="174"/>
      <c r="DK137" s="174"/>
      <c r="DL137" s="174"/>
      <c r="DM137" s="174"/>
      <c r="DN137" s="174"/>
      <c r="DO137" s="174"/>
      <c r="DP137" s="174"/>
      <c r="DQ137" s="174"/>
      <c r="DR137" s="174"/>
      <c r="DS137" s="174"/>
      <c r="DT137" s="174"/>
      <c r="DU137" s="174"/>
      <c r="DV137" s="174"/>
      <c r="DW137" s="174"/>
      <c r="DX137" s="174"/>
      <c r="DY137" s="174"/>
      <c r="DZ137" s="174"/>
      <c r="EA137" s="175">
        <f t="shared" si="181"/>
        <v>0</v>
      </c>
      <c r="EB137" s="174"/>
      <c r="EC137" s="174"/>
      <c r="ED137" s="174"/>
      <c r="EE137" s="174"/>
      <c r="EF137" s="174"/>
      <c r="EG137" s="174"/>
      <c r="EH137" s="174"/>
      <c r="EI137" s="174"/>
      <c r="EJ137" s="174"/>
      <c r="EK137" s="174"/>
      <c r="EL137" s="174"/>
      <c r="EM137" s="174"/>
      <c r="EN137" s="174"/>
      <c r="EO137" s="174"/>
      <c r="EP137" s="174"/>
      <c r="EQ137" s="174"/>
      <c r="ER137" s="174"/>
      <c r="ES137" s="174"/>
      <c r="ET137" s="174"/>
      <c r="EU137" s="174"/>
      <c r="EV137" s="174"/>
      <c r="EW137" s="174"/>
      <c r="EX137" s="174"/>
      <c r="EY137" s="174"/>
      <c r="EZ137" s="174"/>
      <c r="FA137" s="174"/>
      <c r="FB137" s="174"/>
      <c r="FC137" s="174"/>
      <c r="FD137" s="175">
        <f t="shared" si="182"/>
        <v>0</v>
      </c>
      <c r="FE137" s="174"/>
      <c r="FF137" s="174"/>
      <c r="FG137" s="174"/>
      <c r="FH137" s="174"/>
      <c r="FI137" s="174"/>
      <c r="FJ137" s="174"/>
      <c r="FK137" s="174"/>
      <c r="FL137" s="174"/>
      <c r="FM137" s="174"/>
      <c r="FN137" s="174"/>
      <c r="FO137" s="174"/>
      <c r="FP137" s="174"/>
      <c r="FQ137" s="174"/>
      <c r="FR137" s="174"/>
      <c r="FS137" s="174"/>
      <c r="FT137" s="174"/>
      <c r="FU137" s="174"/>
      <c r="FV137" s="174"/>
      <c r="FW137" s="174"/>
      <c r="FX137" s="174"/>
      <c r="FY137" s="174"/>
      <c r="FZ137" s="174"/>
      <c r="GA137" s="174"/>
      <c r="GB137" s="174"/>
      <c r="GC137" s="174"/>
      <c r="GD137" s="174"/>
      <c r="GE137" s="174"/>
      <c r="GF137" s="174"/>
      <c r="GG137" s="174"/>
      <c r="GH137" s="174"/>
      <c r="GI137" s="174"/>
      <c r="GJ137" s="175">
        <f t="shared" si="183"/>
        <v>0</v>
      </c>
      <c r="GK137" s="174"/>
      <c r="GL137" s="174"/>
      <c r="GM137" s="174"/>
      <c r="GN137" s="174"/>
      <c r="GO137" s="174"/>
      <c r="GP137" s="174"/>
      <c r="GQ137" s="174"/>
      <c r="GR137" s="174"/>
      <c r="GS137" s="174"/>
      <c r="GT137" s="174"/>
      <c r="GU137" s="174"/>
      <c r="GV137" s="174"/>
      <c r="GW137" s="174"/>
      <c r="GX137" s="174"/>
      <c r="GY137" s="174"/>
      <c r="GZ137" s="174"/>
      <c r="HA137" s="174"/>
      <c r="HB137" s="174"/>
      <c r="HC137" s="174"/>
      <c r="HD137" s="174"/>
      <c r="HE137" s="174"/>
      <c r="HF137" s="174"/>
      <c r="HG137" s="174"/>
      <c r="HH137" s="174"/>
      <c r="HI137" s="174"/>
      <c r="HJ137" s="174"/>
      <c r="HK137" s="174"/>
      <c r="HL137" s="174"/>
      <c r="HM137" s="174"/>
      <c r="HN137" s="174"/>
    </row>
    <row r="138" spans="1:222" ht="16.5" hidden="1" outlineLevel="1" thickBot="1" x14ac:dyDescent="0.3">
      <c r="A138" s="53">
        <v>133</v>
      </c>
      <c r="B138" s="56" t="str">
        <f>VLOOKUP(A138,Config!$A$8:$B$176,2,0)</f>
        <v>MATERIAL DE LIMPEZA</v>
      </c>
      <c r="C138" s="57"/>
      <c r="D138" s="61"/>
      <c r="E138" s="174">
        <f>SUMIFS('C. a Pagar'!$G$7:$G$1048576,'C. a Pagar'!$D$7:$D$1048576,'FC 180'!$B138,'C. a Pagar'!$C$7:$C$1048576,'FC 180'!E$5)</f>
        <v>0</v>
      </c>
      <c r="F138" s="174">
        <f>SUMIFS('C. a Pagar'!$G$7:$G$1048576,'C. a Pagar'!$D$7:$D$1048576,'FC 180'!$B138,'C. a Pagar'!$C$7:$C$1048576,'FC 180'!F$5)</f>
        <v>0</v>
      </c>
      <c r="G138" s="174">
        <f>SUMIFS('C. a Pagar'!$G$7:$G$1048576,'C. a Pagar'!$D$7:$D$1048576,'FC 180'!$B138,'C. a Pagar'!$C$7:$C$1048576,'FC 180'!G$5)</f>
        <v>0</v>
      </c>
      <c r="H138" s="174">
        <f>SUMIFS('C. a Pagar'!$G$7:$G$1048576,'C. a Pagar'!$D$7:$D$1048576,'FC 180'!$B138,'C. a Pagar'!$C$7:$C$1048576,'FC 180'!H$5)</f>
        <v>0</v>
      </c>
      <c r="I138" s="174">
        <f>SUMIFS('C. a Pagar'!$G$7:$G$1048576,'C. a Pagar'!$D$7:$D$1048576,'FC 180'!$B138,'C. a Pagar'!$C$7:$C$1048576,'FC 180'!I$5)</f>
        <v>0</v>
      </c>
      <c r="J138" s="174">
        <f>SUMIFS('C. a Pagar'!$G$7:$G$1048576,'C. a Pagar'!$D$7:$D$1048576,'FC 180'!$B138,'C. a Pagar'!$C$7:$C$1048576,'FC 180'!J$5)</f>
        <v>0</v>
      </c>
      <c r="K138" s="174">
        <f>SUMIFS('C. a Pagar'!$G$7:$G$1048576,'C. a Pagar'!$D$7:$D$1048576,'FC 180'!$B138,'C. a Pagar'!$C$7:$C$1048576,'FC 180'!K$5)</f>
        <v>0</v>
      </c>
      <c r="L138" s="174">
        <f>SUMIFS('C. a Pagar'!$G$7:$G$1048576,'C. a Pagar'!$D$7:$D$1048576,'FC 180'!$B138,'C. a Pagar'!$C$7:$C$1048576,'FC 180'!L$5)</f>
        <v>0</v>
      </c>
      <c r="M138" s="174">
        <f>SUMIFS('C. a Pagar'!$G$7:$G$1048576,'C. a Pagar'!$D$7:$D$1048576,'FC 180'!$B138,'C. a Pagar'!$C$7:$C$1048576,'FC 180'!M$5)</f>
        <v>0</v>
      </c>
      <c r="N138" s="174">
        <f>SUMIFS('C. a Pagar'!$G$7:$G$1048576,'C. a Pagar'!$D$7:$D$1048576,'FC 180'!$B138,'C. a Pagar'!$C$7:$C$1048576,'FC 180'!N$5)</f>
        <v>0</v>
      </c>
      <c r="O138" s="174">
        <f>SUMIFS('C. a Pagar'!$G$7:$G$1048576,'C. a Pagar'!$D$7:$D$1048576,'FC 180'!$B138,'C. a Pagar'!$C$7:$C$1048576,'FC 180'!O$5)</f>
        <v>0</v>
      </c>
      <c r="P138" s="174">
        <f>SUMIFS('C. a Pagar'!$G$7:$G$1048576,'C. a Pagar'!$D$7:$D$1048576,'FC 180'!$B138,'C. a Pagar'!$C$7:$C$1048576,'FC 180'!P$5)</f>
        <v>0</v>
      </c>
      <c r="Q138" s="174">
        <f>SUMIFS('C. a Pagar'!$G$7:$G$1048576,'C. a Pagar'!$D$7:$D$1048576,'FC 180'!$B138,'C. a Pagar'!$C$7:$C$1048576,'FC 180'!Q$5)</f>
        <v>0</v>
      </c>
      <c r="R138" s="174">
        <f>SUMIFS('C. a Pagar'!$G$7:$G$1048576,'C. a Pagar'!$D$7:$D$1048576,'FC 180'!$B138,'C. a Pagar'!$C$7:$C$1048576,'FC 180'!R$5)</f>
        <v>0</v>
      </c>
      <c r="S138" s="174">
        <f>SUMIFS('C. a Pagar'!$G$7:$G$1048576,'C. a Pagar'!$D$7:$D$1048576,'FC 180'!$B138,'C. a Pagar'!$C$7:$C$1048576,'FC 180'!S$5)</f>
        <v>0</v>
      </c>
      <c r="T138" s="174">
        <f>SUMIFS('C. a Pagar'!$G$7:$G$1048576,'C. a Pagar'!$D$7:$D$1048576,'FC 180'!$B138,'C. a Pagar'!$C$7:$C$1048576,'FC 180'!T$5)</f>
        <v>0</v>
      </c>
      <c r="U138" s="174">
        <f>SUMIFS('C. a Pagar'!$G$7:$G$1048576,'C. a Pagar'!$D$7:$D$1048576,'FC 180'!$B138,'C. a Pagar'!$C$7:$C$1048576,'FC 180'!U$5)</f>
        <v>0</v>
      </c>
      <c r="V138" s="174">
        <f>SUMIFS('C. a Pagar'!$G$7:$G$1048576,'C. a Pagar'!$D$7:$D$1048576,'FC 180'!$B138,'C. a Pagar'!$C$7:$C$1048576,'FC 180'!V$5)</f>
        <v>0</v>
      </c>
      <c r="W138" s="174">
        <f>SUMIFS('C. a Pagar'!$G$7:$G$1048576,'C. a Pagar'!$D$7:$D$1048576,'FC 180'!$B138,'C. a Pagar'!$C$7:$C$1048576,'FC 180'!W$5)</f>
        <v>0</v>
      </c>
      <c r="X138" s="174">
        <f>SUMIFS('C. a Pagar'!$G$7:$G$1048576,'C. a Pagar'!$D$7:$D$1048576,'FC 180'!$B138,'C. a Pagar'!$C$7:$C$1048576,'FC 180'!X$5)</f>
        <v>0</v>
      </c>
      <c r="Y138" s="174">
        <f>SUMIFS('C. a Pagar'!$G$7:$G$1048576,'C. a Pagar'!$D$7:$D$1048576,'FC 180'!$B138,'C. a Pagar'!$C$7:$C$1048576,'FC 180'!Y$5)</f>
        <v>0</v>
      </c>
      <c r="Z138" s="174">
        <f>SUMIFS('C. a Pagar'!$G$7:$G$1048576,'C. a Pagar'!$D$7:$D$1048576,'FC 180'!$B138,'C. a Pagar'!$C$7:$C$1048576,'FC 180'!Z$5)</f>
        <v>0</v>
      </c>
      <c r="AA138" s="174">
        <f>SUMIFS('C. a Pagar'!$G$7:$G$1048576,'C. a Pagar'!$D$7:$D$1048576,'FC 180'!$B138,'C. a Pagar'!$C$7:$C$1048576,'FC 180'!AA$5)</f>
        <v>0</v>
      </c>
      <c r="AB138" s="174">
        <f>SUMIFS('C. a Pagar'!$G$7:$G$1048576,'C. a Pagar'!$D$7:$D$1048576,'FC 180'!$B138,'C. a Pagar'!$C$7:$C$1048576,'FC 180'!AB$5)</f>
        <v>0</v>
      </c>
      <c r="AC138" s="174">
        <f>SUMIFS('C. a Pagar'!$G$7:$G$1048576,'C. a Pagar'!$D$7:$D$1048576,'FC 180'!$B138,'C. a Pagar'!$C$7:$C$1048576,'FC 180'!AC$5)</f>
        <v>0</v>
      </c>
      <c r="AD138" s="174">
        <f>SUMIFS('C. a Pagar'!$G$7:$G$1048576,'C. a Pagar'!$D$7:$D$1048576,'FC 180'!$B138,'C. a Pagar'!$C$7:$C$1048576,'FC 180'!AD$5)</f>
        <v>0</v>
      </c>
      <c r="AE138" s="174">
        <f>SUMIFS('C. a Pagar'!$G$7:$G$1048576,'C. a Pagar'!$D$7:$D$1048576,'FC 180'!$B138,'C. a Pagar'!$C$7:$C$1048576,'FC 180'!AE$5)</f>
        <v>0</v>
      </c>
      <c r="AF138" s="174">
        <f>SUMIFS('C. a Pagar'!$G$7:$G$1048576,'C. a Pagar'!$D$7:$D$1048576,'FC 180'!$B138,'C. a Pagar'!$C$7:$C$1048576,'FC 180'!AF$5)</f>
        <v>0</v>
      </c>
      <c r="AG138" s="174">
        <f>SUMIFS('C. a Pagar'!$G$7:$G$1048576,'C. a Pagar'!$D$7:$D$1048576,'FC 180'!$B138,'C. a Pagar'!$C$7:$C$1048576,'FC 180'!AG$5)</f>
        <v>0</v>
      </c>
      <c r="AH138" s="174">
        <f>SUMIFS('C. a Pagar'!$G$7:$G$1048576,'C. a Pagar'!$D$7:$D$1048576,'FC 180'!$B138,'C. a Pagar'!$C$7:$C$1048576,'FC 180'!AH$5)</f>
        <v>0</v>
      </c>
      <c r="AI138" s="174">
        <f>SUMIFS('C. a Pagar'!$G$7:$G$1048576,'C. a Pagar'!$D$7:$D$1048576,'FC 180'!$B138,'C. a Pagar'!$C$7:$C$1048576,'FC 180'!AI$5)</f>
        <v>0</v>
      </c>
      <c r="AJ138" s="175">
        <f t="shared" si="178"/>
        <v>0</v>
      </c>
      <c r="AK138" s="174">
        <f>SUMIFS('C. a Pagar'!$G$7:$G$1048576,'C. a Pagar'!$D$7:$D$1048576,'FC 180'!$B138,'C. a Pagar'!$C$7:$C$1048576,'FC 180'!AK$5)</f>
        <v>0</v>
      </c>
      <c r="AL138" s="174">
        <f>SUMIFS('C. a Pagar'!$G$7:$G$1048576,'C. a Pagar'!$D$7:$D$1048576,'FC 180'!$B138,'C. a Pagar'!$C$7:$C$1048576,'FC 180'!AL$5)</f>
        <v>0</v>
      </c>
      <c r="AM138" s="174">
        <f>SUMIFS('C. a Pagar'!$G$7:$G$1048576,'C. a Pagar'!$D$7:$D$1048576,'FC 180'!$B138,'C. a Pagar'!$C$7:$C$1048576,'FC 180'!AM$5)</f>
        <v>0</v>
      </c>
      <c r="AN138" s="174">
        <f>SUMIFS('C. a Pagar'!$G$7:$G$1048576,'C. a Pagar'!$D$7:$D$1048576,'FC 180'!$B138,'C. a Pagar'!$C$7:$C$1048576,'FC 180'!AN$5)</f>
        <v>0</v>
      </c>
      <c r="AO138" s="174">
        <f>SUMIFS('C. a Pagar'!$G$7:$G$1048576,'C. a Pagar'!$D$7:$D$1048576,'FC 180'!$B138,'C. a Pagar'!$C$7:$C$1048576,'FC 180'!AO$5)</f>
        <v>0</v>
      </c>
      <c r="AP138" s="174">
        <f>SUMIFS('C. a Pagar'!$G$7:$G$1048576,'C. a Pagar'!$D$7:$D$1048576,'FC 180'!$B138,'C. a Pagar'!$C$7:$C$1048576,'FC 180'!AP$5)</f>
        <v>0</v>
      </c>
      <c r="AQ138" s="174">
        <f>SUMIFS('C. a Pagar'!$G$7:$G$1048576,'C. a Pagar'!$D$7:$D$1048576,'FC 180'!$B138,'C. a Pagar'!$C$7:$C$1048576,'FC 180'!AQ$5)</f>
        <v>0</v>
      </c>
      <c r="AR138" s="174">
        <f>SUMIFS('C. a Pagar'!$G$7:$G$1048576,'C. a Pagar'!$D$7:$D$1048576,'FC 180'!$B138,'C. a Pagar'!$C$7:$C$1048576,'FC 180'!AR$5)</f>
        <v>0</v>
      </c>
      <c r="AS138" s="174">
        <f>SUMIFS('C. a Pagar'!$G$7:$G$1048576,'C. a Pagar'!$D$7:$D$1048576,'FC 180'!$B138,'C. a Pagar'!$C$7:$C$1048576,'FC 180'!AS$5)</f>
        <v>0</v>
      </c>
      <c r="AT138" s="174">
        <f>SUMIFS('C. a Pagar'!$G$7:$G$1048576,'C. a Pagar'!$D$7:$D$1048576,'FC 180'!$B138,'C. a Pagar'!$C$7:$C$1048576,'FC 180'!AT$5)</f>
        <v>0</v>
      </c>
      <c r="AU138" s="174">
        <f>SUMIFS('C. a Pagar'!$G$7:$G$1048576,'C. a Pagar'!$D$7:$D$1048576,'FC 180'!$B138,'C. a Pagar'!$C$7:$C$1048576,'FC 180'!AU$5)</f>
        <v>0</v>
      </c>
      <c r="AV138" s="174">
        <f>SUMIFS('C. a Pagar'!$G$7:$G$1048576,'C. a Pagar'!$D$7:$D$1048576,'FC 180'!$B138,'C. a Pagar'!$C$7:$C$1048576,'FC 180'!AV$5)</f>
        <v>0</v>
      </c>
      <c r="AW138" s="174">
        <f>SUMIFS('C. a Pagar'!$G$7:$G$1048576,'C. a Pagar'!$D$7:$D$1048576,'FC 180'!$B138,'C. a Pagar'!$C$7:$C$1048576,'FC 180'!AW$5)</f>
        <v>0</v>
      </c>
      <c r="AX138" s="174">
        <f>SUMIFS('C. a Pagar'!$G$7:$G$1048576,'C. a Pagar'!$D$7:$D$1048576,'FC 180'!$B138,'C. a Pagar'!$C$7:$C$1048576,'FC 180'!AX$5)</f>
        <v>0</v>
      </c>
      <c r="AY138" s="174">
        <f>SUMIFS('C. a Pagar'!$G$7:$G$1048576,'C. a Pagar'!$D$7:$D$1048576,'FC 180'!$B138,'C. a Pagar'!$C$7:$C$1048576,'FC 180'!AY$5)</f>
        <v>0</v>
      </c>
      <c r="AZ138" s="174">
        <f>SUMIFS('C. a Pagar'!$G$7:$G$1048576,'C. a Pagar'!$D$7:$D$1048576,'FC 180'!$B138,'C. a Pagar'!$C$7:$C$1048576,'FC 180'!AZ$5)</f>
        <v>0</v>
      </c>
      <c r="BA138" s="174">
        <f>SUMIFS('C. a Pagar'!$G$7:$G$1048576,'C. a Pagar'!$D$7:$D$1048576,'FC 180'!$B138,'C. a Pagar'!$C$7:$C$1048576,'FC 180'!BA$5)</f>
        <v>0</v>
      </c>
      <c r="BB138" s="174">
        <f>SUMIFS('C. a Pagar'!$G$7:$G$1048576,'C. a Pagar'!$D$7:$D$1048576,'FC 180'!$B138,'C. a Pagar'!$C$7:$C$1048576,'FC 180'!BB$5)</f>
        <v>0</v>
      </c>
      <c r="BC138" s="174">
        <f>SUMIFS('C. a Pagar'!$G$7:$G$1048576,'C. a Pagar'!$D$7:$D$1048576,'FC 180'!$B138,'C. a Pagar'!$C$7:$C$1048576,'FC 180'!BC$5)</f>
        <v>0</v>
      </c>
      <c r="BD138" s="174">
        <f>SUMIFS('C. a Pagar'!$G$7:$G$1048576,'C. a Pagar'!$D$7:$D$1048576,'FC 180'!$B138,'C. a Pagar'!$C$7:$C$1048576,'FC 180'!BD$5)</f>
        <v>0</v>
      </c>
      <c r="BE138" s="174">
        <f>SUMIFS('C. a Pagar'!$G$7:$G$1048576,'C. a Pagar'!$D$7:$D$1048576,'FC 180'!$B138,'C. a Pagar'!$C$7:$C$1048576,'FC 180'!BE$5)</f>
        <v>0</v>
      </c>
      <c r="BF138" s="174">
        <f>SUMIFS('C. a Pagar'!$G$7:$G$1048576,'C. a Pagar'!$D$7:$D$1048576,'FC 180'!$B138,'C. a Pagar'!$C$7:$C$1048576,'FC 180'!BF$5)</f>
        <v>0</v>
      </c>
      <c r="BG138" s="174">
        <f>SUMIFS('C. a Pagar'!$G$7:$G$1048576,'C. a Pagar'!$D$7:$D$1048576,'FC 180'!$B138,'C. a Pagar'!$C$7:$C$1048576,'FC 180'!BG$5)</f>
        <v>0</v>
      </c>
      <c r="BH138" s="174">
        <f>SUMIFS('C. a Pagar'!$G$7:$G$1048576,'C. a Pagar'!$D$7:$D$1048576,'FC 180'!$B138,'C. a Pagar'!$C$7:$C$1048576,'FC 180'!BH$5)</f>
        <v>0</v>
      </c>
      <c r="BI138" s="174">
        <f>SUMIFS('C. a Pagar'!$G$7:$G$1048576,'C. a Pagar'!$D$7:$D$1048576,'FC 180'!$B138,'C. a Pagar'!$C$7:$C$1048576,'FC 180'!BI$5)</f>
        <v>0</v>
      </c>
      <c r="BJ138" s="174">
        <f>SUMIFS('C. a Pagar'!$G$7:$G$1048576,'C. a Pagar'!$D$7:$D$1048576,'FC 180'!$B138,'C. a Pagar'!$C$7:$C$1048576,'FC 180'!BJ$5)</f>
        <v>0</v>
      </c>
      <c r="BK138" s="174">
        <f>SUMIFS('C. a Pagar'!$G$7:$G$1048576,'C. a Pagar'!$D$7:$D$1048576,'FC 180'!$B138,'C. a Pagar'!$C$7:$C$1048576,'FC 180'!BK$5)</f>
        <v>0</v>
      </c>
      <c r="BL138" s="174">
        <f>SUMIFS('C. a Pagar'!$G$7:$G$1048576,'C. a Pagar'!$D$7:$D$1048576,'FC 180'!$B138,'C. a Pagar'!$C$7:$C$1048576,'FC 180'!BL$5)</f>
        <v>0</v>
      </c>
      <c r="BM138" s="174">
        <f>SUMIFS('C. a Pagar'!$G$7:$G$1048576,'C. a Pagar'!$D$7:$D$1048576,'FC 180'!$B138,'C. a Pagar'!$C$7:$C$1048576,'FC 180'!BM$5)</f>
        <v>0</v>
      </c>
      <c r="BN138" s="174">
        <f>SUMIFS('C. a Pagar'!$G$7:$G$1048576,'C. a Pagar'!$D$7:$D$1048576,'FC 180'!$B138,'C. a Pagar'!$C$7:$C$1048576,'FC 180'!BN$5)</f>
        <v>0</v>
      </c>
      <c r="BO138" s="175">
        <f t="shared" si="179"/>
        <v>0</v>
      </c>
      <c r="BP138" s="174"/>
      <c r="BQ138" s="174"/>
      <c r="BR138" s="174"/>
      <c r="BS138" s="174"/>
      <c r="BT138" s="174"/>
      <c r="BU138" s="174"/>
      <c r="BV138" s="174"/>
      <c r="BW138" s="174"/>
      <c r="BX138" s="174"/>
      <c r="BY138" s="174"/>
      <c r="BZ138" s="174"/>
      <c r="CA138" s="174"/>
      <c r="CB138" s="174"/>
      <c r="CC138" s="174"/>
      <c r="CD138" s="174"/>
      <c r="CE138" s="174"/>
      <c r="CF138" s="174"/>
      <c r="CG138" s="174"/>
      <c r="CH138" s="174"/>
      <c r="CI138" s="174"/>
      <c r="CJ138" s="174"/>
      <c r="CK138" s="174"/>
      <c r="CL138" s="174"/>
      <c r="CM138" s="174"/>
      <c r="CN138" s="174"/>
      <c r="CO138" s="174"/>
      <c r="CP138" s="174"/>
      <c r="CQ138" s="174"/>
      <c r="CR138" s="174"/>
      <c r="CS138" s="174"/>
      <c r="CT138" s="174"/>
      <c r="CU138" s="175">
        <f t="shared" si="180"/>
        <v>0</v>
      </c>
      <c r="CV138" s="174"/>
      <c r="CW138" s="174"/>
      <c r="CX138" s="174"/>
      <c r="CY138" s="174"/>
      <c r="CZ138" s="174"/>
      <c r="DA138" s="174"/>
      <c r="DB138" s="174"/>
      <c r="DC138" s="174"/>
      <c r="DD138" s="174"/>
      <c r="DE138" s="174"/>
      <c r="DF138" s="174"/>
      <c r="DG138" s="174"/>
      <c r="DH138" s="174"/>
      <c r="DI138" s="174"/>
      <c r="DJ138" s="174"/>
      <c r="DK138" s="174"/>
      <c r="DL138" s="174"/>
      <c r="DM138" s="174"/>
      <c r="DN138" s="174"/>
      <c r="DO138" s="174"/>
      <c r="DP138" s="174"/>
      <c r="DQ138" s="174"/>
      <c r="DR138" s="174"/>
      <c r="DS138" s="174"/>
      <c r="DT138" s="174"/>
      <c r="DU138" s="174"/>
      <c r="DV138" s="174"/>
      <c r="DW138" s="174"/>
      <c r="DX138" s="174"/>
      <c r="DY138" s="174"/>
      <c r="DZ138" s="174"/>
      <c r="EA138" s="175">
        <f t="shared" si="181"/>
        <v>0</v>
      </c>
      <c r="EB138" s="174"/>
      <c r="EC138" s="174"/>
      <c r="ED138" s="174"/>
      <c r="EE138" s="174"/>
      <c r="EF138" s="174"/>
      <c r="EG138" s="174"/>
      <c r="EH138" s="174"/>
      <c r="EI138" s="174"/>
      <c r="EJ138" s="174"/>
      <c r="EK138" s="174"/>
      <c r="EL138" s="174"/>
      <c r="EM138" s="174"/>
      <c r="EN138" s="174"/>
      <c r="EO138" s="174"/>
      <c r="EP138" s="174"/>
      <c r="EQ138" s="174"/>
      <c r="ER138" s="174"/>
      <c r="ES138" s="174"/>
      <c r="ET138" s="174"/>
      <c r="EU138" s="174"/>
      <c r="EV138" s="174"/>
      <c r="EW138" s="174"/>
      <c r="EX138" s="174"/>
      <c r="EY138" s="174"/>
      <c r="EZ138" s="174"/>
      <c r="FA138" s="174"/>
      <c r="FB138" s="174"/>
      <c r="FC138" s="174"/>
      <c r="FD138" s="175">
        <f t="shared" si="182"/>
        <v>0</v>
      </c>
      <c r="FE138" s="174"/>
      <c r="FF138" s="174"/>
      <c r="FG138" s="174"/>
      <c r="FH138" s="174"/>
      <c r="FI138" s="174"/>
      <c r="FJ138" s="174"/>
      <c r="FK138" s="174"/>
      <c r="FL138" s="174"/>
      <c r="FM138" s="174"/>
      <c r="FN138" s="174"/>
      <c r="FO138" s="174"/>
      <c r="FP138" s="174"/>
      <c r="FQ138" s="174"/>
      <c r="FR138" s="174"/>
      <c r="FS138" s="174"/>
      <c r="FT138" s="174"/>
      <c r="FU138" s="174"/>
      <c r="FV138" s="174"/>
      <c r="FW138" s="174"/>
      <c r="FX138" s="174"/>
      <c r="FY138" s="174"/>
      <c r="FZ138" s="174"/>
      <c r="GA138" s="174"/>
      <c r="GB138" s="174"/>
      <c r="GC138" s="174"/>
      <c r="GD138" s="174"/>
      <c r="GE138" s="174"/>
      <c r="GF138" s="174"/>
      <c r="GG138" s="174"/>
      <c r="GH138" s="174"/>
      <c r="GI138" s="174"/>
      <c r="GJ138" s="175">
        <f t="shared" si="183"/>
        <v>0</v>
      </c>
      <c r="GK138" s="174"/>
      <c r="GL138" s="174"/>
      <c r="GM138" s="174"/>
      <c r="GN138" s="174"/>
      <c r="GO138" s="174"/>
      <c r="GP138" s="174"/>
      <c r="GQ138" s="174"/>
      <c r="GR138" s="174"/>
      <c r="GS138" s="174"/>
      <c r="GT138" s="174"/>
      <c r="GU138" s="174"/>
      <c r="GV138" s="174"/>
      <c r="GW138" s="174"/>
      <c r="GX138" s="174"/>
      <c r="GY138" s="174"/>
      <c r="GZ138" s="174"/>
      <c r="HA138" s="174"/>
      <c r="HB138" s="174"/>
      <c r="HC138" s="174"/>
      <c r="HD138" s="174"/>
      <c r="HE138" s="174"/>
      <c r="HF138" s="174"/>
      <c r="HG138" s="174"/>
      <c r="HH138" s="174"/>
      <c r="HI138" s="174"/>
      <c r="HJ138" s="174"/>
      <c r="HK138" s="174"/>
      <c r="HL138" s="174"/>
      <c r="HM138" s="174"/>
      <c r="HN138" s="174"/>
    </row>
    <row r="139" spans="1:222" ht="16.5" hidden="1" outlineLevel="1" thickBot="1" x14ac:dyDescent="0.3">
      <c r="A139" s="53">
        <v>134</v>
      </c>
      <c r="B139" s="222" t="str">
        <f>VLOOKUP(A139,Config!$A$8:$B$176,2,0)</f>
        <v>MATERIAL/EQUIP DE INFORMÁTICA</v>
      </c>
      <c r="C139" s="223"/>
      <c r="D139" s="61"/>
      <c r="E139" s="174">
        <f>SUMIFS('C. a Pagar'!$G$7:$G$1048576,'C. a Pagar'!$D$7:$D$1048576,'FC 180'!$B139,'C. a Pagar'!$C$7:$C$1048576,'FC 180'!E$5)</f>
        <v>0</v>
      </c>
      <c r="F139" s="174">
        <f>SUMIFS('C. a Pagar'!$G$7:$G$1048576,'C. a Pagar'!$D$7:$D$1048576,'FC 180'!$B139,'C. a Pagar'!$C$7:$C$1048576,'FC 180'!F$5)</f>
        <v>0</v>
      </c>
      <c r="G139" s="174">
        <f>SUMIFS('C. a Pagar'!$G$7:$G$1048576,'C. a Pagar'!$D$7:$D$1048576,'FC 180'!$B139,'C. a Pagar'!$C$7:$C$1048576,'FC 180'!G$5)</f>
        <v>0</v>
      </c>
      <c r="H139" s="174">
        <f>SUMIFS('C. a Pagar'!$G$7:$G$1048576,'C. a Pagar'!$D$7:$D$1048576,'FC 180'!$B139,'C. a Pagar'!$C$7:$C$1048576,'FC 180'!H$5)</f>
        <v>0</v>
      </c>
      <c r="I139" s="174">
        <f>SUMIFS('C. a Pagar'!$G$7:$G$1048576,'C. a Pagar'!$D$7:$D$1048576,'FC 180'!$B139,'C. a Pagar'!$C$7:$C$1048576,'FC 180'!I$5)</f>
        <v>0</v>
      </c>
      <c r="J139" s="174">
        <f>SUMIFS('C. a Pagar'!$G$7:$G$1048576,'C. a Pagar'!$D$7:$D$1048576,'FC 180'!$B139,'C. a Pagar'!$C$7:$C$1048576,'FC 180'!J$5)</f>
        <v>0</v>
      </c>
      <c r="K139" s="174">
        <f>SUMIFS('C. a Pagar'!$G$7:$G$1048576,'C. a Pagar'!$D$7:$D$1048576,'FC 180'!$B139,'C. a Pagar'!$C$7:$C$1048576,'FC 180'!K$5)</f>
        <v>0</v>
      </c>
      <c r="L139" s="174">
        <f>SUMIFS('C. a Pagar'!$G$7:$G$1048576,'C. a Pagar'!$D$7:$D$1048576,'FC 180'!$B139,'C. a Pagar'!$C$7:$C$1048576,'FC 180'!L$5)</f>
        <v>0</v>
      </c>
      <c r="M139" s="174">
        <f>SUMIFS('C. a Pagar'!$G$7:$G$1048576,'C. a Pagar'!$D$7:$D$1048576,'FC 180'!$B139,'C. a Pagar'!$C$7:$C$1048576,'FC 180'!M$5)</f>
        <v>0</v>
      </c>
      <c r="N139" s="174">
        <f>SUMIFS('C. a Pagar'!$G$7:$G$1048576,'C. a Pagar'!$D$7:$D$1048576,'FC 180'!$B139,'C. a Pagar'!$C$7:$C$1048576,'FC 180'!N$5)</f>
        <v>0</v>
      </c>
      <c r="O139" s="174">
        <f>SUMIFS('C. a Pagar'!$G$7:$G$1048576,'C. a Pagar'!$D$7:$D$1048576,'FC 180'!$B139,'C. a Pagar'!$C$7:$C$1048576,'FC 180'!O$5)</f>
        <v>0</v>
      </c>
      <c r="P139" s="174">
        <f>SUMIFS('C. a Pagar'!$G$7:$G$1048576,'C. a Pagar'!$D$7:$D$1048576,'FC 180'!$B139,'C. a Pagar'!$C$7:$C$1048576,'FC 180'!P$5)</f>
        <v>0</v>
      </c>
      <c r="Q139" s="174">
        <f>SUMIFS('C. a Pagar'!$G$7:$G$1048576,'C. a Pagar'!$D$7:$D$1048576,'FC 180'!$B139,'C. a Pagar'!$C$7:$C$1048576,'FC 180'!Q$5)</f>
        <v>0</v>
      </c>
      <c r="R139" s="174">
        <f>SUMIFS('C. a Pagar'!$G$7:$G$1048576,'C. a Pagar'!$D$7:$D$1048576,'FC 180'!$B139,'C. a Pagar'!$C$7:$C$1048576,'FC 180'!R$5)</f>
        <v>0</v>
      </c>
      <c r="S139" s="174">
        <f>SUMIFS('C. a Pagar'!$G$7:$G$1048576,'C. a Pagar'!$D$7:$D$1048576,'FC 180'!$B139,'C. a Pagar'!$C$7:$C$1048576,'FC 180'!S$5)</f>
        <v>0</v>
      </c>
      <c r="T139" s="174">
        <f>SUMIFS('C. a Pagar'!$G$7:$G$1048576,'C. a Pagar'!$D$7:$D$1048576,'FC 180'!$B139,'C. a Pagar'!$C$7:$C$1048576,'FC 180'!T$5)</f>
        <v>0</v>
      </c>
      <c r="U139" s="174">
        <f>SUMIFS('C. a Pagar'!$G$7:$G$1048576,'C. a Pagar'!$D$7:$D$1048576,'FC 180'!$B139,'C. a Pagar'!$C$7:$C$1048576,'FC 180'!U$5)</f>
        <v>0</v>
      </c>
      <c r="V139" s="174">
        <f>SUMIFS('C. a Pagar'!$G$7:$G$1048576,'C. a Pagar'!$D$7:$D$1048576,'FC 180'!$B139,'C. a Pagar'!$C$7:$C$1048576,'FC 180'!V$5)</f>
        <v>0</v>
      </c>
      <c r="W139" s="174">
        <f>SUMIFS('C. a Pagar'!$G$7:$G$1048576,'C. a Pagar'!$D$7:$D$1048576,'FC 180'!$B139,'C. a Pagar'!$C$7:$C$1048576,'FC 180'!W$5)</f>
        <v>0</v>
      </c>
      <c r="X139" s="174">
        <f>SUMIFS('C. a Pagar'!$G$7:$G$1048576,'C. a Pagar'!$D$7:$D$1048576,'FC 180'!$B139,'C. a Pagar'!$C$7:$C$1048576,'FC 180'!X$5)</f>
        <v>0</v>
      </c>
      <c r="Y139" s="174">
        <f>SUMIFS('C. a Pagar'!$G$7:$G$1048576,'C. a Pagar'!$D$7:$D$1048576,'FC 180'!$B139,'C. a Pagar'!$C$7:$C$1048576,'FC 180'!Y$5)</f>
        <v>0</v>
      </c>
      <c r="Z139" s="174">
        <f>SUMIFS('C. a Pagar'!$G$7:$G$1048576,'C. a Pagar'!$D$7:$D$1048576,'FC 180'!$B139,'C. a Pagar'!$C$7:$C$1048576,'FC 180'!Z$5)</f>
        <v>0</v>
      </c>
      <c r="AA139" s="174">
        <f>SUMIFS('C. a Pagar'!$G$7:$G$1048576,'C. a Pagar'!$D$7:$D$1048576,'FC 180'!$B139,'C. a Pagar'!$C$7:$C$1048576,'FC 180'!AA$5)</f>
        <v>0</v>
      </c>
      <c r="AB139" s="174">
        <f>SUMIFS('C. a Pagar'!$G$7:$G$1048576,'C. a Pagar'!$D$7:$D$1048576,'FC 180'!$B139,'C. a Pagar'!$C$7:$C$1048576,'FC 180'!AB$5)</f>
        <v>0</v>
      </c>
      <c r="AC139" s="174">
        <f>SUMIFS('C. a Pagar'!$G$7:$G$1048576,'C. a Pagar'!$D$7:$D$1048576,'FC 180'!$B139,'C. a Pagar'!$C$7:$C$1048576,'FC 180'!AC$5)</f>
        <v>0</v>
      </c>
      <c r="AD139" s="174">
        <f>SUMIFS('C. a Pagar'!$G$7:$G$1048576,'C. a Pagar'!$D$7:$D$1048576,'FC 180'!$B139,'C. a Pagar'!$C$7:$C$1048576,'FC 180'!AD$5)</f>
        <v>0</v>
      </c>
      <c r="AE139" s="174">
        <f>SUMIFS('C. a Pagar'!$G$7:$G$1048576,'C. a Pagar'!$D$7:$D$1048576,'FC 180'!$B139,'C. a Pagar'!$C$7:$C$1048576,'FC 180'!AE$5)</f>
        <v>0</v>
      </c>
      <c r="AF139" s="174">
        <f>SUMIFS('C. a Pagar'!$G$7:$G$1048576,'C. a Pagar'!$D$7:$D$1048576,'FC 180'!$B139,'C. a Pagar'!$C$7:$C$1048576,'FC 180'!AF$5)</f>
        <v>0</v>
      </c>
      <c r="AG139" s="174">
        <f>SUMIFS('C. a Pagar'!$G$7:$G$1048576,'C. a Pagar'!$D$7:$D$1048576,'FC 180'!$B139,'C. a Pagar'!$C$7:$C$1048576,'FC 180'!AG$5)</f>
        <v>0</v>
      </c>
      <c r="AH139" s="174">
        <f>SUMIFS('C. a Pagar'!$G$7:$G$1048576,'C. a Pagar'!$D$7:$D$1048576,'FC 180'!$B139,'C. a Pagar'!$C$7:$C$1048576,'FC 180'!AH$5)</f>
        <v>0</v>
      </c>
      <c r="AI139" s="174">
        <f>SUMIFS('C. a Pagar'!$G$7:$G$1048576,'C. a Pagar'!$D$7:$D$1048576,'FC 180'!$B139,'C. a Pagar'!$C$7:$C$1048576,'FC 180'!AI$5)</f>
        <v>0</v>
      </c>
      <c r="AJ139" s="177">
        <f t="shared" si="178"/>
        <v>0</v>
      </c>
      <c r="AK139" s="174">
        <f>SUMIFS('C. a Pagar'!$G$7:$G$1048576,'C. a Pagar'!$D$7:$D$1048576,'FC 180'!$B139,'C. a Pagar'!$C$7:$C$1048576,'FC 180'!AK$5)</f>
        <v>0</v>
      </c>
      <c r="AL139" s="174">
        <f>SUMIFS('C. a Pagar'!$G$7:$G$1048576,'C. a Pagar'!$D$7:$D$1048576,'FC 180'!$B139,'C. a Pagar'!$C$7:$C$1048576,'FC 180'!AL$5)</f>
        <v>0</v>
      </c>
      <c r="AM139" s="174">
        <f>SUMIFS('C. a Pagar'!$G$7:$G$1048576,'C. a Pagar'!$D$7:$D$1048576,'FC 180'!$B139,'C. a Pagar'!$C$7:$C$1048576,'FC 180'!AM$5)</f>
        <v>0</v>
      </c>
      <c r="AN139" s="174">
        <f>SUMIFS('C. a Pagar'!$G$7:$G$1048576,'C. a Pagar'!$D$7:$D$1048576,'FC 180'!$B139,'C. a Pagar'!$C$7:$C$1048576,'FC 180'!AN$5)</f>
        <v>0</v>
      </c>
      <c r="AO139" s="174">
        <f>SUMIFS('C. a Pagar'!$G$7:$G$1048576,'C. a Pagar'!$D$7:$D$1048576,'FC 180'!$B139,'C. a Pagar'!$C$7:$C$1048576,'FC 180'!AO$5)</f>
        <v>0</v>
      </c>
      <c r="AP139" s="174">
        <f>SUMIFS('C. a Pagar'!$G$7:$G$1048576,'C. a Pagar'!$D$7:$D$1048576,'FC 180'!$B139,'C. a Pagar'!$C$7:$C$1048576,'FC 180'!AP$5)</f>
        <v>0</v>
      </c>
      <c r="AQ139" s="174">
        <f>SUMIFS('C. a Pagar'!$G$7:$G$1048576,'C. a Pagar'!$D$7:$D$1048576,'FC 180'!$B139,'C. a Pagar'!$C$7:$C$1048576,'FC 180'!AQ$5)</f>
        <v>0</v>
      </c>
      <c r="AR139" s="174">
        <f>SUMIFS('C. a Pagar'!$G$7:$G$1048576,'C. a Pagar'!$D$7:$D$1048576,'FC 180'!$B139,'C. a Pagar'!$C$7:$C$1048576,'FC 180'!AR$5)</f>
        <v>0</v>
      </c>
      <c r="AS139" s="174">
        <f>SUMIFS('C. a Pagar'!$G$7:$G$1048576,'C. a Pagar'!$D$7:$D$1048576,'FC 180'!$B139,'C. a Pagar'!$C$7:$C$1048576,'FC 180'!AS$5)</f>
        <v>0</v>
      </c>
      <c r="AT139" s="174">
        <f>SUMIFS('C. a Pagar'!$G$7:$G$1048576,'C. a Pagar'!$D$7:$D$1048576,'FC 180'!$B139,'C. a Pagar'!$C$7:$C$1048576,'FC 180'!AT$5)</f>
        <v>0</v>
      </c>
      <c r="AU139" s="174">
        <f>SUMIFS('C. a Pagar'!$G$7:$G$1048576,'C. a Pagar'!$D$7:$D$1048576,'FC 180'!$B139,'C. a Pagar'!$C$7:$C$1048576,'FC 180'!AU$5)</f>
        <v>0</v>
      </c>
      <c r="AV139" s="174">
        <f>SUMIFS('C. a Pagar'!$G$7:$G$1048576,'C. a Pagar'!$D$7:$D$1048576,'FC 180'!$B139,'C. a Pagar'!$C$7:$C$1048576,'FC 180'!AV$5)</f>
        <v>0</v>
      </c>
      <c r="AW139" s="174">
        <f>SUMIFS('C. a Pagar'!$G$7:$G$1048576,'C. a Pagar'!$D$7:$D$1048576,'FC 180'!$B139,'C. a Pagar'!$C$7:$C$1048576,'FC 180'!AW$5)</f>
        <v>0</v>
      </c>
      <c r="AX139" s="174">
        <f>SUMIFS('C. a Pagar'!$G$7:$G$1048576,'C. a Pagar'!$D$7:$D$1048576,'FC 180'!$B139,'C. a Pagar'!$C$7:$C$1048576,'FC 180'!AX$5)</f>
        <v>0</v>
      </c>
      <c r="AY139" s="174">
        <f>SUMIFS('C. a Pagar'!$G$7:$G$1048576,'C. a Pagar'!$D$7:$D$1048576,'FC 180'!$B139,'C. a Pagar'!$C$7:$C$1048576,'FC 180'!AY$5)</f>
        <v>0</v>
      </c>
      <c r="AZ139" s="174">
        <f>SUMIFS('C. a Pagar'!$G$7:$G$1048576,'C. a Pagar'!$D$7:$D$1048576,'FC 180'!$B139,'C. a Pagar'!$C$7:$C$1048576,'FC 180'!AZ$5)</f>
        <v>0</v>
      </c>
      <c r="BA139" s="174">
        <f>SUMIFS('C. a Pagar'!$G$7:$G$1048576,'C. a Pagar'!$D$7:$D$1048576,'FC 180'!$B139,'C. a Pagar'!$C$7:$C$1048576,'FC 180'!BA$5)</f>
        <v>0</v>
      </c>
      <c r="BB139" s="174">
        <f>SUMIFS('C. a Pagar'!$G$7:$G$1048576,'C. a Pagar'!$D$7:$D$1048576,'FC 180'!$B139,'C. a Pagar'!$C$7:$C$1048576,'FC 180'!BB$5)</f>
        <v>0</v>
      </c>
      <c r="BC139" s="174">
        <f>SUMIFS('C. a Pagar'!$G$7:$G$1048576,'C. a Pagar'!$D$7:$D$1048576,'FC 180'!$B139,'C. a Pagar'!$C$7:$C$1048576,'FC 180'!BC$5)</f>
        <v>0</v>
      </c>
      <c r="BD139" s="174">
        <f>SUMIFS('C. a Pagar'!$G$7:$G$1048576,'C. a Pagar'!$D$7:$D$1048576,'FC 180'!$B139,'C. a Pagar'!$C$7:$C$1048576,'FC 180'!BD$5)</f>
        <v>0</v>
      </c>
      <c r="BE139" s="174">
        <f>SUMIFS('C. a Pagar'!$G$7:$G$1048576,'C. a Pagar'!$D$7:$D$1048576,'FC 180'!$B139,'C. a Pagar'!$C$7:$C$1048576,'FC 180'!BE$5)</f>
        <v>0</v>
      </c>
      <c r="BF139" s="174">
        <f>SUMIFS('C. a Pagar'!$G$7:$G$1048576,'C. a Pagar'!$D$7:$D$1048576,'FC 180'!$B139,'C. a Pagar'!$C$7:$C$1048576,'FC 180'!BF$5)</f>
        <v>0</v>
      </c>
      <c r="BG139" s="174">
        <f>SUMIFS('C. a Pagar'!$G$7:$G$1048576,'C. a Pagar'!$D$7:$D$1048576,'FC 180'!$B139,'C. a Pagar'!$C$7:$C$1048576,'FC 180'!BG$5)</f>
        <v>0</v>
      </c>
      <c r="BH139" s="174">
        <f>SUMIFS('C. a Pagar'!$G$7:$G$1048576,'C. a Pagar'!$D$7:$D$1048576,'FC 180'!$B139,'C. a Pagar'!$C$7:$C$1048576,'FC 180'!BH$5)</f>
        <v>0</v>
      </c>
      <c r="BI139" s="174">
        <f>SUMIFS('C. a Pagar'!$G$7:$G$1048576,'C. a Pagar'!$D$7:$D$1048576,'FC 180'!$B139,'C. a Pagar'!$C$7:$C$1048576,'FC 180'!BI$5)</f>
        <v>0</v>
      </c>
      <c r="BJ139" s="174">
        <f>SUMIFS('C. a Pagar'!$G$7:$G$1048576,'C. a Pagar'!$D$7:$D$1048576,'FC 180'!$B139,'C. a Pagar'!$C$7:$C$1048576,'FC 180'!BJ$5)</f>
        <v>0</v>
      </c>
      <c r="BK139" s="174">
        <f>SUMIFS('C. a Pagar'!$G$7:$G$1048576,'C. a Pagar'!$D$7:$D$1048576,'FC 180'!$B139,'C. a Pagar'!$C$7:$C$1048576,'FC 180'!BK$5)</f>
        <v>0</v>
      </c>
      <c r="BL139" s="174">
        <f>SUMIFS('C. a Pagar'!$G$7:$G$1048576,'C. a Pagar'!$D$7:$D$1048576,'FC 180'!$B139,'C. a Pagar'!$C$7:$C$1048576,'FC 180'!BL$5)</f>
        <v>0</v>
      </c>
      <c r="BM139" s="174">
        <f>SUMIFS('C. a Pagar'!$G$7:$G$1048576,'C. a Pagar'!$D$7:$D$1048576,'FC 180'!$B139,'C. a Pagar'!$C$7:$C$1048576,'FC 180'!BM$5)</f>
        <v>0</v>
      </c>
      <c r="BN139" s="174">
        <f>SUMIFS('C. a Pagar'!$G$7:$G$1048576,'C. a Pagar'!$D$7:$D$1048576,'FC 180'!$B139,'C. a Pagar'!$C$7:$C$1048576,'FC 180'!BN$5)</f>
        <v>0</v>
      </c>
      <c r="BO139" s="177">
        <f t="shared" si="179"/>
        <v>0</v>
      </c>
      <c r="BP139" s="174"/>
      <c r="BQ139" s="174"/>
      <c r="BR139" s="174"/>
      <c r="BS139" s="174"/>
      <c r="BT139" s="174"/>
      <c r="BU139" s="174"/>
      <c r="BV139" s="174"/>
      <c r="BW139" s="174"/>
      <c r="BX139" s="174"/>
      <c r="BY139" s="174"/>
      <c r="BZ139" s="174"/>
      <c r="CA139" s="174"/>
      <c r="CB139" s="174"/>
      <c r="CC139" s="174"/>
      <c r="CD139" s="174"/>
      <c r="CE139" s="174"/>
      <c r="CF139" s="174"/>
      <c r="CG139" s="174"/>
      <c r="CH139" s="174"/>
      <c r="CI139" s="174"/>
      <c r="CJ139" s="174"/>
      <c r="CK139" s="174"/>
      <c r="CL139" s="174"/>
      <c r="CM139" s="174"/>
      <c r="CN139" s="174"/>
      <c r="CO139" s="174"/>
      <c r="CP139" s="174"/>
      <c r="CQ139" s="174"/>
      <c r="CR139" s="174"/>
      <c r="CS139" s="174"/>
      <c r="CT139" s="174"/>
      <c r="CU139" s="177">
        <f t="shared" si="180"/>
        <v>0</v>
      </c>
      <c r="CV139" s="174"/>
      <c r="CW139" s="174"/>
      <c r="CX139" s="174"/>
      <c r="CY139" s="174"/>
      <c r="CZ139" s="174"/>
      <c r="DA139" s="174"/>
      <c r="DB139" s="174"/>
      <c r="DC139" s="174"/>
      <c r="DD139" s="174"/>
      <c r="DE139" s="174"/>
      <c r="DF139" s="174"/>
      <c r="DG139" s="174"/>
      <c r="DH139" s="174"/>
      <c r="DI139" s="174"/>
      <c r="DJ139" s="174"/>
      <c r="DK139" s="174"/>
      <c r="DL139" s="174"/>
      <c r="DM139" s="174"/>
      <c r="DN139" s="174"/>
      <c r="DO139" s="174"/>
      <c r="DP139" s="174"/>
      <c r="DQ139" s="174"/>
      <c r="DR139" s="174"/>
      <c r="DS139" s="174"/>
      <c r="DT139" s="174"/>
      <c r="DU139" s="174"/>
      <c r="DV139" s="174"/>
      <c r="DW139" s="174"/>
      <c r="DX139" s="174"/>
      <c r="DY139" s="174"/>
      <c r="DZ139" s="174"/>
      <c r="EA139" s="177">
        <f t="shared" si="181"/>
        <v>0</v>
      </c>
      <c r="EB139" s="174"/>
      <c r="EC139" s="174"/>
      <c r="ED139" s="174"/>
      <c r="EE139" s="174"/>
      <c r="EF139" s="174"/>
      <c r="EG139" s="174"/>
      <c r="EH139" s="174"/>
      <c r="EI139" s="174"/>
      <c r="EJ139" s="174"/>
      <c r="EK139" s="174"/>
      <c r="EL139" s="174"/>
      <c r="EM139" s="174"/>
      <c r="EN139" s="174"/>
      <c r="EO139" s="174"/>
      <c r="EP139" s="174"/>
      <c r="EQ139" s="174"/>
      <c r="ER139" s="174"/>
      <c r="ES139" s="174"/>
      <c r="ET139" s="174"/>
      <c r="EU139" s="174"/>
      <c r="EV139" s="174"/>
      <c r="EW139" s="174"/>
      <c r="EX139" s="174"/>
      <c r="EY139" s="174"/>
      <c r="EZ139" s="174"/>
      <c r="FA139" s="174"/>
      <c r="FB139" s="174"/>
      <c r="FC139" s="174"/>
      <c r="FD139" s="177">
        <f t="shared" si="182"/>
        <v>0</v>
      </c>
      <c r="FE139" s="174"/>
      <c r="FF139" s="174"/>
      <c r="FG139" s="174"/>
      <c r="FH139" s="174"/>
      <c r="FI139" s="174"/>
      <c r="FJ139" s="174"/>
      <c r="FK139" s="174"/>
      <c r="FL139" s="174"/>
      <c r="FM139" s="174"/>
      <c r="FN139" s="174"/>
      <c r="FO139" s="174"/>
      <c r="FP139" s="174"/>
      <c r="FQ139" s="174"/>
      <c r="FR139" s="174"/>
      <c r="FS139" s="174"/>
      <c r="FT139" s="174"/>
      <c r="FU139" s="174"/>
      <c r="FV139" s="174"/>
      <c r="FW139" s="174"/>
      <c r="FX139" s="174"/>
      <c r="FY139" s="174"/>
      <c r="FZ139" s="174"/>
      <c r="GA139" s="174"/>
      <c r="GB139" s="174"/>
      <c r="GC139" s="174"/>
      <c r="GD139" s="174"/>
      <c r="GE139" s="174"/>
      <c r="GF139" s="174"/>
      <c r="GG139" s="174"/>
      <c r="GH139" s="174"/>
      <c r="GI139" s="174"/>
      <c r="GJ139" s="177">
        <f t="shared" si="183"/>
        <v>0</v>
      </c>
      <c r="GK139" s="174"/>
      <c r="GL139" s="174"/>
      <c r="GM139" s="174"/>
      <c r="GN139" s="174"/>
      <c r="GO139" s="174"/>
      <c r="GP139" s="174"/>
      <c r="GQ139" s="174"/>
      <c r="GR139" s="174"/>
      <c r="GS139" s="174"/>
      <c r="GT139" s="174"/>
      <c r="GU139" s="174"/>
      <c r="GV139" s="174"/>
      <c r="GW139" s="174"/>
      <c r="GX139" s="174"/>
      <c r="GY139" s="174"/>
      <c r="GZ139" s="174"/>
      <c r="HA139" s="174"/>
      <c r="HB139" s="174"/>
      <c r="HC139" s="174"/>
      <c r="HD139" s="174"/>
      <c r="HE139" s="174"/>
      <c r="HF139" s="174"/>
      <c r="HG139" s="174"/>
      <c r="HH139" s="174"/>
      <c r="HI139" s="174"/>
      <c r="HJ139" s="174"/>
      <c r="HK139" s="174"/>
      <c r="HL139" s="174"/>
      <c r="HM139" s="174"/>
      <c r="HN139" s="174"/>
    </row>
    <row r="140" spans="1:222" ht="16.5" collapsed="1" thickBot="1" x14ac:dyDescent="0.3">
      <c r="A140" s="53">
        <v>135</v>
      </c>
      <c r="B140" s="273" t="s">
        <v>129</v>
      </c>
      <c r="C140" s="266"/>
      <c r="D140" s="61"/>
      <c r="E140" s="259">
        <f t="shared" ref="E140:BP140" si="184">E38-E39</f>
        <v>0</v>
      </c>
      <c r="F140" s="259">
        <f t="shared" si="184"/>
        <v>0</v>
      </c>
      <c r="G140" s="259">
        <f t="shared" si="184"/>
        <v>0</v>
      </c>
      <c r="H140" s="259">
        <f t="shared" si="184"/>
        <v>0</v>
      </c>
      <c r="I140" s="259">
        <f t="shared" si="184"/>
        <v>0</v>
      </c>
      <c r="J140" s="259">
        <f t="shared" si="184"/>
        <v>0</v>
      </c>
      <c r="K140" s="259">
        <f t="shared" si="184"/>
        <v>0</v>
      </c>
      <c r="L140" s="259">
        <f t="shared" si="184"/>
        <v>0</v>
      </c>
      <c r="M140" s="259">
        <f t="shared" si="184"/>
        <v>-10000</v>
      </c>
      <c r="N140" s="259">
        <f t="shared" si="184"/>
        <v>0</v>
      </c>
      <c r="O140" s="259">
        <f t="shared" si="184"/>
        <v>0</v>
      </c>
      <c r="P140" s="259">
        <f t="shared" si="184"/>
        <v>0</v>
      </c>
      <c r="Q140" s="259">
        <f t="shared" si="184"/>
        <v>0</v>
      </c>
      <c r="R140" s="259">
        <f t="shared" si="184"/>
        <v>0</v>
      </c>
      <c r="S140" s="259">
        <f t="shared" si="184"/>
        <v>0</v>
      </c>
      <c r="T140" s="259">
        <f t="shared" si="184"/>
        <v>-15583.64</v>
      </c>
      <c r="U140" s="259">
        <f t="shared" si="184"/>
        <v>0</v>
      </c>
      <c r="V140" s="259">
        <f t="shared" si="184"/>
        <v>0</v>
      </c>
      <c r="W140" s="259">
        <f t="shared" si="184"/>
        <v>-550</v>
      </c>
      <c r="X140" s="259">
        <f t="shared" si="184"/>
        <v>-98802.510000000009</v>
      </c>
      <c r="Y140" s="259">
        <f t="shared" si="184"/>
        <v>0</v>
      </c>
      <c r="Z140" s="259">
        <f t="shared" si="184"/>
        <v>0</v>
      </c>
      <c r="AA140" s="259">
        <f t="shared" si="184"/>
        <v>-14050</v>
      </c>
      <c r="AB140" s="259">
        <f t="shared" si="184"/>
        <v>-29223.37</v>
      </c>
      <c r="AC140" s="259">
        <f t="shared" si="184"/>
        <v>-21379.87</v>
      </c>
      <c r="AD140" s="259">
        <f t="shared" si="184"/>
        <v>-23032.239999999998</v>
      </c>
      <c r="AE140" s="259">
        <f t="shared" si="184"/>
        <v>-202303.26000000004</v>
      </c>
      <c r="AF140" s="259">
        <f t="shared" si="184"/>
        <v>0</v>
      </c>
      <c r="AG140" s="259">
        <f t="shared" si="184"/>
        <v>0</v>
      </c>
      <c r="AH140" s="259">
        <f t="shared" si="184"/>
        <v>-5755.2199999999993</v>
      </c>
      <c r="AI140" s="259">
        <f t="shared" si="184"/>
        <v>-12609.54</v>
      </c>
      <c r="AJ140" s="281">
        <f t="shared" si="184"/>
        <v>-433289.65</v>
      </c>
      <c r="AK140" s="259">
        <f t="shared" si="184"/>
        <v>-19589.870000000003</v>
      </c>
      <c r="AL140" s="259">
        <f t="shared" si="184"/>
        <v>-9776.01</v>
      </c>
      <c r="AM140" s="259">
        <f t="shared" si="184"/>
        <v>-235209.49000000002</v>
      </c>
      <c r="AN140" s="259">
        <f t="shared" si="184"/>
        <v>0</v>
      </c>
      <c r="AO140" s="259">
        <f t="shared" si="184"/>
        <v>-6246.63</v>
      </c>
      <c r="AP140" s="259">
        <f t="shared" si="184"/>
        <v>-4050</v>
      </c>
      <c r="AQ140" s="259">
        <f t="shared" si="184"/>
        <v>-33298.67</v>
      </c>
      <c r="AR140" s="259">
        <f t="shared" si="184"/>
        <v>-11199.03</v>
      </c>
      <c r="AS140" s="259">
        <f t="shared" si="184"/>
        <v>-9513</v>
      </c>
      <c r="AT140" s="259">
        <f t="shared" si="184"/>
        <v>-182743.51</v>
      </c>
      <c r="AU140" s="259">
        <f t="shared" si="184"/>
        <v>0</v>
      </c>
      <c r="AV140" s="259">
        <f t="shared" si="184"/>
        <v>-56532</v>
      </c>
      <c r="AW140" s="259">
        <f t="shared" si="184"/>
        <v>-34906.269999999997</v>
      </c>
      <c r="AX140" s="259">
        <f t="shared" si="184"/>
        <v>-6100.79</v>
      </c>
      <c r="AY140" s="259">
        <f t="shared" si="184"/>
        <v>-53039.93</v>
      </c>
      <c r="AZ140" s="259">
        <f t="shared" si="184"/>
        <v>-9757.130000000001</v>
      </c>
      <c r="BA140" s="259">
        <f t="shared" si="184"/>
        <v>-127046.82999999999</v>
      </c>
      <c r="BB140" s="259">
        <f t="shared" si="184"/>
        <v>0</v>
      </c>
      <c r="BC140" s="259">
        <f t="shared" si="184"/>
        <v>-6246.63</v>
      </c>
      <c r="BD140" s="259">
        <f t="shared" si="184"/>
        <v>-24906.57</v>
      </c>
      <c r="BE140" s="259">
        <f t="shared" si="184"/>
        <v>-17566.66</v>
      </c>
      <c r="BF140" s="259">
        <f t="shared" si="184"/>
        <v>-48922.34</v>
      </c>
      <c r="BG140" s="259">
        <f t="shared" si="184"/>
        <v>-4181.63</v>
      </c>
      <c r="BH140" s="259">
        <f t="shared" si="184"/>
        <v>-16700</v>
      </c>
      <c r="BI140" s="259">
        <f t="shared" si="184"/>
        <v>0</v>
      </c>
      <c r="BJ140" s="259">
        <f t="shared" si="184"/>
        <v>-6246.63</v>
      </c>
      <c r="BK140" s="259">
        <f t="shared" si="184"/>
        <v>-12066.66</v>
      </c>
      <c r="BL140" s="259">
        <f t="shared" si="184"/>
        <v>-5006.22</v>
      </c>
      <c r="BM140" s="259">
        <f>BM38-BM39</f>
        <v>-7142.42</v>
      </c>
      <c r="BN140" s="259">
        <f>BN38-BN39</f>
        <v>-4181.63</v>
      </c>
      <c r="BO140" s="281">
        <f>BO38-BO39</f>
        <v>-952176.55000000016</v>
      </c>
      <c r="BP140" s="259">
        <f t="shared" si="184"/>
        <v>0</v>
      </c>
      <c r="BQ140" s="259">
        <f t="shared" ref="BQ140:EB140" si="185">BQ38-BQ39</f>
        <v>0</v>
      </c>
      <c r="BR140" s="259">
        <f t="shared" si="185"/>
        <v>0</v>
      </c>
      <c r="BS140" s="259">
        <f t="shared" si="185"/>
        <v>0</v>
      </c>
      <c r="BT140" s="259">
        <f t="shared" si="185"/>
        <v>0</v>
      </c>
      <c r="BU140" s="259">
        <f t="shared" si="185"/>
        <v>0</v>
      </c>
      <c r="BV140" s="259">
        <f t="shared" si="185"/>
        <v>0</v>
      </c>
      <c r="BW140" s="259">
        <f t="shared" si="185"/>
        <v>0</v>
      </c>
      <c r="BX140" s="259">
        <f t="shared" si="185"/>
        <v>0</v>
      </c>
      <c r="BY140" s="259">
        <f t="shared" si="185"/>
        <v>0</v>
      </c>
      <c r="BZ140" s="259">
        <f t="shared" si="185"/>
        <v>0</v>
      </c>
      <c r="CA140" s="259">
        <f t="shared" si="185"/>
        <v>0</v>
      </c>
      <c r="CB140" s="259">
        <f t="shared" si="185"/>
        <v>0</v>
      </c>
      <c r="CC140" s="259">
        <f t="shared" si="185"/>
        <v>0</v>
      </c>
      <c r="CD140" s="259">
        <f t="shared" si="185"/>
        <v>0</v>
      </c>
      <c r="CE140" s="259">
        <f t="shared" si="185"/>
        <v>0</v>
      </c>
      <c r="CF140" s="259">
        <f t="shared" si="185"/>
        <v>0</v>
      </c>
      <c r="CG140" s="259">
        <f t="shared" si="185"/>
        <v>0</v>
      </c>
      <c r="CH140" s="259">
        <f t="shared" si="185"/>
        <v>0</v>
      </c>
      <c r="CI140" s="259">
        <f t="shared" si="185"/>
        <v>0</v>
      </c>
      <c r="CJ140" s="259">
        <f t="shared" si="185"/>
        <v>0</v>
      </c>
      <c r="CK140" s="259">
        <f t="shared" si="185"/>
        <v>0</v>
      </c>
      <c r="CL140" s="259">
        <f t="shared" si="185"/>
        <v>0</v>
      </c>
      <c r="CM140" s="259">
        <f t="shared" si="185"/>
        <v>0</v>
      </c>
      <c r="CN140" s="259">
        <f t="shared" si="185"/>
        <v>0</v>
      </c>
      <c r="CO140" s="259">
        <f t="shared" si="185"/>
        <v>0</v>
      </c>
      <c r="CP140" s="259">
        <f t="shared" si="185"/>
        <v>0</v>
      </c>
      <c r="CQ140" s="259">
        <f t="shared" si="185"/>
        <v>0</v>
      </c>
      <c r="CR140" s="259">
        <f t="shared" si="185"/>
        <v>0</v>
      </c>
      <c r="CS140" s="259">
        <f>CS38-CS39</f>
        <v>0</v>
      </c>
      <c r="CT140" s="259">
        <f>CT38-CT39</f>
        <v>0</v>
      </c>
      <c r="CU140" s="281">
        <f t="shared" si="185"/>
        <v>-963500.60000000021</v>
      </c>
      <c r="CV140" s="259">
        <f t="shared" si="185"/>
        <v>0</v>
      </c>
      <c r="CW140" s="259">
        <f t="shared" si="185"/>
        <v>0</v>
      </c>
      <c r="CX140" s="259">
        <f t="shared" si="185"/>
        <v>0</v>
      </c>
      <c r="CY140" s="259">
        <f t="shared" si="185"/>
        <v>0</v>
      </c>
      <c r="CZ140" s="259">
        <f t="shared" si="185"/>
        <v>0</v>
      </c>
      <c r="DA140" s="259">
        <f t="shared" si="185"/>
        <v>0</v>
      </c>
      <c r="DB140" s="259">
        <f t="shared" si="185"/>
        <v>0</v>
      </c>
      <c r="DC140" s="259">
        <f t="shared" si="185"/>
        <v>0</v>
      </c>
      <c r="DD140" s="259">
        <f t="shared" si="185"/>
        <v>0</v>
      </c>
      <c r="DE140" s="259">
        <f t="shared" si="185"/>
        <v>0</v>
      </c>
      <c r="DF140" s="259">
        <f t="shared" si="185"/>
        <v>0</v>
      </c>
      <c r="DG140" s="259">
        <f t="shared" si="185"/>
        <v>0</v>
      </c>
      <c r="DH140" s="259">
        <f t="shared" si="185"/>
        <v>0</v>
      </c>
      <c r="DI140" s="259">
        <f t="shared" si="185"/>
        <v>0</v>
      </c>
      <c r="DJ140" s="259">
        <f t="shared" si="185"/>
        <v>0</v>
      </c>
      <c r="DK140" s="259">
        <f t="shared" si="185"/>
        <v>0</v>
      </c>
      <c r="DL140" s="259">
        <f t="shared" si="185"/>
        <v>0</v>
      </c>
      <c r="DM140" s="259">
        <f t="shared" si="185"/>
        <v>0</v>
      </c>
      <c r="DN140" s="259">
        <f t="shared" si="185"/>
        <v>0</v>
      </c>
      <c r="DO140" s="259">
        <f t="shared" si="185"/>
        <v>0</v>
      </c>
      <c r="DP140" s="259">
        <f t="shared" si="185"/>
        <v>0</v>
      </c>
      <c r="DQ140" s="259">
        <f t="shared" si="185"/>
        <v>0</v>
      </c>
      <c r="DR140" s="259">
        <f t="shared" si="185"/>
        <v>0</v>
      </c>
      <c r="DS140" s="259">
        <f t="shared" si="185"/>
        <v>0</v>
      </c>
      <c r="DT140" s="259">
        <f t="shared" si="185"/>
        <v>0</v>
      </c>
      <c r="DU140" s="259">
        <f t="shared" si="185"/>
        <v>0</v>
      </c>
      <c r="DV140" s="259">
        <f t="shared" si="185"/>
        <v>0</v>
      </c>
      <c r="DW140" s="259">
        <f t="shared" si="185"/>
        <v>0</v>
      </c>
      <c r="DX140" s="259">
        <f>DX38-DX39</f>
        <v>0</v>
      </c>
      <c r="DY140" s="259">
        <f>DY38-DY39</f>
        <v>0</v>
      </c>
      <c r="DZ140" s="259">
        <f>DZ38-DZ39</f>
        <v>0</v>
      </c>
      <c r="EA140" s="281">
        <f t="shared" si="185"/>
        <v>-963500.60000000021</v>
      </c>
      <c r="EB140" s="259">
        <f t="shared" si="185"/>
        <v>0</v>
      </c>
      <c r="EC140" s="259">
        <f t="shared" ref="EC140:GN140" si="186">EC38-EC39</f>
        <v>0</v>
      </c>
      <c r="ED140" s="259">
        <f t="shared" si="186"/>
        <v>0</v>
      </c>
      <c r="EE140" s="259">
        <f t="shared" si="186"/>
        <v>0</v>
      </c>
      <c r="EF140" s="259">
        <f t="shared" si="186"/>
        <v>0</v>
      </c>
      <c r="EG140" s="259">
        <f t="shared" si="186"/>
        <v>0</v>
      </c>
      <c r="EH140" s="259">
        <f t="shared" si="186"/>
        <v>0</v>
      </c>
      <c r="EI140" s="259">
        <f t="shared" si="186"/>
        <v>0</v>
      </c>
      <c r="EJ140" s="259">
        <f t="shared" si="186"/>
        <v>0</v>
      </c>
      <c r="EK140" s="259">
        <f t="shared" si="186"/>
        <v>0</v>
      </c>
      <c r="EL140" s="259">
        <f t="shared" si="186"/>
        <v>0</v>
      </c>
      <c r="EM140" s="259">
        <f t="shared" si="186"/>
        <v>0</v>
      </c>
      <c r="EN140" s="259">
        <f t="shared" si="186"/>
        <v>0</v>
      </c>
      <c r="EO140" s="259">
        <f t="shared" si="186"/>
        <v>0</v>
      </c>
      <c r="EP140" s="259">
        <f t="shared" si="186"/>
        <v>0</v>
      </c>
      <c r="EQ140" s="259">
        <f t="shared" si="186"/>
        <v>0</v>
      </c>
      <c r="ER140" s="259">
        <f t="shared" si="186"/>
        <v>0</v>
      </c>
      <c r="ES140" s="259">
        <f t="shared" si="186"/>
        <v>0</v>
      </c>
      <c r="ET140" s="259">
        <f t="shared" si="186"/>
        <v>0</v>
      </c>
      <c r="EU140" s="259">
        <f t="shared" si="186"/>
        <v>0</v>
      </c>
      <c r="EV140" s="259">
        <f t="shared" si="186"/>
        <v>0</v>
      </c>
      <c r="EW140" s="259">
        <f t="shared" si="186"/>
        <v>0</v>
      </c>
      <c r="EX140" s="259">
        <f t="shared" si="186"/>
        <v>0</v>
      </c>
      <c r="EY140" s="259">
        <f t="shared" si="186"/>
        <v>0</v>
      </c>
      <c r="EZ140" s="259">
        <f t="shared" si="186"/>
        <v>0</v>
      </c>
      <c r="FA140" s="259">
        <f t="shared" si="186"/>
        <v>0</v>
      </c>
      <c r="FB140" s="259">
        <f t="shared" si="186"/>
        <v>0</v>
      </c>
      <c r="FC140" s="259">
        <f t="shared" si="186"/>
        <v>0</v>
      </c>
      <c r="FD140" s="281">
        <f t="shared" si="186"/>
        <v>-949665.51000000024</v>
      </c>
      <c r="FE140" s="259">
        <f t="shared" si="186"/>
        <v>0</v>
      </c>
      <c r="FF140" s="259">
        <f t="shared" si="186"/>
        <v>0</v>
      </c>
      <c r="FG140" s="259">
        <f t="shared" si="186"/>
        <v>0</v>
      </c>
      <c r="FH140" s="259">
        <f t="shared" si="186"/>
        <v>0</v>
      </c>
      <c r="FI140" s="259">
        <f t="shared" si="186"/>
        <v>0</v>
      </c>
      <c r="FJ140" s="259">
        <f t="shared" si="186"/>
        <v>0</v>
      </c>
      <c r="FK140" s="259">
        <f t="shared" si="186"/>
        <v>0</v>
      </c>
      <c r="FL140" s="259">
        <f t="shared" si="186"/>
        <v>0</v>
      </c>
      <c r="FM140" s="259">
        <f t="shared" si="186"/>
        <v>0</v>
      </c>
      <c r="FN140" s="259">
        <f t="shared" si="186"/>
        <v>0</v>
      </c>
      <c r="FO140" s="259">
        <f t="shared" si="186"/>
        <v>0</v>
      </c>
      <c r="FP140" s="259">
        <f t="shared" si="186"/>
        <v>0</v>
      </c>
      <c r="FQ140" s="259">
        <f t="shared" si="186"/>
        <v>0</v>
      </c>
      <c r="FR140" s="259">
        <f t="shared" si="186"/>
        <v>0</v>
      </c>
      <c r="FS140" s="259">
        <f t="shared" si="186"/>
        <v>0</v>
      </c>
      <c r="FT140" s="259">
        <f t="shared" si="186"/>
        <v>0</v>
      </c>
      <c r="FU140" s="259">
        <f t="shared" si="186"/>
        <v>0</v>
      </c>
      <c r="FV140" s="259">
        <f t="shared" si="186"/>
        <v>0</v>
      </c>
      <c r="FW140" s="259">
        <f t="shared" si="186"/>
        <v>0</v>
      </c>
      <c r="FX140" s="259">
        <f t="shared" si="186"/>
        <v>0</v>
      </c>
      <c r="FY140" s="259">
        <f t="shared" si="186"/>
        <v>0</v>
      </c>
      <c r="FZ140" s="259">
        <f t="shared" si="186"/>
        <v>0</v>
      </c>
      <c r="GA140" s="259">
        <f t="shared" si="186"/>
        <v>0</v>
      </c>
      <c r="GB140" s="259">
        <f t="shared" si="186"/>
        <v>0</v>
      </c>
      <c r="GC140" s="259">
        <f t="shared" si="186"/>
        <v>0</v>
      </c>
      <c r="GD140" s="259">
        <f t="shared" si="186"/>
        <v>0</v>
      </c>
      <c r="GE140" s="259">
        <f t="shared" si="186"/>
        <v>0</v>
      </c>
      <c r="GF140" s="259">
        <f t="shared" si="186"/>
        <v>0</v>
      </c>
      <c r="GG140" s="259">
        <f t="shared" si="186"/>
        <v>0</v>
      </c>
      <c r="GH140" s="259">
        <f t="shared" si="186"/>
        <v>0</v>
      </c>
      <c r="GI140" s="259">
        <f>GI38-GI39</f>
        <v>0</v>
      </c>
      <c r="GJ140" s="281">
        <f t="shared" si="186"/>
        <v>0</v>
      </c>
      <c r="GK140" s="259">
        <f t="shared" si="186"/>
        <v>0</v>
      </c>
      <c r="GL140" s="259">
        <f t="shared" si="186"/>
        <v>0</v>
      </c>
      <c r="GM140" s="259">
        <f t="shared" si="186"/>
        <v>0</v>
      </c>
      <c r="GN140" s="259">
        <f t="shared" si="186"/>
        <v>0</v>
      </c>
      <c r="GO140" s="259">
        <f t="shared" ref="GO140:HN140" si="187">GO38-GO39</f>
        <v>0</v>
      </c>
      <c r="GP140" s="259">
        <f t="shared" si="187"/>
        <v>0</v>
      </c>
      <c r="GQ140" s="259">
        <f t="shared" si="187"/>
        <v>0</v>
      </c>
      <c r="GR140" s="259">
        <f t="shared" si="187"/>
        <v>0</v>
      </c>
      <c r="GS140" s="259">
        <f t="shared" si="187"/>
        <v>0</v>
      </c>
      <c r="GT140" s="259">
        <f t="shared" si="187"/>
        <v>0</v>
      </c>
      <c r="GU140" s="259">
        <f t="shared" si="187"/>
        <v>0</v>
      </c>
      <c r="GV140" s="259">
        <f t="shared" si="187"/>
        <v>0</v>
      </c>
      <c r="GW140" s="259">
        <f t="shared" si="187"/>
        <v>0</v>
      </c>
      <c r="GX140" s="259">
        <f t="shared" si="187"/>
        <v>0</v>
      </c>
      <c r="GY140" s="259">
        <f t="shared" si="187"/>
        <v>0</v>
      </c>
      <c r="GZ140" s="259">
        <f t="shared" si="187"/>
        <v>0</v>
      </c>
      <c r="HA140" s="259">
        <f t="shared" si="187"/>
        <v>0</v>
      </c>
      <c r="HB140" s="259">
        <f t="shared" si="187"/>
        <v>0</v>
      </c>
      <c r="HC140" s="259">
        <f t="shared" si="187"/>
        <v>0</v>
      </c>
      <c r="HD140" s="259">
        <f t="shared" si="187"/>
        <v>0</v>
      </c>
      <c r="HE140" s="259">
        <f t="shared" si="187"/>
        <v>0</v>
      </c>
      <c r="HF140" s="259">
        <f t="shared" si="187"/>
        <v>0</v>
      </c>
      <c r="HG140" s="259">
        <f t="shared" si="187"/>
        <v>0</v>
      </c>
      <c r="HH140" s="259">
        <f t="shared" si="187"/>
        <v>0</v>
      </c>
      <c r="HI140" s="259">
        <f t="shared" si="187"/>
        <v>0</v>
      </c>
      <c r="HJ140" s="259">
        <f t="shared" si="187"/>
        <v>0</v>
      </c>
      <c r="HK140" s="259">
        <f t="shared" si="187"/>
        <v>0</v>
      </c>
      <c r="HL140" s="259">
        <f t="shared" si="187"/>
        <v>0</v>
      </c>
      <c r="HM140" s="259">
        <f t="shared" si="187"/>
        <v>0</v>
      </c>
      <c r="HN140" s="259">
        <f t="shared" si="187"/>
        <v>0</v>
      </c>
    </row>
    <row r="141" spans="1:222" ht="16.5" thickBot="1" x14ac:dyDescent="0.3">
      <c r="A141" s="53">
        <v>136</v>
      </c>
      <c r="B141" s="286" t="s">
        <v>130</v>
      </c>
      <c r="C141" s="287"/>
      <c r="D141" s="61"/>
      <c r="E141" s="288">
        <f>E142-E154</f>
        <v>0</v>
      </c>
      <c r="F141" s="288">
        <f t="shared" ref="F141:AJ141" si="188">F142-F154</f>
        <v>0</v>
      </c>
      <c r="G141" s="288">
        <f t="shared" si="188"/>
        <v>0</v>
      </c>
      <c r="H141" s="288">
        <f t="shared" si="188"/>
        <v>0</v>
      </c>
      <c r="I141" s="288">
        <f t="shared" si="188"/>
        <v>0</v>
      </c>
      <c r="J141" s="288">
        <f t="shared" si="188"/>
        <v>0</v>
      </c>
      <c r="K141" s="288">
        <f t="shared" si="188"/>
        <v>0</v>
      </c>
      <c r="L141" s="288">
        <f t="shared" si="188"/>
        <v>0</v>
      </c>
      <c r="M141" s="288">
        <f t="shared" si="188"/>
        <v>0</v>
      </c>
      <c r="N141" s="288">
        <f t="shared" si="188"/>
        <v>0</v>
      </c>
      <c r="O141" s="288">
        <f t="shared" si="188"/>
        <v>0</v>
      </c>
      <c r="P141" s="288">
        <f t="shared" si="188"/>
        <v>0</v>
      </c>
      <c r="Q141" s="288">
        <f t="shared" si="188"/>
        <v>0</v>
      </c>
      <c r="R141" s="288">
        <f t="shared" si="188"/>
        <v>0</v>
      </c>
      <c r="S141" s="288">
        <f t="shared" si="188"/>
        <v>0</v>
      </c>
      <c r="T141" s="288">
        <f t="shared" si="188"/>
        <v>-28821.33</v>
      </c>
      <c r="U141" s="288">
        <f t="shared" si="188"/>
        <v>0</v>
      </c>
      <c r="V141" s="288">
        <f t="shared" si="188"/>
        <v>0</v>
      </c>
      <c r="W141" s="288">
        <f t="shared" si="188"/>
        <v>0</v>
      </c>
      <c r="X141" s="288">
        <f t="shared" si="188"/>
        <v>0</v>
      </c>
      <c r="Y141" s="288">
        <f t="shared" si="188"/>
        <v>0</v>
      </c>
      <c r="Z141" s="288">
        <f t="shared" si="188"/>
        <v>0</v>
      </c>
      <c r="AA141" s="288">
        <f t="shared" si="188"/>
        <v>0</v>
      </c>
      <c r="AB141" s="288">
        <f t="shared" si="188"/>
        <v>-3460.23</v>
      </c>
      <c r="AC141" s="288">
        <f t="shared" si="188"/>
        <v>-3300</v>
      </c>
      <c r="AD141" s="288">
        <f t="shared" si="188"/>
        <v>0</v>
      </c>
      <c r="AE141" s="288">
        <f t="shared" si="188"/>
        <v>0</v>
      </c>
      <c r="AF141" s="288">
        <f t="shared" si="188"/>
        <v>0</v>
      </c>
      <c r="AG141" s="288">
        <f t="shared" si="188"/>
        <v>0</v>
      </c>
      <c r="AH141" s="288">
        <f t="shared" si="188"/>
        <v>-188155.22</v>
      </c>
      <c r="AI141" s="288">
        <f t="shared" si="188"/>
        <v>0</v>
      </c>
      <c r="AJ141" s="281">
        <f t="shared" si="188"/>
        <v>-223736.78</v>
      </c>
      <c r="AK141" s="288">
        <f t="shared" ref="AK141:BO141" si="189">AK142-AK154</f>
        <v>0</v>
      </c>
      <c r="AL141" s="288">
        <f t="shared" si="189"/>
        <v>0</v>
      </c>
      <c r="AM141" s="288">
        <f t="shared" si="189"/>
        <v>-468000</v>
      </c>
      <c r="AN141" s="288">
        <f t="shared" si="189"/>
        <v>0</v>
      </c>
      <c r="AO141" s="288">
        <f t="shared" si="189"/>
        <v>0</v>
      </c>
      <c r="AP141" s="288">
        <f t="shared" si="189"/>
        <v>0</v>
      </c>
      <c r="AQ141" s="288">
        <f t="shared" si="189"/>
        <v>-47828.39</v>
      </c>
      <c r="AR141" s="288">
        <f t="shared" si="189"/>
        <v>0</v>
      </c>
      <c r="AS141" s="288">
        <f t="shared" si="189"/>
        <v>-1000</v>
      </c>
      <c r="AT141" s="288">
        <f t="shared" si="189"/>
        <v>-12000</v>
      </c>
      <c r="AU141" s="288">
        <f t="shared" si="189"/>
        <v>0</v>
      </c>
      <c r="AV141" s="288">
        <f t="shared" si="189"/>
        <v>-28821.33</v>
      </c>
      <c r="AW141" s="288">
        <f t="shared" si="189"/>
        <v>0</v>
      </c>
      <c r="AX141" s="288">
        <f t="shared" si="189"/>
        <v>0</v>
      </c>
      <c r="AY141" s="288">
        <f t="shared" si="189"/>
        <v>0</v>
      </c>
      <c r="AZ141" s="288">
        <f t="shared" si="189"/>
        <v>0</v>
      </c>
      <c r="BA141" s="288">
        <f t="shared" si="189"/>
        <v>0</v>
      </c>
      <c r="BB141" s="288">
        <f t="shared" si="189"/>
        <v>0</v>
      </c>
      <c r="BC141" s="288">
        <f t="shared" si="189"/>
        <v>0</v>
      </c>
      <c r="BD141" s="288">
        <f t="shared" si="189"/>
        <v>0</v>
      </c>
      <c r="BE141" s="288">
        <f t="shared" si="189"/>
        <v>-3460.23</v>
      </c>
      <c r="BF141" s="288">
        <f t="shared" si="189"/>
        <v>-2300</v>
      </c>
      <c r="BG141" s="288">
        <f t="shared" si="189"/>
        <v>0</v>
      </c>
      <c r="BH141" s="288">
        <f t="shared" si="189"/>
        <v>-1000</v>
      </c>
      <c r="BI141" s="288">
        <f t="shared" si="189"/>
        <v>0</v>
      </c>
      <c r="BJ141" s="288">
        <f t="shared" si="189"/>
        <v>0</v>
      </c>
      <c r="BK141" s="288">
        <f t="shared" si="189"/>
        <v>-1780</v>
      </c>
      <c r="BL141" s="288">
        <f t="shared" si="189"/>
        <v>-1930</v>
      </c>
      <c r="BM141" s="288">
        <f>BM142-BM154</f>
        <v>-6225.22</v>
      </c>
      <c r="BN141" s="288">
        <f>BN142-BN154</f>
        <v>0</v>
      </c>
      <c r="BO141" s="281">
        <f t="shared" si="189"/>
        <v>-574345.17000000004</v>
      </c>
      <c r="BP141" s="288">
        <f t="shared" ref="BP141:CU141" si="190">BP142-BP154</f>
        <v>0</v>
      </c>
      <c r="BQ141" s="288">
        <f t="shared" si="190"/>
        <v>0</v>
      </c>
      <c r="BR141" s="288">
        <f t="shared" si="190"/>
        <v>0</v>
      </c>
      <c r="BS141" s="288">
        <f t="shared" si="190"/>
        <v>0</v>
      </c>
      <c r="BT141" s="288">
        <f t="shared" si="190"/>
        <v>0</v>
      </c>
      <c r="BU141" s="288">
        <f t="shared" si="190"/>
        <v>0</v>
      </c>
      <c r="BV141" s="288">
        <f t="shared" si="190"/>
        <v>0</v>
      </c>
      <c r="BW141" s="288">
        <f t="shared" si="190"/>
        <v>0</v>
      </c>
      <c r="BX141" s="288">
        <f t="shared" si="190"/>
        <v>0</v>
      </c>
      <c r="BY141" s="288">
        <f t="shared" si="190"/>
        <v>0</v>
      </c>
      <c r="BZ141" s="288">
        <f t="shared" si="190"/>
        <v>0</v>
      </c>
      <c r="CA141" s="288">
        <f t="shared" si="190"/>
        <v>0</v>
      </c>
      <c r="CB141" s="288">
        <f t="shared" si="190"/>
        <v>0</v>
      </c>
      <c r="CC141" s="288">
        <f t="shared" si="190"/>
        <v>0</v>
      </c>
      <c r="CD141" s="288">
        <f t="shared" si="190"/>
        <v>0</v>
      </c>
      <c r="CE141" s="288">
        <f t="shared" si="190"/>
        <v>0</v>
      </c>
      <c r="CF141" s="288">
        <f t="shared" si="190"/>
        <v>0</v>
      </c>
      <c r="CG141" s="288">
        <f t="shared" si="190"/>
        <v>0</v>
      </c>
      <c r="CH141" s="288">
        <f t="shared" si="190"/>
        <v>0</v>
      </c>
      <c r="CI141" s="288">
        <f t="shared" si="190"/>
        <v>0</v>
      </c>
      <c r="CJ141" s="288">
        <f t="shared" si="190"/>
        <v>0</v>
      </c>
      <c r="CK141" s="288">
        <f t="shared" si="190"/>
        <v>0</v>
      </c>
      <c r="CL141" s="288">
        <f t="shared" si="190"/>
        <v>0</v>
      </c>
      <c r="CM141" s="288">
        <f t="shared" si="190"/>
        <v>0</v>
      </c>
      <c r="CN141" s="288">
        <f t="shared" si="190"/>
        <v>0</v>
      </c>
      <c r="CO141" s="288">
        <f t="shared" si="190"/>
        <v>0</v>
      </c>
      <c r="CP141" s="288">
        <f t="shared" si="190"/>
        <v>0</v>
      </c>
      <c r="CQ141" s="288">
        <f t="shared" si="190"/>
        <v>0</v>
      </c>
      <c r="CR141" s="288">
        <f t="shared" si="190"/>
        <v>0</v>
      </c>
      <c r="CS141" s="288">
        <f>CS142-CS154</f>
        <v>0</v>
      </c>
      <c r="CT141" s="288">
        <f>CT142-CT154</f>
        <v>0</v>
      </c>
      <c r="CU141" s="281">
        <f t="shared" si="190"/>
        <v>-580570.39</v>
      </c>
      <c r="CV141" s="288">
        <f t="shared" ref="CV141:EA141" si="191">CV142-CV154</f>
        <v>0</v>
      </c>
      <c r="CW141" s="288">
        <f t="shared" si="191"/>
        <v>0</v>
      </c>
      <c r="CX141" s="288">
        <f t="shared" si="191"/>
        <v>0</v>
      </c>
      <c r="CY141" s="288">
        <f t="shared" si="191"/>
        <v>0</v>
      </c>
      <c r="CZ141" s="288">
        <f t="shared" si="191"/>
        <v>0</v>
      </c>
      <c r="DA141" s="288">
        <f t="shared" si="191"/>
        <v>0</v>
      </c>
      <c r="DB141" s="288">
        <f t="shared" si="191"/>
        <v>0</v>
      </c>
      <c r="DC141" s="288">
        <f t="shared" si="191"/>
        <v>0</v>
      </c>
      <c r="DD141" s="288">
        <f t="shared" si="191"/>
        <v>0</v>
      </c>
      <c r="DE141" s="288">
        <f t="shared" si="191"/>
        <v>0</v>
      </c>
      <c r="DF141" s="288">
        <f t="shared" si="191"/>
        <v>0</v>
      </c>
      <c r="DG141" s="288">
        <f t="shared" si="191"/>
        <v>0</v>
      </c>
      <c r="DH141" s="288">
        <f t="shared" si="191"/>
        <v>0</v>
      </c>
      <c r="DI141" s="288">
        <f t="shared" si="191"/>
        <v>0</v>
      </c>
      <c r="DJ141" s="288">
        <f t="shared" si="191"/>
        <v>0</v>
      </c>
      <c r="DK141" s="288">
        <f t="shared" si="191"/>
        <v>0</v>
      </c>
      <c r="DL141" s="288">
        <f t="shared" si="191"/>
        <v>0</v>
      </c>
      <c r="DM141" s="288">
        <f t="shared" si="191"/>
        <v>0</v>
      </c>
      <c r="DN141" s="288">
        <f t="shared" si="191"/>
        <v>0</v>
      </c>
      <c r="DO141" s="288">
        <f t="shared" si="191"/>
        <v>0</v>
      </c>
      <c r="DP141" s="288">
        <f t="shared" si="191"/>
        <v>0</v>
      </c>
      <c r="DQ141" s="288">
        <f t="shared" si="191"/>
        <v>0</v>
      </c>
      <c r="DR141" s="288">
        <f t="shared" si="191"/>
        <v>0</v>
      </c>
      <c r="DS141" s="288">
        <f t="shared" si="191"/>
        <v>0</v>
      </c>
      <c r="DT141" s="288">
        <f t="shared" si="191"/>
        <v>0</v>
      </c>
      <c r="DU141" s="288">
        <f t="shared" si="191"/>
        <v>0</v>
      </c>
      <c r="DV141" s="288">
        <f t="shared" si="191"/>
        <v>0</v>
      </c>
      <c r="DW141" s="288">
        <f t="shared" si="191"/>
        <v>0</v>
      </c>
      <c r="DX141" s="288">
        <f>DX142-DX154</f>
        <v>0</v>
      </c>
      <c r="DY141" s="288">
        <f>DY142-DY154</f>
        <v>0</v>
      </c>
      <c r="DZ141" s="288">
        <f>DZ142-DZ154</f>
        <v>0</v>
      </c>
      <c r="EA141" s="281">
        <f t="shared" si="191"/>
        <v>-580570.39</v>
      </c>
      <c r="EB141" s="288">
        <f t="shared" ref="EB141:FD141" si="192">EB142-EB154</f>
        <v>0</v>
      </c>
      <c r="EC141" s="288">
        <f t="shared" si="192"/>
        <v>0</v>
      </c>
      <c r="ED141" s="288">
        <f t="shared" si="192"/>
        <v>0</v>
      </c>
      <c r="EE141" s="288">
        <f t="shared" si="192"/>
        <v>0</v>
      </c>
      <c r="EF141" s="288">
        <f t="shared" si="192"/>
        <v>0</v>
      </c>
      <c r="EG141" s="288">
        <f t="shared" si="192"/>
        <v>0</v>
      </c>
      <c r="EH141" s="288">
        <f t="shared" si="192"/>
        <v>0</v>
      </c>
      <c r="EI141" s="288">
        <f t="shared" si="192"/>
        <v>0</v>
      </c>
      <c r="EJ141" s="288">
        <f t="shared" si="192"/>
        <v>0</v>
      </c>
      <c r="EK141" s="288">
        <f t="shared" si="192"/>
        <v>0</v>
      </c>
      <c r="EL141" s="288">
        <f t="shared" si="192"/>
        <v>0</v>
      </c>
      <c r="EM141" s="288">
        <f t="shared" si="192"/>
        <v>0</v>
      </c>
      <c r="EN141" s="288">
        <f t="shared" si="192"/>
        <v>0</v>
      </c>
      <c r="EO141" s="288">
        <f t="shared" si="192"/>
        <v>0</v>
      </c>
      <c r="EP141" s="288">
        <f t="shared" si="192"/>
        <v>0</v>
      </c>
      <c r="EQ141" s="288">
        <f t="shared" si="192"/>
        <v>0</v>
      </c>
      <c r="ER141" s="288">
        <f t="shared" si="192"/>
        <v>0</v>
      </c>
      <c r="ES141" s="288">
        <f t="shared" si="192"/>
        <v>0</v>
      </c>
      <c r="ET141" s="288">
        <f t="shared" si="192"/>
        <v>0</v>
      </c>
      <c r="EU141" s="288">
        <f t="shared" si="192"/>
        <v>0</v>
      </c>
      <c r="EV141" s="288">
        <f t="shared" si="192"/>
        <v>0</v>
      </c>
      <c r="EW141" s="288">
        <f t="shared" si="192"/>
        <v>0</v>
      </c>
      <c r="EX141" s="288">
        <f t="shared" si="192"/>
        <v>0</v>
      </c>
      <c r="EY141" s="288">
        <f t="shared" si="192"/>
        <v>0</v>
      </c>
      <c r="EZ141" s="288">
        <f t="shared" si="192"/>
        <v>0</v>
      </c>
      <c r="FA141" s="288">
        <f t="shared" si="192"/>
        <v>0</v>
      </c>
      <c r="FB141" s="288">
        <f t="shared" si="192"/>
        <v>0</v>
      </c>
      <c r="FC141" s="288">
        <f t="shared" si="192"/>
        <v>0</v>
      </c>
      <c r="FD141" s="281">
        <f t="shared" si="192"/>
        <v>-580570.39</v>
      </c>
      <c r="FE141" s="288">
        <f t="shared" ref="FE141:GJ141" si="193">FE142-FE154</f>
        <v>0</v>
      </c>
      <c r="FF141" s="288">
        <f t="shared" si="193"/>
        <v>0</v>
      </c>
      <c r="FG141" s="288">
        <f t="shared" si="193"/>
        <v>0</v>
      </c>
      <c r="FH141" s="288">
        <f t="shared" si="193"/>
        <v>0</v>
      </c>
      <c r="FI141" s="288">
        <f t="shared" si="193"/>
        <v>0</v>
      </c>
      <c r="FJ141" s="288">
        <f t="shared" si="193"/>
        <v>0</v>
      </c>
      <c r="FK141" s="288">
        <f t="shared" si="193"/>
        <v>0</v>
      </c>
      <c r="FL141" s="288">
        <f t="shared" si="193"/>
        <v>0</v>
      </c>
      <c r="FM141" s="288">
        <f t="shared" si="193"/>
        <v>0</v>
      </c>
      <c r="FN141" s="288">
        <f t="shared" si="193"/>
        <v>0</v>
      </c>
      <c r="FO141" s="288">
        <f t="shared" si="193"/>
        <v>0</v>
      </c>
      <c r="FP141" s="288">
        <f t="shared" si="193"/>
        <v>0</v>
      </c>
      <c r="FQ141" s="288">
        <f t="shared" si="193"/>
        <v>0</v>
      </c>
      <c r="FR141" s="288">
        <f t="shared" si="193"/>
        <v>0</v>
      </c>
      <c r="FS141" s="288">
        <f t="shared" si="193"/>
        <v>0</v>
      </c>
      <c r="FT141" s="288">
        <f t="shared" si="193"/>
        <v>0</v>
      </c>
      <c r="FU141" s="288">
        <f t="shared" si="193"/>
        <v>0</v>
      </c>
      <c r="FV141" s="288">
        <f t="shared" si="193"/>
        <v>0</v>
      </c>
      <c r="FW141" s="288">
        <f t="shared" si="193"/>
        <v>0</v>
      </c>
      <c r="FX141" s="288">
        <f t="shared" si="193"/>
        <v>0</v>
      </c>
      <c r="FY141" s="288">
        <f t="shared" si="193"/>
        <v>0</v>
      </c>
      <c r="FZ141" s="288">
        <f t="shared" si="193"/>
        <v>0</v>
      </c>
      <c r="GA141" s="288">
        <f t="shared" si="193"/>
        <v>0</v>
      </c>
      <c r="GB141" s="288">
        <f t="shared" si="193"/>
        <v>0</v>
      </c>
      <c r="GC141" s="288">
        <f t="shared" si="193"/>
        <v>0</v>
      </c>
      <c r="GD141" s="288">
        <f t="shared" si="193"/>
        <v>0</v>
      </c>
      <c r="GE141" s="288">
        <f t="shared" si="193"/>
        <v>0</v>
      </c>
      <c r="GF141" s="288">
        <f t="shared" si="193"/>
        <v>0</v>
      </c>
      <c r="GG141" s="288">
        <f t="shared" si="193"/>
        <v>0</v>
      </c>
      <c r="GH141" s="288">
        <f t="shared" si="193"/>
        <v>0</v>
      </c>
      <c r="GI141" s="288">
        <f>GI142-GI154</f>
        <v>0</v>
      </c>
      <c r="GJ141" s="281">
        <f t="shared" si="193"/>
        <v>0</v>
      </c>
      <c r="GK141" s="288">
        <f t="shared" ref="GK141:HN141" si="194">GK142-GK154</f>
        <v>0</v>
      </c>
      <c r="GL141" s="288">
        <f t="shared" si="194"/>
        <v>0</v>
      </c>
      <c r="GM141" s="288">
        <f t="shared" si="194"/>
        <v>0</v>
      </c>
      <c r="GN141" s="288">
        <f t="shared" si="194"/>
        <v>0</v>
      </c>
      <c r="GO141" s="288">
        <f t="shared" si="194"/>
        <v>0</v>
      </c>
      <c r="GP141" s="288">
        <f t="shared" si="194"/>
        <v>0</v>
      </c>
      <c r="GQ141" s="288">
        <f t="shared" si="194"/>
        <v>0</v>
      </c>
      <c r="GR141" s="288">
        <f t="shared" si="194"/>
        <v>0</v>
      </c>
      <c r="GS141" s="288">
        <f t="shared" si="194"/>
        <v>0</v>
      </c>
      <c r="GT141" s="288">
        <f t="shared" si="194"/>
        <v>0</v>
      </c>
      <c r="GU141" s="288">
        <f t="shared" si="194"/>
        <v>0</v>
      </c>
      <c r="GV141" s="288">
        <f t="shared" si="194"/>
        <v>0</v>
      </c>
      <c r="GW141" s="288">
        <f t="shared" si="194"/>
        <v>0</v>
      </c>
      <c r="GX141" s="288">
        <f t="shared" si="194"/>
        <v>0</v>
      </c>
      <c r="GY141" s="288">
        <f t="shared" si="194"/>
        <v>0</v>
      </c>
      <c r="GZ141" s="288">
        <f t="shared" si="194"/>
        <v>0</v>
      </c>
      <c r="HA141" s="288">
        <f t="shared" si="194"/>
        <v>0</v>
      </c>
      <c r="HB141" s="288">
        <f t="shared" si="194"/>
        <v>0</v>
      </c>
      <c r="HC141" s="288">
        <f t="shared" si="194"/>
        <v>0</v>
      </c>
      <c r="HD141" s="288">
        <f t="shared" si="194"/>
        <v>0</v>
      </c>
      <c r="HE141" s="288">
        <f t="shared" si="194"/>
        <v>0</v>
      </c>
      <c r="HF141" s="288">
        <f t="shared" si="194"/>
        <v>0</v>
      </c>
      <c r="HG141" s="288">
        <f t="shared" si="194"/>
        <v>0</v>
      </c>
      <c r="HH141" s="288">
        <f t="shared" si="194"/>
        <v>0</v>
      </c>
      <c r="HI141" s="288">
        <f t="shared" si="194"/>
        <v>0</v>
      </c>
      <c r="HJ141" s="288">
        <f t="shared" si="194"/>
        <v>0</v>
      </c>
      <c r="HK141" s="288">
        <f t="shared" si="194"/>
        <v>0</v>
      </c>
      <c r="HL141" s="288">
        <f t="shared" si="194"/>
        <v>0</v>
      </c>
      <c r="HM141" s="288">
        <f t="shared" si="194"/>
        <v>0</v>
      </c>
      <c r="HN141" s="288">
        <f t="shared" si="194"/>
        <v>0</v>
      </c>
    </row>
    <row r="142" spans="1:222" ht="16.5" thickBot="1" x14ac:dyDescent="0.3">
      <c r="A142" s="53">
        <v>137</v>
      </c>
      <c r="B142" s="270" t="s">
        <v>131</v>
      </c>
      <c r="C142" s="272"/>
      <c r="D142" s="61"/>
      <c r="E142" s="260">
        <f>SUM(E143:E153)</f>
        <v>0</v>
      </c>
      <c r="F142" s="260">
        <f t="shared" ref="F142:AJ142" si="195">SUM(F143:F153)</f>
        <v>0</v>
      </c>
      <c r="G142" s="260">
        <f t="shared" si="195"/>
        <v>0</v>
      </c>
      <c r="H142" s="260">
        <f t="shared" si="195"/>
        <v>0</v>
      </c>
      <c r="I142" s="260">
        <f t="shared" si="195"/>
        <v>0</v>
      </c>
      <c r="J142" s="260">
        <f t="shared" si="195"/>
        <v>0</v>
      </c>
      <c r="K142" s="260">
        <f t="shared" si="195"/>
        <v>0</v>
      </c>
      <c r="L142" s="260">
        <f t="shared" si="195"/>
        <v>0</v>
      </c>
      <c r="M142" s="260">
        <f t="shared" si="195"/>
        <v>0</v>
      </c>
      <c r="N142" s="260">
        <f t="shared" si="195"/>
        <v>0</v>
      </c>
      <c r="O142" s="260">
        <f t="shared" si="195"/>
        <v>0</v>
      </c>
      <c r="P142" s="260">
        <f t="shared" si="195"/>
        <v>0</v>
      </c>
      <c r="Q142" s="260">
        <f t="shared" si="195"/>
        <v>0</v>
      </c>
      <c r="R142" s="260">
        <f t="shared" si="195"/>
        <v>0</v>
      </c>
      <c r="S142" s="260">
        <f t="shared" si="195"/>
        <v>0</v>
      </c>
      <c r="T142" s="260">
        <f t="shared" si="195"/>
        <v>0</v>
      </c>
      <c r="U142" s="260">
        <f t="shared" si="195"/>
        <v>0</v>
      </c>
      <c r="V142" s="260">
        <f t="shared" si="195"/>
        <v>0</v>
      </c>
      <c r="W142" s="260">
        <f t="shared" si="195"/>
        <v>0</v>
      </c>
      <c r="X142" s="260">
        <f t="shared" si="195"/>
        <v>0</v>
      </c>
      <c r="Y142" s="260">
        <f t="shared" si="195"/>
        <v>0</v>
      </c>
      <c r="Z142" s="260">
        <f t="shared" si="195"/>
        <v>0</v>
      </c>
      <c r="AA142" s="260">
        <f t="shared" si="195"/>
        <v>0</v>
      </c>
      <c r="AB142" s="260">
        <f t="shared" si="195"/>
        <v>0</v>
      </c>
      <c r="AC142" s="260">
        <f t="shared" si="195"/>
        <v>0</v>
      </c>
      <c r="AD142" s="260">
        <f t="shared" si="195"/>
        <v>0</v>
      </c>
      <c r="AE142" s="260">
        <f t="shared" si="195"/>
        <v>0</v>
      </c>
      <c r="AF142" s="260">
        <f t="shared" si="195"/>
        <v>0</v>
      </c>
      <c r="AG142" s="260">
        <f t="shared" si="195"/>
        <v>0</v>
      </c>
      <c r="AH142" s="260">
        <f t="shared" si="195"/>
        <v>0</v>
      </c>
      <c r="AI142" s="260">
        <f t="shared" si="195"/>
        <v>0</v>
      </c>
      <c r="AJ142" s="282">
        <f t="shared" si="195"/>
        <v>0</v>
      </c>
      <c r="AK142" s="260">
        <f t="shared" ref="AK142:BO142" si="196">SUM(AK143:AK153)</f>
        <v>0</v>
      </c>
      <c r="AL142" s="260">
        <f t="shared" si="196"/>
        <v>0</v>
      </c>
      <c r="AM142" s="260">
        <f t="shared" si="196"/>
        <v>0</v>
      </c>
      <c r="AN142" s="260">
        <f t="shared" si="196"/>
        <v>0</v>
      </c>
      <c r="AO142" s="260">
        <f t="shared" si="196"/>
        <v>0</v>
      </c>
      <c r="AP142" s="260">
        <f t="shared" si="196"/>
        <v>0</v>
      </c>
      <c r="AQ142" s="260">
        <f t="shared" si="196"/>
        <v>0</v>
      </c>
      <c r="AR142" s="260">
        <f t="shared" si="196"/>
        <v>0</v>
      </c>
      <c r="AS142" s="260">
        <f t="shared" si="196"/>
        <v>0</v>
      </c>
      <c r="AT142" s="260">
        <f t="shared" si="196"/>
        <v>0</v>
      </c>
      <c r="AU142" s="260">
        <f t="shared" si="196"/>
        <v>0</v>
      </c>
      <c r="AV142" s="260">
        <f t="shared" si="196"/>
        <v>0</v>
      </c>
      <c r="AW142" s="260">
        <f t="shared" si="196"/>
        <v>0</v>
      </c>
      <c r="AX142" s="260">
        <f t="shared" si="196"/>
        <v>0</v>
      </c>
      <c r="AY142" s="260">
        <f t="shared" si="196"/>
        <v>0</v>
      </c>
      <c r="AZ142" s="260">
        <f t="shared" si="196"/>
        <v>0</v>
      </c>
      <c r="BA142" s="260">
        <f t="shared" si="196"/>
        <v>0</v>
      </c>
      <c r="BB142" s="260">
        <f t="shared" si="196"/>
        <v>0</v>
      </c>
      <c r="BC142" s="260">
        <f t="shared" si="196"/>
        <v>0</v>
      </c>
      <c r="BD142" s="260">
        <f t="shared" si="196"/>
        <v>0</v>
      </c>
      <c r="BE142" s="260">
        <f t="shared" si="196"/>
        <v>0</v>
      </c>
      <c r="BF142" s="260">
        <f t="shared" si="196"/>
        <v>0</v>
      </c>
      <c r="BG142" s="260">
        <f t="shared" si="196"/>
        <v>0</v>
      </c>
      <c r="BH142" s="260">
        <f t="shared" si="196"/>
        <v>0</v>
      </c>
      <c r="BI142" s="260">
        <f t="shared" si="196"/>
        <v>0</v>
      </c>
      <c r="BJ142" s="260">
        <f t="shared" si="196"/>
        <v>0</v>
      </c>
      <c r="BK142" s="260">
        <f t="shared" si="196"/>
        <v>0</v>
      </c>
      <c r="BL142" s="260">
        <f t="shared" si="196"/>
        <v>0</v>
      </c>
      <c r="BM142" s="260">
        <f>SUM(BM143:BM153)</f>
        <v>0</v>
      </c>
      <c r="BN142" s="260">
        <f>SUM(BN143:BN153)</f>
        <v>0</v>
      </c>
      <c r="BO142" s="282">
        <f t="shared" si="196"/>
        <v>0</v>
      </c>
      <c r="BP142" s="260">
        <f t="shared" ref="BP142:CU142" si="197">SUM(BP143:BP153)</f>
        <v>0</v>
      </c>
      <c r="BQ142" s="260">
        <f t="shared" si="197"/>
        <v>0</v>
      </c>
      <c r="BR142" s="260">
        <f t="shared" si="197"/>
        <v>0</v>
      </c>
      <c r="BS142" s="260">
        <f t="shared" si="197"/>
        <v>0</v>
      </c>
      <c r="BT142" s="260">
        <f t="shared" si="197"/>
        <v>0</v>
      </c>
      <c r="BU142" s="260">
        <f t="shared" si="197"/>
        <v>0</v>
      </c>
      <c r="BV142" s="260">
        <f t="shared" si="197"/>
        <v>0</v>
      </c>
      <c r="BW142" s="260">
        <f t="shared" si="197"/>
        <v>0</v>
      </c>
      <c r="BX142" s="260">
        <f t="shared" si="197"/>
        <v>0</v>
      </c>
      <c r="BY142" s="260">
        <f t="shared" si="197"/>
        <v>0</v>
      </c>
      <c r="BZ142" s="260">
        <f t="shared" si="197"/>
        <v>0</v>
      </c>
      <c r="CA142" s="260">
        <f t="shared" si="197"/>
        <v>0</v>
      </c>
      <c r="CB142" s="260">
        <f t="shared" si="197"/>
        <v>0</v>
      </c>
      <c r="CC142" s="260">
        <f t="shared" si="197"/>
        <v>0</v>
      </c>
      <c r="CD142" s="260">
        <f t="shared" si="197"/>
        <v>0</v>
      </c>
      <c r="CE142" s="260">
        <f t="shared" si="197"/>
        <v>0</v>
      </c>
      <c r="CF142" s="260">
        <f t="shared" si="197"/>
        <v>0</v>
      </c>
      <c r="CG142" s="260">
        <f t="shared" si="197"/>
        <v>0</v>
      </c>
      <c r="CH142" s="260">
        <f t="shared" si="197"/>
        <v>0</v>
      </c>
      <c r="CI142" s="260">
        <f t="shared" si="197"/>
        <v>0</v>
      </c>
      <c r="CJ142" s="260">
        <f t="shared" si="197"/>
        <v>0</v>
      </c>
      <c r="CK142" s="260">
        <f t="shared" si="197"/>
        <v>0</v>
      </c>
      <c r="CL142" s="260">
        <f t="shared" si="197"/>
        <v>0</v>
      </c>
      <c r="CM142" s="260">
        <f t="shared" si="197"/>
        <v>0</v>
      </c>
      <c r="CN142" s="260">
        <f t="shared" si="197"/>
        <v>0</v>
      </c>
      <c r="CO142" s="260">
        <f t="shared" si="197"/>
        <v>0</v>
      </c>
      <c r="CP142" s="260">
        <f t="shared" si="197"/>
        <v>0</v>
      </c>
      <c r="CQ142" s="260">
        <f t="shared" si="197"/>
        <v>0</v>
      </c>
      <c r="CR142" s="260">
        <f t="shared" si="197"/>
        <v>0</v>
      </c>
      <c r="CS142" s="260">
        <f>SUM(CS143:CS153)</f>
        <v>0</v>
      </c>
      <c r="CT142" s="260">
        <f>SUM(CT143:CT153)</f>
        <v>0</v>
      </c>
      <c r="CU142" s="282">
        <f t="shared" si="197"/>
        <v>0</v>
      </c>
      <c r="CV142" s="260">
        <f t="shared" ref="CV142:EA142" si="198">SUM(CV143:CV153)</f>
        <v>0</v>
      </c>
      <c r="CW142" s="260">
        <f t="shared" si="198"/>
        <v>0</v>
      </c>
      <c r="CX142" s="260">
        <f t="shared" si="198"/>
        <v>0</v>
      </c>
      <c r="CY142" s="260">
        <f t="shared" si="198"/>
        <v>0</v>
      </c>
      <c r="CZ142" s="260">
        <f t="shared" si="198"/>
        <v>0</v>
      </c>
      <c r="DA142" s="260">
        <f t="shared" si="198"/>
        <v>0</v>
      </c>
      <c r="DB142" s="260">
        <f t="shared" si="198"/>
        <v>0</v>
      </c>
      <c r="DC142" s="260">
        <f t="shared" si="198"/>
        <v>0</v>
      </c>
      <c r="DD142" s="260">
        <f t="shared" si="198"/>
        <v>0</v>
      </c>
      <c r="DE142" s="260">
        <f t="shared" si="198"/>
        <v>0</v>
      </c>
      <c r="DF142" s="260">
        <f t="shared" si="198"/>
        <v>0</v>
      </c>
      <c r="DG142" s="260">
        <f t="shared" si="198"/>
        <v>0</v>
      </c>
      <c r="DH142" s="260">
        <f t="shared" si="198"/>
        <v>0</v>
      </c>
      <c r="DI142" s="260">
        <f t="shared" si="198"/>
        <v>0</v>
      </c>
      <c r="DJ142" s="260">
        <f t="shared" si="198"/>
        <v>0</v>
      </c>
      <c r="DK142" s="260">
        <f t="shared" si="198"/>
        <v>0</v>
      </c>
      <c r="DL142" s="260">
        <f t="shared" si="198"/>
        <v>0</v>
      </c>
      <c r="DM142" s="260">
        <f t="shared" si="198"/>
        <v>0</v>
      </c>
      <c r="DN142" s="260">
        <f t="shared" si="198"/>
        <v>0</v>
      </c>
      <c r="DO142" s="260">
        <f t="shared" si="198"/>
        <v>0</v>
      </c>
      <c r="DP142" s="260">
        <f t="shared" si="198"/>
        <v>0</v>
      </c>
      <c r="DQ142" s="260">
        <f t="shared" si="198"/>
        <v>0</v>
      </c>
      <c r="DR142" s="260">
        <f t="shared" si="198"/>
        <v>0</v>
      </c>
      <c r="DS142" s="260">
        <f t="shared" si="198"/>
        <v>0</v>
      </c>
      <c r="DT142" s="260">
        <f t="shared" si="198"/>
        <v>0</v>
      </c>
      <c r="DU142" s="260">
        <f t="shared" si="198"/>
        <v>0</v>
      </c>
      <c r="DV142" s="260">
        <f t="shared" si="198"/>
        <v>0</v>
      </c>
      <c r="DW142" s="260">
        <f t="shared" si="198"/>
        <v>0</v>
      </c>
      <c r="DX142" s="260">
        <f>SUM(DX143:DX153)</f>
        <v>0</v>
      </c>
      <c r="DY142" s="260">
        <f>SUM(DY143:DY153)</f>
        <v>0</v>
      </c>
      <c r="DZ142" s="260">
        <f>SUM(DZ143:DZ153)</f>
        <v>0</v>
      </c>
      <c r="EA142" s="282">
        <f t="shared" si="198"/>
        <v>0</v>
      </c>
      <c r="EB142" s="260">
        <f t="shared" ref="EB142:FD142" si="199">SUM(EB143:EB153)</f>
        <v>0</v>
      </c>
      <c r="EC142" s="260">
        <f t="shared" si="199"/>
        <v>0</v>
      </c>
      <c r="ED142" s="260">
        <f t="shared" si="199"/>
        <v>0</v>
      </c>
      <c r="EE142" s="260">
        <f t="shared" si="199"/>
        <v>0</v>
      </c>
      <c r="EF142" s="260">
        <f t="shared" si="199"/>
        <v>0</v>
      </c>
      <c r="EG142" s="260">
        <f t="shared" si="199"/>
        <v>0</v>
      </c>
      <c r="EH142" s="260">
        <f t="shared" si="199"/>
        <v>0</v>
      </c>
      <c r="EI142" s="260">
        <f t="shared" si="199"/>
        <v>0</v>
      </c>
      <c r="EJ142" s="260">
        <f t="shared" si="199"/>
        <v>0</v>
      </c>
      <c r="EK142" s="260">
        <f t="shared" si="199"/>
        <v>0</v>
      </c>
      <c r="EL142" s="260">
        <f t="shared" si="199"/>
        <v>0</v>
      </c>
      <c r="EM142" s="260">
        <f t="shared" si="199"/>
        <v>0</v>
      </c>
      <c r="EN142" s="260">
        <f t="shared" si="199"/>
        <v>0</v>
      </c>
      <c r="EO142" s="260">
        <f t="shared" si="199"/>
        <v>0</v>
      </c>
      <c r="EP142" s="260">
        <f t="shared" si="199"/>
        <v>0</v>
      </c>
      <c r="EQ142" s="260">
        <f t="shared" si="199"/>
        <v>0</v>
      </c>
      <c r="ER142" s="260">
        <f t="shared" si="199"/>
        <v>0</v>
      </c>
      <c r="ES142" s="260">
        <f t="shared" si="199"/>
        <v>0</v>
      </c>
      <c r="ET142" s="260">
        <f t="shared" si="199"/>
        <v>0</v>
      </c>
      <c r="EU142" s="260">
        <f t="shared" si="199"/>
        <v>0</v>
      </c>
      <c r="EV142" s="260">
        <f t="shared" si="199"/>
        <v>0</v>
      </c>
      <c r="EW142" s="260">
        <f t="shared" si="199"/>
        <v>0</v>
      </c>
      <c r="EX142" s="260">
        <f t="shared" si="199"/>
        <v>0</v>
      </c>
      <c r="EY142" s="260">
        <f t="shared" si="199"/>
        <v>0</v>
      </c>
      <c r="EZ142" s="260">
        <f t="shared" si="199"/>
        <v>0</v>
      </c>
      <c r="FA142" s="260">
        <f t="shared" si="199"/>
        <v>0</v>
      </c>
      <c r="FB142" s="260">
        <f t="shared" si="199"/>
        <v>0</v>
      </c>
      <c r="FC142" s="260">
        <f t="shared" si="199"/>
        <v>0</v>
      </c>
      <c r="FD142" s="282">
        <f t="shared" si="199"/>
        <v>0</v>
      </c>
      <c r="FE142" s="260">
        <f t="shared" ref="FE142:GJ142" si="200">SUM(FE143:FE153)</f>
        <v>0</v>
      </c>
      <c r="FF142" s="260">
        <f t="shared" si="200"/>
        <v>0</v>
      </c>
      <c r="FG142" s="260">
        <f t="shared" si="200"/>
        <v>0</v>
      </c>
      <c r="FH142" s="260">
        <f t="shared" si="200"/>
        <v>0</v>
      </c>
      <c r="FI142" s="260">
        <f t="shared" si="200"/>
        <v>0</v>
      </c>
      <c r="FJ142" s="260">
        <f t="shared" si="200"/>
        <v>0</v>
      </c>
      <c r="FK142" s="260">
        <f t="shared" si="200"/>
        <v>0</v>
      </c>
      <c r="FL142" s="260">
        <f t="shared" si="200"/>
        <v>0</v>
      </c>
      <c r="FM142" s="260">
        <f t="shared" si="200"/>
        <v>0</v>
      </c>
      <c r="FN142" s="260">
        <f t="shared" si="200"/>
        <v>0</v>
      </c>
      <c r="FO142" s="260">
        <f t="shared" si="200"/>
        <v>0</v>
      </c>
      <c r="FP142" s="260">
        <f t="shared" si="200"/>
        <v>0</v>
      </c>
      <c r="FQ142" s="260">
        <f t="shared" si="200"/>
        <v>0</v>
      </c>
      <c r="FR142" s="260">
        <f t="shared" si="200"/>
        <v>0</v>
      </c>
      <c r="FS142" s="260">
        <f t="shared" si="200"/>
        <v>0</v>
      </c>
      <c r="FT142" s="260">
        <f t="shared" si="200"/>
        <v>0</v>
      </c>
      <c r="FU142" s="260">
        <f t="shared" si="200"/>
        <v>0</v>
      </c>
      <c r="FV142" s="260">
        <f t="shared" si="200"/>
        <v>0</v>
      </c>
      <c r="FW142" s="260">
        <f t="shared" si="200"/>
        <v>0</v>
      </c>
      <c r="FX142" s="260">
        <f t="shared" si="200"/>
        <v>0</v>
      </c>
      <c r="FY142" s="260">
        <f t="shared" si="200"/>
        <v>0</v>
      </c>
      <c r="FZ142" s="260">
        <f t="shared" si="200"/>
        <v>0</v>
      </c>
      <c r="GA142" s="260">
        <f t="shared" si="200"/>
        <v>0</v>
      </c>
      <c r="GB142" s="260">
        <f t="shared" si="200"/>
        <v>0</v>
      </c>
      <c r="GC142" s="260">
        <f t="shared" si="200"/>
        <v>0</v>
      </c>
      <c r="GD142" s="260">
        <f t="shared" si="200"/>
        <v>0</v>
      </c>
      <c r="GE142" s="260">
        <f t="shared" si="200"/>
        <v>0</v>
      </c>
      <c r="GF142" s="260">
        <f t="shared" si="200"/>
        <v>0</v>
      </c>
      <c r="GG142" s="260">
        <f t="shared" si="200"/>
        <v>0</v>
      </c>
      <c r="GH142" s="260">
        <f t="shared" si="200"/>
        <v>0</v>
      </c>
      <c r="GI142" s="260">
        <f>SUM(GI143:GI153)</f>
        <v>0</v>
      </c>
      <c r="GJ142" s="282">
        <f t="shared" si="200"/>
        <v>0</v>
      </c>
      <c r="GK142" s="260">
        <f t="shared" ref="GK142:HN142" si="201">SUM(GK143:GK153)</f>
        <v>0</v>
      </c>
      <c r="GL142" s="260">
        <f t="shared" si="201"/>
        <v>0</v>
      </c>
      <c r="GM142" s="260">
        <f t="shared" si="201"/>
        <v>0</v>
      </c>
      <c r="GN142" s="260">
        <f t="shared" si="201"/>
        <v>0</v>
      </c>
      <c r="GO142" s="260">
        <f t="shared" si="201"/>
        <v>0</v>
      </c>
      <c r="GP142" s="260">
        <f t="shared" si="201"/>
        <v>0</v>
      </c>
      <c r="GQ142" s="260">
        <f t="shared" si="201"/>
        <v>0</v>
      </c>
      <c r="GR142" s="260">
        <f t="shared" si="201"/>
        <v>0</v>
      </c>
      <c r="GS142" s="260">
        <f t="shared" si="201"/>
        <v>0</v>
      </c>
      <c r="GT142" s="260">
        <f t="shared" si="201"/>
        <v>0</v>
      </c>
      <c r="GU142" s="260">
        <f t="shared" si="201"/>
        <v>0</v>
      </c>
      <c r="GV142" s="260">
        <f t="shared" si="201"/>
        <v>0</v>
      </c>
      <c r="GW142" s="260">
        <f t="shared" si="201"/>
        <v>0</v>
      </c>
      <c r="GX142" s="260">
        <f t="shared" si="201"/>
        <v>0</v>
      </c>
      <c r="GY142" s="260">
        <f t="shared" si="201"/>
        <v>0</v>
      </c>
      <c r="GZ142" s="260">
        <f t="shared" si="201"/>
        <v>0</v>
      </c>
      <c r="HA142" s="260">
        <f t="shared" si="201"/>
        <v>0</v>
      </c>
      <c r="HB142" s="260">
        <f t="shared" si="201"/>
        <v>0</v>
      </c>
      <c r="HC142" s="260">
        <f t="shared" si="201"/>
        <v>0</v>
      </c>
      <c r="HD142" s="260">
        <f t="shared" si="201"/>
        <v>0</v>
      </c>
      <c r="HE142" s="260">
        <f t="shared" si="201"/>
        <v>0</v>
      </c>
      <c r="HF142" s="260">
        <f t="shared" si="201"/>
        <v>0</v>
      </c>
      <c r="HG142" s="260">
        <f t="shared" si="201"/>
        <v>0</v>
      </c>
      <c r="HH142" s="260">
        <f t="shared" si="201"/>
        <v>0</v>
      </c>
      <c r="HI142" s="260">
        <f t="shared" si="201"/>
        <v>0</v>
      </c>
      <c r="HJ142" s="260">
        <f t="shared" si="201"/>
        <v>0</v>
      </c>
      <c r="HK142" s="260">
        <f t="shared" si="201"/>
        <v>0</v>
      </c>
      <c r="HL142" s="260">
        <f t="shared" si="201"/>
        <v>0</v>
      </c>
      <c r="HM142" s="260">
        <f t="shared" si="201"/>
        <v>0</v>
      </c>
      <c r="HN142" s="260">
        <f t="shared" si="201"/>
        <v>0</v>
      </c>
    </row>
    <row r="143" spans="1:222" ht="16.5" hidden="1" outlineLevel="1" thickBot="1" x14ac:dyDescent="0.3">
      <c r="A143" s="53">
        <v>138</v>
      </c>
      <c r="B143" s="261" t="str">
        <f>VLOOKUP(A143,Config!$A$8:$B$176,2,0)</f>
        <v>EMPRÉSTIMOS DIRETORIA REC</v>
      </c>
      <c r="C143" s="262"/>
      <c r="D143" s="61"/>
      <c r="E143" s="174">
        <f>SUMIFS('C. a Pagar'!$G$7:$G$1048576,'C. a Pagar'!$D$7:$D$1048576,'FC 180'!$B143,'C. a Pagar'!$C$7:$C$1048576,'FC 180'!E$5)</f>
        <v>0</v>
      </c>
      <c r="F143" s="174">
        <f>SUMIFS('C. a Pagar'!$G$7:$G$1048576,'C. a Pagar'!$D$7:$D$1048576,'FC 180'!$B143,'C. a Pagar'!$C$7:$C$1048576,'FC 180'!F$5)</f>
        <v>0</v>
      </c>
      <c r="G143" s="174">
        <f>SUMIFS('C. a Pagar'!$G$7:$G$1048576,'C. a Pagar'!$D$7:$D$1048576,'FC 180'!$B143,'C. a Pagar'!$C$7:$C$1048576,'FC 180'!G$5)</f>
        <v>0</v>
      </c>
      <c r="H143" s="174">
        <f>SUMIFS('C. a Pagar'!$G$7:$G$1048576,'C. a Pagar'!$D$7:$D$1048576,'FC 180'!$B143,'C. a Pagar'!$C$7:$C$1048576,'FC 180'!H$5)</f>
        <v>0</v>
      </c>
      <c r="I143" s="174">
        <f>SUMIFS('C. a Pagar'!$G$7:$G$1048576,'C. a Pagar'!$D$7:$D$1048576,'FC 180'!$B143,'C. a Pagar'!$C$7:$C$1048576,'FC 180'!I$5)</f>
        <v>0</v>
      </c>
      <c r="J143" s="174">
        <f>SUMIFS('C. a Pagar'!$G$7:$G$1048576,'C. a Pagar'!$D$7:$D$1048576,'FC 180'!$B143,'C. a Pagar'!$C$7:$C$1048576,'FC 180'!J$5)</f>
        <v>0</v>
      </c>
      <c r="K143" s="174">
        <f>SUMIFS('C. a Pagar'!$G$7:$G$1048576,'C. a Pagar'!$D$7:$D$1048576,'FC 180'!$B143,'C. a Pagar'!$C$7:$C$1048576,'FC 180'!K$5)</f>
        <v>0</v>
      </c>
      <c r="L143" s="174">
        <f>SUMIFS('C. a Pagar'!$G$7:$G$1048576,'C. a Pagar'!$D$7:$D$1048576,'FC 180'!$B143,'C. a Pagar'!$C$7:$C$1048576,'FC 180'!L$5)</f>
        <v>0</v>
      </c>
      <c r="M143" s="174">
        <f>SUMIFS('C. a Pagar'!$G$7:$G$1048576,'C. a Pagar'!$D$7:$D$1048576,'FC 180'!$B143,'C. a Pagar'!$C$7:$C$1048576,'FC 180'!M$5)</f>
        <v>0</v>
      </c>
      <c r="N143" s="174">
        <f>SUMIFS('C. a Pagar'!$G$7:$G$1048576,'C. a Pagar'!$D$7:$D$1048576,'FC 180'!$B143,'C. a Pagar'!$C$7:$C$1048576,'FC 180'!N$5)</f>
        <v>0</v>
      </c>
      <c r="O143" s="174">
        <f>SUMIFS('C. a Pagar'!$G$7:$G$1048576,'C. a Pagar'!$D$7:$D$1048576,'FC 180'!$B143,'C. a Pagar'!$C$7:$C$1048576,'FC 180'!O$5)</f>
        <v>0</v>
      </c>
      <c r="P143" s="174">
        <f>SUMIFS('C. a Pagar'!$G$7:$G$1048576,'C. a Pagar'!$D$7:$D$1048576,'FC 180'!$B143,'C. a Pagar'!$C$7:$C$1048576,'FC 180'!P$5)</f>
        <v>0</v>
      </c>
      <c r="Q143" s="174">
        <f>SUMIFS('C. a Pagar'!$G$7:$G$1048576,'C. a Pagar'!$D$7:$D$1048576,'FC 180'!$B143,'C. a Pagar'!$C$7:$C$1048576,'FC 180'!Q$5)</f>
        <v>0</v>
      </c>
      <c r="R143" s="174">
        <f>SUMIFS('C. a Pagar'!$G$7:$G$1048576,'C. a Pagar'!$D$7:$D$1048576,'FC 180'!$B143,'C. a Pagar'!$C$7:$C$1048576,'FC 180'!R$5)</f>
        <v>0</v>
      </c>
      <c r="S143" s="174">
        <f>SUMIFS('C. a Pagar'!$G$7:$G$1048576,'C. a Pagar'!$D$7:$D$1048576,'FC 180'!$B143,'C. a Pagar'!$C$7:$C$1048576,'FC 180'!S$5)</f>
        <v>0</v>
      </c>
      <c r="T143" s="174">
        <f>SUMIFS('C. a Pagar'!$G$7:$G$1048576,'C. a Pagar'!$D$7:$D$1048576,'FC 180'!$B143,'C. a Pagar'!$C$7:$C$1048576,'FC 180'!T$5)</f>
        <v>0</v>
      </c>
      <c r="U143" s="174">
        <f>SUMIFS('C. a Pagar'!$G$7:$G$1048576,'C. a Pagar'!$D$7:$D$1048576,'FC 180'!$B143,'C. a Pagar'!$C$7:$C$1048576,'FC 180'!U$5)</f>
        <v>0</v>
      </c>
      <c r="V143" s="174">
        <f>SUMIFS('C. a Pagar'!$G$7:$G$1048576,'C. a Pagar'!$D$7:$D$1048576,'FC 180'!$B143,'C. a Pagar'!$C$7:$C$1048576,'FC 180'!V$5)</f>
        <v>0</v>
      </c>
      <c r="W143" s="174">
        <f>SUMIFS('C. a Pagar'!$G$7:$G$1048576,'C. a Pagar'!$D$7:$D$1048576,'FC 180'!$B143,'C. a Pagar'!$C$7:$C$1048576,'FC 180'!W$5)</f>
        <v>0</v>
      </c>
      <c r="X143" s="174">
        <f>SUMIFS('C. a Pagar'!$G$7:$G$1048576,'C. a Pagar'!$D$7:$D$1048576,'FC 180'!$B143,'C. a Pagar'!$C$7:$C$1048576,'FC 180'!X$5)</f>
        <v>0</v>
      </c>
      <c r="Y143" s="174">
        <f>SUMIFS('C. a Pagar'!$G$7:$G$1048576,'C. a Pagar'!$D$7:$D$1048576,'FC 180'!$B143,'C. a Pagar'!$C$7:$C$1048576,'FC 180'!Y$5)</f>
        <v>0</v>
      </c>
      <c r="Z143" s="174">
        <f>SUMIFS('C. a Pagar'!$G$7:$G$1048576,'C. a Pagar'!$D$7:$D$1048576,'FC 180'!$B143,'C. a Pagar'!$C$7:$C$1048576,'FC 180'!Z$5)</f>
        <v>0</v>
      </c>
      <c r="AA143" s="174">
        <f>SUMIFS('C. a Pagar'!$G$7:$G$1048576,'C. a Pagar'!$D$7:$D$1048576,'FC 180'!$B143,'C. a Pagar'!$C$7:$C$1048576,'FC 180'!AA$5)</f>
        <v>0</v>
      </c>
      <c r="AB143" s="174">
        <f>SUMIFS('C. a Pagar'!$G$7:$G$1048576,'C. a Pagar'!$D$7:$D$1048576,'FC 180'!$B143,'C. a Pagar'!$C$7:$C$1048576,'FC 180'!AB$5)</f>
        <v>0</v>
      </c>
      <c r="AC143" s="174">
        <f>SUMIFS('C. a Pagar'!$G$7:$G$1048576,'C. a Pagar'!$D$7:$D$1048576,'FC 180'!$B143,'C. a Pagar'!$C$7:$C$1048576,'FC 180'!AC$5)</f>
        <v>0</v>
      </c>
      <c r="AD143" s="174">
        <f>SUMIFS('C. a Pagar'!$G$7:$G$1048576,'C. a Pagar'!$D$7:$D$1048576,'FC 180'!$B143,'C. a Pagar'!$C$7:$C$1048576,'FC 180'!AD$5)</f>
        <v>0</v>
      </c>
      <c r="AE143" s="174">
        <f>SUMIFS('C. a Pagar'!$G$7:$G$1048576,'C. a Pagar'!$D$7:$D$1048576,'FC 180'!$B143,'C. a Pagar'!$C$7:$C$1048576,'FC 180'!AE$5)</f>
        <v>0</v>
      </c>
      <c r="AF143" s="174">
        <f>SUMIFS('C. a Pagar'!$G$7:$G$1048576,'C. a Pagar'!$D$7:$D$1048576,'FC 180'!$B143,'C. a Pagar'!$C$7:$C$1048576,'FC 180'!AF$5)</f>
        <v>0</v>
      </c>
      <c r="AG143" s="174">
        <f>SUMIFS('C. a Pagar'!$G$7:$G$1048576,'C. a Pagar'!$D$7:$D$1048576,'FC 180'!$B143,'C. a Pagar'!$C$7:$C$1048576,'FC 180'!AG$5)</f>
        <v>0</v>
      </c>
      <c r="AH143" s="174">
        <f>SUMIFS('C. a Pagar'!$G$7:$G$1048576,'C. a Pagar'!$D$7:$D$1048576,'FC 180'!$B143,'C. a Pagar'!$C$7:$C$1048576,'FC 180'!AH$5)</f>
        <v>0</v>
      </c>
      <c r="AI143" s="174">
        <f>SUMIFS('C. a Pagar'!$G$7:$G$1048576,'C. a Pagar'!$D$7:$D$1048576,'FC 180'!$B143,'C. a Pagar'!$C$7:$C$1048576,'FC 180'!AI$5)</f>
        <v>0</v>
      </c>
      <c r="AJ143" s="176">
        <f t="shared" ref="AJ143:AJ153" si="202">SUM(E143:AI143)</f>
        <v>0</v>
      </c>
      <c r="AK143" s="174"/>
      <c r="AL143" s="174"/>
      <c r="AM143" s="174"/>
      <c r="AN143" s="174"/>
      <c r="AO143" s="174"/>
      <c r="AP143" s="174"/>
      <c r="AQ143" s="174"/>
      <c r="AR143" s="174"/>
      <c r="AS143" s="174"/>
      <c r="AT143" s="174"/>
      <c r="AU143" s="174"/>
      <c r="AV143" s="174"/>
      <c r="AW143" s="174"/>
      <c r="AX143" s="174"/>
      <c r="AY143" s="174"/>
      <c r="AZ143" s="174"/>
      <c r="BA143" s="174"/>
      <c r="BB143" s="174"/>
      <c r="BC143" s="174"/>
      <c r="BD143" s="174"/>
      <c r="BE143" s="174"/>
      <c r="BF143" s="174"/>
      <c r="BG143" s="174"/>
      <c r="BH143" s="174"/>
      <c r="BI143" s="174"/>
      <c r="BJ143" s="174"/>
      <c r="BK143" s="174"/>
      <c r="BL143" s="174"/>
      <c r="BM143" s="174"/>
      <c r="BN143" s="174"/>
      <c r="BO143" s="176">
        <f t="shared" ref="BO143:BO153" si="203">SUM(AK143:BN143)</f>
        <v>0</v>
      </c>
      <c r="BP143" s="174"/>
      <c r="BQ143" s="174"/>
      <c r="BR143" s="174"/>
      <c r="BS143" s="174"/>
      <c r="BT143" s="174"/>
      <c r="BU143" s="174"/>
      <c r="BV143" s="174"/>
      <c r="BW143" s="174"/>
      <c r="BX143" s="174"/>
      <c r="BY143" s="174"/>
      <c r="BZ143" s="174"/>
      <c r="CA143" s="174"/>
      <c r="CB143" s="174"/>
      <c r="CC143" s="174"/>
      <c r="CD143" s="174"/>
      <c r="CE143" s="174"/>
      <c r="CF143" s="174"/>
      <c r="CG143" s="174"/>
      <c r="CH143" s="174"/>
      <c r="CI143" s="174"/>
      <c r="CJ143" s="174"/>
      <c r="CK143" s="174"/>
      <c r="CL143" s="174"/>
      <c r="CM143" s="174"/>
      <c r="CN143" s="174"/>
      <c r="CO143" s="174"/>
      <c r="CP143" s="174"/>
      <c r="CQ143" s="174"/>
      <c r="CR143" s="174"/>
      <c r="CS143" s="174"/>
      <c r="CT143" s="174"/>
      <c r="CU143" s="176">
        <f t="shared" ref="CU143:CU153" si="204">SUM(BM143:CT143)</f>
        <v>0</v>
      </c>
      <c r="CV143" s="174"/>
      <c r="CW143" s="174"/>
      <c r="CX143" s="174"/>
      <c r="CY143" s="174"/>
      <c r="CZ143" s="174"/>
      <c r="DA143" s="174"/>
      <c r="DB143" s="174"/>
      <c r="DC143" s="174"/>
      <c r="DD143" s="174"/>
      <c r="DE143" s="174"/>
      <c r="DF143" s="174"/>
      <c r="DG143" s="174"/>
      <c r="DH143" s="174"/>
      <c r="DI143" s="174"/>
      <c r="DJ143" s="174"/>
      <c r="DK143" s="174"/>
      <c r="DL143" s="174"/>
      <c r="DM143" s="174"/>
      <c r="DN143" s="174"/>
      <c r="DO143" s="174"/>
      <c r="DP143" s="174"/>
      <c r="DQ143" s="174"/>
      <c r="DR143" s="174"/>
      <c r="DS143" s="174"/>
      <c r="DT143" s="174"/>
      <c r="DU143" s="174"/>
      <c r="DV143" s="174"/>
      <c r="DW143" s="174"/>
      <c r="DX143" s="174"/>
      <c r="DY143" s="174"/>
      <c r="DZ143" s="174"/>
      <c r="EA143" s="176">
        <f t="shared" ref="EA143:EA153" si="205">SUM(CS143:DZ143)</f>
        <v>0</v>
      </c>
      <c r="EB143" s="174"/>
      <c r="EC143" s="174"/>
      <c r="ED143" s="174"/>
      <c r="EE143" s="174"/>
      <c r="EF143" s="174"/>
      <c r="EG143" s="174"/>
      <c r="EH143" s="174"/>
      <c r="EI143" s="174"/>
      <c r="EJ143" s="174"/>
      <c r="EK143" s="174"/>
      <c r="EL143" s="174"/>
      <c r="EM143" s="174"/>
      <c r="EN143" s="174"/>
      <c r="EO143" s="174"/>
      <c r="EP143" s="174"/>
      <c r="EQ143" s="174"/>
      <c r="ER143" s="174"/>
      <c r="ES143" s="174"/>
      <c r="ET143" s="174"/>
      <c r="EU143" s="174"/>
      <c r="EV143" s="174"/>
      <c r="EW143" s="174"/>
      <c r="EX143" s="174"/>
      <c r="EY143" s="174"/>
      <c r="EZ143" s="174"/>
      <c r="FA143" s="174"/>
      <c r="FB143" s="174"/>
      <c r="FC143" s="174"/>
      <c r="FD143" s="176">
        <f>SUM(DX143:FC143)</f>
        <v>0</v>
      </c>
      <c r="FE143" s="174"/>
      <c r="FF143" s="174"/>
      <c r="FG143" s="174"/>
      <c r="FH143" s="174"/>
      <c r="FI143" s="174"/>
      <c r="FJ143" s="174"/>
      <c r="FK143" s="174"/>
      <c r="FL143" s="174"/>
      <c r="FM143" s="174"/>
      <c r="FN143" s="174"/>
      <c r="FO143" s="174"/>
      <c r="FP143" s="174"/>
      <c r="FQ143" s="174"/>
      <c r="FR143" s="174"/>
      <c r="FS143" s="174"/>
      <c r="FT143" s="174"/>
      <c r="FU143" s="174"/>
      <c r="FV143" s="174"/>
      <c r="FW143" s="174"/>
      <c r="FX143" s="174"/>
      <c r="FY143" s="174"/>
      <c r="FZ143" s="174"/>
      <c r="GA143" s="174"/>
      <c r="GB143" s="174"/>
      <c r="GC143" s="174"/>
      <c r="GD143" s="174"/>
      <c r="GE143" s="174"/>
      <c r="GF143" s="174"/>
      <c r="GG143" s="174"/>
      <c r="GH143" s="174"/>
      <c r="GI143" s="174"/>
      <c r="GJ143" s="176">
        <f t="shared" ref="GJ143:GJ153" si="206">SUM(FE143:GI143)</f>
        <v>0</v>
      </c>
      <c r="GK143" s="174"/>
      <c r="GL143" s="174"/>
      <c r="GM143" s="174"/>
      <c r="GN143" s="174"/>
      <c r="GO143" s="174"/>
      <c r="GP143" s="174"/>
      <c r="GQ143" s="174"/>
      <c r="GR143" s="174"/>
      <c r="GS143" s="174"/>
      <c r="GT143" s="174"/>
      <c r="GU143" s="174"/>
      <c r="GV143" s="174"/>
      <c r="GW143" s="174"/>
      <c r="GX143" s="174"/>
      <c r="GY143" s="174"/>
      <c r="GZ143" s="174"/>
      <c r="HA143" s="174"/>
      <c r="HB143" s="174"/>
      <c r="HC143" s="174"/>
      <c r="HD143" s="174"/>
      <c r="HE143" s="174"/>
      <c r="HF143" s="174"/>
      <c r="HG143" s="174"/>
      <c r="HH143" s="174"/>
      <c r="HI143" s="174"/>
      <c r="HJ143" s="174"/>
      <c r="HK143" s="174"/>
      <c r="HL143" s="174"/>
      <c r="HM143" s="174"/>
      <c r="HN143" s="174"/>
    </row>
    <row r="144" spans="1:222" ht="16.5" hidden="1" outlineLevel="1" thickBot="1" x14ac:dyDescent="0.3">
      <c r="A144" s="53">
        <v>139</v>
      </c>
      <c r="B144" s="56" t="str">
        <f>VLOOKUP(A144,Config!$A$8:$B$176,2,0)</f>
        <v>ESTORNO DE PAGAMENTOS</v>
      </c>
      <c r="C144" s="57"/>
      <c r="D144" s="61"/>
      <c r="E144" s="174">
        <f>SUMIFS('C. a Pagar'!$G$7:$G$1048576,'C. a Pagar'!$D$7:$D$1048576,'FC 180'!$B144,'C. a Pagar'!$C$7:$C$1048576,'FC 180'!E$5)</f>
        <v>0</v>
      </c>
      <c r="F144" s="174">
        <f>SUMIFS('C. a Pagar'!$G$7:$G$1048576,'C. a Pagar'!$D$7:$D$1048576,'FC 180'!$B144,'C. a Pagar'!$C$7:$C$1048576,'FC 180'!F$5)</f>
        <v>0</v>
      </c>
      <c r="G144" s="174">
        <f>SUMIFS('C. a Pagar'!$G$7:$G$1048576,'C. a Pagar'!$D$7:$D$1048576,'FC 180'!$B144,'C. a Pagar'!$C$7:$C$1048576,'FC 180'!G$5)</f>
        <v>0</v>
      </c>
      <c r="H144" s="174">
        <f>SUMIFS('C. a Pagar'!$G$7:$G$1048576,'C. a Pagar'!$D$7:$D$1048576,'FC 180'!$B144,'C. a Pagar'!$C$7:$C$1048576,'FC 180'!H$5)</f>
        <v>0</v>
      </c>
      <c r="I144" s="174">
        <f>SUMIFS('C. a Pagar'!$G$7:$G$1048576,'C. a Pagar'!$D$7:$D$1048576,'FC 180'!$B144,'C. a Pagar'!$C$7:$C$1048576,'FC 180'!I$5)</f>
        <v>0</v>
      </c>
      <c r="J144" s="174">
        <f>SUMIFS('C. a Pagar'!$G$7:$G$1048576,'C. a Pagar'!$D$7:$D$1048576,'FC 180'!$B144,'C. a Pagar'!$C$7:$C$1048576,'FC 180'!J$5)</f>
        <v>0</v>
      </c>
      <c r="K144" s="174">
        <f>SUMIFS('C. a Pagar'!$G$7:$G$1048576,'C. a Pagar'!$D$7:$D$1048576,'FC 180'!$B144,'C. a Pagar'!$C$7:$C$1048576,'FC 180'!K$5)</f>
        <v>0</v>
      </c>
      <c r="L144" s="174">
        <f>SUMIFS('C. a Pagar'!$G$7:$G$1048576,'C. a Pagar'!$D$7:$D$1048576,'FC 180'!$B144,'C. a Pagar'!$C$7:$C$1048576,'FC 180'!L$5)</f>
        <v>0</v>
      </c>
      <c r="M144" s="174">
        <f>SUMIFS('C. a Pagar'!$G$7:$G$1048576,'C. a Pagar'!$D$7:$D$1048576,'FC 180'!$B144,'C. a Pagar'!$C$7:$C$1048576,'FC 180'!M$5)</f>
        <v>0</v>
      </c>
      <c r="N144" s="174">
        <f>SUMIFS('C. a Pagar'!$G$7:$G$1048576,'C. a Pagar'!$D$7:$D$1048576,'FC 180'!$B144,'C. a Pagar'!$C$7:$C$1048576,'FC 180'!N$5)</f>
        <v>0</v>
      </c>
      <c r="O144" s="174">
        <f>SUMIFS('C. a Pagar'!$G$7:$G$1048576,'C. a Pagar'!$D$7:$D$1048576,'FC 180'!$B144,'C. a Pagar'!$C$7:$C$1048576,'FC 180'!O$5)</f>
        <v>0</v>
      </c>
      <c r="P144" s="174">
        <f>SUMIFS('C. a Pagar'!$G$7:$G$1048576,'C. a Pagar'!$D$7:$D$1048576,'FC 180'!$B144,'C. a Pagar'!$C$7:$C$1048576,'FC 180'!P$5)</f>
        <v>0</v>
      </c>
      <c r="Q144" s="174">
        <f>SUMIFS('C. a Pagar'!$G$7:$G$1048576,'C. a Pagar'!$D$7:$D$1048576,'FC 180'!$B144,'C. a Pagar'!$C$7:$C$1048576,'FC 180'!Q$5)</f>
        <v>0</v>
      </c>
      <c r="R144" s="174">
        <f>SUMIFS('C. a Pagar'!$G$7:$G$1048576,'C. a Pagar'!$D$7:$D$1048576,'FC 180'!$B144,'C. a Pagar'!$C$7:$C$1048576,'FC 180'!R$5)</f>
        <v>0</v>
      </c>
      <c r="S144" s="174">
        <f>SUMIFS('C. a Pagar'!$G$7:$G$1048576,'C. a Pagar'!$D$7:$D$1048576,'FC 180'!$B144,'C. a Pagar'!$C$7:$C$1048576,'FC 180'!S$5)</f>
        <v>0</v>
      </c>
      <c r="T144" s="174">
        <f>SUMIFS('C. a Pagar'!$G$7:$G$1048576,'C. a Pagar'!$D$7:$D$1048576,'FC 180'!$B144,'C. a Pagar'!$C$7:$C$1048576,'FC 180'!T$5)</f>
        <v>0</v>
      </c>
      <c r="U144" s="174">
        <f>SUMIFS('C. a Pagar'!$G$7:$G$1048576,'C. a Pagar'!$D$7:$D$1048576,'FC 180'!$B144,'C. a Pagar'!$C$7:$C$1048576,'FC 180'!U$5)</f>
        <v>0</v>
      </c>
      <c r="V144" s="174">
        <f>SUMIFS('C. a Pagar'!$G$7:$G$1048576,'C. a Pagar'!$D$7:$D$1048576,'FC 180'!$B144,'C. a Pagar'!$C$7:$C$1048576,'FC 180'!V$5)</f>
        <v>0</v>
      </c>
      <c r="W144" s="174">
        <f>SUMIFS('C. a Pagar'!$G$7:$G$1048576,'C. a Pagar'!$D$7:$D$1048576,'FC 180'!$B144,'C. a Pagar'!$C$7:$C$1048576,'FC 180'!W$5)</f>
        <v>0</v>
      </c>
      <c r="X144" s="174">
        <f>SUMIFS('C. a Pagar'!$G$7:$G$1048576,'C. a Pagar'!$D$7:$D$1048576,'FC 180'!$B144,'C. a Pagar'!$C$7:$C$1048576,'FC 180'!X$5)</f>
        <v>0</v>
      </c>
      <c r="Y144" s="174">
        <f>SUMIFS('C. a Pagar'!$G$7:$G$1048576,'C. a Pagar'!$D$7:$D$1048576,'FC 180'!$B144,'C. a Pagar'!$C$7:$C$1048576,'FC 180'!Y$5)</f>
        <v>0</v>
      </c>
      <c r="Z144" s="174">
        <f>SUMIFS('C. a Pagar'!$G$7:$G$1048576,'C. a Pagar'!$D$7:$D$1048576,'FC 180'!$B144,'C. a Pagar'!$C$7:$C$1048576,'FC 180'!Z$5)</f>
        <v>0</v>
      </c>
      <c r="AA144" s="174">
        <f>SUMIFS('C. a Pagar'!$G$7:$G$1048576,'C. a Pagar'!$D$7:$D$1048576,'FC 180'!$B144,'C. a Pagar'!$C$7:$C$1048576,'FC 180'!AA$5)</f>
        <v>0</v>
      </c>
      <c r="AB144" s="174">
        <f>SUMIFS('C. a Pagar'!$G$7:$G$1048576,'C. a Pagar'!$D$7:$D$1048576,'FC 180'!$B144,'C. a Pagar'!$C$7:$C$1048576,'FC 180'!AB$5)</f>
        <v>0</v>
      </c>
      <c r="AC144" s="174">
        <f>SUMIFS('C. a Pagar'!$G$7:$G$1048576,'C. a Pagar'!$D$7:$D$1048576,'FC 180'!$B144,'C. a Pagar'!$C$7:$C$1048576,'FC 180'!AC$5)</f>
        <v>0</v>
      </c>
      <c r="AD144" s="174">
        <f>SUMIFS('C. a Pagar'!$G$7:$G$1048576,'C. a Pagar'!$D$7:$D$1048576,'FC 180'!$B144,'C. a Pagar'!$C$7:$C$1048576,'FC 180'!AD$5)</f>
        <v>0</v>
      </c>
      <c r="AE144" s="174">
        <f>SUMIFS('C. a Pagar'!$G$7:$G$1048576,'C. a Pagar'!$D$7:$D$1048576,'FC 180'!$B144,'C. a Pagar'!$C$7:$C$1048576,'FC 180'!AE$5)</f>
        <v>0</v>
      </c>
      <c r="AF144" s="174">
        <f>SUMIFS('C. a Pagar'!$G$7:$G$1048576,'C. a Pagar'!$D$7:$D$1048576,'FC 180'!$B144,'C. a Pagar'!$C$7:$C$1048576,'FC 180'!AF$5)</f>
        <v>0</v>
      </c>
      <c r="AG144" s="174">
        <f>SUMIFS('C. a Pagar'!$G$7:$G$1048576,'C. a Pagar'!$D$7:$D$1048576,'FC 180'!$B144,'C. a Pagar'!$C$7:$C$1048576,'FC 180'!AG$5)</f>
        <v>0</v>
      </c>
      <c r="AH144" s="174">
        <f>SUMIFS('C. a Pagar'!$G$7:$G$1048576,'C. a Pagar'!$D$7:$D$1048576,'FC 180'!$B144,'C. a Pagar'!$C$7:$C$1048576,'FC 180'!AH$5)</f>
        <v>0</v>
      </c>
      <c r="AI144" s="174">
        <f>SUMIFS('C. a Pagar'!$G$7:$G$1048576,'C. a Pagar'!$D$7:$D$1048576,'FC 180'!$B144,'C. a Pagar'!$C$7:$C$1048576,'FC 180'!AI$5)</f>
        <v>0</v>
      </c>
      <c r="AJ144" s="175">
        <f t="shared" si="202"/>
        <v>0</v>
      </c>
      <c r="AK144" s="174"/>
      <c r="AL144" s="174"/>
      <c r="AM144" s="174"/>
      <c r="AN144" s="174"/>
      <c r="AO144" s="174"/>
      <c r="AP144" s="174"/>
      <c r="AQ144" s="174"/>
      <c r="AR144" s="174"/>
      <c r="AS144" s="174"/>
      <c r="AT144" s="174"/>
      <c r="AU144" s="174"/>
      <c r="AV144" s="174"/>
      <c r="AW144" s="174"/>
      <c r="AX144" s="174"/>
      <c r="AY144" s="174"/>
      <c r="AZ144" s="174"/>
      <c r="BA144" s="174"/>
      <c r="BB144" s="174"/>
      <c r="BC144" s="174"/>
      <c r="BD144" s="174"/>
      <c r="BE144" s="174"/>
      <c r="BF144" s="174"/>
      <c r="BG144" s="174"/>
      <c r="BH144" s="174"/>
      <c r="BI144" s="174"/>
      <c r="BJ144" s="174"/>
      <c r="BK144" s="174"/>
      <c r="BL144" s="174"/>
      <c r="BM144" s="174"/>
      <c r="BN144" s="174"/>
      <c r="BO144" s="175">
        <f t="shared" si="203"/>
        <v>0</v>
      </c>
      <c r="BP144" s="174"/>
      <c r="BQ144" s="174"/>
      <c r="BR144" s="174"/>
      <c r="BS144" s="174"/>
      <c r="BT144" s="174"/>
      <c r="BU144" s="174"/>
      <c r="BV144" s="174"/>
      <c r="BW144" s="174"/>
      <c r="BX144" s="174"/>
      <c r="BY144" s="174"/>
      <c r="BZ144" s="174"/>
      <c r="CA144" s="174"/>
      <c r="CB144" s="174"/>
      <c r="CC144" s="174"/>
      <c r="CD144" s="174"/>
      <c r="CE144" s="174"/>
      <c r="CF144" s="174"/>
      <c r="CG144" s="174"/>
      <c r="CH144" s="174"/>
      <c r="CI144" s="174"/>
      <c r="CJ144" s="174"/>
      <c r="CK144" s="174"/>
      <c r="CL144" s="174"/>
      <c r="CM144" s="174"/>
      <c r="CN144" s="174"/>
      <c r="CO144" s="174"/>
      <c r="CP144" s="174"/>
      <c r="CQ144" s="174"/>
      <c r="CR144" s="174"/>
      <c r="CS144" s="174"/>
      <c r="CT144" s="174"/>
      <c r="CU144" s="175">
        <f t="shared" si="204"/>
        <v>0</v>
      </c>
      <c r="CV144" s="174"/>
      <c r="CW144" s="174"/>
      <c r="CX144" s="174"/>
      <c r="CY144" s="174"/>
      <c r="CZ144" s="174"/>
      <c r="DA144" s="174"/>
      <c r="DB144" s="174"/>
      <c r="DC144" s="174"/>
      <c r="DD144" s="174"/>
      <c r="DE144" s="174"/>
      <c r="DF144" s="174"/>
      <c r="DG144" s="174"/>
      <c r="DH144" s="174"/>
      <c r="DI144" s="174"/>
      <c r="DJ144" s="174"/>
      <c r="DK144" s="174"/>
      <c r="DL144" s="174"/>
      <c r="DM144" s="174"/>
      <c r="DN144" s="174"/>
      <c r="DO144" s="174"/>
      <c r="DP144" s="174"/>
      <c r="DQ144" s="174"/>
      <c r="DR144" s="174"/>
      <c r="DS144" s="174"/>
      <c r="DT144" s="174"/>
      <c r="DU144" s="174"/>
      <c r="DV144" s="174"/>
      <c r="DW144" s="174"/>
      <c r="DX144" s="174"/>
      <c r="DY144" s="174"/>
      <c r="DZ144" s="174"/>
      <c r="EA144" s="175">
        <f t="shared" si="205"/>
        <v>0</v>
      </c>
      <c r="EB144" s="174"/>
      <c r="EC144" s="174"/>
      <c r="ED144" s="174"/>
      <c r="EE144" s="174"/>
      <c r="EF144" s="174"/>
      <c r="EG144" s="174"/>
      <c r="EH144" s="174"/>
      <c r="EI144" s="174"/>
      <c r="EJ144" s="174"/>
      <c r="EK144" s="174"/>
      <c r="EL144" s="174"/>
      <c r="EM144" s="174"/>
      <c r="EN144" s="174"/>
      <c r="EO144" s="174"/>
      <c r="EP144" s="174"/>
      <c r="EQ144" s="174"/>
      <c r="ER144" s="174"/>
      <c r="ES144" s="174"/>
      <c r="ET144" s="174"/>
      <c r="EU144" s="174"/>
      <c r="EV144" s="174"/>
      <c r="EW144" s="174"/>
      <c r="EX144" s="174"/>
      <c r="EY144" s="174"/>
      <c r="EZ144" s="174"/>
      <c r="FA144" s="174"/>
      <c r="FB144" s="174"/>
      <c r="FC144" s="174"/>
      <c r="FD144" s="175">
        <f>SUM(DX144:FC144)</f>
        <v>0</v>
      </c>
      <c r="FE144" s="174"/>
      <c r="FF144" s="174"/>
      <c r="FG144" s="174"/>
      <c r="FH144" s="174"/>
      <c r="FI144" s="174"/>
      <c r="FJ144" s="174"/>
      <c r="FK144" s="174"/>
      <c r="FL144" s="174"/>
      <c r="FM144" s="174"/>
      <c r="FN144" s="174"/>
      <c r="FO144" s="174"/>
      <c r="FP144" s="174"/>
      <c r="FQ144" s="174"/>
      <c r="FR144" s="174"/>
      <c r="FS144" s="174"/>
      <c r="FT144" s="174"/>
      <c r="FU144" s="174"/>
      <c r="FV144" s="174"/>
      <c r="FW144" s="174"/>
      <c r="FX144" s="174"/>
      <c r="FY144" s="174"/>
      <c r="FZ144" s="174"/>
      <c r="GA144" s="174"/>
      <c r="GB144" s="174"/>
      <c r="GC144" s="174"/>
      <c r="GD144" s="174"/>
      <c r="GE144" s="174"/>
      <c r="GF144" s="174"/>
      <c r="GG144" s="174"/>
      <c r="GH144" s="174"/>
      <c r="GI144" s="174"/>
      <c r="GJ144" s="175">
        <f t="shared" si="206"/>
        <v>0</v>
      </c>
      <c r="GK144" s="174"/>
      <c r="GL144" s="174"/>
      <c r="GM144" s="174"/>
      <c r="GN144" s="174"/>
      <c r="GO144" s="174"/>
      <c r="GP144" s="174"/>
      <c r="GQ144" s="174"/>
      <c r="GR144" s="174"/>
      <c r="GS144" s="174"/>
      <c r="GT144" s="174"/>
      <c r="GU144" s="174"/>
      <c r="GV144" s="174"/>
      <c r="GW144" s="174"/>
      <c r="GX144" s="174"/>
      <c r="GY144" s="174"/>
      <c r="GZ144" s="174"/>
      <c r="HA144" s="174"/>
      <c r="HB144" s="174"/>
      <c r="HC144" s="174"/>
      <c r="HD144" s="174"/>
      <c r="HE144" s="174"/>
      <c r="HF144" s="174"/>
      <c r="HG144" s="174"/>
      <c r="HH144" s="174"/>
      <c r="HI144" s="174"/>
      <c r="HJ144" s="174"/>
      <c r="HK144" s="174"/>
      <c r="HL144" s="174"/>
      <c r="HM144" s="174"/>
      <c r="HN144" s="174"/>
    </row>
    <row r="145" spans="1:222" ht="16.5" hidden="1" outlineLevel="1" thickBot="1" x14ac:dyDescent="0.3">
      <c r="A145" s="53">
        <v>140</v>
      </c>
      <c r="B145" s="56" t="str">
        <f>VLOOKUP(A145,Config!$A$8:$B$176,2,0)</f>
        <v>FOMENTO</v>
      </c>
      <c r="C145" s="57"/>
      <c r="D145" s="61"/>
      <c r="E145" s="174">
        <f>SUMIFS('C. a Pagar'!$G$7:$G$1048576,'C. a Pagar'!$D$7:$D$1048576,'FC 180'!$B145,'C. a Pagar'!$C$7:$C$1048576,'FC 180'!E$5)</f>
        <v>0</v>
      </c>
      <c r="F145" s="174">
        <f>SUMIFS('C. a Pagar'!$G$7:$G$1048576,'C. a Pagar'!$D$7:$D$1048576,'FC 180'!$B145,'C. a Pagar'!$C$7:$C$1048576,'FC 180'!F$5)</f>
        <v>0</v>
      </c>
      <c r="G145" s="174">
        <f>SUMIFS('C. a Pagar'!$G$7:$G$1048576,'C. a Pagar'!$D$7:$D$1048576,'FC 180'!$B145,'C. a Pagar'!$C$7:$C$1048576,'FC 180'!G$5)</f>
        <v>0</v>
      </c>
      <c r="H145" s="174">
        <f>SUMIFS('C. a Pagar'!$G$7:$G$1048576,'C. a Pagar'!$D$7:$D$1048576,'FC 180'!$B145,'C. a Pagar'!$C$7:$C$1048576,'FC 180'!H$5)</f>
        <v>0</v>
      </c>
      <c r="I145" s="174">
        <f>SUMIFS('C. a Pagar'!$G$7:$G$1048576,'C. a Pagar'!$D$7:$D$1048576,'FC 180'!$B145,'C. a Pagar'!$C$7:$C$1048576,'FC 180'!I$5)</f>
        <v>0</v>
      </c>
      <c r="J145" s="174">
        <f>SUMIFS('C. a Pagar'!$G$7:$G$1048576,'C. a Pagar'!$D$7:$D$1048576,'FC 180'!$B145,'C. a Pagar'!$C$7:$C$1048576,'FC 180'!J$5)</f>
        <v>0</v>
      </c>
      <c r="K145" s="174">
        <f>SUMIFS('C. a Pagar'!$G$7:$G$1048576,'C. a Pagar'!$D$7:$D$1048576,'FC 180'!$B145,'C. a Pagar'!$C$7:$C$1048576,'FC 180'!K$5)</f>
        <v>0</v>
      </c>
      <c r="L145" s="174">
        <f>SUMIFS('C. a Pagar'!$G$7:$G$1048576,'C. a Pagar'!$D$7:$D$1048576,'FC 180'!$B145,'C. a Pagar'!$C$7:$C$1048576,'FC 180'!L$5)</f>
        <v>0</v>
      </c>
      <c r="M145" s="174">
        <f>SUMIFS('C. a Pagar'!$G$7:$G$1048576,'C. a Pagar'!$D$7:$D$1048576,'FC 180'!$B145,'C. a Pagar'!$C$7:$C$1048576,'FC 180'!M$5)</f>
        <v>0</v>
      </c>
      <c r="N145" s="174">
        <f>SUMIFS('C. a Pagar'!$G$7:$G$1048576,'C. a Pagar'!$D$7:$D$1048576,'FC 180'!$B145,'C. a Pagar'!$C$7:$C$1048576,'FC 180'!N$5)</f>
        <v>0</v>
      </c>
      <c r="O145" s="174">
        <f>SUMIFS('C. a Pagar'!$G$7:$G$1048576,'C. a Pagar'!$D$7:$D$1048576,'FC 180'!$B145,'C. a Pagar'!$C$7:$C$1048576,'FC 180'!O$5)</f>
        <v>0</v>
      </c>
      <c r="P145" s="174">
        <f>SUMIFS('C. a Pagar'!$G$7:$G$1048576,'C. a Pagar'!$D$7:$D$1048576,'FC 180'!$B145,'C. a Pagar'!$C$7:$C$1048576,'FC 180'!P$5)</f>
        <v>0</v>
      </c>
      <c r="Q145" s="174">
        <f>SUMIFS('C. a Pagar'!$G$7:$G$1048576,'C. a Pagar'!$D$7:$D$1048576,'FC 180'!$B145,'C. a Pagar'!$C$7:$C$1048576,'FC 180'!Q$5)</f>
        <v>0</v>
      </c>
      <c r="R145" s="174">
        <f>SUMIFS('C. a Pagar'!$G$7:$G$1048576,'C. a Pagar'!$D$7:$D$1048576,'FC 180'!$B145,'C. a Pagar'!$C$7:$C$1048576,'FC 180'!R$5)</f>
        <v>0</v>
      </c>
      <c r="S145" s="174">
        <f>SUMIFS('C. a Pagar'!$G$7:$G$1048576,'C. a Pagar'!$D$7:$D$1048576,'FC 180'!$B145,'C. a Pagar'!$C$7:$C$1048576,'FC 180'!S$5)</f>
        <v>0</v>
      </c>
      <c r="T145" s="174">
        <f>SUMIFS('C. a Pagar'!$G$7:$G$1048576,'C. a Pagar'!$D$7:$D$1048576,'FC 180'!$B145,'C. a Pagar'!$C$7:$C$1048576,'FC 180'!T$5)</f>
        <v>0</v>
      </c>
      <c r="U145" s="174">
        <f>SUMIFS('C. a Pagar'!$G$7:$G$1048576,'C. a Pagar'!$D$7:$D$1048576,'FC 180'!$B145,'C. a Pagar'!$C$7:$C$1048576,'FC 180'!U$5)</f>
        <v>0</v>
      </c>
      <c r="V145" s="174">
        <f>SUMIFS('C. a Pagar'!$G$7:$G$1048576,'C. a Pagar'!$D$7:$D$1048576,'FC 180'!$B145,'C. a Pagar'!$C$7:$C$1048576,'FC 180'!V$5)</f>
        <v>0</v>
      </c>
      <c r="W145" s="174">
        <f>SUMIFS('C. a Pagar'!$G$7:$G$1048576,'C. a Pagar'!$D$7:$D$1048576,'FC 180'!$B145,'C. a Pagar'!$C$7:$C$1048576,'FC 180'!W$5)</f>
        <v>0</v>
      </c>
      <c r="X145" s="174">
        <f>SUMIFS('C. a Pagar'!$G$7:$G$1048576,'C. a Pagar'!$D$7:$D$1048576,'FC 180'!$B145,'C. a Pagar'!$C$7:$C$1048576,'FC 180'!X$5)</f>
        <v>0</v>
      </c>
      <c r="Y145" s="174">
        <f>SUMIFS('C. a Pagar'!$G$7:$G$1048576,'C. a Pagar'!$D$7:$D$1048576,'FC 180'!$B145,'C. a Pagar'!$C$7:$C$1048576,'FC 180'!Y$5)</f>
        <v>0</v>
      </c>
      <c r="Z145" s="174">
        <f>SUMIFS('C. a Pagar'!$G$7:$G$1048576,'C. a Pagar'!$D$7:$D$1048576,'FC 180'!$B145,'C. a Pagar'!$C$7:$C$1048576,'FC 180'!Z$5)</f>
        <v>0</v>
      </c>
      <c r="AA145" s="174">
        <f>SUMIFS('C. a Pagar'!$G$7:$G$1048576,'C. a Pagar'!$D$7:$D$1048576,'FC 180'!$B145,'C. a Pagar'!$C$7:$C$1048576,'FC 180'!AA$5)</f>
        <v>0</v>
      </c>
      <c r="AB145" s="174">
        <f>SUMIFS('C. a Pagar'!$G$7:$G$1048576,'C. a Pagar'!$D$7:$D$1048576,'FC 180'!$B145,'C. a Pagar'!$C$7:$C$1048576,'FC 180'!AB$5)</f>
        <v>0</v>
      </c>
      <c r="AC145" s="174">
        <f>SUMIFS('C. a Pagar'!$G$7:$G$1048576,'C. a Pagar'!$D$7:$D$1048576,'FC 180'!$B145,'C. a Pagar'!$C$7:$C$1048576,'FC 180'!AC$5)</f>
        <v>0</v>
      </c>
      <c r="AD145" s="174">
        <f>SUMIFS('C. a Pagar'!$G$7:$G$1048576,'C. a Pagar'!$D$7:$D$1048576,'FC 180'!$B145,'C. a Pagar'!$C$7:$C$1048576,'FC 180'!AD$5)</f>
        <v>0</v>
      </c>
      <c r="AE145" s="174">
        <f>SUMIFS('C. a Pagar'!$G$7:$G$1048576,'C. a Pagar'!$D$7:$D$1048576,'FC 180'!$B145,'C. a Pagar'!$C$7:$C$1048576,'FC 180'!AE$5)</f>
        <v>0</v>
      </c>
      <c r="AF145" s="174">
        <f>SUMIFS('C. a Pagar'!$G$7:$G$1048576,'C. a Pagar'!$D$7:$D$1048576,'FC 180'!$B145,'C. a Pagar'!$C$7:$C$1048576,'FC 180'!AF$5)</f>
        <v>0</v>
      </c>
      <c r="AG145" s="174">
        <f>SUMIFS('C. a Pagar'!$G$7:$G$1048576,'C. a Pagar'!$D$7:$D$1048576,'FC 180'!$B145,'C. a Pagar'!$C$7:$C$1048576,'FC 180'!AG$5)</f>
        <v>0</v>
      </c>
      <c r="AH145" s="174">
        <f>SUMIFS('C. a Pagar'!$G$7:$G$1048576,'C. a Pagar'!$D$7:$D$1048576,'FC 180'!$B145,'C. a Pagar'!$C$7:$C$1048576,'FC 180'!AH$5)</f>
        <v>0</v>
      </c>
      <c r="AI145" s="174">
        <f>SUMIFS('C. a Pagar'!$G$7:$G$1048576,'C. a Pagar'!$D$7:$D$1048576,'FC 180'!$B145,'C. a Pagar'!$C$7:$C$1048576,'FC 180'!AI$5)</f>
        <v>0</v>
      </c>
      <c r="AJ145" s="175">
        <f t="shared" si="202"/>
        <v>0</v>
      </c>
      <c r="AK145" s="174"/>
      <c r="AL145" s="174"/>
      <c r="AM145" s="174"/>
      <c r="AN145" s="174"/>
      <c r="AO145" s="174"/>
      <c r="AP145" s="174"/>
      <c r="AQ145" s="174"/>
      <c r="AR145" s="174"/>
      <c r="AS145" s="174"/>
      <c r="AT145" s="174"/>
      <c r="AU145" s="174"/>
      <c r="AV145" s="174"/>
      <c r="AW145" s="174"/>
      <c r="AX145" s="174"/>
      <c r="AY145" s="174"/>
      <c r="AZ145" s="174"/>
      <c r="BA145" s="174"/>
      <c r="BB145" s="174"/>
      <c r="BC145" s="174"/>
      <c r="BD145" s="174"/>
      <c r="BE145" s="174"/>
      <c r="BF145" s="174"/>
      <c r="BG145" s="174"/>
      <c r="BH145" s="174"/>
      <c r="BI145" s="174"/>
      <c r="BJ145" s="174"/>
      <c r="BK145" s="174"/>
      <c r="BL145" s="174"/>
      <c r="BM145" s="174"/>
      <c r="BN145" s="174"/>
      <c r="BO145" s="175">
        <f t="shared" si="203"/>
        <v>0</v>
      </c>
      <c r="BP145" s="174"/>
      <c r="BQ145" s="174"/>
      <c r="BR145" s="174"/>
      <c r="BS145" s="174"/>
      <c r="BT145" s="174"/>
      <c r="BU145" s="174"/>
      <c r="BV145" s="174"/>
      <c r="BW145" s="174"/>
      <c r="BX145" s="174"/>
      <c r="BY145" s="174"/>
      <c r="BZ145" s="174"/>
      <c r="CA145" s="174"/>
      <c r="CB145" s="174"/>
      <c r="CC145" s="174"/>
      <c r="CD145" s="174"/>
      <c r="CE145" s="174"/>
      <c r="CF145" s="174"/>
      <c r="CG145" s="174"/>
      <c r="CH145" s="174"/>
      <c r="CI145" s="174"/>
      <c r="CJ145" s="174"/>
      <c r="CK145" s="174"/>
      <c r="CL145" s="174"/>
      <c r="CM145" s="174"/>
      <c r="CN145" s="174"/>
      <c r="CO145" s="174"/>
      <c r="CP145" s="174"/>
      <c r="CQ145" s="174"/>
      <c r="CR145" s="174"/>
      <c r="CS145" s="174"/>
      <c r="CT145" s="174"/>
      <c r="CU145" s="175">
        <f t="shared" si="204"/>
        <v>0</v>
      </c>
      <c r="CV145" s="174"/>
      <c r="CW145" s="174"/>
      <c r="CX145" s="174"/>
      <c r="CY145" s="174"/>
      <c r="CZ145" s="174"/>
      <c r="DA145" s="174"/>
      <c r="DB145" s="174"/>
      <c r="DC145" s="174"/>
      <c r="DD145" s="174"/>
      <c r="DE145" s="174"/>
      <c r="DF145" s="174"/>
      <c r="DG145" s="174"/>
      <c r="DH145" s="174"/>
      <c r="DI145" s="174"/>
      <c r="DJ145" s="174"/>
      <c r="DK145" s="174"/>
      <c r="DL145" s="174"/>
      <c r="DM145" s="174"/>
      <c r="DN145" s="174"/>
      <c r="DO145" s="174"/>
      <c r="DP145" s="174"/>
      <c r="DQ145" s="174"/>
      <c r="DR145" s="174"/>
      <c r="DS145" s="174"/>
      <c r="DT145" s="174"/>
      <c r="DU145" s="174"/>
      <c r="DV145" s="174"/>
      <c r="DW145" s="174"/>
      <c r="DX145" s="174"/>
      <c r="DY145" s="174"/>
      <c r="DZ145" s="174"/>
      <c r="EA145" s="175">
        <f t="shared" si="205"/>
        <v>0</v>
      </c>
      <c r="EB145" s="174"/>
      <c r="EC145" s="174"/>
      <c r="ED145" s="174"/>
      <c r="EE145" s="174"/>
      <c r="EF145" s="174"/>
      <c r="EG145" s="174"/>
      <c r="EH145" s="174"/>
      <c r="EI145" s="174"/>
      <c r="EJ145" s="174"/>
      <c r="EK145" s="174"/>
      <c r="EL145" s="174"/>
      <c r="EM145" s="174"/>
      <c r="EN145" s="174"/>
      <c r="EO145" s="174"/>
      <c r="EP145" s="174"/>
      <c r="EQ145" s="174"/>
      <c r="ER145" s="174"/>
      <c r="ES145" s="174"/>
      <c r="ET145" s="174"/>
      <c r="EU145" s="174"/>
      <c r="EV145" s="174"/>
      <c r="EW145" s="174"/>
      <c r="EX145" s="174"/>
      <c r="EY145" s="174"/>
      <c r="EZ145" s="174"/>
      <c r="FA145" s="174"/>
      <c r="FB145" s="174"/>
      <c r="FC145" s="174"/>
      <c r="FD145" s="175">
        <f t="shared" ref="FD145:FD152" si="207">SUM(DX145:FC145)</f>
        <v>0</v>
      </c>
      <c r="FE145" s="174"/>
      <c r="FF145" s="174"/>
      <c r="FG145" s="174"/>
      <c r="FH145" s="174"/>
      <c r="FI145" s="174"/>
      <c r="FJ145" s="174"/>
      <c r="FK145" s="174"/>
      <c r="FL145" s="174"/>
      <c r="FM145" s="174"/>
      <c r="FN145" s="174"/>
      <c r="FO145" s="174"/>
      <c r="FP145" s="174"/>
      <c r="FQ145" s="174"/>
      <c r="FR145" s="174"/>
      <c r="FS145" s="174"/>
      <c r="FT145" s="174"/>
      <c r="FU145" s="174"/>
      <c r="FV145" s="174"/>
      <c r="FW145" s="174"/>
      <c r="FX145" s="174"/>
      <c r="FY145" s="174"/>
      <c r="FZ145" s="174"/>
      <c r="GA145" s="174"/>
      <c r="GB145" s="174"/>
      <c r="GC145" s="174"/>
      <c r="GD145" s="174"/>
      <c r="GE145" s="174"/>
      <c r="GF145" s="174"/>
      <c r="GG145" s="174"/>
      <c r="GH145" s="174"/>
      <c r="GI145" s="174"/>
      <c r="GJ145" s="175">
        <f t="shared" si="206"/>
        <v>0</v>
      </c>
      <c r="GK145" s="174"/>
      <c r="GL145" s="174"/>
      <c r="GM145" s="174"/>
      <c r="GN145" s="174"/>
      <c r="GO145" s="174"/>
      <c r="GP145" s="174"/>
      <c r="GQ145" s="174"/>
      <c r="GR145" s="174"/>
      <c r="GS145" s="174"/>
      <c r="GT145" s="174"/>
      <c r="GU145" s="174"/>
      <c r="GV145" s="174"/>
      <c r="GW145" s="174"/>
      <c r="GX145" s="174"/>
      <c r="GY145" s="174"/>
      <c r="GZ145" s="174"/>
      <c r="HA145" s="174"/>
      <c r="HB145" s="174"/>
      <c r="HC145" s="174"/>
      <c r="HD145" s="174"/>
      <c r="HE145" s="174"/>
      <c r="HF145" s="174"/>
      <c r="HG145" s="174"/>
      <c r="HH145" s="174"/>
      <c r="HI145" s="174"/>
      <c r="HJ145" s="174"/>
      <c r="HK145" s="174"/>
      <c r="HL145" s="174"/>
      <c r="HM145" s="174"/>
      <c r="HN145" s="174"/>
    </row>
    <row r="146" spans="1:222" ht="16.5" hidden="1" outlineLevel="1" thickBot="1" x14ac:dyDescent="0.3">
      <c r="A146" s="53">
        <v>141</v>
      </c>
      <c r="B146" s="56" t="str">
        <f>VLOOKUP(A146,Config!$A$8:$B$176,2,0)</f>
        <v>MÚTUOS RECEITA - ALUFORCE</v>
      </c>
      <c r="C146" s="57"/>
      <c r="D146" s="61"/>
      <c r="E146" s="174">
        <f>SUMIFS('C. a Pagar'!$G$7:$G$1048576,'C. a Pagar'!$D$7:$D$1048576,'FC 180'!$B146,'C. a Pagar'!$C$7:$C$1048576,'FC 180'!E$5)</f>
        <v>0</v>
      </c>
      <c r="F146" s="174">
        <f>SUMIFS('C. a Pagar'!$G$7:$G$1048576,'C. a Pagar'!$D$7:$D$1048576,'FC 180'!$B146,'C. a Pagar'!$C$7:$C$1048576,'FC 180'!F$5)</f>
        <v>0</v>
      </c>
      <c r="G146" s="174">
        <f>SUMIFS('C. a Pagar'!$G$7:$G$1048576,'C. a Pagar'!$D$7:$D$1048576,'FC 180'!$B146,'C. a Pagar'!$C$7:$C$1048576,'FC 180'!G$5)</f>
        <v>0</v>
      </c>
      <c r="H146" s="174">
        <f>SUMIFS('C. a Pagar'!$G$7:$G$1048576,'C. a Pagar'!$D$7:$D$1048576,'FC 180'!$B146,'C. a Pagar'!$C$7:$C$1048576,'FC 180'!H$5)</f>
        <v>0</v>
      </c>
      <c r="I146" s="174">
        <f>SUMIFS('C. a Pagar'!$G$7:$G$1048576,'C. a Pagar'!$D$7:$D$1048576,'FC 180'!$B146,'C. a Pagar'!$C$7:$C$1048576,'FC 180'!I$5)</f>
        <v>0</v>
      </c>
      <c r="J146" s="174">
        <f>SUMIFS('C. a Pagar'!$G$7:$G$1048576,'C. a Pagar'!$D$7:$D$1048576,'FC 180'!$B146,'C. a Pagar'!$C$7:$C$1048576,'FC 180'!J$5)</f>
        <v>0</v>
      </c>
      <c r="K146" s="174">
        <f>SUMIFS('C. a Pagar'!$G$7:$G$1048576,'C. a Pagar'!$D$7:$D$1048576,'FC 180'!$B146,'C. a Pagar'!$C$7:$C$1048576,'FC 180'!K$5)</f>
        <v>0</v>
      </c>
      <c r="L146" s="174">
        <f>SUMIFS('C. a Pagar'!$G$7:$G$1048576,'C. a Pagar'!$D$7:$D$1048576,'FC 180'!$B146,'C. a Pagar'!$C$7:$C$1048576,'FC 180'!L$5)</f>
        <v>0</v>
      </c>
      <c r="M146" s="174">
        <f>SUMIFS('C. a Pagar'!$G$7:$G$1048576,'C. a Pagar'!$D$7:$D$1048576,'FC 180'!$B146,'C. a Pagar'!$C$7:$C$1048576,'FC 180'!M$5)</f>
        <v>0</v>
      </c>
      <c r="N146" s="174">
        <f>SUMIFS('C. a Pagar'!$G$7:$G$1048576,'C. a Pagar'!$D$7:$D$1048576,'FC 180'!$B146,'C. a Pagar'!$C$7:$C$1048576,'FC 180'!N$5)</f>
        <v>0</v>
      </c>
      <c r="O146" s="174">
        <f>SUMIFS('C. a Pagar'!$G$7:$G$1048576,'C. a Pagar'!$D$7:$D$1048576,'FC 180'!$B146,'C. a Pagar'!$C$7:$C$1048576,'FC 180'!O$5)</f>
        <v>0</v>
      </c>
      <c r="P146" s="174">
        <f>SUMIFS('C. a Pagar'!$G$7:$G$1048576,'C. a Pagar'!$D$7:$D$1048576,'FC 180'!$B146,'C. a Pagar'!$C$7:$C$1048576,'FC 180'!P$5)</f>
        <v>0</v>
      </c>
      <c r="Q146" s="174">
        <f>SUMIFS('C. a Pagar'!$G$7:$G$1048576,'C. a Pagar'!$D$7:$D$1048576,'FC 180'!$B146,'C. a Pagar'!$C$7:$C$1048576,'FC 180'!Q$5)</f>
        <v>0</v>
      </c>
      <c r="R146" s="174">
        <f>SUMIFS('C. a Pagar'!$G$7:$G$1048576,'C. a Pagar'!$D$7:$D$1048576,'FC 180'!$B146,'C. a Pagar'!$C$7:$C$1048576,'FC 180'!R$5)</f>
        <v>0</v>
      </c>
      <c r="S146" s="174">
        <f>SUMIFS('C. a Pagar'!$G$7:$G$1048576,'C. a Pagar'!$D$7:$D$1048576,'FC 180'!$B146,'C. a Pagar'!$C$7:$C$1048576,'FC 180'!S$5)</f>
        <v>0</v>
      </c>
      <c r="T146" s="174">
        <f>SUMIFS('C. a Pagar'!$G$7:$G$1048576,'C. a Pagar'!$D$7:$D$1048576,'FC 180'!$B146,'C. a Pagar'!$C$7:$C$1048576,'FC 180'!T$5)</f>
        <v>0</v>
      </c>
      <c r="U146" s="174">
        <f>SUMIFS('C. a Pagar'!$G$7:$G$1048576,'C. a Pagar'!$D$7:$D$1048576,'FC 180'!$B146,'C. a Pagar'!$C$7:$C$1048576,'FC 180'!U$5)</f>
        <v>0</v>
      </c>
      <c r="V146" s="174">
        <f>SUMIFS('C. a Pagar'!$G$7:$G$1048576,'C. a Pagar'!$D$7:$D$1048576,'FC 180'!$B146,'C. a Pagar'!$C$7:$C$1048576,'FC 180'!V$5)</f>
        <v>0</v>
      </c>
      <c r="W146" s="174">
        <f>SUMIFS('C. a Pagar'!$G$7:$G$1048576,'C. a Pagar'!$D$7:$D$1048576,'FC 180'!$B146,'C. a Pagar'!$C$7:$C$1048576,'FC 180'!W$5)</f>
        <v>0</v>
      </c>
      <c r="X146" s="174">
        <f>SUMIFS('C. a Pagar'!$G$7:$G$1048576,'C. a Pagar'!$D$7:$D$1048576,'FC 180'!$B146,'C. a Pagar'!$C$7:$C$1048576,'FC 180'!X$5)</f>
        <v>0</v>
      </c>
      <c r="Y146" s="174">
        <f>SUMIFS('C. a Pagar'!$G$7:$G$1048576,'C. a Pagar'!$D$7:$D$1048576,'FC 180'!$B146,'C. a Pagar'!$C$7:$C$1048576,'FC 180'!Y$5)</f>
        <v>0</v>
      </c>
      <c r="Z146" s="174">
        <f>SUMIFS('C. a Pagar'!$G$7:$G$1048576,'C. a Pagar'!$D$7:$D$1048576,'FC 180'!$B146,'C. a Pagar'!$C$7:$C$1048576,'FC 180'!Z$5)</f>
        <v>0</v>
      </c>
      <c r="AA146" s="174">
        <f>SUMIFS('C. a Pagar'!$G$7:$G$1048576,'C. a Pagar'!$D$7:$D$1048576,'FC 180'!$B146,'C. a Pagar'!$C$7:$C$1048576,'FC 180'!AA$5)</f>
        <v>0</v>
      </c>
      <c r="AB146" s="174">
        <f>SUMIFS('C. a Pagar'!$G$7:$G$1048576,'C. a Pagar'!$D$7:$D$1048576,'FC 180'!$B146,'C. a Pagar'!$C$7:$C$1048576,'FC 180'!AB$5)</f>
        <v>0</v>
      </c>
      <c r="AC146" s="174">
        <f>SUMIFS('C. a Pagar'!$G$7:$G$1048576,'C. a Pagar'!$D$7:$D$1048576,'FC 180'!$B146,'C. a Pagar'!$C$7:$C$1048576,'FC 180'!AC$5)</f>
        <v>0</v>
      </c>
      <c r="AD146" s="174">
        <f>SUMIFS('C. a Pagar'!$G$7:$G$1048576,'C. a Pagar'!$D$7:$D$1048576,'FC 180'!$B146,'C. a Pagar'!$C$7:$C$1048576,'FC 180'!AD$5)</f>
        <v>0</v>
      </c>
      <c r="AE146" s="174">
        <f>SUMIFS('C. a Pagar'!$G$7:$G$1048576,'C. a Pagar'!$D$7:$D$1048576,'FC 180'!$B146,'C. a Pagar'!$C$7:$C$1048576,'FC 180'!AE$5)</f>
        <v>0</v>
      </c>
      <c r="AF146" s="174">
        <f>SUMIFS('C. a Pagar'!$G$7:$G$1048576,'C. a Pagar'!$D$7:$D$1048576,'FC 180'!$B146,'C. a Pagar'!$C$7:$C$1048576,'FC 180'!AF$5)</f>
        <v>0</v>
      </c>
      <c r="AG146" s="174">
        <f>SUMIFS('C. a Pagar'!$G$7:$G$1048576,'C. a Pagar'!$D$7:$D$1048576,'FC 180'!$B146,'C. a Pagar'!$C$7:$C$1048576,'FC 180'!AG$5)</f>
        <v>0</v>
      </c>
      <c r="AH146" s="174">
        <f>SUMIFS('C. a Pagar'!$G$7:$G$1048576,'C. a Pagar'!$D$7:$D$1048576,'FC 180'!$B146,'C. a Pagar'!$C$7:$C$1048576,'FC 180'!AH$5)</f>
        <v>0</v>
      </c>
      <c r="AI146" s="174">
        <f>SUMIFS('C. a Pagar'!$G$7:$G$1048576,'C. a Pagar'!$D$7:$D$1048576,'FC 180'!$B146,'C. a Pagar'!$C$7:$C$1048576,'FC 180'!AI$5)</f>
        <v>0</v>
      </c>
      <c r="AJ146" s="175">
        <f t="shared" si="202"/>
        <v>0</v>
      </c>
      <c r="AK146" s="174"/>
      <c r="AL146" s="174"/>
      <c r="AM146" s="174"/>
      <c r="AN146" s="174"/>
      <c r="AO146" s="174"/>
      <c r="AP146" s="174"/>
      <c r="AQ146" s="174"/>
      <c r="AR146" s="174"/>
      <c r="AS146" s="174"/>
      <c r="AT146" s="174"/>
      <c r="AU146" s="174"/>
      <c r="AV146" s="174"/>
      <c r="AW146" s="174"/>
      <c r="AX146" s="174"/>
      <c r="AY146" s="174"/>
      <c r="AZ146" s="174"/>
      <c r="BA146" s="174"/>
      <c r="BB146" s="174"/>
      <c r="BC146" s="174"/>
      <c r="BD146" s="174"/>
      <c r="BE146" s="174"/>
      <c r="BF146" s="174"/>
      <c r="BG146" s="174"/>
      <c r="BH146" s="174"/>
      <c r="BI146" s="174"/>
      <c r="BJ146" s="174"/>
      <c r="BK146" s="174"/>
      <c r="BL146" s="174"/>
      <c r="BM146" s="174"/>
      <c r="BN146" s="174"/>
      <c r="BO146" s="175">
        <f t="shared" si="203"/>
        <v>0</v>
      </c>
      <c r="BP146" s="174"/>
      <c r="BQ146" s="174"/>
      <c r="BR146" s="174"/>
      <c r="BS146" s="174"/>
      <c r="BT146" s="174"/>
      <c r="BU146" s="174"/>
      <c r="BV146" s="174"/>
      <c r="BW146" s="174"/>
      <c r="BX146" s="174"/>
      <c r="BY146" s="174"/>
      <c r="BZ146" s="174"/>
      <c r="CA146" s="174"/>
      <c r="CB146" s="174"/>
      <c r="CC146" s="174"/>
      <c r="CD146" s="174"/>
      <c r="CE146" s="174"/>
      <c r="CF146" s="174"/>
      <c r="CG146" s="174"/>
      <c r="CH146" s="174"/>
      <c r="CI146" s="174"/>
      <c r="CJ146" s="174"/>
      <c r="CK146" s="174"/>
      <c r="CL146" s="174"/>
      <c r="CM146" s="174"/>
      <c r="CN146" s="174"/>
      <c r="CO146" s="174"/>
      <c r="CP146" s="174"/>
      <c r="CQ146" s="174"/>
      <c r="CR146" s="174"/>
      <c r="CS146" s="174"/>
      <c r="CT146" s="174"/>
      <c r="CU146" s="175">
        <f t="shared" si="204"/>
        <v>0</v>
      </c>
      <c r="CV146" s="174"/>
      <c r="CW146" s="174"/>
      <c r="CX146" s="174"/>
      <c r="CY146" s="174"/>
      <c r="CZ146" s="174"/>
      <c r="DA146" s="174"/>
      <c r="DB146" s="174"/>
      <c r="DC146" s="174"/>
      <c r="DD146" s="174"/>
      <c r="DE146" s="174"/>
      <c r="DF146" s="174"/>
      <c r="DG146" s="174"/>
      <c r="DH146" s="174"/>
      <c r="DI146" s="174"/>
      <c r="DJ146" s="174"/>
      <c r="DK146" s="174"/>
      <c r="DL146" s="174"/>
      <c r="DM146" s="174"/>
      <c r="DN146" s="174"/>
      <c r="DO146" s="174"/>
      <c r="DP146" s="174"/>
      <c r="DQ146" s="174"/>
      <c r="DR146" s="174"/>
      <c r="DS146" s="174"/>
      <c r="DT146" s="174"/>
      <c r="DU146" s="174"/>
      <c r="DV146" s="174"/>
      <c r="DW146" s="174"/>
      <c r="DX146" s="174"/>
      <c r="DY146" s="174"/>
      <c r="DZ146" s="174"/>
      <c r="EA146" s="175">
        <f t="shared" si="205"/>
        <v>0</v>
      </c>
      <c r="EB146" s="174"/>
      <c r="EC146" s="174"/>
      <c r="ED146" s="174"/>
      <c r="EE146" s="174"/>
      <c r="EF146" s="174"/>
      <c r="EG146" s="174"/>
      <c r="EH146" s="174"/>
      <c r="EI146" s="174"/>
      <c r="EJ146" s="174"/>
      <c r="EK146" s="174"/>
      <c r="EL146" s="174"/>
      <c r="EM146" s="174"/>
      <c r="EN146" s="174"/>
      <c r="EO146" s="174"/>
      <c r="EP146" s="174"/>
      <c r="EQ146" s="174"/>
      <c r="ER146" s="174"/>
      <c r="ES146" s="174"/>
      <c r="ET146" s="174"/>
      <c r="EU146" s="174"/>
      <c r="EV146" s="174"/>
      <c r="EW146" s="174"/>
      <c r="EX146" s="174"/>
      <c r="EY146" s="174"/>
      <c r="EZ146" s="174"/>
      <c r="FA146" s="174"/>
      <c r="FB146" s="174"/>
      <c r="FC146" s="174"/>
      <c r="FD146" s="175">
        <f t="shared" si="207"/>
        <v>0</v>
      </c>
      <c r="FE146" s="174"/>
      <c r="FF146" s="174"/>
      <c r="FG146" s="174"/>
      <c r="FH146" s="174"/>
      <c r="FI146" s="174"/>
      <c r="FJ146" s="174"/>
      <c r="FK146" s="174"/>
      <c r="FL146" s="174"/>
      <c r="FM146" s="174"/>
      <c r="FN146" s="174"/>
      <c r="FO146" s="174"/>
      <c r="FP146" s="174"/>
      <c r="FQ146" s="174"/>
      <c r="FR146" s="174"/>
      <c r="FS146" s="174"/>
      <c r="FT146" s="174"/>
      <c r="FU146" s="174"/>
      <c r="FV146" s="174"/>
      <c r="FW146" s="174"/>
      <c r="FX146" s="174"/>
      <c r="FY146" s="174"/>
      <c r="FZ146" s="174"/>
      <c r="GA146" s="174"/>
      <c r="GB146" s="174"/>
      <c r="GC146" s="174"/>
      <c r="GD146" s="174"/>
      <c r="GE146" s="174"/>
      <c r="GF146" s="174"/>
      <c r="GG146" s="174"/>
      <c r="GH146" s="174"/>
      <c r="GI146" s="174"/>
      <c r="GJ146" s="175">
        <f t="shared" si="206"/>
        <v>0</v>
      </c>
      <c r="GK146" s="174"/>
      <c r="GL146" s="174"/>
      <c r="GM146" s="174"/>
      <c r="GN146" s="174"/>
      <c r="GO146" s="174"/>
      <c r="GP146" s="174"/>
      <c r="GQ146" s="174"/>
      <c r="GR146" s="174"/>
      <c r="GS146" s="174"/>
      <c r="GT146" s="174"/>
      <c r="GU146" s="174"/>
      <c r="GV146" s="174"/>
      <c r="GW146" s="174"/>
      <c r="GX146" s="174"/>
      <c r="GY146" s="174"/>
      <c r="GZ146" s="174"/>
      <c r="HA146" s="174"/>
      <c r="HB146" s="174"/>
      <c r="HC146" s="174"/>
      <c r="HD146" s="174"/>
      <c r="HE146" s="174"/>
      <c r="HF146" s="174"/>
      <c r="HG146" s="174"/>
      <c r="HH146" s="174"/>
      <c r="HI146" s="174"/>
      <c r="HJ146" s="174"/>
      <c r="HK146" s="174"/>
      <c r="HL146" s="174"/>
      <c r="HM146" s="174"/>
      <c r="HN146" s="174"/>
    </row>
    <row r="147" spans="1:222" ht="16.5" hidden="1" outlineLevel="1" thickBot="1" x14ac:dyDescent="0.3">
      <c r="A147" s="53">
        <v>142</v>
      </c>
      <c r="B147" s="56" t="str">
        <f>VLOOKUP(A147,Config!$A$8:$B$176,2,0)</f>
        <v>MÚTUOS RECEITA - ENERGY</v>
      </c>
      <c r="C147" s="57"/>
      <c r="D147" s="61"/>
      <c r="E147" s="174">
        <f>SUMIFS('C. a Pagar'!$G$7:$G$1048576,'C. a Pagar'!$D$7:$D$1048576,'FC 180'!$B147,'C. a Pagar'!$C$7:$C$1048576,'FC 180'!E$5)</f>
        <v>0</v>
      </c>
      <c r="F147" s="174">
        <f>SUMIFS('C. a Pagar'!$G$7:$G$1048576,'C. a Pagar'!$D$7:$D$1048576,'FC 180'!$B147,'C. a Pagar'!$C$7:$C$1048576,'FC 180'!F$5)</f>
        <v>0</v>
      </c>
      <c r="G147" s="174">
        <f>SUMIFS('C. a Pagar'!$G$7:$G$1048576,'C. a Pagar'!$D$7:$D$1048576,'FC 180'!$B147,'C. a Pagar'!$C$7:$C$1048576,'FC 180'!G$5)</f>
        <v>0</v>
      </c>
      <c r="H147" s="174">
        <f>SUMIFS('C. a Pagar'!$G$7:$G$1048576,'C. a Pagar'!$D$7:$D$1048576,'FC 180'!$B147,'C. a Pagar'!$C$7:$C$1048576,'FC 180'!H$5)</f>
        <v>0</v>
      </c>
      <c r="I147" s="174">
        <f>SUMIFS('C. a Pagar'!$G$7:$G$1048576,'C. a Pagar'!$D$7:$D$1048576,'FC 180'!$B147,'C. a Pagar'!$C$7:$C$1048576,'FC 180'!I$5)</f>
        <v>0</v>
      </c>
      <c r="J147" s="174">
        <f>SUMIFS('C. a Pagar'!$G$7:$G$1048576,'C. a Pagar'!$D$7:$D$1048576,'FC 180'!$B147,'C. a Pagar'!$C$7:$C$1048576,'FC 180'!J$5)</f>
        <v>0</v>
      </c>
      <c r="K147" s="174">
        <f>SUMIFS('C. a Pagar'!$G$7:$G$1048576,'C. a Pagar'!$D$7:$D$1048576,'FC 180'!$B147,'C. a Pagar'!$C$7:$C$1048576,'FC 180'!K$5)</f>
        <v>0</v>
      </c>
      <c r="L147" s="174">
        <f>SUMIFS('C. a Pagar'!$G$7:$G$1048576,'C. a Pagar'!$D$7:$D$1048576,'FC 180'!$B147,'C. a Pagar'!$C$7:$C$1048576,'FC 180'!L$5)</f>
        <v>0</v>
      </c>
      <c r="M147" s="174">
        <f>SUMIFS('C. a Pagar'!$G$7:$G$1048576,'C. a Pagar'!$D$7:$D$1048576,'FC 180'!$B147,'C. a Pagar'!$C$7:$C$1048576,'FC 180'!M$5)</f>
        <v>0</v>
      </c>
      <c r="N147" s="174">
        <f>SUMIFS('C. a Pagar'!$G$7:$G$1048576,'C. a Pagar'!$D$7:$D$1048576,'FC 180'!$B147,'C. a Pagar'!$C$7:$C$1048576,'FC 180'!N$5)</f>
        <v>0</v>
      </c>
      <c r="O147" s="174">
        <f>SUMIFS('C. a Pagar'!$G$7:$G$1048576,'C. a Pagar'!$D$7:$D$1048576,'FC 180'!$B147,'C. a Pagar'!$C$7:$C$1048576,'FC 180'!O$5)</f>
        <v>0</v>
      </c>
      <c r="P147" s="174">
        <f>SUMIFS('C. a Pagar'!$G$7:$G$1048576,'C. a Pagar'!$D$7:$D$1048576,'FC 180'!$B147,'C. a Pagar'!$C$7:$C$1048576,'FC 180'!P$5)</f>
        <v>0</v>
      </c>
      <c r="Q147" s="174">
        <f>SUMIFS('C. a Pagar'!$G$7:$G$1048576,'C. a Pagar'!$D$7:$D$1048576,'FC 180'!$B147,'C. a Pagar'!$C$7:$C$1048576,'FC 180'!Q$5)</f>
        <v>0</v>
      </c>
      <c r="R147" s="174">
        <f>SUMIFS('C. a Pagar'!$G$7:$G$1048576,'C. a Pagar'!$D$7:$D$1048576,'FC 180'!$B147,'C. a Pagar'!$C$7:$C$1048576,'FC 180'!R$5)</f>
        <v>0</v>
      </c>
      <c r="S147" s="174">
        <f>SUMIFS('C. a Pagar'!$G$7:$G$1048576,'C. a Pagar'!$D$7:$D$1048576,'FC 180'!$B147,'C. a Pagar'!$C$7:$C$1048576,'FC 180'!S$5)</f>
        <v>0</v>
      </c>
      <c r="T147" s="174">
        <f>SUMIFS('C. a Pagar'!$G$7:$G$1048576,'C. a Pagar'!$D$7:$D$1048576,'FC 180'!$B147,'C. a Pagar'!$C$7:$C$1048576,'FC 180'!T$5)</f>
        <v>0</v>
      </c>
      <c r="U147" s="174">
        <f>SUMIFS('C. a Pagar'!$G$7:$G$1048576,'C. a Pagar'!$D$7:$D$1048576,'FC 180'!$B147,'C. a Pagar'!$C$7:$C$1048576,'FC 180'!U$5)</f>
        <v>0</v>
      </c>
      <c r="V147" s="174">
        <f>SUMIFS('C. a Pagar'!$G$7:$G$1048576,'C. a Pagar'!$D$7:$D$1048576,'FC 180'!$B147,'C. a Pagar'!$C$7:$C$1048576,'FC 180'!V$5)</f>
        <v>0</v>
      </c>
      <c r="W147" s="174">
        <f>SUMIFS('C. a Pagar'!$G$7:$G$1048576,'C. a Pagar'!$D$7:$D$1048576,'FC 180'!$B147,'C. a Pagar'!$C$7:$C$1048576,'FC 180'!W$5)</f>
        <v>0</v>
      </c>
      <c r="X147" s="174">
        <f>SUMIFS('C. a Pagar'!$G$7:$G$1048576,'C. a Pagar'!$D$7:$D$1048576,'FC 180'!$B147,'C. a Pagar'!$C$7:$C$1048576,'FC 180'!X$5)</f>
        <v>0</v>
      </c>
      <c r="Y147" s="174">
        <f>SUMIFS('C. a Pagar'!$G$7:$G$1048576,'C. a Pagar'!$D$7:$D$1048576,'FC 180'!$B147,'C. a Pagar'!$C$7:$C$1048576,'FC 180'!Y$5)</f>
        <v>0</v>
      </c>
      <c r="Z147" s="174">
        <f>SUMIFS('C. a Pagar'!$G$7:$G$1048576,'C. a Pagar'!$D$7:$D$1048576,'FC 180'!$B147,'C. a Pagar'!$C$7:$C$1048576,'FC 180'!Z$5)</f>
        <v>0</v>
      </c>
      <c r="AA147" s="174">
        <f>SUMIFS('C. a Pagar'!$G$7:$G$1048576,'C. a Pagar'!$D$7:$D$1048576,'FC 180'!$B147,'C. a Pagar'!$C$7:$C$1048576,'FC 180'!AA$5)</f>
        <v>0</v>
      </c>
      <c r="AB147" s="174">
        <f>SUMIFS('C. a Pagar'!$G$7:$G$1048576,'C. a Pagar'!$D$7:$D$1048576,'FC 180'!$B147,'C. a Pagar'!$C$7:$C$1048576,'FC 180'!AB$5)</f>
        <v>0</v>
      </c>
      <c r="AC147" s="174">
        <f>SUMIFS('C. a Pagar'!$G$7:$G$1048576,'C. a Pagar'!$D$7:$D$1048576,'FC 180'!$B147,'C. a Pagar'!$C$7:$C$1048576,'FC 180'!AC$5)</f>
        <v>0</v>
      </c>
      <c r="AD147" s="174">
        <f>SUMIFS('C. a Pagar'!$G$7:$G$1048576,'C. a Pagar'!$D$7:$D$1048576,'FC 180'!$B147,'C. a Pagar'!$C$7:$C$1048576,'FC 180'!AD$5)</f>
        <v>0</v>
      </c>
      <c r="AE147" s="174">
        <f>SUMIFS('C. a Pagar'!$G$7:$G$1048576,'C. a Pagar'!$D$7:$D$1048576,'FC 180'!$B147,'C. a Pagar'!$C$7:$C$1048576,'FC 180'!AE$5)</f>
        <v>0</v>
      </c>
      <c r="AF147" s="174">
        <f>SUMIFS('C. a Pagar'!$G$7:$G$1048576,'C. a Pagar'!$D$7:$D$1048576,'FC 180'!$B147,'C. a Pagar'!$C$7:$C$1048576,'FC 180'!AF$5)</f>
        <v>0</v>
      </c>
      <c r="AG147" s="174">
        <f>SUMIFS('C. a Pagar'!$G$7:$G$1048576,'C. a Pagar'!$D$7:$D$1048576,'FC 180'!$B147,'C. a Pagar'!$C$7:$C$1048576,'FC 180'!AG$5)</f>
        <v>0</v>
      </c>
      <c r="AH147" s="174">
        <f>SUMIFS('C. a Pagar'!$G$7:$G$1048576,'C. a Pagar'!$D$7:$D$1048576,'FC 180'!$B147,'C. a Pagar'!$C$7:$C$1048576,'FC 180'!AH$5)</f>
        <v>0</v>
      </c>
      <c r="AI147" s="174">
        <f>SUMIFS('C. a Pagar'!$G$7:$G$1048576,'C. a Pagar'!$D$7:$D$1048576,'FC 180'!$B147,'C. a Pagar'!$C$7:$C$1048576,'FC 180'!AI$5)</f>
        <v>0</v>
      </c>
      <c r="AJ147" s="175">
        <f t="shared" si="202"/>
        <v>0</v>
      </c>
      <c r="AK147" s="174"/>
      <c r="AL147" s="174"/>
      <c r="AM147" s="174"/>
      <c r="AN147" s="174"/>
      <c r="AO147" s="174"/>
      <c r="AP147" s="174"/>
      <c r="AQ147" s="174"/>
      <c r="AR147" s="174"/>
      <c r="AS147" s="174"/>
      <c r="AT147" s="174"/>
      <c r="AU147" s="174"/>
      <c r="AV147" s="174"/>
      <c r="AW147" s="174"/>
      <c r="AX147" s="174"/>
      <c r="AY147" s="174"/>
      <c r="AZ147" s="174"/>
      <c r="BA147" s="174"/>
      <c r="BB147" s="174"/>
      <c r="BC147" s="174"/>
      <c r="BD147" s="174"/>
      <c r="BE147" s="174"/>
      <c r="BF147" s="174"/>
      <c r="BG147" s="174"/>
      <c r="BH147" s="174"/>
      <c r="BI147" s="174"/>
      <c r="BJ147" s="174"/>
      <c r="BK147" s="174"/>
      <c r="BL147" s="174"/>
      <c r="BM147" s="174"/>
      <c r="BN147" s="174"/>
      <c r="BO147" s="175">
        <f t="shared" si="203"/>
        <v>0</v>
      </c>
      <c r="BP147" s="174"/>
      <c r="BQ147" s="174"/>
      <c r="BR147" s="174"/>
      <c r="BS147" s="174"/>
      <c r="BT147" s="174"/>
      <c r="BU147" s="174"/>
      <c r="BV147" s="174"/>
      <c r="BW147" s="174"/>
      <c r="BX147" s="174"/>
      <c r="BY147" s="174"/>
      <c r="BZ147" s="174"/>
      <c r="CA147" s="174"/>
      <c r="CB147" s="174"/>
      <c r="CC147" s="174"/>
      <c r="CD147" s="174"/>
      <c r="CE147" s="174"/>
      <c r="CF147" s="174"/>
      <c r="CG147" s="174"/>
      <c r="CH147" s="174"/>
      <c r="CI147" s="174"/>
      <c r="CJ147" s="174"/>
      <c r="CK147" s="174"/>
      <c r="CL147" s="174"/>
      <c r="CM147" s="174"/>
      <c r="CN147" s="174"/>
      <c r="CO147" s="174"/>
      <c r="CP147" s="174"/>
      <c r="CQ147" s="174"/>
      <c r="CR147" s="174"/>
      <c r="CS147" s="174"/>
      <c r="CT147" s="174"/>
      <c r="CU147" s="175">
        <f t="shared" si="204"/>
        <v>0</v>
      </c>
      <c r="CV147" s="174"/>
      <c r="CW147" s="174"/>
      <c r="CX147" s="174"/>
      <c r="CY147" s="174"/>
      <c r="CZ147" s="174"/>
      <c r="DA147" s="174"/>
      <c r="DB147" s="174"/>
      <c r="DC147" s="174"/>
      <c r="DD147" s="174"/>
      <c r="DE147" s="174"/>
      <c r="DF147" s="174"/>
      <c r="DG147" s="174"/>
      <c r="DH147" s="174"/>
      <c r="DI147" s="174"/>
      <c r="DJ147" s="174"/>
      <c r="DK147" s="174"/>
      <c r="DL147" s="174"/>
      <c r="DM147" s="174"/>
      <c r="DN147" s="174"/>
      <c r="DO147" s="174"/>
      <c r="DP147" s="174"/>
      <c r="DQ147" s="174"/>
      <c r="DR147" s="174"/>
      <c r="DS147" s="174"/>
      <c r="DT147" s="174"/>
      <c r="DU147" s="174"/>
      <c r="DV147" s="174"/>
      <c r="DW147" s="174"/>
      <c r="DX147" s="174"/>
      <c r="DY147" s="174"/>
      <c r="DZ147" s="174"/>
      <c r="EA147" s="175">
        <f t="shared" si="205"/>
        <v>0</v>
      </c>
      <c r="EB147" s="174"/>
      <c r="EC147" s="174"/>
      <c r="ED147" s="174"/>
      <c r="EE147" s="174"/>
      <c r="EF147" s="174"/>
      <c r="EG147" s="174"/>
      <c r="EH147" s="174"/>
      <c r="EI147" s="174"/>
      <c r="EJ147" s="174"/>
      <c r="EK147" s="174"/>
      <c r="EL147" s="174"/>
      <c r="EM147" s="174"/>
      <c r="EN147" s="174"/>
      <c r="EO147" s="174"/>
      <c r="EP147" s="174"/>
      <c r="EQ147" s="174"/>
      <c r="ER147" s="174"/>
      <c r="ES147" s="174"/>
      <c r="ET147" s="174"/>
      <c r="EU147" s="174"/>
      <c r="EV147" s="174"/>
      <c r="EW147" s="174"/>
      <c r="EX147" s="174"/>
      <c r="EY147" s="174"/>
      <c r="EZ147" s="174"/>
      <c r="FA147" s="174"/>
      <c r="FB147" s="174"/>
      <c r="FC147" s="174"/>
      <c r="FD147" s="175">
        <f t="shared" si="207"/>
        <v>0</v>
      </c>
      <c r="FE147" s="174"/>
      <c r="FF147" s="174"/>
      <c r="FG147" s="174"/>
      <c r="FH147" s="174"/>
      <c r="FI147" s="174"/>
      <c r="FJ147" s="174"/>
      <c r="FK147" s="174"/>
      <c r="FL147" s="174"/>
      <c r="FM147" s="174"/>
      <c r="FN147" s="174"/>
      <c r="FO147" s="174"/>
      <c r="FP147" s="174"/>
      <c r="FQ147" s="174"/>
      <c r="FR147" s="174"/>
      <c r="FS147" s="174"/>
      <c r="FT147" s="174"/>
      <c r="FU147" s="174"/>
      <c r="FV147" s="174"/>
      <c r="FW147" s="174"/>
      <c r="FX147" s="174"/>
      <c r="FY147" s="174"/>
      <c r="FZ147" s="174"/>
      <c r="GA147" s="174"/>
      <c r="GB147" s="174"/>
      <c r="GC147" s="174"/>
      <c r="GD147" s="174"/>
      <c r="GE147" s="174"/>
      <c r="GF147" s="174"/>
      <c r="GG147" s="174"/>
      <c r="GH147" s="174"/>
      <c r="GI147" s="174"/>
      <c r="GJ147" s="175">
        <f t="shared" si="206"/>
        <v>0</v>
      </c>
      <c r="GK147" s="174"/>
      <c r="GL147" s="174"/>
      <c r="GM147" s="174"/>
      <c r="GN147" s="174"/>
      <c r="GO147" s="174"/>
      <c r="GP147" s="174"/>
      <c r="GQ147" s="174"/>
      <c r="GR147" s="174"/>
      <c r="GS147" s="174"/>
      <c r="GT147" s="174"/>
      <c r="GU147" s="174"/>
      <c r="GV147" s="174"/>
      <c r="GW147" s="174"/>
      <c r="GX147" s="174"/>
      <c r="GY147" s="174"/>
      <c r="GZ147" s="174"/>
      <c r="HA147" s="174"/>
      <c r="HB147" s="174"/>
      <c r="HC147" s="174"/>
      <c r="HD147" s="174"/>
      <c r="HE147" s="174"/>
      <c r="HF147" s="174"/>
      <c r="HG147" s="174"/>
      <c r="HH147" s="174"/>
      <c r="HI147" s="174"/>
      <c r="HJ147" s="174"/>
      <c r="HK147" s="174"/>
      <c r="HL147" s="174"/>
      <c r="HM147" s="174"/>
      <c r="HN147" s="174"/>
    </row>
    <row r="148" spans="1:222" ht="16.5" hidden="1" outlineLevel="1" thickBot="1" x14ac:dyDescent="0.3">
      <c r="A148" s="53">
        <v>143</v>
      </c>
      <c r="B148" s="56" t="str">
        <f>VLOOKUP(A148,Config!$A$8:$B$176,2,0)</f>
        <v>MÚTUOS RECEITA - LABOR</v>
      </c>
      <c r="C148" s="57"/>
      <c r="D148" s="61"/>
      <c r="E148" s="174">
        <f>SUMIFS('C. a Pagar'!$G$7:$G$1048576,'C. a Pagar'!$D$7:$D$1048576,'FC 180'!$B148,'C. a Pagar'!$C$7:$C$1048576,'FC 180'!E$5)</f>
        <v>0</v>
      </c>
      <c r="F148" s="174">
        <f>SUMIFS('C. a Pagar'!$G$7:$G$1048576,'C. a Pagar'!$D$7:$D$1048576,'FC 180'!$B148,'C. a Pagar'!$C$7:$C$1048576,'FC 180'!F$5)</f>
        <v>0</v>
      </c>
      <c r="G148" s="174">
        <f>SUMIFS('C. a Pagar'!$G$7:$G$1048576,'C. a Pagar'!$D$7:$D$1048576,'FC 180'!$B148,'C. a Pagar'!$C$7:$C$1048576,'FC 180'!G$5)</f>
        <v>0</v>
      </c>
      <c r="H148" s="174">
        <f>SUMIFS('C. a Pagar'!$G$7:$G$1048576,'C. a Pagar'!$D$7:$D$1048576,'FC 180'!$B148,'C. a Pagar'!$C$7:$C$1048576,'FC 180'!H$5)</f>
        <v>0</v>
      </c>
      <c r="I148" s="174">
        <f>SUMIFS('C. a Pagar'!$G$7:$G$1048576,'C. a Pagar'!$D$7:$D$1048576,'FC 180'!$B148,'C. a Pagar'!$C$7:$C$1048576,'FC 180'!I$5)</f>
        <v>0</v>
      </c>
      <c r="J148" s="174">
        <f>SUMIFS('C. a Pagar'!$G$7:$G$1048576,'C. a Pagar'!$D$7:$D$1048576,'FC 180'!$B148,'C. a Pagar'!$C$7:$C$1048576,'FC 180'!J$5)</f>
        <v>0</v>
      </c>
      <c r="K148" s="174">
        <f>SUMIFS('C. a Pagar'!$G$7:$G$1048576,'C. a Pagar'!$D$7:$D$1048576,'FC 180'!$B148,'C. a Pagar'!$C$7:$C$1048576,'FC 180'!K$5)</f>
        <v>0</v>
      </c>
      <c r="L148" s="174">
        <f>SUMIFS('C. a Pagar'!$G$7:$G$1048576,'C. a Pagar'!$D$7:$D$1048576,'FC 180'!$B148,'C. a Pagar'!$C$7:$C$1048576,'FC 180'!L$5)</f>
        <v>0</v>
      </c>
      <c r="M148" s="174">
        <f>SUMIFS('C. a Pagar'!$G$7:$G$1048576,'C. a Pagar'!$D$7:$D$1048576,'FC 180'!$B148,'C. a Pagar'!$C$7:$C$1048576,'FC 180'!M$5)</f>
        <v>0</v>
      </c>
      <c r="N148" s="174">
        <f>SUMIFS('C. a Pagar'!$G$7:$G$1048576,'C. a Pagar'!$D$7:$D$1048576,'FC 180'!$B148,'C. a Pagar'!$C$7:$C$1048576,'FC 180'!N$5)</f>
        <v>0</v>
      </c>
      <c r="O148" s="174">
        <f>SUMIFS('C. a Pagar'!$G$7:$G$1048576,'C. a Pagar'!$D$7:$D$1048576,'FC 180'!$B148,'C. a Pagar'!$C$7:$C$1048576,'FC 180'!O$5)</f>
        <v>0</v>
      </c>
      <c r="P148" s="174">
        <f>SUMIFS('C. a Pagar'!$G$7:$G$1048576,'C. a Pagar'!$D$7:$D$1048576,'FC 180'!$B148,'C. a Pagar'!$C$7:$C$1048576,'FC 180'!P$5)</f>
        <v>0</v>
      </c>
      <c r="Q148" s="174">
        <f>SUMIFS('C. a Pagar'!$G$7:$G$1048576,'C. a Pagar'!$D$7:$D$1048576,'FC 180'!$B148,'C. a Pagar'!$C$7:$C$1048576,'FC 180'!Q$5)</f>
        <v>0</v>
      </c>
      <c r="R148" s="174">
        <f>SUMIFS('C. a Pagar'!$G$7:$G$1048576,'C. a Pagar'!$D$7:$D$1048576,'FC 180'!$B148,'C. a Pagar'!$C$7:$C$1048576,'FC 180'!R$5)</f>
        <v>0</v>
      </c>
      <c r="S148" s="174">
        <f>SUMIFS('C. a Pagar'!$G$7:$G$1048576,'C. a Pagar'!$D$7:$D$1048576,'FC 180'!$B148,'C. a Pagar'!$C$7:$C$1048576,'FC 180'!S$5)</f>
        <v>0</v>
      </c>
      <c r="T148" s="174">
        <f>SUMIFS('C. a Pagar'!$G$7:$G$1048576,'C. a Pagar'!$D$7:$D$1048576,'FC 180'!$B148,'C. a Pagar'!$C$7:$C$1048576,'FC 180'!T$5)</f>
        <v>0</v>
      </c>
      <c r="U148" s="174">
        <f>SUMIFS('C. a Pagar'!$G$7:$G$1048576,'C. a Pagar'!$D$7:$D$1048576,'FC 180'!$B148,'C. a Pagar'!$C$7:$C$1048576,'FC 180'!U$5)</f>
        <v>0</v>
      </c>
      <c r="V148" s="174">
        <f>SUMIFS('C. a Pagar'!$G$7:$G$1048576,'C. a Pagar'!$D$7:$D$1048576,'FC 180'!$B148,'C. a Pagar'!$C$7:$C$1048576,'FC 180'!V$5)</f>
        <v>0</v>
      </c>
      <c r="W148" s="174">
        <f>SUMIFS('C. a Pagar'!$G$7:$G$1048576,'C. a Pagar'!$D$7:$D$1048576,'FC 180'!$B148,'C. a Pagar'!$C$7:$C$1048576,'FC 180'!W$5)</f>
        <v>0</v>
      </c>
      <c r="X148" s="174">
        <f>SUMIFS('C. a Pagar'!$G$7:$G$1048576,'C. a Pagar'!$D$7:$D$1048576,'FC 180'!$B148,'C. a Pagar'!$C$7:$C$1048576,'FC 180'!X$5)</f>
        <v>0</v>
      </c>
      <c r="Y148" s="174">
        <f>SUMIFS('C. a Pagar'!$G$7:$G$1048576,'C. a Pagar'!$D$7:$D$1048576,'FC 180'!$B148,'C. a Pagar'!$C$7:$C$1048576,'FC 180'!Y$5)</f>
        <v>0</v>
      </c>
      <c r="Z148" s="174">
        <f>SUMIFS('C. a Pagar'!$G$7:$G$1048576,'C. a Pagar'!$D$7:$D$1048576,'FC 180'!$B148,'C. a Pagar'!$C$7:$C$1048576,'FC 180'!Z$5)</f>
        <v>0</v>
      </c>
      <c r="AA148" s="174">
        <f>SUMIFS('C. a Pagar'!$G$7:$G$1048576,'C. a Pagar'!$D$7:$D$1048576,'FC 180'!$B148,'C. a Pagar'!$C$7:$C$1048576,'FC 180'!AA$5)</f>
        <v>0</v>
      </c>
      <c r="AB148" s="174">
        <f>SUMIFS('C. a Pagar'!$G$7:$G$1048576,'C. a Pagar'!$D$7:$D$1048576,'FC 180'!$B148,'C. a Pagar'!$C$7:$C$1048576,'FC 180'!AB$5)</f>
        <v>0</v>
      </c>
      <c r="AC148" s="174">
        <f>SUMIFS('C. a Pagar'!$G$7:$G$1048576,'C. a Pagar'!$D$7:$D$1048576,'FC 180'!$B148,'C. a Pagar'!$C$7:$C$1048576,'FC 180'!AC$5)</f>
        <v>0</v>
      </c>
      <c r="AD148" s="174">
        <f>SUMIFS('C. a Pagar'!$G$7:$G$1048576,'C. a Pagar'!$D$7:$D$1048576,'FC 180'!$B148,'C. a Pagar'!$C$7:$C$1048576,'FC 180'!AD$5)</f>
        <v>0</v>
      </c>
      <c r="AE148" s="174">
        <f>SUMIFS('C. a Pagar'!$G$7:$G$1048576,'C. a Pagar'!$D$7:$D$1048576,'FC 180'!$B148,'C. a Pagar'!$C$7:$C$1048576,'FC 180'!AE$5)</f>
        <v>0</v>
      </c>
      <c r="AF148" s="174">
        <f>SUMIFS('C. a Pagar'!$G$7:$G$1048576,'C. a Pagar'!$D$7:$D$1048576,'FC 180'!$B148,'C. a Pagar'!$C$7:$C$1048576,'FC 180'!AF$5)</f>
        <v>0</v>
      </c>
      <c r="AG148" s="174">
        <f>SUMIFS('C. a Pagar'!$G$7:$G$1048576,'C. a Pagar'!$D$7:$D$1048576,'FC 180'!$B148,'C. a Pagar'!$C$7:$C$1048576,'FC 180'!AG$5)</f>
        <v>0</v>
      </c>
      <c r="AH148" s="174">
        <f>SUMIFS('C. a Pagar'!$G$7:$G$1048576,'C. a Pagar'!$D$7:$D$1048576,'FC 180'!$B148,'C. a Pagar'!$C$7:$C$1048576,'FC 180'!AH$5)</f>
        <v>0</v>
      </c>
      <c r="AI148" s="174">
        <f>SUMIFS('C. a Pagar'!$G$7:$G$1048576,'C. a Pagar'!$D$7:$D$1048576,'FC 180'!$B148,'C. a Pagar'!$C$7:$C$1048576,'FC 180'!AI$5)</f>
        <v>0</v>
      </c>
      <c r="AJ148" s="175">
        <f t="shared" si="202"/>
        <v>0</v>
      </c>
      <c r="AK148" s="174"/>
      <c r="AL148" s="174"/>
      <c r="AM148" s="174"/>
      <c r="AN148" s="174"/>
      <c r="AO148" s="174"/>
      <c r="AP148" s="174"/>
      <c r="AQ148" s="174"/>
      <c r="AR148" s="174"/>
      <c r="AS148" s="174"/>
      <c r="AT148" s="174"/>
      <c r="AU148" s="174"/>
      <c r="AV148" s="174"/>
      <c r="AW148" s="174"/>
      <c r="AX148" s="174"/>
      <c r="AY148" s="174"/>
      <c r="AZ148" s="174"/>
      <c r="BA148" s="174"/>
      <c r="BB148" s="174"/>
      <c r="BC148" s="174"/>
      <c r="BD148" s="174"/>
      <c r="BE148" s="174"/>
      <c r="BF148" s="174"/>
      <c r="BG148" s="174"/>
      <c r="BH148" s="174"/>
      <c r="BI148" s="174"/>
      <c r="BJ148" s="174"/>
      <c r="BK148" s="174"/>
      <c r="BL148" s="174"/>
      <c r="BM148" s="174"/>
      <c r="BN148" s="174"/>
      <c r="BO148" s="175">
        <f t="shared" si="203"/>
        <v>0</v>
      </c>
      <c r="BP148" s="174"/>
      <c r="BQ148" s="174"/>
      <c r="BR148" s="174"/>
      <c r="BS148" s="174"/>
      <c r="BT148" s="174"/>
      <c r="BU148" s="174"/>
      <c r="BV148" s="174"/>
      <c r="BW148" s="174"/>
      <c r="BX148" s="174"/>
      <c r="BY148" s="174"/>
      <c r="BZ148" s="174"/>
      <c r="CA148" s="174"/>
      <c r="CB148" s="174"/>
      <c r="CC148" s="174"/>
      <c r="CD148" s="174"/>
      <c r="CE148" s="174"/>
      <c r="CF148" s="174"/>
      <c r="CG148" s="174"/>
      <c r="CH148" s="174"/>
      <c r="CI148" s="174"/>
      <c r="CJ148" s="174"/>
      <c r="CK148" s="174"/>
      <c r="CL148" s="174"/>
      <c r="CM148" s="174"/>
      <c r="CN148" s="174"/>
      <c r="CO148" s="174"/>
      <c r="CP148" s="174"/>
      <c r="CQ148" s="174"/>
      <c r="CR148" s="174"/>
      <c r="CS148" s="174"/>
      <c r="CT148" s="174"/>
      <c r="CU148" s="175">
        <f t="shared" si="204"/>
        <v>0</v>
      </c>
      <c r="CV148" s="174"/>
      <c r="CW148" s="174"/>
      <c r="CX148" s="174"/>
      <c r="CY148" s="174"/>
      <c r="CZ148" s="174"/>
      <c r="DA148" s="174"/>
      <c r="DB148" s="174"/>
      <c r="DC148" s="174"/>
      <c r="DD148" s="174"/>
      <c r="DE148" s="174"/>
      <c r="DF148" s="174"/>
      <c r="DG148" s="174"/>
      <c r="DH148" s="174"/>
      <c r="DI148" s="174"/>
      <c r="DJ148" s="174"/>
      <c r="DK148" s="174"/>
      <c r="DL148" s="174"/>
      <c r="DM148" s="174"/>
      <c r="DN148" s="174"/>
      <c r="DO148" s="174"/>
      <c r="DP148" s="174"/>
      <c r="DQ148" s="174"/>
      <c r="DR148" s="174"/>
      <c r="DS148" s="174"/>
      <c r="DT148" s="174"/>
      <c r="DU148" s="174"/>
      <c r="DV148" s="174"/>
      <c r="DW148" s="174"/>
      <c r="DX148" s="174"/>
      <c r="DY148" s="174"/>
      <c r="DZ148" s="174"/>
      <c r="EA148" s="175">
        <f t="shared" si="205"/>
        <v>0</v>
      </c>
      <c r="EB148" s="174"/>
      <c r="EC148" s="174"/>
      <c r="ED148" s="174"/>
      <c r="EE148" s="174"/>
      <c r="EF148" s="174"/>
      <c r="EG148" s="174"/>
      <c r="EH148" s="174"/>
      <c r="EI148" s="174"/>
      <c r="EJ148" s="174"/>
      <c r="EK148" s="174"/>
      <c r="EL148" s="174"/>
      <c r="EM148" s="174"/>
      <c r="EN148" s="174"/>
      <c r="EO148" s="174"/>
      <c r="EP148" s="174"/>
      <c r="EQ148" s="174"/>
      <c r="ER148" s="174"/>
      <c r="ES148" s="174"/>
      <c r="ET148" s="174"/>
      <c r="EU148" s="174"/>
      <c r="EV148" s="174"/>
      <c r="EW148" s="174"/>
      <c r="EX148" s="174"/>
      <c r="EY148" s="174"/>
      <c r="EZ148" s="174"/>
      <c r="FA148" s="174"/>
      <c r="FB148" s="174"/>
      <c r="FC148" s="174"/>
      <c r="FD148" s="175">
        <f t="shared" si="207"/>
        <v>0</v>
      </c>
      <c r="FE148" s="174"/>
      <c r="FF148" s="174"/>
      <c r="FG148" s="174"/>
      <c r="FH148" s="174"/>
      <c r="FI148" s="174"/>
      <c r="FJ148" s="174"/>
      <c r="FK148" s="174"/>
      <c r="FL148" s="174"/>
      <c r="FM148" s="174"/>
      <c r="FN148" s="174"/>
      <c r="FO148" s="174"/>
      <c r="FP148" s="174"/>
      <c r="FQ148" s="174"/>
      <c r="FR148" s="174"/>
      <c r="FS148" s="174"/>
      <c r="FT148" s="174"/>
      <c r="FU148" s="174"/>
      <c r="FV148" s="174"/>
      <c r="FW148" s="174"/>
      <c r="FX148" s="174"/>
      <c r="FY148" s="174"/>
      <c r="FZ148" s="174"/>
      <c r="GA148" s="174"/>
      <c r="GB148" s="174"/>
      <c r="GC148" s="174"/>
      <c r="GD148" s="174"/>
      <c r="GE148" s="174"/>
      <c r="GF148" s="174"/>
      <c r="GG148" s="174"/>
      <c r="GH148" s="174"/>
      <c r="GI148" s="174"/>
      <c r="GJ148" s="175">
        <f t="shared" si="206"/>
        <v>0</v>
      </c>
      <c r="GK148" s="174"/>
      <c r="GL148" s="174"/>
      <c r="GM148" s="174"/>
      <c r="GN148" s="174"/>
      <c r="GO148" s="174"/>
      <c r="GP148" s="174"/>
      <c r="GQ148" s="174"/>
      <c r="GR148" s="174"/>
      <c r="GS148" s="174"/>
      <c r="GT148" s="174"/>
      <c r="GU148" s="174"/>
      <c r="GV148" s="174"/>
      <c r="GW148" s="174"/>
      <c r="GX148" s="174"/>
      <c r="GY148" s="174"/>
      <c r="GZ148" s="174"/>
      <c r="HA148" s="174"/>
      <c r="HB148" s="174"/>
      <c r="HC148" s="174"/>
      <c r="HD148" s="174"/>
      <c r="HE148" s="174"/>
      <c r="HF148" s="174"/>
      <c r="HG148" s="174"/>
      <c r="HH148" s="174"/>
      <c r="HI148" s="174"/>
      <c r="HJ148" s="174"/>
      <c r="HK148" s="174"/>
      <c r="HL148" s="174"/>
      <c r="HM148" s="174"/>
      <c r="HN148" s="174"/>
    </row>
    <row r="149" spans="1:222" ht="16.5" hidden="1" outlineLevel="1" thickBot="1" x14ac:dyDescent="0.3">
      <c r="A149" s="53">
        <v>144</v>
      </c>
      <c r="B149" s="56" t="str">
        <f>VLOOKUP(A149,Config!$A$8:$B$176,2,0)</f>
        <v>OUTRAS RECEITAS NÃO OPERACIONAIS</v>
      </c>
      <c r="C149" s="57"/>
      <c r="D149" s="61"/>
      <c r="E149" s="174">
        <f>SUMIFS('C. a Pagar'!$G$7:$G$1048576,'C. a Pagar'!$D$7:$D$1048576,'FC 180'!$B149,'C. a Pagar'!$C$7:$C$1048576,'FC 180'!E$5)</f>
        <v>0</v>
      </c>
      <c r="F149" s="174">
        <f>SUMIFS('C. a Pagar'!$G$7:$G$1048576,'C. a Pagar'!$D$7:$D$1048576,'FC 180'!$B149,'C. a Pagar'!$C$7:$C$1048576,'FC 180'!F$5)</f>
        <v>0</v>
      </c>
      <c r="G149" s="174">
        <f>SUMIFS('C. a Pagar'!$G$7:$G$1048576,'C. a Pagar'!$D$7:$D$1048576,'FC 180'!$B149,'C. a Pagar'!$C$7:$C$1048576,'FC 180'!G$5)</f>
        <v>0</v>
      </c>
      <c r="H149" s="174">
        <f>SUMIFS('C. a Pagar'!$G$7:$G$1048576,'C. a Pagar'!$D$7:$D$1048576,'FC 180'!$B149,'C. a Pagar'!$C$7:$C$1048576,'FC 180'!H$5)</f>
        <v>0</v>
      </c>
      <c r="I149" s="174">
        <f>SUMIFS('C. a Pagar'!$G$7:$G$1048576,'C. a Pagar'!$D$7:$D$1048576,'FC 180'!$B149,'C. a Pagar'!$C$7:$C$1048576,'FC 180'!I$5)</f>
        <v>0</v>
      </c>
      <c r="J149" s="174">
        <f>SUMIFS('C. a Pagar'!$G$7:$G$1048576,'C. a Pagar'!$D$7:$D$1048576,'FC 180'!$B149,'C. a Pagar'!$C$7:$C$1048576,'FC 180'!J$5)</f>
        <v>0</v>
      </c>
      <c r="K149" s="174">
        <f>SUMIFS('C. a Pagar'!$G$7:$G$1048576,'C. a Pagar'!$D$7:$D$1048576,'FC 180'!$B149,'C. a Pagar'!$C$7:$C$1048576,'FC 180'!K$5)</f>
        <v>0</v>
      </c>
      <c r="L149" s="174">
        <f>SUMIFS('C. a Pagar'!$G$7:$G$1048576,'C. a Pagar'!$D$7:$D$1048576,'FC 180'!$B149,'C. a Pagar'!$C$7:$C$1048576,'FC 180'!L$5)</f>
        <v>0</v>
      </c>
      <c r="M149" s="174">
        <f>SUMIFS('C. a Pagar'!$G$7:$G$1048576,'C. a Pagar'!$D$7:$D$1048576,'FC 180'!$B149,'C. a Pagar'!$C$7:$C$1048576,'FC 180'!M$5)</f>
        <v>0</v>
      </c>
      <c r="N149" s="174">
        <f>SUMIFS('C. a Pagar'!$G$7:$G$1048576,'C. a Pagar'!$D$7:$D$1048576,'FC 180'!$B149,'C. a Pagar'!$C$7:$C$1048576,'FC 180'!N$5)</f>
        <v>0</v>
      </c>
      <c r="O149" s="174">
        <f>SUMIFS('C. a Pagar'!$G$7:$G$1048576,'C. a Pagar'!$D$7:$D$1048576,'FC 180'!$B149,'C. a Pagar'!$C$7:$C$1048576,'FC 180'!O$5)</f>
        <v>0</v>
      </c>
      <c r="P149" s="174">
        <f>SUMIFS('C. a Pagar'!$G$7:$G$1048576,'C. a Pagar'!$D$7:$D$1048576,'FC 180'!$B149,'C. a Pagar'!$C$7:$C$1048576,'FC 180'!P$5)</f>
        <v>0</v>
      </c>
      <c r="Q149" s="174">
        <f>SUMIFS('C. a Pagar'!$G$7:$G$1048576,'C. a Pagar'!$D$7:$D$1048576,'FC 180'!$B149,'C. a Pagar'!$C$7:$C$1048576,'FC 180'!Q$5)</f>
        <v>0</v>
      </c>
      <c r="R149" s="174">
        <f>SUMIFS('C. a Pagar'!$G$7:$G$1048576,'C. a Pagar'!$D$7:$D$1048576,'FC 180'!$B149,'C. a Pagar'!$C$7:$C$1048576,'FC 180'!R$5)</f>
        <v>0</v>
      </c>
      <c r="S149" s="174">
        <f>SUMIFS('C. a Pagar'!$G$7:$G$1048576,'C. a Pagar'!$D$7:$D$1048576,'FC 180'!$B149,'C. a Pagar'!$C$7:$C$1048576,'FC 180'!S$5)</f>
        <v>0</v>
      </c>
      <c r="T149" s="174">
        <f>SUMIFS('C. a Pagar'!$G$7:$G$1048576,'C. a Pagar'!$D$7:$D$1048576,'FC 180'!$B149,'C. a Pagar'!$C$7:$C$1048576,'FC 180'!T$5)</f>
        <v>0</v>
      </c>
      <c r="U149" s="174">
        <f>SUMIFS('C. a Pagar'!$G$7:$G$1048576,'C. a Pagar'!$D$7:$D$1048576,'FC 180'!$B149,'C. a Pagar'!$C$7:$C$1048576,'FC 180'!U$5)</f>
        <v>0</v>
      </c>
      <c r="V149" s="174">
        <f>SUMIFS('C. a Pagar'!$G$7:$G$1048576,'C. a Pagar'!$D$7:$D$1048576,'FC 180'!$B149,'C. a Pagar'!$C$7:$C$1048576,'FC 180'!V$5)</f>
        <v>0</v>
      </c>
      <c r="W149" s="174">
        <f>SUMIFS('C. a Pagar'!$G$7:$G$1048576,'C. a Pagar'!$D$7:$D$1048576,'FC 180'!$B149,'C. a Pagar'!$C$7:$C$1048576,'FC 180'!W$5)</f>
        <v>0</v>
      </c>
      <c r="X149" s="174">
        <f>SUMIFS('C. a Pagar'!$G$7:$G$1048576,'C. a Pagar'!$D$7:$D$1048576,'FC 180'!$B149,'C. a Pagar'!$C$7:$C$1048576,'FC 180'!X$5)</f>
        <v>0</v>
      </c>
      <c r="Y149" s="174">
        <f>SUMIFS('C. a Pagar'!$G$7:$G$1048576,'C. a Pagar'!$D$7:$D$1048576,'FC 180'!$B149,'C. a Pagar'!$C$7:$C$1048576,'FC 180'!Y$5)</f>
        <v>0</v>
      </c>
      <c r="Z149" s="174">
        <f>SUMIFS('C. a Pagar'!$G$7:$G$1048576,'C. a Pagar'!$D$7:$D$1048576,'FC 180'!$B149,'C. a Pagar'!$C$7:$C$1048576,'FC 180'!Z$5)</f>
        <v>0</v>
      </c>
      <c r="AA149" s="174">
        <f>SUMIFS('C. a Pagar'!$G$7:$G$1048576,'C. a Pagar'!$D$7:$D$1048576,'FC 180'!$B149,'C. a Pagar'!$C$7:$C$1048576,'FC 180'!AA$5)</f>
        <v>0</v>
      </c>
      <c r="AB149" s="174">
        <f>SUMIFS('C. a Pagar'!$G$7:$G$1048576,'C. a Pagar'!$D$7:$D$1048576,'FC 180'!$B149,'C. a Pagar'!$C$7:$C$1048576,'FC 180'!AB$5)</f>
        <v>0</v>
      </c>
      <c r="AC149" s="174">
        <f>SUMIFS('C. a Pagar'!$G$7:$G$1048576,'C. a Pagar'!$D$7:$D$1048576,'FC 180'!$B149,'C. a Pagar'!$C$7:$C$1048576,'FC 180'!AC$5)</f>
        <v>0</v>
      </c>
      <c r="AD149" s="174">
        <f>SUMIFS('C. a Pagar'!$G$7:$G$1048576,'C. a Pagar'!$D$7:$D$1048576,'FC 180'!$B149,'C. a Pagar'!$C$7:$C$1048576,'FC 180'!AD$5)</f>
        <v>0</v>
      </c>
      <c r="AE149" s="174">
        <f>SUMIFS('C. a Pagar'!$G$7:$G$1048576,'C. a Pagar'!$D$7:$D$1048576,'FC 180'!$B149,'C. a Pagar'!$C$7:$C$1048576,'FC 180'!AE$5)</f>
        <v>0</v>
      </c>
      <c r="AF149" s="174">
        <f>SUMIFS('C. a Pagar'!$G$7:$G$1048576,'C. a Pagar'!$D$7:$D$1048576,'FC 180'!$B149,'C. a Pagar'!$C$7:$C$1048576,'FC 180'!AF$5)</f>
        <v>0</v>
      </c>
      <c r="AG149" s="174">
        <f>SUMIFS('C. a Pagar'!$G$7:$G$1048576,'C. a Pagar'!$D$7:$D$1048576,'FC 180'!$B149,'C. a Pagar'!$C$7:$C$1048576,'FC 180'!AG$5)</f>
        <v>0</v>
      </c>
      <c r="AH149" s="174">
        <f>SUMIFS('C. a Pagar'!$G$7:$G$1048576,'C. a Pagar'!$D$7:$D$1048576,'FC 180'!$B149,'C. a Pagar'!$C$7:$C$1048576,'FC 180'!AH$5)</f>
        <v>0</v>
      </c>
      <c r="AI149" s="174">
        <f>SUMIFS('C. a Pagar'!$G$7:$G$1048576,'C. a Pagar'!$D$7:$D$1048576,'FC 180'!$B149,'C. a Pagar'!$C$7:$C$1048576,'FC 180'!AI$5)</f>
        <v>0</v>
      </c>
      <c r="AJ149" s="175">
        <f t="shared" si="202"/>
        <v>0</v>
      </c>
      <c r="AK149" s="174"/>
      <c r="AL149" s="174"/>
      <c r="AM149" s="174"/>
      <c r="AN149" s="174"/>
      <c r="AO149" s="174"/>
      <c r="AP149" s="174"/>
      <c r="AQ149" s="174"/>
      <c r="AR149" s="174"/>
      <c r="AS149" s="174"/>
      <c r="AT149" s="174"/>
      <c r="AU149" s="174"/>
      <c r="AV149" s="174"/>
      <c r="AW149" s="174"/>
      <c r="AX149" s="174"/>
      <c r="AY149" s="174"/>
      <c r="AZ149" s="174"/>
      <c r="BA149" s="174"/>
      <c r="BB149" s="174"/>
      <c r="BC149" s="174"/>
      <c r="BD149" s="174"/>
      <c r="BE149" s="174"/>
      <c r="BF149" s="174"/>
      <c r="BG149" s="174"/>
      <c r="BH149" s="174"/>
      <c r="BI149" s="174"/>
      <c r="BJ149" s="174"/>
      <c r="BK149" s="174"/>
      <c r="BL149" s="174"/>
      <c r="BM149" s="174"/>
      <c r="BN149" s="174"/>
      <c r="BO149" s="175">
        <f t="shared" si="203"/>
        <v>0</v>
      </c>
      <c r="BP149" s="174"/>
      <c r="BQ149" s="174"/>
      <c r="BR149" s="174"/>
      <c r="BS149" s="174"/>
      <c r="BT149" s="174"/>
      <c r="BU149" s="174"/>
      <c r="BV149" s="174"/>
      <c r="BW149" s="174"/>
      <c r="BX149" s="174"/>
      <c r="BY149" s="174"/>
      <c r="BZ149" s="174"/>
      <c r="CA149" s="174"/>
      <c r="CB149" s="174"/>
      <c r="CC149" s="174"/>
      <c r="CD149" s="174"/>
      <c r="CE149" s="174"/>
      <c r="CF149" s="174"/>
      <c r="CG149" s="174"/>
      <c r="CH149" s="174"/>
      <c r="CI149" s="174"/>
      <c r="CJ149" s="174"/>
      <c r="CK149" s="174"/>
      <c r="CL149" s="174"/>
      <c r="CM149" s="174"/>
      <c r="CN149" s="174"/>
      <c r="CO149" s="174"/>
      <c r="CP149" s="174"/>
      <c r="CQ149" s="174"/>
      <c r="CR149" s="174"/>
      <c r="CS149" s="174"/>
      <c r="CT149" s="174"/>
      <c r="CU149" s="175">
        <f t="shared" si="204"/>
        <v>0</v>
      </c>
      <c r="CV149" s="174"/>
      <c r="CW149" s="174"/>
      <c r="CX149" s="174"/>
      <c r="CY149" s="174"/>
      <c r="CZ149" s="174"/>
      <c r="DA149" s="174"/>
      <c r="DB149" s="174"/>
      <c r="DC149" s="174"/>
      <c r="DD149" s="174"/>
      <c r="DE149" s="174"/>
      <c r="DF149" s="174"/>
      <c r="DG149" s="174"/>
      <c r="DH149" s="174"/>
      <c r="DI149" s="174"/>
      <c r="DJ149" s="174"/>
      <c r="DK149" s="174"/>
      <c r="DL149" s="174"/>
      <c r="DM149" s="174"/>
      <c r="DN149" s="174"/>
      <c r="DO149" s="174"/>
      <c r="DP149" s="174"/>
      <c r="DQ149" s="174"/>
      <c r="DR149" s="174"/>
      <c r="DS149" s="174"/>
      <c r="DT149" s="174"/>
      <c r="DU149" s="174"/>
      <c r="DV149" s="174"/>
      <c r="DW149" s="174"/>
      <c r="DX149" s="174"/>
      <c r="DY149" s="174"/>
      <c r="DZ149" s="174"/>
      <c r="EA149" s="175">
        <f t="shared" si="205"/>
        <v>0</v>
      </c>
      <c r="EB149" s="174"/>
      <c r="EC149" s="174"/>
      <c r="ED149" s="174"/>
      <c r="EE149" s="174"/>
      <c r="EF149" s="174"/>
      <c r="EG149" s="174"/>
      <c r="EH149" s="174"/>
      <c r="EI149" s="174"/>
      <c r="EJ149" s="174"/>
      <c r="EK149" s="174"/>
      <c r="EL149" s="174"/>
      <c r="EM149" s="174"/>
      <c r="EN149" s="174"/>
      <c r="EO149" s="174"/>
      <c r="EP149" s="174"/>
      <c r="EQ149" s="174"/>
      <c r="ER149" s="174"/>
      <c r="ES149" s="174"/>
      <c r="ET149" s="174"/>
      <c r="EU149" s="174"/>
      <c r="EV149" s="174"/>
      <c r="EW149" s="174"/>
      <c r="EX149" s="174"/>
      <c r="EY149" s="174"/>
      <c r="EZ149" s="174"/>
      <c r="FA149" s="174"/>
      <c r="FB149" s="174"/>
      <c r="FC149" s="174"/>
      <c r="FD149" s="175">
        <f t="shared" si="207"/>
        <v>0</v>
      </c>
      <c r="FE149" s="174"/>
      <c r="FF149" s="174"/>
      <c r="FG149" s="174"/>
      <c r="FH149" s="174"/>
      <c r="FI149" s="174"/>
      <c r="FJ149" s="174"/>
      <c r="FK149" s="174"/>
      <c r="FL149" s="174"/>
      <c r="FM149" s="174"/>
      <c r="FN149" s="174"/>
      <c r="FO149" s="174"/>
      <c r="FP149" s="174"/>
      <c r="FQ149" s="174"/>
      <c r="FR149" s="174"/>
      <c r="FS149" s="174"/>
      <c r="FT149" s="174"/>
      <c r="FU149" s="174"/>
      <c r="FV149" s="174"/>
      <c r="FW149" s="174"/>
      <c r="FX149" s="174"/>
      <c r="FY149" s="174"/>
      <c r="FZ149" s="174"/>
      <c r="GA149" s="174"/>
      <c r="GB149" s="174"/>
      <c r="GC149" s="174"/>
      <c r="GD149" s="174"/>
      <c r="GE149" s="174"/>
      <c r="GF149" s="174"/>
      <c r="GG149" s="174"/>
      <c r="GH149" s="174"/>
      <c r="GI149" s="174"/>
      <c r="GJ149" s="175">
        <f t="shared" si="206"/>
        <v>0</v>
      </c>
      <c r="GK149" s="174"/>
      <c r="GL149" s="174"/>
      <c r="GM149" s="174"/>
      <c r="GN149" s="174"/>
      <c r="GO149" s="174"/>
      <c r="GP149" s="174"/>
      <c r="GQ149" s="174"/>
      <c r="GR149" s="174"/>
      <c r="GS149" s="174"/>
      <c r="GT149" s="174"/>
      <c r="GU149" s="174"/>
      <c r="GV149" s="174"/>
      <c r="GW149" s="174"/>
      <c r="GX149" s="174"/>
      <c r="GY149" s="174"/>
      <c r="GZ149" s="174"/>
      <c r="HA149" s="174"/>
      <c r="HB149" s="174"/>
      <c r="HC149" s="174"/>
      <c r="HD149" s="174"/>
      <c r="HE149" s="174"/>
      <c r="HF149" s="174"/>
      <c r="HG149" s="174"/>
      <c r="HH149" s="174"/>
      <c r="HI149" s="174"/>
      <c r="HJ149" s="174"/>
      <c r="HK149" s="174"/>
      <c r="HL149" s="174"/>
      <c r="HM149" s="174"/>
      <c r="HN149" s="174"/>
    </row>
    <row r="150" spans="1:222" ht="16.5" hidden="1" outlineLevel="1" thickBot="1" x14ac:dyDescent="0.3">
      <c r="A150" s="53">
        <v>145</v>
      </c>
      <c r="B150" s="56" t="str">
        <f>VLOOKUP(A150,Config!$A$8:$B$176,2,0)</f>
        <v>RECEBIMENTO DE INADIMPLENTES</v>
      </c>
      <c r="C150" s="57"/>
      <c r="D150" s="61"/>
      <c r="E150" s="174">
        <f>SUMIFS('C. a Pagar'!$G$7:$G$1048576,'C. a Pagar'!$D$7:$D$1048576,'FC 180'!$B150,'C. a Pagar'!$C$7:$C$1048576,'FC 180'!E$5)</f>
        <v>0</v>
      </c>
      <c r="F150" s="174">
        <f>SUMIFS('C. a Pagar'!$G$7:$G$1048576,'C. a Pagar'!$D$7:$D$1048576,'FC 180'!$B150,'C. a Pagar'!$C$7:$C$1048576,'FC 180'!F$5)</f>
        <v>0</v>
      </c>
      <c r="G150" s="174">
        <f>SUMIFS('C. a Pagar'!$G$7:$G$1048576,'C. a Pagar'!$D$7:$D$1048576,'FC 180'!$B150,'C. a Pagar'!$C$7:$C$1048576,'FC 180'!G$5)</f>
        <v>0</v>
      </c>
      <c r="H150" s="174">
        <f>SUMIFS('C. a Pagar'!$G$7:$G$1048576,'C. a Pagar'!$D$7:$D$1048576,'FC 180'!$B150,'C. a Pagar'!$C$7:$C$1048576,'FC 180'!H$5)</f>
        <v>0</v>
      </c>
      <c r="I150" s="174">
        <f>SUMIFS('C. a Pagar'!$G$7:$G$1048576,'C. a Pagar'!$D$7:$D$1048576,'FC 180'!$B150,'C. a Pagar'!$C$7:$C$1048576,'FC 180'!I$5)</f>
        <v>0</v>
      </c>
      <c r="J150" s="174">
        <f>SUMIFS('C. a Pagar'!$G$7:$G$1048576,'C. a Pagar'!$D$7:$D$1048576,'FC 180'!$B150,'C. a Pagar'!$C$7:$C$1048576,'FC 180'!J$5)</f>
        <v>0</v>
      </c>
      <c r="K150" s="174">
        <f>SUMIFS('C. a Pagar'!$G$7:$G$1048576,'C. a Pagar'!$D$7:$D$1048576,'FC 180'!$B150,'C. a Pagar'!$C$7:$C$1048576,'FC 180'!K$5)</f>
        <v>0</v>
      </c>
      <c r="L150" s="174">
        <f>SUMIFS('C. a Pagar'!$G$7:$G$1048576,'C. a Pagar'!$D$7:$D$1048576,'FC 180'!$B150,'C. a Pagar'!$C$7:$C$1048576,'FC 180'!L$5)</f>
        <v>0</v>
      </c>
      <c r="M150" s="174">
        <f>SUMIFS('C. a Pagar'!$G$7:$G$1048576,'C. a Pagar'!$D$7:$D$1048576,'FC 180'!$B150,'C. a Pagar'!$C$7:$C$1048576,'FC 180'!M$5)</f>
        <v>0</v>
      </c>
      <c r="N150" s="174">
        <f>SUMIFS('C. a Pagar'!$G$7:$G$1048576,'C. a Pagar'!$D$7:$D$1048576,'FC 180'!$B150,'C. a Pagar'!$C$7:$C$1048576,'FC 180'!N$5)</f>
        <v>0</v>
      </c>
      <c r="O150" s="174">
        <f>SUMIFS('C. a Pagar'!$G$7:$G$1048576,'C. a Pagar'!$D$7:$D$1048576,'FC 180'!$B150,'C. a Pagar'!$C$7:$C$1048576,'FC 180'!O$5)</f>
        <v>0</v>
      </c>
      <c r="P150" s="174">
        <f>SUMIFS('C. a Pagar'!$G$7:$G$1048576,'C. a Pagar'!$D$7:$D$1048576,'FC 180'!$B150,'C. a Pagar'!$C$7:$C$1048576,'FC 180'!P$5)</f>
        <v>0</v>
      </c>
      <c r="Q150" s="174">
        <f>SUMIFS('C. a Pagar'!$G$7:$G$1048576,'C. a Pagar'!$D$7:$D$1048576,'FC 180'!$B150,'C. a Pagar'!$C$7:$C$1048576,'FC 180'!Q$5)</f>
        <v>0</v>
      </c>
      <c r="R150" s="174">
        <f>SUMIFS('C. a Pagar'!$G$7:$G$1048576,'C. a Pagar'!$D$7:$D$1048576,'FC 180'!$B150,'C. a Pagar'!$C$7:$C$1048576,'FC 180'!R$5)</f>
        <v>0</v>
      </c>
      <c r="S150" s="174">
        <f>SUMIFS('C. a Pagar'!$G$7:$G$1048576,'C. a Pagar'!$D$7:$D$1048576,'FC 180'!$B150,'C. a Pagar'!$C$7:$C$1048576,'FC 180'!S$5)</f>
        <v>0</v>
      </c>
      <c r="T150" s="174">
        <f>SUMIFS('C. a Pagar'!$G$7:$G$1048576,'C. a Pagar'!$D$7:$D$1048576,'FC 180'!$B150,'C. a Pagar'!$C$7:$C$1048576,'FC 180'!T$5)</f>
        <v>0</v>
      </c>
      <c r="U150" s="174">
        <f>SUMIFS('C. a Pagar'!$G$7:$G$1048576,'C. a Pagar'!$D$7:$D$1048576,'FC 180'!$B150,'C. a Pagar'!$C$7:$C$1048576,'FC 180'!U$5)</f>
        <v>0</v>
      </c>
      <c r="V150" s="174">
        <f>SUMIFS('C. a Pagar'!$G$7:$G$1048576,'C. a Pagar'!$D$7:$D$1048576,'FC 180'!$B150,'C. a Pagar'!$C$7:$C$1048576,'FC 180'!V$5)</f>
        <v>0</v>
      </c>
      <c r="W150" s="174">
        <f>SUMIFS('C. a Pagar'!$G$7:$G$1048576,'C. a Pagar'!$D$7:$D$1048576,'FC 180'!$B150,'C. a Pagar'!$C$7:$C$1048576,'FC 180'!W$5)</f>
        <v>0</v>
      </c>
      <c r="X150" s="174">
        <f>SUMIFS('C. a Pagar'!$G$7:$G$1048576,'C. a Pagar'!$D$7:$D$1048576,'FC 180'!$B150,'C. a Pagar'!$C$7:$C$1048576,'FC 180'!X$5)</f>
        <v>0</v>
      </c>
      <c r="Y150" s="174">
        <f>SUMIFS('C. a Pagar'!$G$7:$G$1048576,'C. a Pagar'!$D$7:$D$1048576,'FC 180'!$B150,'C. a Pagar'!$C$7:$C$1048576,'FC 180'!Y$5)</f>
        <v>0</v>
      </c>
      <c r="Z150" s="174">
        <f>SUMIFS('C. a Pagar'!$G$7:$G$1048576,'C. a Pagar'!$D$7:$D$1048576,'FC 180'!$B150,'C. a Pagar'!$C$7:$C$1048576,'FC 180'!Z$5)</f>
        <v>0</v>
      </c>
      <c r="AA150" s="174">
        <f>SUMIFS('C. a Pagar'!$G$7:$G$1048576,'C. a Pagar'!$D$7:$D$1048576,'FC 180'!$B150,'C. a Pagar'!$C$7:$C$1048576,'FC 180'!AA$5)</f>
        <v>0</v>
      </c>
      <c r="AB150" s="174">
        <f>SUMIFS('C. a Pagar'!$G$7:$G$1048576,'C. a Pagar'!$D$7:$D$1048576,'FC 180'!$B150,'C. a Pagar'!$C$7:$C$1048576,'FC 180'!AB$5)</f>
        <v>0</v>
      </c>
      <c r="AC150" s="174">
        <f>SUMIFS('C. a Pagar'!$G$7:$G$1048576,'C. a Pagar'!$D$7:$D$1048576,'FC 180'!$B150,'C. a Pagar'!$C$7:$C$1048576,'FC 180'!AC$5)</f>
        <v>0</v>
      </c>
      <c r="AD150" s="174">
        <f>SUMIFS('C. a Pagar'!$G$7:$G$1048576,'C. a Pagar'!$D$7:$D$1048576,'FC 180'!$B150,'C. a Pagar'!$C$7:$C$1048576,'FC 180'!AD$5)</f>
        <v>0</v>
      </c>
      <c r="AE150" s="174">
        <f>SUMIFS('C. a Pagar'!$G$7:$G$1048576,'C. a Pagar'!$D$7:$D$1048576,'FC 180'!$B150,'C. a Pagar'!$C$7:$C$1048576,'FC 180'!AE$5)</f>
        <v>0</v>
      </c>
      <c r="AF150" s="174">
        <f>SUMIFS('C. a Pagar'!$G$7:$G$1048576,'C. a Pagar'!$D$7:$D$1048576,'FC 180'!$B150,'C. a Pagar'!$C$7:$C$1048576,'FC 180'!AF$5)</f>
        <v>0</v>
      </c>
      <c r="AG150" s="174">
        <f>SUMIFS('C. a Pagar'!$G$7:$G$1048576,'C. a Pagar'!$D$7:$D$1048576,'FC 180'!$B150,'C. a Pagar'!$C$7:$C$1048576,'FC 180'!AG$5)</f>
        <v>0</v>
      </c>
      <c r="AH150" s="174">
        <f>SUMIFS('C. a Pagar'!$G$7:$G$1048576,'C. a Pagar'!$D$7:$D$1048576,'FC 180'!$B150,'C. a Pagar'!$C$7:$C$1048576,'FC 180'!AH$5)</f>
        <v>0</v>
      </c>
      <c r="AI150" s="174">
        <f>SUMIFS('C. a Pagar'!$G$7:$G$1048576,'C. a Pagar'!$D$7:$D$1048576,'FC 180'!$B150,'C. a Pagar'!$C$7:$C$1048576,'FC 180'!AI$5)</f>
        <v>0</v>
      </c>
      <c r="AJ150" s="175">
        <f t="shared" si="202"/>
        <v>0</v>
      </c>
      <c r="AK150" s="174"/>
      <c r="AL150" s="174"/>
      <c r="AM150" s="174"/>
      <c r="AN150" s="174"/>
      <c r="AO150" s="174"/>
      <c r="AP150" s="174"/>
      <c r="AQ150" s="174"/>
      <c r="AR150" s="174"/>
      <c r="AS150" s="174"/>
      <c r="AT150" s="174"/>
      <c r="AU150" s="174"/>
      <c r="AV150" s="174"/>
      <c r="AW150" s="174"/>
      <c r="AX150" s="174"/>
      <c r="AY150" s="174"/>
      <c r="AZ150" s="174"/>
      <c r="BA150" s="174"/>
      <c r="BB150" s="174"/>
      <c r="BC150" s="174"/>
      <c r="BD150" s="174"/>
      <c r="BE150" s="174"/>
      <c r="BF150" s="174"/>
      <c r="BG150" s="174"/>
      <c r="BH150" s="174"/>
      <c r="BI150" s="174"/>
      <c r="BJ150" s="174"/>
      <c r="BK150" s="174"/>
      <c r="BL150" s="174"/>
      <c r="BM150" s="174"/>
      <c r="BN150" s="174"/>
      <c r="BO150" s="175">
        <f t="shared" si="203"/>
        <v>0</v>
      </c>
      <c r="BP150" s="174"/>
      <c r="BQ150" s="174"/>
      <c r="BR150" s="174"/>
      <c r="BS150" s="174"/>
      <c r="BT150" s="174"/>
      <c r="BU150" s="174"/>
      <c r="BV150" s="174"/>
      <c r="BW150" s="174"/>
      <c r="BX150" s="174"/>
      <c r="BY150" s="174"/>
      <c r="BZ150" s="174"/>
      <c r="CA150" s="174"/>
      <c r="CB150" s="174"/>
      <c r="CC150" s="174"/>
      <c r="CD150" s="174"/>
      <c r="CE150" s="174"/>
      <c r="CF150" s="174"/>
      <c r="CG150" s="174"/>
      <c r="CH150" s="174"/>
      <c r="CI150" s="174"/>
      <c r="CJ150" s="174"/>
      <c r="CK150" s="174"/>
      <c r="CL150" s="174"/>
      <c r="CM150" s="174"/>
      <c r="CN150" s="174"/>
      <c r="CO150" s="174"/>
      <c r="CP150" s="174"/>
      <c r="CQ150" s="174"/>
      <c r="CR150" s="174"/>
      <c r="CS150" s="174"/>
      <c r="CT150" s="174"/>
      <c r="CU150" s="175">
        <f t="shared" si="204"/>
        <v>0</v>
      </c>
      <c r="CV150" s="174"/>
      <c r="CW150" s="174"/>
      <c r="CX150" s="174"/>
      <c r="CY150" s="174"/>
      <c r="CZ150" s="174"/>
      <c r="DA150" s="174"/>
      <c r="DB150" s="174"/>
      <c r="DC150" s="174"/>
      <c r="DD150" s="174"/>
      <c r="DE150" s="174"/>
      <c r="DF150" s="174"/>
      <c r="DG150" s="174"/>
      <c r="DH150" s="174"/>
      <c r="DI150" s="174"/>
      <c r="DJ150" s="174"/>
      <c r="DK150" s="174"/>
      <c r="DL150" s="174"/>
      <c r="DM150" s="174"/>
      <c r="DN150" s="174"/>
      <c r="DO150" s="174"/>
      <c r="DP150" s="174"/>
      <c r="DQ150" s="174"/>
      <c r="DR150" s="174"/>
      <c r="DS150" s="174"/>
      <c r="DT150" s="174"/>
      <c r="DU150" s="174"/>
      <c r="DV150" s="174"/>
      <c r="DW150" s="174"/>
      <c r="DX150" s="174"/>
      <c r="DY150" s="174"/>
      <c r="DZ150" s="174"/>
      <c r="EA150" s="175">
        <f t="shared" si="205"/>
        <v>0</v>
      </c>
      <c r="EB150" s="174"/>
      <c r="EC150" s="174"/>
      <c r="ED150" s="174"/>
      <c r="EE150" s="174"/>
      <c r="EF150" s="174"/>
      <c r="EG150" s="174"/>
      <c r="EH150" s="174"/>
      <c r="EI150" s="174"/>
      <c r="EJ150" s="174"/>
      <c r="EK150" s="174"/>
      <c r="EL150" s="174"/>
      <c r="EM150" s="174"/>
      <c r="EN150" s="174"/>
      <c r="EO150" s="174"/>
      <c r="EP150" s="174"/>
      <c r="EQ150" s="174"/>
      <c r="ER150" s="174"/>
      <c r="ES150" s="174"/>
      <c r="ET150" s="174"/>
      <c r="EU150" s="174"/>
      <c r="EV150" s="174"/>
      <c r="EW150" s="174"/>
      <c r="EX150" s="174"/>
      <c r="EY150" s="174"/>
      <c r="EZ150" s="174"/>
      <c r="FA150" s="174"/>
      <c r="FB150" s="174"/>
      <c r="FC150" s="174"/>
      <c r="FD150" s="175">
        <f t="shared" si="207"/>
        <v>0</v>
      </c>
      <c r="FE150" s="174"/>
      <c r="FF150" s="174"/>
      <c r="FG150" s="174"/>
      <c r="FH150" s="174"/>
      <c r="FI150" s="174"/>
      <c r="FJ150" s="174"/>
      <c r="FK150" s="174"/>
      <c r="FL150" s="174"/>
      <c r="FM150" s="174"/>
      <c r="FN150" s="174"/>
      <c r="FO150" s="174"/>
      <c r="FP150" s="174"/>
      <c r="FQ150" s="174"/>
      <c r="FR150" s="174"/>
      <c r="FS150" s="174"/>
      <c r="FT150" s="174"/>
      <c r="FU150" s="174"/>
      <c r="FV150" s="174"/>
      <c r="FW150" s="174"/>
      <c r="FX150" s="174"/>
      <c r="FY150" s="174"/>
      <c r="FZ150" s="174"/>
      <c r="GA150" s="174"/>
      <c r="GB150" s="174"/>
      <c r="GC150" s="174"/>
      <c r="GD150" s="174"/>
      <c r="GE150" s="174"/>
      <c r="GF150" s="174"/>
      <c r="GG150" s="174"/>
      <c r="GH150" s="174"/>
      <c r="GI150" s="174"/>
      <c r="GJ150" s="175">
        <f t="shared" si="206"/>
        <v>0</v>
      </c>
      <c r="GK150" s="174"/>
      <c r="GL150" s="174"/>
      <c r="GM150" s="174"/>
      <c r="GN150" s="174"/>
      <c r="GO150" s="174"/>
      <c r="GP150" s="174"/>
      <c r="GQ150" s="174"/>
      <c r="GR150" s="174"/>
      <c r="GS150" s="174"/>
      <c r="GT150" s="174"/>
      <c r="GU150" s="174"/>
      <c r="GV150" s="174"/>
      <c r="GW150" s="174"/>
      <c r="GX150" s="174"/>
      <c r="GY150" s="174"/>
      <c r="GZ150" s="174"/>
      <c r="HA150" s="174"/>
      <c r="HB150" s="174"/>
      <c r="HC150" s="174"/>
      <c r="HD150" s="174"/>
      <c r="HE150" s="174"/>
      <c r="HF150" s="174"/>
      <c r="HG150" s="174"/>
      <c r="HH150" s="174"/>
      <c r="HI150" s="174"/>
      <c r="HJ150" s="174"/>
      <c r="HK150" s="174"/>
      <c r="HL150" s="174"/>
      <c r="HM150" s="174"/>
      <c r="HN150" s="174"/>
    </row>
    <row r="151" spans="1:222" ht="16.5" hidden="1" outlineLevel="1" thickBot="1" x14ac:dyDescent="0.3">
      <c r="A151" s="53">
        <v>146</v>
      </c>
      <c r="B151" s="56" t="str">
        <f>VLOOKUP(A151,Config!$A$8:$B$176,2,0)</f>
        <v>RECEITAS FINANCEIRAS</v>
      </c>
      <c r="C151" s="57"/>
      <c r="D151" s="61"/>
      <c r="E151" s="174">
        <f>SUMIFS('C. a Pagar'!$G$7:$G$1048576,'C. a Pagar'!$D$7:$D$1048576,'FC 180'!$B151,'C. a Pagar'!$C$7:$C$1048576,'FC 180'!E$5)</f>
        <v>0</v>
      </c>
      <c r="F151" s="174">
        <f>SUMIFS('C. a Pagar'!$G$7:$G$1048576,'C. a Pagar'!$D$7:$D$1048576,'FC 180'!$B151,'C. a Pagar'!$C$7:$C$1048576,'FC 180'!F$5)</f>
        <v>0</v>
      </c>
      <c r="G151" s="174">
        <f>SUMIFS('C. a Pagar'!$G$7:$G$1048576,'C. a Pagar'!$D$7:$D$1048576,'FC 180'!$B151,'C. a Pagar'!$C$7:$C$1048576,'FC 180'!G$5)</f>
        <v>0</v>
      </c>
      <c r="H151" s="174">
        <f>SUMIFS('C. a Pagar'!$G$7:$G$1048576,'C. a Pagar'!$D$7:$D$1048576,'FC 180'!$B151,'C. a Pagar'!$C$7:$C$1048576,'FC 180'!H$5)</f>
        <v>0</v>
      </c>
      <c r="I151" s="174">
        <f>SUMIFS('C. a Pagar'!$G$7:$G$1048576,'C. a Pagar'!$D$7:$D$1048576,'FC 180'!$B151,'C. a Pagar'!$C$7:$C$1048576,'FC 180'!I$5)</f>
        <v>0</v>
      </c>
      <c r="J151" s="174">
        <f>SUMIFS('C. a Pagar'!$G$7:$G$1048576,'C. a Pagar'!$D$7:$D$1048576,'FC 180'!$B151,'C. a Pagar'!$C$7:$C$1048576,'FC 180'!J$5)</f>
        <v>0</v>
      </c>
      <c r="K151" s="174">
        <f>SUMIFS('C. a Pagar'!$G$7:$G$1048576,'C. a Pagar'!$D$7:$D$1048576,'FC 180'!$B151,'C. a Pagar'!$C$7:$C$1048576,'FC 180'!K$5)</f>
        <v>0</v>
      </c>
      <c r="L151" s="174">
        <f>SUMIFS('C. a Pagar'!$G$7:$G$1048576,'C. a Pagar'!$D$7:$D$1048576,'FC 180'!$B151,'C. a Pagar'!$C$7:$C$1048576,'FC 180'!L$5)</f>
        <v>0</v>
      </c>
      <c r="M151" s="174">
        <f>SUMIFS('C. a Pagar'!$G$7:$G$1048576,'C. a Pagar'!$D$7:$D$1048576,'FC 180'!$B151,'C. a Pagar'!$C$7:$C$1048576,'FC 180'!M$5)</f>
        <v>0</v>
      </c>
      <c r="N151" s="174">
        <f>SUMIFS('C. a Pagar'!$G$7:$G$1048576,'C. a Pagar'!$D$7:$D$1048576,'FC 180'!$B151,'C. a Pagar'!$C$7:$C$1048576,'FC 180'!N$5)</f>
        <v>0</v>
      </c>
      <c r="O151" s="174">
        <f>SUMIFS('C. a Pagar'!$G$7:$G$1048576,'C. a Pagar'!$D$7:$D$1048576,'FC 180'!$B151,'C. a Pagar'!$C$7:$C$1048576,'FC 180'!O$5)</f>
        <v>0</v>
      </c>
      <c r="P151" s="174">
        <f>SUMIFS('C. a Pagar'!$G$7:$G$1048576,'C. a Pagar'!$D$7:$D$1048576,'FC 180'!$B151,'C. a Pagar'!$C$7:$C$1048576,'FC 180'!P$5)</f>
        <v>0</v>
      </c>
      <c r="Q151" s="174">
        <f>SUMIFS('C. a Pagar'!$G$7:$G$1048576,'C. a Pagar'!$D$7:$D$1048576,'FC 180'!$B151,'C. a Pagar'!$C$7:$C$1048576,'FC 180'!Q$5)</f>
        <v>0</v>
      </c>
      <c r="R151" s="174">
        <f>SUMIFS('C. a Pagar'!$G$7:$G$1048576,'C. a Pagar'!$D$7:$D$1048576,'FC 180'!$B151,'C. a Pagar'!$C$7:$C$1048576,'FC 180'!R$5)</f>
        <v>0</v>
      </c>
      <c r="S151" s="174">
        <f>SUMIFS('C. a Pagar'!$G$7:$G$1048576,'C. a Pagar'!$D$7:$D$1048576,'FC 180'!$B151,'C. a Pagar'!$C$7:$C$1048576,'FC 180'!S$5)</f>
        <v>0</v>
      </c>
      <c r="T151" s="174">
        <f>SUMIFS('C. a Pagar'!$G$7:$G$1048576,'C. a Pagar'!$D$7:$D$1048576,'FC 180'!$B151,'C. a Pagar'!$C$7:$C$1048576,'FC 180'!T$5)</f>
        <v>0</v>
      </c>
      <c r="U151" s="174">
        <f>SUMIFS('C. a Pagar'!$G$7:$G$1048576,'C. a Pagar'!$D$7:$D$1048576,'FC 180'!$B151,'C. a Pagar'!$C$7:$C$1048576,'FC 180'!U$5)</f>
        <v>0</v>
      </c>
      <c r="V151" s="174">
        <f>SUMIFS('C. a Pagar'!$G$7:$G$1048576,'C. a Pagar'!$D$7:$D$1048576,'FC 180'!$B151,'C. a Pagar'!$C$7:$C$1048576,'FC 180'!V$5)</f>
        <v>0</v>
      </c>
      <c r="W151" s="174">
        <f>SUMIFS('C. a Pagar'!$G$7:$G$1048576,'C. a Pagar'!$D$7:$D$1048576,'FC 180'!$B151,'C. a Pagar'!$C$7:$C$1048576,'FC 180'!W$5)</f>
        <v>0</v>
      </c>
      <c r="X151" s="174">
        <f>SUMIFS('C. a Pagar'!$G$7:$G$1048576,'C. a Pagar'!$D$7:$D$1048576,'FC 180'!$B151,'C. a Pagar'!$C$7:$C$1048576,'FC 180'!X$5)</f>
        <v>0</v>
      </c>
      <c r="Y151" s="174">
        <f>SUMIFS('C. a Pagar'!$G$7:$G$1048576,'C. a Pagar'!$D$7:$D$1048576,'FC 180'!$B151,'C. a Pagar'!$C$7:$C$1048576,'FC 180'!Y$5)</f>
        <v>0</v>
      </c>
      <c r="Z151" s="174">
        <f>SUMIFS('C. a Pagar'!$G$7:$G$1048576,'C. a Pagar'!$D$7:$D$1048576,'FC 180'!$B151,'C. a Pagar'!$C$7:$C$1048576,'FC 180'!Z$5)</f>
        <v>0</v>
      </c>
      <c r="AA151" s="174">
        <f>SUMIFS('C. a Pagar'!$G$7:$G$1048576,'C. a Pagar'!$D$7:$D$1048576,'FC 180'!$B151,'C. a Pagar'!$C$7:$C$1048576,'FC 180'!AA$5)</f>
        <v>0</v>
      </c>
      <c r="AB151" s="174">
        <f>SUMIFS('C. a Pagar'!$G$7:$G$1048576,'C. a Pagar'!$D$7:$D$1048576,'FC 180'!$B151,'C. a Pagar'!$C$7:$C$1048576,'FC 180'!AB$5)</f>
        <v>0</v>
      </c>
      <c r="AC151" s="174">
        <f>SUMIFS('C. a Pagar'!$G$7:$G$1048576,'C. a Pagar'!$D$7:$D$1048576,'FC 180'!$B151,'C. a Pagar'!$C$7:$C$1048576,'FC 180'!AC$5)</f>
        <v>0</v>
      </c>
      <c r="AD151" s="174">
        <f>SUMIFS('C. a Pagar'!$G$7:$G$1048576,'C. a Pagar'!$D$7:$D$1048576,'FC 180'!$B151,'C. a Pagar'!$C$7:$C$1048576,'FC 180'!AD$5)</f>
        <v>0</v>
      </c>
      <c r="AE151" s="174">
        <f>SUMIFS('C. a Pagar'!$G$7:$G$1048576,'C. a Pagar'!$D$7:$D$1048576,'FC 180'!$B151,'C. a Pagar'!$C$7:$C$1048576,'FC 180'!AE$5)</f>
        <v>0</v>
      </c>
      <c r="AF151" s="174">
        <f>SUMIFS('C. a Pagar'!$G$7:$G$1048576,'C. a Pagar'!$D$7:$D$1048576,'FC 180'!$B151,'C. a Pagar'!$C$7:$C$1048576,'FC 180'!AF$5)</f>
        <v>0</v>
      </c>
      <c r="AG151" s="174">
        <f>SUMIFS('C. a Pagar'!$G$7:$G$1048576,'C. a Pagar'!$D$7:$D$1048576,'FC 180'!$B151,'C. a Pagar'!$C$7:$C$1048576,'FC 180'!AG$5)</f>
        <v>0</v>
      </c>
      <c r="AH151" s="174">
        <f>SUMIFS('C. a Pagar'!$G$7:$G$1048576,'C. a Pagar'!$D$7:$D$1048576,'FC 180'!$B151,'C. a Pagar'!$C$7:$C$1048576,'FC 180'!AH$5)</f>
        <v>0</v>
      </c>
      <c r="AI151" s="174">
        <f>SUMIFS('C. a Pagar'!$G$7:$G$1048576,'C. a Pagar'!$D$7:$D$1048576,'FC 180'!$B151,'C. a Pagar'!$C$7:$C$1048576,'FC 180'!AI$5)</f>
        <v>0</v>
      </c>
      <c r="AJ151" s="175">
        <f t="shared" si="202"/>
        <v>0</v>
      </c>
      <c r="AK151" s="174"/>
      <c r="AL151" s="174"/>
      <c r="AM151" s="174"/>
      <c r="AN151" s="174"/>
      <c r="AO151" s="174"/>
      <c r="AP151" s="174"/>
      <c r="AQ151" s="174"/>
      <c r="AR151" s="174"/>
      <c r="AS151" s="174"/>
      <c r="AT151" s="174"/>
      <c r="AU151" s="174"/>
      <c r="AV151" s="174"/>
      <c r="AW151" s="174"/>
      <c r="AX151" s="174"/>
      <c r="AY151" s="174"/>
      <c r="AZ151" s="174"/>
      <c r="BA151" s="174"/>
      <c r="BB151" s="174"/>
      <c r="BC151" s="174"/>
      <c r="BD151" s="174"/>
      <c r="BE151" s="174"/>
      <c r="BF151" s="174"/>
      <c r="BG151" s="174"/>
      <c r="BH151" s="174"/>
      <c r="BI151" s="174"/>
      <c r="BJ151" s="174"/>
      <c r="BK151" s="174"/>
      <c r="BL151" s="174"/>
      <c r="BM151" s="174"/>
      <c r="BN151" s="174"/>
      <c r="BO151" s="175">
        <f t="shared" si="203"/>
        <v>0</v>
      </c>
      <c r="BP151" s="174"/>
      <c r="BQ151" s="174"/>
      <c r="BR151" s="174"/>
      <c r="BS151" s="174"/>
      <c r="BT151" s="174"/>
      <c r="BU151" s="174"/>
      <c r="BV151" s="174"/>
      <c r="BW151" s="174"/>
      <c r="BX151" s="174"/>
      <c r="BY151" s="174"/>
      <c r="BZ151" s="174"/>
      <c r="CA151" s="174"/>
      <c r="CB151" s="174"/>
      <c r="CC151" s="174"/>
      <c r="CD151" s="174"/>
      <c r="CE151" s="174"/>
      <c r="CF151" s="174"/>
      <c r="CG151" s="174"/>
      <c r="CH151" s="174"/>
      <c r="CI151" s="174"/>
      <c r="CJ151" s="174"/>
      <c r="CK151" s="174"/>
      <c r="CL151" s="174"/>
      <c r="CM151" s="174"/>
      <c r="CN151" s="174"/>
      <c r="CO151" s="174"/>
      <c r="CP151" s="174"/>
      <c r="CQ151" s="174"/>
      <c r="CR151" s="174"/>
      <c r="CS151" s="174"/>
      <c r="CT151" s="174"/>
      <c r="CU151" s="175">
        <f t="shared" si="204"/>
        <v>0</v>
      </c>
      <c r="CV151" s="174"/>
      <c r="CW151" s="174"/>
      <c r="CX151" s="174"/>
      <c r="CY151" s="174"/>
      <c r="CZ151" s="174"/>
      <c r="DA151" s="174"/>
      <c r="DB151" s="174"/>
      <c r="DC151" s="174"/>
      <c r="DD151" s="174"/>
      <c r="DE151" s="174"/>
      <c r="DF151" s="174"/>
      <c r="DG151" s="174"/>
      <c r="DH151" s="174"/>
      <c r="DI151" s="174"/>
      <c r="DJ151" s="174"/>
      <c r="DK151" s="174"/>
      <c r="DL151" s="174"/>
      <c r="DM151" s="174"/>
      <c r="DN151" s="174"/>
      <c r="DO151" s="174"/>
      <c r="DP151" s="174"/>
      <c r="DQ151" s="174"/>
      <c r="DR151" s="174"/>
      <c r="DS151" s="174"/>
      <c r="DT151" s="174"/>
      <c r="DU151" s="174"/>
      <c r="DV151" s="174"/>
      <c r="DW151" s="174"/>
      <c r="DX151" s="174"/>
      <c r="DY151" s="174"/>
      <c r="DZ151" s="174"/>
      <c r="EA151" s="175">
        <f t="shared" si="205"/>
        <v>0</v>
      </c>
      <c r="EB151" s="174"/>
      <c r="EC151" s="174"/>
      <c r="ED151" s="174"/>
      <c r="EE151" s="174"/>
      <c r="EF151" s="174"/>
      <c r="EG151" s="174"/>
      <c r="EH151" s="174"/>
      <c r="EI151" s="174"/>
      <c r="EJ151" s="174"/>
      <c r="EK151" s="174"/>
      <c r="EL151" s="174"/>
      <c r="EM151" s="174"/>
      <c r="EN151" s="174"/>
      <c r="EO151" s="174"/>
      <c r="EP151" s="174"/>
      <c r="EQ151" s="174"/>
      <c r="ER151" s="174"/>
      <c r="ES151" s="174"/>
      <c r="ET151" s="174"/>
      <c r="EU151" s="174"/>
      <c r="EV151" s="174"/>
      <c r="EW151" s="174"/>
      <c r="EX151" s="174"/>
      <c r="EY151" s="174"/>
      <c r="EZ151" s="174"/>
      <c r="FA151" s="174"/>
      <c r="FB151" s="174"/>
      <c r="FC151" s="174"/>
      <c r="FD151" s="175">
        <f t="shared" si="207"/>
        <v>0</v>
      </c>
      <c r="FE151" s="174"/>
      <c r="FF151" s="174"/>
      <c r="FG151" s="174"/>
      <c r="FH151" s="174"/>
      <c r="FI151" s="174"/>
      <c r="FJ151" s="174"/>
      <c r="FK151" s="174"/>
      <c r="FL151" s="174"/>
      <c r="FM151" s="174"/>
      <c r="FN151" s="174"/>
      <c r="FO151" s="174"/>
      <c r="FP151" s="174"/>
      <c r="FQ151" s="174"/>
      <c r="FR151" s="174"/>
      <c r="FS151" s="174"/>
      <c r="FT151" s="174"/>
      <c r="FU151" s="174"/>
      <c r="FV151" s="174"/>
      <c r="FW151" s="174"/>
      <c r="FX151" s="174"/>
      <c r="FY151" s="174"/>
      <c r="FZ151" s="174"/>
      <c r="GA151" s="174"/>
      <c r="GB151" s="174"/>
      <c r="GC151" s="174"/>
      <c r="GD151" s="174"/>
      <c r="GE151" s="174"/>
      <c r="GF151" s="174"/>
      <c r="GG151" s="174"/>
      <c r="GH151" s="174"/>
      <c r="GI151" s="174"/>
      <c r="GJ151" s="175">
        <f t="shared" si="206"/>
        <v>0</v>
      </c>
      <c r="GK151" s="174"/>
      <c r="GL151" s="174"/>
      <c r="GM151" s="174"/>
      <c r="GN151" s="174"/>
      <c r="GO151" s="174"/>
      <c r="GP151" s="174"/>
      <c r="GQ151" s="174"/>
      <c r="GR151" s="174"/>
      <c r="GS151" s="174"/>
      <c r="GT151" s="174"/>
      <c r="GU151" s="174"/>
      <c r="GV151" s="174"/>
      <c r="GW151" s="174"/>
      <c r="GX151" s="174"/>
      <c r="GY151" s="174"/>
      <c r="GZ151" s="174"/>
      <c r="HA151" s="174"/>
      <c r="HB151" s="174"/>
      <c r="HC151" s="174"/>
      <c r="HD151" s="174"/>
      <c r="HE151" s="174"/>
      <c r="HF151" s="174"/>
      <c r="HG151" s="174"/>
      <c r="HH151" s="174"/>
      <c r="HI151" s="174"/>
      <c r="HJ151" s="174"/>
      <c r="HK151" s="174"/>
      <c r="HL151" s="174"/>
      <c r="HM151" s="174"/>
      <c r="HN151" s="174"/>
    </row>
    <row r="152" spans="1:222" ht="16.5" hidden="1" outlineLevel="1" thickBot="1" x14ac:dyDescent="0.3">
      <c r="A152" s="53">
        <v>147</v>
      </c>
      <c r="B152" s="56" t="str">
        <f>VLOOKUP(A152,Config!$A$8:$B$176,2,0)</f>
        <v>TRANSFERENCIA ENTRE CONTAS</v>
      </c>
      <c r="C152" s="57"/>
      <c r="D152" s="61"/>
      <c r="E152" s="174">
        <f>SUMIFS('C. a Pagar'!$G$7:$G$1048576,'C. a Pagar'!$D$7:$D$1048576,'FC 180'!$B152,'C. a Pagar'!$C$7:$C$1048576,'FC 180'!E$5)</f>
        <v>0</v>
      </c>
      <c r="F152" s="174">
        <f>SUMIFS('C. a Pagar'!$G$7:$G$1048576,'C. a Pagar'!$D$7:$D$1048576,'FC 180'!$B152,'C. a Pagar'!$C$7:$C$1048576,'FC 180'!F$5)</f>
        <v>0</v>
      </c>
      <c r="G152" s="174">
        <f>SUMIFS('C. a Pagar'!$G$7:$G$1048576,'C. a Pagar'!$D$7:$D$1048576,'FC 180'!$B152,'C. a Pagar'!$C$7:$C$1048576,'FC 180'!G$5)</f>
        <v>0</v>
      </c>
      <c r="H152" s="174">
        <f>SUMIFS('C. a Pagar'!$G$7:$G$1048576,'C. a Pagar'!$D$7:$D$1048576,'FC 180'!$B152,'C. a Pagar'!$C$7:$C$1048576,'FC 180'!H$5)</f>
        <v>0</v>
      </c>
      <c r="I152" s="174">
        <f>SUMIFS('C. a Pagar'!$G$7:$G$1048576,'C. a Pagar'!$D$7:$D$1048576,'FC 180'!$B152,'C. a Pagar'!$C$7:$C$1048576,'FC 180'!I$5)</f>
        <v>0</v>
      </c>
      <c r="J152" s="174">
        <f>SUMIFS('C. a Pagar'!$G$7:$G$1048576,'C. a Pagar'!$D$7:$D$1048576,'FC 180'!$B152,'C. a Pagar'!$C$7:$C$1048576,'FC 180'!J$5)</f>
        <v>0</v>
      </c>
      <c r="K152" s="174">
        <f>SUMIFS('C. a Pagar'!$G$7:$G$1048576,'C. a Pagar'!$D$7:$D$1048576,'FC 180'!$B152,'C. a Pagar'!$C$7:$C$1048576,'FC 180'!K$5)</f>
        <v>0</v>
      </c>
      <c r="L152" s="174">
        <f>SUMIFS('C. a Pagar'!$G$7:$G$1048576,'C. a Pagar'!$D$7:$D$1048576,'FC 180'!$B152,'C. a Pagar'!$C$7:$C$1048576,'FC 180'!L$5)</f>
        <v>0</v>
      </c>
      <c r="M152" s="174">
        <f>SUMIFS('C. a Pagar'!$G$7:$G$1048576,'C. a Pagar'!$D$7:$D$1048576,'FC 180'!$B152,'C. a Pagar'!$C$7:$C$1048576,'FC 180'!M$5)</f>
        <v>0</v>
      </c>
      <c r="N152" s="174">
        <f>SUMIFS('C. a Pagar'!$G$7:$G$1048576,'C. a Pagar'!$D$7:$D$1048576,'FC 180'!$B152,'C. a Pagar'!$C$7:$C$1048576,'FC 180'!N$5)</f>
        <v>0</v>
      </c>
      <c r="O152" s="174">
        <f>SUMIFS('C. a Pagar'!$G$7:$G$1048576,'C. a Pagar'!$D$7:$D$1048576,'FC 180'!$B152,'C. a Pagar'!$C$7:$C$1048576,'FC 180'!O$5)</f>
        <v>0</v>
      </c>
      <c r="P152" s="174">
        <f>SUMIFS('C. a Pagar'!$G$7:$G$1048576,'C. a Pagar'!$D$7:$D$1048576,'FC 180'!$B152,'C. a Pagar'!$C$7:$C$1048576,'FC 180'!P$5)</f>
        <v>0</v>
      </c>
      <c r="Q152" s="174">
        <f>SUMIFS('C. a Pagar'!$G$7:$G$1048576,'C. a Pagar'!$D$7:$D$1048576,'FC 180'!$B152,'C. a Pagar'!$C$7:$C$1048576,'FC 180'!Q$5)</f>
        <v>0</v>
      </c>
      <c r="R152" s="174">
        <f>SUMIFS('C. a Pagar'!$G$7:$G$1048576,'C. a Pagar'!$D$7:$D$1048576,'FC 180'!$B152,'C. a Pagar'!$C$7:$C$1048576,'FC 180'!R$5)</f>
        <v>0</v>
      </c>
      <c r="S152" s="174">
        <f>SUMIFS('C. a Pagar'!$G$7:$G$1048576,'C. a Pagar'!$D$7:$D$1048576,'FC 180'!$B152,'C. a Pagar'!$C$7:$C$1048576,'FC 180'!S$5)</f>
        <v>0</v>
      </c>
      <c r="T152" s="174">
        <f>SUMIFS('C. a Pagar'!$G$7:$G$1048576,'C. a Pagar'!$D$7:$D$1048576,'FC 180'!$B152,'C. a Pagar'!$C$7:$C$1048576,'FC 180'!T$5)</f>
        <v>0</v>
      </c>
      <c r="U152" s="174">
        <f>SUMIFS('C. a Pagar'!$G$7:$G$1048576,'C. a Pagar'!$D$7:$D$1048576,'FC 180'!$B152,'C. a Pagar'!$C$7:$C$1048576,'FC 180'!U$5)</f>
        <v>0</v>
      </c>
      <c r="V152" s="174">
        <f>SUMIFS('C. a Pagar'!$G$7:$G$1048576,'C. a Pagar'!$D$7:$D$1048576,'FC 180'!$B152,'C. a Pagar'!$C$7:$C$1048576,'FC 180'!V$5)</f>
        <v>0</v>
      </c>
      <c r="W152" s="174">
        <f>SUMIFS('C. a Pagar'!$G$7:$G$1048576,'C. a Pagar'!$D$7:$D$1048576,'FC 180'!$B152,'C. a Pagar'!$C$7:$C$1048576,'FC 180'!W$5)</f>
        <v>0</v>
      </c>
      <c r="X152" s="174">
        <f>SUMIFS('C. a Pagar'!$G$7:$G$1048576,'C. a Pagar'!$D$7:$D$1048576,'FC 180'!$B152,'C. a Pagar'!$C$7:$C$1048576,'FC 180'!X$5)</f>
        <v>0</v>
      </c>
      <c r="Y152" s="174">
        <f>SUMIFS('C. a Pagar'!$G$7:$G$1048576,'C. a Pagar'!$D$7:$D$1048576,'FC 180'!$B152,'C. a Pagar'!$C$7:$C$1048576,'FC 180'!Y$5)</f>
        <v>0</v>
      </c>
      <c r="Z152" s="174">
        <f>SUMIFS('C. a Pagar'!$G$7:$G$1048576,'C. a Pagar'!$D$7:$D$1048576,'FC 180'!$B152,'C. a Pagar'!$C$7:$C$1048576,'FC 180'!Z$5)</f>
        <v>0</v>
      </c>
      <c r="AA152" s="174">
        <f>SUMIFS('C. a Pagar'!$G$7:$G$1048576,'C. a Pagar'!$D$7:$D$1048576,'FC 180'!$B152,'C. a Pagar'!$C$7:$C$1048576,'FC 180'!AA$5)</f>
        <v>0</v>
      </c>
      <c r="AB152" s="174">
        <f>SUMIFS('C. a Pagar'!$G$7:$G$1048576,'C. a Pagar'!$D$7:$D$1048576,'FC 180'!$B152,'C. a Pagar'!$C$7:$C$1048576,'FC 180'!AB$5)</f>
        <v>0</v>
      </c>
      <c r="AC152" s="174">
        <f>SUMIFS('C. a Pagar'!$G$7:$G$1048576,'C. a Pagar'!$D$7:$D$1048576,'FC 180'!$B152,'C. a Pagar'!$C$7:$C$1048576,'FC 180'!AC$5)</f>
        <v>0</v>
      </c>
      <c r="AD152" s="174">
        <f>SUMIFS('C. a Pagar'!$G$7:$G$1048576,'C. a Pagar'!$D$7:$D$1048576,'FC 180'!$B152,'C. a Pagar'!$C$7:$C$1048576,'FC 180'!AD$5)</f>
        <v>0</v>
      </c>
      <c r="AE152" s="174">
        <f>SUMIFS('C. a Pagar'!$G$7:$G$1048576,'C. a Pagar'!$D$7:$D$1048576,'FC 180'!$B152,'C. a Pagar'!$C$7:$C$1048576,'FC 180'!AE$5)</f>
        <v>0</v>
      </c>
      <c r="AF152" s="174">
        <f>SUMIFS('C. a Pagar'!$G$7:$G$1048576,'C. a Pagar'!$D$7:$D$1048576,'FC 180'!$B152,'C. a Pagar'!$C$7:$C$1048576,'FC 180'!AF$5)</f>
        <v>0</v>
      </c>
      <c r="AG152" s="174">
        <f>SUMIFS('C. a Pagar'!$G$7:$G$1048576,'C. a Pagar'!$D$7:$D$1048576,'FC 180'!$B152,'C. a Pagar'!$C$7:$C$1048576,'FC 180'!AG$5)</f>
        <v>0</v>
      </c>
      <c r="AH152" s="174">
        <f>SUMIFS('C. a Pagar'!$G$7:$G$1048576,'C. a Pagar'!$D$7:$D$1048576,'FC 180'!$B152,'C. a Pagar'!$C$7:$C$1048576,'FC 180'!AH$5)</f>
        <v>0</v>
      </c>
      <c r="AI152" s="174">
        <f>SUMIFS('C. a Pagar'!$G$7:$G$1048576,'C. a Pagar'!$D$7:$D$1048576,'FC 180'!$B152,'C. a Pagar'!$C$7:$C$1048576,'FC 180'!AI$5)</f>
        <v>0</v>
      </c>
      <c r="AJ152" s="175">
        <f t="shared" si="202"/>
        <v>0</v>
      </c>
      <c r="AK152" s="174"/>
      <c r="AL152" s="174"/>
      <c r="AM152" s="174"/>
      <c r="AN152" s="174"/>
      <c r="AO152" s="174"/>
      <c r="AP152" s="174"/>
      <c r="AQ152" s="174"/>
      <c r="AR152" s="174"/>
      <c r="AS152" s="174"/>
      <c r="AT152" s="174"/>
      <c r="AU152" s="174"/>
      <c r="AV152" s="174"/>
      <c r="AW152" s="174"/>
      <c r="AX152" s="174"/>
      <c r="AY152" s="174"/>
      <c r="AZ152" s="174"/>
      <c r="BA152" s="174"/>
      <c r="BB152" s="174"/>
      <c r="BC152" s="174"/>
      <c r="BD152" s="174"/>
      <c r="BE152" s="174"/>
      <c r="BF152" s="174"/>
      <c r="BG152" s="174"/>
      <c r="BH152" s="174"/>
      <c r="BI152" s="174"/>
      <c r="BJ152" s="174"/>
      <c r="BK152" s="174"/>
      <c r="BL152" s="174"/>
      <c r="BM152" s="174"/>
      <c r="BN152" s="174"/>
      <c r="BO152" s="175">
        <f t="shared" si="203"/>
        <v>0</v>
      </c>
      <c r="BP152" s="174"/>
      <c r="BQ152" s="174"/>
      <c r="BR152" s="174"/>
      <c r="BS152" s="174"/>
      <c r="BT152" s="174"/>
      <c r="BU152" s="174"/>
      <c r="BV152" s="174"/>
      <c r="BW152" s="174"/>
      <c r="BX152" s="174"/>
      <c r="BY152" s="174"/>
      <c r="BZ152" s="174"/>
      <c r="CA152" s="174"/>
      <c r="CB152" s="174"/>
      <c r="CC152" s="174"/>
      <c r="CD152" s="174"/>
      <c r="CE152" s="174"/>
      <c r="CF152" s="174"/>
      <c r="CG152" s="174"/>
      <c r="CH152" s="174"/>
      <c r="CI152" s="174"/>
      <c r="CJ152" s="174"/>
      <c r="CK152" s="174"/>
      <c r="CL152" s="174"/>
      <c r="CM152" s="174"/>
      <c r="CN152" s="174"/>
      <c r="CO152" s="174"/>
      <c r="CP152" s="174"/>
      <c r="CQ152" s="174"/>
      <c r="CR152" s="174"/>
      <c r="CS152" s="174"/>
      <c r="CT152" s="174"/>
      <c r="CU152" s="175">
        <f t="shared" si="204"/>
        <v>0</v>
      </c>
      <c r="CV152" s="174"/>
      <c r="CW152" s="174"/>
      <c r="CX152" s="174"/>
      <c r="CY152" s="174"/>
      <c r="CZ152" s="174"/>
      <c r="DA152" s="174"/>
      <c r="DB152" s="174"/>
      <c r="DC152" s="174"/>
      <c r="DD152" s="174"/>
      <c r="DE152" s="174"/>
      <c r="DF152" s="174"/>
      <c r="DG152" s="174"/>
      <c r="DH152" s="174"/>
      <c r="DI152" s="174"/>
      <c r="DJ152" s="174"/>
      <c r="DK152" s="174"/>
      <c r="DL152" s="174"/>
      <c r="DM152" s="174"/>
      <c r="DN152" s="174"/>
      <c r="DO152" s="174"/>
      <c r="DP152" s="174"/>
      <c r="DQ152" s="174"/>
      <c r="DR152" s="174"/>
      <c r="DS152" s="174"/>
      <c r="DT152" s="174"/>
      <c r="DU152" s="174"/>
      <c r="DV152" s="174"/>
      <c r="DW152" s="174"/>
      <c r="DX152" s="174"/>
      <c r="DY152" s="174"/>
      <c r="DZ152" s="174"/>
      <c r="EA152" s="175">
        <f t="shared" si="205"/>
        <v>0</v>
      </c>
      <c r="EB152" s="174"/>
      <c r="EC152" s="174"/>
      <c r="ED152" s="174"/>
      <c r="EE152" s="174"/>
      <c r="EF152" s="174"/>
      <c r="EG152" s="174"/>
      <c r="EH152" s="174"/>
      <c r="EI152" s="174"/>
      <c r="EJ152" s="174"/>
      <c r="EK152" s="174"/>
      <c r="EL152" s="174"/>
      <c r="EM152" s="174"/>
      <c r="EN152" s="174"/>
      <c r="EO152" s="174"/>
      <c r="EP152" s="174"/>
      <c r="EQ152" s="174"/>
      <c r="ER152" s="174"/>
      <c r="ES152" s="174"/>
      <c r="ET152" s="174"/>
      <c r="EU152" s="174"/>
      <c r="EV152" s="174"/>
      <c r="EW152" s="174"/>
      <c r="EX152" s="174"/>
      <c r="EY152" s="174"/>
      <c r="EZ152" s="174"/>
      <c r="FA152" s="174"/>
      <c r="FB152" s="174"/>
      <c r="FC152" s="174"/>
      <c r="FD152" s="175">
        <f t="shared" si="207"/>
        <v>0</v>
      </c>
      <c r="FE152" s="174"/>
      <c r="FF152" s="174"/>
      <c r="FG152" s="174"/>
      <c r="FH152" s="174"/>
      <c r="FI152" s="174"/>
      <c r="FJ152" s="174"/>
      <c r="FK152" s="174"/>
      <c r="FL152" s="174"/>
      <c r="FM152" s="174"/>
      <c r="FN152" s="174"/>
      <c r="FO152" s="174"/>
      <c r="FP152" s="174"/>
      <c r="FQ152" s="174"/>
      <c r="FR152" s="174"/>
      <c r="FS152" s="174"/>
      <c r="FT152" s="174"/>
      <c r="FU152" s="174"/>
      <c r="FV152" s="174"/>
      <c r="FW152" s="174"/>
      <c r="FX152" s="174"/>
      <c r="FY152" s="174"/>
      <c r="FZ152" s="174"/>
      <c r="GA152" s="174"/>
      <c r="GB152" s="174"/>
      <c r="GC152" s="174"/>
      <c r="GD152" s="174"/>
      <c r="GE152" s="174"/>
      <c r="GF152" s="174"/>
      <c r="GG152" s="174"/>
      <c r="GH152" s="174"/>
      <c r="GI152" s="174"/>
      <c r="GJ152" s="175">
        <f t="shared" si="206"/>
        <v>0</v>
      </c>
      <c r="GK152" s="174"/>
      <c r="GL152" s="174"/>
      <c r="GM152" s="174"/>
      <c r="GN152" s="174"/>
      <c r="GO152" s="174"/>
      <c r="GP152" s="174"/>
      <c r="GQ152" s="174"/>
      <c r="GR152" s="174"/>
      <c r="GS152" s="174"/>
      <c r="GT152" s="174"/>
      <c r="GU152" s="174"/>
      <c r="GV152" s="174"/>
      <c r="GW152" s="174"/>
      <c r="GX152" s="174"/>
      <c r="GY152" s="174"/>
      <c r="GZ152" s="174"/>
      <c r="HA152" s="174"/>
      <c r="HB152" s="174"/>
      <c r="HC152" s="174"/>
      <c r="HD152" s="174"/>
      <c r="HE152" s="174"/>
      <c r="HF152" s="174"/>
      <c r="HG152" s="174"/>
      <c r="HH152" s="174"/>
      <c r="HI152" s="174"/>
      <c r="HJ152" s="174"/>
      <c r="HK152" s="174"/>
      <c r="HL152" s="174"/>
      <c r="HM152" s="174"/>
      <c r="HN152" s="174"/>
    </row>
    <row r="153" spans="1:222" hidden="1" outlineLevel="1" x14ac:dyDescent="0.25">
      <c r="A153" s="53">
        <v>148</v>
      </c>
      <c r="B153" s="222" t="str">
        <f>VLOOKUP(A153,Config!$A$8:$B$176,2,0)</f>
        <v>LIQUIDAÇÃO DE COBRANÇA</v>
      </c>
      <c r="C153" s="223"/>
      <c r="D153" s="61"/>
      <c r="E153" s="174">
        <f>SUMIFS('C. a Pagar'!$G$7:$G$1048576,'C. a Pagar'!$D$7:$D$1048576,'FC 180'!$B153,'C. a Pagar'!$C$7:$C$1048576,'FC 180'!E$5)</f>
        <v>0</v>
      </c>
      <c r="F153" s="174">
        <f>SUMIFS('C. a Pagar'!$G$7:$G$1048576,'C. a Pagar'!$D$7:$D$1048576,'FC 180'!$B153,'C. a Pagar'!$C$7:$C$1048576,'FC 180'!F$5)</f>
        <v>0</v>
      </c>
      <c r="G153" s="174">
        <f>SUMIFS('C. a Pagar'!$G$7:$G$1048576,'C. a Pagar'!$D$7:$D$1048576,'FC 180'!$B153,'C. a Pagar'!$C$7:$C$1048576,'FC 180'!G$5)</f>
        <v>0</v>
      </c>
      <c r="H153" s="174">
        <f>SUMIFS('C. a Pagar'!$G$7:$G$1048576,'C. a Pagar'!$D$7:$D$1048576,'FC 180'!$B153,'C. a Pagar'!$C$7:$C$1048576,'FC 180'!H$5)</f>
        <v>0</v>
      </c>
      <c r="I153" s="174">
        <f>SUMIFS('C. a Pagar'!$G$7:$G$1048576,'C. a Pagar'!$D$7:$D$1048576,'FC 180'!$B153,'C. a Pagar'!$C$7:$C$1048576,'FC 180'!I$5)</f>
        <v>0</v>
      </c>
      <c r="J153" s="174">
        <f>SUMIFS('C. a Pagar'!$G$7:$G$1048576,'C. a Pagar'!$D$7:$D$1048576,'FC 180'!$B153,'C. a Pagar'!$C$7:$C$1048576,'FC 180'!J$5)</f>
        <v>0</v>
      </c>
      <c r="K153" s="174">
        <f>SUMIFS('C. a Pagar'!$G$7:$G$1048576,'C. a Pagar'!$D$7:$D$1048576,'FC 180'!$B153,'C. a Pagar'!$C$7:$C$1048576,'FC 180'!K$5)</f>
        <v>0</v>
      </c>
      <c r="L153" s="174">
        <f>SUMIFS('C. a Pagar'!$G$7:$G$1048576,'C. a Pagar'!$D$7:$D$1048576,'FC 180'!$B153,'C. a Pagar'!$C$7:$C$1048576,'FC 180'!L$5)</f>
        <v>0</v>
      </c>
      <c r="M153" s="174">
        <f>SUMIFS('C. a Pagar'!$G$7:$G$1048576,'C. a Pagar'!$D$7:$D$1048576,'FC 180'!$B153,'C. a Pagar'!$C$7:$C$1048576,'FC 180'!M$5)</f>
        <v>0</v>
      </c>
      <c r="N153" s="174">
        <f>SUMIFS('C. a Pagar'!$G$7:$G$1048576,'C. a Pagar'!$D$7:$D$1048576,'FC 180'!$B153,'C. a Pagar'!$C$7:$C$1048576,'FC 180'!N$5)</f>
        <v>0</v>
      </c>
      <c r="O153" s="174">
        <f>SUMIFS('C. a Pagar'!$G$7:$G$1048576,'C. a Pagar'!$D$7:$D$1048576,'FC 180'!$B153,'C. a Pagar'!$C$7:$C$1048576,'FC 180'!O$5)</f>
        <v>0</v>
      </c>
      <c r="P153" s="174">
        <f>SUMIFS('C. a Pagar'!$G$7:$G$1048576,'C. a Pagar'!$D$7:$D$1048576,'FC 180'!$B153,'C. a Pagar'!$C$7:$C$1048576,'FC 180'!P$5)</f>
        <v>0</v>
      </c>
      <c r="Q153" s="174">
        <f>SUMIFS('C. a Pagar'!$G$7:$G$1048576,'C. a Pagar'!$D$7:$D$1048576,'FC 180'!$B153,'C. a Pagar'!$C$7:$C$1048576,'FC 180'!Q$5)</f>
        <v>0</v>
      </c>
      <c r="R153" s="174">
        <f>SUMIFS('C. a Pagar'!$G$7:$G$1048576,'C. a Pagar'!$D$7:$D$1048576,'FC 180'!$B153,'C. a Pagar'!$C$7:$C$1048576,'FC 180'!R$5)</f>
        <v>0</v>
      </c>
      <c r="S153" s="174">
        <f>SUMIFS('C. a Pagar'!$G$7:$G$1048576,'C. a Pagar'!$D$7:$D$1048576,'FC 180'!$B153,'C. a Pagar'!$C$7:$C$1048576,'FC 180'!S$5)</f>
        <v>0</v>
      </c>
      <c r="T153" s="174">
        <f>SUMIFS('C. a Pagar'!$G$7:$G$1048576,'C. a Pagar'!$D$7:$D$1048576,'FC 180'!$B153,'C. a Pagar'!$C$7:$C$1048576,'FC 180'!T$5)</f>
        <v>0</v>
      </c>
      <c r="U153" s="174">
        <f>SUMIFS('C. a Pagar'!$G$7:$G$1048576,'C. a Pagar'!$D$7:$D$1048576,'FC 180'!$B153,'C. a Pagar'!$C$7:$C$1048576,'FC 180'!U$5)</f>
        <v>0</v>
      </c>
      <c r="V153" s="174">
        <f>SUMIFS('C. a Pagar'!$G$7:$G$1048576,'C. a Pagar'!$D$7:$D$1048576,'FC 180'!$B153,'C. a Pagar'!$C$7:$C$1048576,'FC 180'!V$5)</f>
        <v>0</v>
      </c>
      <c r="W153" s="174">
        <f>SUMIFS('C. a Pagar'!$G$7:$G$1048576,'C. a Pagar'!$D$7:$D$1048576,'FC 180'!$B153,'C. a Pagar'!$C$7:$C$1048576,'FC 180'!W$5)</f>
        <v>0</v>
      </c>
      <c r="X153" s="174">
        <f>SUMIFS('C. a Pagar'!$G$7:$G$1048576,'C. a Pagar'!$D$7:$D$1048576,'FC 180'!$B153,'C. a Pagar'!$C$7:$C$1048576,'FC 180'!X$5)</f>
        <v>0</v>
      </c>
      <c r="Y153" s="174">
        <f>SUMIFS('C. a Pagar'!$G$7:$G$1048576,'C. a Pagar'!$D$7:$D$1048576,'FC 180'!$B153,'C. a Pagar'!$C$7:$C$1048576,'FC 180'!Y$5)</f>
        <v>0</v>
      </c>
      <c r="Z153" s="174">
        <f>SUMIFS('C. a Pagar'!$G$7:$G$1048576,'C. a Pagar'!$D$7:$D$1048576,'FC 180'!$B153,'C. a Pagar'!$C$7:$C$1048576,'FC 180'!Z$5)</f>
        <v>0</v>
      </c>
      <c r="AA153" s="174">
        <f>SUMIFS('C. a Pagar'!$G$7:$G$1048576,'C. a Pagar'!$D$7:$D$1048576,'FC 180'!$B153,'C. a Pagar'!$C$7:$C$1048576,'FC 180'!AA$5)</f>
        <v>0</v>
      </c>
      <c r="AB153" s="174">
        <f>SUMIFS('C. a Pagar'!$G$7:$G$1048576,'C. a Pagar'!$D$7:$D$1048576,'FC 180'!$B153,'C. a Pagar'!$C$7:$C$1048576,'FC 180'!AB$5)</f>
        <v>0</v>
      </c>
      <c r="AC153" s="174">
        <f>SUMIFS('C. a Pagar'!$G$7:$G$1048576,'C. a Pagar'!$D$7:$D$1048576,'FC 180'!$B153,'C. a Pagar'!$C$7:$C$1048576,'FC 180'!AC$5)</f>
        <v>0</v>
      </c>
      <c r="AD153" s="174">
        <f>SUMIFS('C. a Pagar'!$G$7:$G$1048576,'C. a Pagar'!$D$7:$D$1048576,'FC 180'!$B153,'C. a Pagar'!$C$7:$C$1048576,'FC 180'!AD$5)</f>
        <v>0</v>
      </c>
      <c r="AE153" s="174">
        <f>SUMIFS('C. a Pagar'!$G$7:$G$1048576,'C. a Pagar'!$D$7:$D$1048576,'FC 180'!$B153,'C. a Pagar'!$C$7:$C$1048576,'FC 180'!AE$5)</f>
        <v>0</v>
      </c>
      <c r="AF153" s="174">
        <f>SUMIFS('C. a Pagar'!$G$7:$G$1048576,'C. a Pagar'!$D$7:$D$1048576,'FC 180'!$B153,'C. a Pagar'!$C$7:$C$1048576,'FC 180'!AF$5)</f>
        <v>0</v>
      </c>
      <c r="AG153" s="174">
        <f>SUMIFS('C. a Pagar'!$G$7:$G$1048576,'C. a Pagar'!$D$7:$D$1048576,'FC 180'!$B153,'C. a Pagar'!$C$7:$C$1048576,'FC 180'!AG$5)</f>
        <v>0</v>
      </c>
      <c r="AH153" s="174">
        <f>SUMIFS('C. a Pagar'!$G$7:$G$1048576,'C. a Pagar'!$D$7:$D$1048576,'FC 180'!$B153,'C. a Pagar'!$C$7:$C$1048576,'FC 180'!AH$5)</f>
        <v>0</v>
      </c>
      <c r="AI153" s="174">
        <f>SUMIFS('C. a Pagar'!$G$7:$G$1048576,'C. a Pagar'!$D$7:$D$1048576,'FC 180'!$B153,'C. a Pagar'!$C$7:$C$1048576,'FC 180'!AI$5)</f>
        <v>0</v>
      </c>
      <c r="AJ153" s="177">
        <f t="shared" si="202"/>
        <v>0</v>
      </c>
      <c r="AK153" s="174"/>
      <c r="AL153" s="174"/>
      <c r="AM153" s="174"/>
      <c r="AN153" s="174"/>
      <c r="AO153" s="174"/>
      <c r="AP153" s="174"/>
      <c r="AQ153" s="174"/>
      <c r="AR153" s="174"/>
      <c r="AS153" s="174"/>
      <c r="AT153" s="174"/>
      <c r="AU153" s="174"/>
      <c r="AV153" s="174"/>
      <c r="AW153" s="174"/>
      <c r="AX153" s="174"/>
      <c r="AY153" s="174"/>
      <c r="AZ153" s="174"/>
      <c r="BA153" s="174"/>
      <c r="BB153" s="174"/>
      <c r="BC153" s="174"/>
      <c r="BD153" s="174"/>
      <c r="BE153" s="174"/>
      <c r="BF153" s="174"/>
      <c r="BG153" s="174"/>
      <c r="BH153" s="174"/>
      <c r="BI153" s="174"/>
      <c r="BJ153" s="174"/>
      <c r="BK153" s="174"/>
      <c r="BL153" s="174"/>
      <c r="BM153" s="174"/>
      <c r="BN153" s="174"/>
      <c r="BO153" s="177">
        <f t="shared" si="203"/>
        <v>0</v>
      </c>
      <c r="BP153" s="174"/>
      <c r="BQ153" s="174"/>
      <c r="BR153" s="174"/>
      <c r="BS153" s="174"/>
      <c r="BT153" s="174"/>
      <c r="BU153" s="174"/>
      <c r="BV153" s="174"/>
      <c r="BW153" s="174"/>
      <c r="BX153" s="174"/>
      <c r="BY153" s="174"/>
      <c r="BZ153" s="174"/>
      <c r="CA153" s="174"/>
      <c r="CB153" s="174"/>
      <c r="CC153" s="174"/>
      <c r="CD153" s="174"/>
      <c r="CE153" s="174"/>
      <c r="CF153" s="174"/>
      <c r="CG153" s="174"/>
      <c r="CH153" s="174"/>
      <c r="CI153" s="174"/>
      <c r="CJ153" s="174"/>
      <c r="CK153" s="174"/>
      <c r="CL153" s="174"/>
      <c r="CM153" s="174"/>
      <c r="CN153" s="174"/>
      <c r="CO153" s="174"/>
      <c r="CP153" s="174"/>
      <c r="CQ153" s="174"/>
      <c r="CR153" s="174"/>
      <c r="CS153" s="174"/>
      <c r="CT153" s="174"/>
      <c r="CU153" s="177">
        <f t="shared" si="204"/>
        <v>0</v>
      </c>
      <c r="CV153" s="174"/>
      <c r="CW153" s="174"/>
      <c r="CX153" s="174"/>
      <c r="CY153" s="174"/>
      <c r="CZ153" s="174"/>
      <c r="DA153" s="174"/>
      <c r="DB153" s="174"/>
      <c r="DC153" s="174"/>
      <c r="DD153" s="174"/>
      <c r="DE153" s="174"/>
      <c r="DF153" s="174"/>
      <c r="DG153" s="174"/>
      <c r="DH153" s="174"/>
      <c r="DI153" s="174"/>
      <c r="DJ153" s="174"/>
      <c r="DK153" s="174"/>
      <c r="DL153" s="174"/>
      <c r="DM153" s="174"/>
      <c r="DN153" s="174"/>
      <c r="DO153" s="174"/>
      <c r="DP153" s="174"/>
      <c r="DQ153" s="174"/>
      <c r="DR153" s="174"/>
      <c r="DS153" s="174"/>
      <c r="DT153" s="174"/>
      <c r="DU153" s="174"/>
      <c r="DV153" s="174"/>
      <c r="DW153" s="174"/>
      <c r="DX153" s="174"/>
      <c r="DY153" s="174"/>
      <c r="DZ153" s="174"/>
      <c r="EA153" s="177">
        <f t="shared" si="205"/>
        <v>0</v>
      </c>
      <c r="EB153" s="174"/>
      <c r="EC153" s="174"/>
      <c r="ED153" s="174"/>
      <c r="EE153" s="174"/>
      <c r="EF153" s="174"/>
      <c r="EG153" s="174"/>
      <c r="EH153" s="174"/>
      <c r="EI153" s="174"/>
      <c r="EJ153" s="174"/>
      <c r="EK153" s="174"/>
      <c r="EL153" s="174"/>
      <c r="EM153" s="174"/>
      <c r="EN153" s="174"/>
      <c r="EO153" s="174"/>
      <c r="EP153" s="174"/>
      <c r="EQ153" s="174"/>
      <c r="ER153" s="174"/>
      <c r="ES153" s="174"/>
      <c r="ET153" s="174"/>
      <c r="EU153" s="174"/>
      <c r="EV153" s="174"/>
      <c r="EW153" s="174"/>
      <c r="EX153" s="174"/>
      <c r="EY153" s="174"/>
      <c r="EZ153" s="174"/>
      <c r="FA153" s="174"/>
      <c r="FB153" s="174"/>
      <c r="FC153" s="174"/>
      <c r="FD153" s="177">
        <f>SUM(DX153:FC153)</f>
        <v>0</v>
      </c>
      <c r="FE153" s="174"/>
      <c r="FF153" s="174"/>
      <c r="FG153" s="174"/>
      <c r="FH153" s="174"/>
      <c r="FI153" s="174"/>
      <c r="FJ153" s="174"/>
      <c r="FK153" s="174"/>
      <c r="FL153" s="174"/>
      <c r="FM153" s="174"/>
      <c r="FN153" s="174"/>
      <c r="FO153" s="174"/>
      <c r="FP153" s="174"/>
      <c r="FQ153" s="174"/>
      <c r="FR153" s="174"/>
      <c r="FS153" s="174"/>
      <c r="FT153" s="174"/>
      <c r="FU153" s="174"/>
      <c r="FV153" s="174"/>
      <c r="FW153" s="174"/>
      <c r="FX153" s="174"/>
      <c r="FY153" s="174"/>
      <c r="FZ153" s="174"/>
      <c r="GA153" s="174"/>
      <c r="GB153" s="174"/>
      <c r="GC153" s="174"/>
      <c r="GD153" s="174"/>
      <c r="GE153" s="174"/>
      <c r="GF153" s="174"/>
      <c r="GG153" s="174"/>
      <c r="GH153" s="174"/>
      <c r="GI153" s="174"/>
      <c r="GJ153" s="177">
        <f t="shared" si="206"/>
        <v>0</v>
      </c>
      <c r="GK153" s="174"/>
      <c r="GL153" s="174"/>
      <c r="GM153" s="174"/>
      <c r="GN153" s="174"/>
      <c r="GO153" s="174"/>
      <c r="GP153" s="174"/>
      <c r="GQ153" s="174"/>
      <c r="GR153" s="174"/>
      <c r="GS153" s="174"/>
      <c r="GT153" s="174"/>
      <c r="GU153" s="174"/>
      <c r="GV153" s="174"/>
      <c r="GW153" s="174"/>
      <c r="GX153" s="174"/>
      <c r="GY153" s="174"/>
      <c r="GZ153" s="174"/>
      <c r="HA153" s="174"/>
      <c r="HB153" s="174"/>
      <c r="HC153" s="174"/>
      <c r="HD153" s="174"/>
      <c r="HE153" s="174"/>
      <c r="HF153" s="174"/>
      <c r="HG153" s="174"/>
      <c r="HH153" s="174"/>
      <c r="HI153" s="174"/>
      <c r="HJ153" s="174"/>
      <c r="HK153" s="174"/>
      <c r="HL153" s="174"/>
      <c r="HM153" s="174"/>
      <c r="HN153" s="174"/>
    </row>
    <row r="154" spans="1:222" ht="16.5" collapsed="1" thickBot="1" x14ac:dyDescent="0.3">
      <c r="A154" s="53">
        <v>149</v>
      </c>
      <c r="B154" s="270" t="s">
        <v>138</v>
      </c>
      <c r="C154" s="272"/>
      <c r="D154" s="61"/>
      <c r="E154" s="260">
        <f t="shared" ref="E154:BP154" si="208">SUM(E155:E170)</f>
        <v>0</v>
      </c>
      <c r="F154" s="260">
        <f t="shared" si="208"/>
        <v>0</v>
      </c>
      <c r="G154" s="260">
        <f t="shared" si="208"/>
        <v>0</v>
      </c>
      <c r="H154" s="260">
        <f t="shared" si="208"/>
        <v>0</v>
      </c>
      <c r="I154" s="260">
        <f t="shared" si="208"/>
        <v>0</v>
      </c>
      <c r="J154" s="260">
        <f t="shared" si="208"/>
        <v>0</v>
      </c>
      <c r="K154" s="260">
        <f t="shared" si="208"/>
        <v>0</v>
      </c>
      <c r="L154" s="260">
        <f t="shared" si="208"/>
        <v>0</v>
      </c>
      <c r="M154" s="260">
        <f t="shared" si="208"/>
        <v>0</v>
      </c>
      <c r="N154" s="260">
        <f t="shared" si="208"/>
        <v>0</v>
      </c>
      <c r="O154" s="260">
        <f t="shared" si="208"/>
        <v>0</v>
      </c>
      <c r="P154" s="260">
        <f t="shared" si="208"/>
        <v>0</v>
      </c>
      <c r="Q154" s="260">
        <f t="shared" si="208"/>
        <v>0</v>
      </c>
      <c r="R154" s="260">
        <f t="shared" si="208"/>
        <v>0</v>
      </c>
      <c r="S154" s="260">
        <f t="shared" si="208"/>
        <v>0</v>
      </c>
      <c r="T154" s="260">
        <f t="shared" si="208"/>
        <v>28821.33</v>
      </c>
      <c r="U154" s="260">
        <f t="shared" si="208"/>
        <v>0</v>
      </c>
      <c r="V154" s="260">
        <f t="shared" si="208"/>
        <v>0</v>
      </c>
      <c r="W154" s="260">
        <f t="shared" si="208"/>
        <v>0</v>
      </c>
      <c r="X154" s="260">
        <f t="shared" si="208"/>
        <v>0</v>
      </c>
      <c r="Y154" s="260">
        <f t="shared" si="208"/>
        <v>0</v>
      </c>
      <c r="Z154" s="260">
        <f t="shared" si="208"/>
        <v>0</v>
      </c>
      <c r="AA154" s="260">
        <f t="shared" si="208"/>
        <v>0</v>
      </c>
      <c r="AB154" s="260">
        <f t="shared" si="208"/>
        <v>3460.23</v>
      </c>
      <c r="AC154" s="260">
        <f t="shared" si="208"/>
        <v>3300</v>
      </c>
      <c r="AD154" s="260">
        <f t="shared" si="208"/>
        <v>0</v>
      </c>
      <c r="AE154" s="260">
        <f t="shared" si="208"/>
        <v>0</v>
      </c>
      <c r="AF154" s="260">
        <f t="shared" si="208"/>
        <v>0</v>
      </c>
      <c r="AG154" s="260">
        <f t="shared" si="208"/>
        <v>0</v>
      </c>
      <c r="AH154" s="260">
        <f t="shared" si="208"/>
        <v>188155.22</v>
      </c>
      <c r="AI154" s="260">
        <f t="shared" si="208"/>
        <v>0</v>
      </c>
      <c r="AJ154" s="282">
        <f>SUM(AJ155:AJ170)</f>
        <v>223736.78</v>
      </c>
      <c r="AK154" s="260">
        <f t="shared" si="208"/>
        <v>0</v>
      </c>
      <c r="AL154" s="260">
        <f t="shared" si="208"/>
        <v>0</v>
      </c>
      <c r="AM154" s="260">
        <f t="shared" si="208"/>
        <v>468000</v>
      </c>
      <c r="AN154" s="260">
        <f t="shared" si="208"/>
        <v>0</v>
      </c>
      <c r="AO154" s="260">
        <f t="shared" si="208"/>
        <v>0</v>
      </c>
      <c r="AP154" s="260">
        <f t="shared" si="208"/>
        <v>0</v>
      </c>
      <c r="AQ154" s="260">
        <f t="shared" si="208"/>
        <v>47828.39</v>
      </c>
      <c r="AR154" s="260">
        <f t="shared" si="208"/>
        <v>0</v>
      </c>
      <c r="AS154" s="260">
        <f t="shared" si="208"/>
        <v>1000</v>
      </c>
      <c r="AT154" s="260">
        <f t="shared" si="208"/>
        <v>12000</v>
      </c>
      <c r="AU154" s="260">
        <f t="shared" si="208"/>
        <v>0</v>
      </c>
      <c r="AV154" s="260">
        <f t="shared" si="208"/>
        <v>28821.33</v>
      </c>
      <c r="AW154" s="260">
        <f t="shared" si="208"/>
        <v>0</v>
      </c>
      <c r="AX154" s="260">
        <f t="shared" si="208"/>
        <v>0</v>
      </c>
      <c r="AY154" s="260">
        <f t="shared" si="208"/>
        <v>0</v>
      </c>
      <c r="AZ154" s="260">
        <f t="shared" si="208"/>
        <v>0</v>
      </c>
      <c r="BA154" s="260">
        <f t="shared" si="208"/>
        <v>0</v>
      </c>
      <c r="BB154" s="260">
        <f t="shared" si="208"/>
        <v>0</v>
      </c>
      <c r="BC154" s="260">
        <f t="shared" si="208"/>
        <v>0</v>
      </c>
      <c r="BD154" s="260">
        <f t="shared" si="208"/>
        <v>0</v>
      </c>
      <c r="BE154" s="260">
        <f t="shared" si="208"/>
        <v>3460.23</v>
      </c>
      <c r="BF154" s="260">
        <f t="shared" si="208"/>
        <v>2300</v>
      </c>
      <c r="BG154" s="260">
        <f t="shared" si="208"/>
        <v>0</v>
      </c>
      <c r="BH154" s="260">
        <f t="shared" si="208"/>
        <v>1000</v>
      </c>
      <c r="BI154" s="260">
        <f t="shared" si="208"/>
        <v>0</v>
      </c>
      <c r="BJ154" s="260">
        <f t="shared" si="208"/>
        <v>0</v>
      </c>
      <c r="BK154" s="260">
        <f t="shared" si="208"/>
        <v>1780</v>
      </c>
      <c r="BL154" s="260">
        <f t="shared" si="208"/>
        <v>1930</v>
      </c>
      <c r="BM154" s="260">
        <f>SUM(BM155:BM170)</f>
        <v>6225.22</v>
      </c>
      <c r="BN154" s="260">
        <f>SUM(BN155:BN170)</f>
        <v>0</v>
      </c>
      <c r="BO154" s="282">
        <f t="shared" si="208"/>
        <v>574345.17000000004</v>
      </c>
      <c r="BP154" s="260">
        <f t="shared" si="208"/>
        <v>0</v>
      </c>
      <c r="BQ154" s="260">
        <f t="shared" ref="BQ154:EB154" si="209">SUM(BQ155:BQ170)</f>
        <v>0</v>
      </c>
      <c r="BR154" s="260">
        <f t="shared" si="209"/>
        <v>0</v>
      </c>
      <c r="BS154" s="260">
        <f t="shared" si="209"/>
        <v>0</v>
      </c>
      <c r="BT154" s="260">
        <f t="shared" si="209"/>
        <v>0</v>
      </c>
      <c r="BU154" s="260">
        <f t="shared" si="209"/>
        <v>0</v>
      </c>
      <c r="BV154" s="260">
        <f t="shared" si="209"/>
        <v>0</v>
      </c>
      <c r="BW154" s="260">
        <f t="shared" si="209"/>
        <v>0</v>
      </c>
      <c r="BX154" s="260">
        <f t="shared" si="209"/>
        <v>0</v>
      </c>
      <c r="BY154" s="260">
        <f t="shared" si="209"/>
        <v>0</v>
      </c>
      <c r="BZ154" s="260">
        <f t="shared" si="209"/>
        <v>0</v>
      </c>
      <c r="CA154" s="260">
        <f t="shared" si="209"/>
        <v>0</v>
      </c>
      <c r="CB154" s="260">
        <f t="shared" si="209"/>
        <v>0</v>
      </c>
      <c r="CC154" s="260">
        <f t="shared" si="209"/>
        <v>0</v>
      </c>
      <c r="CD154" s="260">
        <f t="shared" si="209"/>
        <v>0</v>
      </c>
      <c r="CE154" s="260">
        <f t="shared" si="209"/>
        <v>0</v>
      </c>
      <c r="CF154" s="260">
        <f t="shared" si="209"/>
        <v>0</v>
      </c>
      <c r="CG154" s="260">
        <f t="shared" si="209"/>
        <v>0</v>
      </c>
      <c r="CH154" s="260">
        <f t="shared" si="209"/>
        <v>0</v>
      </c>
      <c r="CI154" s="260">
        <f t="shared" si="209"/>
        <v>0</v>
      </c>
      <c r="CJ154" s="260">
        <f t="shared" si="209"/>
        <v>0</v>
      </c>
      <c r="CK154" s="260">
        <f t="shared" si="209"/>
        <v>0</v>
      </c>
      <c r="CL154" s="260">
        <f t="shared" si="209"/>
        <v>0</v>
      </c>
      <c r="CM154" s="260">
        <f t="shared" si="209"/>
        <v>0</v>
      </c>
      <c r="CN154" s="260">
        <f t="shared" si="209"/>
        <v>0</v>
      </c>
      <c r="CO154" s="260">
        <f t="shared" si="209"/>
        <v>0</v>
      </c>
      <c r="CP154" s="260">
        <f t="shared" si="209"/>
        <v>0</v>
      </c>
      <c r="CQ154" s="260">
        <f t="shared" si="209"/>
        <v>0</v>
      </c>
      <c r="CR154" s="260">
        <f t="shared" si="209"/>
        <v>0</v>
      </c>
      <c r="CS154" s="260">
        <f>SUM(CS155:CS170)</f>
        <v>0</v>
      </c>
      <c r="CT154" s="260">
        <f>SUM(CT155:CT170)</f>
        <v>0</v>
      </c>
      <c r="CU154" s="282">
        <f t="shared" si="209"/>
        <v>580570.39</v>
      </c>
      <c r="CV154" s="260">
        <f t="shared" si="209"/>
        <v>0</v>
      </c>
      <c r="CW154" s="260">
        <f t="shared" si="209"/>
        <v>0</v>
      </c>
      <c r="CX154" s="260">
        <f t="shared" si="209"/>
        <v>0</v>
      </c>
      <c r="CY154" s="260">
        <f t="shared" si="209"/>
        <v>0</v>
      </c>
      <c r="CZ154" s="260">
        <f t="shared" si="209"/>
        <v>0</v>
      </c>
      <c r="DA154" s="260">
        <f t="shared" si="209"/>
        <v>0</v>
      </c>
      <c r="DB154" s="260">
        <f t="shared" si="209"/>
        <v>0</v>
      </c>
      <c r="DC154" s="260">
        <f t="shared" si="209"/>
        <v>0</v>
      </c>
      <c r="DD154" s="260">
        <f t="shared" si="209"/>
        <v>0</v>
      </c>
      <c r="DE154" s="260">
        <f t="shared" si="209"/>
        <v>0</v>
      </c>
      <c r="DF154" s="260">
        <f t="shared" si="209"/>
        <v>0</v>
      </c>
      <c r="DG154" s="260">
        <f t="shared" si="209"/>
        <v>0</v>
      </c>
      <c r="DH154" s="260">
        <f t="shared" si="209"/>
        <v>0</v>
      </c>
      <c r="DI154" s="260">
        <f t="shared" si="209"/>
        <v>0</v>
      </c>
      <c r="DJ154" s="260">
        <f t="shared" si="209"/>
        <v>0</v>
      </c>
      <c r="DK154" s="260">
        <f t="shared" si="209"/>
        <v>0</v>
      </c>
      <c r="DL154" s="260">
        <f t="shared" si="209"/>
        <v>0</v>
      </c>
      <c r="DM154" s="260">
        <f t="shared" si="209"/>
        <v>0</v>
      </c>
      <c r="DN154" s="260">
        <f t="shared" si="209"/>
        <v>0</v>
      </c>
      <c r="DO154" s="260">
        <f t="shared" si="209"/>
        <v>0</v>
      </c>
      <c r="DP154" s="260">
        <f t="shared" si="209"/>
        <v>0</v>
      </c>
      <c r="DQ154" s="260">
        <f t="shared" si="209"/>
        <v>0</v>
      </c>
      <c r="DR154" s="260">
        <f t="shared" si="209"/>
        <v>0</v>
      </c>
      <c r="DS154" s="260">
        <f t="shared" si="209"/>
        <v>0</v>
      </c>
      <c r="DT154" s="260">
        <f t="shared" si="209"/>
        <v>0</v>
      </c>
      <c r="DU154" s="260">
        <f t="shared" si="209"/>
        <v>0</v>
      </c>
      <c r="DV154" s="260">
        <f t="shared" si="209"/>
        <v>0</v>
      </c>
      <c r="DW154" s="260">
        <f t="shared" si="209"/>
        <v>0</v>
      </c>
      <c r="DX154" s="260">
        <f>SUM(DX155:DX170)</f>
        <v>0</v>
      </c>
      <c r="DY154" s="260">
        <f>SUM(DY155:DY170)</f>
        <v>0</v>
      </c>
      <c r="DZ154" s="260">
        <f>SUM(DZ155:DZ170)</f>
        <v>0</v>
      </c>
      <c r="EA154" s="282">
        <f t="shared" si="209"/>
        <v>580570.39</v>
      </c>
      <c r="EB154" s="260">
        <f t="shared" si="209"/>
        <v>0</v>
      </c>
      <c r="EC154" s="260">
        <f t="shared" ref="EC154:GN154" si="210">SUM(EC155:EC170)</f>
        <v>0</v>
      </c>
      <c r="ED154" s="260">
        <f t="shared" si="210"/>
        <v>0</v>
      </c>
      <c r="EE154" s="260">
        <f t="shared" si="210"/>
        <v>0</v>
      </c>
      <c r="EF154" s="260">
        <f t="shared" si="210"/>
        <v>0</v>
      </c>
      <c r="EG154" s="260">
        <f t="shared" si="210"/>
        <v>0</v>
      </c>
      <c r="EH154" s="260">
        <f t="shared" si="210"/>
        <v>0</v>
      </c>
      <c r="EI154" s="260">
        <f t="shared" si="210"/>
        <v>0</v>
      </c>
      <c r="EJ154" s="260">
        <f t="shared" si="210"/>
        <v>0</v>
      </c>
      <c r="EK154" s="260">
        <f t="shared" si="210"/>
        <v>0</v>
      </c>
      <c r="EL154" s="260">
        <f t="shared" si="210"/>
        <v>0</v>
      </c>
      <c r="EM154" s="260">
        <f t="shared" si="210"/>
        <v>0</v>
      </c>
      <c r="EN154" s="260">
        <f t="shared" si="210"/>
        <v>0</v>
      </c>
      <c r="EO154" s="260">
        <f t="shared" si="210"/>
        <v>0</v>
      </c>
      <c r="EP154" s="260">
        <f t="shared" si="210"/>
        <v>0</v>
      </c>
      <c r="EQ154" s="260">
        <f t="shared" si="210"/>
        <v>0</v>
      </c>
      <c r="ER154" s="260">
        <f t="shared" si="210"/>
        <v>0</v>
      </c>
      <c r="ES154" s="260">
        <f t="shared" si="210"/>
        <v>0</v>
      </c>
      <c r="ET154" s="260">
        <f t="shared" si="210"/>
        <v>0</v>
      </c>
      <c r="EU154" s="260">
        <f t="shared" si="210"/>
        <v>0</v>
      </c>
      <c r="EV154" s="260">
        <f t="shared" si="210"/>
        <v>0</v>
      </c>
      <c r="EW154" s="260">
        <f t="shared" si="210"/>
        <v>0</v>
      </c>
      <c r="EX154" s="260">
        <f t="shared" si="210"/>
        <v>0</v>
      </c>
      <c r="EY154" s="260">
        <f t="shared" si="210"/>
        <v>0</v>
      </c>
      <c r="EZ154" s="260">
        <f t="shared" si="210"/>
        <v>0</v>
      </c>
      <c r="FA154" s="260">
        <f t="shared" si="210"/>
        <v>0</v>
      </c>
      <c r="FB154" s="260">
        <f t="shared" si="210"/>
        <v>0</v>
      </c>
      <c r="FC154" s="260">
        <f t="shared" si="210"/>
        <v>0</v>
      </c>
      <c r="FD154" s="282">
        <f t="shared" si="210"/>
        <v>580570.39</v>
      </c>
      <c r="FE154" s="260">
        <f t="shared" si="210"/>
        <v>0</v>
      </c>
      <c r="FF154" s="260">
        <f t="shared" si="210"/>
        <v>0</v>
      </c>
      <c r="FG154" s="260">
        <f t="shared" si="210"/>
        <v>0</v>
      </c>
      <c r="FH154" s="260">
        <f t="shared" si="210"/>
        <v>0</v>
      </c>
      <c r="FI154" s="260">
        <f t="shared" si="210"/>
        <v>0</v>
      </c>
      <c r="FJ154" s="260">
        <f t="shared" si="210"/>
        <v>0</v>
      </c>
      <c r="FK154" s="260">
        <f t="shared" si="210"/>
        <v>0</v>
      </c>
      <c r="FL154" s="260">
        <f t="shared" si="210"/>
        <v>0</v>
      </c>
      <c r="FM154" s="260">
        <f t="shared" si="210"/>
        <v>0</v>
      </c>
      <c r="FN154" s="260">
        <f t="shared" si="210"/>
        <v>0</v>
      </c>
      <c r="FO154" s="260">
        <f t="shared" si="210"/>
        <v>0</v>
      </c>
      <c r="FP154" s="260">
        <f t="shared" si="210"/>
        <v>0</v>
      </c>
      <c r="FQ154" s="260">
        <f t="shared" si="210"/>
        <v>0</v>
      </c>
      <c r="FR154" s="260">
        <f t="shared" si="210"/>
        <v>0</v>
      </c>
      <c r="FS154" s="260">
        <f t="shared" si="210"/>
        <v>0</v>
      </c>
      <c r="FT154" s="260">
        <f t="shared" si="210"/>
        <v>0</v>
      </c>
      <c r="FU154" s="260">
        <f t="shared" si="210"/>
        <v>0</v>
      </c>
      <c r="FV154" s="260">
        <f t="shared" si="210"/>
        <v>0</v>
      </c>
      <c r="FW154" s="260">
        <f t="shared" si="210"/>
        <v>0</v>
      </c>
      <c r="FX154" s="260">
        <f t="shared" si="210"/>
        <v>0</v>
      </c>
      <c r="FY154" s="260">
        <f t="shared" si="210"/>
        <v>0</v>
      </c>
      <c r="FZ154" s="260">
        <f t="shared" si="210"/>
        <v>0</v>
      </c>
      <c r="GA154" s="260">
        <f t="shared" si="210"/>
        <v>0</v>
      </c>
      <c r="GB154" s="260">
        <f t="shared" si="210"/>
        <v>0</v>
      </c>
      <c r="GC154" s="260">
        <f t="shared" si="210"/>
        <v>0</v>
      </c>
      <c r="GD154" s="260">
        <f t="shared" si="210"/>
        <v>0</v>
      </c>
      <c r="GE154" s="260">
        <f t="shared" si="210"/>
        <v>0</v>
      </c>
      <c r="GF154" s="260">
        <f t="shared" si="210"/>
        <v>0</v>
      </c>
      <c r="GG154" s="260">
        <f t="shared" si="210"/>
        <v>0</v>
      </c>
      <c r="GH154" s="260">
        <f t="shared" si="210"/>
        <v>0</v>
      </c>
      <c r="GI154" s="260">
        <f>SUM(GI155:GI170)</f>
        <v>0</v>
      </c>
      <c r="GJ154" s="282">
        <f t="shared" si="210"/>
        <v>0</v>
      </c>
      <c r="GK154" s="260">
        <f t="shared" si="210"/>
        <v>0</v>
      </c>
      <c r="GL154" s="260">
        <f t="shared" si="210"/>
        <v>0</v>
      </c>
      <c r="GM154" s="260">
        <f t="shared" si="210"/>
        <v>0</v>
      </c>
      <c r="GN154" s="260">
        <f t="shared" si="210"/>
        <v>0</v>
      </c>
      <c r="GO154" s="260">
        <f t="shared" ref="GO154:HN154" si="211">SUM(GO155:GO170)</f>
        <v>0</v>
      </c>
      <c r="GP154" s="260">
        <f t="shared" si="211"/>
        <v>0</v>
      </c>
      <c r="GQ154" s="260">
        <f t="shared" si="211"/>
        <v>0</v>
      </c>
      <c r="GR154" s="260">
        <f t="shared" si="211"/>
        <v>0</v>
      </c>
      <c r="GS154" s="260">
        <f t="shared" si="211"/>
        <v>0</v>
      </c>
      <c r="GT154" s="260">
        <f t="shared" si="211"/>
        <v>0</v>
      </c>
      <c r="GU154" s="260">
        <f t="shared" si="211"/>
        <v>0</v>
      </c>
      <c r="GV154" s="260">
        <f t="shared" si="211"/>
        <v>0</v>
      </c>
      <c r="GW154" s="260">
        <f t="shared" si="211"/>
        <v>0</v>
      </c>
      <c r="GX154" s="260">
        <f t="shared" si="211"/>
        <v>0</v>
      </c>
      <c r="GY154" s="260">
        <f t="shared" si="211"/>
        <v>0</v>
      </c>
      <c r="GZ154" s="260">
        <f t="shared" si="211"/>
        <v>0</v>
      </c>
      <c r="HA154" s="260">
        <f t="shared" si="211"/>
        <v>0</v>
      </c>
      <c r="HB154" s="260">
        <f t="shared" si="211"/>
        <v>0</v>
      </c>
      <c r="HC154" s="260">
        <f t="shared" si="211"/>
        <v>0</v>
      </c>
      <c r="HD154" s="260">
        <f t="shared" si="211"/>
        <v>0</v>
      </c>
      <c r="HE154" s="260">
        <f t="shared" si="211"/>
        <v>0</v>
      </c>
      <c r="HF154" s="260">
        <f t="shared" si="211"/>
        <v>0</v>
      </c>
      <c r="HG154" s="260">
        <f t="shared" si="211"/>
        <v>0</v>
      </c>
      <c r="HH154" s="260">
        <f t="shared" si="211"/>
        <v>0</v>
      </c>
      <c r="HI154" s="260">
        <f t="shared" si="211"/>
        <v>0</v>
      </c>
      <c r="HJ154" s="260">
        <f t="shared" si="211"/>
        <v>0</v>
      </c>
      <c r="HK154" s="260">
        <f t="shared" si="211"/>
        <v>0</v>
      </c>
      <c r="HL154" s="260">
        <f t="shared" si="211"/>
        <v>0</v>
      </c>
      <c r="HM154" s="260">
        <f t="shared" si="211"/>
        <v>0</v>
      </c>
      <c r="HN154" s="260">
        <f t="shared" si="211"/>
        <v>0</v>
      </c>
    </row>
    <row r="155" spans="1:222" ht="16.5" hidden="1" outlineLevel="1" thickBot="1" x14ac:dyDescent="0.3">
      <c r="A155" s="53">
        <v>150</v>
      </c>
      <c r="B155" s="261" t="str">
        <f>VLOOKUP(A155,Config!$A$8:$B$176,2,0)</f>
        <v>BENS IMOBILIZADO</v>
      </c>
      <c r="C155" s="269"/>
      <c r="D155" s="61"/>
      <c r="E155" s="174">
        <f>SUMIFS('C. a Pagar'!$G$7:$G$1048576,'C. a Pagar'!$D$7:$D$1048576,'FC 180'!$B155,'C. a Pagar'!$C$7:$C$1048576,'FC 180'!E$5)</f>
        <v>0</v>
      </c>
      <c r="F155" s="174">
        <f>SUMIFS('C. a Pagar'!$G$7:$G$1048576,'C. a Pagar'!$D$7:$D$1048576,'FC 180'!$B155,'C. a Pagar'!$C$7:$C$1048576,'FC 180'!F$5)</f>
        <v>0</v>
      </c>
      <c r="G155" s="174">
        <f>SUMIFS('C. a Pagar'!$G$7:$G$1048576,'C. a Pagar'!$D$7:$D$1048576,'FC 180'!$B155,'C. a Pagar'!$C$7:$C$1048576,'FC 180'!G$5)</f>
        <v>0</v>
      </c>
      <c r="H155" s="174">
        <f>SUMIFS('C. a Pagar'!$G$7:$G$1048576,'C. a Pagar'!$D$7:$D$1048576,'FC 180'!$B155,'C. a Pagar'!$C$7:$C$1048576,'FC 180'!H$5)</f>
        <v>0</v>
      </c>
      <c r="I155" s="174">
        <f>SUMIFS('C. a Pagar'!$G$7:$G$1048576,'C. a Pagar'!$D$7:$D$1048576,'FC 180'!$B155,'C. a Pagar'!$C$7:$C$1048576,'FC 180'!I$5)</f>
        <v>0</v>
      </c>
      <c r="J155" s="174">
        <f>SUMIFS('C. a Pagar'!$G$7:$G$1048576,'C. a Pagar'!$D$7:$D$1048576,'FC 180'!$B155,'C. a Pagar'!$C$7:$C$1048576,'FC 180'!J$5)</f>
        <v>0</v>
      </c>
      <c r="K155" s="174">
        <f>SUMIFS('C. a Pagar'!$G$7:$G$1048576,'C. a Pagar'!$D$7:$D$1048576,'FC 180'!$B155,'C. a Pagar'!$C$7:$C$1048576,'FC 180'!K$5)</f>
        <v>0</v>
      </c>
      <c r="L155" s="174">
        <f>SUMIFS('C. a Pagar'!$G$7:$G$1048576,'C. a Pagar'!$D$7:$D$1048576,'FC 180'!$B155,'C. a Pagar'!$C$7:$C$1048576,'FC 180'!L$5)</f>
        <v>0</v>
      </c>
      <c r="M155" s="174">
        <f>SUMIFS('C. a Pagar'!$G$7:$G$1048576,'C. a Pagar'!$D$7:$D$1048576,'FC 180'!$B155,'C. a Pagar'!$C$7:$C$1048576,'FC 180'!M$5)</f>
        <v>0</v>
      </c>
      <c r="N155" s="174">
        <f>SUMIFS('C. a Pagar'!$G$7:$G$1048576,'C. a Pagar'!$D$7:$D$1048576,'FC 180'!$B155,'C. a Pagar'!$C$7:$C$1048576,'FC 180'!N$5)</f>
        <v>0</v>
      </c>
      <c r="O155" s="174">
        <f>SUMIFS('C. a Pagar'!$G$7:$G$1048576,'C. a Pagar'!$D$7:$D$1048576,'FC 180'!$B155,'C. a Pagar'!$C$7:$C$1048576,'FC 180'!O$5)</f>
        <v>0</v>
      </c>
      <c r="P155" s="174">
        <f>SUMIFS('C. a Pagar'!$G$7:$G$1048576,'C. a Pagar'!$D$7:$D$1048576,'FC 180'!$B155,'C. a Pagar'!$C$7:$C$1048576,'FC 180'!P$5)</f>
        <v>0</v>
      </c>
      <c r="Q155" s="174">
        <f>SUMIFS('C. a Pagar'!$G$7:$G$1048576,'C. a Pagar'!$D$7:$D$1048576,'FC 180'!$B155,'C. a Pagar'!$C$7:$C$1048576,'FC 180'!Q$5)</f>
        <v>0</v>
      </c>
      <c r="R155" s="174">
        <f>SUMIFS('C. a Pagar'!$G$7:$G$1048576,'C. a Pagar'!$D$7:$D$1048576,'FC 180'!$B155,'C. a Pagar'!$C$7:$C$1048576,'FC 180'!R$5)</f>
        <v>0</v>
      </c>
      <c r="S155" s="174">
        <f>SUMIFS('C. a Pagar'!$G$7:$G$1048576,'C. a Pagar'!$D$7:$D$1048576,'FC 180'!$B155,'C. a Pagar'!$C$7:$C$1048576,'FC 180'!S$5)</f>
        <v>0</v>
      </c>
      <c r="T155" s="174">
        <f>SUMIFS('C. a Pagar'!$G$7:$G$1048576,'C. a Pagar'!$D$7:$D$1048576,'FC 180'!$B155,'C. a Pagar'!$C$7:$C$1048576,'FC 180'!T$5)</f>
        <v>0</v>
      </c>
      <c r="U155" s="174">
        <f>SUMIFS('C. a Pagar'!$G$7:$G$1048576,'C. a Pagar'!$D$7:$D$1048576,'FC 180'!$B155,'C. a Pagar'!$C$7:$C$1048576,'FC 180'!U$5)</f>
        <v>0</v>
      </c>
      <c r="V155" s="174">
        <f>SUMIFS('C. a Pagar'!$G$7:$G$1048576,'C. a Pagar'!$D$7:$D$1048576,'FC 180'!$B155,'C. a Pagar'!$C$7:$C$1048576,'FC 180'!V$5)</f>
        <v>0</v>
      </c>
      <c r="W155" s="174">
        <f>SUMIFS('C. a Pagar'!$G$7:$G$1048576,'C. a Pagar'!$D$7:$D$1048576,'FC 180'!$B155,'C. a Pagar'!$C$7:$C$1048576,'FC 180'!W$5)</f>
        <v>0</v>
      </c>
      <c r="X155" s="174">
        <f>SUMIFS('C. a Pagar'!$G$7:$G$1048576,'C. a Pagar'!$D$7:$D$1048576,'FC 180'!$B155,'C. a Pagar'!$C$7:$C$1048576,'FC 180'!X$5)</f>
        <v>0</v>
      </c>
      <c r="Y155" s="174">
        <f>SUMIFS('C. a Pagar'!$G$7:$G$1048576,'C. a Pagar'!$D$7:$D$1048576,'FC 180'!$B155,'C. a Pagar'!$C$7:$C$1048576,'FC 180'!Y$5)</f>
        <v>0</v>
      </c>
      <c r="Z155" s="174">
        <f>SUMIFS('C. a Pagar'!$G$7:$G$1048576,'C. a Pagar'!$D$7:$D$1048576,'FC 180'!$B155,'C. a Pagar'!$C$7:$C$1048576,'FC 180'!Z$5)</f>
        <v>0</v>
      </c>
      <c r="AA155" s="174">
        <f>SUMIFS('C. a Pagar'!$G$7:$G$1048576,'C. a Pagar'!$D$7:$D$1048576,'FC 180'!$B155,'C. a Pagar'!$C$7:$C$1048576,'FC 180'!AA$5)</f>
        <v>0</v>
      </c>
      <c r="AB155" s="174">
        <f>SUMIFS('C. a Pagar'!$G$7:$G$1048576,'C. a Pagar'!$D$7:$D$1048576,'FC 180'!$B155,'C. a Pagar'!$C$7:$C$1048576,'FC 180'!AB$5)</f>
        <v>0</v>
      </c>
      <c r="AC155" s="174">
        <f>SUMIFS('C. a Pagar'!$G$7:$G$1048576,'C. a Pagar'!$D$7:$D$1048576,'FC 180'!$B155,'C. a Pagar'!$C$7:$C$1048576,'FC 180'!AC$5)</f>
        <v>0</v>
      </c>
      <c r="AD155" s="174">
        <f>SUMIFS('C. a Pagar'!$G$7:$G$1048576,'C. a Pagar'!$D$7:$D$1048576,'FC 180'!$B155,'C. a Pagar'!$C$7:$C$1048576,'FC 180'!AD$5)</f>
        <v>0</v>
      </c>
      <c r="AE155" s="174">
        <f>SUMIFS('C. a Pagar'!$G$7:$G$1048576,'C. a Pagar'!$D$7:$D$1048576,'FC 180'!$B155,'C. a Pagar'!$C$7:$C$1048576,'FC 180'!AE$5)</f>
        <v>0</v>
      </c>
      <c r="AF155" s="174">
        <f>SUMIFS('C. a Pagar'!$G$7:$G$1048576,'C. a Pagar'!$D$7:$D$1048576,'FC 180'!$B155,'C. a Pagar'!$C$7:$C$1048576,'FC 180'!AF$5)</f>
        <v>0</v>
      </c>
      <c r="AG155" s="174">
        <f>SUMIFS('C. a Pagar'!$G$7:$G$1048576,'C. a Pagar'!$D$7:$D$1048576,'FC 180'!$B155,'C. a Pagar'!$C$7:$C$1048576,'FC 180'!AG$5)</f>
        <v>0</v>
      </c>
      <c r="AH155" s="174">
        <f>SUMIFS('C. a Pagar'!$G$7:$G$1048576,'C. a Pagar'!$D$7:$D$1048576,'FC 180'!$B155,'C. a Pagar'!$C$7:$C$1048576,'FC 180'!AH$5)</f>
        <v>0</v>
      </c>
      <c r="AI155" s="174">
        <f>SUMIFS('C. a Pagar'!$G$7:$G$1048576,'C. a Pagar'!$D$7:$D$1048576,'FC 180'!$B155,'C. a Pagar'!$C$7:$C$1048576,'FC 180'!AI$5)</f>
        <v>0</v>
      </c>
      <c r="AJ155" s="176">
        <f t="shared" ref="AJ155:AJ170" si="212">SUM(E155:AI155)</f>
        <v>0</v>
      </c>
      <c r="AK155" s="174">
        <f>SUMIFS('C. a Pagar'!$G$7:$G$1048576,'C. a Pagar'!$D$7:$D$1048576,'FC 180'!$B155,'C. a Pagar'!$C$7:$C$1048576,'FC 180'!AK$5)</f>
        <v>0</v>
      </c>
      <c r="AL155" s="174">
        <f>SUMIFS('C. a Pagar'!$G$7:$G$1048576,'C. a Pagar'!$D$7:$D$1048576,'FC 180'!$B155,'C. a Pagar'!$C$7:$C$1048576,'FC 180'!AL$5)</f>
        <v>0</v>
      </c>
      <c r="AM155" s="174">
        <f>SUMIFS('C. a Pagar'!$G$7:$G$1048576,'C. a Pagar'!$D$7:$D$1048576,'FC 180'!$B155,'C. a Pagar'!$C$7:$C$1048576,'FC 180'!AM$5)</f>
        <v>0</v>
      </c>
      <c r="AN155" s="174">
        <f>SUMIFS('C. a Pagar'!$G$7:$G$1048576,'C. a Pagar'!$D$7:$D$1048576,'FC 180'!$B155,'C. a Pagar'!$C$7:$C$1048576,'FC 180'!AN$5)</f>
        <v>0</v>
      </c>
      <c r="AO155" s="174">
        <f>SUMIFS('C. a Pagar'!$G$7:$G$1048576,'C. a Pagar'!$D$7:$D$1048576,'FC 180'!$B155,'C. a Pagar'!$C$7:$C$1048576,'FC 180'!AO$5)</f>
        <v>0</v>
      </c>
      <c r="AP155" s="174">
        <f>SUMIFS('C. a Pagar'!$G$7:$G$1048576,'C. a Pagar'!$D$7:$D$1048576,'FC 180'!$B155,'C. a Pagar'!$C$7:$C$1048576,'FC 180'!AP$5)</f>
        <v>0</v>
      </c>
      <c r="AQ155" s="174">
        <f>SUMIFS('C. a Pagar'!$G$7:$G$1048576,'C. a Pagar'!$D$7:$D$1048576,'FC 180'!$B155,'C. a Pagar'!$C$7:$C$1048576,'FC 180'!AQ$5)</f>
        <v>0</v>
      </c>
      <c r="AR155" s="174">
        <f>SUMIFS('C. a Pagar'!$G$7:$G$1048576,'C. a Pagar'!$D$7:$D$1048576,'FC 180'!$B155,'C. a Pagar'!$C$7:$C$1048576,'FC 180'!AR$5)</f>
        <v>0</v>
      </c>
      <c r="AS155" s="174">
        <f>SUMIFS('C. a Pagar'!$G$7:$G$1048576,'C. a Pagar'!$D$7:$D$1048576,'FC 180'!$B155,'C. a Pagar'!$C$7:$C$1048576,'FC 180'!AS$5)</f>
        <v>0</v>
      </c>
      <c r="AT155" s="174">
        <f>SUMIFS('C. a Pagar'!$G$7:$G$1048576,'C. a Pagar'!$D$7:$D$1048576,'FC 180'!$B155,'C. a Pagar'!$C$7:$C$1048576,'FC 180'!AT$5)</f>
        <v>0</v>
      </c>
      <c r="AU155" s="174">
        <f>SUMIFS('C. a Pagar'!$G$7:$G$1048576,'C. a Pagar'!$D$7:$D$1048576,'FC 180'!$B155,'C. a Pagar'!$C$7:$C$1048576,'FC 180'!AU$5)</f>
        <v>0</v>
      </c>
      <c r="AV155" s="174">
        <f>SUMIFS('C. a Pagar'!$G$7:$G$1048576,'C. a Pagar'!$D$7:$D$1048576,'FC 180'!$B155,'C. a Pagar'!$C$7:$C$1048576,'FC 180'!AV$5)</f>
        <v>0</v>
      </c>
      <c r="AW155" s="174">
        <f>SUMIFS('C. a Pagar'!$G$7:$G$1048576,'C. a Pagar'!$D$7:$D$1048576,'FC 180'!$B155,'C. a Pagar'!$C$7:$C$1048576,'FC 180'!AW$5)</f>
        <v>0</v>
      </c>
      <c r="AX155" s="174">
        <f>SUMIFS('C. a Pagar'!$G$7:$G$1048576,'C. a Pagar'!$D$7:$D$1048576,'FC 180'!$B155,'C. a Pagar'!$C$7:$C$1048576,'FC 180'!AX$5)</f>
        <v>0</v>
      </c>
      <c r="AY155" s="174">
        <f>SUMIFS('C. a Pagar'!$G$7:$G$1048576,'C. a Pagar'!$D$7:$D$1048576,'FC 180'!$B155,'C. a Pagar'!$C$7:$C$1048576,'FC 180'!AY$5)</f>
        <v>0</v>
      </c>
      <c r="AZ155" s="174">
        <f>SUMIFS('C. a Pagar'!$G$7:$G$1048576,'C. a Pagar'!$D$7:$D$1048576,'FC 180'!$B155,'C. a Pagar'!$C$7:$C$1048576,'FC 180'!AZ$5)</f>
        <v>0</v>
      </c>
      <c r="BA155" s="174">
        <f>SUMIFS('C. a Pagar'!$G$7:$G$1048576,'C. a Pagar'!$D$7:$D$1048576,'FC 180'!$B155,'C. a Pagar'!$C$7:$C$1048576,'FC 180'!BA$5)</f>
        <v>0</v>
      </c>
      <c r="BB155" s="174">
        <f>SUMIFS('C. a Pagar'!$G$7:$G$1048576,'C. a Pagar'!$D$7:$D$1048576,'FC 180'!$B155,'C. a Pagar'!$C$7:$C$1048576,'FC 180'!BB$5)</f>
        <v>0</v>
      </c>
      <c r="BC155" s="174">
        <f>SUMIFS('C. a Pagar'!$G$7:$G$1048576,'C. a Pagar'!$D$7:$D$1048576,'FC 180'!$B155,'C. a Pagar'!$C$7:$C$1048576,'FC 180'!BC$5)</f>
        <v>0</v>
      </c>
      <c r="BD155" s="174">
        <f>SUMIFS('C. a Pagar'!$G$7:$G$1048576,'C. a Pagar'!$D$7:$D$1048576,'FC 180'!$B155,'C. a Pagar'!$C$7:$C$1048576,'FC 180'!BD$5)</f>
        <v>0</v>
      </c>
      <c r="BE155" s="174">
        <f>SUMIFS('C. a Pagar'!$G$7:$G$1048576,'C. a Pagar'!$D$7:$D$1048576,'FC 180'!$B155,'C. a Pagar'!$C$7:$C$1048576,'FC 180'!BE$5)</f>
        <v>0</v>
      </c>
      <c r="BF155" s="174">
        <f>SUMIFS('C. a Pagar'!$G$7:$G$1048576,'C. a Pagar'!$D$7:$D$1048576,'FC 180'!$B155,'C. a Pagar'!$C$7:$C$1048576,'FC 180'!BF$5)</f>
        <v>0</v>
      </c>
      <c r="BG155" s="174">
        <f>SUMIFS('C. a Pagar'!$G$7:$G$1048576,'C. a Pagar'!$D$7:$D$1048576,'FC 180'!$B155,'C. a Pagar'!$C$7:$C$1048576,'FC 180'!BG$5)</f>
        <v>0</v>
      </c>
      <c r="BH155" s="174">
        <f>SUMIFS('C. a Pagar'!$G$7:$G$1048576,'C. a Pagar'!$D$7:$D$1048576,'FC 180'!$B155,'C. a Pagar'!$C$7:$C$1048576,'FC 180'!BH$5)</f>
        <v>0</v>
      </c>
      <c r="BI155" s="174">
        <f>SUMIFS('C. a Pagar'!$G$7:$G$1048576,'C. a Pagar'!$D$7:$D$1048576,'FC 180'!$B155,'C. a Pagar'!$C$7:$C$1048576,'FC 180'!BI$5)</f>
        <v>0</v>
      </c>
      <c r="BJ155" s="174">
        <f>SUMIFS('C. a Pagar'!$G$7:$G$1048576,'C. a Pagar'!$D$7:$D$1048576,'FC 180'!$B155,'C. a Pagar'!$C$7:$C$1048576,'FC 180'!BJ$5)</f>
        <v>0</v>
      </c>
      <c r="BK155" s="174">
        <f>SUMIFS('C. a Pagar'!$G$7:$G$1048576,'C. a Pagar'!$D$7:$D$1048576,'FC 180'!$B155,'C. a Pagar'!$C$7:$C$1048576,'FC 180'!BK$5)</f>
        <v>0</v>
      </c>
      <c r="BL155" s="174">
        <f>SUMIFS('C. a Pagar'!$G$7:$G$1048576,'C. a Pagar'!$D$7:$D$1048576,'FC 180'!$B155,'C. a Pagar'!$C$7:$C$1048576,'FC 180'!BL$5)</f>
        <v>0</v>
      </c>
      <c r="BM155" s="174">
        <f>SUMIFS('C. a Pagar'!$G$7:$G$1048576,'C. a Pagar'!$D$7:$D$1048576,'FC 180'!$B155,'C. a Pagar'!$C$7:$C$1048576,'FC 180'!BM$5)</f>
        <v>0</v>
      </c>
      <c r="BN155" s="174">
        <f>SUMIFS('C. a Pagar'!$G$7:$G$1048576,'C. a Pagar'!$D$7:$D$1048576,'FC 180'!$B155,'C. a Pagar'!$C$7:$C$1048576,'FC 180'!BN$5)</f>
        <v>0</v>
      </c>
      <c r="BO155" s="176">
        <f t="shared" ref="BO155:BO170" si="213">SUM(AK155:BN155)</f>
        <v>0</v>
      </c>
      <c r="BP155" s="174"/>
      <c r="BQ155" s="174"/>
      <c r="BR155" s="174"/>
      <c r="BS155" s="174"/>
      <c r="BT155" s="174"/>
      <c r="BU155" s="174"/>
      <c r="BV155" s="174"/>
      <c r="BW155" s="174"/>
      <c r="BX155" s="174"/>
      <c r="BY155" s="174"/>
      <c r="BZ155" s="174"/>
      <c r="CA155" s="174"/>
      <c r="CB155" s="174"/>
      <c r="CC155" s="174"/>
      <c r="CD155" s="174"/>
      <c r="CE155" s="174"/>
      <c r="CF155" s="174"/>
      <c r="CG155" s="174"/>
      <c r="CH155" s="174"/>
      <c r="CI155" s="174"/>
      <c r="CJ155" s="174"/>
      <c r="CK155" s="174"/>
      <c r="CL155" s="174"/>
      <c r="CM155" s="174"/>
      <c r="CN155" s="174"/>
      <c r="CO155" s="174"/>
      <c r="CP155" s="174"/>
      <c r="CQ155" s="174"/>
      <c r="CR155" s="174"/>
      <c r="CS155" s="174"/>
      <c r="CT155" s="174"/>
      <c r="CU155" s="176">
        <f t="shared" ref="CU155:CU170" si="214">SUM(BM155:CT155)</f>
        <v>0</v>
      </c>
      <c r="CV155" s="174"/>
      <c r="CW155" s="174"/>
      <c r="CX155" s="174"/>
      <c r="CY155" s="174"/>
      <c r="CZ155" s="174"/>
      <c r="DA155" s="174"/>
      <c r="DB155" s="174"/>
      <c r="DC155" s="174"/>
      <c r="DD155" s="174"/>
      <c r="DE155" s="174"/>
      <c r="DF155" s="174"/>
      <c r="DG155" s="174"/>
      <c r="DH155" s="174"/>
      <c r="DI155" s="174"/>
      <c r="DJ155" s="174"/>
      <c r="DK155" s="174"/>
      <c r="DL155" s="174"/>
      <c r="DM155" s="174"/>
      <c r="DN155" s="174"/>
      <c r="DO155" s="174"/>
      <c r="DP155" s="174"/>
      <c r="DQ155" s="174"/>
      <c r="DR155" s="174"/>
      <c r="DS155" s="174"/>
      <c r="DT155" s="174"/>
      <c r="DU155" s="174"/>
      <c r="DV155" s="174"/>
      <c r="DW155" s="174"/>
      <c r="DX155" s="174"/>
      <c r="DY155" s="174"/>
      <c r="DZ155" s="174"/>
      <c r="EA155" s="176">
        <f t="shared" ref="EA155:EA170" si="215">SUM(CS155:DZ155)</f>
        <v>0</v>
      </c>
      <c r="EB155" s="174"/>
      <c r="EC155" s="174"/>
      <c r="ED155" s="174"/>
      <c r="EE155" s="174"/>
      <c r="EF155" s="174"/>
      <c r="EG155" s="174"/>
      <c r="EH155" s="174"/>
      <c r="EI155" s="174"/>
      <c r="EJ155" s="174"/>
      <c r="EK155" s="174"/>
      <c r="EL155" s="174"/>
      <c r="EM155" s="174"/>
      <c r="EN155" s="174"/>
      <c r="EO155" s="174"/>
      <c r="EP155" s="174"/>
      <c r="EQ155" s="174"/>
      <c r="ER155" s="174"/>
      <c r="ES155" s="174"/>
      <c r="ET155" s="174"/>
      <c r="EU155" s="174"/>
      <c r="EV155" s="174"/>
      <c r="EW155" s="174"/>
      <c r="EX155" s="174"/>
      <c r="EY155" s="174"/>
      <c r="EZ155" s="174"/>
      <c r="FA155" s="174"/>
      <c r="FB155" s="174"/>
      <c r="FC155" s="174"/>
      <c r="FD155" s="176">
        <f t="shared" ref="FD155:FD170" si="216">SUM(DX155:FC155)</f>
        <v>0</v>
      </c>
      <c r="FE155" s="174"/>
      <c r="FF155" s="174"/>
      <c r="FG155" s="174"/>
      <c r="FH155" s="174"/>
      <c r="FI155" s="174"/>
      <c r="FJ155" s="174"/>
      <c r="FK155" s="174"/>
      <c r="FL155" s="174"/>
      <c r="FM155" s="174"/>
      <c r="FN155" s="174"/>
      <c r="FO155" s="174"/>
      <c r="FP155" s="174"/>
      <c r="FQ155" s="174"/>
      <c r="FR155" s="174"/>
      <c r="FS155" s="174"/>
      <c r="FT155" s="174"/>
      <c r="FU155" s="174"/>
      <c r="FV155" s="174"/>
      <c r="FW155" s="174"/>
      <c r="FX155" s="174"/>
      <c r="FY155" s="174"/>
      <c r="FZ155" s="174"/>
      <c r="GA155" s="174"/>
      <c r="GB155" s="174"/>
      <c r="GC155" s="174"/>
      <c r="GD155" s="174"/>
      <c r="GE155" s="174"/>
      <c r="GF155" s="174"/>
      <c r="GG155" s="174"/>
      <c r="GH155" s="174"/>
      <c r="GI155" s="174"/>
      <c r="GJ155" s="176">
        <f t="shared" ref="GJ155:GJ170" si="217">SUM(FE155:GI155)</f>
        <v>0</v>
      </c>
      <c r="GK155" s="174"/>
      <c r="GL155" s="174"/>
      <c r="GM155" s="174"/>
      <c r="GN155" s="174"/>
      <c r="GO155" s="174"/>
      <c r="GP155" s="174"/>
      <c r="GQ155" s="174"/>
      <c r="GR155" s="174"/>
      <c r="GS155" s="174"/>
      <c r="GT155" s="174"/>
      <c r="GU155" s="174"/>
      <c r="GV155" s="174"/>
      <c r="GW155" s="174"/>
      <c r="GX155" s="174"/>
      <c r="GY155" s="174"/>
      <c r="GZ155" s="174"/>
      <c r="HA155" s="174"/>
      <c r="HB155" s="174"/>
      <c r="HC155" s="174"/>
      <c r="HD155" s="174"/>
      <c r="HE155" s="174"/>
      <c r="HF155" s="174"/>
      <c r="HG155" s="174"/>
      <c r="HH155" s="174"/>
      <c r="HI155" s="174"/>
      <c r="HJ155" s="174"/>
      <c r="HK155" s="174"/>
      <c r="HL155" s="174"/>
      <c r="HM155" s="174"/>
      <c r="HN155" s="174"/>
    </row>
    <row r="156" spans="1:222" ht="16.5" hidden="1" outlineLevel="1" thickBot="1" x14ac:dyDescent="0.3">
      <c r="A156" s="53">
        <v>151</v>
      </c>
      <c r="B156" s="56" t="str">
        <f>VLOOKUP(A156,Config!$A$8:$B$176,2,0)</f>
        <v>CUSTAS JUDICIAIS</v>
      </c>
      <c r="C156" s="60"/>
      <c r="D156" s="61"/>
      <c r="E156" s="174">
        <f>SUMIFS('C. a Pagar'!$G$7:$G$1048576,'C. a Pagar'!$D$7:$D$1048576,'FC 180'!$B156,'C. a Pagar'!$C$7:$C$1048576,'FC 180'!E$5)</f>
        <v>0</v>
      </c>
      <c r="F156" s="174">
        <f>SUMIFS('C. a Pagar'!$G$7:$G$1048576,'C. a Pagar'!$D$7:$D$1048576,'FC 180'!$B156,'C. a Pagar'!$C$7:$C$1048576,'FC 180'!F$5)</f>
        <v>0</v>
      </c>
      <c r="G156" s="174">
        <f>SUMIFS('C. a Pagar'!$G$7:$G$1048576,'C. a Pagar'!$D$7:$D$1048576,'FC 180'!$B156,'C. a Pagar'!$C$7:$C$1048576,'FC 180'!G$5)</f>
        <v>0</v>
      </c>
      <c r="H156" s="174">
        <f>SUMIFS('C. a Pagar'!$G$7:$G$1048576,'C. a Pagar'!$D$7:$D$1048576,'FC 180'!$B156,'C. a Pagar'!$C$7:$C$1048576,'FC 180'!H$5)</f>
        <v>0</v>
      </c>
      <c r="I156" s="174">
        <f>SUMIFS('C. a Pagar'!$G$7:$G$1048576,'C. a Pagar'!$D$7:$D$1048576,'FC 180'!$B156,'C. a Pagar'!$C$7:$C$1048576,'FC 180'!I$5)</f>
        <v>0</v>
      </c>
      <c r="J156" s="174">
        <f>SUMIFS('C. a Pagar'!$G$7:$G$1048576,'C. a Pagar'!$D$7:$D$1048576,'FC 180'!$B156,'C. a Pagar'!$C$7:$C$1048576,'FC 180'!J$5)</f>
        <v>0</v>
      </c>
      <c r="K156" s="174">
        <f>SUMIFS('C. a Pagar'!$G$7:$G$1048576,'C. a Pagar'!$D$7:$D$1048576,'FC 180'!$B156,'C. a Pagar'!$C$7:$C$1048576,'FC 180'!K$5)</f>
        <v>0</v>
      </c>
      <c r="L156" s="174">
        <f>SUMIFS('C. a Pagar'!$G$7:$G$1048576,'C. a Pagar'!$D$7:$D$1048576,'FC 180'!$B156,'C. a Pagar'!$C$7:$C$1048576,'FC 180'!L$5)</f>
        <v>0</v>
      </c>
      <c r="M156" s="174">
        <f>SUMIFS('C. a Pagar'!$G$7:$G$1048576,'C. a Pagar'!$D$7:$D$1048576,'FC 180'!$B156,'C. a Pagar'!$C$7:$C$1048576,'FC 180'!M$5)</f>
        <v>0</v>
      </c>
      <c r="N156" s="174">
        <f>SUMIFS('C. a Pagar'!$G$7:$G$1048576,'C. a Pagar'!$D$7:$D$1048576,'FC 180'!$B156,'C. a Pagar'!$C$7:$C$1048576,'FC 180'!N$5)</f>
        <v>0</v>
      </c>
      <c r="O156" s="174">
        <f>SUMIFS('C. a Pagar'!$G$7:$G$1048576,'C. a Pagar'!$D$7:$D$1048576,'FC 180'!$B156,'C. a Pagar'!$C$7:$C$1048576,'FC 180'!O$5)</f>
        <v>0</v>
      </c>
      <c r="P156" s="174">
        <f>SUMIFS('C. a Pagar'!$G$7:$G$1048576,'C. a Pagar'!$D$7:$D$1048576,'FC 180'!$B156,'C. a Pagar'!$C$7:$C$1048576,'FC 180'!P$5)</f>
        <v>0</v>
      </c>
      <c r="Q156" s="174">
        <f>SUMIFS('C. a Pagar'!$G$7:$G$1048576,'C. a Pagar'!$D$7:$D$1048576,'FC 180'!$B156,'C. a Pagar'!$C$7:$C$1048576,'FC 180'!Q$5)</f>
        <v>0</v>
      </c>
      <c r="R156" s="174">
        <f>SUMIFS('C. a Pagar'!$G$7:$G$1048576,'C. a Pagar'!$D$7:$D$1048576,'FC 180'!$B156,'C. a Pagar'!$C$7:$C$1048576,'FC 180'!R$5)</f>
        <v>0</v>
      </c>
      <c r="S156" s="174">
        <f>SUMIFS('C. a Pagar'!$G$7:$G$1048576,'C. a Pagar'!$D$7:$D$1048576,'FC 180'!$B156,'C. a Pagar'!$C$7:$C$1048576,'FC 180'!S$5)</f>
        <v>0</v>
      </c>
      <c r="T156" s="174">
        <f>SUMIFS('C. a Pagar'!$G$7:$G$1048576,'C. a Pagar'!$D$7:$D$1048576,'FC 180'!$B156,'C. a Pagar'!$C$7:$C$1048576,'FC 180'!T$5)</f>
        <v>0</v>
      </c>
      <c r="U156" s="174">
        <f>SUMIFS('C. a Pagar'!$G$7:$G$1048576,'C. a Pagar'!$D$7:$D$1048576,'FC 180'!$B156,'C. a Pagar'!$C$7:$C$1048576,'FC 180'!U$5)</f>
        <v>0</v>
      </c>
      <c r="V156" s="174">
        <f>SUMIFS('C. a Pagar'!$G$7:$G$1048576,'C. a Pagar'!$D$7:$D$1048576,'FC 180'!$B156,'C. a Pagar'!$C$7:$C$1048576,'FC 180'!V$5)</f>
        <v>0</v>
      </c>
      <c r="W156" s="174">
        <f>SUMIFS('C. a Pagar'!$G$7:$G$1048576,'C. a Pagar'!$D$7:$D$1048576,'FC 180'!$B156,'C. a Pagar'!$C$7:$C$1048576,'FC 180'!W$5)</f>
        <v>0</v>
      </c>
      <c r="X156" s="174">
        <f>SUMIFS('C. a Pagar'!$G$7:$G$1048576,'C. a Pagar'!$D$7:$D$1048576,'FC 180'!$B156,'C. a Pagar'!$C$7:$C$1048576,'FC 180'!X$5)</f>
        <v>0</v>
      </c>
      <c r="Y156" s="174">
        <f>SUMIFS('C. a Pagar'!$G$7:$G$1048576,'C. a Pagar'!$D$7:$D$1048576,'FC 180'!$B156,'C. a Pagar'!$C$7:$C$1048576,'FC 180'!Y$5)</f>
        <v>0</v>
      </c>
      <c r="Z156" s="174">
        <f>SUMIFS('C. a Pagar'!$G$7:$G$1048576,'C. a Pagar'!$D$7:$D$1048576,'FC 180'!$B156,'C. a Pagar'!$C$7:$C$1048576,'FC 180'!Z$5)</f>
        <v>0</v>
      </c>
      <c r="AA156" s="174">
        <f>SUMIFS('C. a Pagar'!$G$7:$G$1048576,'C. a Pagar'!$D$7:$D$1048576,'FC 180'!$B156,'C. a Pagar'!$C$7:$C$1048576,'FC 180'!AA$5)</f>
        <v>0</v>
      </c>
      <c r="AB156" s="174">
        <f>SUMIFS('C. a Pagar'!$G$7:$G$1048576,'C. a Pagar'!$D$7:$D$1048576,'FC 180'!$B156,'C. a Pagar'!$C$7:$C$1048576,'FC 180'!AB$5)</f>
        <v>0</v>
      </c>
      <c r="AC156" s="174">
        <f>SUMIFS('C. a Pagar'!$G$7:$G$1048576,'C. a Pagar'!$D$7:$D$1048576,'FC 180'!$B156,'C. a Pagar'!$C$7:$C$1048576,'FC 180'!AC$5)</f>
        <v>0</v>
      </c>
      <c r="AD156" s="174">
        <f>SUMIFS('C. a Pagar'!$G$7:$G$1048576,'C. a Pagar'!$D$7:$D$1048576,'FC 180'!$B156,'C. a Pagar'!$C$7:$C$1048576,'FC 180'!AD$5)</f>
        <v>0</v>
      </c>
      <c r="AE156" s="174">
        <f>SUMIFS('C. a Pagar'!$G$7:$G$1048576,'C. a Pagar'!$D$7:$D$1048576,'FC 180'!$B156,'C. a Pagar'!$C$7:$C$1048576,'FC 180'!AE$5)</f>
        <v>0</v>
      </c>
      <c r="AF156" s="174">
        <f>SUMIFS('C. a Pagar'!$G$7:$G$1048576,'C. a Pagar'!$D$7:$D$1048576,'FC 180'!$B156,'C. a Pagar'!$C$7:$C$1048576,'FC 180'!AF$5)</f>
        <v>0</v>
      </c>
      <c r="AG156" s="174">
        <f>SUMIFS('C. a Pagar'!$G$7:$G$1048576,'C. a Pagar'!$D$7:$D$1048576,'FC 180'!$B156,'C. a Pagar'!$C$7:$C$1048576,'FC 180'!AG$5)</f>
        <v>0</v>
      </c>
      <c r="AH156" s="174">
        <f>SUMIFS('C. a Pagar'!$G$7:$G$1048576,'C. a Pagar'!$D$7:$D$1048576,'FC 180'!$B156,'C. a Pagar'!$C$7:$C$1048576,'FC 180'!AH$5)</f>
        <v>0</v>
      </c>
      <c r="AI156" s="174">
        <f>SUMIFS('C. a Pagar'!$G$7:$G$1048576,'C. a Pagar'!$D$7:$D$1048576,'FC 180'!$B156,'C. a Pagar'!$C$7:$C$1048576,'FC 180'!AI$5)</f>
        <v>0</v>
      </c>
      <c r="AJ156" s="175">
        <f t="shared" si="212"/>
        <v>0</v>
      </c>
      <c r="AK156" s="174">
        <f>SUMIFS('C. a Pagar'!$G$7:$G$1048576,'C. a Pagar'!$D$7:$D$1048576,'FC 180'!$B156,'C. a Pagar'!$C$7:$C$1048576,'FC 180'!AK$5)</f>
        <v>0</v>
      </c>
      <c r="AL156" s="174">
        <f>SUMIFS('C. a Pagar'!$G$7:$G$1048576,'C. a Pagar'!$D$7:$D$1048576,'FC 180'!$B156,'C. a Pagar'!$C$7:$C$1048576,'FC 180'!AL$5)</f>
        <v>0</v>
      </c>
      <c r="AM156" s="174">
        <f>SUMIFS('C. a Pagar'!$G$7:$G$1048576,'C. a Pagar'!$D$7:$D$1048576,'FC 180'!$B156,'C. a Pagar'!$C$7:$C$1048576,'FC 180'!AM$5)</f>
        <v>0</v>
      </c>
      <c r="AN156" s="174">
        <f>SUMIFS('C. a Pagar'!$G$7:$G$1048576,'C. a Pagar'!$D$7:$D$1048576,'FC 180'!$B156,'C. a Pagar'!$C$7:$C$1048576,'FC 180'!AN$5)</f>
        <v>0</v>
      </c>
      <c r="AO156" s="174">
        <f>SUMIFS('C. a Pagar'!$G$7:$G$1048576,'C. a Pagar'!$D$7:$D$1048576,'FC 180'!$B156,'C. a Pagar'!$C$7:$C$1048576,'FC 180'!AO$5)</f>
        <v>0</v>
      </c>
      <c r="AP156" s="174">
        <f>SUMIFS('C. a Pagar'!$G$7:$G$1048576,'C. a Pagar'!$D$7:$D$1048576,'FC 180'!$B156,'C. a Pagar'!$C$7:$C$1048576,'FC 180'!AP$5)</f>
        <v>0</v>
      </c>
      <c r="AQ156" s="174">
        <f>SUMIFS('C. a Pagar'!$G$7:$G$1048576,'C. a Pagar'!$D$7:$D$1048576,'FC 180'!$B156,'C. a Pagar'!$C$7:$C$1048576,'FC 180'!AQ$5)</f>
        <v>0</v>
      </c>
      <c r="AR156" s="174">
        <f>SUMIFS('C. a Pagar'!$G$7:$G$1048576,'C. a Pagar'!$D$7:$D$1048576,'FC 180'!$B156,'C. a Pagar'!$C$7:$C$1048576,'FC 180'!AR$5)</f>
        <v>0</v>
      </c>
      <c r="AS156" s="174">
        <f>SUMIFS('C. a Pagar'!$G$7:$G$1048576,'C. a Pagar'!$D$7:$D$1048576,'FC 180'!$B156,'C. a Pagar'!$C$7:$C$1048576,'FC 180'!AS$5)</f>
        <v>0</v>
      </c>
      <c r="AT156" s="174">
        <f>SUMIFS('C. a Pagar'!$G$7:$G$1048576,'C. a Pagar'!$D$7:$D$1048576,'FC 180'!$B156,'C. a Pagar'!$C$7:$C$1048576,'FC 180'!AT$5)</f>
        <v>0</v>
      </c>
      <c r="AU156" s="174">
        <f>SUMIFS('C. a Pagar'!$G$7:$G$1048576,'C. a Pagar'!$D$7:$D$1048576,'FC 180'!$B156,'C. a Pagar'!$C$7:$C$1048576,'FC 180'!AU$5)</f>
        <v>0</v>
      </c>
      <c r="AV156" s="174">
        <f>SUMIFS('C. a Pagar'!$G$7:$G$1048576,'C. a Pagar'!$D$7:$D$1048576,'FC 180'!$B156,'C. a Pagar'!$C$7:$C$1048576,'FC 180'!AV$5)</f>
        <v>0</v>
      </c>
      <c r="AW156" s="174">
        <f>SUMIFS('C. a Pagar'!$G$7:$G$1048576,'C. a Pagar'!$D$7:$D$1048576,'FC 180'!$B156,'C. a Pagar'!$C$7:$C$1048576,'FC 180'!AW$5)</f>
        <v>0</v>
      </c>
      <c r="AX156" s="174">
        <f>SUMIFS('C. a Pagar'!$G$7:$G$1048576,'C. a Pagar'!$D$7:$D$1048576,'FC 180'!$B156,'C. a Pagar'!$C$7:$C$1048576,'FC 180'!AX$5)</f>
        <v>0</v>
      </c>
      <c r="AY156" s="174">
        <f>SUMIFS('C. a Pagar'!$G$7:$G$1048576,'C. a Pagar'!$D$7:$D$1048576,'FC 180'!$B156,'C. a Pagar'!$C$7:$C$1048576,'FC 180'!AY$5)</f>
        <v>0</v>
      </c>
      <c r="AZ156" s="174">
        <f>SUMIFS('C. a Pagar'!$G$7:$G$1048576,'C. a Pagar'!$D$7:$D$1048576,'FC 180'!$B156,'C. a Pagar'!$C$7:$C$1048576,'FC 180'!AZ$5)</f>
        <v>0</v>
      </c>
      <c r="BA156" s="174">
        <f>SUMIFS('C. a Pagar'!$G$7:$G$1048576,'C. a Pagar'!$D$7:$D$1048576,'FC 180'!$B156,'C. a Pagar'!$C$7:$C$1048576,'FC 180'!BA$5)</f>
        <v>0</v>
      </c>
      <c r="BB156" s="174">
        <f>SUMIFS('C. a Pagar'!$G$7:$G$1048576,'C. a Pagar'!$D$7:$D$1048576,'FC 180'!$B156,'C. a Pagar'!$C$7:$C$1048576,'FC 180'!BB$5)</f>
        <v>0</v>
      </c>
      <c r="BC156" s="174">
        <f>SUMIFS('C. a Pagar'!$G$7:$G$1048576,'C. a Pagar'!$D$7:$D$1048576,'FC 180'!$B156,'C. a Pagar'!$C$7:$C$1048576,'FC 180'!BC$5)</f>
        <v>0</v>
      </c>
      <c r="BD156" s="174">
        <f>SUMIFS('C. a Pagar'!$G$7:$G$1048576,'C. a Pagar'!$D$7:$D$1048576,'FC 180'!$B156,'C. a Pagar'!$C$7:$C$1048576,'FC 180'!BD$5)</f>
        <v>0</v>
      </c>
      <c r="BE156" s="174">
        <f>SUMIFS('C. a Pagar'!$G$7:$G$1048576,'C. a Pagar'!$D$7:$D$1048576,'FC 180'!$B156,'C. a Pagar'!$C$7:$C$1048576,'FC 180'!BE$5)</f>
        <v>0</v>
      </c>
      <c r="BF156" s="174">
        <f>SUMIFS('C. a Pagar'!$G$7:$G$1048576,'C. a Pagar'!$D$7:$D$1048576,'FC 180'!$B156,'C. a Pagar'!$C$7:$C$1048576,'FC 180'!BF$5)</f>
        <v>0</v>
      </c>
      <c r="BG156" s="174">
        <f>SUMIFS('C. a Pagar'!$G$7:$G$1048576,'C. a Pagar'!$D$7:$D$1048576,'FC 180'!$B156,'C. a Pagar'!$C$7:$C$1048576,'FC 180'!BG$5)</f>
        <v>0</v>
      </c>
      <c r="BH156" s="174">
        <f>SUMIFS('C. a Pagar'!$G$7:$G$1048576,'C. a Pagar'!$D$7:$D$1048576,'FC 180'!$B156,'C. a Pagar'!$C$7:$C$1048576,'FC 180'!BH$5)</f>
        <v>0</v>
      </c>
      <c r="BI156" s="174">
        <f>SUMIFS('C. a Pagar'!$G$7:$G$1048576,'C. a Pagar'!$D$7:$D$1048576,'FC 180'!$B156,'C. a Pagar'!$C$7:$C$1048576,'FC 180'!BI$5)</f>
        <v>0</v>
      </c>
      <c r="BJ156" s="174">
        <f>SUMIFS('C. a Pagar'!$G$7:$G$1048576,'C. a Pagar'!$D$7:$D$1048576,'FC 180'!$B156,'C. a Pagar'!$C$7:$C$1048576,'FC 180'!BJ$5)</f>
        <v>0</v>
      </c>
      <c r="BK156" s="174">
        <f>SUMIFS('C. a Pagar'!$G$7:$G$1048576,'C. a Pagar'!$D$7:$D$1048576,'FC 180'!$B156,'C. a Pagar'!$C$7:$C$1048576,'FC 180'!BK$5)</f>
        <v>0</v>
      </c>
      <c r="BL156" s="174">
        <f>SUMIFS('C. a Pagar'!$G$7:$G$1048576,'C. a Pagar'!$D$7:$D$1048576,'FC 180'!$B156,'C. a Pagar'!$C$7:$C$1048576,'FC 180'!BL$5)</f>
        <v>0</v>
      </c>
      <c r="BM156" s="174">
        <f>SUMIFS('C. a Pagar'!$G$7:$G$1048576,'C. a Pagar'!$D$7:$D$1048576,'FC 180'!$B156,'C. a Pagar'!$C$7:$C$1048576,'FC 180'!BM$5)</f>
        <v>0</v>
      </c>
      <c r="BN156" s="174">
        <f>SUMIFS('C. a Pagar'!$G$7:$G$1048576,'C. a Pagar'!$D$7:$D$1048576,'FC 180'!$B156,'C. a Pagar'!$C$7:$C$1048576,'FC 180'!BN$5)</f>
        <v>0</v>
      </c>
      <c r="BO156" s="175">
        <f t="shared" si="213"/>
        <v>0</v>
      </c>
      <c r="BP156" s="174"/>
      <c r="BQ156" s="174"/>
      <c r="BR156" s="174"/>
      <c r="BS156" s="174"/>
      <c r="BT156" s="174"/>
      <c r="BU156" s="174"/>
      <c r="BV156" s="174"/>
      <c r="BW156" s="174"/>
      <c r="BX156" s="174"/>
      <c r="BY156" s="174"/>
      <c r="BZ156" s="174"/>
      <c r="CA156" s="174"/>
      <c r="CB156" s="174"/>
      <c r="CC156" s="174"/>
      <c r="CD156" s="174"/>
      <c r="CE156" s="174"/>
      <c r="CF156" s="174"/>
      <c r="CG156" s="174"/>
      <c r="CH156" s="174"/>
      <c r="CI156" s="174"/>
      <c r="CJ156" s="174"/>
      <c r="CK156" s="174"/>
      <c r="CL156" s="174"/>
      <c r="CM156" s="174"/>
      <c r="CN156" s="174"/>
      <c r="CO156" s="174"/>
      <c r="CP156" s="174"/>
      <c r="CQ156" s="174"/>
      <c r="CR156" s="174"/>
      <c r="CS156" s="174"/>
      <c r="CT156" s="174"/>
      <c r="CU156" s="175">
        <f t="shared" si="214"/>
        <v>0</v>
      </c>
      <c r="CV156" s="174"/>
      <c r="CW156" s="174"/>
      <c r="CX156" s="174"/>
      <c r="CY156" s="174"/>
      <c r="CZ156" s="174"/>
      <c r="DA156" s="174"/>
      <c r="DB156" s="174"/>
      <c r="DC156" s="174"/>
      <c r="DD156" s="174"/>
      <c r="DE156" s="174"/>
      <c r="DF156" s="174"/>
      <c r="DG156" s="174"/>
      <c r="DH156" s="174"/>
      <c r="DI156" s="174"/>
      <c r="DJ156" s="174"/>
      <c r="DK156" s="174"/>
      <c r="DL156" s="174"/>
      <c r="DM156" s="174"/>
      <c r="DN156" s="174"/>
      <c r="DO156" s="174"/>
      <c r="DP156" s="174"/>
      <c r="DQ156" s="174"/>
      <c r="DR156" s="174"/>
      <c r="DS156" s="174"/>
      <c r="DT156" s="174"/>
      <c r="DU156" s="174"/>
      <c r="DV156" s="174"/>
      <c r="DW156" s="174"/>
      <c r="DX156" s="174"/>
      <c r="DY156" s="174"/>
      <c r="DZ156" s="174"/>
      <c r="EA156" s="175">
        <f t="shared" si="215"/>
        <v>0</v>
      </c>
      <c r="EB156" s="174"/>
      <c r="EC156" s="174"/>
      <c r="ED156" s="174"/>
      <c r="EE156" s="174"/>
      <c r="EF156" s="174"/>
      <c r="EG156" s="174"/>
      <c r="EH156" s="174"/>
      <c r="EI156" s="174"/>
      <c r="EJ156" s="174"/>
      <c r="EK156" s="174"/>
      <c r="EL156" s="174"/>
      <c r="EM156" s="174"/>
      <c r="EN156" s="174"/>
      <c r="EO156" s="174"/>
      <c r="EP156" s="174"/>
      <c r="EQ156" s="174"/>
      <c r="ER156" s="174"/>
      <c r="ES156" s="174"/>
      <c r="ET156" s="174"/>
      <c r="EU156" s="174"/>
      <c r="EV156" s="174"/>
      <c r="EW156" s="174"/>
      <c r="EX156" s="174"/>
      <c r="EY156" s="174"/>
      <c r="EZ156" s="174"/>
      <c r="FA156" s="174"/>
      <c r="FB156" s="174"/>
      <c r="FC156" s="174"/>
      <c r="FD156" s="175">
        <f t="shared" si="216"/>
        <v>0</v>
      </c>
      <c r="FE156" s="174"/>
      <c r="FF156" s="174"/>
      <c r="FG156" s="174"/>
      <c r="FH156" s="174"/>
      <c r="FI156" s="174"/>
      <c r="FJ156" s="174"/>
      <c r="FK156" s="174"/>
      <c r="FL156" s="174"/>
      <c r="FM156" s="174"/>
      <c r="FN156" s="174"/>
      <c r="FO156" s="174"/>
      <c r="FP156" s="174"/>
      <c r="FQ156" s="174"/>
      <c r="FR156" s="174"/>
      <c r="FS156" s="174"/>
      <c r="FT156" s="174"/>
      <c r="FU156" s="174"/>
      <c r="FV156" s="174"/>
      <c r="FW156" s="174"/>
      <c r="FX156" s="174"/>
      <c r="FY156" s="174"/>
      <c r="FZ156" s="174"/>
      <c r="GA156" s="174"/>
      <c r="GB156" s="174"/>
      <c r="GC156" s="174"/>
      <c r="GD156" s="174"/>
      <c r="GE156" s="174"/>
      <c r="GF156" s="174"/>
      <c r="GG156" s="174"/>
      <c r="GH156" s="174"/>
      <c r="GI156" s="174"/>
      <c r="GJ156" s="175">
        <f t="shared" si="217"/>
        <v>0</v>
      </c>
      <c r="GK156" s="174"/>
      <c r="GL156" s="174"/>
      <c r="GM156" s="174"/>
      <c r="GN156" s="174"/>
      <c r="GO156" s="174"/>
      <c r="GP156" s="174"/>
      <c r="GQ156" s="174"/>
      <c r="GR156" s="174"/>
      <c r="GS156" s="174"/>
      <c r="GT156" s="174"/>
      <c r="GU156" s="174"/>
      <c r="GV156" s="174"/>
      <c r="GW156" s="174"/>
      <c r="GX156" s="174"/>
      <c r="GY156" s="174"/>
      <c r="GZ156" s="174"/>
      <c r="HA156" s="174"/>
      <c r="HB156" s="174"/>
      <c r="HC156" s="174"/>
      <c r="HD156" s="174"/>
      <c r="HE156" s="174"/>
      <c r="HF156" s="174"/>
      <c r="HG156" s="174"/>
      <c r="HH156" s="174"/>
      <c r="HI156" s="174"/>
      <c r="HJ156" s="174"/>
      <c r="HK156" s="174"/>
      <c r="HL156" s="174"/>
      <c r="HM156" s="174"/>
      <c r="HN156" s="174"/>
    </row>
    <row r="157" spans="1:222" ht="16.5" hidden="1" outlineLevel="1" thickBot="1" x14ac:dyDescent="0.3">
      <c r="A157" s="53">
        <v>152</v>
      </c>
      <c r="B157" s="56" t="str">
        <f>VLOOKUP(A157,Config!$A$8:$B$176,2,0)</f>
        <v>DESÁGIO FOMENTO</v>
      </c>
      <c r="C157" s="60"/>
      <c r="D157" s="61"/>
      <c r="E157" s="174">
        <f>SUMIFS('C. a Pagar'!$G$7:$G$1048576,'C. a Pagar'!$D$7:$D$1048576,'FC 180'!$B157,'C. a Pagar'!$C$7:$C$1048576,'FC 180'!E$5)</f>
        <v>0</v>
      </c>
      <c r="F157" s="174">
        <f>SUMIFS('C. a Pagar'!$G$7:$G$1048576,'C. a Pagar'!$D$7:$D$1048576,'FC 180'!$B157,'C. a Pagar'!$C$7:$C$1048576,'FC 180'!F$5)</f>
        <v>0</v>
      </c>
      <c r="G157" s="174">
        <f>SUMIFS('C. a Pagar'!$G$7:$G$1048576,'C. a Pagar'!$D$7:$D$1048576,'FC 180'!$B157,'C. a Pagar'!$C$7:$C$1048576,'FC 180'!G$5)</f>
        <v>0</v>
      </c>
      <c r="H157" s="174">
        <f>SUMIFS('C. a Pagar'!$G$7:$G$1048576,'C. a Pagar'!$D$7:$D$1048576,'FC 180'!$B157,'C. a Pagar'!$C$7:$C$1048576,'FC 180'!H$5)</f>
        <v>0</v>
      </c>
      <c r="I157" s="174">
        <f>SUMIFS('C. a Pagar'!$G$7:$G$1048576,'C. a Pagar'!$D$7:$D$1048576,'FC 180'!$B157,'C. a Pagar'!$C$7:$C$1048576,'FC 180'!I$5)</f>
        <v>0</v>
      </c>
      <c r="J157" s="174">
        <f>SUMIFS('C. a Pagar'!$G$7:$G$1048576,'C. a Pagar'!$D$7:$D$1048576,'FC 180'!$B157,'C. a Pagar'!$C$7:$C$1048576,'FC 180'!J$5)</f>
        <v>0</v>
      </c>
      <c r="K157" s="174">
        <f>SUMIFS('C. a Pagar'!$G$7:$G$1048576,'C. a Pagar'!$D$7:$D$1048576,'FC 180'!$B157,'C. a Pagar'!$C$7:$C$1048576,'FC 180'!K$5)</f>
        <v>0</v>
      </c>
      <c r="L157" s="174">
        <f>SUMIFS('C. a Pagar'!$G$7:$G$1048576,'C. a Pagar'!$D$7:$D$1048576,'FC 180'!$B157,'C. a Pagar'!$C$7:$C$1048576,'FC 180'!L$5)</f>
        <v>0</v>
      </c>
      <c r="M157" s="174">
        <f>SUMIFS('C. a Pagar'!$G$7:$G$1048576,'C. a Pagar'!$D$7:$D$1048576,'FC 180'!$B157,'C. a Pagar'!$C$7:$C$1048576,'FC 180'!M$5)</f>
        <v>0</v>
      </c>
      <c r="N157" s="174">
        <f>SUMIFS('C. a Pagar'!$G$7:$G$1048576,'C. a Pagar'!$D$7:$D$1048576,'FC 180'!$B157,'C. a Pagar'!$C$7:$C$1048576,'FC 180'!N$5)</f>
        <v>0</v>
      </c>
      <c r="O157" s="174">
        <f>SUMIFS('C. a Pagar'!$G$7:$G$1048576,'C. a Pagar'!$D$7:$D$1048576,'FC 180'!$B157,'C. a Pagar'!$C$7:$C$1048576,'FC 180'!O$5)</f>
        <v>0</v>
      </c>
      <c r="P157" s="174">
        <f>SUMIFS('C. a Pagar'!$G$7:$G$1048576,'C. a Pagar'!$D$7:$D$1048576,'FC 180'!$B157,'C. a Pagar'!$C$7:$C$1048576,'FC 180'!P$5)</f>
        <v>0</v>
      </c>
      <c r="Q157" s="174">
        <f>SUMIFS('C. a Pagar'!$G$7:$G$1048576,'C. a Pagar'!$D$7:$D$1048576,'FC 180'!$B157,'C. a Pagar'!$C$7:$C$1048576,'FC 180'!Q$5)</f>
        <v>0</v>
      </c>
      <c r="R157" s="174">
        <f>SUMIFS('C. a Pagar'!$G$7:$G$1048576,'C. a Pagar'!$D$7:$D$1048576,'FC 180'!$B157,'C. a Pagar'!$C$7:$C$1048576,'FC 180'!R$5)</f>
        <v>0</v>
      </c>
      <c r="S157" s="174">
        <f>SUMIFS('C. a Pagar'!$G$7:$G$1048576,'C. a Pagar'!$D$7:$D$1048576,'FC 180'!$B157,'C. a Pagar'!$C$7:$C$1048576,'FC 180'!S$5)</f>
        <v>0</v>
      </c>
      <c r="T157" s="174">
        <f>SUMIFS('C. a Pagar'!$G$7:$G$1048576,'C. a Pagar'!$D$7:$D$1048576,'FC 180'!$B157,'C. a Pagar'!$C$7:$C$1048576,'FC 180'!T$5)</f>
        <v>0</v>
      </c>
      <c r="U157" s="174">
        <f>SUMIFS('C. a Pagar'!$G$7:$G$1048576,'C. a Pagar'!$D$7:$D$1048576,'FC 180'!$B157,'C. a Pagar'!$C$7:$C$1048576,'FC 180'!U$5)</f>
        <v>0</v>
      </c>
      <c r="V157" s="174">
        <f>SUMIFS('C. a Pagar'!$G$7:$G$1048576,'C. a Pagar'!$D$7:$D$1048576,'FC 180'!$B157,'C. a Pagar'!$C$7:$C$1048576,'FC 180'!V$5)</f>
        <v>0</v>
      </c>
      <c r="W157" s="174">
        <f>SUMIFS('C. a Pagar'!$G$7:$G$1048576,'C. a Pagar'!$D$7:$D$1048576,'FC 180'!$B157,'C. a Pagar'!$C$7:$C$1048576,'FC 180'!W$5)</f>
        <v>0</v>
      </c>
      <c r="X157" s="174">
        <f>SUMIFS('C. a Pagar'!$G$7:$G$1048576,'C. a Pagar'!$D$7:$D$1048576,'FC 180'!$B157,'C. a Pagar'!$C$7:$C$1048576,'FC 180'!X$5)</f>
        <v>0</v>
      </c>
      <c r="Y157" s="174">
        <f>SUMIFS('C. a Pagar'!$G$7:$G$1048576,'C. a Pagar'!$D$7:$D$1048576,'FC 180'!$B157,'C. a Pagar'!$C$7:$C$1048576,'FC 180'!Y$5)</f>
        <v>0</v>
      </c>
      <c r="Z157" s="174">
        <f>SUMIFS('C. a Pagar'!$G$7:$G$1048576,'C. a Pagar'!$D$7:$D$1048576,'FC 180'!$B157,'C. a Pagar'!$C$7:$C$1048576,'FC 180'!Z$5)</f>
        <v>0</v>
      </c>
      <c r="AA157" s="174">
        <f>SUMIFS('C. a Pagar'!$G$7:$G$1048576,'C. a Pagar'!$D$7:$D$1048576,'FC 180'!$B157,'C. a Pagar'!$C$7:$C$1048576,'FC 180'!AA$5)</f>
        <v>0</v>
      </c>
      <c r="AB157" s="174">
        <f>SUMIFS('C. a Pagar'!$G$7:$G$1048576,'C. a Pagar'!$D$7:$D$1048576,'FC 180'!$B157,'C. a Pagar'!$C$7:$C$1048576,'FC 180'!AB$5)</f>
        <v>0</v>
      </c>
      <c r="AC157" s="174">
        <f>SUMIFS('C. a Pagar'!$G$7:$G$1048576,'C. a Pagar'!$D$7:$D$1048576,'FC 180'!$B157,'C. a Pagar'!$C$7:$C$1048576,'FC 180'!AC$5)</f>
        <v>0</v>
      </c>
      <c r="AD157" s="174">
        <f>SUMIFS('C. a Pagar'!$G$7:$G$1048576,'C. a Pagar'!$D$7:$D$1048576,'FC 180'!$B157,'C. a Pagar'!$C$7:$C$1048576,'FC 180'!AD$5)</f>
        <v>0</v>
      </c>
      <c r="AE157" s="174">
        <f>SUMIFS('C. a Pagar'!$G$7:$G$1048576,'C. a Pagar'!$D$7:$D$1048576,'FC 180'!$B157,'C. a Pagar'!$C$7:$C$1048576,'FC 180'!AE$5)</f>
        <v>0</v>
      </c>
      <c r="AF157" s="174">
        <f>SUMIFS('C. a Pagar'!$G$7:$G$1048576,'C. a Pagar'!$D$7:$D$1048576,'FC 180'!$B157,'C. a Pagar'!$C$7:$C$1048576,'FC 180'!AF$5)</f>
        <v>0</v>
      </c>
      <c r="AG157" s="174">
        <f>SUMIFS('C. a Pagar'!$G$7:$G$1048576,'C. a Pagar'!$D$7:$D$1048576,'FC 180'!$B157,'C. a Pagar'!$C$7:$C$1048576,'FC 180'!AG$5)</f>
        <v>0</v>
      </c>
      <c r="AH157" s="174">
        <f>SUMIFS('C. a Pagar'!$G$7:$G$1048576,'C. a Pagar'!$D$7:$D$1048576,'FC 180'!$B157,'C. a Pagar'!$C$7:$C$1048576,'FC 180'!AH$5)</f>
        <v>0</v>
      </c>
      <c r="AI157" s="174">
        <f>SUMIFS('C. a Pagar'!$G$7:$G$1048576,'C. a Pagar'!$D$7:$D$1048576,'FC 180'!$B157,'C. a Pagar'!$C$7:$C$1048576,'FC 180'!AI$5)</f>
        <v>0</v>
      </c>
      <c r="AJ157" s="175">
        <f t="shared" si="212"/>
        <v>0</v>
      </c>
      <c r="AK157" s="174">
        <f>SUMIFS('C. a Pagar'!$G$7:$G$1048576,'C. a Pagar'!$D$7:$D$1048576,'FC 180'!$B157,'C. a Pagar'!$C$7:$C$1048576,'FC 180'!AK$5)</f>
        <v>0</v>
      </c>
      <c r="AL157" s="174">
        <f>SUMIFS('C. a Pagar'!$G$7:$G$1048576,'C. a Pagar'!$D$7:$D$1048576,'FC 180'!$B157,'C. a Pagar'!$C$7:$C$1048576,'FC 180'!AL$5)</f>
        <v>0</v>
      </c>
      <c r="AM157" s="174">
        <f>SUMIFS('C. a Pagar'!$G$7:$G$1048576,'C. a Pagar'!$D$7:$D$1048576,'FC 180'!$B157,'C. a Pagar'!$C$7:$C$1048576,'FC 180'!AM$5)</f>
        <v>0</v>
      </c>
      <c r="AN157" s="174">
        <f>SUMIFS('C. a Pagar'!$G$7:$G$1048576,'C. a Pagar'!$D$7:$D$1048576,'FC 180'!$B157,'C. a Pagar'!$C$7:$C$1048576,'FC 180'!AN$5)</f>
        <v>0</v>
      </c>
      <c r="AO157" s="174">
        <f>SUMIFS('C. a Pagar'!$G$7:$G$1048576,'C. a Pagar'!$D$7:$D$1048576,'FC 180'!$B157,'C. a Pagar'!$C$7:$C$1048576,'FC 180'!AO$5)</f>
        <v>0</v>
      </c>
      <c r="AP157" s="174">
        <f>SUMIFS('C. a Pagar'!$G$7:$G$1048576,'C. a Pagar'!$D$7:$D$1048576,'FC 180'!$B157,'C. a Pagar'!$C$7:$C$1048576,'FC 180'!AP$5)</f>
        <v>0</v>
      </c>
      <c r="AQ157" s="174">
        <f>SUMIFS('C. a Pagar'!$G$7:$G$1048576,'C. a Pagar'!$D$7:$D$1048576,'FC 180'!$B157,'C. a Pagar'!$C$7:$C$1048576,'FC 180'!AQ$5)</f>
        <v>5000</v>
      </c>
      <c r="AR157" s="174">
        <f>SUMIFS('C. a Pagar'!$G$7:$G$1048576,'C. a Pagar'!$D$7:$D$1048576,'FC 180'!$B157,'C. a Pagar'!$C$7:$C$1048576,'FC 180'!AR$5)</f>
        <v>0</v>
      </c>
      <c r="AS157" s="174">
        <f>SUMIFS('C. a Pagar'!$G$7:$G$1048576,'C. a Pagar'!$D$7:$D$1048576,'FC 180'!$B157,'C. a Pagar'!$C$7:$C$1048576,'FC 180'!AS$5)</f>
        <v>0</v>
      </c>
      <c r="AT157" s="174">
        <f>SUMIFS('C. a Pagar'!$G$7:$G$1048576,'C. a Pagar'!$D$7:$D$1048576,'FC 180'!$B157,'C. a Pagar'!$C$7:$C$1048576,'FC 180'!AT$5)</f>
        <v>0</v>
      </c>
      <c r="AU157" s="174">
        <f>SUMIFS('C. a Pagar'!$G$7:$G$1048576,'C. a Pagar'!$D$7:$D$1048576,'FC 180'!$B157,'C. a Pagar'!$C$7:$C$1048576,'FC 180'!AU$5)</f>
        <v>0</v>
      </c>
      <c r="AV157" s="174">
        <f>SUMIFS('C. a Pagar'!$G$7:$G$1048576,'C. a Pagar'!$D$7:$D$1048576,'FC 180'!$B157,'C. a Pagar'!$C$7:$C$1048576,'FC 180'!AV$5)</f>
        <v>0</v>
      </c>
      <c r="AW157" s="174">
        <f>SUMIFS('C. a Pagar'!$G$7:$G$1048576,'C. a Pagar'!$D$7:$D$1048576,'FC 180'!$B157,'C. a Pagar'!$C$7:$C$1048576,'FC 180'!AW$5)</f>
        <v>0</v>
      </c>
      <c r="AX157" s="174">
        <f>SUMIFS('C. a Pagar'!$G$7:$G$1048576,'C. a Pagar'!$D$7:$D$1048576,'FC 180'!$B157,'C. a Pagar'!$C$7:$C$1048576,'FC 180'!AX$5)</f>
        <v>0</v>
      </c>
      <c r="AY157" s="174">
        <f>SUMIFS('C. a Pagar'!$G$7:$G$1048576,'C. a Pagar'!$D$7:$D$1048576,'FC 180'!$B157,'C. a Pagar'!$C$7:$C$1048576,'FC 180'!AY$5)</f>
        <v>0</v>
      </c>
      <c r="AZ157" s="174">
        <f>SUMIFS('C. a Pagar'!$G$7:$G$1048576,'C. a Pagar'!$D$7:$D$1048576,'FC 180'!$B157,'C. a Pagar'!$C$7:$C$1048576,'FC 180'!AZ$5)</f>
        <v>0</v>
      </c>
      <c r="BA157" s="174">
        <f>SUMIFS('C. a Pagar'!$G$7:$G$1048576,'C. a Pagar'!$D$7:$D$1048576,'FC 180'!$B157,'C. a Pagar'!$C$7:$C$1048576,'FC 180'!BA$5)</f>
        <v>0</v>
      </c>
      <c r="BB157" s="174">
        <f>SUMIFS('C. a Pagar'!$G$7:$G$1048576,'C. a Pagar'!$D$7:$D$1048576,'FC 180'!$B157,'C. a Pagar'!$C$7:$C$1048576,'FC 180'!BB$5)</f>
        <v>0</v>
      </c>
      <c r="BC157" s="174">
        <f>SUMIFS('C. a Pagar'!$G$7:$G$1048576,'C. a Pagar'!$D$7:$D$1048576,'FC 180'!$B157,'C. a Pagar'!$C$7:$C$1048576,'FC 180'!BC$5)</f>
        <v>0</v>
      </c>
      <c r="BD157" s="174">
        <f>SUMIFS('C. a Pagar'!$G$7:$G$1048576,'C. a Pagar'!$D$7:$D$1048576,'FC 180'!$B157,'C. a Pagar'!$C$7:$C$1048576,'FC 180'!BD$5)</f>
        <v>0</v>
      </c>
      <c r="BE157" s="174">
        <f>SUMIFS('C. a Pagar'!$G$7:$G$1048576,'C. a Pagar'!$D$7:$D$1048576,'FC 180'!$B157,'C. a Pagar'!$C$7:$C$1048576,'FC 180'!BE$5)</f>
        <v>0</v>
      </c>
      <c r="BF157" s="174">
        <f>SUMIFS('C. a Pagar'!$G$7:$G$1048576,'C. a Pagar'!$D$7:$D$1048576,'FC 180'!$B157,'C. a Pagar'!$C$7:$C$1048576,'FC 180'!BF$5)</f>
        <v>0</v>
      </c>
      <c r="BG157" s="174">
        <f>SUMIFS('C. a Pagar'!$G$7:$G$1048576,'C. a Pagar'!$D$7:$D$1048576,'FC 180'!$B157,'C. a Pagar'!$C$7:$C$1048576,'FC 180'!BG$5)</f>
        <v>0</v>
      </c>
      <c r="BH157" s="174">
        <f>SUMIFS('C. a Pagar'!$G$7:$G$1048576,'C. a Pagar'!$D$7:$D$1048576,'FC 180'!$B157,'C. a Pagar'!$C$7:$C$1048576,'FC 180'!BH$5)</f>
        <v>0</v>
      </c>
      <c r="BI157" s="174">
        <f>SUMIFS('C. a Pagar'!$G$7:$G$1048576,'C. a Pagar'!$D$7:$D$1048576,'FC 180'!$B157,'C. a Pagar'!$C$7:$C$1048576,'FC 180'!BI$5)</f>
        <v>0</v>
      </c>
      <c r="BJ157" s="174">
        <f>SUMIFS('C. a Pagar'!$G$7:$G$1048576,'C. a Pagar'!$D$7:$D$1048576,'FC 180'!$B157,'C. a Pagar'!$C$7:$C$1048576,'FC 180'!BJ$5)</f>
        <v>0</v>
      </c>
      <c r="BK157" s="174">
        <f>SUMIFS('C. a Pagar'!$G$7:$G$1048576,'C. a Pagar'!$D$7:$D$1048576,'FC 180'!$B157,'C. a Pagar'!$C$7:$C$1048576,'FC 180'!BK$5)</f>
        <v>0</v>
      </c>
      <c r="BL157" s="174">
        <f>SUMIFS('C. a Pagar'!$G$7:$G$1048576,'C. a Pagar'!$D$7:$D$1048576,'FC 180'!$B157,'C. a Pagar'!$C$7:$C$1048576,'FC 180'!BL$5)</f>
        <v>0</v>
      </c>
      <c r="BM157" s="174">
        <f>SUMIFS('C. a Pagar'!$G$7:$G$1048576,'C. a Pagar'!$D$7:$D$1048576,'FC 180'!$B157,'C. a Pagar'!$C$7:$C$1048576,'FC 180'!BM$5)</f>
        <v>0</v>
      </c>
      <c r="BN157" s="174">
        <f>SUMIFS('C. a Pagar'!$G$7:$G$1048576,'C. a Pagar'!$D$7:$D$1048576,'FC 180'!$B157,'C. a Pagar'!$C$7:$C$1048576,'FC 180'!BN$5)</f>
        <v>0</v>
      </c>
      <c r="BO157" s="175">
        <f t="shared" si="213"/>
        <v>5000</v>
      </c>
      <c r="BP157" s="174"/>
      <c r="BQ157" s="174"/>
      <c r="BR157" s="174"/>
      <c r="BS157" s="174"/>
      <c r="BT157" s="174"/>
      <c r="BU157" s="174"/>
      <c r="BV157" s="174"/>
      <c r="BW157" s="174"/>
      <c r="BX157" s="174"/>
      <c r="BY157" s="174"/>
      <c r="BZ157" s="174"/>
      <c r="CA157" s="174"/>
      <c r="CB157" s="174"/>
      <c r="CC157" s="174"/>
      <c r="CD157" s="174"/>
      <c r="CE157" s="174"/>
      <c r="CF157" s="174"/>
      <c r="CG157" s="174"/>
      <c r="CH157" s="174"/>
      <c r="CI157" s="174"/>
      <c r="CJ157" s="174"/>
      <c r="CK157" s="174"/>
      <c r="CL157" s="174"/>
      <c r="CM157" s="174"/>
      <c r="CN157" s="174"/>
      <c r="CO157" s="174"/>
      <c r="CP157" s="174"/>
      <c r="CQ157" s="174"/>
      <c r="CR157" s="174"/>
      <c r="CS157" s="174"/>
      <c r="CT157" s="174"/>
      <c r="CU157" s="175">
        <f t="shared" si="214"/>
        <v>5000</v>
      </c>
      <c r="CV157" s="174"/>
      <c r="CW157" s="174"/>
      <c r="CX157" s="174"/>
      <c r="CY157" s="174"/>
      <c r="CZ157" s="174"/>
      <c r="DA157" s="174"/>
      <c r="DB157" s="174"/>
      <c r="DC157" s="174"/>
      <c r="DD157" s="174"/>
      <c r="DE157" s="174"/>
      <c r="DF157" s="174"/>
      <c r="DG157" s="174"/>
      <c r="DH157" s="174"/>
      <c r="DI157" s="174"/>
      <c r="DJ157" s="174"/>
      <c r="DK157" s="174"/>
      <c r="DL157" s="174"/>
      <c r="DM157" s="174"/>
      <c r="DN157" s="174"/>
      <c r="DO157" s="174"/>
      <c r="DP157" s="174"/>
      <c r="DQ157" s="174"/>
      <c r="DR157" s="174"/>
      <c r="DS157" s="174"/>
      <c r="DT157" s="174"/>
      <c r="DU157" s="174"/>
      <c r="DV157" s="174"/>
      <c r="DW157" s="174"/>
      <c r="DX157" s="174"/>
      <c r="DY157" s="174"/>
      <c r="DZ157" s="174"/>
      <c r="EA157" s="175">
        <f t="shared" si="215"/>
        <v>5000</v>
      </c>
      <c r="EB157" s="174"/>
      <c r="EC157" s="174"/>
      <c r="ED157" s="174"/>
      <c r="EE157" s="174"/>
      <c r="EF157" s="174"/>
      <c r="EG157" s="174"/>
      <c r="EH157" s="174"/>
      <c r="EI157" s="174"/>
      <c r="EJ157" s="174"/>
      <c r="EK157" s="174"/>
      <c r="EL157" s="174"/>
      <c r="EM157" s="174"/>
      <c r="EN157" s="174"/>
      <c r="EO157" s="174"/>
      <c r="EP157" s="174"/>
      <c r="EQ157" s="174"/>
      <c r="ER157" s="174"/>
      <c r="ES157" s="174"/>
      <c r="ET157" s="174"/>
      <c r="EU157" s="174"/>
      <c r="EV157" s="174"/>
      <c r="EW157" s="174"/>
      <c r="EX157" s="174"/>
      <c r="EY157" s="174"/>
      <c r="EZ157" s="174"/>
      <c r="FA157" s="174"/>
      <c r="FB157" s="174"/>
      <c r="FC157" s="174"/>
      <c r="FD157" s="175">
        <f t="shared" si="216"/>
        <v>5000</v>
      </c>
      <c r="FE157" s="174"/>
      <c r="FF157" s="174"/>
      <c r="FG157" s="174"/>
      <c r="FH157" s="174"/>
      <c r="FI157" s="174"/>
      <c r="FJ157" s="174"/>
      <c r="FK157" s="174"/>
      <c r="FL157" s="174"/>
      <c r="FM157" s="174"/>
      <c r="FN157" s="174"/>
      <c r="FO157" s="174"/>
      <c r="FP157" s="174"/>
      <c r="FQ157" s="174"/>
      <c r="FR157" s="174"/>
      <c r="FS157" s="174"/>
      <c r="FT157" s="174"/>
      <c r="FU157" s="174"/>
      <c r="FV157" s="174"/>
      <c r="FW157" s="174"/>
      <c r="FX157" s="174"/>
      <c r="FY157" s="174"/>
      <c r="FZ157" s="174"/>
      <c r="GA157" s="174"/>
      <c r="GB157" s="174"/>
      <c r="GC157" s="174"/>
      <c r="GD157" s="174"/>
      <c r="GE157" s="174"/>
      <c r="GF157" s="174"/>
      <c r="GG157" s="174"/>
      <c r="GH157" s="174"/>
      <c r="GI157" s="174"/>
      <c r="GJ157" s="175">
        <f t="shared" si="217"/>
        <v>0</v>
      </c>
      <c r="GK157" s="174"/>
      <c r="GL157" s="174"/>
      <c r="GM157" s="174"/>
      <c r="GN157" s="174"/>
      <c r="GO157" s="174"/>
      <c r="GP157" s="174"/>
      <c r="GQ157" s="174"/>
      <c r="GR157" s="174"/>
      <c r="GS157" s="174"/>
      <c r="GT157" s="174"/>
      <c r="GU157" s="174"/>
      <c r="GV157" s="174"/>
      <c r="GW157" s="174"/>
      <c r="GX157" s="174"/>
      <c r="GY157" s="174"/>
      <c r="GZ157" s="174"/>
      <c r="HA157" s="174"/>
      <c r="HB157" s="174"/>
      <c r="HC157" s="174"/>
      <c r="HD157" s="174"/>
      <c r="HE157" s="174"/>
      <c r="HF157" s="174"/>
      <c r="HG157" s="174"/>
      <c r="HH157" s="174"/>
      <c r="HI157" s="174"/>
      <c r="HJ157" s="174"/>
      <c r="HK157" s="174"/>
      <c r="HL157" s="174"/>
      <c r="HM157" s="174"/>
      <c r="HN157" s="174"/>
    </row>
    <row r="158" spans="1:222" ht="16.5" hidden="1" outlineLevel="1" thickBot="1" x14ac:dyDescent="0.3">
      <c r="A158" s="53">
        <v>153</v>
      </c>
      <c r="B158" s="56" t="str">
        <f>VLOOKUP(A158,Config!$A$8:$B$176,2,0)</f>
        <v>DESPESA COM DIRETORIA</v>
      </c>
      <c r="C158" s="60"/>
      <c r="D158" s="61"/>
      <c r="E158" s="174">
        <f>SUMIFS('C. a Pagar'!$G$7:$G$1048576,'C. a Pagar'!$D$7:$D$1048576,'FC 180'!$B158,'C. a Pagar'!$C$7:$C$1048576,'FC 180'!E$5)</f>
        <v>0</v>
      </c>
      <c r="F158" s="174">
        <f>SUMIFS('C. a Pagar'!$G$7:$G$1048576,'C. a Pagar'!$D$7:$D$1048576,'FC 180'!$B158,'C. a Pagar'!$C$7:$C$1048576,'FC 180'!F$5)</f>
        <v>0</v>
      </c>
      <c r="G158" s="174">
        <f>SUMIFS('C. a Pagar'!$G$7:$G$1048576,'C. a Pagar'!$D$7:$D$1048576,'FC 180'!$B158,'C. a Pagar'!$C$7:$C$1048576,'FC 180'!G$5)</f>
        <v>0</v>
      </c>
      <c r="H158" s="174">
        <f>SUMIFS('C. a Pagar'!$G$7:$G$1048576,'C. a Pagar'!$D$7:$D$1048576,'FC 180'!$B158,'C. a Pagar'!$C$7:$C$1048576,'FC 180'!H$5)</f>
        <v>0</v>
      </c>
      <c r="I158" s="174">
        <f>SUMIFS('C. a Pagar'!$G$7:$G$1048576,'C. a Pagar'!$D$7:$D$1048576,'FC 180'!$B158,'C. a Pagar'!$C$7:$C$1048576,'FC 180'!I$5)</f>
        <v>0</v>
      </c>
      <c r="J158" s="174">
        <f>SUMIFS('C. a Pagar'!$G$7:$G$1048576,'C. a Pagar'!$D$7:$D$1048576,'FC 180'!$B158,'C. a Pagar'!$C$7:$C$1048576,'FC 180'!J$5)</f>
        <v>0</v>
      </c>
      <c r="K158" s="174">
        <f>SUMIFS('C. a Pagar'!$G$7:$G$1048576,'C. a Pagar'!$D$7:$D$1048576,'FC 180'!$B158,'C. a Pagar'!$C$7:$C$1048576,'FC 180'!K$5)</f>
        <v>0</v>
      </c>
      <c r="L158" s="174">
        <f>SUMIFS('C. a Pagar'!$G$7:$G$1048576,'C. a Pagar'!$D$7:$D$1048576,'FC 180'!$B158,'C. a Pagar'!$C$7:$C$1048576,'FC 180'!L$5)</f>
        <v>0</v>
      </c>
      <c r="M158" s="174">
        <f>SUMIFS('C. a Pagar'!$G$7:$G$1048576,'C. a Pagar'!$D$7:$D$1048576,'FC 180'!$B158,'C. a Pagar'!$C$7:$C$1048576,'FC 180'!M$5)</f>
        <v>0</v>
      </c>
      <c r="N158" s="174">
        <f>SUMIFS('C. a Pagar'!$G$7:$G$1048576,'C. a Pagar'!$D$7:$D$1048576,'FC 180'!$B158,'C. a Pagar'!$C$7:$C$1048576,'FC 180'!N$5)</f>
        <v>0</v>
      </c>
      <c r="O158" s="174">
        <f>SUMIFS('C. a Pagar'!$G$7:$G$1048576,'C. a Pagar'!$D$7:$D$1048576,'FC 180'!$B158,'C. a Pagar'!$C$7:$C$1048576,'FC 180'!O$5)</f>
        <v>0</v>
      </c>
      <c r="P158" s="174">
        <f>SUMIFS('C. a Pagar'!$G$7:$G$1048576,'C. a Pagar'!$D$7:$D$1048576,'FC 180'!$B158,'C. a Pagar'!$C$7:$C$1048576,'FC 180'!P$5)</f>
        <v>0</v>
      </c>
      <c r="Q158" s="174">
        <f>SUMIFS('C. a Pagar'!$G$7:$G$1048576,'C. a Pagar'!$D$7:$D$1048576,'FC 180'!$B158,'C. a Pagar'!$C$7:$C$1048576,'FC 180'!Q$5)</f>
        <v>0</v>
      </c>
      <c r="R158" s="174">
        <f>SUMIFS('C. a Pagar'!$G$7:$G$1048576,'C. a Pagar'!$D$7:$D$1048576,'FC 180'!$B158,'C. a Pagar'!$C$7:$C$1048576,'FC 180'!R$5)</f>
        <v>0</v>
      </c>
      <c r="S158" s="174">
        <f>SUMIFS('C. a Pagar'!$G$7:$G$1048576,'C. a Pagar'!$D$7:$D$1048576,'FC 180'!$B158,'C. a Pagar'!$C$7:$C$1048576,'FC 180'!S$5)</f>
        <v>0</v>
      </c>
      <c r="T158" s="174">
        <f>SUMIFS('C. a Pagar'!$G$7:$G$1048576,'C. a Pagar'!$D$7:$D$1048576,'FC 180'!$B158,'C. a Pagar'!$C$7:$C$1048576,'FC 180'!T$5)</f>
        <v>0</v>
      </c>
      <c r="U158" s="174">
        <f>SUMIFS('C. a Pagar'!$G$7:$G$1048576,'C. a Pagar'!$D$7:$D$1048576,'FC 180'!$B158,'C. a Pagar'!$C$7:$C$1048576,'FC 180'!U$5)</f>
        <v>0</v>
      </c>
      <c r="V158" s="174">
        <f>SUMIFS('C. a Pagar'!$G$7:$G$1048576,'C. a Pagar'!$D$7:$D$1048576,'FC 180'!$B158,'C. a Pagar'!$C$7:$C$1048576,'FC 180'!V$5)</f>
        <v>0</v>
      </c>
      <c r="W158" s="174">
        <f>SUMIFS('C. a Pagar'!$G$7:$G$1048576,'C. a Pagar'!$D$7:$D$1048576,'FC 180'!$B158,'C. a Pagar'!$C$7:$C$1048576,'FC 180'!W$5)</f>
        <v>0</v>
      </c>
      <c r="X158" s="174">
        <f>SUMIFS('C. a Pagar'!$G$7:$G$1048576,'C. a Pagar'!$D$7:$D$1048576,'FC 180'!$B158,'C. a Pagar'!$C$7:$C$1048576,'FC 180'!X$5)</f>
        <v>0</v>
      </c>
      <c r="Y158" s="174">
        <f>SUMIFS('C. a Pagar'!$G$7:$G$1048576,'C. a Pagar'!$D$7:$D$1048576,'FC 180'!$B158,'C. a Pagar'!$C$7:$C$1048576,'FC 180'!Y$5)</f>
        <v>0</v>
      </c>
      <c r="Z158" s="174">
        <f>SUMIFS('C. a Pagar'!$G$7:$G$1048576,'C. a Pagar'!$D$7:$D$1048576,'FC 180'!$B158,'C. a Pagar'!$C$7:$C$1048576,'FC 180'!Z$5)</f>
        <v>0</v>
      </c>
      <c r="AA158" s="174">
        <f>SUMIFS('C. a Pagar'!$G$7:$G$1048576,'C. a Pagar'!$D$7:$D$1048576,'FC 180'!$B158,'C. a Pagar'!$C$7:$C$1048576,'FC 180'!AA$5)</f>
        <v>0</v>
      </c>
      <c r="AB158" s="174">
        <f>SUMIFS('C. a Pagar'!$G$7:$G$1048576,'C. a Pagar'!$D$7:$D$1048576,'FC 180'!$B158,'C. a Pagar'!$C$7:$C$1048576,'FC 180'!AB$5)</f>
        <v>3460.23</v>
      </c>
      <c r="AC158" s="174">
        <f>SUMIFS('C. a Pagar'!$G$7:$G$1048576,'C. a Pagar'!$D$7:$D$1048576,'FC 180'!$B158,'C. a Pagar'!$C$7:$C$1048576,'FC 180'!AC$5)</f>
        <v>0</v>
      </c>
      <c r="AD158" s="174">
        <f>SUMIFS('C. a Pagar'!$G$7:$G$1048576,'C. a Pagar'!$D$7:$D$1048576,'FC 180'!$B158,'C. a Pagar'!$C$7:$C$1048576,'FC 180'!AD$5)</f>
        <v>0</v>
      </c>
      <c r="AE158" s="174">
        <f>SUMIFS('C. a Pagar'!$G$7:$G$1048576,'C. a Pagar'!$D$7:$D$1048576,'FC 180'!$B158,'C. a Pagar'!$C$7:$C$1048576,'FC 180'!AE$5)</f>
        <v>0</v>
      </c>
      <c r="AF158" s="174">
        <f>SUMIFS('C. a Pagar'!$G$7:$G$1048576,'C. a Pagar'!$D$7:$D$1048576,'FC 180'!$B158,'C. a Pagar'!$C$7:$C$1048576,'FC 180'!AF$5)</f>
        <v>0</v>
      </c>
      <c r="AG158" s="174">
        <f>SUMIFS('C. a Pagar'!$G$7:$G$1048576,'C. a Pagar'!$D$7:$D$1048576,'FC 180'!$B158,'C. a Pagar'!$C$7:$C$1048576,'FC 180'!AG$5)</f>
        <v>0</v>
      </c>
      <c r="AH158" s="174">
        <f>SUMIFS('C. a Pagar'!$G$7:$G$1048576,'C. a Pagar'!$D$7:$D$1048576,'FC 180'!$B158,'C. a Pagar'!$C$7:$C$1048576,'FC 180'!AH$5)</f>
        <v>0</v>
      </c>
      <c r="AI158" s="174">
        <f>SUMIFS('C. a Pagar'!$G$7:$G$1048576,'C. a Pagar'!$D$7:$D$1048576,'FC 180'!$B158,'C. a Pagar'!$C$7:$C$1048576,'FC 180'!AI$5)</f>
        <v>0</v>
      </c>
      <c r="AJ158" s="175">
        <f t="shared" si="212"/>
        <v>3460.23</v>
      </c>
      <c r="AK158" s="174">
        <f>SUMIFS('C. a Pagar'!$G$7:$G$1048576,'C. a Pagar'!$D$7:$D$1048576,'FC 180'!$B158,'C. a Pagar'!$C$7:$C$1048576,'FC 180'!AK$5)</f>
        <v>0</v>
      </c>
      <c r="AL158" s="174">
        <f>SUMIFS('C. a Pagar'!$G$7:$G$1048576,'C. a Pagar'!$D$7:$D$1048576,'FC 180'!$B158,'C. a Pagar'!$C$7:$C$1048576,'FC 180'!AL$5)</f>
        <v>0</v>
      </c>
      <c r="AM158" s="174">
        <f>SUMIFS('C. a Pagar'!$G$7:$G$1048576,'C. a Pagar'!$D$7:$D$1048576,'FC 180'!$B158,'C. a Pagar'!$C$7:$C$1048576,'FC 180'!AM$5)</f>
        <v>0</v>
      </c>
      <c r="AN158" s="174">
        <f>SUMIFS('C. a Pagar'!$G$7:$G$1048576,'C. a Pagar'!$D$7:$D$1048576,'FC 180'!$B158,'C. a Pagar'!$C$7:$C$1048576,'FC 180'!AN$5)</f>
        <v>0</v>
      </c>
      <c r="AO158" s="174">
        <f>SUMIFS('C. a Pagar'!$G$7:$G$1048576,'C. a Pagar'!$D$7:$D$1048576,'FC 180'!$B158,'C. a Pagar'!$C$7:$C$1048576,'FC 180'!AO$5)</f>
        <v>0</v>
      </c>
      <c r="AP158" s="174">
        <f>SUMIFS('C. a Pagar'!$G$7:$G$1048576,'C. a Pagar'!$D$7:$D$1048576,'FC 180'!$B158,'C. a Pagar'!$C$7:$C$1048576,'FC 180'!AP$5)</f>
        <v>0</v>
      </c>
      <c r="AQ158" s="174">
        <f>SUMIFS('C. a Pagar'!$G$7:$G$1048576,'C. a Pagar'!$D$7:$D$1048576,'FC 180'!$B158,'C. a Pagar'!$C$7:$C$1048576,'FC 180'!AQ$5)</f>
        <v>0</v>
      </c>
      <c r="AR158" s="174">
        <f>SUMIFS('C. a Pagar'!$G$7:$G$1048576,'C. a Pagar'!$D$7:$D$1048576,'FC 180'!$B158,'C. a Pagar'!$C$7:$C$1048576,'FC 180'!AR$5)</f>
        <v>0</v>
      </c>
      <c r="AS158" s="174">
        <f>SUMIFS('C. a Pagar'!$G$7:$G$1048576,'C. a Pagar'!$D$7:$D$1048576,'FC 180'!$B158,'C. a Pagar'!$C$7:$C$1048576,'FC 180'!AS$5)</f>
        <v>0</v>
      </c>
      <c r="AT158" s="174">
        <f>SUMIFS('C. a Pagar'!$G$7:$G$1048576,'C. a Pagar'!$D$7:$D$1048576,'FC 180'!$B158,'C. a Pagar'!$C$7:$C$1048576,'FC 180'!AT$5)</f>
        <v>0</v>
      </c>
      <c r="AU158" s="174">
        <f>SUMIFS('C. a Pagar'!$G$7:$G$1048576,'C. a Pagar'!$D$7:$D$1048576,'FC 180'!$B158,'C. a Pagar'!$C$7:$C$1048576,'FC 180'!AU$5)</f>
        <v>0</v>
      </c>
      <c r="AV158" s="174">
        <f>SUMIFS('C. a Pagar'!$G$7:$G$1048576,'C. a Pagar'!$D$7:$D$1048576,'FC 180'!$B158,'C. a Pagar'!$C$7:$C$1048576,'FC 180'!AV$5)</f>
        <v>0</v>
      </c>
      <c r="AW158" s="174">
        <f>SUMIFS('C. a Pagar'!$G$7:$G$1048576,'C. a Pagar'!$D$7:$D$1048576,'FC 180'!$B158,'C. a Pagar'!$C$7:$C$1048576,'FC 180'!AW$5)</f>
        <v>0</v>
      </c>
      <c r="AX158" s="174">
        <f>SUMIFS('C. a Pagar'!$G$7:$G$1048576,'C. a Pagar'!$D$7:$D$1048576,'FC 180'!$B158,'C. a Pagar'!$C$7:$C$1048576,'FC 180'!AX$5)</f>
        <v>0</v>
      </c>
      <c r="AY158" s="174">
        <f>SUMIFS('C. a Pagar'!$G$7:$G$1048576,'C. a Pagar'!$D$7:$D$1048576,'FC 180'!$B158,'C. a Pagar'!$C$7:$C$1048576,'FC 180'!AY$5)</f>
        <v>0</v>
      </c>
      <c r="AZ158" s="174">
        <f>SUMIFS('C. a Pagar'!$G$7:$G$1048576,'C. a Pagar'!$D$7:$D$1048576,'FC 180'!$B158,'C. a Pagar'!$C$7:$C$1048576,'FC 180'!AZ$5)</f>
        <v>0</v>
      </c>
      <c r="BA158" s="174">
        <f>SUMIFS('C. a Pagar'!$G$7:$G$1048576,'C. a Pagar'!$D$7:$D$1048576,'FC 180'!$B158,'C. a Pagar'!$C$7:$C$1048576,'FC 180'!BA$5)</f>
        <v>0</v>
      </c>
      <c r="BB158" s="174">
        <f>SUMIFS('C. a Pagar'!$G$7:$G$1048576,'C. a Pagar'!$D$7:$D$1048576,'FC 180'!$B158,'C. a Pagar'!$C$7:$C$1048576,'FC 180'!BB$5)</f>
        <v>0</v>
      </c>
      <c r="BC158" s="174">
        <f>SUMIFS('C. a Pagar'!$G$7:$G$1048576,'C. a Pagar'!$D$7:$D$1048576,'FC 180'!$B158,'C. a Pagar'!$C$7:$C$1048576,'FC 180'!BC$5)</f>
        <v>0</v>
      </c>
      <c r="BD158" s="174">
        <f>SUMIFS('C. a Pagar'!$G$7:$G$1048576,'C. a Pagar'!$D$7:$D$1048576,'FC 180'!$B158,'C. a Pagar'!$C$7:$C$1048576,'FC 180'!BD$5)</f>
        <v>0</v>
      </c>
      <c r="BE158" s="174">
        <f>SUMIFS('C. a Pagar'!$G$7:$G$1048576,'C. a Pagar'!$D$7:$D$1048576,'FC 180'!$B158,'C. a Pagar'!$C$7:$C$1048576,'FC 180'!BE$5)</f>
        <v>3460.23</v>
      </c>
      <c r="BF158" s="174">
        <f>SUMIFS('C. a Pagar'!$G$7:$G$1048576,'C. a Pagar'!$D$7:$D$1048576,'FC 180'!$B158,'C. a Pagar'!$C$7:$C$1048576,'FC 180'!BF$5)</f>
        <v>0</v>
      </c>
      <c r="BG158" s="174">
        <f>SUMIFS('C. a Pagar'!$G$7:$G$1048576,'C. a Pagar'!$D$7:$D$1048576,'FC 180'!$B158,'C. a Pagar'!$C$7:$C$1048576,'FC 180'!BG$5)</f>
        <v>0</v>
      </c>
      <c r="BH158" s="174">
        <f>SUMIFS('C. a Pagar'!$G$7:$G$1048576,'C. a Pagar'!$D$7:$D$1048576,'FC 180'!$B158,'C. a Pagar'!$C$7:$C$1048576,'FC 180'!BH$5)</f>
        <v>0</v>
      </c>
      <c r="BI158" s="174">
        <f>SUMIFS('C. a Pagar'!$G$7:$G$1048576,'C. a Pagar'!$D$7:$D$1048576,'FC 180'!$B158,'C. a Pagar'!$C$7:$C$1048576,'FC 180'!BI$5)</f>
        <v>0</v>
      </c>
      <c r="BJ158" s="174">
        <f>SUMIFS('C. a Pagar'!$G$7:$G$1048576,'C. a Pagar'!$D$7:$D$1048576,'FC 180'!$B158,'C. a Pagar'!$C$7:$C$1048576,'FC 180'!BJ$5)</f>
        <v>0</v>
      </c>
      <c r="BK158" s="174">
        <f>SUMIFS('C. a Pagar'!$G$7:$G$1048576,'C. a Pagar'!$D$7:$D$1048576,'FC 180'!$B158,'C. a Pagar'!$C$7:$C$1048576,'FC 180'!BK$5)</f>
        <v>0</v>
      </c>
      <c r="BL158" s="174">
        <f>SUMIFS('C. a Pagar'!$G$7:$G$1048576,'C. a Pagar'!$D$7:$D$1048576,'FC 180'!$B158,'C. a Pagar'!$C$7:$C$1048576,'FC 180'!BL$5)</f>
        <v>0</v>
      </c>
      <c r="BM158" s="174">
        <f>SUMIFS('C. a Pagar'!$G$7:$G$1048576,'C. a Pagar'!$D$7:$D$1048576,'FC 180'!$B158,'C. a Pagar'!$C$7:$C$1048576,'FC 180'!BM$5)</f>
        <v>0</v>
      </c>
      <c r="BN158" s="174">
        <f>SUMIFS('C. a Pagar'!$G$7:$G$1048576,'C. a Pagar'!$D$7:$D$1048576,'FC 180'!$B158,'C. a Pagar'!$C$7:$C$1048576,'FC 180'!BN$5)</f>
        <v>0</v>
      </c>
      <c r="BO158" s="175">
        <f t="shared" si="213"/>
        <v>3460.23</v>
      </c>
      <c r="BP158" s="174"/>
      <c r="BQ158" s="174"/>
      <c r="BR158" s="174"/>
      <c r="BS158" s="174"/>
      <c r="BT158" s="174"/>
      <c r="BU158" s="174"/>
      <c r="BV158" s="174"/>
      <c r="BW158" s="174"/>
      <c r="BX158" s="174"/>
      <c r="BY158" s="174"/>
      <c r="BZ158" s="174"/>
      <c r="CA158" s="174"/>
      <c r="CB158" s="174"/>
      <c r="CC158" s="174"/>
      <c r="CD158" s="174"/>
      <c r="CE158" s="174"/>
      <c r="CF158" s="174"/>
      <c r="CG158" s="174"/>
      <c r="CH158" s="174"/>
      <c r="CI158" s="174"/>
      <c r="CJ158" s="174"/>
      <c r="CK158" s="174"/>
      <c r="CL158" s="174"/>
      <c r="CM158" s="174"/>
      <c r="CN158" s="174"/>
      <c r="CO158" s="174"/>
      <c r="CP158" s="174"/>
      <c r="CQ158" s="174"/>
      <c r="CR158" s="174"/>
      <c r="CS158" s="174"/>
      <c r="CT158" s="174"/>
      <c r="CU158" s="175">
        <f t="shared" si="214"/>
        <v>3460.23</v>
      </c>
      <c r="CV158" s="174"/>
      <c r="CW158" s="174"/>
      <c r="CX158" s="174"/>
      <c r="CY158" s="174"/>
      <c r="CZ158" s="174"/>
      <c r="DA158" s="174"/>
      <c r="DB158" s="174"/>
      <c r="DC158" s="174"/>
      <c r="DD158" s="174"/>
      <c r="DE158" s="174"/>
      <c r="DF158" s="174"/>
      <c r="DG158" s="174"/>
      <c r="DH158" s="174"/>
      <c r="DI158" s="174"/>
      <c r="DJ158" s="174"/>
      <c r="DK158" s="174"/>
      <c r="DL158" s="174"/>
      <c r="DM158" s="174"/>
      <c r="DN158" s="174"/>
      <c r="DO158" s="174"/>
      <c r="DP158" s="174"/>
      <c r="DQ158" s="174"/>
      <c r="DR158" s="174"/>
      <c r="DS158" s="174"/>
      <c r="DT158" s="174"/>
      <c r="DU158" s="174"/>
      <c r="DV158" s="174"/>
      <c r="DW158" s="174"/>
      <c r="DX158" s="174"/>
      <c r="DY158" s="174"/>
      <c r="DZ158" s="174"/>
      <c r="EA158" s="175">
        <f t="shared" si="215"/>
        <v>3460.23</v>
      </c>
      <c r="EB158" s="174"/>
      <c r="EC158" s="174"/>
      <c r="ED158" s="174"/>
      <c r="EE158" s="174"/>
      <c r="EF158" s="174"/>
      <c r="EG158" s="174"/>
      <c r="EH158" s="174"/>
      <c r="EI158" s="174"/>
      <c r="EJ158" s="174"/>
      <c r="EK158" s="174"/>
      <c r="EL158" s="174"/>
      <c r="EM158" s="174"/>
      <c r="EN158" s="174"/>
      <c r="EO158" s="174"/>
      <c r="EP158" s="174"/>
      <c r="EQ158" s="174"/>
      <c r="ER158" s="174"/>
      <c r="ES158" s="174"/>
      <c r="ET158" s="174"/>
      <c r="EU158" s="174"/>
      <c r="EV158" s="174"/>
      <c r="EW158" s="174"/>
      <c r="EX158" s="174"/>
      <c r="EY158" s="174"/>
      <c r="EZ158" s="174"/>
      <c r="FA158" s="174"/>
      <c r="FB158" s="174"/>
      <c r="FC158" s="174"/>
      <c r="FD158" s="175">
        <f t="shared" si="216"/>
        <v>3460.23</v>
      </c>
      <c r="FE158" s="174"/>
      <c r="FF158" s="174"/>
      <c r="FG158" s="174"/>
      <c r="FH158" s="174"/>
      <c r="FI158" s="174"/>
      <c r="FJ158" s="174"/>
      <c r="FK158" s="174"/>
      <c r="FL158" s="174"/>
      <c r="FM158" s="174"/>
      <c r="FN158" s="174"/>
      <c r="FO158" s="174"/>
      <c r="FP158" s="174"/>
      <c r="FQ158" s="174"/>
      <c r="FR158" s="174"/>
      <c r="FS158" s="174"/>
      <c r="FT158" s="174"/>
      <c r="FU158" s="174"/>
      <c r="FV158" s="174"/>
      <c r="FW158" s="174"/>
      <c r="FX158" s="174"/>
      <c r="FY158" s="174"/>
      <c r="FZ158" s="174"/>
      <c r="GA158" s="174"/>
      <c r="GB158" s="174"/>
      <c r="GC158" s="174"/>
      <c r="GD158" s="174"/>
      <c r="GE158" s="174"/>
      <c r="GF158" s="174"/>
      <c r="GG158" s="174"/>
      <c r="GH158" s="174"/>
      <c r="GI158" s="174"/>
      <c r="GJ158" s="175">
        <f t="shared" si="217"/>
        <v>0</v>
      </c>
      <c r="GK158" s="174"/>
      <c r="GL158" s="174"/>
      <c r="GM158" s="174"/>
      <c r="GN158" s="174"/>
      <c r="GO158" s="174"/>
      <c r="GP158" s="174"/>
      <c r="GQ158" s="174"/>
      <c r="GR158" s="174"/>
      <c r="GS158" s="174"/>
      <c r="GT158" s="174"/>
      <c r="GU158" s="174"/>
      <c r="GV158" s="174"/>
      <c r="GW158" s="174"/>
      <c r="GX158" s="174"/>
      <c r="GY158" s="174"/>
      <c r="GZ158" s="174"/>
      <c r="HA158" s="174"/>
      <c r="HB158" s="174"/>
      <c r="HC158" s="174"/>
      <c r="HD158" s="174"/>
      <c r="HE158" s="174"/>
      <c r="HF158" s="174"/>
      <c r="HG158" s="174"/>
      <c r="HH158" s="174"/>
      <c r="HI158" s="174"/>
      <c r="HJ158" s="174"/>
      <c r="HK158" s="174"/>
      <c r="HL158" s="174"/>
      <c r="HM158" s="174"/>
      <c r="HN158" s="174"/>
    </row>
    <row r="159" spans="1:222" ht="16.5" hidden="1" outlineLevel="1" thickBot="1" x14ac:dyDescent="0.3">
      <c r="A159" s="53">
        <v>154</v>
      </c>
      <c r="B159" s="56" t="str">
        <f>VLOOKUP(A159,Config!$A$8:$B$176,2,0)</f>
        <v>EMPRÉSTIMO BANCÁRIO</v>
      </c>
      <c r="C159" s="60"/>
      <c r="D159" s="61"/>
      <c r="E159" s="174">
        <f>SUMIFS('C. a Pagar'!$G$7:$G$1048576,'C. a Pagar'!$D$7:$D$1048576,'FC 180'!$B159,'C. a Pagar'!$C$7:$C$1048576,'FC 180'!E$5)</f>
        <v>0</v>
      </c>
      <c r="F159" s="174">
        <f>SUMIFS('C. a Pagar'!$G$7:$G$1048576,'C. a Pagar'!$D$7:$D$1048576,'FC 180'!$B159,'C. a Pagar'!$C$7:$C$1048576,'FC 180'!F$5)</f>
        <v>0</v>
      </c>
      <c r="G159" s="174">
        <f>SUMIFS('C. a Pagar'!$G$7:$G$1048576,'C. a Pagar'!$D$7:$D$1048576,'FC 180'!$B159,'C. a Pagar'!$C$7:$C$1048576,'FC 180'!G$5)</f>
        <v>0</v>
      </c>
      <c r="H159" s="174">
        <f>SUMIFS('C. a Pagar'!$G$7:$G$1048576,'C. a Pagar'!$D$7:$D$1048576,'FC 180'!$B159,'C. a Pagar'!$C$7:$C$1048576,'FC 180'!H$5)</f>
        <v>0</v>
      </c>
      <c r="I159" s="174">
        <f>SUMIFS('C. a Pagar'!$G$7:$G$1048576,'C. a Pagar'!$D$7:$D$1048576,'FC 180'!$B159,'C. a Pagar'!$C$7:$C$1048576,'FC 180'!I$5)</f>
        <v>0</v>
      </c>
      <c r="J159" s="174">
        <f>SUMIFS('C. a Pagar'!$G$7:$G$1048576,'C. a Pagar'!$D$7:$D$1048576,'FC 180'!$B159,'C. a Pagar'!$C$7:$C$1048576,'FC 180'!J$5)</f>
        <v>0</v>
      </c>
      <c r="K159" s="174">
        <f>SUMIFS('C. a Pagar'!$G$7:$G$1048576,'C. a Pagar'!$D$7:$D$1048576,'FC 180'!$B159,'C. a Pagar'!$C$7:$C$1048576,'FC 180'!K$5)</f>
        <v>0</v>
      </c>
      <c r="L159" s="174">
        <f>SUMIFS('C. a Pagar'!$G$7:$G$1048576,'C. a Pagar'!$D$7:$D$1048576,'FC 180'!$B159,'C. a Pagar'!$C$7:$C$1048576,'FC 180'!L$5)</f>
        <v>0</v>
      </c>
      <c r="M159" s="174">
        <f>SUMIFS('C. a Pagar'!$G$7:$G$1048576,'C. a Pagar'!$D$7:$D$1048576,'FC 180'!$B159,'C. a Pagar'!$C$7:$C$1048576,'FC 180'!M$5)</f>
        <v>0</v>
      </c>
      <c r="N159" s="174">
        <f>SUMIFS('C. a Pagar'!$G$7:$G$1048576,'C. a Pagar'!$D$7:$D$1048576,'FC 180'!$B159,'C. a Pagar'!$C$7:$C$1048576,'FC 180'!N$5)</f>
        <v>0</v>
      </c>
      <c r="O159" s="174">
        <f>SUMIFS('C. a Pagar'!$G$7:$G$1048576,'C. a Pagar'!$D$7:$D$1048576,'FC 180'!$B159,'C. a Pagar'!$C$7:$C$1048576,'FC 180'!O$5)</f>
        <v>0</v>
      </c>
      <c r="P159" s="174">
        <f>SUMIFS('C. a Pagar'!$G$7:$G$1048576,'C. a Pagar'!$D$7:$D$1048576,'FC 180'!$B159,'C. a Pagar'!$C$7:$C$1048576,'FC 180'!P$5)</f>
        <v>0</v>
      </c>
      <c r="Q159" s="174">
        <f>SUMIFS('C. a Pagar'!$G$7:$G$1048576,'C. a Pagar'!$D$7:$D$1048576,'FC 180'!$B159,'C. a Pagar'!$C$7:$C$1048576,'FC 180'!Q$5)</f>
        <v>0</v>
      </c>
      <c r="R159" s="174">
        <f>SUMIFS('C. a Pagar'!$G$7:$G$1048576,'C. a Pagar'!$D$7:$D$1048576,'FC 180'!$B159,'C. a Pagar'!$C$7:$C$1048576,'FC 180'!R$5)</f>
        <v>0</v>
      </c>
      <c r="S159" s="174">
        <f>SUMIFS('C. a Pagar'!$G$7:$G$1048576,'C. a Pagar'!$D$7:$D$1048576,'FC 180'!$B159,'C. a Pagar'!$C$7:$C$1048576,'FC 180'!S$5)</f>
        <v>0</v>
      </c>
      <c r="T159" s="174">
        <f>SUMIFS('C. a Pagar'!$G$7:$G$1048576,'C. a Pagar'!$D$7:$D$1048576,'FC 180'!$B159,'C. a Pagar'!$C$7:$C$1048576,'FC 180'!T$5)</f>
        <v>0</v>
      </c>
      <c r="U159" s="174">
        <f>SUMIFS('C. a Pagar'!$G$7:$G$1048576,'C. a Pagar'!$D$7:$D$1048576,'FC 180'!$B159,'C. a Pagar'!$C$7:$C$1048576,'FC 180'!U$5)</f>
        <v>0</v>
      </c>
      <c r="V159" s="174">
        <f>SUMIFS('C. a Pagar'!$G$7:$G$1048576,'C. a Pagar'!$D$7:$D$1048576,'FC 180'!$B159,'C. a Pagar'!$C$7:$C$1048576,'FC 180'!V$5)</f>
        <v>0</v>
      </c>
      <c r="W159" s="174">
        <f>SUMIFS('C. a Pagar'!$G$7:$G$1048576,'C. a Pagar'!$D$7:$D$1048576,'FC 180'!$B159,'C. a Pagar'!$C$7:$C$1048576,'FC 180'!W$5)</f>
        <v>0</v>
      </c>
      <c r="X159" s="174">
        <f>SUMIFS('C. a Pagar'!$G$7:$G$1048576,'C. a Pagar'!$D$7:$D$1048576,'FC 180'!$B159,'C. a Pagar'!$C$7:$C$1048576,'FC 180'!X$5)</f>
        <v>0</v>
      </c>
      <c r="Y159" s="174">
        <f>SUMIFS('C. a Pagar'!$G$7:$G$1048576,'C. a Pagar'!$D$7:$D$1048576,'FC 180'!$B159,'C. a Pagar'!$C$7:$C$1048576,'FC 180'!Y$5)</f>
        <v>0</v>
      </c>
      <c r="Z159" s="174">
        <f>SUMIFS('C. a Pagar'!$G$7:$G$1048576,'C. a Pagar'!$D$7:$D$1048576,'FC 180'!$B159,'C. a Pagar'!$C$7:$C$1048576,'FC 180'!Z$5)</f>
        <v>0</v>
      </c>
      <c r="AA159" s="174">
        <f>SUMIFS('C. a Pagar'!$G$7:$G$1048576,'C. a Pagar'!$D$7:$D$1048576,'FC 180'!$B159,'C. a Pagar'!$C$7:$C$1048576,'FC 180'!AA$5)</f>
        <v>0</v>
      </c>
      <c r="AB159" s="174">
        <f>SUMIFS('C. a Pagar'!$G$7:$G$1048576,'C. a Pagar'!$D$7:$D$1048576,'FC 180'!$B159,'C. a Pagar'!$C$7:$C$1048576,'FC 180'!AB$5)</f>
        <v>0</v>
      </c>
      <c r="AC159" s="174">
        <f>SUMIFS('C. a Pagar'!$G$7:$G$1048576,'C. a Pagar'!$D$7:$D$1048576,'FC 180'!$B159,'C. a Pagar'!$C$7:$C$1048576,'FC 180'!AC$5)</f>
        <v>0</v>
      </c>
      <c r="AD159" s="174">
        <f>SUMIFS('C. a Pagar'!$G$7:$G$1048576,'C. a Pagar'!$D$7:$D$1048576,'FC 180'!$B159,'C. a Pagar'!$C$7:$C$1048576,'FC 180'!AD$5)</f>
        <v>0</v>
      </c>
      <c r="AE159" s="174">
        <f>SUMIFS('C. a Pagar'!$G$7:$G$1048576,'C. a Pagar'!$D$7:$D$1048576,'FC 180'!$B159,'C. a Pagar'!$C$7:$C$1048576,'FC 180'!AE$5)</f>
        <v>0</v>
      </c>
      <c r="AF159" s="174">
        <f>SUMIFS('C. a Pagar'!$G$7:$G$1048576,'C. a Pagar'!$D$7:$D$1048576,'FC 180'!$B159,'C. a Pagar'!$C$7:$C$1048576,'FC 180'!AF$5)</f>
        <v>0</v>
      </c>
      <c r="AG159" s="174">
        <f>SUMIFS('C. a Pagar'!$G$7:$G$1048576,'C. a Pagar'!$D$7:$D$1048576,'FC 180'!$B159,'C. a Pagar'!$C$7:$C$1048576,'FC 180'!AG$5)</f>
        <v>0</v>
      </c>
      <c r="AH159" s="174">
        <f>SUMIFS('C. a Pagar'!$G$7:$G$1048576,'C. a Pagar'!$D$7:$D$1048576,'FC 180'!$B159,'C. a Pagar'!$C$7:$C$1048576,'FC 180'!AH$5)</f>
        <v>0</v>
      </c>
      <c r="AI159" s="174">
        <f>SUMIFS('C. a Pagar'!$G$7:$G$1048576,'C. a Pagar'!$D$7:$D$1048576,'FC 180'!$B159,'C. a Pagar'!$C$7:$C$1048576,'FC 180'!AI$5)</f>
        <v>0</v>
      </c>
      <c r="AJ159" s="175">
        <f t="shared" si="212"/>
        <v>0</v>
      </c>
      <c r="AK159" s="174">
        <f>SUMIFS('C. a Pagar'!$G$7:$G$1048576,'C. a Pagar'!$D$7:$D$1048576,'FC 180'!$B159,'C. a Pagar'!$C$7:$C$1048576,'FC 180'!AK$5)</f>
        <v>0</v>
      </c>
      <c r="AL159" s="174">
        <f>SUMIFS('C. a Pagar'!$G$7:$G$1048576,'C. a Pagar'!$D$7:$D$1048576,'FC 180'!$B159,'C. a Pagar'!$C$7:$C$1048576,'FC 180'!AL$5)</f>
        <v>0</v>
      </c>
      <c r="AM159" s="174">
        <f>SUMIFS('C. a Pagar'!$G$7:$G$1048576,'C. a Pagar'!$D$7:$D$1048576,'FC 180'!$B159,'C. a Pagar'!$C$7:$C$1048576,'FC 180'!AM$5)</f>
        <v>0</v>
      </c>
      <c r="AN159" s="174">
        <f>SUMIFS('C. a Pagar'!$G$7:$G$1048576,'C. a Pagar'!$D$7:$D$1048576,'FC 180'!$B159,'C. a Pagar'!$C$7:$C$1048576,'FC 180'!AN$5)</f>
        <v>0</v>
      </c>
      <c r="AO159" s="174">
        <f>SUMIFS('C. a Pagar'!$G$7:$G$1048576,'C. a Pagar'!$D$7:$D$1048576,'FC 180'!$B159,'C. a Pagar'!$C$7:$C$1048576,'FC 180'!AO$5)</f>
        <v>0</v>
      </c>
      <c r="AP159" s="174">
        <f>SUMIFS('C. a Pagar'!$G$7:$G$1048576,'C. a Pagar'!$D$7:$D$1048576,'FC 180'!$B159,'C. a Pagar'!$C$7:$C$1048576,'FC 180'!AP$5)</f>
        <v>0</v>
      </c>
      <c r="AQ159" s="174">
        <f>SUMIFS('C. a Pagar'!$G$7:$G$1048576,'C. a Pagar'!$D$7:$D$1048576,'FC 180'!$B159,'C. a Pagar'!$C$7:$C$1048576,'FC 180'!AQ$5)</f>
        <v>0</v>
      </c>
      <c r="AR159" s="174">
        <f>SUMIFS('C. a Pagar'!$G$7:$G$1048576,'C. a Pagar'!$D$7:$D$1048576,'FC 180'!$B159,'C. a Pagar'!$C$7:$C$1048576,'FC 180'!AR$5)</f>
        <v>0</v>
      </c>
      <c r="AS159" s="174">
        <f>SUMIFS('C. a Pagar'!$G$7:$G$1048576,'C. a Pagar'!$D$7:$D$1048576,'FC 180'!$B159,'C. a Pagar'!$C$7:$C$1048576,'FC 180'!AS$5)</f>
        <v>0</v>
      </c>
      <c r="AT159" s="174">
        <f>SUMIFS('C. a Pagar'!$G$7:$G$1048576,'C. a Pagar'!$D$7:$D$1048576,'FC 180'!$B159,'C. a Pagar'!$C$7:$C$1048576,'FC 180'!AT$5)</f>
        <v>0</v>
      </c>
      <c r="AU159" s="174">
        <f>SUMIFS('C. a Pagar'!$G$7:$G$1048576,'C. a Pagar'!$D$7:$D$1048576,'FC 180'!$B159,'C. a Pagar'!$C$7:$C$1048576,'FC 180'!AU$5)</f>
        <v>0</v>
      </c>
      <c r="AV159" s="174">
        <f>SUMIFS('C. a Pagar'!$G$7:$G$1048576,'C. a Pagar'!$D$7:$D$1048576,'FC 180'!$B159,'C. a Pagar'!$C$7:$C$1048576,'FC 180'!AV$5)</f>
        <v>0</v>
      </c>
      <c r="AW159" s="174">
        <f>SUMIFS('C. a Pagar'!$G$7:$G$1048576,'C. a Pagar'!$D$7:$D$1048576,'FC 180'!$B159,'C. a Pagar'!$C$7:$C$1048576,'FC 180'!AW$5)</f>
        <v>0</v>
      </c>
      <c r="AX159" s="174">
        <f>SUMIFS('C. a Pagar'!$G$7:$G$1048576,'C. a Pagar'!$D$7:$D$1048576,'FC 180'!$B159,'C. a Pagar'!$C$7:$C$1048576,'FC 180'!AX$5)</f>
        <v>0</v>
      </c>
      <c r="AY159" s="174">
        <f>SUMIFS('C. a Pagar'!$G$7:$G$1048576,'C. a Pagar'!$D$7:$D$1048576,'FC 180'!$B159,'C. a Pagar'!$C$7:$C$1048576,'FC 180'!AY$5)</f>
        <v>0</v>
      </c>
      <c r="AZ159" s="174">
        <f>SUMIFS('C. a Pagar'!$G$7:$G$1048576,'C. a Pagar'!$D$7:$D$1048576,'FC 180'!$B159,'C. a Pagar'!$C$7:$C$1048576,'FC 180'!AZ$5)</f>
        <v>0</v>
      </c>
      <c r="BA159" s="174">
        <f>SUMIFS('C. a Pagar'!$G$7:$G$1048576,'C. a Pagar'!$D$7:$D$1048576,'FC 180'!$B159,'C. a Pagar'!$C$7:$C$1048576,'FC 180'!BA$5)</f>
        <v>0</v>
      </c>
      <c r="BB159" s="174">
        <f>SUMIFS('C. a Pagar'!$G$7:$G$1048576,'C. a Pagar'!$D$7:$D$1048576,'FC 180'!$B159,'C. a Pagar'!$C$7:$C$1048576,'FC 180'!BB$5)</f>
        <v>0</v>
      </c>
      <c r="BC159" s="174">
        <f>SUMIFS('C. a Pagar'!$G$7:$G$1048576,'C. a Pagar'!$D$7:$D$1048576,'FC 180'!$B159,'C. a Pagar'!$C$7:$C$1048576,'FC 180'!BC$5)</f>
        <v>0</v>
      </c>
      <c r="BD159" s="174">
        <f>SUMIFS('C. a Pagar'!$G$7:$G$1048576,'C. a Pagar'!$D$7:$D$1048576,'FC 180'!$B159,'C. a Pagar'!$C$7:$C$1048576,'FC 180'!BD$5)</f>
        <v>0</v>
      </c>
      <c r="BE159" s="174">
        <f>SUMIFS('C. a Pagar'!$G$7:$G$1048576,'C. a Pagar'!$D$7:$D$1048576,'FC 180'!$B159,'C. a Pagar'!$C$7:$C$1048576,'FC 180'!BE$5)</f>
        <v>0</v>
      </c>
      <c r="BF159" s="174">
        <f>SUMIFS('C. a Pagar'!$G$7:$G$1048576,'C. a Pagar'!$D$7:$D$1048576,'FC 180'!$B159,'C. a Pagar'!$C$7:$C$1048576,'FC 180'!BF$5)</f>
        <v>0</v>
      </c>
      <c r="BG159" s="174">
        <f>SUMIFS('C. a Pagar'!$G$7:$G$1048576,'C. a Pagar'!$D$7:$D$1048576,'FC 180'!$B159,'C. a Pagar'!$C$7:$C$1048576,'FC 180'!BG$5)</f>
        <v>0</v>
      </c>
      <c r="BH159" s="174">
        <f>SUMIFS('C. a Pagar'!$G$7:$G$1048576,'C. a Pagar'!$D$7:$D$1048576,'FC 180'!$B159,'C. a Pagar'!$C$7:$C$1048576,'FC 180'!BH$5)</f>
        <v>0</v>
      </c>
      <c r="BI159" s="174">
        <f>SUMIFS('C. a Pagar'!$G$7:$G$1048576,'C. a Pagar'!$D$7:$D$1048576,'FC 180'!$B159,'C. a Pagar'!$C$7:$C$1048576,'FC 180'!BI$5)</f>
        <v>0</v>
      </c>
      <c r="BJ159" s="174">
        <f>SUMIFS('C. a Pagar'!$G$7:$G$1048576,'C. a Pagar'!$D$7:$D$1048576,'FC 180'!$B159,'C. a Pagar'!$C$7:$C$1048576,'FC 180'!BJ$5)</f>
        <v>0</v>
      </c>
      <c r="BK159" s="174">
        <f>SUMIFS('C. a Pagar'!$G$7:$G$1048576,'C. a Pagar'!$D$7:$D$1048576,'FC 180'!$B159,'C. a Pagar'!$C$7:$C$1048576,'FC 180'!BK$5)</f>
        <v>0</v>
      </c>
      <c r="BL159" s="174">
        <f>SUMIFS('C. a Pagar'!$G$7:$G$1048576,'C. a Pagar'!$D$7:$D$1048576,'FC 180'!$B159,'C. a Pagar'!$C$7:$C$1048576,'FC 180'!BL$5)</f>
        <v>0</v>
      </c>
      <c r="BM159" s="174">
        <f>SUMIFS('C. a Pagar'!$G$7:$G$1048576,'C. a Pagar'!$D$7:$D$1048576,'FC 180'!$B159,'C. a Pagar'!$C$7:$C$1048576,'FC 180'!BM$5)</f>
        <v>0</v>
      </c>
      <c r="BN159" s="174">
        <f>SUMIFS('C. a Pagar'!$G$7:$G$1048576,'C. a Pagar'!$D$7:$D$1048576,'FC 180'!$B159,'C. a Pagar'!$C$7:$C$1048576,'FC 180'!BN$5)</f>
        <v>0</v>
      </c>
      <c r="BO159" s="175">
        <f t="shared" si="213"/>
        <v>0</v>
      </c>
      <c r="BP159" s="174"/>
      <c r="BQ159" s="174"/>
      <c r="BR159" s="174"/>
      <c r="BS159" s="174"/>
      <c r="BT159" s="174"/>
      <c r="BU159" s="174"/>
      <c r="BV159" s="174"/>
      <c r="BW159" s="174"/>
      <c r="BX159" s="174"/>
      <c r="BY159" s="174"/>
      <c r="BZ159" s="174"/>
      <c r="CA159" s="174"/>
      <c r="CB159" s="174"/>
      <c r="CC159" s="174"/>
      <c r="CD159" s="174"/>
      <c r="CE159" s="174"/>
      <c r="CF159" s="174"/>
      <c r="CG159" s="174"/>
      <c r="CH159" s="174"/>
      <c r="CI159" s="174"/>
      <c r="CJ159" s="174"/>
      <c r="CK159" s="174"/>
      <c r="CL159" s="174"/>
      <c r="CM159" s="174"/>
      <c r="CN159" s="174"/>
      <c r="CO159" s="174"/>
      <c r="CP159" s="174"/>
      <c r="CQ159" s="174"/>
      <c r="CR159" s="174"/>
      <c r="CS159" s="174"/>
      <c r="CT159" s="174"/>
      <c r="CU159" s="175">
        <f t="shared" si="214"/>
        <v>0</v>
      </c>
      <c r="CV159" s="174"/>
      <c r="CW159" s="174"/>
      <c r="CX159" s="174"/>
      <c r="CY159" s="174"/>
      <c r="CZ159" s="174"/>
      <c r="DA159" s="174"/>
      <c r="DB159" s="174"/>
      <c r="DC159" s="174"/>
      <c r="DD159" s="174"/>
      <c r="DE159" s="174"/>
      <c r="DF159" s="174"/>
      <c r="DG159" s="174"/>
      <c r="DH159" s="174"/>
      <c r="DI159" s="174"/>
      <c r="DJ159" s="174"/>
      <c r="DK159" s="174"/>
      <c r="DL159" s="174"/>
      <c r="DM159" s="174"/>
      <c r="DN159" s="174"/>
      <c r="DO159" s="174"/>
      <c r="DP159" s="174"/>
      <c r="DQ159" s="174"/>
      <c r="DR159" s="174"/>
      <c r="DS159" s="174"/>
      <c r="DT159" s="174"/>
      <c r="DU159" s="174"/>
      <c r="DV159" s="174"/>
      <c r="DW159" s="174"/>
      <c r="DX159" s="174"/>
      <c r="DY159" s="174"/>
      <c r="DZ159" s="174"/>
      <c r="EA159" s="175">
        <f t="shared" si="215"/>
        <v>0</v>
      </c>
      <c r="EB159" s="174"/>
      <c r="EC159" s="174"/>
      <c r="ED159" s="174"/>
      <c r="EE159" s="174"/>
      <c r="EF159" s="174"/>
      <c r="EG159" s="174"/>
      <c r="EH159" s="174"/>
      <c r="EI159" s="174"/>
      <c r="EJ159" s="174"/>
      <c r="EK159" s="174"/>
      <c r="EL159" s="174"/>
      <c r="EM159" s="174"/>
      <c r="EN159" s="174"/>
      <c r="EO159" s="174"/>
      <c r="EP159" s="174"/>
      <c r="EQ159" s="174"/>
      <c r="ER159" s="174"/>
      <c r="ES159" s="174"/>
      <c r="ET159" s="174"/>
      <c r="EU159" s="174"/>
      <c r="EV159" s="174"/>
      <c r="EW159" s="174"/>
      <c r="EX159" s="174"/>
      <c r="EY159" s="174"/>
      <c r="EZ159" s="174"/>
      <c r="FA159" s="174"/>
      <c r="FB159" s="174"/>
      <c r="FC159" s="174"/>
      <c r="FD159" s="175">
        <f t="shared" si="216"/>
        <v>0</v>
      </c>
      <c r="FE159" s="174"/>
      <c r="FF159" s="174"/>
      <c r="FG159" s="174"/>
      <c r="FH159" s="174"/>
      <c r="FI159" s="174"/>
      <c r="FJ159" s="174"/>
      <c r="FK159" s="174"/>
      <c r="FL159" s="174"/>
      <c r="FM159" s="174"/>
      <c r="FN159" s="174"/>
      <c r="FO159" s="174"/>
      <c r="FP159" s="174"/>
      <c r="FQ159" s="174"/>
      <c r="FR159" s="174"/>
      <c r="FS159" s="174"/>
      <c r="FT159" s="174"/>
      <c r="FU159" s="174"/>
      <c r="FV159" s="174"/>
      <c r="FW159" s="174"/>
      <c r="FX159" s="174"/>
      <c r="FY159" s="174"/>
      <c r="FZ159" s="174"/>
      <c r="GA159" s="174"/>
      <c r="GB159" s="174"/>
      <c r="GC159" s="174"/>
      <c r="GD159" s="174"/>
      <c r="GE159" s="174"/>
      <c r="GF159" s="174"/>
      <c r="GG159" s="174"/>
      <c r="GH159" s="174"/>
      <c r="GI159" s="174"/>
      <c r="GJ159" s="175">
        <f t="shared" si="217"/>
        <v>0</v>
      </c>
      <c r="GK159" s="174"/>
      <c r="GL159" s="174"/>
      <c r="GM159" s="174"/>
      <c r="GN159" s="174"/>
      <c r="GO159" s="174"/>
      <c r="GP159" s="174"/>
      <c r="GQ159" s="174"/>
      <c r="GR159" s="174"/>
      <c r="GS159" s="174"/>
      <c r="GT159" s="174"/>
      <c r="GU159" s="174"/>
      <c r="GV159" s="174"/>
      <c r="GW159" s="174"/>
      <c r="GX159" s="174"/>
      <c r="GY159" s="174"/>
      <c r="GZ159" s="174"/>
      <c r="HA159" s="174"/>
      <c r="HB159" s="174"/>
      <c r="HC159" s="174"/>
      <c r="HD159" s="174"/>
      <c r="HE159" s="174"/>
      <c r="HF159" s="174"/>
      <c r="HG159" s="174"/>
      <c r="HH159" s="174"/>
      <c r="HI159" s="174"/>
      <c r="HJ159" s="174"/>
      <c r="HK159" s="174"/>
      <c r="HL159" s="174"/>
      <c r="HM159" s="174"/>
      <c r="HN159" s="174"/>
    </row>
    <row r="160" spans="1:222" ht="16.5" hidden="1" outlineLevel="1" thickBot="1" x14ac:dyDescent="0.3">
      <c r="A160" s="53">
        <v>155</v>
      </c>
      <c r="B160" s="56" t="str">
        <f>VLOOKUP(A160,Config!$A$8:$B$176,2,0)</f>
        <v>EMPRÉSTIMOS DIRETORIA DES</v>
      </c>
      <c r="C160" s="60"/>
      <c r="D160" s="61"/>
      <c r="E160" s="174">
        <f>SUMIFS('C. a Pagar'!$G$7:$G$1048576,'C. a Pagar'!$D$7:$D$1048576,'FC 180'!$B160,'C. a Pagar'!$C$7:$C$1048576,'FC 180'!E$5)</f>
        <v>0</v>
      </c>
      <c r="F160" s="174">
        <f>SUMIFS('C. a Pagar'!$G$7:$G$1048576,'C. a Pagar'!$D$7:$D$1048576,'FC 180'!$B160,'C. a Pagar'!$C$7:$C$1048576,'FC 180'!F$5)</f>
        <v>0</v>
      </c>
      <c r="G160" s="174">
        <f>SUMIFS('C. a Pagar'!$G$7:$G$1048576,'C. a Pagar'!$D$7:$D$1048576,'FC 180'!$B160,'C. a Pagar'!$C$7:$C$1048576,'FC 180'!G$5)</f>
        <v>0</v>
      </c>
      <c r="H160" s="174">
        <f>SUMIFS('C. a Pagar'!$G$7:$G$1048576,'C. a Pagar'!$D$7:$D$1048576,'FC 180'!$B160,'C. a Pagar'!$C$7:$C$1048576,'FC 180'!H$5)</f>
        <v>0</v>
      </c>
      <c r="I160" s="174">
        <f>SUMIFS('C. a Pagar'!$G$7:$G$1048576,'C. a Pagar'!$D$7:$D$1048576,'FC 180'!$B160,'C. a Pagar'!$C$7:$C$1048576,'FC 180'!I$5)</f>
        <v>0</v>
      </c>
      <c r="J160" s="174">
        <f>SUMIFS('C. a Pagar'!$G$7:$G$1048576,'C. a Pagar'!$D$7:$D$1048576,'FC 180'!$B160,'C. a Pagar'!$C$7:$C$1048576,'FC 180'!J$5)</f>
        <v>0</v>
      </c>
      <c r="K160" s="174">
        <f>SUMIFS('C. a Pagar'!$G$7:$G$1048576,'C. a Pagar'!$D$7:$D$1048576,'FC 180'!$B160,'C. a Pagar'!$C$7:$C$1048576,'FC 180'!K$5)</f>
        <v>0</v>
      </c>
      <c r="L160" s="174">
        <f>SUMIFS('C. a Pagar'!$G$7:$G$1048576,'C. a Pagar'!$D$7:$D$1048576,'FC 180'!$B160,'C. a Pagar'!$C$7:$C$1048576,'FC 180'!L$5)</f>
        <v>0</v>
      </c>
      <c r="M160" s="174">
        <f>SUMIFS('C. a Pagar'!$G$7:$G$1048576,'C. a Pagar'!$D$7:$D$1048576,'FC 180'!$B160,'C. a Pagar'!$C$7:$C$1048576,'FC 180'!M$5)</f>
        <v>0</v>
      </c>
      <c r="N160" s="174">
        <f>SUMIFS('C. a Pagar'!$G$7:$G$1048576,'C. a Pagar'!$D$7:$D$1048576,'FC 180'!$B160,'C. a Pagar'!$C$7:$C$1048576,'FC 180'!N$5)</f>
        <v>0</v>
      </c>
      <c r="O160" s="174">
        <f>SUMIFS('C. a Pagar'!$G$7:$G$1048576,'C. a Pagar'!$D$7:$D$1048576,'FC 180'!$B160,'C. a Pagar'!$C$7:$C$1048576,'FC 180'!O$5)</f>
        <v>0</v>
      </c>
      <c r="P160" s="174">
        <f>SUMIFS('C. a Pagar'!$G$7:$G$1048576,'C. a Pagar'!$D$7:$D$1048576,'FC 180'!$B160,'C. a Pagar'!$C$7:$C$1048576,'FC 180'!P$5)</f>
        <v>0</v>
      </c>
      <c r="Q160" s="174">
        <f>SUMIFS('C. a Pagar'!$G$7:$G$1048576,'C. a Pagar'!$D$7:$D$1048576,'FC 180'!$B160,'C. a Pagar'!$C$7:$C$1048576,'FC 180'!Q$5)</f>
        <v>0</v>
      </c>
      <c r="R160" s="174">
        <f>SUMIFS('C. a Pagar'!$G$7:$G$1048576,'C. a Pagar'!$D$7:$D$1048576,'FC 180'!$B160,'C. a Pagar'!$C$7:$C$1048576,'FC 180'!R$5)</f>
        <v>0</v>
      </c>
      <c r="S160" s="174">
        <f>SUMIFS('C. a Pagar'!$G$7:$G$1048576,'C. a Pagar'!$D$7:$D$1048576,'FC 180'!$B160,'C. a Pagar'!$C$7:$C$1048576,'FC 180'!S$5)</f>
        <v>0</v>
      </c>
      <c r="T160" s="174">
        <f>SUMIFS('C. a Pagar'!$G$7:$G$1048576,'C. a Pagar'!$D$7:$D$1048576,'FC 180'!$B160,'C. a Pagar'!$C$7:$C$1048576,'FC 180'!T$5)</f>
        <v>0</v>
      </c>
      <c r="U160" s="174">
        <f>SUMIFS('C. a Pagar'!$G$7:$G$1048576,'C. a Pagar'!$D$7:$D$1048576,'FC 180'!$B160,'C. a Pagar'!$C$7:$C$1048576,'FC 180'!U$5)</f>
        <v>0</v>
      </c>
      <c r="V160" s="174">
        <f>SUMIFS('C. a Pagar'!$G$7:$G$1048576,'C. a Pagar'!$D$7:$D$1048576,'FC 180'!$B160,'C. a Pagar'!$C$7:$C$1048576,'FC 180'!V$5)</f>
        <v>0</v>
      </c>
      <c r="W160" s="174">
        <f>SUMIFS('C. a Pagar'!$G$7:$G$1048576,'C. a Pagar'!$D$7:$D$1048576,'FC 180'!$B160,'C. a Pagar'!$C$7:$C$1048576,'FC 180'!W$5)</f>
        <v>0</v>
      </c>
      <c r="X160" s="174">
        <f>SUMIFS('C. a Pagar'!$G$7:$G$1048576,'C. a Pagar'!$D$7:$D$1048576,'FC 180'!$B160,'C. a Pagar'!$C$7:$C$1048576,'FC 180'!X$5)</f>
        <v>0</v>
      </c>
      <c r="Y160" s="174">
        <f>SUMIFS('C. a Pagar'!$G$7:$G$1048576,'C. a Pagar'!$D$7:$D$1048576,'FC 180'!$B160,'C. a Pagar'!$C$7:$C$1048576,'FC 180'!Y$5)</f>
        <v>0</v>
      </c>
      <c r="Z160" s="174">
        <f>SUMIFS('C. a Pagar'!$G$7:$G$1048576,'C. a Pagar'!$D$7:$D$1048576,'FC 180'!$B160,'C. a Pagar'!$C$7:$C$1048576,'FC 180'!Z$5)</f>
        <v>0</v>
      </c>
      <c r="AA160" s="174">
        <f>SUMIFS('C. a Pagar'!$G$7:$G$1048576,'C. a Pagar'!$D$7:$D$1048576,'FC 180'!$B160,'C. a Pagar'!$C$7:$C$1048576,'FC 180'!AA$5)</f>
        <v>0</v>
      </c>
      <c r="AB160" s="174">
        <f>SUMIFS('C. a Pagar'!$G$7:$G$1048576,'C. a Pagar'!$D$7:$D$1048576,'FC 180'!$B160,'C. a Pagar'!$C$7:$C$1048576,'FC 180'!AB$5)</f>
        <v>0</v>
      </c>
      <c r="AC160" s="174">
        <f>SUMIFS('C. a Pagar'!$G$7:$G$1048576,'C. a Pagar'!$D$7:$D$1048576,'FC 180'!$B160,'C. a Pagar'!$C$7:$C$1048576,'FC 180'!AC$5)</f>
        <v>0</v>
      </c>
      <c r="AD160" s="174">
        <f>SUMIFS('C. a Pagar'!$G$7:$G$1048576,'C. a Pagar'!$D$7:$D$1048576,'FC 180'!$B160,'C. a Pagar'!$C$7:$C$1048576,'FC 180'!AD$5)</f>
        <v>0</v>
      </c>
      <c r="AE160" s="174">
        <f>SUMIFS('C. a Pagar'!$G$7:$G$1048576,'C. a Pagar'!$D$7:$D$1048576,'FC 180'!$B160,'C. a Pagar'!$C$7:$C$1048576,'FC 180'!AE$5)</f>
        <v>0</v>
      </c>
      <c r="AF160" s="174">
        <f>SUMIFS('C. a Pagar'!$G$7:$G$1048576,'C. a Pagar'!$D$7:$D$1048576,'FC 180'!$B160,'C. a Pagar'!$C$7:$C$1048576,'FC 180'!AF$5)</f>
        <v>0</v>
      </c>
      <c r="AG160" s="174">
        <f>SUMIFS('C. a Pagar'!$G$7:$G$1048576,'C. a Pagar'!$D$7:$D$1048576,'FC 180'!$B160,'C. a Pagar'!$C$7:$C$1048576,'FC 180'!AG$5)</f>
        <v>0</v>
      </c>
      <c r="AH160" s="174">
        <f>SUMIFS('C. a Pagar'!$G$7:$G$1048576,'C. a Pagar'!$D$7:$D$1048576,'FC 180'!$B160,'C. a Pagar'!$C$7:$C$1048576,'FC 180'!AH$5)</f>
        <v>1930</v>
      </c>
      <c r="AI160" s="174">
        <f>SUMIFS('C. a Pagar'!$G$7:$G$1048576,'C. a Pagar'!$D$7:$D$1048576,'FC 180'!$B160,'C. a Pagar'!$C$7:$C$1048576,'FC 180'!AI$5)</f>
        <v>0</v>
      </c>
      <c r="AJ160" s="175">
        <f t="shared" si="212"/>
        <v>1930</v>
      </c>
      <c r="AK160" s="174">
        <f>SUMIFS('C. a Pagar'!$G$7:$G$1048576,'C. a Pagar'!$D$7:$D$1048576,'FC 180'!$B160,'C. a Pagar'!$C$7:$C$1048576,'FC 180'!AK$5)</f>
        <v>0</v>
      </c>
      <c r="AL160" s="174">
        <f>SUMIFS('C. a Pagar'!$G$7:$G$1048576,'C. a Pagar'!$D$7:$D$1048576,'FC 180'!$B160,'C. a Pagar'!$C$7:$C$1048576,'FC 180'!AL$5)</f>
        <v>0</v>
      </c>
      <c r="AM160" s="174">
        <f>SUMIFS('C. a Pagar'!$G$7:$G$1048576,'C. a Pagar'!$D$7:$D$1048576,'FC 180'!$B160,'C. a Pagar'!$C$7:$C$1048576,'FC 180'!AM$5)</f>
        <v>0</v>
      </c>
      <c r="AN160" s="174">
        <f>SUMIFS('C. a Pagar'!$G$7:$G$1048576,'C. a Pagar'!$D$7:$D$1048576,'FC 180'!$B160,'C. a Pagar'!$C$7:$C$1048576,'FC 180'!AN$5)</f>
        <v>0</v>
      </c>
      <c r="AO160" s="174">
        <f>SUMIFS('C. a Pagar'!$G$7:$G$1048576,'C. a Pagar'!$D$7:$D$1048576,'FC 180'!$B160,'C. a Pagar'!$C$7:$C$1048576,'FC 180'!AO$5)</f>
        <v>0</v>
      </c>
      <c r="AP160" s="174">
        <f>SUMIFS('C. a Pagar'!$G$7:$G$1048576,'C. a Pagar'!$D$7:$D$1048576,'FC 180'!$B160,'C. a Pagar'!$C$7:$C$1048576,'FC 180'!AP$5)</f>
        <v>0</v>
      </c>
      <c r="AQ160" s="174">
        <f>SUMIFS('C. a Pagar'!$G$7:$G$1048576,'C. a Pagar'!$D$7:$D$1048576,'FC 180'!$B160,'C. a Pagar'!$C$7:$C$1048576,'FC 180'!AQ$5)</f>
        <v>0</v>
      </c>
      <c r="AR160" s="174">
        <f>SUMIFS('C. a Pagar'!$G$7:$G$1048576,'C. a Pagar'!$D$7:$D$1048576,'FC 180'!$B160,'C. a Pagar'!$C$7:$C$1048576,'FC 180'!AR$5)</f>
        <v>0</v>
      </c>
      <c r="AS160" s="174">
        <f>SUMIFS('C. a Pagar'!$G$7:$G$1048576,'C. a Pagar'!$D$7:$D$1048576,'FC 180'!$B160,'C. a Pagar'!$C$7:$C$1048576,'FC 180'!AS$5)</f>
        <v>0</v>
      </c>
      <c r="AT160" s="174">
        <f>SUMIFS('C. a Pagar'!$G$7:$G$1048576,'C. a Pagar'!$D$7:$D$1048576,'FC 180'!$B160,'C. a Pagar'!$C$7:$C$1048576,'FC 180'!AT$5)</f>
        <v>0</v>
      </c>
      <c r="AU160" s="174">
        <f>SUMIFS('C. a Pagar'!$G$7:$G$1048576,'C. a Pagar'!$D$7:$D$1048576,'FC 180'!$B160,'C. a Pagar'!$C$7:$C$1048576,'FC 180'!AU$5)</f>
        <v>0</v>
      </c>
      <c r="AV160" s="174">
        <f>SUMIFS('C. a Pagar'!$G$7:$G$1048576,'C. a Pagar'!$D$7:$D$1048576,'FC 180'!$B160,'C. a Pagar'!$C$7:$C$1048576,'FC 180'!AV$5)</f>
        <v>0</v>
      </c>
      <c r="AW160" s="174">
        <f>SUMIFS('C. a Pagar'!$G$7:$G$1048576,'C. a Pagar'!$D$7:$D$1048576,'FC 180'!$B160,'C. a Pagar'!$C$7:$C$1048576,'FC 180'!AW$5)</f>
        <v>0</v>
      </c>
      <c r="AX160" s="174">
        <f>SUMIFS('C. a Pagar'!$G$7:$G$1048576,'C. a Pagar'!$D$7:$D$1048576,'FC 180'!$B160,'C. a Pagar'!$C$7:$C$1048576,'FC 180'!AX$5)</f>
        <v>0</v>
      </c>
      <c r="AY160" s="174">
        <f>SUMIFS('C. a Pagar'!$G$7:$G$1048576,'C. a Pagar'!$D$7:$D$1048576,'FC 180'!$B160,'C. a Pagar'!$C$7:$C$1048576,'FC 180'!AY$5)</f>
        <v>0</v>
      </c>
      <c r="AZ160" s="174">
        <f>SUMIFS('C. a Pagar'!$G$7:$G$1048576,'C. a Pagar'!$D$7:$D$1048576,'FC 180'!$B160,'C. a Pagar'!$C$7:$C$1048576,'FC 180'!AZ$5)</f>
        <v>0</v>
      </c>
      <c r="BA160" s="174">
        <f>SUMIFS('C. a Pagar'!$G$7:$G$1048576,'C. a Pagar'!$D$7:$D$1048576,'FC 180'!$B160,'C. a Pagar'!$C$7:$C$1048576,'FC 180'!BA$5)</f>
        <v>0</v>
      </c>
      <c r="BB160" s="174">
        <f>SUMIFS('C. a Pagar'!$G$7:$G$1048576,'C. a Pagar'!$D$7:$D$1048576,'FC 180'!$B160,'C. a Pagar'!$C$7:$C$1048576,'FC 180'!BB$5)</f>
        <v>0</v>
      </c>
      <c r="BC160" s="174">
        <f>SUMIFS('C. a Pagar'!$G$7:$G$1048576,'C. a Pagar'!$D$7:$D$1048576,'FC 180'!$B160,'C. a Pagar'!$C$7:$C$1048576,'FC 180'!BC$5)</f>
        <v>0</v>
      </c>
      <c r="BD160" s="174">
        <f>SUMIFS('C. a Pagar'!$G$7:$G$1048576,'C. a Pagar'!$D$7:$D$1048576,'FC 180'!$B160,'C. a Pagar'!$C$7:$C$1048576,'FC 180'!BD$5)</f>
        <v>0</v>
      </c>
      <c r="BE160" s="174">
        <f>SUMIFS('C. a Pagar'!$G$7:$G$1048576,'C. a Pagar'!$D$7:$D$1048576,'FC 180'!$B160,'C. a Pagar'!$C$7:$C$1048576,'FC 180'!BE$5)</f>
        <v>0</v>
      </c>
      <c r="BF160" s="174">
        <f>SUMIFS('C. a Pagar'!$G$7:$G$1048576,'C. a Pagar'!$D$7:$D$1048576,'FC 180'!$B160,'C. a Pagar'!$C$7:$C$1048576,'FC 180'!BF$5)</f>
        <v>0</v>
      </c>
      <c r="BG160" s="174">
        <f>SUMIFS('C. a Pagar'!$G$7:$G$1048576,'C. a Pagar'!$D$7:$D$1048576,'FC 180'!$B160,'C. a Pagar'!$C$7:$C$1048576,'FC 180'!BG$5)</f>
        <v>0</v>
      </c>
      <c r="BH160" s="174">
        <f>SUMIFS('C. a Pagar'!$G$7:$G$1048576,'C. a Pagar'!$D$7:$D$1048576,'FC 180'!$B160,'C. a Pagar'!$C$7:$C$1048576,'FC 180'!BH$5)</f>
        <v>0</v>
      </c>
      <c r="BI160" s="174">
        <f>SUMIFS('C. a Pagar'!$G$7:$G$1048576,'C. a Pagar'!$D$7:$D$1048576,'FC 180'!$B160,'C. a Pagar'!$C$7:$C$1048576,'FC 180'!BI$5)</f>
        <v>0</v>
      </c>
      <c r="BJ160" s="174">
        <f>SUMIFS('C. a Pagar'!$G$7:$G$1048576,'C. a Pagar'!$D$7:$D$1048576,'FC 180'!$B160,'C. a Pagar'!$C$7:$C$1048576,'FC 180'!BJ$5)</f>
        <v>0</v>
      </c>
      <c r="BK160" s="174">
        <f>SUMIFS('C. a Pagar'!$G$7:$G$1048576,'C. a Pagar'!$D$7:$D$1048576,'FC 180'!$B160,'C. a Pagar'!$C$7:$C$1048576,'FC 180'!BK$5)</f>
        <v>0</v>
      </c>
      <c r="BL160" s="174">
        <f>SUMIFS('C. a Pagar'!$G$7:$G$1048576,'C. a Pagar'!$D$7:$D$1048576,'FC 180'!$B160,'C. a Pagar'!$C$7:$C$1048576,'FC 180'!BL$5)</f>
        <v>1930</v>
      </c>
      <c r="BM160" s="174">
        <f>SUMIFS('C. a Pagar'!$G$7:$G$1048576,'C. a Pagar'!$D$7:$D$1048576,'FC 180'!$B160,'C. a Pagar'!$C$7:$C$1048576,'FC 180'!BM$5)</f>
        <v>0</v>
      </c>
      <c r="BN160" s="174">
        <f>SUMIFS('C. a Pagar'!$G$7:$G$1048576,'C. a Pagar'!$D$7:$D$1048576,'FC 180'!$B160,'C. a Pagar'!$C$7:$C$1048576,'FC 180'!BN$5)</f>
        <v>0</v>
      </c>
      <c r="BO160" s="175">
        <f t="shared" si="213"/>
        <v>1930</v>
      </c>
      <c r="BP160" s="174"/>
      <c r="BQ160" s="174"/>
      <c r="BR160" s="174"/>
      <c r="BS160" s="174"/>
      <c r="BT160" s="174"/>
      <c r="BU160" s="174"/>
      <c r="BV160" s="174"/>
      <c r="BW160" s="174"/>
      <c r="BX160" s="174"/>
      <c r="BY160" s="174"/>
      <c r="BZ160" s="174"/>
      <c r="CA160" s="174"/>
      <c r="CB160" s="174"/>
      <c r="CC160" s="174"/>
      <c r="CD160" s="174"/>
      <c r="CE160" s="174"/>
      <c r="CF160" s="174"/>
      <c r="CG160" s="174"/>
      <c r="CH160" s="174"/>
      <c r="CI160" s="174"/>
      <c r="CJ160" s="174"/>
      <c r="CK160" s="174"/>
      <c r="CL160" s="174"/>
      <c r="CM160" s="174"/>
      <c r="CN160" s="174"/>
      <c r="CO160" s="174"/>
      <c r="CP160" s="174"/>
      <c r="CQ160" s="174"/>
      <c r="CR160" s="174"/>
      <c r="CS160" s="174"/>
      <c r="CT160" s="174"/>
      <c r="CU160" s="175">
        <f t="shared" si="214"/>
        <v>1930</v>
      </c>
      <c r="CV160" s="174"/>
      <c r="CW160" s="174"/>
      <c r="CX160" s="174"/>
      <c r="CY160" s="174"/>
      <c r="CZ160" s="174"/>
      <c r="DA160" s="174"/>
      <c r="DB160" s="174"/>
      <c r="DC160" s="174"/>
      <c r="DD160" s="174"/>
      <c r="DE160" s="174"/>
      <c r="DF160" s="174"/>
      <c r="DG160" s="174"/>
      <c r="DH160" s="174"/>
      <c r="DI160" s="174"/>
      <c r="DJ160" s="174"/>
      <c r="DK160" s="174"/>
      <c r="DL160" s="174"/>
      <c r="DM160" s="174"/>
      <c r="DN160" s="174"/>
      <c r="DO160" s="174"/>
      <c r="DP160" s="174"/>
      <c r="DQ160" s="174"/>
      <c r="DR160" s="174"/>
      <c r="DS160" s="174"/>
      <c r="DT160" s="174"/>
      <c r="DU160" s="174"/>
      <c r="DV160" s="174"/>
      <c r="DW160" s="174"/>
      <c r="DX160" s="174"/>
      <c r="DY160" s="174"/>
      <c r="DZ160" s="174"/>
      <c r="EA160" s="175">
        <f t="shared" si="215"/>
        <v>1930</v>
      </c>
      <c r="EB160" s="174"/>
      <c r="EC160" s="174"/>
      <c r="ED160" s="174"/>
      <c r="EE160" s="174"/>
      <c r="EF160" s="174"/>
      <c r="EG160" s="174"/>
      <c r="EH160" s="174"/>
      <c r="EI160" s="174"/>
      <c r="EJ160" s="174"/>
      <c r="EK160" s="174"/>
      <c r="EL160" s="174"/>
      <c r="EM160" s="174"/>
      <c r="EN160" s="174"/>
      <c r="EO160" s="174"/>
      <c r="EP160" s="174"/>
      <c r="EQ160" s="174"/>
      <c r="ER160" s="174"/>
      <c r="ES160" s="174"/>
      <c r="ET160" s="174"/>
      <c r="EU160" s="174"/>
      <c r="EV160" s="174"/>
      <c r="EW160" s="174"/>
      <c r="EX160" s="174"/>
      <c r="EY160" s="174"/>
      <c r="EZ160" s="174"/>
      <c r="FA160" s="174"/>
      <c r="FB160" s="174"/>
      <c r="FC160" s="174"/>
      <c r="FD160" s="175">
        <f t="shared" si="216"/>
        <v>1930</v>
      </c>
      <c r="FE160" s="174"/>
      <c r="FF160" s="174"/>
      <c r="FG160" s="174"/>
      <c r="FH160" s="174"/>
      <c r="FI160" s="174"/>
      <c r="FJ160" s="174"/>
      <c r="FK160" s="174"/>
      <c r="FL160" s="174"/>
      <c r="FM160" s="174"/>
      <c r="FN160" s="174"/>
      <c r="FO160" s="174"/>
      <c r="FP160" s="174"/>
      <c r="FQ160" s="174"/>
      <c r="FR160" s="174"/>
      <c r="FS160" s="174"/>
      <c r="FT160" s="174"/>
      <c r="FU160" s="174"/>
      <c r="FV160" s="174"/>
      <c r="FW160" s="174"/>
      <c r="FX160" s="174"/>
      <c r="FY160" s="174"/>
      <c r="FZ160" s="174"/>
      <c r="GA160" s="174"/>
      <c r="GB160" s="174"/>
      <c r="GC160" s="174"/>
      <c r="GD160" s="174"/>
      <c r="GE160" s="174"/>
      <c r="GF160" s="174"/>
      <c r="GG160" s="174"/>
      <c r="GH160" s="174"/>
      <c r="GI160" s="174"/>
      <c r="GJ160" s="175">
        <f t="shared" si="217"/>
        <v>0</v>
      </c>
      <c r="GK160" s="174"/>
      <c r="GL160" s="174"/>
      <c r="GM160" s="174"/>
      <c r="GN160" s="174"/>
      <c r="GO160" s="174"/>
      <c r="GP160" s="174"/>
      <c r="GQ160" s="174"/>
      <c r="GR160" s="174"/>
      <c r="GS160" s="174"/>
      <c r="GT160" s="174"/>
      <c r="GU160" s="174"/>
      <c r="GV160" s="174"/>
      <c r="GW160" s="174"/>
      <c r="GX160" s="174"/>
      <c r="GY160" s="174"/>
      <c r="GZ160" s="174"/>
      <c r="HA160" s="174"/>
      <c r="HB160" s="174"/>
      <c r="HC160" s="174"/>
      <c r="HD160" s="174"/>
      <c r="HE160" s="174"/>
      <c r="HF160" s="174"/>
      <c r="HG160" s="174"/>
      <c r="HH160" s="174"/>
      <c r="HI160" s="174"/>
      <c r="HJ160" s="174"/>
      <c r="HK160" s="174"/>
      <c r="HL160" s="174"/>
      <c r="HM160" s="174"/>
      <c r="HN160" s="174"/>
    </row>
    <row r="161" spans="1:222" ht="16.5" hidden="1" outlineLevel="1" thickBot="1" x14ac:dyDescent="0.3">
      <c r="A161" s="53">
        <v>156</v>
      </c>
      <c r="B161" s="56" t="str">
        <f>VLOOKUP(A161,Config!$A$8:$B$176,2,0)</f>
        <v xml:space="preserve">ACORDO JUDICIAIS </v>
      </c>
      <c r="C161" s="60"/>
      <c r="D161" s="61"/>
      <c r="E161" s="174">
        <f>SUMIFS('C. a Pagar'!$G$7:$G$1048576,'C. a Pagar'!$D$7:$D$1048576,'FC 180'!$B161,'C. a Pagar'!$C$7:$C$1048576,'FC 180'!E$5)</f>
        <v>0</v>
      </c>
      <c r="F161" s="174">
        <f>SUMIFS('C. a Pagar'!$G$7:$G$1048576,'C. a Pagar'!$D$7:$D$1048576,'FC 180'!$B161,'C. a Pagar'!$C$7:$C$1048576,'FC 180'!F$5)</f>
        <v>0</v>
      </c>
      <c r="G161" s="174">
        <f>SUMIFS('C. a Pagar'!$G$7:$G$1048576,'C. a Pagar'!$D$7:$D$1048576,'FC 180'!$B161,'C. a Pagar'!$C$7:$C$1048576,'FC 180'!G$5)</f>
        <v>0</v>
      </c>
      <c r="H161" s="174">
        <f>SUMIFS('C. a Pagar'!$G$7:$G$1048576,'C. a Pagar'!$D$7:$D$1048576,'FC 180'!$B161,'C. a Pagar'!$C$7:$C$1048576,'FC 180'!H$5)</f>
        <v>0</v>
      </c>
      <c r="I161" s="174">
        <f>SUMIFS('C. a Pagar'!$G$7:$G$1048576,'C. a Pagar'!$D$7:$D$1048576,'FC 180'!$B161,'C. a Pagar'!$C$7:$C$1048576,'FC 180'!I$5)</f>
        <v>0</v>
      </c>
      <c r="J161" s="174">
        <f>SUMIFS('C. a Pagar'!$G$7:$G$1048576,'C. a Pagar'!$D$7:$D$1048576,'FC 180'!$B161,'C. a Pagar'!$C$7:$C$1048576,'FC 180'!J$5)</f>
        <v>0</v>
      </c>
      <c r="K161" s="174">
        <f>SUMIFS('C. a Pagar'!$G$7:$G$1048576,'C. a Pagar'!$D$7:$D$1048576,'FC 180'!$B161,'C. a Pagar'!$C$7:$C$1048576,'FC 180'!K$5)</f>
        <v>0</v>
      </c>
      <c r="L161" s="174">
        <f>SUMIFS('C. a Pagar'!$G$7:$G$1048576,'C. a Pagar'!$D$7:$D$1048576,'FC 180'!$B161,'C. a Pagar'!$C$7:$C$1048576,'FC 180'!L$5)</f>
        <v>0</v>
      </c>
      <c r="M161" s="174">
        <f>SUMIFS('C. a Pagar'!$G$7:$G$1048576,'C. a Pagar'!$D$7:$D$1048576,'FC 180'!$B161,'C. a Pagar'!$C$7:$C$1048576,'FC 180'!M$5)</f>
        <v>0</v>
      </c>
      <c r="N161" s="174">
        <f>SUMIFS('C. a Pagar'!$G$7:$G$1048576,'C. a Pagar'!$D$7:$D$1048576,'FC 180'!$B161,'C. a Pagar'!$C$7:$C$1048576,'FC 180'!N$5)</f>
        <v>0</v>
      </c>
      <c r="O161" s="174">
        <f>SUMIFS('C. a Pagar'!$G$7:$G$1048576,'C. a Pagar'!$D$7:$D$1048576,'FC 180'!$B161,'C. a Pagar'!$C$7:$C$1048576,'FC 180'!O$5)</f>
        <v>0</v>
      </c>
      <c r="P161" s="174">
        <f>SUMIFS('C. a Pagar'!$G$7:$G$1048576,'C. a Pagar'!$D$7:$D$1048576,'FC 180'!$B161,'C. a Pagar'!$C$7:$C$1048576,'FC 180'!P$5)</f>
        <v>0</v>
      </c>
      <c r="Q161" s="174">
        <f>SUMIFS('C. a Pagar'!$G$7:$G$1048576,'C. a Pagar'!$D$7:$D$1048576,'FC 180'!$B161,'C. a Pagar'!$C$7:$C$1048576,'FC 180'!Q$5)</f>
        <v>0</v>
      </c>
      <c r="R161" s="174">
        <f>SUMIFS('C. a Pagar'!$G$7:$G$1048576,'C. a Pagar'!$D$7:$D$1048576,'FC 180'!$B161,'C. a Pagar'!$C$7:$C$1048576,'FC 180'!R$5)</f>
        <v>0</v>
      </c>
      <c r="S161" s="174">
        <f>SUMIFS('C. a Pagar'!$G$7:$G$1048576,'C. a Pagar'!$D$7:$D$1048576,'FC 180'!$B161,'C. a Pagar'!$C$7:$C$1048576,'FC 180'!S$5)</f>
        <v>0</v>
      </c>
      <c r="T161" s="174">
        <f>SUMIFS('C. a Pagar'!$G$7:$G$1048576,'C. a Pagar'!$D$7:$D$1048576,'FC 180'!$B161,'C. a Pagar'!$C$7:$C$1048576,'FC 180'!T$5)</f>
        <v>28821.33</v>
      </c>
      <c r="U161" s="174">
        <f>SUMIFS('C. a Pagar'!$G$7:$G$1048576,'C. a Pagar'!$D$7:$D$1048576,'FC 180'!$B161,'C. a Pagar'!$C$7:$C$1048576,'FC 180'!U$5)</f>
        <v>0</v>
      </c>
      <c r="V161" s="174">
        <f>SUMIFS('C. a Pagar'!$G$7:$G$1048576,'C. a Pagar'!$D$7:$D$1048576,'FC 180'!$B161,'C. a Pagar'!$C$7:$C$1048576,'FC 180'!V$5)</f>
        <v>0</v>
      </c>
      <c r="W161" s="174">
        <f>SUMIFS('C. a Pagar'!$G$7:$G$1048576,'C. a Pagar'!$D$7:$D$1048576,'FC 180'!$B161,'C. a Pagar'!$C$7:$C$1048576,'FC 180'!W$5)</f>
        <v>0</v>
      </c>
      <c r="X161" s="174">
        <f>SUMIFS('C. a Pagar'!$G$7:$G$1048576,'C. a Pagar'!$D$7:$D$1048576,'FC 180'!$B161,'C. a Pagar'!$C$7:$C$1048576,'FC 180'!X$5)</f>
        <v>0</v>
      </c>
      <c r="Y161" s="174">
        <f>SUMIFS('C. a Pagar'!$G$7:$G$1048576,'C. a Pagar'!$D$7:$D$1048576,'FC 180'!$B161,'C. a Pagar'!$C$7:$C$1048576,'FC 180'!Y$5)</f>
        <v>0</v>
      </c>
      <c r="Z161" s="174">
        <f>SUMIFS('C. a Pagar'!$G$7:$G$1048576,'C. a Pagar'!$D$7:$D$1048576,'FC 180'!$B161,'C. a Pagar'!$C$7:$C$1048576,'FC 180'!Z$5)</f>
        <v>0</v>
      </c>
      <c r="AA161" s="174">
        <f>SUMIFS('C. a Pagar'!$G$7:$G$1048576,'C. a Pagar'!$D$7:$D$1048576,'FC 180'!$B161,'C. a Pagar'!$C$7:$C$1048576,'FC 180'!AA$5)</f>
        <v>0</v>
      </c>
      <c r="AB161" s="174">
        <f>SUMIFS('C. a Pagar'!$G$7:$G$1048576,'C. a Pagar'!$D$7:$D$1048576,'FC 180'!$B161,'C. a Pagar'!$C$7:$C$1048576,'FC 180'!AB$5)</f>
        <v>0</v>
      </c>
      <c r="AC161" s="174">
        <f>SUMIFS('C. a Pagar'!$G$7:$G$1048576,'C. a Pagar'!$D$7:$D$1048576,'FC 180'!$B161,'C. a Pagar'!$C$7:$C$1048576,'FC 180'!AC$5)</f>
        <v>3300</v>
      </c>
      <c r="AD161" s="174">
        <f>SUMIFS('C. a Pagar'!$G$7:$G$1048576,'C. a Pagar'!$D$7:$D$1048576,'FC 180'!$B161,'C. a Pagar'!$C$7:$C$1048576,'FC 180'!AD$5)</f>
        <v>0</v>
      </c>
      <c r="AE161" s="174">
        <f>SUMIFS('C. a Pagar'!$G$7:$G$1048576,'C. a Pagar'!$D$7:$D$1048576,'FC 180'!$B161,'C. a Pagar'!$C$7:$C$1048576,'FC 180'!AE$5)</f>
        <v>0</v>
      </c>
      <c r="AF161" s="174">
        <f>SUMIFS('C. a Pagar'!$G$7:$G$1048576,'C. a Pagar'!$D$7:$D$1048576,'FC 180'!$B161,'C. a Pagar'!$C$7:$C$1048576,'FC 180'!AF$5)</f>
        <v>0</v>
      </c>
      <c r="AG161" s="174">
        <f>SUMIFS('C. a Pagar'!$G$7:$G$1048576,'C. a Pagar'!$D$7:$D$1048576,'FC 180'!$B161,'C. a Pagar'!$C$7:$C$1048576,'FC 180'!AG$5)</f>
        <v>0</v>
      </c>
      <c r="AH161" s="174">
        <f>SUMIFS('C. a Pagar'!$G$7:$G$1048576,'C. a Pagar'!$D$7:$D$1048576,'FC 180'!$B161,'C. a Pagar'!$C$7:$C$1048576,'FC 180'!AH$5)</f>
        <v>6225.22</v>
      </c>
      <c r="AI161" s="174">
        <f>SUMIFS('C. a Pagar'!$G$7:$G$1048576,'C. a Pagar'!$D$7:$D$1048576,'FC 180'!$B161,'C. a Pagar'!$C$7:$C$1048576,'FC 180'!AI$5)</f>
        <v>0</v>
      </c>
      <c r="AJ161" s="175">
        <f t="shared" si="212"/>
        <v>38346.550000000003</v>
      </c>
      <c r="AK161" s="174">
        <f>SUMIFS('C. a Pagar'!$G$7:$G$1048576,'C. a Pagar'!$D$7:$D$1048576,'FC 180'!$B161,'C. a Pagar'!$C$7:$C$1048576,'FC 180'!AK$5)</f>
        <v>0</v>
      </c>
      <c r="AL161" s="174">
        <f>SUMIFS('C. a Pagar'!$G$7:$G$1048576,'C. a Pagar'!$D$7:$D$1048576,'FC 180'!$B161,'C. a Pagar'!$C$7:$C$1048576,'FC 180'!AL$5)</f>
        <v>0</v>
      </c>
      <c r="AM161" s="174">
        <f>SUMIFS('C. a Pagar'!$G$7:$G$1048576,'C. a Pagar'!$D$7:$D$1048576,'FC 180'!$B161,'C. a Pagar'!$C$7:$C$1048576,'FC 180'!AM$5)</f>
        <v>0</v>
      </c>
      <c r="AN161" s="174">
        <f>SUMIFS('C. a Pagar'!$G$7:$G$1048576,'C. a Pagar'!$D$7:$D$1048576,'FC 180'!$B161,'C. a Pagar'!$C$7:$C$1048576,'FC 180'!AN$5)</f>
        <v>0</v>
      </c>
      <c r="AO161" s="174">
        <f>SUMIFS('C. a Pagar'!$G$7:$G$1048576,'C. a Pagar'!$D$7:$D$1048576,'FC 180'!$B161,'C. a Pagar'!$C$7:$C$1048576,'FC 180'!AO$5)</f>
        <v>0</v>
      </c>
      <c r="AP161" s="174">
        <f>SUMIFS('C. a Pagar'!$G$7:$G$1048576,'C. a Pagar'!$D$7:$D$1048576,'FC 180'!$B161,'C. a Pagar'!$C$7:$C$1048576,'FC 180'!AP$5)</f>
        <v>0</v>
      </c>
      <c r="AQ161" s="174">
        <f>SUMIFS('C. a Pagar'!$G$7:$G$1048576,'C. a Pagar'!$D$7:$D$1048576,'FC 180'!$B161,'C. a Pagar'!$C$7:$C$1048576,'FC 180'!AQ$5)</f>
        <v>42828.39</v>
      </c>
      <c r="AR161" s="174">
        <f>SUMIFS('C. a Pagar'!$G$7:$G$1048576,'C. a Pagar'!$D$7:$D$1048576,'FC 180'!$B161,'C. a Pagar'!$C$7:$C$1048576,'FC 180'!AR$5)</f>
        <v>0</v>
      </c>
      <c r="AS161" s="174">
        <f>SUMIFS('C. a Pagar'!$G$7:$G$1048576,'C. a Pagar'!$D$7:$D$1048576,'FC 180'!$B161,'C. a Pagar'!$C$7:$C$1048576,'FC 180'!AS$5)</f>
        <v>1000</v>
      </c>
      <c r="AT161" s="174">
        <f>SUMIFS('C. a Pagar'!$G$7:$G$1048576,'C. a Pagar'!$D$7:$D$1048576,'FC 180'!$B161,'C. a Pagar'!$C$7:$C$1048576,'FC 180'!AT$5)</f>
        <v>12000</v>
      </c>
      <c r="AU161" s="174">
        <f>SUMIFS('C. a Pagar'!$G$7:$G$1048576,'C. a Pagar'!$D$7:$D$1048576,'FC 180'!$B161,'C. a Pagar'!$C$7:$C$1048576,'FC 180'!AU$5)</f>
        <v>0</v>
      </c>
      <c r="AV161" s="174">
        <f>SUMIFS('C. a Pagar'!$G$7:$G$1048576,'C. a Pagar'!$D$7:$D$1048576,'FC 180'!$B161,'C. a Pagar'!$C$7:$C$1048576,'FC 180'!AV$5)</f>
        <v>28821.33</v>
      </c>
      <c r="AW161" s="174">
        <f>SUMIFS('C. a Pagar'!$G$7:$G$1048576,'C. a Pagar'!$D$7:$D$1048576,'FC 180'!$B161,'C. a Pagar'!$C$7:$C$1048576,'FC 180'!AW$5)</f>
        <v>0</v>
      </c>
      <c r="AX161" s="174">
        <f>SUMIFS('C. a Pagar'!$G$7:$G$1048576,'C. a Pagar'!$D$7:$D$1048576,'FC 180'!$B161,'C. a Pagar'!$C$7:$C$1048576,'FC 180'!AX$5)</f>
        <v>0</v>
      </c>
      <c r="AY161" s="174">
        <f>SUMIFS('C. a Pagar'!$G$7:$G$1048576,'C. a Pagar'!$D$7:$D$1048576,'FC 180'!$B161,'C. a Pagar'!$C$7:$C$1048576,'FC 180'!AY$5)</f>
        <v>0</v>
      </c>
      <c r="AZ161" s="174">
        <f>SUMIFS('C. a Pagar'!$G$7:$G$1048576,'C. a Pagar'!$D$7:$D$1048576,'FC 180'!$B161,'C. a Pagar'!$C$7:$C$1048576,'FC 180'!AZ$5)</f>
        <v>0</v>
      </c>
      <c r="BA161" s="174">
        <f>SUMIFS('C. a Pagar'!$G$7:$G$1048576,'C. a Pagar'!$D$7:$D$1048576,'FC 180'!$B161,'C. a Pagar'!$C$7:$C$1048576,'FC 180'!BA$5)</f>
        <v>0</v>
      </c>
      <c r="BB161" s="174">
        <f>SUMIFS('C. a Pagar'!$G$7:$G$1048576,'C. a Pagar'!$D$7:$D$1048576,'FC 180'!$B161,'C. a Pagar'!$C$7:$C$1048576,'FC 180'!BB$5)</f>
        <v>0</v>
      </c>
      <c r="BC161" s="174">
        <f>SUMIFS('C. a Pagar'!$G$7:$G$1048576,'C. a Pagar'!$D$7:$D$1048576,'FC 180'!$B161,'C. a Pagar'!$C$7:$C$1048576,'FC 180'!BC$5)</f>
        <v>0</v>
      </c>
      <c r="BD161" s="174">
        <f>SUMIFS('C. a Pagar'!$G$7:$G$1048576,'C. a Pagar'!$D$7:$D$1048576,'FC 180'!$B161,'C. a Pagar'!$C$7:$C$1048576,'FC 180'!BD$5)</f>
        <v>0</v>
      </c>
      <c r="BE161" s="174">
        <f>SUMIFS('C. a Pagar'!$G$7:$G$1048576,'C. a Pagar'!$D$7:$D$1048576,'FC 180'!$B161,'C. a Pagar'!$C$7:$C$1048576,'FC 180'!BE$5)</f>
        <v>0</v>
      </c>
      <c r="BF161" s="174">
        <f>SUMIFS('C. a Pagar'!$G$7:$G$1048576,'C. a Pagar'!$D$7:$D$1048576,'FC 180'!$B161,'C. a Pagar'!$C$7:$C$1048576,'FC 180'!BF$5)</f>
        <v>2300</v>
      </c>
      <c r="BG161" s="174">
        <f>SUMIFS('C. a Pagar'!$G$7:$G$1048576,'C. a Pagar'!$D$7:$D$1048576,'FC 180'!$B161,'C. a Pagar'!$C$7:$C$1048576,'FC 180'!BG$5)</f>
        <v>0</v>
      </c>
      <c r="BH161" s="174">
        <f>SUMIFS('C. a Pagar'!$G$7:$G$1048576,'C. a Pagar'!$D$7:$D$1048576,'FC 180'!$B161,'C. a Pagar'!$C$7:$C$1048576,'FC 180'!BH$5)</f>
        <v>1000</v>
      </c>
      <c r="BI161" s="174">
        <f>SUMIFS('C. a Pagar'!$G$7:$G$1048576,'C. a Pagar'!$D$7:$D$1048576,'FC 180'!$B161,'C. a Pagar'!$C$7:$C$1048576,'FC 180'!BI$5)</f>
        <v>0</v>
      </c>
      <c r="BJ161" s="174">
        <f>SUMIFS('C. a Pagar'!$G$7:$G$1048576,'C. a Pagar'!$D$7:$D$1048576,'FC 180'!$B161,'C. a Pagar'!$C$7:$C$1048576,'FC 180'!BJ$5)</f>
        <v>0</v>
      </c>
      <c r="BK161" s="174">
        <f>SUMIFS('C. a Pagar'!$G$7:$G$1048576,'C. a Pagar'!$D$7:$D$1048576,'FC 180'!$B161,'C. a Pagar'!$C$7:$C$1048576,'FC 180'!BK$5)</f>
        <v>1780</v>
      </c>
      <c r="BL161" s="174">
        <f>SUMIFS('C. a Pagar'!$G$7:$G$1048576,'C. a Pagar'!$D$7:$D$1048576,'FC 180'!$B161,'C. a Pagar'!$C$7:$C$1048576,'FC 180'!BL$5)</f>
        <v>0</v>
      </c>
      <c r="BM161" s="174">
        <f>SUMIFS('C. a Pagar'!$G$7:$G$1048576,'C. a Pagar'!$D$7:$D$1048576,'FC 180'!$B161,'C. a Pagar'!$C$7:$C$1048576,'FC 180'!BM$5)</f>
        <v>6225.22</v>
      </c>
      <c r="BN161" s="174">
        <f>SUMIFS('C. a Pagar'!$G$7:$G$1048576,'C. a Pagar'!$D$7:$D$1048576,'FC 180'!$B161,'C. a Pagar'!$C$7:$C$1048576,'FC 180'!BN$5)</f>
        <v>0</v>
      </c>
      <c r="BO161" s="175">
        <f t="shared" si="213"/>
        <v>95954.94</v>
      </c>
      <c r="BP161" s="174"/>
      <c r="BQ161" s="174"/>
      <c r="BR161" s="174"/>
      <c r="BS161" s="174"/>
      <c r="BT161" s="174"/>
      <c r="BU161" s="174"/>
      <c r="BV161" s="174"/>
      <c r="BW161" s="174"/>
      <c r="BX161" s="174"/>
      <c r="BY161" s="174"/>
      <c r="BZ161" s="174"/>
      <c r="CA161" s="174"/>
      <c r="CB161" s="174"/>
      <c r="CC161" s="174"/>
      <c r="CD161" s="174"/>
      <c r="CE161" s="174"/>
      <c r="CF161" s="174"/>
      <c r="CG161" s="174"/>
      <c r="CH161" s="174"/>
      <c r="CI161" s="174"/>
      <c r="CJ161" s="174"/>
      <c r="CK161" s="174"/>
      <c r="CL161" s="174"/>
      <c r="CM161" s="174"/>
      <c r="CN161" s="174"/>
      <c r="CO161" s="174"/>
      <c r="CP161" s="174"/>
      <c r="CQ161" s="174"/>
      <c r="CR161" s="174"/>
      <c r="CS161" s="174"/>
      <c r="CT161" s="174"/>
      <c r="CU161" s="175">
        <f t="shared" si="214"/>
        <v>102180.16</v>
      </c>
      <c r="CV161" s="174"/>
      <c r="CW161" s="174"/>
      <c r="CX161" s="174"/>
      <c r="CY161" s="174"/>
      <c r="CZ161" s="174"/>
      <c r="DA161" s="174"/>
      <c r="DB161" s="174"/>
      <c r="DC161" s="174"/>
      <c r="DD161" s="174"/>
      <c r="DE161" s="174"/>
      <c r="DF161" s="174"/>
      <c r="DG161" s="174"/>
      <c r="DH161" s="174"/>
      <c r="DI161" s="174"/>
      <c r="DJ161" s="174"/>
      <c r="DK161" s="174"/>
      <c r="DL161" s="174"/>
      <c r="DM161" s="174"/>
      <c r="DN161" s="174"/>
      <c r="DO161" s="174"/>
      <c r="DP161" s="174"/>
      <c r="DQ161" s="174"/>
      <c r="DR161" s="174"/>
      <c r="DS161" s="174"/>
      <c r="DT161" s="174"/>
      <c r="DU161" s="174"/>
      <c r="DV161" s="174"/>
      <c r="DW161" s="174"/>
      <c r="DX161" s="174"/>
      <c r="DY161" s="174"/>
      <c r="DZ161" s="174"/>
      <c r="EA161" s="175">
        <f t="shared" si="215"/>
        <v>102180.16</v>
      </c>
      <c r="EB161" s="174"/>
      <c r="EC161" s="174"/>
      <c r="ED161" s="174"/>
      <c r="EE161" s="174"/>
      <c r="EF161" s="174"/>
      <c r="EG161" s="174"/>
      <c r="EH161" s="174"/>
      <c r="EI161" s="174"/>
      <c r="EJ161" s="174"/>
      <c r="EK161" s="174"/>
      <c r="EL161" s="174"/>
      <c r="EM161" s="174"/>
      <c r="EN161" s="174"/>
      <c r="EO161" s="174"/>
      <c r="EP161" s="174"/>
      <c r="EQ161" s="174"/>
      <c r="ER161" s="174"/>
      <c r="ES161" s="174"/>
      <c r="ET161" s="174"/>
      <c r="EU161" s="174"/>
      <c r="EV161" s="174"/>
      <c r="EW161" s="174"/>
      <c r="EX161" s="174"/>
      <c r="EY161" s="174"/>
      <c r="EZ161" s="174"/>
      <c r="FA161" s="174"/>
      <c r="FB161" s="174"/>
      <c r="FC161" s="174"/>
      <c r="FD161" s="175">
        <f t="shared" si="216"/>
        <v>102180.16</v>
      </c>
      <c r="FE161" s="174"/>
      <c r="FF161" s="174"/>
      <c r="FG161" s="174"/>
      <c r="FH161" s="174"/>
      <c r="FI161" s="174"/>
      <c r="FJ161" s="174"/>
      <c r="FK161" s="174"/>
      <c r="FL161" s="174"/>
      <c r="FM161" s="174"/>
      <c r="FN161" s="174"/>
      <c r="FO161" s="174"/>
      <c r="FP161" s="174"/>
      <c r="FQ161" s="174"/>
      <c r="FR161" s="174"/>
      <c r="FS161" s="174"/>
      <c r="FT161" s="174"/>
      <c r="FU161" s="174"/>
      <c r="FV161" s="174"/>
      <c r="FW161" s="174"/>
      <c r="FX161" s="174"/>
      <c r="FY161" s="174"/>
      <c r="FZ161" s="174"/>
      <c r="GA161" s="174"/>
      <c r="GB161" s="174"/>
      <c r="GC161" s="174"/>
      <c r="GD161" s="174"/>
      <c r="GE161" s="174"/>
      <c r="GF161" s="174"/>
      <c r="GG161" s="174"/>
      <c r="GH161" s="174"/>
      <c r="GI161" s="174"/>
      <c r="GJ161" s="175">
        <f t="shared" si="217"/>
        <v>0</v>
      </c>
      <c r="GK161" s="174"/>
      <c r="GL161" s="174"/>
      <c r="GM161" s="174"/>
      <c r="GN161" s="174"/>
      <c r="GO161" s="174"/>
      <c r="GP161" s="174"/>
      <c r="GQ161" s="174"/>
      <c r="GR161" s="174"/>
      <c r="GS161" s="174"/>
      <c r="GT161" s="174"/>
      <c r="GU161" s="174"/>
      <c r="GV161" s="174"/>
      <c r="GW161" s="174"/>
      <c r="GX161" s="174"/>
      <c r="GY161" s="174"/>
      <c r="GZ161" s="174"/>
      <c r="HA161" s="174"/>
      <c r="HB161" s="174"/>
      <c r="HC161" s="174"/>
      <c r="HD161" s="174"/>
      <c r="HE161" s="174"/>
      <c r="HF161" s="174"/>
      <c r="HG161" s="174"/>
      <c r="HH161" s="174"/>
      <c r="HI161" s="174"/>
      <c r="HJ161" s="174"/>
      <c r="HK161" s="174"/>
      <c r="HL161" s="174"/>
      <c r="HM161" s="174"/>
      <c r="HN161" s="174"/>
    </row>
    <row r="162" spans="1:222" ht="16.5" hidden="1" outlineLevel="1" thickBot="1" x14ac:dyDescent="0.3">
      <c r="A162" s="53">
        <v>157</v>
      </c>
      <c r="B162" s="56" t="str">
        <f>VLOOKUP(A162,Config!$A$8:$B$176,2,0)</f>
        <v>JUROS</v>
      </c>
      <c r="C162" s="60"/>
      <c r="D162" s="61"/>
      <c r="E162" s="174">
        <f>SUMIFS('C. a Pagar'!$G$7:$G$1048576,'C. a Pagar'!$D$7:$D$1048576,'FC 180'!$B162,'C. a Pagar'!$C$7:$C$1048576,'FC 180'!E$5)</f>
        <v>0</v>
      </c>
      <c r="F162" s="174">
        <f>SUMIFS('C. a Pagar'!$G$7:$G$1048576,'C. a Pagar'!$D$7:$D$1048576,'FC 180'!$B162,'C. a Pagar'!$C$7:$C$1048576,'FC 180'!F$5)</f>
        <v>0</v>
      </c>
      <c r="G162" s="174">
        <f>SUMIFS('C. a Pagar'!$G$7:$G$1048576,'C. a Pagar'!$D$7:$D$1048576,'FC 180'!$B162,'C. a Pagar'!$C$7:$C$1048576,'FC 180'!G$5)</f>
        <v>0</v>
      </c>
      <c r="H162" s="174">
        <f>SUMIFS('C. a Pagar'!$G$7:$G$1048576,'C. a Pagar'!$D$7:$D$1048576,'FC 180'!$B162,'C. a Pagar'!$C$7:$C$1048576,'FC 180'!H$5)</f>
        <v>0</v>
      </c>
      <c r="I162" s="174">
        <f>SUMIFS('C. a Pagar'!$G$7:$G$1048576,'C. a Pagar'!$D$7:$D$1048576,'FC 180'!$B162,'C. a Pagar'!$C$7:$C$1048576,'FC 180'!I$5)</f>
        <v>0</v>
      </c>
      <c r="J162" s="174">
        <f>SUMIFS('C. a Pagar'!$G$7:$G$1048576,'C. a Pagar'!$D$7:$D$1048576,'FC 180'!$B162,'C. a Pagar'!$C$7:$C$1048576,'FC 180'!J$5)</f>
        <v>0</v>
      </c>
      <c r="K162" s="174">
        <f>SUMIFS('C. a Pagar'!$G$7:$G$1048576,'C. a Pagar'!$D$7:$D$1048576,'FC 180'!$B162,'C. a Pagar'!$C$7:$C$1048576,'FC 180'!K$5)</f>
        <v>0</v>
      </c>
      <c r="L162" s="174">
        <f>SUMIFS('C. a Pagar'!$G$7:$G$1048576,'C. a Pagar'!$D$7:$D$1048576,'FC 180'!$B162,'C. a Pagar'!$C$7:$C$1048576,'FC 180'!L$5)</f>
        <v>0</v>
      </c>
      <c r="M162" s="174">
        <f>SUMIFS('C. a Pagar'!$G$7:$G$1048576,'C. a Pagar'!$D$7:$D$1048576,'FC 180'!$B162,'C. a Pagar'!$C$7:$C$1048576,'FC 180'!M$5)</f>
        <v>0</v>
      </c>
      <c r="N162" s="174">
        <f>SUMIFS('C. a Pagar'!$G$7:$G$1048576,'C. a Pagar'!$D$7:$D$1048576,'FC 180'!$B162,'C. a Pagar'!$C$7:$C$1048576,'FC 180'!N$5)</f>
        <v>0</v>
      </c>
      <c r="O162" s="174">
        <f>SUMIFS('C. a Pagar'!$G$7:$G$1048576,'C. a Pagar'!$D$7:$D$1048576,'FC 180'!$B162,'C. a Pagar'!$C$7:$C$1048576,'FC 180'!O$5)</f>
        <v>0</v>
      </c>
      <c r="P162" s="174">
        <f>SUMIFS('C. a Pagar'!$G$7:$G$1048576,'C. a Pagar'!$D$7:$D$1048576,'FC 180'!$B162,'C. a Pagar'!$C$7:$C$1048576,'FC 180'!P$5)</f>
        <v>0</v>
      </c>
      <c r="Q162" s="174">
        <f>SUMIFS('C. a Pagar'!$G$7:$G$1048576,'C. a Pagar'!$D$7:$D$1048576,'FC 180'!$B162,'C. a Pagar'!$C$7:$C$1048576,'FC 180'!Q$5)</f>
        <v>0</v>
      </c>
      <c r="R162" s="174">
        <f>SUMIFS('C. a Pagar'!$G$7:$G$1048576,'C. a Pagar'!$D$7:$D$1048576,'FC 180'!$B162,'C. a Pagar'!$C$7:$C$1048576,'FC 180'!R$5)</f>
        <v>0</v>
      </c>
      <c r="S162" s="174">
        <f>SUMIFS('C. a Pagar'!$G$7:$G$1048576,'C. a Pagar'!$D$7:$D$1048576,'FC 180'!$B162,'C. a Pagar'!$C$7:$C$1048576,'FC 180'!S$5)</f>
        <v>0</v>
      </c>
      <c r="T162" s="174">
        <f>SUMIFS('C. a Pagar'!$G$7:$G$1048576,'C. a Pagar'!$D$7:$D$1048576,'FC 180'!$B162,'C. a Pagar'!$C$7:$C$1048576,'FC 180'!T$5)</f>
        <v>0</v>
      </c>
      <c r="U162" s="174">
        <f>SUMIFS('C. a Pagar'!$G$7:$G$1048576,'C. a Pagar'!$D$7:$D$1048576,'FC 180'!$B162,'C. a Pagar'!$C$7:$C$1048576,'FC 180'!U$5)</f>
        <v>0</v>
      </c>
      <c r="V162" s="174">
        <f>SUMIFS('C. a Pagar'!$G$7:$G$1048576,'C. a Pagar'!$D$7:$D$1048576,'FC 180'!$B162,'C. a Pagar'!$C$7:$C$1048576,'FC 180'!V$5)</f>
        <v>0</v>
      </c>
      <c r="W162" s="174">
        <f>SUMIFS('C. a Pagar'!$G$7:$G$1048576,'C. a Pagar'!$D$7:$D$1048576,'FC 180'!$B162,'C. a Pagar'!$C$7:$C$1048576,'FC 180'!W$5)</f>
        <v>0</v>
      </c>
      <c r="X162" s="174">
        <f>SUMIFS('C. a Pagar'!$G$7:$G$1048576,'C. a Pagar'!$D$7:$D$1048576,'FC 180'!$B162,'C. a Pagar'!$C$7:$C$1048576,'FC 180'!X$5)</f>
        <v>0</v>
      </c>
      <c r="Y162" s="174">
        <f>SUMIFS('C. a Pagar'!$G$7:$G$1048576,'C. a Pagar'!$D$7:$D$1048576,'FC 180'!$B162,'C. a Pagar'!$C$7:$C$1048576,'FC 180'!Y$5)</f>
        <v>0</v>
      </c>
      <c r="Z162" s="174">
        <f>SUMIFS('C. a Pagar'!$G$7:$G$1048576,'C. a Pagar'!$D$7:$D$1048576,'FC 180'!$B162,'C. a Pagar'!$C$7:$C$1048576,'FC 180'!Z$5)</f>
        <v>0</v>
      </c>
      <c r="AA162" s="174">
        <f>SUMIFS('C. a Pagar'!$G$7:$G$1048576,'C. a Pagar'!$D$7:$D$1048576,'FC 180'!$B162,'C. a Pagar'!$C$7:$C$1048576,'FC 180'!AA$5)</f>
        <v>0</v>
      </c>
      <c r="AB162" s="174">
        <f>SUMIFS('C. a Pagar'!$G$7:$G$1048576,'C. a Pagar'!$D$7:$D$1048576,'FC 180'!$B162,'C. a Pagar'!$C$7:$C$1048576,'FC 180'!AB$5)</f>
        <v>0</v>
      </c>
      <c r="AC162" s="174">
        <f>SUMIFS('C. a Pagar'!$G$7:$G$1048576,'C. a Pagar'!$D$7:$D$1048576,'FC 180'!$B162,'C. a Pagar'!$C$7:$C$1048576,'FC 180'!AC$5)</f>
        <v>0</v>
      </c>
      <c r="AD162" s="174">
        <f>SUMIFS('C. a Pagar'!$G$7:$G$1048576,'C. a Pagar'!$D$7:$D$1048576,'FC 180'!$B162,'C. a Pagar'!$C$7:$C$1048576,'FC 180'!AD$5)</f>
        <v>0</v>
      </c>
      <c r="AE162" s="174">
        <f>SUMIFS('C. a Pagar'!$G$7:$G$1048576,'C. a Pagar'!$D$7:$D$1048576,'FC 180'!$B162,'C. a Pagar'!$C$7:$C$1048576,'FC 180'!AE$5)</f>
        <v>0</v>
      </c>
      <c r="AF162" s="174">
        <f>SUMIFS('C. a Pagar'!$G$7:$G$1048576,'C. a Pagar'!$D$7:$D$1048576,'FC 180'!$B162,'C. a Pagar'!$C$7:$C$1048576,'FC 180'!AF$5)</f>
        <v>0</v>
      </c>
      <c r="AG162" s="174">
        <f>SUMIFS('C. a Pagar'!$G$7:$G$1048576,'C. a Pagar'!$D$7:$D$1048576,'FC 180'!$B162,'C. a Pagar'!$C$7:$C$1048576,'FC 180'!AG$5)</f>
        <v>0</v>
      </c>
      <c r="AH162" s="174">
        <f>SUMIFS('C. a Pagar'!$G$7:$G$1048576,'C. a Pagar'!$D$7:$D$1048576,'FC 180'!$B162,'C. a Pagar'!$C$7:$C$1048576,'FC 180'!AH$5)</f>
        <v>0</v>
      </c>
      <c r="AI162" s="174">
        <f>SUMIFS('C. a Pagar'!$G$7:$G$1048576,'C. a Pagar'!$D$7:$D$1048576,'FC 180'!$B162,'C. a Pagar'!$C$7:$C$1048576,'FC 180'!AI$5)</f>
        <v>0</v>
      </c>
      <c r="AJ162" s="175">
        <f t="shared" si="212"/>
        <v>0</v>
      </c>
      <c r="AK162" s="174">
        <f>SUMIFS('C. a Pagar'!$G$7:$G$1048576,'C. a Pagar'!$D$7:$D$1048576,'FC 180'!$B162,'C. a Pagar'!$C$7:$C$1048576,'FC 180'!AK$5)</f>
        <v>0</v>
      </c>
      <c r="AL162" s="174">
        <f>SUMIFS('C. a Pagar'!$G$7:$G$1048576,'C. a Pagar'!$D$7:$D$1048576,'FC 180'!$B162,'C. a Pagar'!$C$7:$C$1048576,'FC 180'!AL$5)</f>
        <v>0</v>
      </c>
      <c r="AM162" s="174">
        <f>SUMIFS('C. a Pagar'!$G$7:$G$1048576,'C. a Pagar'!$D$7:$D$1048576,'FC 180'!$B162,'C. a Pagar'!$C$7:$C$1048576,'FC 180'!AM$5)</f>
        <v>0</v>
      </c>
      <c r="AN162" s="174">
        <f>SUMIFS('C. a Pagar'!$G$7:$G$1048576,'C. a Pagar'!$D$7:$D$1048576,'FC 180'!$B162,'C. a Pagar'!$C$7:$C$1048576,'FC 180'!AN$5)</f>
        <v>0</v>
      </c>
      <c r="AO162" s="174">
        <f>SUMIFS('C. a Pagar'!$G$7:$G$1048576,'C. a Pagar'!$D$7:$D$1048576,'FC 180'!$B162,'C. a Pagar'!$C$7:$C$1048576,'FC 180'!AO$5)</f>
        <v>0</v>
      </c>
      <c r="AP162" s="174">
        <f>SUMIFS('C. a Pagar'!$G$7:$G$1048576,'C. a Pagar'!$D$7:$D$1048576,'FC 180'!$B162,'C. a Pagar'!$C$7:$C$1048576,'FC 180'!AP$5)</f>
        <v>0</v>
      </c>
      <c r="AQ162" s="174">
        <f>SUMIFS('C. a Pagar'!$G$7:$G$1048576,'C. a Pagar'!$D$7:$D$1048576,'FC 180'!$B162,'C. a Pagar'!$C$7:$C$1048576,'FC 180'!AQ$5)</f>
        <v>0</v>
      </c>
      <c r="AR162" s="174">
        <f>SUMIFS('C. a Pagar'!$G$7:$G$1048576,'C. a Pagar'!$D$7:$D$1048576,'FC 180'!$B162,'C. a Pagar'!$C$7:$C$1048576,'FC 180'!AR$5)</f>
        <v>0</v>
      </c>
      <c r="AS162" s="174">
        <f>SUMIFS('C. a Pagar'!$G$7:$G$1048576,'C. a Pagar'!$D$7:$D$1048576,'FC 180'!$B162,'C. a Pagar'!$C$7:$C$1048576,'FC 180'!AS$5)</f>
        <v>0</v>
      </c>
      <c r="AT162" s="174">
        <f>SUMIFS('C. a Pagar'!$G$7:$G$1048576,'C. a Pagar'!$D$7:$D$1048576,'FC 180'!$B162,'C. a Pagar'!$C$7:$C$1048576,'FC 180'!AT$5)</f>
        <v>0</v>
      </c>
      <c r="AU162" s="174">
        <f>SUMIFS('C. a Pagar'!$G$7:$G$1048576,'C. a Pagar'!$D$7:$D$1048576,'FC 180'!$B162,'C. a Pagar'!$C$7:$C$1048576,'FC 180'!AU$5)</f>
        <v>0</v>
      </c>
      <c r="AV162" s="174">
        <f>SUMIFS('C. a Pagar'!$G$7:$G$1048576,'C. a Pagar'!$D$7:$D$1048576,'FC 180'!$B162,'C. a Pagar'!$C$7:$C$1048576,'FC 180'!AV$5)</f>
        <v>0</v>
      </c>
      <c r="AW162" s="174">
        <f>SUMIFS('C. a Pagar'!$G$7:$G$1048576,'C. a Pagar'!$D$7:$D$1048576,'FC 180'!$B162,'C. a Pagar'!$C$7:$C$1048576,'FC 180'!AW$5)</f>
        <v>0</v>
      </c>
      <c r="AX162" s="174">
        <f>SUMIFS('C. a Pagar'!$G$7:$G$1048576,'C. a Pagar'!$D$7:$D$1048576,'FC 180'!$B162,'C. a Pagar'!$C$7:$C$1048576,'FC 180'!AX$5)</f>
        <v>0</v>
      </c>
      <c r="AY162" s="174">
        <f>SUMIFS('C. a Pagar'!$G$7:$G$1048576,'C. a Pagar'!$D$7:$D$1048576,'FC 180'!$B162,'C. a Pagar'!$C$7:$C$1048576,'FC 180'!AY$5)</f>
        <v>0</v>
      </c>
      <c r="AZ162" s="174">
        <f>SUMIFS('C. a Pagar'!$G$7:$G$1048576,'C. a Pagar'!$D$7:$D$1048576,'FC 180'!$B162,'C. a Pagar'!$C$7:$C$1048576,'FC 180'!AZ$5)</f>
        <v>0</v>
      </c>
      <c r="BA162" s="174">
        <f>SUMIFS('C. a Pagar'!$G$7:$G$1048576,'C. a Pagar'!$D$7:$D$1048576,'FC 180'!$B162,'C. a Pagar'!$C$7:$C$1048576,'FC 180'!BA$5)</f>
        <v>0</v>
      </c>
      <c r="BB162" s="174">
        <f>SUMIFS('C. a Pagar'!$G$7:$G$1048576,'C. a Pagar'!$D$7:$D$1048576,'FC 180'!$B162,'C. a Pagar'!$C$7:$C$1048576,'FC 180'!BB$5)</f>
        <v>0</v>
      </c>
      <c r="BC162" s="174">
        <f>SUMIFS('C. a Pagar'!$G$7:$G$1048576,'C. a Pagar'!$D$7:$D$1048576,'FC 180'!$B162,'C. a Pagar'!$C$7:$C$1048576,'FC 180'!BC$5)</f>
        <v>0</v>
      </c>
      <c r="BD162" s="174">
        <f>SUMIFS('C. a Pagar'!$G$7:$G$1048576,'C. a Pagar'!$D$7:$D$1048576,'FC 180'!$B162,'C. a Pagar'!$C$7:$C$1048576,'FC 180'!BD$5)</f>
        <v>0</v>
      </c>
      <c r="BE162" s="174">
        <f>SUMIFS('C. a Pagar'!$G$7:$G$1048576,'C. a Pagar'!$D$7:$D$1048576,'FC 180'!$B162,'C. a Pagar'!$C$7:$C$1048576,'FC 180'!BE$5)</f>
        <v>0</v>
      </c>
      <c r="BF162" s="174">
        <f>SUMIFS('C. a Pagar'!$G$7:$G$1048576,'C. a Pagar'!$D$7:$D$1048576,'FC 180'!$B162,'C. a Pagar'!$C$7:$C$1048576,'FC 180'!BF$5)</f>
        <v>0</v>
      </c>
      <c r="BG162" s="174">
        <f>SUMIFS('C. a Pagar'!$G$7:$G$1048576,'C. a Pagar'!$D$7:$D$1048576,'FC 180'!$B162,'C. a Pagar'!$C$7:$C$1048576,'FC 180'!BG$5)</f>
        <v>0</v>
      </c>
      <c r="BH162" s="174">
        <f>SUMIFS('C. a Pagar'!$G$7:$G$1048576,'C. a Pagar'!$D$7:$D$1048576,'FC 180'!$B162,'C. a Pagar'!$C$7:$C$1048576,'FC 180'!BH$5)</f>
        <v>0</v>
      </c>
      <c r="BI162" s="174">
        <f>SUMIFS('C. a Pagar'!$G$7:$G$1048576,'C. a Pagar'!$D$7:$D$1048576,'FC 180'!$B162,'C. a Pagar'!$C$7:$C$1048576,'FC 180'!BI$5)</f>
        <v>0</v>
      </c>
      <c r="BJ162" s="174">
        <f>SUMIFS('C. a Pagar'!$G$7:$G$1048576,'C. a Pagar'!$D$7:$D$1048576,'FC 180'!$B162,'C. a Pagar'!$C$7:$C$1048576,'FC 180'!BJ$5)</f>
        <v>0</v>
      </c>
      <c r="BK162" s="174">
        <f>SUMIFS('C. a Pagar'!$G$7:$G$1048576,'C. a Pagar'!$D$7:$D$1048576,'FC 180'!$B162,'C. a Pagar'!$C$7:$C$1048576,'FC 180'!BK$5)</f>
        <v>0</v>
      </c>
      <c r="BL162" s="174">
        <f>SUMIFS('C. a Pagar'!$G$7:$G$1048576,'C. a Pagar'!$D$7:$D$1048576,'FC 180'!$B162,'C. a Pagar'!$C$7:$C$1048576,'FC 180'!BL$5)</f>
        <v>0</v>
      </c>
      <c r="BM162" s="174">
        <f>SUMIFS('C. a Pagar'!$G$7:$G$1048576,'C. a Pagar'!$D$7:$D$1048576,'FC 180'!$B162,'C. a Pagar'!$C$7:$C$1048576,'FC 180'!BM$5)</f>
        <v>0</v>
      </c>
      <c r="BN162" s="174">
        <f>SUMIFS('C. a Pagar'!$G$7:$G$1048576,'C. a Pagar'!$D$7:$D$1048576,'FC 180'!$B162,'C. a Pagar'!$C$7:$C$1048576,'FC 180'!BN$5)</f>
        <v>0</v>
      </c>
      <c r="BO162" s="175">
        <f t="shared" si="213"/>
        <v>0</v>
      </c>
      <c r="BP162" s="174"/>
      <c r="BQ162" s="174"/>
      <c r="BR162" s="174"/>
      <c r="BS162" s="174"/>
      <c r="BT162" s="174"/>
      <c r="BU162" s="174"/>
      <c r="BV162" s="174"/>
      <c r="BW162" s="174"/>
      <c r="BX162" s="174"/>
      <c r="BY162" s="174"/>
      <c r="BZ162" s="174"/>
      <c r="CA162" s="174"/>
      <c r="CB162" s="174"/>
      <c r="CC162" s="174"/>
      <c r="CD162" s="174"/>
      <c r="CE162" s="174"/>
      <c r="CF162" s="174"/>
      <c r="CG162" s="174"/>
      <c r="CH162" s="174"/>
      <c r="CI162" s="174"/>
      <c r="CJ162" s="174"/>
      <c r="CK162" s="174"/>
      <c r="CL162" s="174"/>
      <c r="CM162" s="174"/>
      <c r="CN162" s="174"/>
      <c r="CO162" s="174"/>
      <c r="CP162" s="174"/>
      <c r="CQ162" s="174"/>
      <c r="CR162" s="174"/>
      <c r="CS162" s="174"/>
      <c r="CT162" s="174"/>
      <c r="CU162" s="175">
        <f t="shared" si="214"/>
        <v>0</v>
      </c>
      <c r="CV162" s="174"/>
      <c r="CW162" s="174"/>
      <c r="CX162" s="174"/>
      <c r="CY162" s="174"/>
      <c r="CZ162" s="174"/>
      <c r="DA162" s="174"/>
      <c r="DB162" s="174"/>
      <c r="DC162" s="174"/>
      <c r="DD162" s="174"/>
      <c r="DE162" s="174"/>
      <c r="DF162" s="174"/>
      <c r="DG162" s="174"/>
      <c r="DH162" s="174"/>
      <c r="DI162" s="174"/>
      <c r="DJ162" s="174"/>
      <c r="DK162" s="174"/>
      <c r="DL162" s="174"/>
      <c r="DM162" s="174"/>
      <c r="DN162" s="174"/>
      <c r="DO162" s="174"/>
      <c r="DP162" s="174"/>
      <c r="DQ162" s="174"/>
      <c r="DR162" s="174"/>
      <c r="DS162" s="174"/>
      <c r="DT162" s="174"/>
      <c r="DU162" s="174"/>
      <c r="DV162" s="174"/>
      <c r="DW162" s="174"/>
      <c r="DX162" s="174"/>
      <c r="DY162" s="174"/>
      <c r="DZ162" s="174"/>
      <c r="EA162" s="175">
        <f t="shared" si="215"/>
        <v>0</v>
      </c>
      <c r="EB162" s="174"/>
      <c r="EC162" s="174"/>
      <c r="ED162" s="174"/>
      <c r="EE162" s="174"/>
      <c r="EF162" s="174"/>
      <c r="EG162" s="174"/>
      <c r="EH162" s="174"/>
      <c r="EI162" s="174"/>
      <c r="EJ162" s="174"/>
      <c r="EK162" s="174"/>
      <c r="EL162" s="174"/>
      <c r="EM162" s="174"/>
      <c r="EN162" s="174"/>
      <c r="EO162" s="174"/>
      <c r="EP162" s="174"/>
      <c r="EQ162" s="174"/>
      <c r="ER162" s="174"/>
      <c r="ES162" s="174"/>
      <c r="ET162" s="174"/>
      <c r="EU162" s="174"/>
      <c r="EV162" s="174"/>
      <c r="EW162" s="174"/>
      <c r="EX162" s="174"/>
      <c r="EY162" s="174"/>
      <c r="EZ162" s="174"/>
      <c r="FA162" s="174"/>
      <c r="FB162" s="174"/>
      <c r="FC162" s="174"/>
      <c r="FD162" s="175">
        <f t="shared" si="216"/>
        <v>0</v>
      </c>
      <c r="FE162" s="174"/>
      <c r="FF162" s="174"/>
      <c r="FG162" s="174"/>
      <c r="FH162" s="174"/>
      <c r="FI162" s="174"/>
      <c r="FJ162" s="174"/>
      <c r="FK162" s="174"/>
      <c r="FL162" s="174"/>
      <c r="FM162" s="174"/>
      <c r="FN162" s="174"/>
      <c r="FO162" s="174"/>
      <c r="FP162" s="174"/>
      <c r="FQ162" s="174"/>
      <c r="FR162" s="174"/>
      <c r="FS162" s="174"/>
      <c r="FT162" s="174"/>
      <c r="FU162" s="174"/>
      <c r="FV162" s="174"/>
      <c r="FW162" s="174"/>
      <c r="FX162" s="174"/>
      <c r="FY162" s="174"/>
      <c r="FZ162" s="174"/>
      <c r="GA162" s="174"/>
      <c r="GB162" s="174"/>
      <c r="GC162" s="174"/>
      <c r="GD162" s="174"/>
      <c r="GE162" s="174"/>
      <c r="GF162" s="174"/>
      <c r="GG162" s="174"/>
      <c r="GH162" s="174"/>
      <c r="GI162" s="174"/>
      <c r="GJ162" s="175">
        <f t="shared" si="217"/>
        <v>0</v>
      </c>
      <c r="GK162" s="174"/>
      <c r="GL162" s="174"/>
      <c r="GM162" s="174"/>
      <c r="GN162" s="174"/>
      <c r="GO162" s="174"/>
      <c r="GP162" s="174"/>
      <c r="GQ162" s="174"/>
      <c r="GR162" s="174"/>
      <c r="GS162" s="174"/>
      <c r="GT162" s="174"/>
      <c r="GU162" s="174"/>
      <c r="GV162" s="174"/>
      <c r="GW162" s="174"/>
      <c r="GX162" s="174"/>
      <c r="GY162" s="174"/>
      <c r="GZ162" s="174"/>
      <c r="HA162" s="174"/>
      <c r="HB162" s="174"/>
      <c r="HC162" s="174"/>
      <c r="HD162" s="174"/>
      <c r="HE162" s="174"/>
      <c r="HF162" s="174"/>
      <c r="HG162" s="174"/>
      <c r="HH162" s="174"/>
      <c r="HI162" s="174"/>
      <c r="HJ162" s="174"/>
      <c r="HK162" s="174"/>
      <c r="HL162" s="174"/>
      <c r="HM162" s="174"/>
      <c r="HN162" s="174"/>
    </row>
    <row r="163" spans="1:222" ht="16.5" hidden="1" outlineLevel="1" thickBot="1" x14ac:dyDescent="0.3">
      <c r="A163" s="53">
        <v>158</v>
      </c>
      <c r="B163" s="56" t="str">
        <f>VLOOKUP(A163,Config!$A$8:$B$176,2,0)</f>
        <v>LIQUIDAÇÃO FOMENTO</v>
      </c>
      <c r="C163" s="60"/>
      <c r="D163" s="61"/>
      <c r="E163" s="174">
        <f>SUMIFS('C. a Pagar'!$G$7:$G$1048576,'C. a Pagar'!$D$7:$D$1048576,'FC 180'!$B163,'C. a Pagar'!$C$7:$C$1048576,'FC 180'!E$5)</f>
        <v>0</v>
      </c>
      <c r="F163" s="174">
        <f>SUMIFS('C. a Pagar'!$G$7:$G$1048576,'C. a Pagar'!$D$7:$D$1048576,'FC 180'!$B163,'C. a Pagar'!$C$7:$C$1048576,'FC 180'!F$5)</f>
        <v>0</v>
      </c>
      <c r="G163" s="174">
        <f>SUMIFS('C. a Pagar'!$G$7:$G$1048576,'C. a Pagar'!$D$7:$D$1048576,'FC 180'!$B163,'C. a Pagar'!$C$7:$C$1048576,'FC 180'!G$5)</f>
        <v>0</v>
      </c>
      <c r="H163" s="174">
        <f>SUMIFS('C. a Pagar'!$G$7:$G$1048576,'C. a Pagar'!$D$7:$D$1048576,'FC 180'!$B163,'C. a Pagar'!$C$7:$C$1048576,'FC 180'!H$5)</f>
        <v>0</v>
      </c>
      <c r="I163" s="174">
        <f>SUMIFS('C. a Pagar'!$G$7:$G$1048576,'C. a Pagar'!$D$7:$D$1048576,'FC 180'!$B163,'C. a Pagar'!$C$7:$C$1048576,'FC 180'!I$5)</f>
        <v>0</v>
      </c>
      <c r="J163" s="174">
        <f>SUMIFS('C. a Pagar'!$G$7:$G$1048576,'C. a Pagar'!$D$7:$D$1048576,'FC 180'!$B163,'C. a Pagar'!$C$7:$C$1048576,'FC 180'!J$5)</f>
        <v>0</v>
      </c>
      <c r="K163" s="174">
        <f>SUMIFS('C. a Pagar'!$G$7:$G$1048576,'C. a Pagar'!$D$7:$D$1048576,'FC 180'!$B163,'C. a Pagar'!$C$7:$C$1048576,'FC 180'!K$5)</f>
        <v>0</v>
      </c>
      <c r="L163" s="174">
        <f>SUMIFS('C. a Pagar'!$G$7:$G$1048576,'C. a Pagar'!$D$7:$D$1048576,'FC 180'!$B163,'C. a Pagar'!$C$7:$C$1048576,'FC 180'!L$5)</f>
        <v>0</v>
      </c>
      <c r="M163" s="174">
        <f>SUMIFS('C. a Pagar'!$G$7:$G$1048576,'C. a Pagar'!$D$7:$D$1048576,'FC 180'!$B163,'C. a Pagar'!$C$7:$C$1048576,'FC 180'!M$5)</f>
        <v>0</v>
      </c>
      <c r="N163" s="174">
        <f>SUMIFS('C. a Pagar'!$G$7:$G$1048576,'C. a Pagar'!$D$7:$D$1048576,'FC 180'!$B163,'C. a Pagar'!$C$7:$C$1048576,'FC 180'!N$5)</f>
        <v>0</v>
      </c>
      <c r="O163" s="174">
        <f>SUMIFS('C. a Pagar'!$G$7:$G$1048576,'C. a Pagar'!$D$7:$D$1048576,'FC 180'!$B163,'C. a Pagar'!$C$7:$C$1048576,'FC 180'!O$5)</f>
        <v>0</v>
      </c>
      <c r="P163" s="174">
        <f>SUMIFS('C. a Pagar'!$G$7:$G$1048576,'C. a Pagar'!$D$7:$D$1048576,'FC 180'!$B163,'C. a Pagar'!$C$7:$C$1048576,'FC 180'!P$5)</f>
        <v>0</v>
      </c>
      <c r="Q163" s="174">
        <f>SUMIFS('C. a Pagar'!$G$7:$G$1048576,'C. a Pagar'!$D$7:$D$1048576,'FC 180'!$B163,'C. a Pagar'!$C$7:$C$1048576,'FC 180'!Q$5)</f>
        <v>0</v>
      </c>
      <c r="R163" s="174">
        <f>SUMIFS('C. a Pagar'!$G$7:$G$1048576,'C. a Pagar'!$D$7:$D$1048576,'FC 180'!$B163,'C. a Pagar'!$C$7:$C$1048576,'FC 180'!R$5)</f>
        <v>0</v>
      </c>
      <c r="S163" s="174">
        <f>SUMIFS('C. a Pagar'!$G$7:$G$1048576,'C. a Pagar'!$D$7:$D$1048576,'FC 180'!$B163,'C. a Pagar'!$C$7:$C$1048576,'FC 180'!S$5)</f>
        <v>0</v>
      </c>
      <c r="T163" s="174">
        <f>SUMIFS('C. a Pagar'!$G$7:$G$1048576,'C. a Pagar'!$D$7:$D$1048576,'FC 180'!$B163,'C. a Pagar'!$C$7:$C$1048576,'FC 180'!T$5)</f>
        <v>0</v>
      </c>
      <c r="U163" s="174">
        <f>SUMIFS('C. a Pagar'!$G$7:$G$1048576,'C. a Pagar'!$D$7:$D$1048576,'FC 180'!$B163,'C. a Pagar'!$C$7:$C$1048576,'FC 180'!U$5)</f>
        <v>0</v>
      </c>
      <c r="V163" s="174">
        <f>SUMIFS('C. a Pagar'!$G$7:$G$1048576,'C. a Pagar'!$D$7:$D$1048576,'FC 180'!$B163,'C. a Pagar'!$C$7:$C$1048576,'FC 180'!V$5)</f>
        <v>0</v>
      </c>
      <c r="W163" s="174">
        <f>SUMIFS('C. a Pagar'!$G$7:$G$1048576,'C. a Pagar'!$D$7:$D$1048576,'FC 180'!$B163,'C. a Pagar'!$C$7:$C$1048576,'FC 180'!W$5)</f>
        <v>0</v>
      </c>
      <c r="X163" s="174">
        <f>SUMIFS('C. a Pagar'!$G$7:$G$1048576,'C. a Pagar'!$D$7:$D$1048576,'FC 180'!$B163,'C. a Pagar'!$C$7:$C$1048576,'FC 180'!X$5)</f>
        <v>0</v>
      </c>
      <c r="Y163" s="174">
        <f>SUMIFS('C. a Pagar'!$G$7:$G$1048576,'C. a Pagar'!$D$7:$D$1048576,'FC 180'!$B163,'C. a Pagar'!$C$7:$C$1048576,'FC 180'!Y$5)</f>
        <v>0</v>
      </c>
      <c r="Z163" s="174">
        <f>SUMIFS('C. a Pagar'!$G$7:$G$1048576,'C. a Pagar'!$D$7:$D$1048576,'FC 180'!$B163,'C. a Pagar'!$C$7:$C$1048576,'FC 180'!Z$5)</f>
        <v>0</v>
      </c>
      <c r="AA163" s="174">
        <f>SUMIFS('C. a Pagar'!$G$7:$G$1048576,'C. a Pagar'!$D$7:$D$1048576,'FC 180'!$B163,'C. a Pagar'!$C$7:$C$1048576,'FC 180'!AA$5)</f>
        <v>0</v>
      </c>
      <c r="AB163" s="174">
        <f>SUMIFS('C. a Pagar'!$G$7:$G$1048576,'C. a Pagar'!$D$7:$D$1048576,'FC 180'!$B163,'C. a Pagar'!$C$7:$C$1048576,'FC 180'!AB$5)</f>
        <v>0</v>
      </c>
      <c r="AC163" s="174">
        <f>SUMIFS('C. a Pagar'!$G$7:$G$1048576,'C. a Pagar'!$D$7:$D$1048576,'FC 180'!$B163,'C. a Pagar'!$C$7:$C$1048576,'FC 180'!AC$5)</f>
        <v>0</v>
      </c>
      <c r="AD163" s="174">
        <f>SUMIFS('C. a Pagar'!$G$7:$G$1048576,'C. a Pagar'!$D$7:$D$1048576,'FC 180'!$B163,'C. a Pagar'!$C$7:$C$1048576,'FC 180'!AD$5)</f>
        <v>0</v>
      </c>
      <c r="AE163" s="174">
        <f>SUMIFS('C. a Pagar'!$G$7:$G$1048576,'C. a Pagar'!$D$7:$D$1048576,'FC 180'!$B163,'C. a Pagar'!$C$7:$C$1048576,'FC 180'!AE$5)</f>
        <v>0</v>
      </c>
      <c r="AF163" s="174">
        <f>SUMIFS('C. a Pagar'!$G$7:$G$1048576,'C. a Pagar'!$D$7:$D$1048576,'FC 180'!$B163,'C. a Pagar'!$C$7:$C$1048576,'FC 180'!AF$5)</f>
        <v>0</v>
      </c>
      <c r="AG163" s="174">
        <f>SUMIFS('C. a Pagar'!$G$7:$G$1048576,'C. a Pagar'!$D$7:$D$1048576,'FC 180'!$B163,'C. a Pagar'!$C$7:$C$1048576,'FC 180'!AG$5)</f>
        <v>0</v>
      </c>
      <c r="AH163" s="174">
        <f>SUMIFS('C. a Pagar'!$G$7:$G$1048576,'C. a Pagar'!$D$7:$D$1048576,'FC 180'!$B163,'C. a Pagar'!$C$7:$C$1048576,'FC 180'!AH$5)</f>
        <v>180000</v>
      </c>
      <c r="AI163" s="174">
        <f>SUMIFS('C. a Pagar'!$G$7:$G$1048576,'C. a Pagar'!$D$7:$D$1048576,'FC 180'!$B163,'C. a Pagar'!$C$7:$C$1048576,'FC 180'!AI$5)</f>
        <v>0</v>
      </c>
      <c r="AJ163" s="175">
        <f t="shared" si="212"/>
        <v>180000</v>
      </c>
      <c r="AK163" s="174">
        <f>SUMIFS('C. a Pagar'!$G$7:$G$1048576,'C. a Pagar'!$D$7:$D$1048576,'FC 180'!$B163,'C. a Pagar'!$C$7:$C$1048576,'FC 180'!AK$5)</f>
        <v>0</v>
      </c>
      <c r="AL163" s="174">
        <f>SUMIFS('C. a Pagar'!$G$7:$G$1048576,'C. a Pagar'!$D$7:$D$1048576,'FC 180'!$B163,'C. a Pagar'!$C$7:$C$1048576,'FC 180'!AL$5)</f>
        <v>0</v>
      </c>
      <c r="AM163" s="174">
        <f>SUMIFS('C. a Pagar'!$G$7:$G$1048576,'C. a Pagar'!$D$7:$D$1048576,'FC 180'!$B163,'C. a Pagar'!$C$7:$C$1048576,'FC 180'!AM$5)</f>
        <v>468000</v>
      </c>
      <c r="AN163" s="174">
        <f>SUMIFS('C. a Pagar'!$G$7:$G$1048576,'C. a Pagar'!$D$7:$D$1048576,'FC 180'!$B163,'C. a Pagar'!$C$7:$C$1048576,'FC 180'!AN$5)</f>
        <v>0</v>
      </c>
      <c r="AO163" s="174">
        <f>SUMIFS('C. a Pagar'!$G$7:$G$1048576,'C. a Pagar'!$D$7:$D$1048576,'FC 180'!$B163,'C. a Pagar'!$C$7:$C$1048576,'FC 180'!AO$5)</f>
        <v>0</v>
      </c>
      <c r="AP163" s="174">
        <f>SUMIFS('C. a Pagar'!$G$7:$G$1048576,'C. a Pagar'!$D$7:$D$1048576,'FC 180'!$B163,'C. a Pagar'!$C$7:$C$1048576,'FC 180'!AP$5)</f>
        <v>0</v>
      </c>
      <c r="AQ163" s="174">
        <f>SUMIFS('C. a Pagar'!$G$7:$G$1048576,'C. a Pagar'!$D$7:$D$1048576,'FC 180'!$B163,'C. a Pagar'!$C$7:$C$1048576,'FC 180'!AQ$5)</f>
        <v>0</v>
      </c>
      <c r="AR163" s="174">
        <f>SUMIFS('C. a Pagar'!$G$7:$G$1048576,'C. a Pagar'!$D$7:$D$1048576,'FC 180'!$B163,'C. a Pagar'!$C$7:$C$1048576,'FC 180'!AR$5)</f>
        <v>0</v>
      </c>
      <c r="AS163" s="174">
        <f>SUMIFS('C. a Pagar'!$G$7:$G$1048576,'C. a Pagar'!$D$7:$D$1048576,'FC 180'!$B163,'C. a Pagar'!$C$7:$C$1048576,'FC 180'!AS$5)</f>
        <v>0</v>
      </c>
      <c r="AT163" s="174">
        <f>SUMIFS('C. a Pagar'!$G$7:$G$1048576,'C. a Pagar'!$D$7:$D$1048576,'FC 180'!$B163,'C. a Pagar'!$C$7:$C$1048576,'FC 180'!AT$5)</f>
        <v>0</v>
      </c>
      <c r="AU163" s="174">
        <f>SUMIFS('C. a Pagar'!$G$7:$G$1048576,'C. a Pagar'!$D$7:$D$1048576,'FC 180'!$B163,'C. a Pagar'!$C$7:$C$1048576,'FC 180'!AU$5)</f>
        <v>0</v>
      </c>
      <c r="AV163" s="174">
        <f>SUMIFS('C. a Pagar'!$G$7:$G$1048576,'C. a Pagar'!$D$7:$D$1048576,'FC 180'!$B163,'C. a Pagar'!$C$7:$C$1048576,'FC 180'!AV$5)</f>
        <v>0</v>
      </c>
      <c r="AW163" s="174">
        <f>SUMIFS('C. a Pagar'!$G$7:$G$1048576,'C. a Pagar'!$D$7:$D$1048576,'FC 180'!$B163,'C. a Pagar'!$C$7:$C$1048576,'FC 180'!AW$5)</f>
        <v>0</v>
      </c>
      <c r="AX163" s="174">
        <f>SUMIFS('C. a Pagar'!$G$7:$G$1048576,'C. a Pagar'!$D$7:$D$1048576,'FC 180'!$B163,'C. a Pagar'!$C$7:$C$1048576,'FC 180'!AX$5)</f>
        <v>0</v>
      </c>
      <c r="AY163" s="174">
        <f>SUMIFS('C. a Pagar'!$G$7:$G$1048576,'C. a Pagar'!$D$7:$D$1048576,'FC 180'!$B163,'C. a Pagar'!$C$7:$C$1048576,'FC 180'!AY$5)</f>
        <v>0</v>
      </c>
      <c r="AZ163" s="174">
        <f>SUMIFS('C. a Pagar'!$G$7:$G$1048576,'C. a Pagar'!$D$7:$D$1048576,'FC 180'!$B163,'C. a Pagar'!$C$7:$C$1048576,'FC 180'!AZ$5)</f>
        <v>0</v>
      </c>
      <c r="BA163" s="174">
        <f>SUMIFS('C. a Pagar'!$G$7:$G$1048576,'C. a Pagar'!$D$7:$D$1048576,'FC 180'!$B163,'C. a Pagar'!$C$7:$C$1048576,'FC 180'!BA$5)</f>
        <v>0</v>
      </c>
      <c r="BB163" s="174">
        <f>SUMIFS('C. a Pagar'!$G$7:$G$1048576,'C. a Pagar'!$D$7:$D$1048576,'FC 180'!$B163,'C. a Pagar'!$C$7:$C$1048576,'FC 180'!BB$5)</f>
        <v>0</v>
      </c>
      <c r="BC163" s="174">
        <f>SUMIFS('C. a Pagar'!$G$7:$G$1048576,'C. a Pagar'!$D$7:$D$1048576,'FC 180'!$B163,'C. a Pagar'!$C$7:$C$1048576,'FC 180'!BC$5)</f>
        <v>0</v>
      </c>
      <c r="BD163" s="174">
        <f>SUMIFS('C. a Pagar'!$G$7:$G$1048576,'C. a Pagar'!$D$7:$D$1048576,'FC 180'!$B163,'C. a Pagar'!$C$7:$C$1048576,'FC 180'!BD$5)</f>
        <v>0</v>
      </c>
      <c r="BE163" s="174">
        <f>SUMIFS('C. a Pagar'!$G$7:$G$1048576,'C. a Pagar'!$D$7:$D$1048576,'FC 180'!$B163,'C. a Pagar'!$C$7:$C$1048576,'FC 180'!BE$5)</f>
        <v>0</v>
      </c>
      <c r="BF163" s="174">
        <f>SUMIFS('C. a Pagar'!$G$7:$G$1048576,'C. a Pagar'!$D$7:$D$1048576,'FC 180'!$B163,'C. a Pagar'!$C$7:$C$1048576,'FC 180'!BF$5)</f>
        <v>0</v>
      </c>
      <c r="BG163" s="174">
        <f>SUMIFS('C. a Pagar'!$G$7:$G$1048576,'C. a Pagar'!$D$7:$D$1048576,'FC 180'!$B163,'C. a Pagar'!$C$7:$C$1048576,'FC 180'!BG$5)</f>
        <v>0</v>
      </c>
      <c r="BH163" s="174">
        <f>SUMIFS('C. a Pagar'!$G$7:$G$1048576,'C. a Pagar'!$D$7:$D$1048576,'FC 180'!$B163,'C. a Pagar'!$C$7:$C$1048576,'FC 180'!BH$5)</f>
        <v>0</v>
      </c>
      <c r="BI163" s="174">
        <f>SUMIFS('C. a Pagar'!$G$7:$G$1048576,'C. a Pagar'!$D$7:$D$1048576,'FC 180'!$B163,'C. a Pagar'!$C$7:$C$1048576,'FC 180'!BI$5)</f>
        <v>0</v>
      </c>
      <c r="BJ163" s="174">
        <f>SUMIFS('C. a Pagar'!$G$7:$G$1048576,'C. a Pagar'!$D$7:$D$1048576,'FC 180'!$B163,'C. a Pagar'!$C$7:$C$1048576,'FC 180'!BJ$5)</f>
        <v>0</v>
      </c>
      <c r="BK163" s="174">
        <f>SUMIFS('C. a Pagar'!$G$7:$G$1048576,'C. a Pagar'!$D$7:$D$1048576,'FC 180'!$B163,'C. a Pagar'!$C$7:$C$1048576,'FC 180'!BK$5)</f>
        <v>0</v>
      </c>
      <c r="BL163" s="174">
        <f>SUMIFS('C. a Pagar'!$G$7:$G$1048576,'C. a Pagar'!$D$7:$D$1048576,'FC 180'!$B163,'C. a Pagar'!$C$7:$C$1048576,'FC 180'!BL$5)</f>
        <v>0</v>
      </c>
      <c r="BM163" s="174">
        <f>SUMIFS('C. a Pagar'!$G$7:$G$1048576,'C. a Pagar'!$D$7:$D$1048576,'FC 180'!$B163,'C. a Pagar'!$C$7:$C$1048576,'FC 180'!BM$5)</f>
        <v>0</v>
      </c>
      <c r="BN163" s="174">
        <f>SUMIFS('C. a Pagar'!$G$7:$G$1048576,'C. a Pagar'!$D$7:$D$1048576,'FC 180'!$B163,'C. a Pagar'!$C$7:$C$1048576,'FC 180'!BN$5)</f>
        <v>0</v>
      </c>
      <c r="BO163" s="175">
        <f t="shared" si="213"/>
        <v>468000</v>
      </c>
      <c r="BP163" s="174"/>
      <c r="BQ163" s="174"/>
      <c r="BR163" s="174"/>
      <c r="BS163" s="174"/>
      <c r="BT163" s="174"/>
      <c r="BU163" s="174"/>
      <c r="BV163" s="174"/>
      <c r="BW163" s="174"/>
      <c r="BX163" s="174"/>
      <c r="BY163" s="174"/>
      <c r="BZ163" s="174"/>
      <c r="CA163" s="174"/>
      <c r="CB163" s="174"/>
      <c r="CC163" s="174"/>
      <c r="CD163" s="174"/>
      <c r="CE163" s="174"/>
      <c r="CF163" s="174"/>
      <c r="CG163" s="174"/>
      <c r="CH163" s="174"/>
      <c r="CI163" s="174"/>
      <c r="CJ163" s="174"/>
      <c r="CK163" s="174"/>
      <c r="CL163" s="174"/>
      <c r="CM163" s="174"/>
      <c r="CN163" s="174"/>
      <c r="CO163" s="174"/>
      <c r="CP163" s="174"/>
      <c r="CQ163" s="174"/>
      <c r="CR163" s="174"/>
      <c r="CS163" s="174"/>
      <c r="CT163" s="174"/>
      <c r="CU163" s="175">
        <f t="shared" si="214"/>
        <v>468000</v>
      </c>
      <c r="CV163" s="174"/>
      <c r="CW163" s="174"/>
      <c r="CX163" s="174"/>
      <c r="CY163" s="174"/>
      <c r="CZ163" s="174"/>
      <c r="DA163" s="174"/>
      <c r="DB163" s="174"/>
      <c r="DC163" s="174"/>
      <c r="DD163" s="174"/>
      <c r="DE163" s="174"/>
      <c r="DF163" s="174"/>
      <c r="DG163" s="174"/>
      <c r="DH163" s="174"/>
      <c r="DI163" s="174"/>
      <c r="DJ163" s="174"/>
      <c r="DK163" s="174"/>
      <c r="DL163" s="174"/>
      <c r="DM163" s="174"/>
      <c r="DN163" s="174"/>
      <c r="DO163" s="174"/>
      <c r="DP163" s="174"/>
      <c r="DQ163" s="174"/>
      <c r="DR163" s="174"/>
      <c r="DS163" s="174"/>
      <c r="DT163" s="174"/>
      <c r="DU163" s="174"/>
      <c r="DV163" s="174"/>
      <c r="DW163" s="174"/>
      <c r="DX163" s="174"/>
      <c r="DY163" s="174"/>
      <c r="DZ163" s="174"/>
      <c r="EA163" s="175">
        <f t="shared" si="215"/>
        <v>468000</v>
      </c>
      <c r="EB163" s="174"/>
      <c r="EC163" s="174"/>
      <c r="ED163" s="174"/>
      <c r="EE163" s="174"/>
      <c r="EF163" s="174"/>
      <c r="EG163" s="174"/>
      <c r="EH163" s="174"/>
      <c r="EI163" s="174"/>
      <c r="EJ163" s="174"/>
      <c r="EK163" s="174"/>
      <c r="EL163" s="174"/>
      <c r="EM163" s="174"/>
      <c r="EN163" s="174"/>
      <c r="EO163" s="174"/>
      <c r="EP163" s="174"/>
      <c r="EQ163" s="174"/>
      <c r="ER163" s="174"/>
      <c r="ES163" s="174"/>
      <c r="ET163" s="174"/>
      <c r="EU163" s="174"/>
      <c r="EV163" s="174"/>
      <c r="EW163" s="174"/>
      <c r="EX163" s="174"/>
      <c r="EY163" s="174"/>
      <c r="EZ163" s="174"/>
      <c r="FA163" s="174"/>
      <c r="FB163" s="174"/>
      <c r="FC163" s="174"/>
      <c r="FD163" s="175">
        <f t="shared" si="216"/>
        <v>468000</v>
      </c>
      <c r="FE163" s="174"/>
      <c r="FF163" s="174"/>
      <c r="FG163" s="174"/>
      <c r="FH163" s="174"/>
      <c r="FI163" s="174"/>
      <c r="FJ163" s="174"/>
      <c r="FK163" s="174"/>
      <c r="FL163" s="174"/>
      <c r="FM163" s="174"/>
      <c r="FN163" s="174"/>
      <c r="FO163" s="174"/>
      <c r="FP163" s="174"/>
      <c r="FQ163" s="174"/>
      <c r="FR163" s="174"/>
      <c r="FS163" s="174"/>
      <c r="FT163" s="174"/>
      <c r="FU163" s="174"/>
      <c r="FV163" s="174"/>
      <c r="FW163" s="174"/>
      <c r="FX163" s="174"/>
      <c r="FY163" s="174"/>
      <c r="FZ163" s="174"/>
      <c r="GA163" s="174"/>
      <c r="GB163" s="174"/>
      <c r="GC163" s="174"/>
      <c r="GD163" s="174"/>
      <c r="GE163" s="174"/>
      <c r="GF163" s="174"/>
      <c r="GG163" s="174"/>
      <c r="GH163" s="174"/>
      <c r="GI163" s="174"/>
      <c r="GJ163" s="175">
        <f t="shared" si="217"/>
        <v>0</v>
      </c>
      <c r="GK163" s="174"/>
      <c r="GL163" s="174"/>
      <c r="GM163" s="174"/>
      <c r="GN163" s="174"/>
      <c r="GO163" s="174"/>
      <c r="GP163" s="174"/>
      <c r="GQ163" s="174"/>
      <c r="GR163" s="174"/>
      <c r="GS163" s="174"/>
      <c r="GT163" s="174"/>
      <c r="GU163" s="174"/>
      <c r="GV163" s="174"/>
      <c r="GW163" s="174"/>
      <c r="GX163" s="174"/>
      <c r="GY163" s="174"/>
      <c r="GZ163" s="174"/>
      <c r="HA163" s="174"/>
      <c r="HB163" s="174"/>
      <c r="HC163" s="174"/>
      <c r="HD163" s="174"/>
      <c r="HE163" s="174"/>
      <c r="HF163" s="174"/>
      <c r="HG163" s="174"/>
      <c r="HH163" s="174"/>
      <c r="HI163" s="174"/>
      <c r="HJ163" s="174"/>
      <c r="HK163" s="174"/>
      <c r="HL163" s="174"/>
      <c r="HM163" s="174"/>
      <c r="HN163" s="174"/>
    </row>
    <row r="164" spans="1:222" ht="16.5" hidden="1" outlineLevel="1" thickBot="1" x14ac:dyDescent="0.3">
      <c r="A164" s="53">
        <v>159</v>
      </c>
      <c r="B164" s="56" t="str">
        <f>VLOOKUP(A164,Config!$A$8:$B$176,2,0)</f>
        <v>MULTA</v>
      </c>
      <c r="C164" s="60"/>
      <c r="D164" s="61"/>
      <c r="E164" s="174">
        <f>SUMIFS('C. a Pagar'!$G$7:$G$1048576,'C. a Pagar'!$D$7:$D$1048576,'FC 180'!$B164,'C. a Pagar'!$C$7:$C$1048576,'FC 180'!E$5)</f>
        <v>0</v>
      </c>
      <c r="F164" s="174">
        <f>SUMIFS('C. a Pagar'!$G$7:$G$1048576,'C. a Pagar'!$D$7:$D$1048576,'FC 180'!$B164,'C. a Pagar'!$C$7:$C$1048576,'FC 180'!F$5)</f>
        <v>0</v>
      </c>
      <c r="G164" s="174">
        <f>SUMIFS('C. a Pagar'!$G$7:$G$1048576,'C. a Pagar'!$D$7:$D$1048576,'FC 180'!$B164,'C. a Pagar'!$C$7:$C$1048576,'FC 180'!G$5)</f>
        <v>0</v>
      </c>
      <c r="H164" s="174">
        <f>SUMIFS('C. a Pagar'!$G$7:$G$1048576,'C. a Pagar'!$D$7:$D$1048576,'FC 180'!$B164,'C. a Pagar'!$C$7:$C$1048576,'FC 180'!H$5)</f>
        <v>0</v>
      </c>
      <c r="I164" s="174">
        <f>SUMIFS('C. a Pagar'!$G$7:$G$1048576,'C. a Pagar'!$D$7:$D$1048576,'FC 180'!$B164,'C. a Pagar'!$C$7:$C$1048576,'FC 180'!I$5)</f>
        <v>0</v>
      </c>
      <c r="J164" s="174">
        <f>SUMIFS('C. a Pagar'!$G$7:$G$1048576,'C. a Pagar'!$D$7:$D$1048576,'FC 180'!$B164,'C. a Pagar'!$C$7:$C$1048576,'FC 180'!J$5)</f>
        <v>0</v>
      </c>
      <c r="K164" s="174">
        <f>SUMIFS('C. a Pagar'!$G$7:$G$1048576,'C. a Pagar'!$D$7:$D$1048576,'FC 180'!$B164,'C. a Pagar'!$C$7:$C$1048576,'FC 180'!K$5)</f>
        <v>0</v>
      </c>
      <c r="L164" s="174">
        <f>SUMIFS('C. a Pagar'!$G$7:$G$1048576,'C. a Pagar'!$D$7:$D$1048576,'FC 180'!$B164,'C. a Pagar'!$C$7:$C$1048576,'FC 180'!L$5)</f>
        <v>0</v>
      </c>
      <c r="M164" s="174">
        <f>SUMIFS('C. a Pagar'!$G$7:$G$1048576,'C. a Pagar'!$D$7:$D$1048576,'FC 180'!$B164,'C. a Pagar'!$C$7:$C$1048576,'FC 180'!M$5)</f>
        <v>0</v>
      </c>
      <c r="N164" s="174">
        <f>SUMIFS('C. a Pagar'!$G$7:$G$1048576,'C. a Pagar'!$D$7:$D$1048576,'FC 180'!$B164,'C. a Pagar'!$C$7:$C$1048576,'FC 180'!N$5)</f>
        <v>0</v>
      </c>
      <c r="O164" s="174">
        <f>SUMIFS('C. a Pagar'!$G$7:$G$1048576,'C. a Pagar'!$D$7:$D$1048576,'FC 180'!$B164,'C. a Pagar'!$C$7:$C$1048576,'FC 180'!O$5)</f>
        <v>0</v>
      </c>
      <c r="P164" s="174">
        <f>SUMIFS('C. a Pagar'!$G$7:$G$1048576,'C. a Pagar'!$D$7:$D$1048576,'FC 180'!$B164,'C. a Pagar'!$C$7:$C$1048576,'FC 180'!P$5)</f>
        <v>0</v>
      </c>
      <c r="Q164" s="174">
        <f>SUMIFS('C. a Pagar'!$G$7:$G$1048576,'C. a Pagar'!$D$7:$D$1048576,'FC 180'!$B164,'C. a Pagar'!$C$7:$C$1048576,'FC 180'!Q$5)</f>
        <v>0</v>
      </c>
      <c r="R164" s="174">
        <f>SUMIFS('C. a Pagar'!$G$7:$G$1048576,'C. a Pagar'!$D$7:$D$1048576,'FC 180'!$B164,'C. a Pagar'!$C$7:$C$1048576,'FC 180'!R$5)</f>
        <v>0</v>
      </c>
      <c r="S164" s="174">
        <f>SUMIFS('C. a Pagar'!$G$7:$G$1048576,'C. a Pagar'!$D$7:$D$1048576,'FC 180'!$B164,'C. a Pagar'!$C$7:$C$1048576,'FC 180'!S$5)</f>
        <v>0</v>
      </c>
      <c r="T164" s="174">
        <f>SUMIFS('C. a Pagar'!$G$7:$G$1048576,'C. a Pagar'!$D$7:$D$1048576,'FC 180'!$B164,'C. a Pagar'!$C$7:$C$1048576,'FC 180'!T$5)</f>
        <v>0</v>
      </c>
      <c r="U164" s="174">
        <f>SUMIFS('C. a Pagar'!$G$7:$G$1048576,'C. a Pagar'!$D$7:$D$1048576,'FC 180'!$B164,'C. a Pagar'!$C$7:$C$1048576,'FC 180'!U$5)</f>
        <v>0</v>
      </c>
      <c r="V164" s="174">
        <f>SUMIFS('C. a Pagar'!$G$7:$G$1048576,'C. a Pagar'!$D$7:$D$1048576,'FC 180'!$B164,'C. a Pagar'!$C$7:$C$1048576,'FC 180'!V$5)</f>
        <v>0</v>
      </c>
      <c r="W164" s="174">
        <f>SUMIFS('C. a Pagar'!$G$7:$G$1048576,'C. a Pagar'!$D$7:$D$1048576,'FC 180'!$B164,'C. a Pagar'!$C$7:$C$1048576,'FC 180'!W$5)</f>
        <v>0</v>
      </c>
      <c r="X164" s="174">
        <f>SUMIFS('C. a Pagar'!$G$7:$G$1048576,'C. a Pagar'!$D$7:$D$1048576,'FC 180'!$B164,'C. a Pagar'!$C$7:$C$1048576,'FC 180'!X$5)</f>
        <v>0</v>
      </c>
      <c r="Y164" s="174">
        <f>SUMIFS('C. a Pagar'!$G$7:$G$1048576,'C. a Pagar'!$D$7:$D$1048576,'FC 180'!$B164,'C. a Pagar'!$C$7:$C$1048576,'FC 180'!Y$5)</f>
        <v>0</v>
      </c>
      <c r="Z164" s="174">
        <f>SUMIFS('C. a Pagar'!$G$7:$G$1048576,'C. a Pagar'!$D$7:$D$1048576,'FC 180'!$B164,'C. a Pagar'!$C$7:$C$1048576,'FC 180'!Z$5)</f>
        <v>0</v>
      </c>
      <c r="AA164" s="174">
        <f>SUMIFS('C. a Pagar'!$G$7:$G$1048576,'C. a Pagar'!$D$7:$D$1048576,'FC 180'!$B164,'C. a Pagar'!$C$7:$C$1048576,'FC 180'!AA$5)</f>
        <v>0</v>
      </c>
      <c r="AB164" s="174">
        <f>SUMIFS('C. a Pagar'!$G$7:$G$1048576,'C. a Pagar'!$D$7:$D$1048576,'FC 180'!$B164,'C. a Pagar'!$C$7:$C$1048576,'FC 180'!AB$5)</f>
        <v>0</v>
      </c>
      <c r="AC164" s="174">
        <f>SUMIFS('C. a Pagar'!$G$7:$G$1048576,'C. a Pagar'!$D$7:$D$1048576,'FC 180'!$B164,'C. a Pagar'!$C$7:$C$1048576,'FC 180'!AC$5)</f>
        <v>0</v>
      </c>
      <c r="AD164" s="174">
        <f>SUMIFS('C. a Pagar'!$G$7:$G$1048576,'C. a Pagar'!$D$7:$D$1048576,'FC 180'!$B164,'C. a Pagar'!$C$7:$C$1048576,'FC 180'!AD$5)</f>
        <v>0</v>
      </c>
      <c r="AE164" s="174">
        <f>SUMIFS('C. a Pagar'!$G$7:$G$1048576,'C. a Pagar'!$D$7:$D$1048576,'FC 180'!$B164,'C. a Pagar'!$C$7:$C$1048576,'FC 180'!AE$5)</f>
        <v>0</v>
      </c>
      <c r="AF164" s="174">
        <f>SUMIFS('C. a Pagar'!$G$7:$G$1048576,'C. a Pagar'!$D$7:$D$1048576,'FC 180'!$B164,'C. a Pagar'!$C$7:$C$1048576,'FC 180'!AF$5)</f>
        <v>0</v>
      </c>
      <c r="AG164" s="174">
        <f>SUMIFS('C. a Pagar'!$G$7:$G$1048576,'C. a Pagar'!$D$7:$D$1048576,'FC 180'!$B164,'C. a Pagar'!$C$7:$C$1048576,'FC 180'!AG$5)</f>
        <v>0</v>
      </c>
      <c r="AH164" s="174">
        <f>SUMIFS('C. a Pagar'!$G$7:$G$1048576,'C. a Pagar'!$D$7:$D$1048576,'FC 180'!$B164,'C. a Pagar'!$C$7:$C$1048576,'FC 180'!AH$5)</f>
        <v>0</v>
      </c>
      <c r="AI164" s="174">
        <f>SUMIFS('C. a Pagar'!$G$7:$G$1048576,'C. a Pagar'!$D$7:$D$1048576,'FC 180'!$B164,'C. a Pagar'!$C$7:$C$1048576,'FC 180'!AI$5)</f>
        <v>0</v>
      </c>
      <c r="AJ164" s="175">
        <f t="shared" si="212"/>
        <v>0</v>
      </c>
      <c r="AK164" s="174">
        <f>SUMIFS('C. a Pagar'!$G$7:$G$1048576,'C. a Pagar'!$D$7:$D$1048576,'FC 180'!$B164,'C. a Pagar'!$C$7:$C$1048576,'FC 180'!AK$5)</f>
        <v>0</v>
      </c>
      <c r="AL164" s="174">
        <f>SUMIFS('C. a Pagar'!$G$7:$G$1048576,'C. a Pagar'!$D$7:$D$1048576,'FC 180'!$B164,'C. a Pagar'!$C$7:$C$1048576,'FC 180'!AL$5)</f>
        <v>0</v>
      </c>
      <c r="AM164" s="174">
        <f>SUMIFS('C. a Pagar'!$G$7:$G$1048576,'C. a Pagar'!$D$7:$D$1048576,'FC 180'!$B164,'C. a Pagar'!$C$7:$C$1048576,'FC 180'!AM$5)</f>
        <v>0</v>
      </c>
      <c r="AN164" s="174">
        <f>SUMIFS('C. a Pagar'!$G$7:$G$1048576,'C. a Pagar'!$D$7:$D$1048576,'FC 180'!$B164,'C. a Pagar'!$C$7:$C$1048576,'FC 180'!AN$5)</f>
        <v>0</v>
      </c>
      <c r="AO164" s="174">
        <f>SUMIFS('C. a Pagar'!$G$7:$G$1048576,'C. a Pagar'!$D$7:$D$1048576,'FC 180'!$B164,'C. a Pagar'!$C$7:$C$1048576,'FC 180'!AO$5)</f>
        <v>0</v>
      </c>
      <c r="AP164" s="174">
        <f>SUMIFS('C. a Pagar'!$G$7:$G$1048576,'C. a Pagar'!$D$7:$D$1048576,'FC 180'!$B164,'C. a Pagar'!$C$7:$C$1048576,'FC 180'!AP$5)</f>
        <v>0</v>
      </c>
      <c r="AQ164" s="174">
        <f>SUMIFS('C. a Pagar'!$G$7:$G$1048576,'C. a Pagar'!$D$7:$D$1048576,'FC 180'!$B164,'C. a Pagar'!$C$7:$C$1048576,'FC 180'!AQ$5)</f>
        <v>0</v>
      </c>
      <c r="AR164" s="174">
        <f>SUMIFS('C. a Pagar'!$G$7:$G$1048576,'C. a Pagar'!$D$7:$D$1048576,'FC 180'!$B164,'C. a Pagar'!$C$7:$C$1048576,'FC 180'!AR$5)</f>
        <v>0</v>
      </c>
      <c r="AS164" s="174">
        <f>SUMIFS('C. a Pagar'!$G$7:$G$1048576,'C. a Pagar'!$D$7:$D$1048576,'FC 180'!$B164,'C. a Pagar'!$C$7:$C$1048576,'FC 180'!AS$5)</f>
        <v>0</v>
      </c>
      <c r="AT164" s="174">
        <f>SUMIFS('C. a Pagar'!$G$7:$G$1048576,'C. a Pagar'!$D$7:$D$1048576,'FC 180'!$B164,'C. a Pagar'!$C$7:$C$1048576,'FC 180'!AT$5)</f>
        <v>0</v>
      </c>
      <c r="AU164" s="174">
        <f>SUMIFS('C. a Pagar'!$G$7:$G$1048576,'C. a Pagar'!$D$7:$D$1048576,'FC 180'!$B164,'C. a Pagar'!$C$7:$C$1048576,'FC 180'!AU$5)</f>
        <v>0</v>
      </c>
      <c r="AV164" s="174">
        <f>SUMIFS('C. a Pagar'!$G$7:$G$1048576,'C. a Pagar'!$D$7:$D$1048576,'FC 180'!$B164,'C. a Pagar'!$C$7:$C$1048576,'FC 180'!AV$5)</f>
        <v>0</v>
      </c>
      <c r="AW164" s="174">
        <f>SUMIFS('C. a Pagar'!$G$7:$G$1048576,'C. a Pagar'!$D$7:$D$1048576,'FC 180'!$B164,'C. a Pagar'!$C$7:$C$1048576,'FC 180'!AW$5)</f>
        <v>0</v>
      </c>
      <c r="AX164" s="174">
        <f>SUMIFS('C. a Pagar'!$G$7:$G$1048576,'C. a Pagar'!$D$7:$D$1048576,'FC 180'!$B164,'C. a Pagar'!$C$7:$C$1048576,'FC 180'!AX$5)</f>
        <v>0</v>
      </c>
      <c r="AY164" s="174">
        <f>SUMIFS('C. a Pagar'!$G$7:$G$1048576,'C. a Pagar'!$D$7:$D$1048576,'FC 180'!$B164,'C. a Pagar'!$C$7:$C$1048576,'FC 180'!AY$5)</f>
        <v>0</v>
      </c>
      <c r="AZ164" s="174">
        <f>SUMIFS('C. a Pagar'!$G$7:$G$1048576,'C. a Pagar'!$D$7:$D$1048576,'FC 180'!$B164,'C. a Pagar'!$C$7:$C$1048576,'FC 180'!AZ$5)</f>
        <v>0</v>
      </c>
      <c r="BA164" s="174">
        <f>SUMIFS('C. a Pagar'!$G$7:$G$1048576,'C. a Pagar'!$D$7:$D$1048576,'FC 180'!$B164,'C. a Pagar'!$C$7:$C$1048576,'FC 180'!BA$5)</f>
        <v>0</v>
      </c>
      <c r="BB164" s="174">
        <f>SUMIFS('C. a Pagar'!$G$7:$G$1048576,'C. a Pagar'!$D$7:$D$1048576,'FC 180'!$B164,'C. a Pagar'!$C$7:$C$1048576,'FC 180'!BB$5)</f>
        <v>0</v>
      </c>
      <c r="BC164" s="174">
        <f>SUMIFS('C. a Pagar'!$G$7:$G$1048576,'C. a Pagar'!$D$7:$D$1048576,'FC 180'!$B164,'C. a Pagar'!$C$7:$C$1048576,'FC 180'!BC$5)</f>
        <v>0</v>
      </c>
      <c r="BD164" s="174">
        <f>SUMIFS('C. a Pagar'!$G$7:$G$1048576,'C. a Pagar'!$D$7:$D$1048576,'FC 180'!$B164,'C. a Pagar'!$C$7:$C$1048576,'FC 180'!BD$5)</f>
        <v>0</v>
      </c>
      <c r="BE164" s="174">
        <f>SUMIFS('C. a Pagar'!$G$7:$G$1048576,'C. a Pagar'!$D$7:$D$1048576,'FC 180'!$B164,'C. a Pagar'!$C$7:$C$1048576,'FC 180'!BE$5)</f>
        <v>0</v>
      </c>
      <c r="BF164" s="174">
        <f>SUMIFS('C. a Pagar'!$G$7:$G$1048576,'C. a Pagar'!$D$7:$D$1048576,'FC 180'!$B164,'C. a Pagar'!$C$7:$C$1048576,'FC 180'!BF$5)</f>
        <v>0</v>
      </c>
      <c r="BG164" s="174">
        <f>SUMIFS('C. a Pagar'!$G$7:$G$1048576,'C. a Pagar'!$D$7:$D$1048576,'FC 180'!$B164,'C. a Pagar'!$C$7:$C$1048576,'FC 180'!BG$5)</f>
        <v>0</v>
      </c>
      <c r="BH164" s="174">
        <f>SUMIFS('C. a Pagar'!$G$7:$G$1048576,'C. a Pagar'!$D$7:$D$1048576,'FC 180'!$B164,'C. a Pagar'!$C$7:$C$1048576,'FC 180'!BH$5)</f>
        <v>0</v>
      </c>
      <c r="BI164" s="174">
        <f>SUMIFS('C. a Pagar'!$G$7:$G$1048576,'C. a Pagar'!$D$7:$D$1048576,'FC 180'!$B164,'C. a Pagar'!$C$7:$C$1048576,'FC 180'!BI$5)</f>
        <v>0</v>
      </c>
      <c r="BJ164" s="174">
        <f>SUMIFS('C. a Pagar'!$G$7:$G$1048576,'C. a Pagar'!$D$7:$D$1048576,'FC 180'!$B164,'C. a Pagar'!$C$7:$C$1048576,'FC 180'!BJ$5)</f>
        <v>0</v>
      </c>
      <c r="BK164" s="174">
        <f>SUMIFS('C. a Pagar'!$G$7:$G$1048576,'C. a Pagar'!$D$7:$D$1048576,'FC 180'!$B164,'C. a Pagar'!$C$7:$C$1048576,'FC 180'!BK$5)</f>
        <v>0</v>
      </c>
      <c r="BL164" s="174">
        <f>SUMIFS('C. a Pagar'!$G$7:$G$1048576,'C. a Pagar'!$D$7:$D$1048576,'FC 180'!$B164,'C. a Pagar'!$C$7:$C$1048576,'FC 180'!BL$5)</f>
        <v>0</v>
      </c>
      <c r="BM164" s="174">
        <f>SUMIFS('C. a Pagar'!$G$7:$G$1048576,'C. a Pagar'!$D$7:$D$1048576,'FC 180'!$B164,'C. a Pagar'!$C$7:$C$1048576,'FC 180'!BM$5)</f>
        <v>0</v>
      </c>
      <c r="BN164" s="174">
        <f>SUMIFS('C. a Pagar'!$G$7:$G$1048576,'C. a Pagar'!$D$7:$D$1048576,'FC 180'!$B164,'C. a Pagar'!$C$7:$C$1048576,'FC 180'!BN$5)</f>
        <v>0</v>
      </c>
      <c r="BO164" s="175">
        <f t="shared" si="213"/>
        <v>0</v>
      </c>
      <c r="BP164" s="174"/>
      <c r="BQ164" s="174"/>
      <c r="BR164" s="174"/>
      <c r="BS164" s="174"/>
      <c r="BT164" s="174"/>
      <c r="BU164" s="174"/>
      <c r="BV164" s="174"/>
      <c r="BW164" s="174"/>
      <c r="BX164" s="174"/>
      <c r="BY164" s="174"/>
      <c r="BZ164" s="174"/>
      <c r="CA164" s="174"/>
      <c r="CB164" s="174"/>
      <c r="CC164" s="174"/>
      <c r="CD164" s="174"/>
      <c r="CE164" s="174"/>
      <c r="CF164" s="174"/>
      <c r="CG164" s="174"/>
      <c r="CH164" s="174"/>
      <c r="CI164" s="174"/>
      <c r="CJ164" s="174"/>
      <c r="CK164" s="174"/>
      <c r="CL164" s="174"/>
      <c r="CM164" s="174"/>
      <c r="CN164" s="174"/>
      <c r="CO164" s="174"/>
      <c r="CP164" s="174"/>
      <c r="CQ164" s="174"/>
      <c r="CR164" s="174"/>
      <c r="CS164" s="174"/>
      <c r="CT164" s="174"/>
      <c r="CU164" s="175">
        <f t="shared" si="214"/>
        <v>0</v>
      </c>
      <c r="CV164" s="174"/>
      <c r="CW164" s="174"/>
      <c r="CX164" s="174"/>
      <c r="CY164" s="174"/>
      <c r="CZ164" s="174"/>
      <c r="DA164" s="174"/>
      <c r="DB164" s="174"/>
      <c r="DC164" s="174"/>
      <c r="DD164" s="174"/>
      <c r="DE164" s="174"/>
      <c r="DF164" s="174"/>
      <c r="DG164" s="174"/>
      <c r="DH164" s="174"/>
      <c r="DI164" s="174"/>
      <c r="DJ164" s="174"/>
      <c r="DK164" s="174"/>
      <c r="DL164" s="174"/>
      <c r="DM164" s="174"/>
      <c r="DN164" s="174"/>
      <c r="DO164" s="174"/>
      <c r="DP164" s="174"/>
      <c r="DQ164" s="174"/>
      <c r="DR164" s="174"/>
      <c r="DS164" s="174"/>
      <c r="DT164" s="174"/>
      <c r="DU164" s="174"/>
      <c r="DV164" s="174"/>
      <c r="DW164" s="174"/>
      <c r="DX164" s="174"/>
      <c r="DY164" s="174"/>
      <c r="DZ164" s="174"/>
      <c r="EA164" s="175">
        <f t="shared" si="215"/>
        <v>0</v>
      </c>
      <c r="EB164" s="174"/>
      <c r="EC164" s="174"/>
      <c r="ED164" s="174"/>
      <c r="EE164" s="174"/>
      <c r="EF164" s="174"/>
      <c r="EG164" s="174"/>
      <c r="EH164" s="174"/>
      <c r="EI164" s="174"/>
      <c r="EJ164" s="174"/>
      <c r="EK164" s="174"/>
      <c r="EL164" s="174"/>
      <c r="EM164" s="174"/>
      <c r="EN164" s="174"/>
      <c r="EO164" s="174"/>
      <c r="EP164" s="174"/>
      <c r="EQ164" s="174"/>
      <c r="ER164" s="174"/>
      <c r="ES164" s="174"/>
      <c r="ET164" s="174"/>
      <c r="EU164" s="174"/>
      <c r="EV164" s="174"/>
      <c r="EW164" s="174"/>
      <c r="EX164" s="174"/>
      <c r="EY164" s="174"/>
      <c r="EZ164" s="174"/>
      <c r="FA164" s="174"/>
      <c r="FB164" s="174"/>
      <c r="FC164" s="174"/>
      <c r="FD164" s="175">
        <f t="shared" si="216"/>
        <v>0</v>
      </c>
      <c r="FE164" s="174"/>
      <c r="FF164" s="174"/>
      <c r="FG164" s="174"/>
      <c r="FH164" s="174"/>
      <c r="FI164" s="174"/>
      <c r="FJ164" s="174"/>
      <c r="FK164" s="174"/>
      <c r="FL164" s="174"/>
      <c r="FM164" s="174"/>
      <c r="FN164" s="174"/>
      <c r="FO164" s="174"/>
      <c r="FP164" s="174"/>
      <c r="FQ164" s="174"/>
      <c r="FR164" s="174"/>
      <c r="FS164" s="174"/>
      <c r="FT164" s="174"/>
      <c r="FU164" s="174"/>
      <c r="FV164" s="174"/>
      <c r="FW164" s="174"/>
      <c r="FX164" s="174"/>
      <c r="FY164" s="174"/>
      <c r="FZ164" s="174"/>
      <c r="GA164" s="174"/>
      <c r="GB164" s="174"/>
      <c r="GC164" s="174"/>
      <c r="GD164" s="174"/>
      <c r="GE164" s="174"/>
      <c r="GF164" s="174"/>
      <c r="GG164" s="174"/>
      <c r="GH164" s="174"/>
      <c r="GI164" s="174"/>
      <c r="GJ164" s="175">
        <f t="shared" si="217"/>
        <v>0</v>
      </c>
      <c r="GK164" s="174"/>
      <c r="GL164" s="174"/>
      <c r="GM164" s="174"/>
      <c r="GN164" s="174"/>
      <c r="GO164" s="174"/>
      <c r="GP164" s="174"/>
      <c r="GQ164" s="174"/>
      <c r="GR164" s="174"/>
      <c r="GS164" s="174"/>
      <c r="GT164" s="174"/>
      <c r="GU164" s="174"/>
      <c r="GV164" s="174"/>
      <c r="GW164" s="174"/>
      <c r="GX164" s="174"/>
      <c r="GY164" s="174"/>
      <c r="GZ164" s="174"/>
      <c r="HA164" s="174"/>
      <c r="HB164" s="174"/>
      <c r="HC164" s="174"/>
      <c r="HD164" s="174"/>
      <c r="HE164" s="174"/>
      <c r="HF164" s="174"/>
      <c r="HG164" s="174"/>
      <c r="HH164" s="174"/>
      <c r="HI164" s="174"/>
      <c r="HJ164" s="174"/>
      <c r="HK164" s="174"/>
      <c r="HL164" s="174"/>
      <c r="HM164" s="174"/>
      <c r="HN164" s="174"/>
    </row>
    <row r="165" spans="1:222" ht="16.5" hidden="1" outlineLevel="1" thickBot="1" x14ac:dyDescent="0.3">
      <c r="A165" s="53">
        <v>160</v>
      </c>
      <c r="B165" s="56" t="str">
        <f>VLOOKUP(A165,Config!$A$8:$B$176,2,0)</f>
        <v>MÚTUOS DESPESA - ALUFORCE</v>
      </c>
      <c r="C165" s="60"/>
      <c r="D165" s="61"/>
      <c r="E165" s="174">
        <f>SUMIFS('C. a Pagar'!$G$7:$G$1048576,'C. a Pagar'!$D$7:$D$1048576,'FC 180'!$B165,'C. a Pagar'!$C$7:$C$1048576,'FC 180'!E$5)</f>
        <v>0</v>
      </c>
      <c r="F165" s="174">
        <f>SUMIFS('C. a Pagar'!$G$7:$G$1048576,'C. a Pagar'!$D$7:$D$1048576,'FC 180'!$B165,'C. a Pagar'!$C$7:$C$1048576,'FC 180'!F$5)</f>
        <v>0</v>
      </c>
      <c r="G165" s="174">
        <f>SUMIFS('C. a Pagar'!$G$7:$G$1048576,'C. a Pagar'!$D$7:$D$1048576,'FC 180'!$B165,'C. a Pagar'!$C$7:$C$1048576,'FC 180'!G$5)</f>
        <v>0</v>
      </c>
      <c r="H165" s="174">
        <f>SUMIFS('C. a Pagar'!$G$7:$G$1048576,'C. a Pagar'!$D$7:$D$1048576,'FC 180'!$B165,'C. a Pagar'!$C$7:$C$1048576,'FC 180'!H$5)</f>
        <v>0</v>
      </c>
      <c r="I165" s="174">
        <f>SUMIFS('C. a Pagar'!$G$7:$G$1048576,'C. a Pagar'!$D$7:$D$1048576,'FC 180'!$B165,'C. a Pagar'!$C$7:$C$1048576,'FC 180'!I$5)</f>
        <v>0</v>
      </c>
      <c r="J165" s="174">
        <f>SUMIFS('C. a Pagar'!$G$7:$G$1048576,'C. a Pagar'!$D$7:$D$1048576,'FC 180'!$B165,'C. a Pagar'!$C$7:$C$1048576,'FC 180'!J$5)</f>
        <v>0</v>
      </c>
      <c r="K165" s="174">
        <f>SUMIFS('C. a Pagar'!$G$7:$G$1048576,'C. a Pagar'!$D$7:$D$1048576,'FC 180'!$B165,'C. a Pagar'!$C$7:$C$1048576,'FC 180'!K$5)</f>
        <v>0</v>
      </c>
      <c r="L165" s="174">
        <f>SUMIFS('C. a Pagar'!$G$7:$G$1048576,'C. a Pagar'!$D$7:$D$1048576,'FC 180'!$B165,'C. a Pagar'!$C$7:$C$1048576,'FC 180'!L$5)</f>
        <v>0</v>
      </c>
      <c r="M165" s="174">
        <f>SUMIFS('C. a Pagar'!$G$7:$G$1048576,'C. a Pagar'!$D$7:$D$1048576,'FC 180'!$B165,'C. a Pagar'!$C$7:$C$1048576,'FC 180'!M$5)</f>
        <v>0</v>
      </c>
      <c r="N165" s="174">
        <f>SUMIFS('C. a Pagar'!$G$7:$G$1048576,'C. a Pagar'!$D$7:$D$1048576,'FC 180'!$B165,'C. a Pagar'!$C$7:$C$1048576,'FC 180'!N$5)</f>
        <v>0</v>
      </c>
      <c r="O165" s="174">
        <f>SUMIFS('C. a Pagar'!$G$7:$G$1048576,'C. a Pagar'!$D$7:$D$1048576,'FC 180'!$B165,'C. a Pagar'!$C$7:$C$1048576,'FC 180'!O$5)</f>
        <v>0</v>
      </c>
      <c r="P165" s="174">
        <f>SUMIFS('C. a Pagar'!$G$7:$G$1048576,'C. a Pagar'!$D$7:$D$1048576,'FC 180'!$B165,'C. a Pagar'!$C$7:$C$1048576,'FC 180'!P$5)</f>
        <v>0</v>
      </c>
      <c r="Q165" s="174">
        <f>SUMIFS('C. a Pagar'!$G$7:$G$1048576,'C. a Pagar'!$D$7:$D$1048576,'FC 180'!$B165,'C. a Pagar'!$C$7:$C$1048576,'FC 180'!Q$5)</f>
        <v>0</v>
      </c>
      <c r="R165" s="174">
        <f>SUMIFS('C. a Pagar'!$G$7:$G$1048576,'C. a Pagar'!$D$7:$D$1048576,'FC 180'!$B165,'C. a Pagar'!$C$7:$C$1048576,'FC 180'!R$5)</f>
        <v>0</v>
      </c>
      <c r="S165" s="174">
        <f>SUMIFS('C. a Pagar'!$G$7:$G$1048576,'C. a Pagar'!$D$7:$D$1048576,'FC 180'!$B165,'C. a Pagar'!$C$7:$C$1048576,'FC 180'!S$5)</f>
        <v>0</v>
      </c>
      <c r="T165" s="174">
        <f>SUMIFS('C. a Pagar'!$G$7:$G$1048576,'C. a Pagar'!$D$7:$D$1048576,'FC 180'!$B165,'C. a Pagar'!$C$7:$C$1048576,'FC 180'!T$5)</f>
        <v>0</v>
      </c>
      <c r="U165" s="174">
        <f>SUMIFS('C. a Pagar'!$G$7:$G$1048576,'C. a Pagar'!$D$7:$D$1048576,'FC 180'!$B165,'C. a Pagar'!$C$7:$C$1048576,'FC 180'!U$5)</f>
        <v>0</v>
      </c>
      <c r="V165" s="174">
        <f>SUMIFS('C. a Pagar'!$G$7:$G$1048576,'C. a Pagar'!$D$7:$D$1048576,'FC 180'!$B165,'C. a Pagar'!$C$7:$C$1048576,'FC 180'!V$5)</f>
        <v>0</v>
      </c>
      <c r="W165" s="174">
        <f>SUMIFS('C. a Pagar'!$G$7:$G$1048576,'C. a Pagar'!$D$7:$D$1048576,'FC 180'!$B165,'C. a Pagar'!$C$7:$C$1048576,'FC 180'!W$5)</f>
        <v>0</v>
      </c>
      <c r="X165" s="174">
        <f>SUMIFS('C. a Pagar'!$G$7:$G$1048576,'C. a Pagar'!$D$7:$D$1048576,'FC 180'!$B165,'C. a Pagar'!$C$7:$C$1048576,'FC 180'!X$5)</f>
        <v>0</v>
      </c>
      <c r="Y165" s="174">
        <f>SUMIFS('C. a Pagar'!$G$7:$G$1048576,'C. a Pagar'!$D$7:$D$1048576,'FC 180'!$B165,'C. a Pagar'!$C$7:$C$1048576,'FC 180'!Y$5)</f>
        <v>0</v>
      </c>
      <c r="Z165" s="174">
        <f>SUMIFS('C. a Pagar'!$G$7:$G$1048576,'C. a Pagar'!$D$7:$D$1048576,'FC 180'!$B165,'C. a Pagar'!$C$7:$C$1048576,'FC 180'!Z$5)</f>
        <v>0</v>
      </c>
      <c r="AA165" s="174">
        <f>SUMIFS('C. a Pagar'!$G$7:$G$1048576,'C. a Pagar'!$D$7:$D$1048576,'FC 180'!$B165,'C. a Pagar'!$C$7:$C$1048576,'FC 180'!AA$5)</f>
        <v>0</v>
      </c>
      <c r="AB165" s="174">
        <f>SUMIFS('C. a Pagar'!$G$7:$G$1048576,'C. a Pagar'!$D$7:$D$1048576,'FC 180'!$B165,'C. a Pagar'!$C$7:$C$1048576,'FC 180'!AB$5)</f>
        <v>0</v>
      </c>
      <c r="AC165" s="174">
        <f>SUMIFS('C. a Pagar'!$G$7:$G$1048576,'C. a Pagar'!$D$7:$D$1048576,'FC 180'!$B165,'C. a Pagar'!$C$7:$C$1048576,'FC 180'!AC$5)</f>
        <v>0</v>
      </c>
      <c r="AD165" s="174">
        <f>SUMIFS('C. a Pagar'!$G$7:$G$1048576,'C. a Pagar'!$D$7:$D$1048576,'FC 180'!$B165,'C. a Pagar'!$C$7:$C$1048576,'FC 180'!AD$5)</f>
        <v>0</v>
      </c>
      <c r="AE165" s="174">
        <f>SUMIFS('C. a Pagar'!$G$7:$G$1048576,'C. a Pagar'!$D$7:$D$1048576,'FC 180'!$B165,'C. a Pagar'!$C$7:$C$1048576,'FC 180'!AE$5)</f>
        <v>0</v>
      </c>
      <c r="AF165" s="174">
        <f>SUMIFS('C. a Pagar'!$G$7:$G$1048576,'C. a Pagar'!$D$7:$D$1048576,'FC 180'!$B165,'C. a Pagar'!$C$7:$C$1048576,'FC 180'!AF$5)</f>
        <v>0</v>
      </c>
      <c r="AG165" s="174">
        <f>SUMIFS('C. a Pagar'!$G$7:$G$1048576,'C. a Pagar'!$D$7:$D$1048576,'FC 180'!$B165,'C. a Pagar'!$C$7:$C$1048576,'FC 180'!AG$5)</f>
        <v>0</v>
      </c>
      <c r="AH165" s="174">
        <f>SUMIFS('C. a Pagar'!$G$7:$G$1048576,'C. a Pagar'!$D$7:$D$1048576,'FC 180'!$B165,'C. a Pagar'!$C$7:$C$1048576,'FC 180'!AH$5)</f>
        <v>0</v>
      </c>
      <c r="AI165" s="174">
        <f>SUMIFS('C. a Pagar'!$G$7:$G$1048576,'C. a Pagar'!$D$7:$D$1048576,'FC 180'!$B165,'C. a Pagar'!$C$7:$C$1048576,'FC 180'!AI$5)</f>
        <v>0</v>
      </c>
      <c r="AJ165" s="175">
        <f t="shared" si="212"/>
        <v>0</v>
      </c>
      <c r="AK165" s="174">
        <f>SUMIFS('C. a Pagar'!$G$7:$G$1048576,'C. a Pagar'!$D$7:$D$1048576,'FC 180'!$B165,'C. a Pagar'!$C$7:$C$1048576,'FC 180'!AK$5)</f>
        <v>0</v>
      </c>
      <c r="AL165" s="174">
        <f>SUMIFS('C. a Pagar'!$G$7:$G$1048576,'C. a Pagar'!$D$7:$D$1048576,'FC 180'!$B165,'C. a Pagar'!$C$7:$C$1048576,'FC 180'!AL$5)</f>
        <v>0</v>
      </c>
      <c r="AM165" s="174">
        <f>SUMIFS('C. a Pagar'!$G$7:$G$1048576,'C. a Pagar'!$D$7:$D$1048576,'FC 180'!$B165,'C. a Pagar'!$C$7:$C$1048576,'FC 180'!AM$5)</f>
        <v>0</v>
      </c>
      <c r="AN165" s="174">
        <f>SUMIFS('C. a Pagar'!$G$7:$G$1048576,'C. a Pagar'!$D$7:$D$1048576,'FC 180'!$B165,'C. a Pagar'!$C$7:$C$1048576,'FC 180'!AN$5)</f>
        <v>0</v>
      </c>
      <c r="AO165" s="174">
        <f>SUMIFS('C. a Pagar'!$G$7:$G$1048576,'C. a Pagar'!$D$7:$D$1048576,'FC 180'!$B165,'C. a Pagar'!$C$7:$C$1048576,'FC 180'!AO$5)</f>
        <v>0</v>
      </c>
      <c r="AP165" s="174">
        <f>SUMIFS('C. a Pagar'!$G$7:$G$1048576,'C. a Pagar'!$D$7:$D$1048576,'FC 180'!$B165,'C. a Pagar'!$C$7:$C$1048576,'FC 180'!AP$5)</f>
        <v>0</v>
      </c>
      <c r="AQ165" s="174">
        <f>SUMIFS('C. a Pagar'!$G$7:$G$1048576,'C. a Pagar'!$D$7:$D$1048576,'FC 180'!$B165,'C. a Pagar'!$C$7:$C$1048576,'FC 180'!AQ$5)</f>
        <v>0</v>
      </c>
      <c r="AR165" s="174">
        <f>SUMIFS('C. a Pagar'!$G$7:$G$1048576,'C. a Pagar'!$D$7:$D$1048576,'FC 180'!$B165,'C. a Pagar'!$C$7:$C$1048576,'FC 180'!AR$5)</f>
        <v>0</v>
      </c>
      <c r="AS165" s="174">
        <f>SUMIFS('C. a Pagar'!$G$7:$G$1048576,'C. a Pagar'!$D$7:$D$1048576,'FC 180'!$B165,'C. a Pagar'!$C$7:$C$1048576,'FC 180'!AS$5)</f>
        <v>0</v>
      </c>
      <c r="AT165" s="174">
        <f>SUMIFS('C. a Pagar'!$G$7:$G$1048576,'C. a Pagar'!$D$7:$D$1048576,'FC 180'!$B165,'C. a Pagar'!$C$7:$C$1048576,'FC 180'!AT$5)</f>
        <v>0</v>
      </c>
      <c r="AU165" s="174">
        <f>SUMIFS('C. a Pagar'!$G$7:$G$1048576,'C. a Pagar'!$D$7:$D$1048576,'FC 180'!$B165,'C. a Pagar'!$C$7:$C$1048576,'FC 180'!AU$5)</f>
        <v>0</v>
      </c>
      <c r="AV165" s="174">
        <f>SUMIFS('C. a Pagar'!$G$7:$G$1048576,'C. a Pagar'!$D$7:$D$1048576,'FC 180'!$B165,'C. a Pagar'!$C$7:$C$1048576,'FC 180'!AV$5)</f>
        <v>0</v>
      </c>
      <c r="AW165" s="174">
        <f>SUMIFS('C. a Pagar'!$G$7:$G$1048576,'C. a Pagar'!$D$7:$D$1048576,'FC 180'!$B165,'C. a Pagar'!$C$7:$C$1048576,'FC 180'!AW$5)</f>
        <v>0</v>
      </c>
      <c r="AX165" s="174">
        <f>SUMIFS('C. a Pagar'!$G$7:$G$1048576,'C. a Pagar'!$D$7:$D$1048576,'FC 180'!$B165,'C. a Pagar'!$C$7:$C$1048576,'FC 180'!AX$5)</f>
        <v>0</v>
      </c>
      <c r="AY165" s="174">
        <f>SUMIFS('C. a Pagar'!$G$7:$G$1048576,'C. a Pagar'!$D$7:$D$1048576,'FC 180'!$B165,'C. a Pagar'!$C$7:$C$1048576,'FC 180'!AY$5)</f>
        <v>0</v>
      </c>
      <c r="AZ165" s="174">
        <f>SUMIFS('C. a Pagar'!$G$7:$G$1048576,'C. a Pagar'!$D$7:$D$1048576,'FC 180'!$B165,'C. a Pagar'!$C$7:$C$1048576,'FC 180'!AZ$5)</f>
        <v>0</v>
      </c>
      <c r="BA165" s="174">
        <f>SUMIFS('C. a Pagar'!$G$7:$G$1048576,'C. a Pagar'!$D$7:$D$1048576,'FC 180'!$B165,'C. a Pagar'!$C$7:$C$1048576,'FC 180'!BA$5)</f>
        <v>0</v>
      </c>
      <c r="BB165" s="174">
        <f>SUMIFS('C. a Pagar'!$G$7:$G$1048576,'C. a Pagar'!$D$7:$D$1048576,'FC 180'!$B165,'C. a Pagar'!$C$7:$C$1048576,'FC 180'!BB$5)</f>
        <v>0</v>
      </c>
      <c r="BC165" s="174">
        <f>SUMIFS('C. a Pagar'!$G$7:$G$1048576,'C. a Pagar'!$D$7:$D$1048576,'FC 180'!$B165,'C. a Pagar'!$C$7:$C$1048576,'FC 180'!BC$5)</f>
        <v>0</v>
      </c>
      <c r="BD165" s="174">
        <f>SUMIFS('C. a Pagar'!$G$7:$G$1048576,'C. a Pagar'!$D$7:$D$1048576,'FC 180'!$B165,'C. a Pagar'!$C$7:$C$1048576,'FC 180'!BD$5)</f>
        <v>0</v>
      </c>
      <c r="BE165" s="174">
        <f>SUMIFS('C. a Pagar'!$G$7:$G$1048576,'C. a Pagar'!$D$7:$D$1048576,'FC 180'!$B165,'C. a Pagar'!$C$7:$C$1048576,'FC 180'!BE$5)</f>
        <v>0</v>
      </c>
      <c r="BF165" s="174">
        <f>SUMIFS('C. a Pagar'!$G$7:$G$1048576,'C. a Pagar'!$D$7:$D$1048576,'FC 180'!$B165,'C. a Pagar'!$C$7:$C$1048576,'FC 180'!BF$5)</f>
        <v>0</v>
      </c>
      <c r="BG165" s="174">
        <f>SUMIFS('C. a Pagar'!$G$7:$G$1048576,'C. a Pagar'!$D$7:$D$1048576,'FC 180'!$B165,'C. a Pagar'!$C$7:$C$1048576,'FC 180'!BG$5)</f>
        <v>0</v>
      </c>
      <c r="BH165" s="174">
        <f>SUMIFS('C. a Pagar'!$G$7:$G$1048576,'C. a Pagar'!$D$7:$D$1048576,'FC 180'!$B165,'C. a Pagar'!$C$7:$C$1048576,'FC 180'!BH$5)</f>
        <v>0</v>
      </c>
      <c r="BI165" s="174">
        <f>SUMIFS('C. a Pagar'!$G$7:$G$1048576,'C. a Pagar'!$D$7:$D$1048576,'FC 180'!$B165,'C. a Pagar'!$C$7:$C$1048576,'FC 180'!BI$5)</f>
        <v>0</v>
      </c>
      <c r="BJ165" s="174">
        <f>SUMIFS('C. a Pagar'!$G$7:$G$1048576,'C. a Pagar'!$D$7:$D$1048576,'FC 180'!$B165,'C. a Pagar'!$C$7:$C$1048576,'FC 180'!BJ$5)</f>
        <v>0</v>
      </c>
      <c r="BK165" s="174">
        <f>SUMIFS('C. a Pagar'!$G$7:$G$1048576,'C. a Pagar'!$D$7:$D$1048576,'FC 180'!$B165,'C. a Pagar'!$C$7:$C$1048576,'FC 180'!BK$5)</f>
        <v>0</v>
      </c>
      <c r="BL165" s="174">
        <f>SUMIFS('C. a Pagar'!$G$7:$G$1048576,'C. a Pagar'!$D$7:$D$1048576,'FC 180'!$B165,'C. a Pagar'!$C$7:$C$1048576,'FC 180'!BL$5)</f>
        <v>0</v>
      </c>
      <c r="BM165" s="174">
        <f>SUMIFS('C. a Pagar'!$G$7:$G$1048576,'C. a Pagar'!$D$7:$D$1048576,'FC 180'!$B165,'C. a Pagar'!$C$7:$C$1048576,'FC 180'!BM$5)</f>
        <v>0</v>
      </c>
      <c r="BN165" s="174">
        <f>SUMIFS('C. a Pagar'!$G$7:$G$1048576,'C. a Pagar'!$D$7:$D$1048576,'FC 180'!$B165,'C. a Pagar'!$C$7:$C$1048576,'FC 180'!BN$5)</f>
        <v>0</v>
      </c>
      <c r="BO165" s="175">
        <f t="shared" si="213"/>
        <v>0</v>
      </c>
      <c r="BP165" s="174"/>
      <c r="BQ165" s="174"/>
      <c r="BR165" s="174"/>
      <c r="BS165" s="174"/>
      <c r="BT165" s="174"/>
      <c r="BU165" s="174"/>
      <c r="BV165" s="174"/>
      <c r="BW165" s="174"/>
      <c r="BX165" s="174"/>
      <c r="BY165" s="174"/>
      <c r="BZ165" s="174"/>
      <c r="CA165" s="174"/>
      <c r="CB165" s="174"/>
      <c r="CC165" s="174"/>
      <c r="CD165" s="174"/>
      <c r="CE165" s="174"/>
      <c r="CF165" s="174"/>
      <c r="CG165" s="174"/>
      <c r="CH165" s="174"/>
      <c r="CI165" s="174"/>
      <c r="CJ165" s="174"/>
      <c r="CK165" s="174"/>
      <c r="CL165" s="174"/>
      <c r="CM165" s="174"/>
      <c r="CN165" s="174"/>
      <c r="CO165" s="174"/>
      <c r="CP165" s="174"/>
      <c r="CQ165" s="174"/>
      <c r="CR165" s="174"/>
      <c r="CS165" s="174"/>
      <c r="CT165" s="174"/>
      <c r="CU165" s="175">
        <f t="shared" si="214"/>
        <v>0</v>
      </c>
      <c r="CV165" s="174"/>
      <c r="CW165" s="174"/>
      <c r="CX165" s="174"/>
      <c r="CY165" s="174"/>
      <c r="CZ165" s="174"/>
      <c r="DA165" s="174"/>
      <c r="DB165" s="174"/>
      <c r="DC165" s="174"/>
      <c r="DD165" s="174"/>
      <c r="DE165" s="174"/>
      <c r="DF165" s="174"/>
      <c r="DG165" s="174"/>
      <c r="DH165" s="174"/>
      <c r="DI165" s="174"/>
      <c r="DJ165" s="174"/>
      <c r="DK165" s="174"/>
      <c r="DL165" s="174"/>
      <c r="DM165" s="174"/>
      <c r="DN165" s="174"/>
      <c r="DO165" s="174"/>
      <c r="DP165" s="174"/>
      <c r="DQ165" s="174"/>
      <c r="DR165" s="174"/>
      <c r="DS165" s="174"/>
      <c r="DT165" s="174"/>
      <c r="DU165" s="174"/>
      <c r="DV165" s="174"/>
      <c r="DW165" s="174"/>
      <c r="DX165" s="174"/>
      <c r="DY165" s="174"/>
      <c r="DZ165" s="174"/>
      <c r="EA165" s="175">
        <f t="shared" si="215"/>
        <v>0</v>
      </c>
      <c r="EB165" s="174"/>
      <c r="EC165" s="174"/>
      <c r="ED165" s="174"/>
      <c r="EE165" s="174"/>
      <c r="EF165" s="174"/>
      <c r="EG165" s="174"/>
      <c r="EH165" s="174"/>
      <c r="EI165" s="174"/>
      <c r="EJ165" s="174"/>
      <c r="EK165" s="174"/>
      <c r="EL165" s="174"/>
      <c r="EM165" s="174"/>
      <c r="EN165" s="174"/>
      <c r="EO165" s="174"/>
      <c r="EP165" s="174"/>
      <c r="EQ165" s="174"/>
      <c r="ER165" s="174"/>
      <c r="ES165" s="174"/>
      <c r="ET165" s="174"/>
      <c r="EU165" s="174"/>
      <c r="EV165" s="174"/>
      <c r="EW165" s="174"/>
      <c r="EX165" s="174"/>
      <c r="EY165" s="174"/>
      <c r="EZ165" s="174"/>
      <c r="FA165" s="174"/>
      <c r="FB165" s="174"/>
      <c r="FC165" s="174"/>
      <c r="FD165" s="175">
        <f t="shared" si="216"/>
        <v>0</v>
      </c>
      <c r="FE165" s="174"/>
      <c r="FF165" s="174"/>
      <c r="FG165" s="174"/>
      <c r="FH165" s="174"/>
      <c r="FI165" s="174"/>
      <c r="FJ165" s="174"/>
      <c r="FK165" s="174"/>
      <c r="FL165" s="174"/>
      <c r="FM165" s="174"/>
      <c r="FN165" s="174"/>
      <c r="FO165" s="174"/>
      <c r="FP165" s="174"/>
      <c r="FQ165" s="174"/>
      <c r="FR165" s="174"/>
      <c r="FS165" s="174"/>
      <c r="FT165" s="174"/>
      <c r="FU165" s="174"/>
      <c r="FV165" s="174"/>
      <c r="FW165" s="174"/>
      <c r="FX165" s="174"/>
      <c r="FY165" s="174"/>
      <c r="FZ165" s="174"/>
      <c r="GA165" s="174"/>
      <c r="GB165" s="174"/>
      <c r="GC165" s="174"/>
      <c r="GD165" s="174"/>
      <c r="GE165" s="174"/>
      <c r="GF165" s="174"/>
      <c r="GG165" s="174"/>
      <c r="GH165" s="174"/>
      <c r="GI165" s="174"/>
      <c r="GJ165" s="175">
        <f t="shared" si="217"/>
        <v>0</v>
      </c>
      <c r="GK165" s="174"/>
      <c r="GL165" s="174"/>
      <c r="GM165" s="174"/>
      <c r="GN165" s="174"/>
      <c r="GO165" s="174"/>
      <c r="GP165" s="174"/>
      <c r="GQ165" s="174"/>
      <c r="GR165" s="174"/>
      <c r="GS165" s="174"/>
      <c r="GT165" s="174"/>
      <c r="GU165" s="174"/>
      <c r="GV165" s="174"/>
      <c r="GW165" s="174"/>
      <c r="GX165" s="174"/>
      <c r="GY165" s="174"/>
      <c r="GZ165" s="174"/>
      <c r="HA165" s="174"/>
      <c r="HB165" s="174"/>
      <c r="HC165" s="174"/>
      <c r="HD165" s="174"/>
      <c r="HE165" s="174"/>
      <c r="HF165" s="174"/>
      <c r="HG165" s="174"/>
      <c r="HH165" s="174"/>
      <c r="HI165" s="174"/>
      <c r="HJ165" s="174"/>
      <c r="HK165" s="174"/>
      <c r="HL165" s="174"/>
      <c r="HM165" s="174"/>
      <c r="HN165" s="174"/>
    </row>
    <row r="166" spans="1:222" ht="16.5" hidden="1" outlineLevel="1" thickBot="1" x14ac:dyDescent="0.3">
      <c r="A166" s="53">
        <v>161</v>
      </c>
      <c r="B166" s="56" t="str">
        <f>VLOOKUP(A166,Config!$A$8:$B$176,2,0)</f>
        <v>MÚTUOS DESPESA - ENERGY</v>
      </c>
      <c r="C166" s="60"/>
      <c r="D166" s="61"/>
      <c r="E166" s="174">
        <f>SUMIFS('C. a Pagar'!$G$7:$G$1048576,'C. a Pagar'!$D$7:$D$1048576,'FC 180'!$B166,'C. a Pagar'!$C$7:$C$1048576,'FC 180'!E$5)</f>
        <v>0</v>
      </c>
      <c r="F166" s="174">
        <f>SUMIFS('C. a Pagar'!$G$7:$G$1048576,'C. a Pagar'!$D$7:$D$1048576,'FC 180'!$B166,'C. a Pagar'!$C$7:$C$1048576,'FC 180'!F$5)</f>
        <v>0</v>
      </c>
      <c r="G166" s="174">
        <f>SUMIFS('C. a Pagar'!$G$7:$G$1048576,'C. a Pagar'!$D$7:$D$1048576,'FC 180'!$B166,'C. a Pagar'!$C$7:$C$1048576,'FC 180'!G$5)</f>
        <v>0</v>
      </c>
      <c r="H166" s="174">
        <f>SUMIFS('C. a Pagar'!$G$7:$G$1048576,'C. a Pagar'!$D$7:$D$1048576,'FC 180'!$B166,'C. a Pagar'!$C$7:$C$1048576,'FC 180'!H$5)</f>
        <v>0</v>
      </c>
      <c r="I166" s="174">
        <f>SUMIFS('C. a Pagar'!$G$7:$G$1048576,'C. a Pagar'!$D$7:$D$1048576,'FC 180'!$B166,'C. a Pagar'!$C$7:$C$1048576,'FC 180'!I$5)</f>
        <v>0</v>
      </c>
      <c r="J166" s="174">
        <f>SUMIFS('C. a Pagar'!$G$7:$G$1048576,'C. a Pagar'!$D$7:$D$1048576,'FC 180'!$B166,'C. a Pagar'!$C$7:$C$1048576,'FC 180'!J$5)</f>
        <v>0</v>
      </c>
      <c r="K166" s="174">
        <f>SUMIFS('C. a Pagar'!$G$7:$G$1048576,'C. a Pagar'!$D$7:$D$1048576,'FC 180'!$B166,'C. a Pagar'!$C$7:$C$1048576,'FC 180'!K$5)</f>
        <v>0</v>
      </c>
      <c r="L166" s="174">
        <f>SUMIFS('C. a Pagar'!$G$7:$G$1048576,'C. a Pagar'!$D$7:$D$1048576,'FC 180'!$B166,'C. a Pagar'!$C$7:$C$1048576,'FC 180'!L$5)</f>
        <v>0</v>
      </c>
      <c r="M166" s="174">
        <f>SUMIFS('C. a Pagar'!$G$7:$G$1048576,'C. a Pagar'!$D$7:$D$1048576,'FC 180'!$B166,'C. a Pagar'!$C$7:$C$1048576,'FC 180'!M$5)</f>
        <v>0</v>
      </c>
      <c r="N166" s="174">
        <f>SUMIFS('C. a Pagar'!$G$7:$G$1048576,'C. a Pagar'!$D$7:$D$1048576,'FC 180'!$B166,'C. a Pagar'!$C$7:$C$1048576,'FC 180'!N$5)</f>
        <v>0</v>
      </c>
      <c r="O166" s="174">
        <f>SUMIFS('C. a Pagar'!$G$7:$G$1048576,'C. a Pagar'!$D$7:$D$1048576,'FC 180'!$B166,'C. a Pagar'!$C$7:$C$1048576,'FC 180'!O$5)</f>
        <v>0</v>
      </c>
      <c r="P166" s="174">
        <f>SUMIFS('C. a Pagar'!$G$7:$G$1048576,'C. a Pagar'!$D$7:$D$1048576,'FC 180'!$B166,'C. a Pagar'!$C$7:$C$1048576,'FC 180'!P$5)</f>
        <v>0</v>
      </c>
      <c r="Q166" s="174">
        <f>SUMIFS('C. a Pagar'!$G$7:$G$1048576,'C. a Pagar'!$D$7:$D$1048576,'FC 180'!$B166,'C. a Pagar'!$C$7:$C$1048576,'FC 180'!Q$5)</f>
        <v>0</v>
      </c>
      <c r="R166" s="174">
        <f>SUMIFS('C. a Pagar'!$G$7:$G$1048576,'C. a Pagar'!$D$7:$D$1048576,'FC 180'!$B166,'C. a Pagar'!$C$7:$C$1048576,'FC 180'!R$5)</f>
        <v>0</v>
      </c>
      <c r="S166" s="174">
        <f>SUMIFS('C. a Pagar'!$G$7:$G$1048576,'C. a Pagar'!$D$7:$D$1048576,'FC 180'!$B166,'C. a Pagar'!$C$7:$C$1048576,'FC 180'!S$5)</f>
        <v>0</v>
      </c>
      <c r="T166" s="174">
        <f>SUMIFS('C. a Pagar'!$G$7:$G$1048576,'C. a Pagar'!$D$7:$D$1048576,'FC 180'!$B166,'C. a Pagar'!$C$7:$C$1048576,'FC 180'!T$5)</f>
        <v>0</v>
      </c>
      <c r="U166" s="174">
        <f>SUMIFS('C. a Pagar'!$G$7:$G$1048576,'C. a Pagar'!$D$7:$D$1048576,'FC 180'!$B166,'C. a Pagar'!$C$7:$C$1048576,'FC 180'!U$5)</f>
        <v>0</v>
      </c>
      <c r="V166" s="174">
        <f>SUMIFS('C. a Pagar'!$G$7:$G$1048576,'C. a Pagar'!$D$7:$D$1048576,'FC 180'!$B166,'C. a Pagar'!$C$7:$C$1048576,'FC 180'!V$5)</f>
        <v>0</v>
      </c>
      <c r="W166" s="174">
        <f>SUMIFS('C. a Pagar'!$G$7:$G$1048576,'C. a Pagar'!$D$7:$D$1048576,'FC 180'!$B166,'C. a Pagar'!$C$7:$C$1048576,'FC 180'!W$5)</f>
        <v>0</v>
      </c>
      <c r="X166" s="174">
        <f>SUMIFS('C. a Pagar'!$G$7:$G$1048576,'C. a Pagar'!$D$7:$D$1048576,'FC 180'!$B166,'C. a Pagar'!$C$7:$C$1048576,'FC 180'!X$5)</f>
        <v>0</v>
      </c>
      <c r="Y166" s="174">
        <f>SUMIFS('C. a Pagar'!$G$7:$G$1048576,'C. a Pagar'!$D$7:$D$1048576,'FC 180'!$B166,'C. a Pagar'!$C$7:$C$1048576,'FC 180'!Y$5)</f>
        <v>0</v>
      </c>
      <c r="Z166" s="174">
        <f>SUMIFS('C. a Pagar'!$G$7:$G$1048576,'C. a Pagar'!$D$7:$D$1048576,'FC 180'!$B166,'C. a Pagar'!$C$7:$C$1048576,'FC 180'!Z$5)</f>
        <v>0</v>
      </c>
      <c r="AA166" s="174">
        <f>SUMIFS('C. a Pagar'!$G$7:$G$1048576,'C. a Pagar'!$D$7:$D$1048576,'FC 180'!$B166,'C. a Pagar'!$C$7:$C$1048576,'FC 180'!AA$5)</f>
        <v>0</v>
      </c>
      <c r="AB166" s="174">
        <f>SUMIFS('C. a Pagar'!$G$7:$G$1048576,'C. a Pagar'!$D$7:$D$1048576,'FC 180'!$B166,'C. a Pagar'!$C$7:$C$1048576,'FC 180'!AB$5)</f>
        <v>0</v>
      </c>
      <c r="AC166" s="174">
        <f>SUMIFS('C. a Pagar'!$G$7:$G$1048576,'C. a Pagar'!$D$7:$D$1048576,'FC 180'!$B166,'C. a Pagar'!$C$7:$C$1048576,'FC 180'!AC$5)</f>
        <v>0</v>
      </c>
      <c r="AD166" s="174">
        <f>SUMIFS('C. a Pagar'!$G$7:$G$1048576,'C. a Pagar'!$D$7:$D$1048576,'FC 180'!$B166,'C. a Pagar'!$C$7:$C$1048576,'FC 180'!AD$5)</f>
        <v>0</v>
      </c>
      <c r="AE166" s="174">
        <f>SUMIFS('C. a Pagar'!$G$7:$G$1048576,'C. a Pagar'!$D$7:$D$1048576,'FC 180'!$B166,'C. a Pagar'!$C$7:$C$1048576,'FC 180'!AE$5)</f>
        <v>0</v>
      </c>
      <c r="AF166" s="174">
        <f>SUMIFS('C. a Pagar'!$G$7:$G$1048576,'C. a Pagar'!$D$7:$D$1048576,'FC 180'!$B166,'C. a Pagar'!$C$7:$C$1048576,'FC 180'!AF$5)</f>
        <v>0</v>
      </c>
      <c r="AG166" s="174">
        <f>SUMIFS('C. a Pagar'!$G$7:$G$1048576,'C. a Pagar'!$D$7:$D$1048576,'FC 180'!$B166,'C. a Pagar'!$C$7:$C$1048576,'FC 180'!AG$5)</f>
        <v>0</v>
      </c>
      <c r="AH166" s="174">
        <f>SUMIFS('C. a Pagar'!$G$7:$G$1048576,'C. a Pagar'!$D$7:$D$1048576,'FC 180'!$B166,'C. a Pagar'!$C$7:$C$1048576,'FC 180'!AH$5)</f>
        <v>0</v>
      </c>
      <c r="AI166" s="174">
        <f>SUMIFS('C. a Pagar'!$G$7:$G$1048576,'C. a Pagar'!$D$7:$D$1048576,'FC 180'!$B166,'C. a Pagar'!$C$7:$C$1048576,'FC 180'!AI$5)</f>
        <v>0</v>
      </c>
      <c r="AJ166" s="175">
        <f t="shared" si="212"/>
        <v>0</v>
      </c>
      <c r="AK166" s="174">
        <f>SUMIFS('C. a Pagar'!$G$7:$G$1048576,'C. a Pagar'!$D$7:$D$1048576,'FC 180'!$B166,'C. a Pagar'!$C$7:$C$1048576,'FC 180'!AK$5)</f>
        <v>0</v>
      </c>
      <c r="AL166" s="174">
        <f>SUMIFS('C. a Pagar'!$G$7:$G$1048576,'C. a Pagar'!$D$7:$D$1048576,'FC 180'!$B166,'C. a Pagar'!$C$7:$C$1048576,'FC 180'!AL$5)</f>
        <v>0</v>
      </c>
      <c r="AM166" s="174">
        <f>SUMIFS('C. a Pagar'!$G$7:$G$1048576,'C. a Pagar'!$D$7:$D$1048576,'FC 180'!$B166,'C. a Pagar'!$C$7:$C$1048576,'FC 180'!AM$5)</f>
        <v>0</v>
      </c>
      <c r="AN166" s="174">
        <f>SUMIFS('C. a Pagar'!$G$7:$G$1048576,'C. a Pagar'!$D$7:$D$1048576,'FC 180'!$B166,'C. a Pagar'!$C$7:$C$1048576,'FC 180'!AN$5)</f>
        <v>0</v>
      </c>
      <c r="AO166" s="174">
        <f>SUMIFS('C. a Pagar'!$G$7:$G$1048576,'C. a Pagar'!$D$7:$D$1048576,'FC 180'!$B166,'C. a Pagar'!$C$7:$C$1048576,'FC 180'!AO$5)</f>
        <v>0</v>
      </c>
      <c r="AP166" s="174">
        <f>SUMIFS('C. a Pagar'!$G$7:$G$1048576,'C. a Pagar'!$D$7:$D$1048576,'FC 180'!$B166,'C. a Pagar'!$C$7:$C$1048576,'FC 180'!AP$5)</f>
        <v>0</v>
      </c>
      <c r="AQ166" s="174">
        <f>SUMIFS('C. a Pagar'!$G$7:$G$1048576,'C. a Pagar'!$D$7:$D$1048576,'FC 180'!$B166,'C. a Pagar'!$C$7:$C$1048576,'FC 180'!AQ$5)</f>
        <v>0</v>
      </c>
      <c r="AR166" s="174">
        <f>SUMIFS('C. a Pagar'!$G$7:$G$1048576,'C. a Pagar'!$D$7:$D$1048576,'FC 180'!$B166,'C. a Pagar'!$C$7:$C$1048576,'FC 180'!AR$5)</f>
        <v>0</v>
      </c>
      <c r="AS166" s="174">
        <f>SUMIFS('C. a Pagar'!$G$7:$G$1048576,'C. a Pagar'!$D$7:$D$1048576,'FC 180'!$B166,'C. a Pagar'!$C$7:$C$1048576,'FC 180'!AS$5)</f>
        <v>0</v>
      </c>
      <c r="AT166" s="174">
        <f>SUMIFS('C. a Pagar'!$G$7:$G$1048576,'C. a Pagar'!$D$7:$D$1048576,'FC 180'!$B166,'C. a Pagar'!$C$7:$C$1048576,'FC 180'!AT$5)</f>
        <v>0</v>
      </c>
      <c r="AU166" s="174">
        <f>SUMIFS('C. a Pagar'!$G$7:$G$1048576,'C. a Pagar'!$D$7:$D$1048576,'FC 180'!$B166,'C. a Pagar'!$C$7:$C$1048576,'FC 180'!AU$5)</f>
        <v>0</v>
      </c>
      <c r="AV166" s="174">
        <f>SUMIFS('C. a Pagar'!$G$7:$G$1048576,'C. a Pagar'!$D$7:$D$1048576,'FC 180'!$B166,'C. a Pagar'!$C$7:$C$1048576,'FC 180'!AV$5)</f>
        <v>0</v>
      </c>
      <c r="AW166" s="174">
        <f>SUMIFS('C. a Pagar'!$G$7:$G$1048576,'C. a Pagar'!$D$7:$D$1048576,'FC 180'!$B166,'C. a Pagar'!$C$7:$C$1048576,'FC 180'!AW$5)</f>
        <v>0</v>
      </c>
      <c r="AX166" s="174">
        <f>SUMIFS('C. a Pagar'!$G$7:$G$1048576,'C. a Pagar'!$D$7:$D$1048576,'FC 180'!$B166,'C. a Pagar'!$C$7:$C$1048576,'FC 180'!AX$5)</f>
        <v>0</v>
      </c>
      <c r="AY166" s="174">
        <f>SUMIFS('C. a Pagar'!$G$7:$G$1048576,'C. a Pagar'!$D$7:$D$1048576,'FC 180'!$B166,'C. a Pagar'!$C$7:$C$1048576,'FC 180'!AY$5)</f>
        <v>0</v>
      </c>
      <c r="AZ166" s="174">
        <f>SUMIFS('C. a Pagar'!$G$7:$G$1048576,'C. a Pagar'!$D$7:$D$1048576,'FC 180'!$B166,'C. a Pagar'!$C$7:$C$1048576,'FC 180'!AZ$5)</f>
        <v>0</v>
      </c>
      <c r="BA166" s="174">
        <f>SUMIFS('C. a Pagar'!$G$7:$G$1048576,'C. a Pagar'!$D$7:$D$1048576,'FC 180'!$B166,'C. a Pagar'!$C$7:$C$1048576,'FC 180'!BA$5)</f>
        <v>0</v>
      </c>
      <c r="BB166" s="174">
        <f>SUMIFS('C. a Pagar'!$G$7:$G$1048576,'C. a Pagar'!$D$7:$D$1048576,'FC 180'!$B166,'C. a Pagar'!$C$7:$C$1048576,'FC 180'!BB$5)</f>
        <v>0</v>
      </c>
      <c r="BC166" s="174">
        <f>SUMIFS('C. a Pagar'!$G$7:$G$1048576,'C. a Pagar'!$D$7:$D$1048576,'FC 180'!$B166,'C. a Pagar'!$C$7:$C$1048576,'FC 180'!BC$5)</f>
        <v>0</v>
      </c>
      <c r="BD166" s="174">
        <f>SUMIFS('C. a Pagar'!$G$7:$G$1048576,'C. a Pagar'!$D$7:$D$1048576,'FC 180'!$B166,'C. a Pagar'!$C$7:$C$1048576,'FC 180'!BD$5)</f>
        <v>0</v>
      </c>
      <c r="BE166" s="174">
        <f>SUMIFS('C. a Pagar'!$G$7:$G$1048576,'C. a Pagar'!$D$7:$D$1048576,'FC 180'!$B166,'C. a Pagar'!$C$7:$C$1048576,'FC 180'!BE$5)</f>
        <v>0</v>
      </c>
      <c r="BF166" s="174">
        <f>SUMIFS('C. a Pagar'!$G$7:$G$1048576,'C. a Pagar'!$D$7:$D$1048576,'FC 180'!$B166,'C. a Pagar'!$C$7:$C$1048576,'FC 180'!BF$5)</f>
        <v>0</v>
      </c>
      <c r="BG166" s="174">
        <f>SUMIFS('C. a Pagar'!$G$7:$G$1048576,'C. a Pagar'!$D$7:$D$1048576,'FC 180'!$B166,'C. a Pagar'!$C$7:$C$1048576,'FC 180'!BG$5)</f>
        <v>0</v>
      </c>
      <c r="BH166" s="174">
        <f>SUMIFS('C. a Pagar'!$G$7:$G$1048576,'C. a Pagar'!$D$7:$D$1048576,'FC 180'!$B166,'C. a Pagar'!$C$7:$C$1048576,'FC 180'!BH$5)</f>
        <v>0</v>
      </c>
      <c r="BI166" s="174">
        <f>SUMIFS('C. a Pagar'!$G$7:$G$1048576,'C. a Pagar'!$D$7:$D$1048576,'FC 180'!$B166,'C. a Pagar'!$C$7:$C$1048576,'FC 180'!BI$5)</f>
        <v>0</v>
      </c>
      <c r="BJ166" s="174">
        <f>SUMIFS('C. a Pagar'!$G$7:$G$1048576,'C. a Pagar'!$D$7:$D$1048576,'FC 180'!$B166,'C. a Pagar'!$C$7:$C$1048576,'FC 180'!BJ$5)</f>
        <v>0</v>
      </c>
      <c r="BK166" s="174">
        <f>SUMIFS('C. a Pagar'!$G$7:$G$1048576,'C. a Pagar'!$D$7:$D$1048576,'FC 180'!$B166,'C. a Pagar'!$C$7:$C$1048576,'FC 180'!BK$5)</f>
        <v>0</v>
      </c>
      <c r="BL166" s="174">
        <f>SUMIFS('C. a Pagar'!$G$7:$G$1048576,'C. a Pagar'!$D$7:$D$1048576,'FC 180'!$B166,'C. a Pagar'!$C$7:$C$1048576,'FC 180'!BL$5)</f>
        <v>0</v>
      </c>
      <c r="BM166" s="174">
        <f>SUMIFS('C. a Pagar'!$G$7:$G$1048576,'C. a Pagar'!$D$7:$D$1048576,'FC 180'!$B166,'C. a Pagar'!$C$7:$C$1048576,'FC 180'!BM$5)</f>
        <v>0</v>
      </c>
      <c r="BN166" s="174">
        <f>SUMIFS('C. a Pagar'!$G$7:$G$1048576,'C. a Pagar'!$D$7:$D$1048576,'FC 180'!$B166,'C. a Pagar'!$C$7:$C$1048576,'FC 180'!BN$5)</f>
        <v>0</v>
      </c>
      <c r="BO166" s="175">
        <f t="shared" si="213"/>
        <v>0</v>
      </c>
      <c r="BP166" s="174"/>
      <c r="BQ166" s="174"/>
      <c r="BR166" s="174"/>
      <c r="BS166" s="174"/>
      <c r="BT166" s="174"/>
      <c r="BU166" s="174"/>
      <c r="BV166" s="174"/>
      <c r="BW166" s="174"/>
      <c r="BX166" s="174"/>
      <c r="BY166" s="174"/>
      <c r="BZ166" s="174"/>
      <c r="CA166" s="174"/>
      <c r="CB166" s="174"/>
      <c r="CC166" s="174"/>
      <c r="CD166" s="174"/>
      <c r="CE166" s="174"/>
      <c r="CF166" s="174"/>
      <c r="CG166" s="174"/>
      <c r="CH166" s="174"/>
      <c r="CI166" s="174"/>
      <c r="CJ166" s="174"/>
      <c r="CK166" s="174"/>
      <c r="CL166" s="174"/>
      <c r="CM166" s="174"/>
      <c r="CN166" s="174"/>
      <c r="CO166" s="174"/>
      <c r="CP166" s="174"/>
      <c r="CQ166" s="174"/>
      <c r="CR166" s="174"/>
      <c r="CS166" s="174"/>
      <c r="CT166" s="174"/>
      <c r="CU166" s="175">
        <f t="shared" si="214"/>
        <v>0</v>
      </c>
      <c r="CV166" s="174"/>
      <c r="CW166" s="174"/>
      <c r="CX166" s="174"/>
      <c r="CY166" s="174"/>
      <c r="CZ166" s="174"/>
      <c r="DA166" s="174"/>
      <c r="DB166" s="174"/>
      <c r="DC166" s="174"/>
      <c r="DD166" s="174"/>
      <c r="DE166" s="174"/>
      <c r="DF166" s="174"/>
      <c r="DG166" s="174"/>
      <c r="DH166" s="174"/>
      <c r="DI166" s="174"/>
      <c r="DJ166" s="174"/>
      <c r="DK166" s="174"/>
      <c r="DL166" s="174"/>
      <c r="DM166" s="174"/>
      <c r="DN166" s="174"/>
      <c r="DO166" s="174"/>
      <c r="DP166" s="174"/>
      <c r="DQ166" s="174"/>
      <c r="DR166" s="174"/>
      <c r="DS166" s="174"/>
      <c r="DT166" s="174"/>
      <c r="DU166" s="174"/>
      <c r="DV166" s="174"/>
      <c r="DW166" s="174"/>
      <c r="DX166" s="174"/>
      <c r="DY166" s="174"/>
      <c r="DZ166" s="174"/>
      <c r="EA166" s="175">
        <f t="shared" si="215"/>
        <v>0</v>
      </c>
      <c r="EB166" s="174"/>
      <c r="EC166" s="174"/>
      <c r="ED166" s="174"/>
      <c r="EE166" s="174"/>
      <c r="EF166" s="174"/>
      <c r="EG166" s="174"/>
      <c r="EH166" s="174"/>
      <c r="EI166" s="174"/>
      <c r="EJ166" s="174"/>
      <c r="EK166" s="174"/>
      <c r="EL166" s="174"/>
      <c r="EM166" s="174"/>
      <c r="EN166" s="174"/>
      <c r="EO166" s="174"/>
      <c r="EP166" s="174"/>
      <c r="EQ166" s="174"/>
      <c r="ER166" s="174"/>
      <c r="ES166" s="174"/>
      <c r="ET166" s="174"/>
      <c r="EU166" s="174"/>
      <c r="EV166" s="174"/>
      <c r="EW166" s="174"/>
      <c r="EX166" s="174"/>
      <c r="EY166" s="174"/>
      <c r="EZ166" s="174"/>
      <c r="FA166" s="174"/>
      <c r="FB166" s="174"/>
      <c r="FC166" s="174"/>
      <c r="FD166" s="175">
        <f t="shared" si="216"/>
        <v>0</v>
      </c>
      <c r="FE166" s="174"/>
      <c r="FF166" s="174"/>
      <c r="FG166" s="174"/>
      <c r="FH166" s="174"/>
      <c r="FI166" s="174"/>
      <c r="FJ166" s="174"/>
      <c r="FK166" s="174"/>
      <c r="FL166" s="174"/>
      <c r="FM166" s="174"/>
      <c r="FN166" s="174"/>
      <c r="FO166" s="174"/>
      <c r="FP166" s="174"/>
      <c r="FQ166" s="174"/>
      <c r="FR166" s="174"/>
      <c r="FS166" s="174"/>
      <c r="FT166" s="174"/>
      <c r="FU166" s="174"/>
      <c r="FV166" s="174"/>
      <c r="FW166" s="174"/>
      <c r="FX166" s="174"/>
      <c r="FY166" s="174"/>
      <c r="FZ166" s="174"/>
      <c r="GA166" s="174"/>
      <c r="GB166" s="174"/>
      <c r="GC166" s="174"/>
      <c r="GD166" s="174"/>
      <c r="GE166" s="174"/>
      <c r="GF166" s="174"/>
      <c r="GG166" s="174"/>
      <c r="GH166" s="174"/>
      <c r="GI166" s="174"/>
      <c r="GJ166" s="175">
        <f t="shared" si="217"/>
        <v>0</v>
      </c>
      <c r="GK166" s="174"/>
      <c r="GL166" s="174"/>
      <c r="GM166" s="174"/>
      <c r="GN166" s="174"/>
      <c r="GO166" s="174"/>
      <c r="GP166" s="174"/>
      <c r="GQ166" s="174"/>
      <c r="GR166" s="174"/>
      <c r="GS166" s="174"/>
      <c r="GT166" s="174"/>
      <c r="GU166" s="174"/>
      <c r="GV166" s="174"/>
      <c r="GW166" s="174"/>
      <c r="GX166" s="174"/>
      <c r="GY166" s="174"/>
      <c r="GZ166" s="174"/>
      <c r="HA166" s="174"/>
      <c r="HB166" s="174"/>
      <c r="HC166" s="174"/>
      <c r="HD166" s="174"/>
      <c r="HE166" s="174"/>
      <c r="HF166" s="174"/>
      <c r="HG166" s="174"/>
      <c r="HH166" s="174"/>
      <c r="HI166" s="174"/>
      <c r="HJ166" s="174"/>
      <c r="HK166" s="174"/>
      <c r="HL166" s="174"/>
      <c r="HM166" s="174"/>
      <c r="HN166" s="174"/>
    </row>
    <row r="167" spans="1:222" ht="16.5" hidden="1" outlineLevel="1" thickBot="1" x14ac:dyDescent="0.3">
      <c r="A167" s="53">
        <v>162</v>
      </c>
      <c r="B167" s="56" t="str">
        <f>VLOOKUP(A167,Config!$A$8:$B$176,2,0)</f>
        <v>MÚTUOS DESPESA - LABOR</v>
      </c>
      <c r="C167" s="60"/>
      <c r="D167" s="61"/>
      <c r="E167" s="174">
        <f>SUMIFS('C. a Pagar'!$G$7:$G$1048576,'C. a Pagar'!$D$7:$D$1048576,'FC 180'!$B167,'C. a Pagar'!$C$7:$C$1048576,'FC 180'!E$5)</f>
        <v>0</v>
      </c>
      <c r="F167" s="174">
        <f>SUMIFS('C. a Pagar'!$G$7:$G$1048576,'C. a Pagar'!$D$7:$D$1048576,'FC 180'!$B167,'C. a Pagar'!$C$7:$C$1048576,'FC 180'!F$5)</f>
        <v>0</v>
      </c>
      <c r="G167" s="174">
        <f>SUMIFS('C. a Pagar'!$G$7:$G$1048576,'C. a Pagar'!$D$7:$D$1048576,'FC 180'!$B167,'C. a Pagar'!$C$7:$C$1048576,'FC 180'!G$5)</f>
        <v>0</v>
      </c>
      <c r="H167" s="174">
        <f>SUMIFS('C. a Pagar'!$G$7:$G$1048576,'C. a Pagar'!$D$7:$D$1048576,'FC 180'!$B167,'C. a Pagar'!$C$7:$C$1048576,'FC 180'!H$5)</f>
        <v>0</v>
      </c>
      <c r="I167" s="174">
        <f>SUMIFS('C. a Pagar'!$G$7:$G$1048576,'C. a Pagar'!$D$7:$D$1048576,'FC 180'!$B167,'C. a Pagar'!$C$7:$C$1048576,'FC 180'!I$5)</f>
        <v>0</v>
      </c>
      <c r="J167" s="174">
        <f>SUMIFS('C. a Pagar'!$G$7:$G$1048576,'C. a Pagar'!$D$7:$D$1048576,'FC 180'!$B167,'C. a Pagar'!$C$7:$C$1048576,'FC 180'!J$5)</f>
        <v>0</v>
      </c>
      <c r="K167" s="174">
        <f>SUMIFS('C. a Pagar'!$G$7:$G$1048576,'C. a Pagar'!$D$7:$D$1048576,'FC 180'!$B167,'C. a Pagar'!$C$7:$C$1048576,'FC 180'!K$5)</f>
        <v>0</v>
      </c>
      <c r="L167" s="174">
        <f>SUMIFS('C. a Pagar'!$G$7:$G$1048576,'C. a Pagar'!$D$7:$D$1048576,'FC 180'!$B167,'C. a Pagar'!$C$7:$C$1048576,'FC 180'!L$5)</f>
        <v>0</v>
      </c>
      <c r="M167" s="174">
        <f>SUMIFS('C. a Pagar'!$G$7:$G$1048576,'C. a Pagar'!$D$7:$D$1048576,'FC 180'!$B167,'C. a Pagar'!$C$7:$C$1048576,'FC 180'!M$5)</f>
        <v>0</v>
      </c>
      <c r="N167" s="174">
        <f>SUMIFS('C. a Pagar'!$G$7:$G$1048576,'C. a Pagar'!$D$7:$D$1048576,'FC 180'!$B167,'C. a Pagar'!$C$7:$C$1048576,'FC 180'!N$5)</f>
        <v>0</v>
      </c>
      <c r="O167" s="174">
        <f>SUMIFS('C. a Pagar'!$G$7:$G$1048576,'C. a Pagar'!$D$7:$D$1048576,'FC 180'!$B167,'C. a Pagar'!$C$7:$C$1048576,'FC 180'!O$5)</f>
        <v>0</v>
      </c>
      <c r="P167" s="174">
        <f>SUMIFS('C. a Pagar'!$G$7:$G$1048576,'C. a Pagar'!$D$7:$D$1048576,'FC 180'!$B167,'C. a Pagar'!$C$7:$C$1048576,'FC 180'!P$5)</f>
        <v>0</v>
      </c>
      <c r="Q167" s="174">
        <f>SUMIFS('C. a Pagar'!$G$7:$G$1048576,'C. a Pagar'!$D$7:$D$1048576,'FC 180'!$B167,'C. a Pagar'!$C$7:$C$1048576,'FC 180'!Q$5)</f>
        <v>0</v>
      </c>
      <c r="R167" s="174">
        <f>SUMIFS('C. a Pagar'!$G$7:$G$1048576,'C. a Pagar'!$D$7:$D$1048576,'FC 180'!$B167,'C. a Pagar'!$C$7:$C$1048576,'FC 180'!R$5)</f>
        <v>0</v>
      </c>
      <c r="S167" s="174">
        <f>SUMIFS('C. a Pagar'!$G$7:$G$1048576,'C. a Pagar'!$D$7:$D$1048576,'FC 180'!$B167,'C. a Pagar'!$C$7:$C$1048576,'FC 180'!S$5)</f>
        <v>0</v>
      </c>
      <c r="T167" s="174">
        <f>SUMIFS('C. a Pagar'!$G$7:$G$1048576,'C. a Pagar'!$D$7:$D$1048576,'FC 180'!$B167,'C. a Pagar'!$C$7:$C$1048576,'FC 180'!T$5)</f>
        <v>0</v>
      </c>
      <c r="U167" s="174">
        <f>SUMIFS('C. a Pagar'!$G$7:$G$1048576,'C. a Pagar'!$D$7:$D$1048576,'FC 180'!$B167,'C. a Pagar'!$C$7:$C$1048576,'FC 180'!U$5)</f>
        <v>0</v>
      </c>
      <c r="V167" s="174">
        <f>SUMIFS('C. a Pagar'!$G$7:$G$1048576,'C. a Pagar'!$D$7:$D$1048576,'FC 180'!$B167,'C. a Pagar'!$C$7:$C$1048576,'FC 180'!V$5)</f>
        <v>0</v>
      </c>
      <c r="W167" s="174">
        <f>SUMIFS('C. a Pagar'!$G$7:$G$1048576,'C. a Pagar'!$D$7:$D$1048576,'FC 180'!$B167,'C. a Pagar'!$C$7:$C$1048576,'FC 180'!W$5)</f>
        <v>0</v>
      </c>
      <c r="X167" s="174">
        <f>SUMIFS('C. a Pagar'!$G$7:$G$1048576,'C. a Pagar'!$D$7:$D$1048576,'FC 180'!$B167,'C. a Pagar'!$C$7:$C$1048576,'FC 180'!X$5)</f>
        <v>0</v>
      </c>
      <c r="Y167" s="174">
        <f>SUMIFS('C. a Pagar'!$G$7:$G$1048576,'C. a Pagar'!$D$7:$D$1048576,'FC 180'!$B167,'C. a Pagar'!$C$7:$C$1048576,'FC 180'!Y$5)</f>
        <v>0</v>
      </c>
      <c r="Z167" s="174">
        <f>SUMIFS('C. a Pagar'!$G$7:$G$1048576,'C. a Pagar'!$D$7:$D$1048576,'FC 180'!$B167,'C. a Pagar'!$C$7:$C$1048576,'FC 180'!Z$5)</f>
        <v>0</v>
      </c>
      <c r="AA167" s="174">
        <f>SUMIFS('C. a Pagar'!$G$7:$G$1048576,'C. a Pagar'!$D$7:$D$1048576,'FC 180'!$B167,'C. a Pagar'!$C$7:$C$1048576,'FC 180'!AA$5)</f>
        <v>0</v>
      </c>
      <c r="AB167" s="174">
        <f>SUMIFS('C. a Pagar'!$G$7:$G$1048576,'C. a Pagar'!$D$7:$D$1048576,'FC 180'!$B167,'C. a Pagar'!$C$7:$C$1048576,'FC 180'!AB$5)</f>
        <v>0</v>
      </c>
      <c r="AC167" s="174">
        <f>SUMIFS('C. a Pagar'!$G$7:$G$1048576,'C. a Pagar'!$D$7:$D$1048576,'FC 180'!$B167,'C. a Pagar'!$C$7:$C$1048576,'FC 180'!AC$5)</f>
        <v>0</v>
      </c>
      <c r="AD167" s="174">
        <f>SUMIFS('C. a Pagar'!$G$7:$G$1048576,'C. a Pagar'!$D$7:$D$1048576,'FC 180'!$B167,'C. a Pagar'!$C$7:$C$1048576,'FC 180'!AD$5)</f>
        <v>0</v>
      </c>
      <c r="AE167" s="174">
        <f>SUMIFS('C. a Pagar'!$G$7:$G$1048576,'C. a Pagar'!$D$7:$D$1048576,'FC 180'!$B167,'C. a Pagar'!$C$7:$C$1048576,'FC 180'!AE$5)</f>
        <v>0</v>
      </c>
      <c r="AF167" s="174">
        <f>SUMIFS('C. a Pagar'!$G$7:$G$1048576,'C. a Pagar'!$D$7:$D$1048576,'FC 180'!$B167,'C. a Pagar'!$C$7:$C$1048576,'FC 180'!AF$5)</f>
        <v>0</v>
      </c>
      <c r="AG167" s="174">
        <f>SUMIFS('C. a Pagar'!$G$7:$G$1048576,'C. a Pagar'!$D$7:$D$1048576,'FC 180'!$B167,'C. a Pagar'!$C$7:$C$1048576,'FC 180'!AG$5)</f>
        <v>0</v>
      </c>
      <c r="AH167" s="174">
        <f>SUMIFS('C. a Pagar'!$G$7:$G$1048576,'C. a Pagar'!$D$7:$D$1048576,'FC 180'!$B167,'C. a Pagar'!$C$7:$C$1048576,'FC 180'!AH$5)</f>
        <v>0</v>
      </c>
      <c r="AI167" s="174">
        <f>SUMIFS('C. a Pagar'!$G$7:$G$1048576,'C. a Pagar'!$D$7:$D$1048576,'FC 180'!$B167,'C. a Pagar'!$C$7:$C$1048576,'FC 180'!AI$5)</f>
        <v>0</v>
      </c>
      <c r="AJ167" s="175">
        <f t="shared" si="212"/>
        <v>0</v>
      </c>
      <c r="AK167" s="174">
        <f>SUMIFS('C. a Pagar'!$G$7:$G$1048576,'C. a Pagar'!$D$7:$D$1048576,'FC 180'!$B167,'C. a Pagar'!$C$7:$C$1048576,'FC 180'!AK$5)</f>
        <v>0</v>
      </c>
      <c r="AL167" s="174">
        <f>SUMIFS('C. a Pagar'!$G$7:$G$1048576,'C. a Pagar'!$D$7:$D$1048576,'FC 180'!$B167,'C. a Pagar'!$C$7:$C$1048576,'FC 180'!AL$5)</f>
        <v>0</v>
      </c>
      <c r="AM167" s="174">
        <f>SUMIFS('C. a Pagar'!$G$7:$G$1048576,'C. a Pagar'!$D$7:$D$1048576,'FC 180'!$B167,'C. a Pagar'!$C$7:$C$1048576,'FC 180'!AM$5)</f>
        <v>0</v>
      </c>
      <c r="AN167" s="174">
        <f>SUMIFS('C. a Pagar'!$G$7:$G$1048576,'C. a Pagar'!$D$7:$D$1048576,'FC 180'!$B167,'C. a Pagar'!$C$7:$C$1048576,'FC 180'!AN$5)</f>
        <v>0</v>
      </c>
      <c r="AO167" s="174">
        <f>SUMIFS('C. a Pagar'!$G$7:$G$1048576,'C. a Pagar'!$D$7:$D$1048576,'FC 180'!$B167,'C. a Pagar'!$C$7:$C$1048576,'FC 180'!AO$5)</f>
        <v>0</v>
      </c>
      <c r="AP167" s="174">
        <f>SUMIFS('C. a Pagar'!$G$7:$G$1048576,'C. a Pagar'!$D$7:$D$1048576,'FC 180'!$B167,'C. a Pagar'!$C$7:$C$1048576,'FC 180'!AP$5)</f>
        <v>0</v>
      </c>
      <c r="AQ167" s="174">
        <f>SUMIFS('C. a Pagar'!$G$7:$G$1048576,'C. a Pagar'!$D$7:$D$1048576,'FC 180'!$B167,'C. a Pagar'!$C$7:$C$1048576,'FC 180'!AQ$5)</f>
        <v>0</v>
      </c>
      <c r="AR167" s="174">
        <f>SUMIFS('C. a Pagar'!$G$7:$G$1048576,'C. a Pagar'!$D$7:$D$1048576,'FC 180'!$B167,'C. a Pagar'!$C$7:$C$1048576,'FC 180'!AR$5)</f>
        <v>0</v>
      </c>
      <c r="AS167" s="174">
        <f>SUMIFS('C. a Pagar'!$G$7:$G$1048576,'C. a Pagar'!$D$7:$D$1048576,'FC 180'!$B167,'C. a Pagar'!$C$7:$C$1048576,'FC 180'!AS$5)</f>
        <v>0</v>
      </c>
      <c r="AT167" s="174">
        <f>SUMIFS('C. a Pagar'!$G$7:$G$1048576,'C. a Pagar'!$D$7:$D$1048576,'FC 180'!$B167,'C. a Pagar'!$C$7:$C$1048576,'FC 180'!AT$5)</f>
        <v>0</v>
      </c>
      <c r="AU167" s="174">
        <f>SUMIFS('C. a Pagar'!$G$7:$G$1048576,'C. a Pagar'!$D$7:$D$1048576,'FC 180'!$B167,'C. a Pagar'!$C$7:$C$1048576,'FC 180'!AU$5)</f>
        <v>0</v>
      </c>
      <c r="AV167" s="174">
        <f>SUMIFS('C. a Pagar'!$G$7:$G$1048576,'C. a Pagar'!$D$7:$D$1048576,'FC 180'!$B167,'C. a Pagar'!$C$7:$C$1048576,'FC 180'!AV$5)</f>
        <v>0</v>
      </c>
      <c r="AW167" s="174">
        <f>SUMIFS('C. a Pagar'!$G$7:$G$1048576,'C. a Pagar'!$D$7:$D$1048576,'FC 180'!$B167,'C. a Pagar'!$C$7:$C$1048576,'FC 180'!AW$5)</f>
        <v>0</v>
      </c>
      <c r="AX167" s="174">
        <f>SUMIFS('C. a Pagar'!$G$7:$G$1048576,'C. a Pagar'!$D$7:$D$1048576,'FC 180'!$B167,'C. a Pagar'!$C$7:$C$1048576,'FC 180'!AX$5)</f>
        <v>0</v>
      </c>
      <c r="AY167" s="174">
        <f>SUMIFS('C. a Pagar'!$G$7:$G$1048576,'C. a Pagar'!$D$7:$D$1048576,'FC 180'!$B167,'C. a Pagar'!$C$7:$C$1048576,'FC 180'!AY$5)</f>
        <v>0</v>
      </c>
      <c r="AZ167" s="174">
        <f>SUMIFS('C. a Pagar'!$G$7:$G$1048576,'C. a Pagar'!$D$7:$D$1048576,'FC 180'!$B167,'C. a Pagar'!$C$7:$C$1048576,'FC 180'!AZ$5)</f>
        <v>0</v>
      </c>
      <c r="BA167" s="174">
        <f>SUMIFS('C. a Pagar'!$G$7:$G$1048576,'C. a Pagar'!$D$7:$D$1048576,'FC 180'!$B167,'C. a Pagar'!$C$7:$C$1048576,'FC 180'!BA$5)</f>
        <v>0</v>
      </c>
      <c r="BB167" s="174">
        <f>SUMIFS('C. a Pagar'!$G$7:$G$1048576,'C. a Pagar'!$D$7:$D$1048576,'FC 180'!$B167,'C. a Pagar'!$C$7:$C$1048576,'FC 180'!BB$5)</f>
        <v>0</v>
      </c>
      <c r="BC167" s="174">
        <f>SUMIFS('C. a Pagar'!$G$7:$G$1048576,'C. a Pagar'!$D$7:$D$1048576,'FC 180'!$B167,'C. a Pagar'!$C$7:$C$1048576,'FC 180'!BC$5)</f>
        <v>0</v>
      </c>
      <c r="BD167" s="174">
        <f>SUMIFS('C. a Pagar'!$G$7:$G$1048576,'C. a Pagar'!$D$7:$D$1048576,'FC 180'!$B167,'C. a Pagar'!$C$7:$C$1048576,'FC 180'!BD$5)</f>
        <v>0</v>
      </c>
      <c r="BE167" s="174">
        <f>SUMIFS('C. a Pagar'!$G$7:$G$1048576,'C. a Pagar'!$D$7:$D$1048576,'FC 180'!$B167,'C. a Pagar'!$C$7:$C$1048576,'FC 180'!BE$5)</f>
        <v>0</v>
      </c>
      <c r="BF167" s="174">
        <f>SUMIFS('C. a Pagar'!$G$7:$G$1048576,'C. a Pagar'!$D$7:$D$1048576,'FC 180'!$B167,'C. a Pagar'!$C$7:$C$1048576,'FC 180'!BF$5)</f>
        <v>0</v>
      </c>
      <c r="BG167" s="174">
        <f>SUMIFS('C. a Pagar'!$G$7:$G$1048576,'C. a Pagar'!$D$7:$D$1048576,'FC 180'!$B167,'C. a Pagar'!$C$7:$C$1048576,'FC 180'!BG$5)</f>
        <v>0</v>
      </c>
      <c r="BH167" s="174">
        <f>SUMIFS('C. a Pagar'!$G$7:$G$1048576,'C. a Pagar'!$D$7:$D$1048576,'FC 180'!$B167,'C. a Pagar'!$C$7:$C$1048576,'FC 180'!BH$5)</f>
        <v>0</v>
      </c>
      <c r="BI167" s="174">
        <f>SUMIFS('C. a Pagar'!$G$7:$G$1048576,'C. a Pagar'!$D$7:$D$1048576,'FC 180'!$B167,'C. a Pagar'!$C$7:$C$1048576,'FC 180'!BI$5)</f>
        <v>0</v>
      </c>
      <c r="BJ167" s="174">
        <f>SUMIFS('C. a Pagar'!$G$7:$G$1048576,'C. a Pagar'!$D$7:$D$1048576,'FC 180'!$B167,'C. a Pagar'!$C$7:$C$1048576,'FC 180'!BJ$5)</f>
        <v>0</v>
      </c>
      <c r="BK167" s="174">
        <f>SUMIFS('C. a Pagar'!$G$7:$G$1048576,'C. a Pagar'!$D$7:$D$1048576,'FC 180'!$B167,'C. a Pagar'!$C$7:$C$1048576,'FC 180'!BK$5)</f>
        <v>0</v>
      </c>
      <c r="BL167" s="174">
        <f>SUMIFS('C. a Pagar'!$G$7:$G$1048576,'C. a Pagar'!$D$7:$D$1048576,'FC 180'!$B167,'C. a Pagar'!$C$7:$C$1048576,'FC 180'!BL$5)</f>
        <v>0</v>
      </c>
      <c r="BM167" s="174">
        <f>SUMIFS('C. a Pagar'!$G$7:$G$1048576,'C. a Pagar'!$D$7:$D$1048576,'FC 180'!$B167,'C. a Pagar'!$C$7:$C$1048576,'FC 180'!BM$5)</f>
        <v>0</v>
      </c>
      <c r="BN167" s="174">
        <f>SUMIFS('C. a Pagar'!$G$7:$G$1048576,'C. a Pagar'!$D$7:$D$1048576,'FC 180'!$B167,'C. a Pagar'!$C$7:$C$1048576,'FC 180'!BN$5)</f>
        <v>0</v>
      </c>
      <c r="BO167" s="175">
        <f t="shared" si="213"/>
        <v>0</v>
      </c>
      <c r="BP167" s="174"/>
      <c r="BQ167" s="174"/>
      <c r="BR167" s="174"/>
      <c r="BS167" s="174"/>
      <c r="BT167" s="174"/>
      <c r="BU167" s="174"/>
      <c r="BV167" s="174"/>
      <c r="BW167" s="174"/>
      <c r="BX167" s="174"/>
      <c r="BY167" s="174"/>
      <c r="BZ167" s="174"/>
      <c r="CA167" s="174"/>
      <c r="CB167" s="174"/>
      <c r="CC167" s="174"/>
      <c r="CD167" s="174"/>
      <c r="CE167" s="174"/>
      <c r="CF167" s="174"/>
      <c r="CG167" s="174"/>
      <c r="CH167" s="174"/>
      <c r="CI167" s="174"/>
      <c r="CJ167" s="174"/>
      <c r="CK167" s="174"/>
      <c r="CL167" s="174"/>
      <c r="CM167" s="174"/>
      <c r="CN167" s="174"/>
      <c r="CO167" s="174"/>
      <c r="CP167" s="174"/>
      <c r="CQ167" s="174"/>
      <c r="CR167" s="174"/>
      <c r="CS167" s="174"/>
      <c r="CT167" s="174"/>
      <c r="CU167" s="175">
        <f t="shared" si="214"/>
        <v>0</v>
      </c>
      <c r="CV167" s="174"/>
      <c r="CW167" s="174"/>
      <c r="CX167" s="174"/>
      <c r="CY167" s="174"/>
      <c r="CZ167" s="174"/>
      <c r="DA167" s="174"/>
      <c r="DB167" s="174"/>
      <c r="DC167" s="174"/>
      <c r="DD167" s="174"/>
      <c r="DE167" s="174"/>
      <c r="DF167" s="174"/>
      <c r="DG167" s="174"/>
      <c r="DH167" s="174"/>
      <c r="DI167" s="174"/>
      <c r="DJ167" s="174"/>
      <c r="DK167" s="174"/>
      <c r="DL167" s="174"/>
      <c r="DM167" s="174"/>
      <c r="DN167" s="174"/>
      <c r="DO167" s="174"/>
      <c r="DP167" s="174"/>
      <c r="DQ167" s="174"/>
      <c r="DR167" s="174"/>
      <c r="DS167" s="174"/>
      <c r="DT167" s="174"/>
      <c r="DU167" s="174"/>
      <c r="DV167" s="174"/>
      <c r="DW167" s="174"/>
      <c r="DX167" s="174"/>
      <c r="DY167" s="174"/>
      <c r="DZ167" s="174"/>
      <c r="EA167" s="175">
        <f t="shared" si="215"/>
        <v>0</v>
      </c>
      <c r="EB167" s="174"/>
      <c r="EC167" s="174"/>
      <c r="ED167" s="174"/>
      <c r="EE167" s="174"/>
      <c r="EF167" s="174"/>
      <c r="EG167" s="174"/>
      <c r="EH167" s="174"/>
      <c r="EI167" s="174"/>
      <c r="EJ167" s="174"/>
      <c r="EK167" s="174"/>
      <c r="EL167" s="174"/>
      <c r="EM167" s="174"/>
      <c r="EN167" s="174"/>
      <c r="EO167" s="174"/>
      <c r="EP167" s="174"/>
      <c r="EQ167" s="174"/>
      <c r="ER167" s="174"/>
      <c r="ES167" s="174"/>
      <c r="ET167" s="174"/>
      <c r="EU167" s="174"/>
      <c r="EV167" s="174"/>
      <c r="EW167" s="174"/>
      <c r="EX167" s="174"/>
      <c r="EY167" s="174"/>
      <c r="EZ167" s="174"/>
      <c r="FA167" s="174"/>
      <c r="FB167" s="174"/>
      <c r="FC167" s="174"/>
      <c r="FD167" s="175">
        <f t="shared" si="216"/>
        <v>0</v>
      </c>
      <c r="FE167" s="174"/>
      <c r="FF167" s="174"/>
      <c r="FG167" s="174"/>
      <c r="FH167" s="174"/>
      <c r="FI167" s="174"/>
      <c r="FJ167" s="174"/>
      <c r="FK167" s="174"/>
      <c r="FL167" s="174"/>
      <c r="FM167" s="174"/>
      <c r="FN167" s="174"/>
      <c r="FO167" s="174"/>
      <c r="FP167" s="174"/>
      <c r="FQ167" s="174"/>
      <c r="FR167" s="174"/>
      <c r="FS167" s="174"/>
      <c r="FT167" s="174"/>
      <c r="FU167" s="174"/>
      <c r="FV167" s="174"/>
      <c r="FW167" s="174"/>
      <c r="FX167" s="174"/>
      <c r="FY167" s="174"/>
      <c r="FZ167" s="174"/>
      <c r="GA167" s="174"/>
      <c r="GB167" s="174"/>
      <c r="GC167" s="174"/>
      <c r="GD167" s="174"/>
      <c r="GE167" s="174"/>
      <c r="GF167" s="174"/>
      <c r="GG167" s="174"/>
      <c r="GH167" s="174"/>
      <c r="GI167" s="174"/>
      <c r="GJ167" s="175">
        <f t="shared" si="217"/>
        <v>0</v>
      </c>
      <c r="GK167" s="174"/>
      <c r="GL167" s="174"/>
      <c r="GM167" s="174"/>
      <c r="GN167" s="174"/>
      <c r="GO167" s="174"/>
      <c r="GP167" s="174"/>
      <c r="GQ167" s="174"/>
      <c r="GR167" s="174"/>
      <c r="GS167" s="174"/>
      <c r="GT167" s="174"/>
      <c r="GU167" s="174"/>
      <c r="GV167" s="174"/>
      <c r="GW167" s="174"/>
      <c r="GX167" s="174"/>
      <c r="GY167" s="174"/>
      <c r="GZ167" s="174"/>
      <c r="HA167" s="174"/>
      <c r="HB167" s="174"/>
      <c r="HC167" s="174"/>
      <c r="HD167" s="174"/>
      <c r="HE167" s="174"/>
      <c r="HF167" s="174"/>
      <c r="HG167" s="174"/>
      <c r="HH167" s="174"/>
      <c r="HI167" s="174"/>
      <c r="HJ167" s="174"/>
      <c r="HK167" s="174"/>
      <c r="HL167" s="174"/>
      <c r="HM167" s="174"/>
      <c r="HN167" s="174"/>
    </row>
    <row r="168" spans="1:222" ht="16.5" hidden="1" outlineLevel="1" thickBot="1" x14ac:dyDescent="0.3">
      <c r="A168" s="53">
        <v>163</v>
      </c>
      <c r="B168" s="56" t="str">
        <f>VLOOKUP(A168,Config!$A$8:$B$176,2,0)</f>
        <v>OUTRAS DESPESAS NÃO OPERACIONAIS</v>
      </c>
      <c r="C168" s="60"/>
      <c r="D168" s="61"/>
      <c r="E168" s="174">
        <f>SUMIFS('C. a Pagar'!$G$7:$G$1048576,'C. a Pagar'!$D$7:$D$1048576,'FC 180'!$B168,'C. a Pagar'!$C$7:$C$1048576,'FC 180'!E$5)</f>
        <v>0</v>
      </c>
      <c r="F168" s="174">
        <f>SUMIFS('C. a Pagar'!$G$7:$G$1048576,'C. a Pagar'!$D$7:$D$1048576,'FC 180'!$B168,'C. a Pagar'!$C$7:$C$1048576,'FC 180'!F$5)</f>
        <v>0</v>
      </c>
      <c r="G168" s="174">
        <f>SUMIFS('C. a Pagar'!$G$7:$G$1048576,'C. a Pagar'!$D$7:$D$1048576,'FC 180'!$B168,'C. a Pagar'!$C$7:$C$1048576,'FC 180'!G$5)</f>
        <v>0</v>
      </c>
      <c r="H168" s="174">
        <f>SUMIFS('C. a Pagar'!$G$7:$G$1048576,'C. a Pagar'!$D$7:$D$1048576,'FC 180'!$B168,'C. a Pagar'!$C$7:$C$1048576,'FC 180'!H$5)</f>
        <v>0</v>
      </c>
      <c r="I168" s="174">
        <f>SUMIFS('C. a Pagar'!$G$7:$G$1048576,'C. a Pagar'!$D$7:$D$1048576,'FC 180'!$B168,'C. a Pagar'!$C$7:$C$1048576,'FC 180'!I$5)</f>
        <v>0</v>
      </c>
      <c r="J168" s="174">
        <f>SUMIFS('C. a Pagar'!$G$7:$G$1048576,'C. a Pagar'!$D$7:$D$1048576,'FC 180'!$B168,'C. a Pagar'!$C$7:$C$1048576,'FC 180'!J$5)</f>
        <v>0</v>
      </c>
      <c r="K168" s="174">
        <f>SUMIFS('C. a Pagar'!$G$7:$G$1048576,'C. a Pagar'!$D$7:$D$1048576,'FC 180'!$B168,'C. a Pagar'!$C$7:$C$1048576,'FC 180'!K$5)</f>
        <v>0</v>
      </c>
      <c r="L168" s="174">
        <f>SUMIFS('C. a Pagar'!$G$7:$G$1048576,'C. a Pagar'!$D$7:$D$1048576,'FC 180'!$B168,'C. a Pagar'!$C$7:$C$1048576,'FC 180'!L$5)</f>
        <v>0</v>
      </c>
      <c r="M168" s="174">
        <f>SUMIFS('C. a Pagar'!$G$7:$G$1048576,'C. a Pagar'!$D$7:$D$1048576,'FC 180'!$B168,'C. a Pagar'!$C$7:$C$1048576,'FC 180'!M$5)</f>
        <v>0</v>
      </c>
      <c r="N168" s="174">
        <f>SUMIFS('C. a Pagar'!$G$7:$G$1048576,'C. a Pagar'!$D$7:$D$1048576,'FC 180'!$B168,'C. a Pagar'!$C$7:$C$1048576,'FC 180'!N$5)</f>
        <v>0</v>
      </c>
      <c r="O168" s="174">
        <f>SUMIFS('C. a Pagar'!$G$7:$G$1048576,'C. a Pagar'!$D$7:$D$1048576,'FC 180'!$B168,'C. a Pagar'!$C$7:$C$1048576,'FC 180'!O$5)</f>
        <v>0</v>
      </c>
      <c r="P168" s="174">
        <f>SUMIFS('C. a Pagar'!$G$7:$G$1048576,'C. a Pagar'!$D$7:$D$1048576,'FC 180'!$B168,'C. a Pagar'!$C$7:$C$1048576,'FC 180'!P$5)</f>
        <v>0</v>
      </c>
      <c r="Q168" s="174">
        <f>SUMIFS('C. a Pagar'!$G$7:$G$1048576,'C. a Pagar'!$D$7:$D$1048576,'FC 180'!$B168,'C. a Pagar'!$C$7:$C$1048576,'FC 180'!Q$5)</f>
        <v>0</v>
      </c>
      <c r="R168" s="174">
        <f>SUMIFS('C. a Pagar'!$G$7:$G$1048576,'C. a Pagar'!$D$7:$D$1048576,'FC 180'!$B168,'C. a Pagar'!$C$7:$C$1048576,'FC 180'!R$5)</f>
        <v>0</v>
      </c>
      <c r="S168" s="174">
        <f>SUMIFS('C. a Pagar'!$G$7:$G$1048576,'C. a Pagar'!$D$7:$D$1048576,'FC 180'!$B168,'C. a Pagar'!$C$7:$C$1048576,'FC 180'!S$5)</f>
        <v>0</v>
      </c>
      <c r="T168" s="174">
        <f>SUMIFS('C. a Pagar'!$G$7:$G$1048576,'C. a Pagar'!$D$7:$D$1048576,'FC 180'!$B168,'C. a Pagar'!$C$7:$C$1048576,'FC 180'!T$5)</f>
        <v>0</v>
      </c>
      <c r="U168" s="174">
        <f>SUMIFS('C. a Pagar'!$G$7:$G$1048576,'C. a Pagar'!$D$7:$D$1048576,'FC 180'!$B168,'C. a Pagar'!$C$7:$C$1048576,'FC 180'!U$5)</f>
        <v>0</v>
      </c>
      <c r="V168" s="174">
        <f>SUMIFS('C. a Pagar'!$G$7:$G$1048576,'C. a Pagar'!$D$7:$D$1048576,'FC 180'!$B168,'C. a Pagar'!$C$7:$C$1048576,'FC 180'!V$5)</f>
        <v>0</v>
      </c>
      <c r="W168" s="174">
        <f>SUMIFS('C. a Pagar'!$G$7:$G$1048576,'C. a Pagar'!$D$7:$D$1048576,'FC 180'!$B168,'C. a Pagar'!$C$7:$C$1048576,'FC 180'!W$5)</f>
        <v>0</v>
      </c>
      <c r="X168" s="174">
        <f>SUMIFS('C. a Pagar'!$G$7:$G$1048576,'C. a Pagar'!$D$7:$D$1048576,'FC 180'!$B168,'C. a Pagar'!$C$7:$C$1048576,'FC 180'!X$5)</f>
        <v>0</v>
      </c>
      <c r="Y168" s="174">
        <f>SUMIFS('C. a Pagar'!$G$7:$G$1048576,'C. a Pagar'!$D$7:$D$1048576,'FC 180'!$B168,'C. a Pagar'!$C$7:$C$1048576,'FC 180'!Y$5)</f>
        <v>0</v>
      </c>
      <c r="Z168" s="174">
        <f>SUMIFS('C. a Pagar'!$G$7:$G$1048576,'C. a Pagar'!$D$7:$D$1048576,'FC 180'!$B168,'C. a Pagar'!$C$7:$C$1048576,'FC 180'!Z$5)</f>
        <v>0</v>
      </c>
      <c r="AA168" s="174">
        <f>SUMIFS('C. a Pagar'!$G$7:$G$1048576,'C. a Pagar'!$D$7:$D$1048576,'FC 180'!$B168,'C. a Pagar'!$C$7:$C$1048576,'FC 180'!AA$5)</f>
        <v>0</v>
      </c>
      <c r="AB168" s="174">
        <f>SUMIFS('C. a Pagar'!$G$7:$G$1048576,'C. a Pagar'!$D$7:$D$1048576,'FC 180'!$B168,'C. a Pagar'!$C$7:$C$1048576,'FC 180'!AB$5)</f>
        <v>0</v>
      </c>
      <c r="AC168" s="174">
        <f>SUMIFS('C. a Pagar'!$G$7:$G$1048576,'C. a Pagar'!$D$7:$D$1048576,'FC 180'!$B168,'C. a Pagar'!$C$7:$C$1048576,'FC 180'!AC$5)</f>
        <v>0</v>
      </c>
      <c r="AD168" s="174">
        <f>SUMIFS('C. a Pagar'!$G$7:$G$1048576,'C. a Pagar'!$D$7:$D$1048576,'FC 180'!$B168,'C. a Pagar'!$C$7:$C$1048576,'FC 180'!AD$5)</f>
        <v>0</v>
      </c>
      <c r="AE168" s="174">
        <f>SUMIFS('C. a Pagar'!$G$7:$G$1048576,'C. a Pagar'!$D$7:$D$1048576,'FC 180'!$B168,'C. a Pagar'!$C$7:$C$1048576,'FC 180'!AE$5)</f>
        <v>0</v>
      </c>
      <c r="AF168" s="174">
        <f>SUMIFS('C. a Pagar'!$G$7:$G$1048576,'C. a Pagar'!$D$7:$D$1048576,'FC 180'!$B168,'C. a Pagar'!$C$7:$C$1048576,'FC 180'!AF$5)</f>
        <v>0</v>
      </c>
      <c r="AG168" s="174">
        <f>SUMIFS('C. a Pagar'!$G$7:$G$1048576,'C. a Pagar'!$D$7:$D$1048576,'FC 180'!$B168,'C. a Pagar'!$C$7:$C$1048576,'FC 180'!AG$5)</f>
        <v>0</v>
      </c>
      <c r="AH168" s="174">
        <f>SUMIFS('C. a Pagar'!$G$7:$G$1048576,'C. a Pagar'!$D$7:$D$1048576,'FC 180'!$B168,'C. a Pagar'!$C$7:$C$1048576,'FC 180'!AH$5)</f>
        <v>0</v>
      </c>
      <c r="AI168" s="174">
        <f>SUMIFS('C. a Pagar'!$G$7:$G$1048576,'C. a Pagar'!$D$7:$D$1048576,'FC 180'!$B168,'C. a Pagar'!$C$7:$C$1048576,'FC 180'!AI$5)</f>
        <v>0</v>
      </c>
      <c r="AJ168" s="175">
        <f t="shared" si="212"/>
        <v>0</v>
      </c>
      <c r="AK168" s="174">
        <f>SUMIFS('C. a Pagar'!$G$7:$G$1048576,'C. a Pagar'!$D$7:$D$1048576,'FC 180'!$B168,'C. a Pagar'!$C$7:$C$1048576,'FC 180'!AK$5)</f>
        <v>0</v>
      </c>
      <c r="AL168" s="174">
        <f>SUMIFS('C. a Pagar'!$G$7:$G$1048576,'C. a Pagar'!$D$7:$D$1048576,'FC 180'!$B168,'C. a Pagar'!$C$7:$C$1048576,'FC 180'!AL$5)</f>
        <v>0</v>
      </c>
      <c r="AM168" s="174">
        <f>SUMIFS('C. a Pagar'!$G$7:$G$1048576,'C. a Pagar'!$D$7:$D$1048576,'FC 180'!$B168,'C. a Pagar'!$C$7:$C$1048576,'FC 180'!AM$5)</f>
        <v>0</v>
      </c>
      <c r="AN168" s="174">
        <f>SUMIFS('C. a Pagar'!$G$7:$G$1048576,'C. a Pagar'!$D$7:$D$1048576,'FC 180'!$B168,'C. a Pagar'!$C$7:$C$1048576,'FC 180'!AN$5)</f>
        <v>0</v>
      </c>
      <c r="AO168" s="174">
        <f>SUMIFS('C. a Pagar'!$G$7:$G$1048576,'C. a Pagar'!$D$7:$D$1048576,'FC 180'!$B168,'C. a Pagar'!$C$7:$C$1048576,'FC 180'!AO$5)</f>
        <v>0</v>
      </c>
      <c r="AP168" s="174">
        <f>SUMIFS('C. a Pagar'!$G$7:$G$1048576,'C. a Pagar'!$D$7:$D$1048576,'FC 180'!$B168,'C. a Pagar'!$C$7:$C$1048576,'FC 180'!AP$5)</f>
        <v>0</v>
      </c>
      <c r="AQ168" s="174">
        <f>SUMIFS('C. a Pagar'!$G$7:$G$1048576,'C. a Pagar'!$D$7:$D$1048576,'FC 180'!$B168,'C. a Pagar'!$C$7:$C$1048576,'FC 180'!AQ$5)</f>
        <v>0</v>
      </c>
      <c r="AR168" s="174">
        <f>SUMIFS('C. a Pagar'!$G$7:$G$1048576,'C. a Pagar'!$D$7:$D$1048576,'FC 180'!$B168,'C. a Pagar'!$C$7:$C$1048576,'FC 180'!AR$5)</f>
        <v>0</v>
      </c>
      <c r="AS168" s="174">
        <f>SUMIFS('C. a Pagar'!$G$7:$G$1048576,'C. a Pagar'!$D$7:$D$1048576,'FC 180'!$B168,'C. a Pagar'!$C$7:$C$1048576,'FC 180'!AS$5)</f>
        <v>0</v>
      </c>
      <c r="AT168" s="174">
        <f>SUMIFS('C. a Pagar'!$G$7:$G$1048576,'C. a Pagar'!$D$7:$D$1048576,'FC 180'!$B168,'C. a Pagar'!$C$7:$C$1048576,'FC 180'!AT$5)</f>
        <v>0</v>
      </c>
      <c r="AU168" s="174">
        <f>SUMIFS('C. a Pagar'!$G$7:$G$1048576,'C. a Pagar'!$D$7:$D$1048576,'FC 180'!$B168,'C. a Pagar'!$C$7:$C$1048576,'FC 180'!AU$5)</f>
        <v>0</v>
      </c>
      <c r="AV168" s="174">
        <f>SUMIFS('C. a Pagar'!$G$7:$G$1048576,'C. a Pagar'!$D$7:$D$1048576,'FC 180'!$B168,'C. a Pagar'!$C$7:$C$1048576,'FC 180'!AV$5)</f>
        <v>0</v>
      </c>
      <c r="AW168" s="174">
        <f>SUMIFS('C. a Pagar'!$G$7:$G$1048576,'C. a Pagar'!$D$7:$D$1048576,'FC 180'!$B168,'C. a Pagar'!$C$7:$C$1048576,'FC 180'!AW$5)</f>
        <v>0</v>
      </c>
      <c r="AX168" s="174">
        <f>SUMIFS('C. a Pagar'!$G$7:$G$1048576,'C. a Pagar'!$D$7:$D$1048576,'FC 180'!$B168,'C. a Pagar'!$C$7:$C$1048576,'FC 180'!AX$5)</f>
        <v>0</v>
      </c>
      <c r="AY168" s="174">
        <f>SUMIFS('C. a Pagar'!$G$7:$G$1048576,'C. a Pagar'!$D$7:$D$1048576,'FC 180'!$B168,'C. a Pagar'!$C$7:$C$1048576,'FC 180'!AY$5)</f>
        <v>0</v>
      </c>
      <c r="AZ168" s="174">
        <f>SUMIFS('C. a Pagar'!$G$7:$G$1048576,'C. a Pagar'!$D$7:$D$1048576,'FC 180'!$B168,'C. a Pagar'!$C$7:$C$1048576,'FC 180'!AZ$5)</f>
        <v>0</v>
      </c>
      <c r="BA168" s="174">
        <f>SUMIFS('C. a Pagar'!$G$7:$G$1048576,'C. a Pagar'!$D$7:$D$1048576,'FC 180'!$B168,'C. a Pagar'!$C$7:$C$1048576,'FC 180'!BA$5)</f>
        <v>0</v>
      </c>
      <c r="BB168" s="174">
        <f>SUMIFS('C. a Pagar'!$G$7:$G$1048576,'C. a Pagar'!$D$7:$D$1048576,'FC 180'!$B168,'C. a Pagar'!$C$7:$C$1048576,'FC 180'!BB$5)</f>
        <v>0</v>
      </c>
      <c r="BC168" s="174">
        <f>SUMIFS('C. a Pagar'!$G$7:$G$1048576,'C. a Pagar'!$D$7:$D$1048576,'FC 180'!$B168,'C. a Pagar'!$C$7:$C$1048576,'FC 180'!BC$5)</f>
        <v>0</v>
      </c>
      <c r="BD168" s="174">
        <f>SUMIFS('C. a Pagar'!$G$7:$G$1048576,'C. a Pagar'!$D$7:$D$1048576,'FC 180'!$B168,'C. a Pagar'!$C$7:$C$1048576,'FC 180'!BD$5)</f>
        <v>0</v>
      </c>
      <c r="BE168" s="174">
        <f>SUMIFS('C. a Pagar'!$G$7:$G$1048576,'C. a Pagar'!$D$7:$D$1048576,'FC 180'!$B168,'C. a Pagar'!$C$7:$C$1048576,'FC 180'!BE$5)</f>
        <v>0</v>
      </c>
      <c r="BF168" s="174">
        <f>SUMIFS('C. a Pagar'!$G$7:$G$1048576,'C. a Pagar'!$D$7:$D$1048576,'FC 180'!$B168,'C. a Pagar'!$C$7:$C$1048576,'FC 180'!BF$5)</f>
        <v>0</v>
      </c>
      <c r="BG168" s="174">
        <f>SUMIFS('C. a Pagar'!$G$7:$G$1048576,'C. a Pagar'!$D$7:$D$1048576,'FC 180'!$B168,'C. a Pagar'!$C$7:$C$1048576,'FC 180'!BG$5)</f>
        <v>0</v>
      </c>
      <c r="BH168" s="174">
        <f>SUMIFS('C. a Pagar'!$G$7:$G$1048576,'C. a Pagar'!$D$7:$D$1048576,'FC 180'!$B168,'C. a Pagar'!$C$7:$C$1048576,'FC 180'!BH$5)</f>
        <v>0</v>
      </c>
      <c r="BI168" s="174">
        <f>SUMIFS('C. a Pagar'!$G$7:$G$1048576,'C. a Pagar'!$D$7:$D$1048576,'FC 180'!$B168,'C. a Pagar'!$C$7:$C$1048576,'FC 180'!BI$5)</f>
        <v>0</v>
      </c>
      <c r="BJ168" s="174">
        <f>SUMIFS('C. a Pagar'!$G$7:$G$1048576,'C. a Pagar'!$D$7:$D$1048576,'FC 180'!$B168,'C. a Pagar'!$C$7:$C$1048576,'FC 180'!BJ$5)</f>
        <v>0</v>
      </c>
      <c r="BK168" s="174">
        <f>SUMIFS('C. a Pagar'!$G$7:$G$1048576,'C. a Pagar'!$D$7:$D$1048576,'FC 180'!$B168,'C. a Pagar'!$C$7:$C$1048576,'FC 180'!BK$5)</f>
        <v>0</v>
      </c>
      <c r="BL168" s="174">
        <f>SUMIFS('C. a Pagar'!$G$7:$G$1048576,'C. a Pagar'!$D$7:$D$1048576,'FC 180'!$B168,'C. a Pagar'!$C$7:$C$1048576,'FC 180'!BL$5)</f>
        <v>0</v>
      </c>
      <c r="BM168" s="174">
        <f>SUMIFS('C. a Pagar'!$G$7:$G$1048576,'C. a Pagar'!$D$7:$D$1048576,'FC 180'!$B168,'C. a Pagar'!$C$7:$C$1048576,'FC 180'!BM$5)</f>
        <v>0</v>
      </c>
      <c r="BN168" s="174">
        <f>SUMIFS('C. a Pagar'!$G$7:$G$1048576,'C. a Pagar'!$D$7:$D$1048576,'FC 180'!$B168,'C. a Pagar'!$C$7:$C$1048576,'FC 180'!BN$5)</f>
        <v>0</v>
      </c>
      <c r="BO168" s="175">
        <f t="shared" si="213"/>
        <v>0</v>
      </c>
      <c r="BP168" s="174"/>
      <c r="BQ168" s="174"/>
      <c r="BR168" s="174"/>
      <c r="BS168" s="174"/>
      <c r="BT168" s="174"/>
      <c r="BU168" s="174"/>
      <c r="BV168" s="174"/>
      <c r="BW168" s="174"/>
      <c r="BX168" s="174"/>
      <c r="BY168" s="174"/>
      <c r="BZ168" s="174"/>
      <c r="CA168" s="174"/>
      <c r="CB168" s="174"/>
      <c r="CC168" s="174"/>
      <c r="CD168" s="174"/>
      <c r="CE168" s="174"/>
      <c r="CF168" s="174"/>
      <c r="CG168" s="174"/>
      <c r="CH168" s="174"/>
      <c r="CI168" s="174"/>
      <c r="CJ168" s="174"/>
      <c r="CK168" s="174"/>
      <c r="CL168" s="174"/>
      <c r="CM168" s="174"/>
      <c r="CN168" s="174"/>
      <c r="CO168" s="174"/>
      <c r="CP168" s="174"/>
      <c r="CQ168" s="174"/>
      <c r="CR168" s="174"/>
      <c r="CS168" s="174"/>
      <c r="CT168" s="174"/>
      <c r="CU168" s="175">
        <f t="shared" si="214"/>
        <v>0</v>
      </c>
      <c r="CV168" s="174"/>
      <c r="CW168" s="174"/>
      <c r="CX168" s="174"/>
      <c r="CY168" s="174"/>
      <c r="CZ168" s="174"/>
      <c r="DA168" s="174"/>
      <c r="DB168" s="174"/>
      <c r="DC168" s="174"/>
      <c r="DD168" s="174"/>
      <c r="DE168" s="174"/>
      <c r="DF168" s="174"/>
      <c r="DG168" s="174"/>
      <c r="DH168" s="174"/>
      <c r="DI168" s="174"/>
      <c r="DJ168" s="174"/>
      <c r="DK168" s="174"/>
      <c r="DL168" s="174"/>
      <c r="DM168" s="174"/>
      <c r="DN168" s="174"/>
      <c r="DO168" s="174"/>
      <c r="DP168" s="174"/>
      <c r="DQ168" s="174"/>
      <c r="DR168" s="174"/>
      <c r="DS168" s="174"/>
      <c r="DT168" s="174"/>
      <c r="DU168" s="174"/>
      <c r="DV168" s="174"/>
      <c r="DW168" s="174"/>
      <c r="DX168" s="174"/>
      <c r="DY168" s="174"/>
      <c r="DZ168" s="174"/>
      <c r="EA168" s="175">
        <f t="shared" si="215"/>
        <v>0</v>
      </c>
      <c r="EB168" s="174"/>
      <c r="EC168" s="174"/>
      <c r="ED168" s="174"/>
      <c r="EE168" s="174"/>
      <c r="EF168" s="174"/>
      <c r="EG168" s="174"/>
      <c r="EH168" s="174"/>
      <c r="EI168" s="174"/>
      <c r="EJ168" s="174"/>
      <c r="EK168" s="174"/>
      <c r="EL168" s="174"/>
      <c r="EM168" s="174"/>
      <c r="EN168" s="174"/>
      <c r="EO168" s="174"/>
      <c r="EP168" s="174"/>
      <c r="EQ168" s="174"/>
      <c r="ER168" s="174"/>
      <c r="ES168" s="174"/>
      <c r="ET168" s="174"/>
      <c r="EU168" s="174"/>
      <c r="EV168" s="174"/>
      <c r="EW168" s="174"/>
      <c r="EX168" s="174"/>
      <c r="EY168" s="174"/>
      <c r="EZ168" s="174"/>
      <c r="FA168" s="174"/>
      <c r="FB168" s="174"/>
      <c r="FC168" s="174"/>
      <c r="FD168" s="175">
        <f t="shared" si="216"/>
        <v>0</v>
      </c>
      <c r="FE168" s="174"/>
      <c r="FF168" s="174"/>
      <c r="FG168" s="174"/>
      <c r="FH168" s="174"/>
      <c r="FI168" s="174"/>
      <c r="FJ168" s="174"/>
      <c r="FK168" s="174"/>
      <c r="FL168" s="174"/>
      <c r="FM168" s="174"/>
      <c r="FN168" s="174"/>
      <c r="FO168" s="174"/>
      <c r="FP168" s="174"/>
      <c r="FQ168" s="174"/>
      <c r="FR168" s="174"/>
      <c r="FS168" s="174"/>
      <c r="FT168" s="174"/>
      <c r="FU168" s="174"/>
      <c r="FV168" s="174"/>
      <c r="FW168" s="174"/>
      <c r="FX168" s="174"/>
      <c r="FY168" s="174"/>
      <c r="FZ168" s="174"/>
      <c r="GA168" s="174"/>
      <c r="GB168" s="174"/>
      <c r="GC168" s="174"/>
      <c r="GD168" s="174"/>
      <c r="GE168" s="174"/>
      <c r="GF168" s="174"/>
      <c r="GG168" s="174"/>
      <c r="GH168" s="174"/>
      <c r="GI168" s="174"/>
      <c r="GJ168" s="175">
        <f t="shared" si="217"/>
        <v>0</v>
      </c>
      <c r="GK168" s="174"/>
      <c r="GL168" s="174"/>
      <c r="GM168" s="174"/>
      <c r="GN168" s="174"/>
      <c r="GO168" s="174"/>
      <c r="GP168" s="174"/>
      <c r="GQ168" s="174"/>
      <c r="GR168" s="174"/>
      <c r="GS168" s="174"/>
      <c r="GT168" s="174"/>
      <c r="GU168" s="174"/>
      <c r="GV168" s="174"/>
      <c r="GW168" s="174"/>
      <c r="GX168" s="174"/>
      <c r="GY168" s="174"/>
      <c r="GZ168" s="174"/>
      <c r="HA168" s="174"/>
      <c r="HB168" s="174"/>
      <c r="HC168" s="174"/>
      <c r="HD168" s="174"/>
      <c r="HE168" s="174"/>
      <c r="HF168" s="174"/>
      <c r="HG168" s="174"/>
      <c r="HH168" s="174"/>
      <c r="HI168" s="174"/>
      <c r="HJ168" s="174"/>
      <c r="HK168" s="174"/>
      <c r="HL168" s="174"/>
      <c r="HM168" s="174"/>
      <c r="HN168" s="174"/>
    </row>
    <row r="169" spans="1:222" ht="16.5" hidden="1" outlineLevel="1" thickBot="1" x14ac:dyDescent="0.3">
      <c r="A169" s="53">
        <v>164</v>
      </c>
      <c r="B169" s="56" t="str">
        <f>VLOOKUP(A169,Config!$A$8:$B$176,2,0)</f>
        <v>TRANSFERENCIA ENTRE CONTAS</v>
      </c>
      <c r="C169" s="60"/>
      <c r="D169" s="61"/>
      <c r="E169" s="174">
        <f>SUMIFS('C. a Pagar'!$G$7:$G$1048576,'C. a Pagar'!$D$7:$D$1048576,'FC 180'!$B169,'C. a Pagar'!$C$7:$C$1048576,'FC 180'!E$5)</f>
        <v>0</v>
      </c>
      <c r="F169" s="174">
        <f>SUMIFS('C. a Pagar'!$G$7:$G$1048576,'C. a Pagar'!$D$7:$D$1048576,'FC 180'!$B169,'C. a Pagar'!$C$7:$C$1048576,'FC 180'!F$5)</f>
        <v>0</v>
      </c>
      <c r="G169" s="174">
        <f>SUMIFS('C. a Pagar'!$G$7:$G$1048576,'C. a Pagar'!$D$7:$D$1048576,'FC 180'!$B169,'C. a Pagar'!$C$7:$C$1048576,'FC 180'!G$5)</f>
        <v>0</v>
      </c>
      <c r="H169" s="174">
        <f>SUMIFS('C. a Pagar'!$G$7:$G$1048576,'C. a Pagar'!$D$7:$D$1048576,'FC 180'!$B169,'C. a Pagar'!$C$7:$C$1048576,'FC 180'!H$5)</f>
        <v>0</v>
      </c>
      <c r="I169" s="174">
        <f>SUMIFS('C. a Pagar'!$G$7:$G$1048576,'C. a Pagar'!$D$7:$D$1048576,'FC 180'!$B169,'C. a Pagar'!$C$7:$C$1048576,'FC 180'!I$5)</f>
        <v>0</v>
      </c>
      <c r="J169" s="174">
        <f>SUMIFS('C. a Pagar'!$G$7:$G$1048576,'C. a Pagar'!$D$7:$D$1048576,'FC 180'!$B169,'C. a Pagar'!$C$7:$C$1048576,'FC 180'!J$5)</f>
        <v>0</v>
      </c>
      <c r="K169" s="174">
        <f>SUMIFS('C. a Pagar'!$G$7:$G$1048576,'C. a Pagar'!$D$7:$D$1048576,'FC 180'!$B169,'C. a Pagar'!$C$7:$C$1048576,'FC 180'!K$5)</f>
        <v>0</v>
      </c>
      <c r="L169" s="174">
        <f>SUMIFS('C. a Pagar'!$G$7:$G$1048576,'C. a Pagar'!$D$7:$D$1048576,'FC 180'!$B169,'C. a Pagar'!$C$7:$C$1048576,'FC 180'!L$5)</f>
        <v>0</v>
      </c>
      <c r="M169" s="174">
        <f>SUMIFS('C. a Pagar'!$G$7:$G$1048576,'C. a Pagar'!$D$7:$D$1048576,'FC 180'!$B169,'C. a Pagar'!$C$7:$C$1048576,'FC 180'!M$5)</f>
        <v>0</v>
      </c>
      <c r="N169" s="174">
        <f>SUMIFS('C. a Pagar'!$G$7:$G$1048576,'C. a Pagar'!$D$7:$D$1048576,'FC 180'!$B169,'C. a Pagar'!$C$7:$C$1048576,'FC 180'!N$5)</f>
        <v>0</v>
      </c>
      <c r="O169" s="174">
        <f>SUMIFS('C. a Pagar'!$G$7:$G$1048576,'C. a Pagar'!$D$7:$D$1048576,'FC 180'!$B169,'C. a Pagar'!$C$7:$C$1048576,'FC 180'!O$5)</f>
        <v>0</v>
      </c>
      <c r="P169" s="174">
        <f>SUMIFS('C. a Pagar'!$G$7:$G$1048576,'C. a Pagar'!$D$7:$D$1048576,'FC 180'!$B169,'C. a Pagar'!$C$7:$C$1048576,'FC 180'!P$5)</f>
        <v>0</v>
      </c>
      <c r="Q169" s="174">
        <f>SUMIFS('C. a Pagar'!$G$7:$G$1048576,'C. a Pagar'!$D$7:$D$1048576,'FC 180'!$B169,'C. a Pagar'!$C$7:$C$1048576,'FC 180'!Q$5)</f>
        <v>0</v>
      </c>
      <c r="R169" s="174">
        <f>SUMIFS('C. a Pagar'!$G$7:$G$1048576,'C. a Pagar'!$D$7:$D$1048576,'FC 180'!$B169,'C. a Pagar'!$C$7:$C$1048576,'FC 180'!R$5)</f>
        <v>0</v>
      </c>
      <c r="S169" s="174">
        <f>SUMIFS('C. a Pagar'!$G$7:$G$1048576,'C. a Pagar'!$D$7:$D$1048576,'FC 180'!$B169,'C. a Pagar'!$C$7:$C$1048576,'FC 180'!S$5)</f>
        <v>0</v>
      </c>
      <c r="T169" s="174">
        <f>SUMIFS('C. a Pagar'!$G$7:$G$1048576,'C. a Pagar'!$D$7:$D$1048576,'FC 180'!$B169,'C. a Pagar'!$C$7:$C$1048576,'FC 180'!T$5)</f>
        <v>0</v>
      </c>
      <c r="U169" s="174">
        <f>SUMIFS('C. a Pagar'!$G$7:$G$1048576,'C. a Pagar'!$D$7:$D$1048576,'FC 180'!$B169,'C. a Pagar'!$C$7:$C$1048576,'FC 180'!U$5)</f>
        <v>0</v>
      </c>
      <c r="V169" s="174">
        <f>SUMIFS('C. a Pagar'!$G$7:$G$1048576,'C. a Pagar'!$D$7:$D$1048576,'FC 180'!$B169,'C. a Pagar'!$C$7:$C$1048576,'FC 180'!V$5)</f>
        <v>0</v>
      </c>
      <c r="W169" s="174">
        <f>SUMIFS('C. a Pagar'!$G$7:$G$1048576,'C. a Pagar'!$D$7:$D$1048576,'FC 180'!$B169,'C. a Pagar'!$C$7:$C$1048576,'FC 180'!W$5)</f>
        <v>0</v>
      </c>
      <c r="X169" s="174">
        <f>SUMIFS('C. a Pagar'!$G$7:$G$1048576,'C. a Pagar'!$D$7:$D$1048576,'FC 180'!$B169,'C. a Pagar'!$C$7:$C$1048576,'FC 180'!X$5)</f>
        <v>0</v>
      </c>
      <c r="Y169" s="174">
        <f>SUMIFS('C. a Pagar'!$G$7:$G$1048576,'C. a Pagar'!$D$7:$D$1048576,'FC 180'!$B169,'C. a Pagar'!$C$7:$C$1048576,'FC 180'!Y$5)</f>
        <v>0</v>
      </c>
      <c r="Z169" s="174">
        <f>SUMIFS('C. a Pagar'!$G$7:$G$1048576,'C. a Pagar'!$D$7:$D$1048576,'FC 180'!$B169,'C. a Pagar'!$C$7:$C$1048576,'FC 180'!Z$5)</f>
        <v>0</v>
      </c>
      <c r="AA169" s="174">
        <f>SUMIFS('C. a Pagar'!$G$7:$G$1048576,'C. a Pagar'!$D$7:$D$1048576,'FC 180'!$B169,'C. a Pagar'!$C$7:$C$1048576,'FC 180'!AA$5)</f>
        <v>0</v>
      </c>
      <c r="AB169" s="174">
        <f>SUMIFS('C. a Pagar'!$G$7:$G$1048576,'C. a Pagar'!$D$7:$D$1048576,'FC 180'!$B169,'C. a Pagar'!$C$7:$C$1048576,'FC 180'!AB$5)</f>
        <v>0</v>
      </c>
      <c r="AC169" s="174">
        <f>SUMIFS('C. a Pagar'!$G$7:$G$1048576,'C. a Pagar'!$D$7:$D$1048576,'FC 180'!$B169,'C. a Pagar'!$C$7:$C$1048576,'FC 180'!AC$5)</f>
        <v>0</v>
      </c>
      <c r="AD169" s="174">
        <f>SUMIFS('C. a Pagar'!$G$7:$G$1048576,'C. a Pagar'!$D$7:$D$1048576,'FC 180'!$B169,'C. a Pagar'!$C$7:$C$1048576,'FC 180'!AD$5)</f>
        <v>0</v>
      </c>
      <c r="AE169" s="174">
        <f>SUMIFS('C. a Pagar'!$G$7:$G$1048576,'C. a Pagar'!$D$7:$D$1048576,'FC 180'!$B169,'C. a Pagar'!$C$7:$C$1048576,'FC 180'!AE$5)</f>
        <v>0</v>
      </c>
      <c r="AF169" s="174">
        <f>SUMIFS('C. a Pagar'!$G$7:$G$1048576,'C. a Pagar'!$D$7:$D$1048576,'FC 180'!$B169,'C. a Pagar'!$C$7:$C$1048576,'FC 180'!AF$5)</f>
        <v>0</v>
      </c>
      <c r="AG169" s="174">
        <f>SUMIFS('C. a Pagar'!$G$7:$G$1048576,'C. a Pagar'!$D$7:$D$1048576,'FC 180'!$B169,'C. a Pagar'!$C$7:$C$1048576,'FC 180'!AG$5)</f>
        <v>0</v>
      </c>
      <c r="AH169" s="174">
        <f>SUMIFS('C. a Pagar'!$G$7:$G$1048576,'C. a Pagar'!$D$7:$D$1048576,'FC 180'!$B169,'C. a Pagar'!$C$7:$C$1048576,'FC 180'!AH$5)</f>
        <v>0</v>
      </c>
      <c r="AI169" s="174">
        <f>SUMIFS('C. a Pagar'!$G$7:$G$1048576,'C. a Pagar'!$D$7:$D$1048576,'FC 180'!$B169,'C. a Pagar'!$C$7:$C$1048576,'FC 180'!AI$5)</f>
        <v>0</v>
      </c>
      <c r="AJ169" s="175">
        <f t="shared" si="212"/>
        <v>0</v>
      </c>
      <c r="AK169" s="174">
        <f>SUMIFS('C. a Pagar'!$G$7:$G$1048576,'C. a Pagar'!$D$7:$D$1048576,'FC 180'!$B169,'C. a Pagar'!$C$7:$C$1048576,'FC 180'!AK$5)</f>
        <v>0</v>
      </c>
      <c r="AL169" s="174">
        <f>SUMIFS('C. a Pagar'!$G$7:$G$1048576,'C. a Pagar'!$D$7:$D$1048576,'FC 180'!$B169,'C. a Pagar'!$C$7:$C$1048576,'FC 180'!AL$5)</f>
        <v>0</v>
      </c>
      <c r="AM169" s="174">
        <f>SUMIFS('C. a Pagar'!$G$7:$G$1048576,'C. a Pagar'!$D$7:$D$1048576,'FC 180'!$B169,'C. a Pagar'!$C$7:$C$1048576,'FC 180'!AM$5)</f>
        <v>0</v>
      </c>
      <c r="AN169" s="174">
        <f>SUMIFS('C. a Pagar'!$G$7:$G$1048576,'C. a Pagar'!$D$7:$D$1048576,'FC 180'!$B169,'C. a Pagar'!$C$7:$C$1048576,'FC 180'!AN$5)</f>
        <v>0</v>
      </c>
      <c r="AO169" s="174">
        <f>SUMIFS('C. a Pagar'!$G$7:$G$1048576,'C. a Pagar'!$D$7:$D$1048576,'FC 180'!$B169,'C. a Pagar'!$C$7:$C$1048576,'FC 180'!AO$5)</f>
        <v>0</v>
      </c>
      <c r="AP169" s="174">
        <f>SUMIFS('C. a Pagar'!$G$7:$G$1048576,'C. a Pagar'!$D$7:$D$1048576,'FC 180'!$B169,'C. a Pagar'!$C$7:$C$1048576,'FC 180'!AP$5)</f>
        <v>0</v>
      </c>
      <c r="AQ169" s="174">
        <f>SUMIFS('C. a Pagar'!$G$7:$G$1048576,'C. a Pagar'!$D$7:$D$1048576,'FC 180'!$B169,'C. a Pagar'!$C$7:$C$1048576,'FC 180'!AQ$5)</f>
        <v>0</v>
      </c>
      <c r="AR169" s="174">
        <f>SUMIFS('C. a Pagar'!$G$7:$G$1048576,'C. a Pagar'!$D$7:$D$1048576,'FC 180'!$B169,'C. a Pagar'!$C$7:$C$1048576,'FC 180'!AR$5)</f>
        <v>0</v>
      </c>
      <c r="AS169" s="174">
        <f>SUMIFS('C. a Pagar'!$G$7:$G$1048576,'C. a Pagar'!$D$7:$D$1048576,'FC 180'!$B169,'C. a Pagar'!$C$7:$C$1048576,'FC 180'!AS$5)</f>
        <v>0</v>
      </c>
      <c r="AT169" s="174">
        <f>SUMIFS('C. a Pagar'!$G$7:$G$1048576,'C. a Pagar'!$D$7:$D$1048576,'FC 180'!$B169,'C. a Pagar'!$C$7:$C$1048576,'FC 180'!AT$5)</f>
        <v>0</v>
      </c>
      <c r="AU169" s="174">
        <f>SUMIFS('C. a Pagar'!$G$7:$G$1048576,'C. a Pagar'!$D$7:$D$1048576,'FC 180'!$B169,'C. a Pagar'!$C$7:$C$1048576,'FC 180'!AU$5)</f>
        <v>0</v>
      </c>
      <c r="AV169" s="174">
        <f>SUMIFS('C. a Pagar'!$G$7:$G$1048576,'C. a Pagar'!$D$7:$D$1048576,'FC 180'!$B169,'C. a Pagar'!$C$7:$C$1048576,'FC 180'!AV$5)</f>
        <v>0</v>
      </c>
      <c r="AW169" s="174">
        <f>SUMIFS('C. a Pagar'!$G$7:$G$1048576,'C. a Pagar'!$D$7:$D$1048576,'FC 180'!$B169,'C. a Pagar'!$C$7:$C$1048576,'FC 180'!AW$5)</f>
        <v>0</v>
      </c>
      <c r="AX169" s="174">
        <f>SUMIFS('C. a Pagar'!$G$7:$G$1048576,'C. a Pagar'!$D$7:$D$1048576,'FC 180'!$B169,'C. a Pagar'!$C$7:$C$1048576,'FC 180'!AX$5)</f>
        <v>0</v>
      </c>
      <c r="AY169" s="174">
        <f>SUMIFS('C. a Pagar'!$G$7:$G$1048576,'C. a Pagar'!$D$7:$D$1048576,'FC 180'!$B169,'C. a Pagar'!$C$7:$C$1048576,'FC 180'!AY$5)</f>
        <v>0</v>
      </c>
      <c r="AZ169" s="174">
        <f>SUMIFS('C. a Pagar'!$G$7:$G$1048576,'C. a Pagar'!$D$7:$D$1048576,'FC 180'!$B169,'C. a Pagar'!$C$7:$C$1048576,'FC 180'!AZ$5)</f>
        <v>0</v>
      </c>
      <c r="BA169" s="174">
        <f>SUMIFS('C. a Pagar'!$G$7:$G$1048576,'C. a Pagar'!$D$7:$D$1048576,'FC 180'!$B169,'C. a Pagar'!$C$7:$C$1048576,'FC 180'!BA$5)</f>
        <v>0</v>
      </c>
      <c r="BB169" s="174">
        <f>SUMIFS('C. a Pagar'!$G$7:$G$1048576,'C. a Pagar'!$D$7:$D$1048576,'FC 180'!$B169,'C. a Pagar'!$C$7:$C$1048576,'FC 180'!BB$5)</f>
        <v>0</v>
      </c>
      <c r="BC169" s="174">
        <f>SUMIFS('C. a Pagar'!$G$7:$G$1048576,'C. a Pagar'!$D$7:$D$1048576,'FC 180'!$B169,'C. a Pagar'!$C$7:$C$1048576,'FC 180'!BC$5)</f>
        <v>0</v>
      </c>
      <c r="BD169" s="174">
        <f>SUMIFS('C. a Pagar'!$G$7:$G$1048576,'C. a Pagar'!$D$7:$D$1048576,'FC 180'!$B169,'C. a Pagar'!$C$7:$C$1048576,'FC 180'!BD$5)</f>
        <v>0</v>
      </c>
      <c r="BE169" s="174">
        <f>SUMIFS('C. a Pagar'!$G$7:$G$1048576,'C. a Pagar'!$D$7:$D$1048576,'FC 180'!$B169,'C. a Pagar'!$C$7:$C$1048576,'FC 180'!BE$5)</f>
        <v>0</v>
      </c>
      <c r="BF169" s="174">
        <f>SUMIFS('C. a Pagar'!$G$7:$G$1048576,'C. a Pagar'!$D$7:$D$1048576,'FC 180'!$B169,'C. a Pagar'!$C$7:$C$1048576,'FC 180'!BF$5)</f>
        <v>0</v>
      </c>
      <c r="BG169" s="174">
        <f>SUMIFS('C. a Pagar'!$G$7:$G$1048576,'C. a Pagar'!$D$7:$D$1048576,'FC 180'!$B169,'C. a Pagar'!$C$7:$C$1048576,'FC 180'!BG$5)</f>
        <v>0</v>
      </c>
      <c r="BH169" s="174">
        <f>SUMIFS('C. a Pagar'!$G$7:$G$1048576,'C. a Pagar'!$D$7:$D$1048576,'FC 180'!$B169,'C. a Pagar'!$C$7:$C$1048576,'FC 180'!BH$5)</f>
        <v>0</v>
      </c>
      <c r="BI169" s="174">
        <f>SUMIFS('C. a Pagar'!$G$7:$G$1048576,'C. a Pagar'!$D$7:$D$1048576,'FC 180'!$B169,'C. a Pagar'!$C$7:$C$1048576,'FC 180'!BI$5)</f>
        <v>0</v>
      </c>
      <c r="BJ169" s="174">
        <f>SUMIFS('C. a Pagar'!$G$7:$G$1048576,'C. a Pagar'!$D$7:$D$1048576,'FC 180'!$B169,'C. a Pagar'!$C$7:$C$1048576,'FC 180'!BJ$5)</f>
        <v>0</v>
      </c>
      <c r="BK169" s="174">
        <f>SUMIFS('C. a Pagar'!$G$7:$G$1048576,'C. a Pagar'!$D$7:$D$1048576,'FC 180'!$B169,'C. a Pagar'!$C$7:$C$1048576,'FC 180'!BK$5)</f>
        <v>0</v>
      </c>
      <c r="BL169" s="174">
        <f>SUMIFS('C. a Pagar'!$G$7:$G$1048576,'C. a Pagar'!$D$7:$D$1048576,'FC 180'!$B169,'C. a Pagar'!$C$7:$C$1048576,'FC 180'!BL$5)</f>
        <v>0</v>
      </c>
      <c r="BM169" s="174">
        <f>SUMIFS('C. a Pagar'!$G$7:$G$1048576,'C. a Pagar'!$D$7:$D$1048576,'FC 180'!$B169,'C. a Pagar'!$C$7:$C$1048576,'FC 180'!BM$5)</f>
        <v>0</v>
      </c>
      <c r="BN169" s="174">
        <f>SUMIFS('C. a Pagar'!$G$7:$G$1048576,'C. a Pagar'!$D$7:$D$1048576,'FC 180'!$B169,'C. a Pagar'!$C$7:$C$1048576,'FC 180'!BN$5)</f>
        <v>0</v>
      </c>
      <c r="BO169" s="175">
        <f t="shared" si="213"/>
        <v>0</v>
      </c>
      <c r="BP169" s="174"/>
      <c r="BQ169" s="174"/>
      <c r="BR169" s="174"/>
      <c r="BS169" s="174"/>
      <c r="BT169" s="174"/>
      <c r="BU169" s="174"/>
      <c r="BV169" s="174"/>
      <c r="BW169" s="174"/>
      <c r="BX169" s="174"/>
      <c r="BY169" s="174"/>
      <c r="BZ169" s="174"/>
      <c r="CA169" s="174"/>
      <c r="CB169" s="174"/>
      <c r="CC169" s="174"/>
      <c r="CD169" s="174"/>
      <c r="CE169" s="174"/>
      <c r="CF169" s="174"/>
      <c r="CG169" s="174"/>
      <c r="CH169" s="174"/>
      <c r="CI169" s="174"/>
      <c r="CJ169" s="174"/>
      <c r="CK169" s="174"/>
      <c r="CL169" s="174"/>
      <c r="CM169" s="174"/>
      <c r="CN169" s="174"/>
      <c r="CO169" s="174"/>
      <c r="CP169" s="174"/>
      <c r="CQ169" s="174"/>
      <c r="CR169" s="174"/>
      <c r="CS169" s="174"/>
      <c r="CT169" s="174"/>
      <c r="CU169" s="175">
        <f t="shared" si="214"/>
        <v>0</v>
      </c>
      <c r="CV169" s="174"/>
      <c r="CW169" s="174"/>
      <c r="CX169" s="174"/>
      <c r="CY169" s="174"/>
      <c r="CZ169" s="174"/>
      <c r="DA169" s="174"/>
      <c r="DB169" s="174"/>
      <c r="DC169" s="174"/>
      <c r="DD169" s="174"/>
      <c r="DE169" s="174"/>
      <c r="DF169" s="174"/>
      <c r="DG169" s="174"/>
      <c r="DH169" s="174"/>
      <c r="DI169" s="174"/>
      <c r="DJ169" s="174"/>
      <c r="DK169" s="174"/>
      <c r="DL169" s="174"/>
      <c r="DM169" s="174"/>
      <c r="DN169" s="174"/>
      <c r="DO169" s="174"/>
      <c r="DP169" s="174"/>
      <c r="DQ169" s="174"/>
      <c r="DR169" s="174"/>
      <c r="DS169" s="174"/>
      <c r="DT169" s="174"/>
      <c r="DU169" s="174"/>
      <c r="DV169" s="174"/>
      <c r="DW169" s="174"/>
      <c r="DX169" s="174"/>
      <c r="DY169" s="174"/>
      <c r="DZ169" s="174"/>
      <c r="EA169" s="175">
        <f t="shared" si="215"/>
        <v>0</v>
      </c>
      <c r="EB169" s="174"/>
      <c r="EC169" s="174"/>
      <c r="ED169" s="174"/>
      <c r="EE169" s="174"/>
      <c r="EF169" s="174"/>
      <c r="EG169" s="174"/>
      <c r="EH169" s="174"/>
      <c r="EI169" s="174"/>
      <c r="EJ169" s="174"/>
      <c r="EK169" s="174"/>
      <c r="EL169" s="174"/>
      <c r="EM169" s="174"/>
      <c r="EN169" s="174"/>
      <c r="EO169" s="174"/>
      <c r="EP169" s="174"/>
      <c r="EQ169" s="174"/>
      <c r="ER169" s="174"/>
      <c r="ES169" s="174"/>
      <c r="ET169" s="174"/>
      <c r="EU169" s="174"/>
      <c r="EV169" s="174"/>
      <c r="EW169" s="174"/>
      <c r="EX169" s="174"/>
      <c r="EY169" s="174"/>
      <c r="EZ169" s="174"/>
      <c r="FA169" s="174"/>
      <c r="FB169" s="174"/>
      <c r="FC169" s="174"/>
      <c r="FD169" s="175">
        <f t="shared" si="216"/>
        <v>0</v>
      </c>
      <c r="FE169" s="174"/>
      <c r="FF169" s="174"/>
      <c r="FG169" s="174"/>
      <c r="FH169" s="174"/>
      <c r="FI169" s="174"/>
      <c r="FJ169" s="174"/>
      <c r="FK169" s="174"/>
      <c r="FL169" s="174"/>
      <c r="FM169" s="174"/>
      <c r="FN169" s="174"/>
      <c r="FO169" s="174"/>
      <c r="FP169" s="174"/>
      <c r="FQ169" s="174"/>
      <c r="FR169" s="174"/>
      <c r="FS169" s="174"/>
      <c r="FT169" s="174"/>
      <c r="FU169" s="174"/>
      <c r="FV169" s="174"/>
      <c r="FW169" s="174"/>
      <c r="FX169" s="174"/>
      <c r="FY169" s="174"/>
      <c r="FZ169" s="174"/>
      <c r="GA169" s="174"/>
      <c r="GB169" s="174"/>
      <c r="GC169" s="174"/>
      <c r="GD169" s="174"/>
      <c r="GE169" s="174"/>
      <c r="GF169" s="174"/>
      <c r="GG169" s="174"/>
      <c r="GH169" s="174"/>
      <c r="GI169" s="174"/>
      <c r="GJ169" s="175">
        <f t="shared" si="217"/>
        <v>0</v>
      </c>
      <c r="GK169" s="174"/>
      <c r="GL169" s="174"/>
      <c r="GM169" s="174"/>
      <c r="GN169" s="174"/>
      <c r="GO169" s="174"/>
      <c r="GP169" s="174"/>
      <c r="GQ169" s="174"/>
      <c r="GR169" s="174"/>
      <c r="GS169" s="174"/>
      <c r="GT169" s="174"/>
      <c r="GU169" s="174"/>
      <c r="GV169" s="174"/>
      <c r="GW169" s="174"/>
      <c r="GX169" s="174"/>
      <c r="GY169" s="174"/>
      <c r="GZ169" s="174"/>
      <c r="HA169" s="174"/>
      <c r="HB169" s="174"/>
      <c r="HC169" s="174"/>
      <c r="HD169" s="174"/>
      <c r="HE169" s="174"/>
      <c r="HF169" s="174"/>
      <c r="HG169" s="174"/>
      <c r="HH169" s="174"/>
      <c r="HI169" s="174"/>
      <c r="HJ169" s="174"/>
      <c r="HK169" s="174"/>
      <c r="HL169" s="174"/>
      <c r="HM169" s="174"/>
      <c r="HN169" s="174"/>
    </row>
    <row r="170" spans="1:222" ht="16.5" hidden="1" outlineLevel="1" thickBot="1" x14ac:dyDescent="0.3">
      <c r="A170" s="53">
        <v>165</v>
      </c>
      <c r="B170" s="222" t="str">
        <f>VLOOKUP(A170,Config!$A$8:$B$176,2,0)</f>
        <v>PROCESSOS TRABALHISTAS</v>
      </c>
      <c r="C170" s="268"/>
      <c r="D170" s="61"/>
      <c r="E170" s="174">
        <f>SUMIFS('C. a Pagar'!$G$7:$G$1048576,'C. a Pagar'!$D$7:$D$1048576,'FC 180'!$B170,'C. a Pagar'!$C$7:$C$1048576,'FC 180'!E$5)</f>
        <v>0</v>
      </c>
      <c r="F170" s="174">
        <f>SUMIFS('C. a Pagar'!$G$7:$G$1048576,'C. a Pagar'!$D$7:$D$1048576,'FC 180'!$B170,'C. a Pagar'!$C$7:$C$1048576,'FC 180'!F$5)</f>
        <v>0</v>
      </c>
      <c r="G170" s="174">
        <f>SUMIFS('C. a Pagar'!$G$7:$G$1048576,'C. a Pagar'!$D$7:$D$1048576,'FC 180'!$B170,'C. a Pagar'!$C$7:$C$1048576,'FC 180'!G$5)</f>
        <v>0</v>
      </c>
      <c r="H170" s="174">
        <f>SUMIFS('C. a Pagar'!$G$7:$G$1048576,'C. a Pagar'!$D$7:$D$1048576,'FC 180'!$B170,'C. a Pagar'!$C$7:$C$1048576,'FC 180'!H$5)</f>
        <v>0</v>
      </c>
      <c r="I170" s="174">
        <f>SUMIFS('C. a Pagar'!$G$7:$G$1048576,'C. a Pagar'!$D$7:$D$1048576,'FC 180'!$B170,'C. a Pagar'!$C$7:$C$1048576,'FC 180'!I$5)</f>
        <v>0</v>
      </c>
      <c r="J170" s="174">
        <f>SUMIFS('C. a Pagar'!$G$7:$G$1048576,'C. a Pagar'!$D$7:$D$1048576,'FC 180'!$B170,'C. a Pagar'!$C$7:$C$1048576,'FC 180'!J$5)</f>
        <v>0</v>
      </c>
      <c r="K170" s="174">
        <f>SUMIFS('C. a Pagar'!$G$7:$G$1048576,'C. a Pagar'!$D$7:$D$1048576,'FC 180'!$B170,'C. a Pagar'!$C$7:$C$1048576,'FC 180'!K$5)</f>
        <v>0</v>
      </c>
      <c r="L170" s="174">
        <f>SUMIFS('C. a Pagar'!$G$7:$G$1048576,'C. a Pagar'!$D$7:$D$1048576,'FC 180'!$B170,'C. a Pagar'!$C$7:$C$1048576,'FC 180'!L$5)</f>
        <v>0</v>
      </c>
      <c r="M170" s="174">
        <f>SUMIFS('C. a Pagar'!$G$7:$G$1048576,'C. a Pagar'!$D$7:$D$1048576,'FC 180'!$B170,'C. a Pagar'!$C$7:$C$1048576,'FC 180'!M$5)</f>
        <v>0</v>
      </c>
      <c r="N170" s="174">
        <f>SUMIFS('C. a Pagar'!$G$7:$G$1048576,'C. a Pagar'!$D$7:$D$1048576,'FC 180'!$B170,'C. a Pagar'!$C$7:$C$1048576,'FC 180'!N$5)</f>
        <v>0</v>
      </c>
      <c r="O170" s="174">
        <f>SUMIFS('C. a Pagar'!$G$7:$G$1048576,'C. a Pagar'!$D$7:$D$1048576,'FC 180'!$B170,'C. a Pagar'!$C$7:$C$1048576,'FC 180'!O$5)</f>
        <v>0</v>
      </c>
      <c r="P170" s="174">
        <f>SUMIFS('C. a Pagar'!$G$7:$G$1048576,'C. a Pagar'!$D$7:$D$1048576,'FC 180'!$B170,'C. a Pagar'!$C$7:$C$1048576,'FC 180'!P$5)</f>
        <v>0</v>
      </c>
      <c r="Q170" s="174">
        <f>SUMIFS('C. a Pagar'!$G$7:$G$1048576,'C. a Pagar'!$D$7:$D$1048576,'FC 180'!$B170,'C. a Pagar'!$C$7:$C$1048576,'FC 180'!Q$5)</f>
        <v>0</v>
      </c>
      <c r="R170" s="174">
        <f>SUMIFS('C. a Pagar'!$G$7:$G$1048576,'C. a Pagar'!$D$7:$D$1048576,'FC 180'!$B170,'C. a Pagar'!$C$7:$C$1048576,'FC 180'!R$5)</f>
        <v>0</v>
      </c>
      <c r="S170" s="174">
        <f>SUMIFS('C. a Pagar'!$G$7:$G$1048576,'C. a Pagar'!$D$7:$D$1048576,'FC 180'!$B170,'C. a Pagar'!$C$7:$C$1048576,'FC 180'!S$5)</f>
        <v>0</v>
      </c>
      <c r="T170" s="174">
        <f>SUMIFS('C. a Pagar'!$G$7:$G$1048576,'C. a Pagar'!$D$7:$D$1048576,'FC 180'!$B170,'C. a Pagar'!$C$7:$C$1048576,'FC 180'!T$5)</f>
        <v>0</v>
      </c>
      <c r="U170" s="174">
        <f>SUMIFS('C. a Pagar'!$G$7:$G$1048576,'C. a Pagar'!$D$7:$D$1048576,'FC 180'!$B170,'C. a Pagar'!$C$7:$C$1048576,'FC 180'!U$5)</f>
        <v>0</v>
      </c>
      <c r="V170" s="174">
        <f>SUMIFS('C. a Pagar'!$G$7:$G$1048576,'C. a Pagar'!$D$7:$D$1048576,'FC 180'!$B170,'C. a Pagar'!$C$7:$C$1048576,'FC 180'!V$5)</f>
        <v>0</v>
      </c>
      <c r="W170" s="174">
        <f>SUMIFS('C. a Pagar'!$G$7:$G$1048576,'C. a Pagar'!$D$7:$D$1048576,'FC 180'!$B170,'C. a Pagar'!$C$7:$C$1048576,'FC 180'!W$5)</f>
        <v>0</v>
      </c>
      <c r="X170" s="174">
        <f>SUMIFS('C. a Pagar'!$G$7:$G$1048576,'C. a Pagar'!$D$7:$D$1048576,'FC 180'!$B170,'C. a Pagar'!$C$7:$C$1048576,'FC 180'!X$5)</f>
        <v>0</v>
      </c>
      <c r="Y170" s="174">
        <f>SUMIFS('C. a Pagar'!$G$7:$G$1048576,'C. a Pagar'!$D$7:$D$1048576,'FC 180'!$B170,'C. a Pagar'!$C$7:$C$1048576,'FC 180'!Y$5)</f>
        <v>0</v>
      </c>
      <c r="Z170" s="174">
        <f>SUMIFS('C. a Pagar'!$G$7:$G$1048576,'C. a Pagar'!$D$7:$D$1048576,'FC 180'!$B170,'C. a Pagar'!$C$7:$C$1048576,'FC 180'!Z$5)</f>
        <v>0</v>
      </c>
      <c r="AA170" s="174">
        <f>SUMIFS('C. a Pagar'!$G$7:$G$1048576,'C. a Pagar'!$D$7:$D$1048576,'FC 180'!$B170,'C. a Pagar'!$C$7:$C$1048576,'FC 180'!AA$5)</f>
        <v>0</v>
      </c>
      <c r="AB170" s="174">
        <f>SUMIFS('C. a Pagar'!$G$7:$G$1048576,'C. a Pagar'!$D$7:$D$1048576,'FC 180'!$B170,'C. a Pagar'!$C$7:$C$1048576,'FC 180'!AB$5)</f>
        <v>0</v>
      </c>
      <c r="AC170" s="174">
        <f>SUMIFS('C. a Pagar'!$G$7:$G$1048576,'C. a Pagar'!$D$7:$D$1048576,'FC 180'!$B170,'C. a Pagar'!$C$7:$C$1048576,'FC 180'!AC$5)</f>
        <v>0</v>
      </c>
      <c r="AD170" s="174">
        <f>SUMIFS('C. a Pagar'!$G$7:$G$1048576,'C. a Pagar'!$D$7:$D$1048576,'FC 180'!$B170,'C. a Pagar'!$C$7:$C$1048576,'FC 180'!AD$5)</f>
        <v>0</v>
      </c>
      <c r="AE170" s="174">
        <f>SUMIFS('C. a Pagar'!$G$7:$G$1048576,'C. a Pagar'!$D$7:$D$1048576,'FC 180'!$B170,'C. a Pagar'!$C$7:$C$1048576,'FC 180'!AE$5)</f>
        <v>0</v>
      </c>
      <c r="AF170" s="174">
        <f>SUMIFS('C. a Pagar'!$G$7:$G$1048576,'C. a Pagar'!$D$7:$D$1048576,'FC 180'!$B170,'C. a Pagar'!$C$7:$C$1048576,'FC 180'!AF$5)</f>
        <v>0</v>
      </c>
      <c r="AG170" s="174">
        <f>SUMIFS('C. a Pagar'!$G$7:$G$1048576,'C. a Pagar'!$D$7:$D$1048576,'FC 180'!$B170,'C. a Pagar'!$C$7:$C$1048576,'FC 180'!AG$5)</f>
        <v>0</v>
      </c>
      <c r="AH170" s="174">
        <f>SUMIFS('C. a Pagar'!$G$7:$G$1048576,'C. a Pagar'!$D$7:$D$1048576,'FC 180'!$B170,'C. a Pagar'!$C$7:$C$1048576,'FC 180'!AH$5)</f>
        <v>0</v>
      </c>
      <c r="AI170" s="174">
        <f>SUMIFS('C. a Pagar'!$G$7:$G$1048576,'C. a Pagar'!$D$7:$D$1048576,'FC 180'!$B170,'C. a Pagar'!$C$7:$C$1048576,'FC 180'!AI$5)</f>
        <v>0</v>
      </c>
      <c r="AJ170" s="175">
        <f t="shared" si="212"/>
        <v>0</v>
      </c>
      <c r="AK170" s="174">
        <f>SUMIFS('C. a Pagar'!$G$7:$G$1048576,'C. a Pagar'!$D$7:$D$1048576,'FC 180'!$B170,'C. a Pagar'!$C$7:$C$1048576,'FC 180'!AK$5)</f>
        <v>0</v>
      </c>
      <c r="AL170" s="174">
        <f>SUMIFS('C. a Pagar'!$G$7:$G$1048576,'C. a Pagar'!$D$7:$D$1048576,'FC 180'!$B170,'C. a Pagar'!$C$7:$C$1048576,'FC 180'!AL$5)</f>
        <v>0</v>
      </c>
      <c r="AM170" s="174">
        <f>SUMIFS('C. a Pagar'!$G$7:$G$1048576,'C. a Pagar'!$D$7:$D$1048576,'FC 180'!$B170,'C. a Pagar'!$C$7:$C$1048576,'FC 180'!AM$5)</f>
        <v>0</v>
      </c>
      <c r="AN170" s="174">
        <f>SUMIFS('C. a Pagar'!$G$7:$G$1048576,'C. a Pagar'!$D$7:$D$1048576,'FC 180'!$B170,'C. a Pagar'!$C$7:$C$1048576,'FC 180'!AN$5)</f>
        <v>0</v>
      </c>
      <c r="AO170" s="174">
        <f>SUMIFS('C. a Pagar'!$G$7:$G$1048576,'C. a Pagar'!$D$7:$D$1048576,'FC 180'!$B170,'C. a Pagar'!$C$7:$C$1048576,'FC 180'!AO$5)</f>
        <v>0</v>
      </c>
      <c r="AP170" s="174">
        <f>SUMIFS('C. a Pagar'!$G$7:$G$1048576,'C. a Pagar'!$D$7:$D$1048576,'FC 180'!$B170,'C. a Pagar'!$C$7:$C$1048576,'FC 180'!AP$5)</f>
        <v>0</v>
      </c>
      <c r="AQ170" s="174">
        <f>SUMIFS('C. a Pagar'!$G$7:$G$1048576,'C. a Pagar'!$D$7:$D$1048576,'FC 180'!$B170,'C. a Pagar'!$C$7:$C$1048576,'FC 180'!AQ$5)</f>
        <v>0</v>
      </c>
      <c r="AR170" s="174">
        <f>SUMIFS('C. a Pagar'!$G$7:$G$1048576,'C. a Pagar'!$D$7:$D$1048576,'FC 180'!$B170,'C. a Pagar'!$C$7:$C$1048576,'FC 180'!AR$5)</f>
        <v>0</v>
      </c>
      <c r="AS170" s="174">
        <f>SUMIFS('C. a Pagar'!$G$7:$G$1048576,'C. a Pagar'!$D$7:$D$1048576,'FC 180'!$B170,'C. a Pagar'!$C$7:$C$1048576,'FC 180'!AS$5)</f>
        <v>0</v>
      </c>
      <c r="AT170" s="174">
        <f>SUMIFS('C. a Pagar'!$G$7:$G$1048576,'C. a Pagar'!$D$7:$D$1048576,'FC 180'!$B170,'C. a Pagar'!$C$7:$C$1048576,'FC 180'!AT$5)</f>
        <v>0</v>
      </c>
      <c r="AU170" s="174">
        <f>SUMIFS('C. a Pagar'!$G$7:$G$1048576,'C. a Pagar'!$D$7:$D$1048576,'FC 180'!$B170,'C. a Pagar'!$C$7:$C$1048576,'FC 180'!AU$5)</f>
        <v>0</v>
      </c>
      <c r="AV170" s="174">
        <f>SUMIFS('C. a Pagar'!$G$7:$G$1048576,'C. a Pagar'!$D$7:$D$1048576,'FC 180'!$B170,'C. a Pagar'!$C$7:$C$1048576,'FC 180'!AV$5)</f>
        <v>0</v>
      </c>
      <c r="AW170" s="174">
        <f>SUMIFS('C. a Pagar'!$G$7:$G$1048576,'C. a Pagar'!$D$7:$D$1048576,'FC 180'!$B170,'C. a Pagar'!$C$7:$C$1048576,'FC 180'!AW$5)</f>
        <v>0</v>
      </c>
      <c r="AX170" s="174">
        <f>SUMIFS('C. a Pagar'!$G$7:$G$1048576,'C. a Pagar'!$D$7:$D$1048576,'FC 180'!$B170,'C. a Pagar'!$C$7:$C$1048576,'FC 180'!AX$5)</f>
        <v>0</v>
      </c>
      <c r="AY170" s="174">
        <f>SUMIFS('C. a Pagar'!$G$7:$G$1048576,'C. a Pagar'!$D$7:$D$1048576,'FC 180'!$B170,'C. a Pagar'!$C$7:$C$1048576,'FC 180'!AY$5)</f>
        <v>0</v>
      </c>
      <c r="AZ170" s="174">
        <f>SUMIFS('C. a Pagar'!$G$7:$G$1048576,'C. a Pagar'!$D$7:$D$1048576,'FC 180'!$B170,'C. a Pagar'!$C$7:$C$1048576,'FC 180'!AZ$5)</f>
        <v>0</v>
      </c>
      <c r="BA170" s="174">
        <f>SUMIFS('C. a Pagar'!$G$7:$G$1048576,'C. a Pagar'!$D$7:$D$1048576,'FC 180'!$B170,'C. a Pagar'!$C$7:$C$1048576,'FC 180'!BA$5)</f>
        <v>0</v>
      </c>
      <c r="BB170" s="174">
        <f>SUMIFS('C. a Pagar'!$G$7:$G$1048576,'C. a Pagar'!$D$7:$D$1048576,'FC 180'!$B170,'C. a Pagar'!$C$7:$C$1048576,'FC 180'!BB$5)</f>
        <v>0</v>
      </c>
      <c r="BC170" s="174">
        <f>SUMIFS('C. a Pagar'!$G$7:$G$1048576,'C. a Pagar'!$D$7:$D$1048576,'FC 180'!$B170,'C. a Pagar'!$C$7:$C$1048576,'FC 180'!BC$5)</f>
        <v>0</v>
      </c>
      <c r="BD170" s="174">
        <f>SUMIFS('C. a Pagar'!$G$7:$G$1048576,'C. a Pagar'!$D$7:$D$1048576,'FC 180'!$B170,'C. a Pagar'!$C$7:$C$1048576,'FC 180'!BD$5)</f>
        <v>0</v>
      </c>
      <c r="BE170" s="174">
        <f>SUMIFS('C. a Pagar'!$G$7:$G$1048576,'C. a Pagar'!$D$7:$D$1048576,'FC 180'!$B170,'C. a Pagar'!$C$7:$C$1048576,'FC 180'!BE$5)</f>
        <v>0</v>
      </c>
      <c r="BF170" s="174">
        <f>SUMIFS('C. a Pagar'!$G$7:$G$1048576,'C. a Pagar'!$D$7:$D$1048576,'FC 180'!$B170,'C. a Pagar'!$C$7:$C$1048576,'FC 180'!BF$5)</f>
        <v>0</v>
      </c>
      <c r="BG170" s="174">
        <f>SUMIFS('C. a Pagar'!$G$7:$G$1048576,'C. a Pagar'!$D$7:$D$1048576,'FC 180'!$B170,'C. a Pagar'!$C$7:$C$1048576,'FC 180'!BG$5)</f>
        <v>0</v>
      </c>
      <c r="BH170" s="174">
        <f>SUMIFS('C. a Pagar'!$G$7:$G$1048576,'C. a Pagar'!$D$7:$D$1048576,'FC 180'!$B170,'C. a Pagar'!$C$7:$C$1048576,'FC 180'!BH$5)</f>
        <v>0</v>
      </c>
      <c r="BI170" s="174">
        <f>SUMIFS('C. a Pagar'!$G$7:$G$1048576,'C. a Pagar'!$D$7:$D$1048576,'FC 180'!$B170,'C. a Pagar'!$C$7:$C$1048576,'FC 180'!BI$5)</f>
        <v>0</v>
      </c>
      <c r="BJ170" s="174">
        <f>SUMIFS('C. a Pagar'!$G$7:$G$1048576,'C. a Pagar'!$D$7:$D$1048576,'FC 180'!$B170,'C. a Pagar'!$C$7:$C$1048576,'FC 180'!BJ$5)</f>
        <v>0</v>
      </c>
      <c r="BK170" s="174">
        <f>SUMIFS('C. a Pagar'!$G$7:$G$1048576,'C. a Pagar'!$D$7:$D$1048576,'FC 180'!$B170,'C. a Pagar'!$C$7:$C$1048576,'FC 180'!BK$5)</f>
        <v>0</v>
      </c>
      <c r="BL170" s="174">
        <f>SUMIFS('C. a Pagar'!$G$7:$G$1048576,'C. a Pagar'!$D$7:$D$1048576,'FC 180'!$B170,'C. a Pagar'!$C$7:$C$1048576,'FC 180'!BL$5)</f>
        <v>0</v>
      </c>
      <c r="BM170" s="174">
        <f>SUMIFS('C. a Pagar'!$G$7:$G$1048576,'C. a Pagar'!$D$7:$D$1048576,'FC 180'!$B170,'C. a Pagar'!$C$7:$C$1048576,'FC 180'!BM$5)</f>
        <v>0</v>
      </c>
      <c r="BN170" s="174">
        <f>SUMIFS('C. a Pagar'!$G$7:$G$1048576,'C. a Pagar'!$D$7:$D$1048576,'FC 180'!$B170,'C. a Pagar'!$C$7:$C$1048576,'FC 180'!BN$5)</f>
        <v>0</v>
      </c>
      <c r="BO170" s="177">
        <f t="shared" si="213"/>
        <v>0</v>
      </c>
      <c r="BP170" s="174"/>
      <c r="BQ170" s="174"/>
      <c r="BR170" s="174"/>
      <c r="BS170" s="174"/>
      <c r="BT170" s="174"/>
      <c r="BU170" s="174"/>
      <c r="BV170" s="174"/>
      <c r="BW170" s="174"/>
      <c r="BX170" s="174"/>
      <c r="BY170" s="174"/>
      <c r="BZ170" s="174"/>
      <c r="CA170" s="174"/>
      <c r="CB170" s="174"/>
      <c r="CC170" s="174"/>
      <c r="CD170" s="174"/>
      <c r="CE170" s="174"/>
      <c r="CF170" s="174"/>
      <c r="CG170" s="174"/>
      <c r="CH170" s="174"/>
      <c r="CI170" s="174"/>
      <c r="CJ170" s="174"/>
      <c r="CK170" s="174"/>
      <c r="CL170" s="174"/>
      <c r="CM170" s="174"/>
      <c r="CN170" s="174"/>
      <c r="CO170" s="174"/>
      <c r="CP170" s="174"/>
      <c r="CQ170" s="174"/>
      <c r="CR170" s="174"/>
      <c r="CS170" s="174"/>
      <c r="CT170" s="174"/>
      <c r="CU170" s="177">
        <f t="shared" si="214"/>
        <v>0</v>
      </c>
      <c r="CV170" s="174"/>
      <c r="CW170" s="174"/>
      <c r="CX170" s="174"/>
      <c r="CY170" s="174"/>
      <c r="CZ170" s="174"/>
      <c r="DA170" s="174"/>
      <c r="DB170" s="174"/>
      <c r="DC170" s="174"/>
      <c r="DD170" s="174"/>
      <c r="DE170" s="174"/>
      <c r="DF170" s="174"/>
      <c r="DG170" s="174"/>
      <c r="DH170" s="174"/>
      <c r="DI170" s="174"/>
      <c r="DJ170" s="174"/>
      <c r="DK170" s="174"/>
      <c r="DL170" s="174"/>
      <c r="DM170" s="174"/>
      <c r="DN170" s="174"/>
      <c r="DO170" s="174"/>
      <c r="DP170" s="174"/>
      <c r="DQ170" s="174"/>
      <c r="DR170" s="174"/>
      <c r="DS170" s="174"/>
      <c r="DT170" s="174"/>
      <c r="DU170" s="174"/>
      <c r="DV170" s="174"/>
      <c r="DW170" s="174"/>
      <c r="DX170" s="174"/>
      <c r="DY170" s="174"/>
      <c r="DZ170" s="174"/>
      <c r="EA170" s="177">
        <f t="shared" si="215"/>
        <v>0</v>
      </c>
      <c r="EB170" s="174"/>
      <c r="EC170" s="174"/>
      <c r="ED170" s="174"/>
      <c r="EE170" s="174"/>
      <c r="EF170" s="174"/>
      <c r="EG170" s="174"/>
      <c r="EH170" s="174"/>
      <c r="EI170" s="174"/>
      <c r="EJ170" s="174"/>
      <c r="EK170" s="174"/>
      <c r="EL170" s="174"/>
      <c r="EM170" s="174"/>
      <c r="EN170" s="174"/>
      <c r="EO170" s="174"/>
      <c r="EP170" s="174"/>
      <c r="EQ170" s="174"/>
      <c r="ER170" s="174"/>
      <c r="ES170" s="174"/>
      <c r="ET170" s="174"/>
      <c r="EU170" s="174"/>
      <c r="EV170" s="174"/>
      <c r="EW170" s="174"/>
      <c r="EX170" s="174"/>
      <c r="EY170" s="174"/>
      <c r="EZ170" s="174"/>
      <c r="FA170" s="174"/>
      <c r="FB170" s="174"/>
      <c r="FC170" s="174"/>
      <c r="FD170" s="175">
        <f t="shared" si="216"/>
        <v>0</v>
      </c>
      <c r="FE170" s="174"/>
      <c r="FF170" s="174"/>
      <c r="FG170" s="174"/>
      <c r="FH170" s="174"/>
      <c r="FI170" s="174"/>
      <c r="FJ170" s="174"/>
      <c r="FK170" s="174"/>
      <c r="FL170" s="174"/>
      <c r="FM170" s="174"/>
      <c r="FN170" s="174"/>
      <c r="FO170" s="174"/>
      <c r="FP170" s="174"/>
      <c r="FQ170" s="174"/>
      <c r="FR170" s="174"/>
      <c r="FS170" s="174"/>
      <c r="FT170" s="174"/>
      <c r="FU170" s="174"/>
      <c r="FV170" s="174"/>
      <c r="FW170" s="174"/>
      <c r="FX170" s="174"/>
      <c r="FY170" s="174"/>
      <c r="FZ170" s="174"/>
      <c r="GA170" s="174"/>
      <c r="GB170" s="174"/>
      <c r="GC170" s="174"/>
      <c r="GD170" s="174"/>
      <c r="GE170" s="174"/>
      <c r="GF170" s="174"/>
      <c r="GG170" s="174"/>
      <c r="GH170" s="174"/>
      <c r="GI170" s="174"/>
      <c r="GJ170" s="177">
        <f t="shared" si="217"/>
        <v>0</v>
      </c>
      <c r="GK170" s="174"/>
      <c r="GL170" s="174"/>
      <c r="GM170" s="174"/>
      <c r="GN170" s="174"/>
      <c r="GO170" s="174"/>
      <c r="GP170" s="174"/>
      <c r="GQ170" s="174"/>
      <c r="GR170" s="174"/>
      <c r="GS170" s="174"/>
      <c r="GT170" s="174"/>
      <c r="GU170" s="174"/>
      <c r="GV170" s="174"/>
      <c r="GW170" s="174"/>
      <c r="GX170" s="174"/>
      <c r="GY170" s="174"/>
      <c r="GZ170" s="174"/>
      <c r="HA170" s="174"/>
      <c r="HB170" s="174"/>
      <c r="HC170" s="174"/>
      <c r="HD170" s="174"/>
      <c r="HE170" s="174"/>
      <c r="HF170" s="174"/>
      <c r="HG170" s="174"/>
      <c r="HH170" s="174"/>
      <c r="HI170" s="174"/>
      <c r="HJ170" s="174"/>
      <c r="HK170" s="174"/>
      <c r="HL170" s="174"/>
      <c r="HM170" s="174"/>
      <c r="HN170" s="174"/>
    </row>
    <row r="171" spans="1:222" ht="16.5" collapsed="1" thickBot="1" x14ac:dyDescent="0.3">
      <c r="A171" s="53">
        <v>166</v>
      </c>
      <c r="B171" s="274" t="s">
        <v>143</v>
      </c>
      <c r="C171" s="266"/>
      <c r="D171" s="61"/>
      <c r="E171" s="258">
        <f t="shared" ref="E171:BP171" si="218">E140-(-E141)</f>
        <v>0</v>
      </c>
      <c r="F171" s="258">
        <f t="shared" si="218"/>
        <v>0</v>
      </c>
      <c r="G171" s="258">
        <f t="shared" si="218"/>
        <v>0</v>
      </c>
      <c r="H171" s="258">
        <f t="shared" si="218"/>
        <v>0</v>
      </c>
      <c r="I171" s="258">
        <f t="shared" si="218"/>
        <v>0</v>
      </c>
      <c r="J171" s="258">
        <f t="shared" si="218"/>
        <v>0</v>
      </c>
      <c r="K171" s="258">
        <f t="shared" si="218"/>
        <v>0</v>
      </c>
      <c r="L171" s="258">
        <f t="shared" si="218"/>
        <v>0</v>
      </c>
      <c r="M171" s="258">
        <f t="shared" si="218"/>
        <v>-10000</v>
      </c>
      <c r="N171" s="258">
        <f t="shared" si="218"/>
        <v>0</v>
      </c>
      <c r="O171" s="258">
        <f t="shared" si="218"/>
        <v>0</v>
      </c>
      <c r="P171" s="258">
        <f t="shared" si="218"/>
        <v>0</v>
      </c>
      <c r="Q171" s="258">
        <f t="shared" si="218"/>
        <v>0</v>
      </c>
      <c r="R171" s="258">
        <f t="shared" si="218"/>
        <v>0</v>
      </c>
      <c r="S171" s="258">
        <f t="shared" si="218"/>
        <v>0</v>
      </c>
      <c r="T171" s="258">
        <f t="shared" si="218"/>
        <v>-44404.97</v>
      </c>
      <c r="U171" s="258">
        <f t="shared" si="218"/>
        <v>0</v>
      </c>
      <c r="V171" s="258">
        <f t="shared" si="218"/>
        <v>0</v>
      </c>
      <c r="W171" s="258">
        <f t="shared" si="218"/>
        <v>-550</v>
      </c>
      <c r="X171" s="258">
        <f t="shared" si="218"/>
        <v>-98802.510000000009</v>
      </c>
      <c r="Y171" s="258">
        <f t="shared" si="218"/>
        <v>0</v>
      </c>
      <c r="Z171" s="258">
        <f t="shared" si="218"/>
        <v>0</v>
      </c>
      <c r="AA171" s="258">
        <f t="shared" si="218"/>
        <v>-14050</v>
      </c>
      <c r="AB171" s="258">
        <f t="shared" si="218"/>
        <v>-32683.599999999999</v>
      </c>
      <c r="AC171" s="258">
        <f t="shared" si="218"/>
        <v>-24679.87</v>
      </c>
      <c r="AD171" s="258">
        <f t="shared" si="218"/>
        <v>-23032.239999999998</v>
      </c>
      <c r="AE171" s="258">
        <f t="shared" si="218"/>
        <v>-202303.26000000004</v>
      </c>
      <c r="AF171" s="258">
        <f t="shared" si="218"/>
        <v>0</v>
      </c>
      <c r="AG171" s="258">
        <f t="shared" si="218"/>
        <v>0</v>
      </c>
      <c r="AH171" s="258">
        <f t="shared" si="218"/>
        <v>-193910.44</v>
      </c>
      <c r="AI171" s="258">
        <f t="shared" si="218"/>
        <v>-12609.54</v>
      </c>
      <c r="AJ171" s="281">
        <f>AJ140-(-AJ141)</f>
        <v>-657026.43000000005</v>
      </c>
      <c r="AK171" s="258">
        <f t="shared" si="218"/>
        <v>-19589.870000000003</v>
      </c>
      <c r="AL171" s="258">
        <f t="shared" si="218"/>
        <v>-9776.01</v>
      </c>
      <c r="AM171" s="258">
        <f t="shared" si="218"/>
        <v>-703209.49</v>
      </c>
      <c r="AN171" s="258">
        <f t="shared" si="218"/>
        <v>0</v>
      </c>
      <c r="AO171" s="258">
        <f t="shared" si="218"/>
        <v>-6246.63</v>
      </c>
      <c r="AP171" s="258">
        <f t="shared" si="218"/>
        <v>-4050</v>
      </c>
      <c r="AQ171" s="258">
        <f t="shared" si="218"/>
        <v>-81127.06</v>
      </c>
      <c r="AR171" s="258">
        <f t="shared" si="218"/>
        <v>-11199.03</v>
      </c>
      <c r="AS171" s="258">
        <f t="shared" si="218"/>
        <v>-10513</v>
      </c>
      <c r="AT171" s="258">
        <f t="shared" si="218"/>
        <v>-194743.51</v>
      </c>
      <c r="AU171" s="258">
        <f t="shared" si="218"/>
        <v>0</v>
      </c>
      <c r="AV171" s="258">
        <f t="shared" si="218"/>
        <v>-85353.33</v>
      </c>
      <c r="AW171" s="258">
        <f t="shared" si="218"/>
        <v>-34906.269999999997</v>
      </c>
      <c r="AX171" s="258">
        <f t="shared" si="218"/>
        <v>-6100.79</v>
      </c>
      <c r="AY171" s="258">
        <f t="shared" si="218"/>
        <v>-53039.93</v>
      </c>
      <c r="AZ171" s="258">
        <f t="shared" si="218"/>
        <v>-9757.130000000001</v>
      </c>
      <c r="BA171" s="258">
        <f t="shared" si="218"/>
        <v>-127046.82999999999</v>
      </c>
      <c r="BB171" s="258">
        <f t="shared" si="218"/>
        <v>0</v>
      </c>
      <c r="BC171" s="258">
        <f t="shared" si="218"/>
        <v>-6246.63</v>
      </c>
      <c r="BD171" s="258">
        <f t="shared" si="218"/>
        <v>-24906.57</v>
      </c>
      <c r="BE171" s="258">
        <f t="shared" si="218"/>
        <v>-21026.89</v>
      </c>
      <c r="BF171" s="258">
        <f t="shared" si="218"/>
        <v>-51222.34</v>
      </c>
      <c r="BG171" s="258">
        <f t="shared" si="218"/>
        <v>-4181.63</v>
      </c>
      <c r="BH171" s="258">
        <f t="shared" si="218"/>
        <v>-17700</v>
      </c>
      <c r="BI171" s="258">
        <f t="shared" si="218"/>
        <v>0</v>
      </c>
      <c r="BJ171" s="258">
        <f t="shared" si="218"/>
        <v>-6246.63</v>
      </c>
      <c r="BK171" s="258">
        <f t="shared" si="218"/>
        <v>-13846.66</v>
      </c>
      <c r="BL171" s="258">
        <f t="shared" si="218"/>
        <v>-6936.22</v>
      </c>
      <c r="BM171" s="258">
        <f>BM140-(-BM141)</f>
        <v>-13367.64</v>
      </c>
      <c r="BN171" s="258">
        <f>BN140-(-BN141)</f>
        <v>-4181.63</v>
      </c>
      <c r="BO171" s="281">
        <f t="shared" si="218"/>
        <v>-1526521.7200000002</v>
      </c>
      <c r="BP171" s="258">
        <f t="shared" si="218"/>
        <v>0</v>
      </c>
      <c r="BQ171" s="258">
        <f t="shared" ref="BQ171:EB171" si="219">BQ140-(-BQ141)</f>
        <v>0</v>
      </c>
      <c r="BR171" s="258">
        <f t="shared" si="219"/>
        <v>0</v>
      </c>
      <c r="BS171" s="258">
        <f t="shared" si="219"/>
        <v>0</v>
      </c>
      <c r="BT171" s="258">
        <f t="shared" si="219"/>
        <v>0</v>
      </c>
      <c r="BU171" s="258">
        <f t="shared" si="219"/>
        <v>0</v>
      </c>
      <c r="BV171" s="258">
        <f t="shared" si="219"/>
        <v>0</v>
      </c>
      <c r="BW171" s="258">
        <f t="shared" si="219"/>
        <v>0</v>
      </c>
      <c r="BX171" s="258">
        <f t="shared" si="219"/>
        <v>0</v>
      </c>
      <c r="BY171" s="258">
        <f t="shared" si="219"/>
        <v>0</v>
      </c>
      <c r="BZ171" s="258">
        <f t="shared" si="219"/>
        <v>0</v>
      </c>
      <c r="CA171" s="258">
        <f t="shared" si="219"/>
        <v>0</v>
      </c>
      <c r="CB171" s="258">
        <f t="shared" si="219"/>
        <v>0</v>
      </c>
      <c r="CC171" s="258">
        <f t="shared" si="219"/>
        <v>0</v>
      </c>
      <c r="CD171" s="258">
        <f t="shared" si="219"/>
        <v>0</v>
      </c>
      <c r="CE171" s="258">
        <f t="shared" si="219"/>
        <v>0</v>
      </c>
      <c r="CF171" s="258">
        <f t="shared" si="219"/>
        <v>0</v>
      </c>
      <c r="CG171" s="258">
        <f t="shared" si="219"/>
        <v>0</v>
      </c>
      <c r="CH171" s="258">
        <f t="shared" si="219"/>
        <v>0</v>
      </c>
      <c r="CI171" s="258">
        <f t="shared" si="219"/>
        <v>0</v>
      </c>
      <c r="CJ171" s="258">
        <f t="shared" si="219"/>
        <v>0</v>
      </c>
      <c r="CK171" s="258">
        <f t="shared" si="219"/>
        <v>0</v>
      </c>
      <c r="CL171" s="258">
        <f t="shared" si="219"/>
        <v>0</v>
      </c>
      <c r="CM171" s="258">
        <f t="shared" si="219"/>
        <v>0</v>
      </c>
      <c r="CN171" s="258">
        <f t="shared" si="219"/>
        <v>0</v>
      </c>
      <c r="CO171" s="258">
        <f t="shared" si="219"/>
        <v>0</v>
      </c>
      <c r="CP171" s="258">
        <f t="shared" si="219"/>
        <v>0</v>
      </c>
      <c r="CQ171" s="258">
        <f t="shared" si="219"/>
        <v>0</v>
      </c>
      <c r="CR171" s="258">
        <f t="shared" si="219"/>
        <v>0</v>
      </c>
      <c r="CS171" s="258">
        <f>CS140-(-CS141)</f>
        <v>0</v>
      </c>
      <c r="CT171" s="258">
        <f>CT140-(-CT141)</f>
        <v>0</v>
      </c>
      <c r="CU171" s="281">
        <f t="shared" si="219"/>
        <v>-1544070.9900000002</v>
      </c>
      <c r="CV171" s="258">
        <f t="shared" si="219"/>
        <v>0</v>
      </c>
      <c r="CW171" s="258">
        <f t="shared" si="219"/>
        <v>0</v>
      </c>
      <c r="CX171" s="258">
        <f t="shared" si="219"/>
        <v>0</v>
      </c>
      <c r="CY171" s="258">
        <f t="shared" si="219"/>
        <v>0</v>
      </c>
      <c r="CZ171" s="258">
        <f t="shared" si="219"/>
        <v>0</v>
      </c>
      <c r="DA171" s="258">
        <f t="shared" si="219"/>
        <v>0</v>
      </c>
      <c r="DB171" s="258">
        <f t="shared" si="219"/>
        <v>0</v>
      </c>
      <c r="DC171" s="258">
        <f t="shared" si="219"/>
        <v>0</v>
      </c>
      <c r="DD171" s="258">
        <f t="shared" si="219"/>
        <v>0</v>
      </c>
      <c r="DE171" s="258">
        <f t="shared" si="219"/>
        <v>0</v>
      </c>
      <c r="DF171" s="258">
        <f t="shared" si="219"/>
        <v>0</v>
      </c>
      <c r="DG171" s="258">
        <f t="shared" si="219"/>
        <v>0</v>
      </c>
      <c r="DH171" s="258">
        <f t="shared" si="219"/>
        <v>0</v>
      </c>
      <c r="DI171" s="258">
        <f t="shared" si="219"/>
        <v>0</v>
      </c>
      <c r="DJ171" s="258">
        <f t="shared" si="219"/>
        <v>0</v>
      </c>
      <c r="DK171" s="258">
        <f t="shared" si="219"/>
        <v>0</v>
      </c>
      <c r="DL171" s="258">
        <f t="shared" si="219"/>
        <v>0</v>
      </c>
      <c r="DM171" s="258">
        <f t="shared" si="219"/>
        <v>0</v>
      </c>
      <c r="DN171" s="258">
        <f t="shared" si="219"/>
        <v>0</v>
      </c>
      <c r="DO171" s="258">
        <f t="shared" si="219"/>
        <v>0</v>
      </c>
      <c r="DP171" s="258">
        <f t="shared" si="219"/>
        <v>0</v>
      </c>
      <c r="DQ171" s="258">
        <f t="shared" si="219"/>
        <v>0</v>
      </c>
      <c r="DR171" s="258">
        <f t="shared" si="219"/>
        <v>0</v>
      </c>
      <c r="DS171" s="258">
        <f t="shared" si="219"/>
        <v>0</v>
      </c>
      <c r="DT171" s="258">
        <f t="shared" si="219"/>
        <v>0</v>
      </c>
      <c r="DU171" s="258">
        <f t="shared" si="219"/>
        <v>0</v>
      </c>
      <c r="DV171" s="258">
        <f t="shared" si="219"/>
        <v>0</v>
      </c>
      <c r="DW171" s="258">
        <f t="shared" si="219"/>
        <v>0</v>
      </c>
      <c r="DX171" s="258">
        <f>DX140-(-DX141)</f>
        <v>0</v>
      </c>
      <c r="DY171" s="258">
        <f>DY140-(-DY141)</f>
        <v>0</v>
      </c>
      <c r="DZ171" s="258">
        <f>DZ140-(-DZ141)</f>
        <v>0</v>
      </c>
      <c r="EA171" s="281">
        <f t="shared" si="219"/>
        <v>-1544070.9900000002</v>
      </c>
      <c r="EB171" s="258">
        <f t="shared" si="219"/>
        <v>0</v>
      </c>
      <c r="EC171" s="258">
        <f t="shared" ref="EC171:GN171" si="220">EC140-(-EC141)</f>
        <v>0</v>
      </c>
      <c r="ED171" s="258">
        <f t="shared" si="220"/>
        <v>0</v>
      </c>
      <c r="EE171" s="258">
        <f t="shared" si="220"/>
        <v>0</v>
      </c>
      <c r="EF171" s="258">
        <f t="shared" si="220"/>
        <v>0</v>
      </c>
      <c r="EG171" s="258">
        <f t="shared" si="220"/>
        <v>0</v>
      </c>
      <c r="EH171" s="258">
        <f t="shared" si="220"/>
        <v>0</v>
      </c>
      <c r="EI171" s="258">
        <f t="shared" si="220"/>
        <v>0</v>
      </c>
      <c r="EJ171" s="258">
        <f t="shared" si="220"/>
        <v>0</v>
      </c>
      <c r="EK171" s="258">
        <f t="shared" si="220"/>
        <v>0</v>
      </c>
      <c r="EL171" s="258">
        <f t="shared" si="220"/>
        <v>0</v>
      </c>
      <c r="EM171" s="258">
        <f t="shared" si="220"/>
        <v>0</v>
      </c>
      <c r="EN171" s="258">
        <f t="shared" si="220"/>
        <v>0</v>
      </c>
      <c r="EO171" s="258">
        <f t="shared" si="220"/>
        <v>0</v>
      </c>
      <c r="EP171" s="258">
        <f t="shared" si="220"/>
        <v>0</v>
      </c>
      <c r="EQ171" s="258">
        <f t="shared" si="220"/>
        <v>0</v>
      </c>
      <c r="ER171" s="258">
        <f t="shared" si="220"/>
        <v>0</v>
      </c>
      <c r="ES171" s="258">
        <f t="shared" si="220"/>
        <v>0</v>
      </c>
      <c r="ET171" s="258">
        <f t="shared" si="220"/>
        <v>0</v>
      </c>
      <c r="EU171" s="258">
        <f t="shared" si="220"/>
        <v>0</v>
      </c>
      <c r="EV171" s="258">
        <f t="shared" si="220"/>
        <v>0</v>
      </c>
      <c r="EW171" s="258">
        <f t="shared" si="220"/>
        <v>0</v>
      </c>
      <c r="EX171" s="258">
        <f t="shared" si="220"/>
        <v>0</v>
      </c>
      <c r="EY171" s="258">
        <f t="shared" si="220"/>
        <v>0</v>
      </c>
      <c r="EZ171" s="258">
        <f t="shared" si="220"/>
        <v>0</v>
      </c>
      <c r="FA171" s="258">
        <f t="shared" si="220"/>
        <v>0</v>
      </c>
      <c r="FB171" s="258">
        <f t="shared" si="220"/>
        <v>0</v>
      </c>
      <c r="FC171" s="258">
        <f t="shared" si="220"/>
        <v>0</v>
      </c>
      <c r="FD171" s="281">
        <f t="shared" si="220"/>
        <v>-1530235.9000000004</v>
      </c>
      <c r="FE171" s="258">
        <f t="shared" si="220"/>
        <v>0</v>
      </c>
      <c r="FF171" s="258">
        <f t="shared" si="220"/>
        <v>0</v>
      </c>
      <c r="FG171" s="258">
        <f t="shared" si="220"/>
        <v>0</v>
      </c>
      <c r="FH171" s="258">
        <f t="shared" si="220"/>
        <v>0</v>
      </c>
      <c r="FI171" s="258">
        <f t="shared" si="220"/>
        <v>0</v>
      </c>
      <c r="FJ171" s="258">
        <f t="shared" si="220"/>
        <v>0</v>
      </c>
      <c r="FK171" s="258">
        <f t="shared" si="220"/>
        <v>0</v>
      </c>
      <c r="FL171" s="258">
        <f t="shared" si="220"/>
        <v>0</v>
      </c>
      <c r="FM171" s="258">
        <f t="shared" si="220"/>
        <v>0</v>
      </c>
      <c r="FN171" s="258">
        <f t="shared" si="220"/>
        <v>0</v>
      </c>
      <c r="FO171" s="258">
        <f t="shared" si="220"/>
        <v>0</v>
      </c>
      <c r="FP171" s="258">
        <f t="shared" si="220"/>
        <v>0</v>
      </c>
      <c r="FQ171" s="258">
        <f t="shared" si="220"/>
        <v>0</v>
      </c>
      <c r="FR171" s="258">
        <f t="shared" si="220"/>
        <v>0</v>
      </c>
      <c r="FS171" s="258">
        <f t="shared" si="220"/>
        <v>0</v>
      </c>
      <c r="FT171" s="258">
        <f t="shared" si="220"/>
        <v>0</v>
      </c>
      <c r="FU171" s="258">
        <f t="shared" si="220"/>
        <v>0</v>
      </c>
      <c r="FV171" s="258">
        <f t="shared" si="220"/>
        <v>0</v>
      </c>
      <c r="FW171" s="258">
        <f t="shared" si="220"/>
        <v>0</v>
      </c>
      <c r="FX171" s="258">
        <f t="shared" si="220"/>
        <v>0</v>
      </c>
      <c r="FY171" s="258">
        <f t="shared" si="220"/>
        <v>0</v>
      </c>
      <c r="FZ171" s="258">
        <f t="shared" si="220"/>
        <v>0</v>
      </c>
      <c r="GA171" s="258">
        <f t="shared" si="220"/>
        <v>0</v>
      </c>
      <c r="GB171" s="258">
        <f t="shared" si="220"/>
        <v>0</v>
      </c>
      <c r="GC171" s="258">
        <f t="shared" si="220"/>
        <v>0</v>
      </c>
      <c r="GD171" s="258">
        <f t="shared" si="220"/>
        <v>0</v>
      </c>
      <c r="GE171" s="258">
        <f t="shared" si="220"/>
        <v>0</v>
      </c>
      <c r="GF171" s="258">
        <f t="shared" si="220"/>
        <v>0</v>
      </c>
      <c r="GG171" s="258">
        <f t="shared" si="220"/>
        <v>0</v>
      </c>
      <c r="GH171" s="258">
        <f t="shared" si="220"/>
        <v>0</v>
      </c>
      <c r="GI171" s="258">
        <f>GI140-(-GI141)</f>
        <v>0</v>
      </c>
      <c r="GJ171" s="281">
        <f t="shared" si="220"/>
        <v>0</v>
      </c>
      <c r="GK171" s="258">
        <f t="shared" si="220"/>
        <v>0</v>
      </c>
      <c r="GL171" s="258">
        <f t="shared" si="220"/>
        <v>0</v>
      </c>
      <c r="GM171" s="258">
        <f t="shared" si="220"/>
        <v>0</v>
      </c>
      <c r="GN171" s="258">
        <f t="shared" si="220"/>
        <v>0</v>
      </c>
      <c r="GO171" s="258">
        <f t="shared" ref="GO171:HN171" si="221">GO140-(-GO141)</f>
        <v>0</v>
      </c>
      <c r="GP171" s="258">
        <f t="shared" si="221"/>
        <v>0</v>
      </c>
      <c r="GQ171" s="258">
        <f t="shared" si="221"/>
        <v>0</v>
      </c>
      <c r="GR171" s="258">
        <f t="shared" si="221"/>
        <v>0</v>
      </c>
      <c r="GS171" s="258">
        <f t="shared" si="221"/>
        <v>0</v>
      </c>
      <c r="GT171" s="258">
        <f t="shared" si="221"/>
        <v>0</v>
      </c>
      <c r="GU171" s="258">
        <f t="shared" si="221"/>
        <v>0</v>
      </c>
      <c r="GV171" s="258">
        <f t="shared" si="221"/>
        <v>0</v>
      </c>
      <c r="GW171" s="258">
        <f t="shared" si="221"/>
        <v>0</v>
      </c>
      <c r="GX171" s="258">
        <f t="shared" si="221"/>
        <v>0</v>
      </c>
      <c r="GY171" s="258">
        <f t="shared" si="221"/>
        <v>0</v>
      </c>
      <c r="GZ171" s="258">
        <f t="shared" si="221"/>
        <v>0</v>
      </c>
      <c r="HA171" s="258">
        <f t="shared" si="221"/>
        <v>0</v>
      </c>
      <c r="HB171" s="258">
        <f t="shared" si="221"/>
        <v>0</v>
      </c>
      <c r="HC171" s="258">
        <f t="shared" si="221"/>
        <v>0</v>
      </c>
      <c r="HD171" s="258">
        <f t="shared" si="221"/>
        <v>0</v>
      </c>
      <c r="HE171" s="258">
        <f t="shared" si="221"/>
        <v>0</v>
      </c>
      <c r="HF171" s="258">
        <f t="shared" si="221"/>
        <v>0</v>
      </c>
      <c r="HG171" s="258">
        <f t="shared" si="221"/>
        <v>0</v>
      </c>
      <c r="HH171" s="258">
        <f t="shared" si="221"/>
        <v>0</v>
      </c>
      <c r="HI171" s="258">
        <f t="shared" si="221"/>
        <v>0</v>
      </c>
      <c r="HJ171" s="258">
        <f t="shared" si="221"/>
        <v>0</v>
      </c>
      <c r="HK171" s="258">
        <f t="shared" si="221"/>
        <v>0</v>
      </c>
      <c r="HL171" s="258">
        <f t="shared" si="221"/>
        <v>0</v>
      </c>
      <c r="HM171" s="258">
        <f t="shared" si="221"/>
        <v>0</v>
      </c>
      <c r="HN171" s="258">
        <f t="shared" si="221"/>
        <v>0</v>
      </c>
    </row>
    <row r="172" spans="1:222" ht="16.5" hidden="1" outlineLevel="1" thickBot="1" x14ac:dyDescent="0.3">
      <c r="A172" s="53">
        <v>167</v>
      </c>
      <c r="B172" s="261" t="str">
        <f>VLOOKUP(A172,Config!$A$8:$B$176,2,0)</f>
        <v>IRPJ</v>
      </c>
      <c r="C172" s="262"/>
      <c r="D172" s="61"/>
      <c r="E172" s="174">
        <f>SUMIFS('C. a Pagar'!$G$7:$G$1048576,'C. a Pagar'!$D$7:$D$1048576,'FC 180'!$B172,'C. a Pagar'!$C$7:$C$1048576,'FC 180'!E$5)</f>
        <v>0</v>
      </c>
      <c r="F172" s="174">
        <f>SUMIFS('C. a Pagar'!$G$7:$G$1048576,'C. a Pagar'!$D$7:$D$1048576,'FC 180'!$B172,'C. a Pagar'!$C$7:$C$1048576,'FC 180'!F$5)</f>
        <v>0</v>
      </c>
      <c r="G172" s="174">
        <f>SUMIFS('C. a Pagar'!$G$7:$G$1048576,'C. a Pagar'!$D$7:$D$1048576,'FC 180'!$B172,'C. a Pagar'!$C$7:$C$1048576,'FC 180'!G$5)</f>
        <v>0</v>
      </c>
      <c r="H172" s="174">
        <f>SUMIFS('C. a Pagar'!$G$7:$G$1048576,'C. a Pagar'!$D$7:$D$1048576,'FC 180'!$B172,'C. a Pagar'!$C$7:$C$1048576,'FC 180'!H$5)</f>
        <v>0</v>
      </c>
      <c r="I172" s="174">
        <f>SUMIFS('C. a Pagar'!$G$7:$G$1048576,'C. a Pagar'!$D$7:$D$1048576,'FC 180'!$B172,'C. a Pagar'!$C$7:$C$1048576,'FC 180'!I$5)</f>
        <v>0</v>
      </c>
      <c r="J172" s="174">
        <f>SUMIFS('C. a Pagar'!$G$7:$G$1048576,'C. a Pagar'!$D$7:$D$1048576,'FC 180'!$B172,'C. a Pagar'!$C$7:$C$1048576,'FC 180'!J$5)</f>
        <v>0</v>
      </c>
      <c r="K172" s="174">
        <f>SUMIFS('C. a Pagar'!$G$7:$G$1048576,'C. a Pagar'!$D$7:$D$1048576,'FC 180'!$B172,'C. a Pagar'!$C$7:$C$1048576,'FC 180'!K$5)</f>
        <v>0</v>
      </c>
      <c r="L172" s="174">
        <f>SUMIFS('C. a Pagar'!$G$7:$G$1048576,'C. a Pagar'!$D$7:$D$1048576,'FC 180'!$B172,'C. a Pagar'!$C$7:$C$1048576,'FC 180'!L$5)</f>
        <v>0</v>
      </c>
      <c r="M172" s="174">
        <f>SUMIFS('C. a Pagar'!$G$7:$G$1048576,'C. a Pagar'!$D$7:$D$1048576,'FC 180'!$B172,'C. a Pagar'!$C$7:$C$1048576,'FC 180'!M$5)</f>
        <v>0</v>
      </c>
      <c r="N172" s="174">
        <f>SUMIFS('C. a Pagar'!$G$7:$G$1048576,'C. a Pagar'!$D$7:$D$1048576,'FC 180'!$B172,'C. a Pagar'!$C$7:$C$1048576,'FC 180'!N$5)</f>
        <v>0</v>
      </c>
      <c r="O172" s="174">
        <f>SUMIFS('C. a Pagar'!$G$7:$G$1048576,'C. a Pagar'!$D$7:$D$1048576,'FC 180'!$B172,'C. a Pagar'!$C$7:$C$1048576,'FC 180'!O$5)</f>
        <v>0</v>
      </c>
      <c r="P172" s="174">
        <f>SUMIFS('C. a Pagar'!$G$7:$G$1048576,'C. a Pagar'!$D$7:$D$1048576,'FC 180'!$B172,'C. a Pagar'!$C$7:$C$1048576,'FC 180'!P$5)</f>
        <v>0</v>
      </c>
      <c r="Q172" s="174">
        <f>SUMIFS('C. a Pagar'!$G$7:$G$1048576,'C. a Pagar'!$D$7:$D$1048576,'FC 180'!$B172,'C. a Pagar'!$C$7:$C$1048576,'FC 180'!Q$5)</f>
        <v>0</v>
      </c>
      <c r="R172" s="174">
        <f>SUMIFS('C. a Pagar'!$G$7:$G$1048576,'C. a Pagar'!$D$7:$D$1048576,'FC 180'!$B172,'C. a Pagar'!$C$7:$C$1048576,'FC 180'!R$5)</f>
        <v>0</v>
      </c>
      <c r="S172" s="174">
        <f>SUMIFS('C. a Pagar'!$G$7:$G$1048576,'C. a Pagar'!$D$7:$D$1048576,'FC 180'!$B172,'C. a Pagar'!$C$7:$C$1048576,'FC 180'!S$5)</f>
        <v>0</v>
      </c>
      <c r="T172" s="174">
        <f>SUMIFS('C. a Pagar'!$G$7:$G$1048576,'C. a Pagar'!$D$7:$D$1048576,'FC 180'!$B172,'C. a Pagar'!$C$7:$C$1048576,'FC 180'!T$5)</f>
        <v>0</v>
      </c>
      <c r="U172" s="174">
        <f>SUMIFS('C. a Pagar'!$G$7:$G$1048576,'C. a Pagar'!$D$7:$D$1048576,'FC 180'!$B172,'C. a Pagar'!$C$7:$C$1048576,'FC 180'!U$5)</f>
        <v>0</v>
      </c>
      <c r="V172" s="174">
        <f>SUMIFS('C. a Pagar'!$G$7:$G$1048576,'C. a Pagar'!$D$7:$D$1048576,'FC 180'!$B172,'C. a Pagar'!$C$7:$C$1048576,'FC 180'!V$5)</f>
        <v>0</v>
      </c>
      <c r="W172" s="174">
        <f>SUMIFS('C. a Pagar'!$G$7:$G$1048576,'C. a Pagar'!$D$7:$D$1048576,'FC 180'!$B172,'C. a Pagar'!$C$7:$C$1048576,'FC 180'!W$5)</f>
        <v>0</v>
      </c>
      <c r="X172" s="174">
        <f>SUMIFS('C. a Pagar'!$G$7:$G$1048576,'C. a Pagar'!$D$7:$D$1048576,'FC 180'!$B172,'C. a Pagar'!$C$7:$C$1048576,'FC 180'!X$5)</f>
        <v>0</v>
      </c>
      <c r="Y172" s="174">
        <f>SUMIFS('C. a Pagar'!$G$7:$G$1048576,'C. a Pagar'!$D$7:$D$1048576,'FC 180'!$B172,'C. a Pagar'!$C$7:$C$1048576,'FC 180'!Y$5)</f>
        <v>0</v>
      </c>
      <c r="Z172" s="174">
        <f>SUMIFS('C. a Pagar'!$G$7:$G$1048576,'C. a Pagar'!$D$7:$D$1048576,'FC 180'!$B172,'C. a Pagar'!$C$7:$C$1048576,'FC 180'!Z$5)</f>
        <v>0</v>
      </c>
      <c r="AA172" s="174">
        <f>SUMIFS('C. a Pagar'!$G$7:$G$1048576,'C. a Pagar'!$D$7:$D$1048576,'FC 180'!$B172,'C. a Pagar'!$C$7:$C$1048576,'FC 180'!AA$5)</f>
        <v>0</v>
      </c>
      <c r="AB172" s="174">
        <f>SUMIFS('C. a Pagar'!$G$7:$G$1048576,'C. a Pagar'!$D$7:$D$1048576,'FC 180'!$B172,'C. a Pagar'!$C$7:$C$1048576,'FC 180'!AB$5)</f>
        <v>0</v>
      </c>
      <c r="AC172" s="174">
        <f>SUMIFS('C. a Pagar'!$G$7:$G$1048576,'C. a Pagar'!$D$7:$D$1048576,'FC 180'!$B172,'C. a Pagar'!$C$7:$C$1048576,'FC 180'!AC$5)</f>
        <v>0</v>
      </c>
      <c r="AD172" s="174">
        <f>SUMIFS('C. a Pagar'!$G$7:$G$1048576,'C. a Pagar'!$D$7:$D$1048576,'FC 180'!$B172,'C. a Pagar'!$C$7:$C$1048576,'FC 180'!AD$5)</f>
        <v>0</v>
      </c>
      <c r="AE172" s="174">
        <f>SUMIFS('C. a Pagar'!$G$7:$G$1048576,'C. a Pagar'!$D$7:$D$1048576,'FC 180'!$B172,'C. a Pagar'!$C$7:$C$1048576,'FC 180'!AE$5)</f>
        <v>0</v>
      </c>
      <c r="AF172" s="174">
        <f>SUMIFS('C. a Pagar'!$G$7:$G$1048576,'C. a Pagar'!$D$7:$D$1048576,'FC 180'!$B172,'C. a Pagar'!$C$7:$C$1048576,'FC 180'!AF$5)</f>
        <v>0</v>
      </c>
      <c r="AG172" s="174">
        <f>SUMIFS('C. a Pagar'!$G$7:$G$1048576,'C. a Pagar'!$D$7:$D$1048576,'FC 180'!$B172,'C. a Pagar'!$C$7:$C$1048576,'FC 180'!AG$5)</f>
        <v>0</v>
      </c>
      <c r="AH172" s="174">
        <f>SUMIFS('C. a Pagar'!$G$7:$G$1048576,'C. a Pagar'!$D$7:$D$1048576,'FC 180'!$B172,'C. a Pagar'!$C$7:$C$1048576,'FC 180'!AH$5)</f>
        <v>0</v>
      </c>
      <c r="AI172" s="174">
        <f>SUMIFS('C. a Pagar'!$G$7:$G$1048576,'C. a Pagar'!$D$7:$D$1048576,'FC 180'!$B172,'C. a Pagar'!$C$7:$C$1048576,'FC 180'!AI$5)</f>
        <v>0</v>
      </c>
      <c r="AJ172" s="176">
        <f>SUM(E172:AI172)</f>
        <v>0</v>
      </c>
      <c r="AK172" s="174">
        <f>SUMIFS('C. a Pagar'!$G$7:$G$1048576,'C. a Pagar'!$D$7:$D$1048576,'FC 180'!$B172,'C. a Pagar'!$C$7:$C$1048576,'FC 180'!AK$5)</f>
        <v>0</v>
      </c>
      <c r="AL172" s="174">
        <f>SUMIFS('C. a Pagar'!$G$7:$G$1048576,'C. a Pagar'!$D$7:$D$1048576,'FC 180'!$B172,'C. a Pagar'!$C$7:$C$1048576,'FC 180'!AL$5)</f>
        <v>0</v>
      </c>
      <c r="AM172" s="174">
        <f>SUMIFS('C. a Pagar'!$G$7:$G$1048576,'C. a Pagar'!$D$7:$D$1048576,'FC 180'!$B172,'C. a Pagar'!$C$7:$C$1048576,'FC 180'!AM$5)</f>
        <v>0</v>
      </c>
      <c r="AN172" s="174">
        <f>SUMIFS('C. a Pagar'!$G$7:$G$1048576,'C. a Pagar'!$D$7:$D$1048576,'FC 180'!$B172,'C. a Pagar'!$C$7:$C$1048576,'FC 180'!AN$5)</f>
        <v>0</v>
      </c>
      <c r="AO172" s="174">
        <f>SUMIFS('C. a Pagar'!$G$7:$G$1048576,'C. a Pagar'!$D$7:$D$1048576,'FC 180'!$B172,'C. a Pagar'!$C$7:$C$1048576,'FC 180'!AO$5)</f>
        <v>0</v>
      </c>
      <c r="AP172" s="174">
        <f>SUMIFS('C. a Pagar'!$G$7:$G$1048576,'C. a Pagar'!$D$7:$D$1048576,'FC 180'!$B172,'C. a Pagar'!$C$7:$C$1048576,'FC 180'!AP$5)</f>
        <v>0</v>
      </c>
      <c r="AQ172" s="174">
        <f>SUMIFS('C. a Pagar'!$G$7:$G$1048576,'C. a Pagar'!$D$7:$D$1048576,'FC 180'!$B172,'C. a Pagar'!$C$7:$C$1048576,'FC 180'!AQ$5)</f>
        <v>0</v>
      </c>
      <c r="AR172" s="174">
        <f>SUMIFS('C. a Pagar'!$G$7:$G$1048576,'C. a Pagar'!$D$7:$D$1048576,'FC 180'!$B172,'C. a Pagar'!$C$7:$C$1048576,'FC 180'!AR$5)</f>
        <v>0</v>
      </c>
      <c r="AS172" s="174">
        <f>SUMIFS('C. a Pagar'!$G$7:$G$1048576,'C. a Pagar'!$D$7:$D$1048576,'FC 180'!$B172,'C. a Pagar'!$C$7:$C$1048576,'FC 180'!AS$5)</f>
        <v>0</v>
      </c>
      <c r="AT172" s="174">
        <f>SUMIFS('C. a Pagar'!$G$7:$G$1048576,'C. a Pagar'!$D$7:$D$1048576,'FC 180'!$B172,'C. a Pagar'!$C$7:$C$1048576,'FC 180'!AT$5)</f>
        <v>0</v>
      </c>
      <c r="AU172" s="174">
        <f>SUMIFS('C. a Pagar'!$G$7:$G$1048576,'C. a Pagar'!$D$7:$D$1048576,'FC 180'!$B172,'C. a Pagar'!$C$7:$C$1048576,'FC 180'!AU$5)</f>
        <v>0</v>
      </c>
      <c r="AV172" s="174">
        <f>SUMIFS('C. a Pagar'!$G$7:$G$1048576,'C. a Pagar'!$D$7:$D$1048576,'FC 180'!$B172,'C. a Pagar'!$C$7:$C$1048576,'FC 180'!AV$5)</f>
        <v>0</v>
      </c>
      <c r="AW172" s="174">
        <f>SUMIFS('C. a Pagar'!$G$7:$G$1048576,'C. a Pagar'!$D$7:$D$1048576,'FC 180'!$B172,'C. a Pagar'!$C$7:$C$1048576,'FC 180'!AW$5)</f>
        <v>0</v>
      </c>
      <c r="AX172" s="174">
        <f>SUMIFS('C. a Pagar'!$G$7:$G$1048576,'C. a Pagar'!$D$7:$D$1048576,'FC 180'!$B172,'C. a Pagar'!$C$7:$C$1048576,'FC 180'!AX$5)</f>
        <v>0</v>
      </c>
      <c r="AY172" s="174">
        <f>SUMIFS('C. a Pagar'!$G$7:$G$1048576,'C. a Pagar'!$D$7:$D$1048576,'FC 180'!$B172,'C. a Pagar'!$C$7:$C$1048576,'FC 180'!AY$5)</f>
        <v>0</v>
      </c>
      <c r="AZ172" s="174">
        <f>SUMIFS('C. a Pagar'!$G$7:$G$1048576,'C. a Pagar'!$D$7:$D$1048576,'FC 180'!$B172,'C. a Pagar'!$C$7:$C$1048576,'FC 180'!AZ$5)</f>
        <v>0</v>
      </c>
      <c r="BA172" s="174">
        <f>SUMIFS('C. a Pagar'!$G$7:$G$1048576,'C. a Pagar'!$D$7:$D$1048576,'FC 180'!$B172,'C. a Pagar'!$C$7:$C$1048576,'FC 180'!BA$5)</f>
        <v>0</v>
      </c>
      <c r="BB172" s="174">
        <f>SUMIFS('C. a Pagar'!$G$7:$G$1048576,'C. a Pagar'!$D$7:$D$1048576,'FC 180'!$B172,'C. a Pagar'!$C$7:$C$1048576,'FC 180'!BB$5)</f>
        <v>0</v>
      </c>
      <c r="BC172" s="174">
        <f>SUMIFS('C. a Pagar'!$G$7:$G$1048576,'C. a Pagar'!$D$7:$D$1048576,'FC 180'!$B172,'C. a Pagar'!$C$7:$C$1048576,'FC 180'!BC$5)</f>
        <v>0</v>
      </c>
      <c r="BD172" s="174">
        <f>SUMIFS('C. a Pagar'!$G$7:$G$1048576,'C. a Pagar'!$D$7:$D$1048576,'FC 180'!$B172,'C. a Pagar'!$C$7:$C$1048576,'FC 180'!BD$5)</f>
        <v>0</v>
      </c>
      <c r="BE172" s="174">
        <f>SUMIFS('C. a Pagar'!$G$7:$G$1048576,'C. a Pagar'!$D$7:$D$1048576,'FC 180'!$B172,'C. a Pagar'!$C$7:$C$1048576,'FC 180'!BE$5)</f>
        <v>0</v>
      </c>
      <c r="BF172" s="174">
        <f>SUMIFS('C. a Pagar'!$G$7:$G$1048576,'C. a Pagar'!$D$7:$D$1048576,'FC 180'!$B172,'C. a Pagar'!$C$7:$C$1048576,'FC 180'!BF$5)</f>
        <v>0</v>
      </c>
      <c r="BG172" s="174">
        <f>SUMIFS('C. a Pagar'!$G$7:$G$1048576,'C. a Pagar'!$D$7:$D$1048576,'FC 180'!$B172,'C. a Pagar'!$C$7:$C$1048576,'FC 180'!BG$5)</f>
        <v>0</v>
      </c>
      <c r="BH172" s="174">
        <f>SUMIFS('C. a Pagar'!$G$7:$G$1048576,'C. a Pagar'!$D$7:$D$1048576,'FC 180'!$B172,'C. a Pagar'!$C$7:$C$1048576,'FC 180'!BH$5)</f>
        <v>0</v>
      </c>
      <c r="BI172" s="174">
        <f>SUMIFS('C. a Pagar'!$G$7:$G$1048576,'C. a Pagar'!$D$7:$D$1048576,'FC 180'!$B172,'C. a Pagar'!$C$7:$C$1048576,'FC 180'!BI$5)</f>
        <v>0</v>
      </c>
      <c r="BJ172" s="174">
        <f>SUMIFS('C. a Pagar'!$G$7:$G$1048576,'C. a Pagar'!$D$7:$D$1048576,'FC 180'!$B172,'C. a Pagar'!$C$7:$C$1048576,'FC 180'!BJ$5)</f>
        <v>0</v>
      </c>
      <c r="BK172" s="174">
        <f>SUMIFS('C. a Pagar'!$G$7:$G$1048576,'C. a Pagar'!$D$7:$D$1048576,'FC 180'!$B172,'C. a Pagar'!$C$7:$C$1048576,'FC 180'!BK$5)</f>
        <v>0</v>
      </c>
      <c r="BL172" s="174">
        <f>SUMIFS('C. a Pagar'!$G$7:$G$1048576,'C. a Pagar'!$D$7:$D$1048576,'FC 180'!$B172,'C. a Pagar'!$C$7:$C$1048576,'FC 180'!BL$5)</f>
        <v>0</v>
      </c>
      <c r="BM172" s="174">
        <f>SUMIFS('C. a Pagar'!$G$7:$G$1048576,'C. a Pagar'!$D$7:$D$1048576,'FC 180'!$B172,'C. a Pagar'!$C$7:$C$1048576,'FC 180'!BM$5)</f>
        <v>0</v>
      </c>
      <c r="BN172" s="174">
        <f>SUMIFS('C. a Pagar'!$G$7:$G$1048576,'C. a Pagar'!$D$7:$D$1048576,'FC 180'!$B172,'C. a Pagar'!$C$7:$C$1048576,'FC 180'!BN$5)</f>
        <v>0</v>
      </c>
      <c r="BO172" s="176">
        <f t="shared" ref="BO172:BO173" si="222">SUM(AK172:BN172)</f>
        <v>0</v>
      </c>
      <c r="BP172" s="174"/>
      <c r="BQ172" s="174"/>
      <c r="BR172" s="174"/>
      <c r="BS172" s="174"/>
      <c r="BT172" s="174"/>
      <c r="BU172" s="174"/>
      <c r="BV172" s="174"/>
      <c r="BW172" s="174"/>
      <c r="BX172" s="174"/>
      <c r="BY172" s="174"/>
      <c r="BZ172" s="174"/>
      <c r="CA172" s="174"/>
      <c r="CB172" s="174"/>
      <c r="CC172" s="174"/>
      <c r="CD172" s="174"/>
      <c r="CE172" s="174"/>
      <c r="CF172" s="174"/>
      <c r="CG172" s="174"/>
      <c r="CH172" s="174"/>
      <c r="CI172" s="174"/>
      <c r="CJ172" s="174"/>
      <c r="CK172" s="174"/>
      <c r="CL172" s="174"/>
      <c r="CM172" s="174"/>
      <c r="CN172" s="174"/>
      <c r="CO172" s="174"/>
      <c r="CP172" s="174"/>
      <c r="CQ172" s="174"/>
      <c r="CR172" s="174"/>
      <c r="CS172" s="174"/>
      <c r="CT172" s="174"/>
      <c r="CU172" s="176">
        <f t="shared" ref="CU172:CU173" si="223">SUM(BM172:CT172)</f>
        <v>0</v>
      </c>
      <c r="CV172" s="174"/>
      <c r="CW172" s="174"/>
      <c r="CX172" s="174"/>
      <c r="CY172" s="174"/>
      <c r="CZ172" s="174"/>
      <c r="DA172" s="174"/>
      <c r="DB172" s="174"/>
      <c r="DC172" s="174"/>
      <c r="DD172" s="174"/>
      <c r="DE172" s="174"/>
      <c r="DF172" s="174"/>
      <c r="DG172" s="174"/>
      <c r="DH172" s="174"/>
      <c r="DI172" s="174"/>
      <c r="DJ172" s="174"/>
      <c r="DK172" s="174"/>
      <c r="DL172" s="174"/>
      <c r="DM172" s="174"/>
      <c r="DN172" s="174"/>
      <c r="DO172" s="174"/>
      <c r="DP172" s="174"/>
      <c r="DQ172" s="174"/>
      <c r="DR172" s="174"/>
      <c r="DS172" s="174"/>
      <c r="DT172" s="174"/>
      <c r="DU172" s="174"/>
      <c r="DV172" s="174"/>
      <c r="DW172" s="174"/>
      <c r="DX172" s="174"/>
      <c r="DY172" s="174"/>
      <c r="DZ172" s="174"/>
      <c r="EA172" s="176">
        <f>SUM(CS172:DW172)</f>
        <v>0</v>
      </c>
      <c r="EB172" s="174"/>
      <c r="EC172" s="174"/>
      <c r="ED172" s="174"/>
      <c r="EE172" s="174"/>
      <c r="EF172" s="174"/>
      <c r="EG172" s="174"/>
      <c r="EH172" s="174"/>
      <c r="EI172" s="174"/>
      <c r="EJ172" s="174"/>
      <c r="EK172" s="174"/>
      <c r="EL172" s="174"/>
      <c r="EM172" s="174"/>
      <c r="EN172" s="174"/>
      <c r="EO172" s="174"/>
      <c r="EP172" s="174"/>
      <c r="EQ172" s="174"/>
      <c r="ER172" s="174"/>
      <c r="ES172" s="174"/>
      <c r="ET172" s="174"/>
      <c r="EU172" s="174"/>
      <c r="EV172" s="174"/>
      <c r="EW172" s="174"/>
      <c r="EX172" s="174"/>
      <c r="EY172" s="174"/>
      <c r="EZ172" s="174"/>
      <c r="FA172" s="174"/>
      <c r="FB172" s="174"/>
      <c r="FC172" s="174"/>
      <c r="FD172" s="176">
        <f>SUM(DX172:FC172)</f>
        <v>0</v>
      </c>
      <c r="FE172" s="174"/>
      <c r="FF172" s="174"/>
      <c r="FG172" s="174"/>
      <c r="FH172" s="174"/>
      <c r="FI172" s="174"/>
      <c r="FJ172" s="174"/>
      <c r="FK172" s="174"/>
      <c r="FL172" s="174"/>
      <c r="FM172" s="174"/>
      <c r="FN172" s="174"/>
      <c r="FO172" s="174"/>
      <c r="FP172" s="174"/>
      <c r="FQ172" s="174"/>
      <c r="FR172" s="174"/>
      <c r="FS172" s="174"/>
      <c r="FT172" s="174"/>
      <c r="FU172" s="174"/>
      <c r="FV172" s="174"/>
      <c r="FW172" s="174"/>
      <c r="FX172" s="174"/>
      <c r="FY172" s="174"/>
      <c r="FZ172" s="174"/>
      <c r="GA172" s="174"/>
      <c r="GB172" s="174"/>
      <c r="GC172" s="174"/>
      <c r="GD172" s="174"/>
      <c r="GE172" s="174"/>
      <c r="GF172" s="174"/>
      <c r="GG172" s="174"/>
      <c r="GH172" s="174"/>
      <c r="GI172" s="174"/>
      <c r="GJ172" s="176">
        <f t="shared" ref="GJ172:GJ173" si="224">SUM(FE172:GI172)</f>
        <v>0</v>
      </c>
      <c r="GK172" s="174"/>
      <c r="GL172" s="174"/>
      <c r="GM172" s="174"/>
      <c r="GN172" s="174"/>
      <c r="GO172" s="174"/>
      <c r="GP172" s="174"/>
      <c r="GQ172" s="174"/>
      <c r="GR172" s="174"/>
      <c r="GS172" s="174"/>
      <c r="GT172" s="174"/>
      <c r="GU172" s="174"/>
      <c r="GV172" s="174"/>
      <c r="GW172" s="174"/>
      <c r="GX172" s="174"/>
      <c r="GY172" s="174"/>
      <c r="GZ172" s="174"/>
      <c r="HA172" s="174"/>
      <c r="HB172" s="174"/>
      <c r="HC172" s="174"/>
      <c r="HD172" s="174"/>
      <c r="HE172" s="174"/>
      <c r="HF172" s="174"/>
      <c r="HG172" s="174"/>
      <c r="HH172" s="174"/>
      <c r="HI172" s="174"/>
      <c r="HJ172" s="174"/>
      <c r="HK172" s="174"/>
      <c r="HL172" s="174"/>
      <c r="HM172" s="174"/>
      <c r="HN172" s="174"/>
    </row>
    <row r="173" spans="1:222" hidden="1" outlineLevel="1" x14ac:dyDescent="0.25">
      <c r="A173" s="53">
        <v>168</v>
      </c>
      <c r="B173" s="222" t="str">
        <f>VLOOKUP(A173,Config!$A$8:$B$176,2,0)</f>
        <v>CSLL</v>
      </c>
      <c r="C173" s="223"/>
      <c r="D173" s="61"/>
      <c r="E173" s="174">
        <f>SUMIFS('C. a Pagar'!$G$7:$G$1048576,'C. a Pagar'!$D$7:$D$1048576,'FC 180'!$B173,'C. a Pagar'!$C$7:$C$1048576,'FC 180'!E$5)</f>
        <v>0</v>
      </c>
      <c r="F173" s="174">
        <f>SUMIFS('C. a Pagar'!$G$7:$G$1048576,'C. a Pagar'!$D$7:$D$1048576,'FC 180'!$B173,'C. a Pagar'!$C$7:$C$1048576,'FC 180'!F$5)</f>
        <v>0</v>
      </c>
      <c r="G173" s="174">
        <f>SUMIFS('C. a Pagar'!$G$7:$G$1048576,'C. a Pagar'!$D$7:$D$1048576,'FC 180'!$B173,'C. a Pagar'!$C$7:$C$1048576,'FC 180'!G$5)</f>
        <v>0</v>
      </c>
      <c r="H173" s="174">
        <f>SUMIFS('C. a Pagar'!$G$7:$G$1048576,'C. a Pagar'!$D$7:$D$1048576,'FC 180'!$B173,'C. a Pagar'!$C$7:$C$1048576,'FC 180'!H$5)</f>
        <v>0</v>
      </c>
      <c r="I173" s="174">
        <f>SUMIFS('C. a Pagar'!$G$7:$G$1048576,'C. a Pagar'!$D$7:$D$1048576,'FC 180'!$B173,'C. a Pagar'!$C$7:$C$1048576,'FC 180'!I$5)</f>
        <v>0</v>
      </c>
      <c r="J173" s="174">
        <f>SUMIFS('C. a Pagar'!$G$7:$G$1048576,'C. a Pagar'!$D$7:$D$1048576,'FC 180'!$B173,'C. a Pagar'!$C$7:$C$1048576,'FC 180'!J$5)</f>
        <v>0</v>
      </c>
      <c r="K173" s="174">
        <f>SUMIFS('C. a Pagar'!$G$7:$G$1048576,'C. a Pagar'!$D$7:$D$1048576,'FC 180'!$B173,'C. a Pagar'!$C$7:$C$1048576,'FC 180'!K$5)</f>
        <v>0</v>
      </c>
      <c r="L173" s="174">
        <f>SUMIFS('C. a Pagar'!$G$7:$G$1048576,'C. a Pagar'!$D$7:$D$1048576,'FC 180'!$B173,'C. a Pagar'!$C$7:$C$1048576,'FC 180'!L$5)</f>
        <v>0</v>
      </c>
      <c r="M173" s="174">
        <f>SUMIFS('C. a Pagar'!$G$7:$G$1048576,'C. a Pagar'!$D$7:$D$1048576,'FC 180'!$B173,'C. a Pagar'!$C$7:$C$1048576,'FC 180'!M$5)</f>
        <v>0</v>
      </c>
      <c r="N173" s="174">
        <f>SUMIFS('C. a Pagar'!$G$7:$G$1048576,'C. a Pagar'!$D$7:$D$1048576,'FC 180'!$B173,'C. a Pagar'!$C$7:$C$1048576,'FC 180'!N$5)</f>
        <v>0</v>
      </c>
      <c r="O173" s="174">
        <f>SUMIFS('C. a Pagar'!$G$7:$G$1048576,'C. a Pagar'!$D$7:$D$1048576,'FC 180'!$B173,'C. a Pagar'!$C$7:$C$1048576,'FC 180'!O$5)</f>
        <v>0</v>
      </c>
      <c r="P173" s="174">
        <f>SUMIFS('C. a Pagar'!$G$7:$G$1048576,'C. a Pagar'!$D$7:$D$1048576,'FC 180'!$B173,'C. a Pagar'!$C$7:$C$1048576,'FC 180'!P$5)</f>
        <v>0</v>
      </c>
      <c r="Q173" s="174">
        <f>SUMIFS('C. a Pagar'!$G$7:$G$1048576,'C. a Pagar'!$D$7:$D$1048576,'FC 180'!$B173,'C. a Pagar'!$C$7:$C$1048576,'FC 180'!Q$5)</f>
        <v>0</v>
      </c>
      <c r="R173" s="174">
        <f>SUMIFS('C. a Pagar'!$G$7:$G$1048576,'C. a Pagar'!$D$7:$D$1048576,'FC 180'!$B173,'C. a Pagar'!$C$7:$C$1048576,'FC 180'!R$5)</f>
        <v>0</v>
      </c>
      <c r="S173" s="174">
        <f>SUMIFS('C. a Pagar'!$G$7:$G$1048576,'C. a Pagar'!$D$7:$D$1048576,'FC 180'!$B173,'C. a Pagar'!$C$7:$C$1048576,'FC 180'!S$5)</f>
        <v>0</v>
      </c>
      <c r="T173" s="174">
        <f>SUMIFS('C. a Pagar'!$G$7:$G$1048576,'C. a Pagar'!$D$7:$D$1048576,'FC 180'!$B173,'C. a Pagar'!$C$7:$C$1048576,'FC 180'!T$5)</f>
        <v>0</v>
      </c>
      <c r="U173" s="174">
        <f>SUMIFS('C. a Pagar'!$G$7:$G$1048576,'C. a Pagar'!$D$7:$D$1048576,'FC 180'!$B173,'C. a Pagar'!$C$7:$C$1048576,'FC 180'!U$5)</f>
        <v>0</v>
      </c>
      <c r="V173" s="174">
        <f>SUMIFS('C. a Pagar'!$G$7:$G$1048576,'C. a Pagar'!$D$7:$D$1048576,'FC 180'!$B173,'C. a Pagar'!$C$7:$C$1048576,'FC 180'!V$5)</f>
        <v>0</v>
      </c>
      <c r="W173" s="174">
        <f>SUMIFS('C. a Pagar'!$G$7:$G$1048576,'C. a Pagar'!$D$7:$D$1048576,'FC 180'!$B173,'C. a Pagar'!$C$7:$C$1048576,'FC 180'!W$5)</f>
        <v>0</v>
      </c>
      <c r="X173" s="174">
        <f>SUMIFS('C. a Pagar'!$G$7:$G$1048576,'C. a Pagar'!$D$7:$D$1048576,'FC 180'!$B173,'C. a Pagar'!$C$7:$C$1048576,'FC 180'!X$5)</f>
        <v>0</v>
      </c>
      <c r="Y173" s="174">
        <f>SUMIFS('C. a Pagar'!$G$7:$G$1048576,'C. a Pagar'!$D$7:$D$1048576,'FC 180'!$B173,'C. a Pagar'!$C$7:$C$1048576,'FC 180'!Y$5)</f>
        <v>0</v>
      </c>
      <c r="Z173" s="174">
        <f>SUMIFS('C. a Pagar'!$G$7:$G$1048576,'C. a Pagar'!$D$7:$D$1048576,'FC 180'!$B173,'C. a Pagar'!$C$7:$C$1048576,'FC 180'!Z$5)</f>
        <v>0</v>
      </c>
      <c r="AA173" s="174">
        <f>SUMIFS('C. a Pagar'!$G$7:$G$1048576,'C. a Pagar'!$D$7:$D$1048576,'FC 180'!$B173,'C. a Pagar'!$C$7:$C$1048576,'FC 180'!AA$5)</f>
        <v>0</v>
      </c>
      <c r="AB173" s="174">
        <f>SUMIFS('C. a Pagar'!$G$7:$G$1048576,'C. a Pagar'!$D$7:$D$1048576,'FC 180'!$B173,'C. a Pagar'!$C$7:$C$1048576,'FC 180'!AB$5)</f>
        <v>0</v>
      </c>
      <c r="AC173" s="174">
        <f>SUMIFS('C. a Pagar'!$G$7:$G$1048576,'C. a Pagar'!$D$7:$D$1048576,'FC 180'!$B173,'C. a Pagar'!$C$7:$C$1048576,'FC 180'!AC$5)</f>
        <v>0</v>
      </c>
      <c r="AD173" s="174">
        <f>SUMIFS('C. a Pagar'!$G$7:$G$1048576,'C. a Pagar'!$D$7:$D$1048576,'FC 180'!$B173,'C. a Pagar'!$C$7:$C$1048576,'FC 180'!AD$5)</f>
        <v>0</v>
      </c>
      <c r="AE173" s="174">
        <f>SUMIFS('C. a Pagar'!$G$7:$G$1048576,'C. a Pagar'!$D$7:$D$1048576,'FC 180'!$B173,'C. a Pagar'!$C$7:$C$1048576,'FC 180'!AE$5)</f>
        <v>0</v>
      </c>
      <c r="AF173" s="174">
        <f>SUMIFS('C. a Pagar'!$G$7:$G$1048576,'C. a Pagar'!$D$7:$D$1048576,'FC 180'!$B173,'C. a Pagar'!$C$7:$C$1048576,'FC 180'!AF$5)</f>
        <v>0</v>
      </c>
      <c r="AG173" s="174">
        <f>SUMIFS('C. a Pagar'!$G$7:$G$1048576,'C. a Pagar'!$D$7:$D$1048576,'FC 180'!$B173,'C. a Pagar'!$C$7:$C$1048576,'FC 180'!AG$5)</f>
        <v>0</v>
      </c>
      <c r="AH173" s="174">
        <f>SUMIFS('C. a Pagar'!$G$7:$G$1048576,'C. a Pagar'!$D$7:$D$1048576,'FC 180'!$B173,'C. a Pagar'!$C$7:$C$1048576,'FC 180'!AH$5)</f>
        <v>0</v>
      </c>
      <c r="AI173" s="174">
        <f>SUMIFS('C. a Pagar'!$G$7:$G$1048576,'C. a Pagar'!$D$7:$D$1048576,'FC 180'!$B173,'C. a Pagar'!$C$7:$C$1048576,'FC 180'!AI$5)</f>
        <v>0</v>
      </c>
      <c r="AJ173" s="177">
        <f>SUM(E173:AI173)</f>
        <v>0</v>
      </c>
      <c r="AK173" s="174">
        <f>SUMIFS('C. a Pagar'!$G$7:$G$1048576,'C. a Pagar'!$D$7:$D$1048576,'FC 180'!$B173,'C. a Pagar'!$C$7:$C$1048576,'FC 180'!AK$5)</f>
        <v>0</v>
      </c>
      <c r="AL173" s="174">
        <f>SUMIFS('C. a Pagar'!$G$7:$G$1048576,'C. a Pagar'!$D$7:$D$1048576,'FC 180'!$B173,'C. a Pagar'!$C$7:$C$1048576,'FC 180'!AL$5)</f>
        <v>0</v>
      </c>
      <c r="AM173" s="174">
        <f>SUMIFS('C. a Pagar'!$G$7:$G$1048576,'C. a Pagar'!$D$7:$D$1048576,'FC 180'!$B173,'C. a Pagar'!$C$7:$C$1048576,'FC 180'!AM$5)</f>
        <v>0</v>
      </c>
      <c r="AN173" s="174">
        <f>SUMIFS('C. a Pagar'!$G$7:$G$1048576,'C. a Pagar'!$D$7:$D$1048576,'FC 180'!$B173,'C. a Pagar'!$C$7:$C$1048576,'FC 180'!AN$5)</f>
        <v>0</v>
      </c>
      <c r="AO173" s="174">
        <f>SUMIFS('C. a Pagar'!$G$7:$G$1048576,'C. a Pagar'!$D$7:$D$1048576,'FC 180'!$B173,'C. a Pagar'!$C$7:$C$1048576,'FC 180'!AO$5)</f>
        <v>0</v>
      </c>
      <c r="AP173" s="174">
        <f>SUMIFS('C. a Pagar'!$G$7:$G$1048576,'C. a Pagar'!$D$7:$D$1048576,'FC 180'!$B173,'C. a Pagar'!$C$7:$C$1048576,'FC 180'!AP$5)</f>
        <v>0</v>
      </c>
      <c r="AQ173" s="174">
        <f>SUMIFS('C. a Pagar'!$G$7:$G$1048576,'C. a Pagar'!$D$7:$D$1048576,'FC 180'!$B173,'C. a Pagar'!$C$7:$C$1048576,'FC 180'!AQ$5)</f>
        <v>0</v>
      </c>
      <c r="AR173" s="174">
        <f>SUMIFS('C. a Pagar'!$G$7:$G$1048576,'C. a Pagar'!$D$7:$D$1048576,'FC 180'!$B173,'C. a Pagar'!$C$7:$C$1048576,'FC 180'!AR$5)</f>
        <v>0</v>
      </c>
      <c r="AS173" s="174">
        <f>SUMIFS('C. a Pagar'!$G$7:$G$1048576,'C. a Pagar'!$D$7:$D$1048576,'FC 180'!$B173,'C. a Pagar'!$C$7:$C$1048576,'FC 180'!AS$5)</f>
        <v>0</v>
      </c>
      <c r="AT173" s="174">
        <f>SUMIFS('C. a Pagar'!$G$7:$G$1048576,'C. a Pagar'!$D$7:$D$1048576,'FC 180'!$B173,'C. a Pagar'!$C$7:$C$1048576,'FC 180'!AT$5)</f>
        <v>0</v>
      </c>
      <c r="AU173" s="174">
        <f>SUMIFS('C. a Pagar'!$G$7:$G$1048576,'C. a Pagar'!$D$7:$D$1048576,'FC 180'!$B173,'C. a Pagar'!$C$7:$C$1048576,'FC 180'!AU$5)</f>
        <v>0</v>
      </c>
      <c r="AV173" s="174">
        <f>SUMIFS('C. a Pagar'!$G$7:$G$1048576,'C. a Pagar'!$D$7:$D$1048576,'FC 180'!$B173,'C. a Pagar'!$C$7:$C$1048576,'FC 180'!AV$5)</f>
        <v>0</v>
      </c>
      <c r="AW173" s="174">
        <f>SUMIFS('C. a Pagar'!$G$7:$G$1048576,'C. a Pagar'!$D$7:$D$1048576,'FC 180'!$B173,'C. a Pagar'!$C$7:$C$1048576,'FC 180'!AW$5)</f>
        <v>0</v>
      </c>
      <c r="AX173" s="174">
        <f>SUMIFS('C. a Pagar'!$G$7:$G$1048576,'C. a Pagar'!$D$7:$D$1048576,'FC 180'!$B173,'C. a Pagar'!$C$7:$C$1048576,'FC 180'!AX$5)</f>
        <v>0</v>
      </c>
      <c r="AY173" s="174">
        <f>SUMIFS('C. a Pagar'!$G$7:$G$1048576,'C. a Pagar'!$D$7:$D$1048576,'FC 180'!$B173,'C. a Pagar'!$C$7:$C$1048576,'FC 180'!AY$5)</f>
        <v>0</v>
      </c>
      <c r="AZ173" s="174">
        <f>SUMIFS('C. a Pagar'!$G$7:$G$1048576,'C. a Pagar'!$D$7:$D$1048576,'FC 180'!$B173,'C. a Pagar'!$C$7:$C$1048576,'FC 180'!AZ$5)</f>
        <v>0</v>
      </c>
      <c r="BA173" s="174">
        <f>SUMIFS('C. a Pagar'!$G$7:$G$1048576,'C. a Pagar'!$D$7:$D$1048576,'FC 180'!$B173,'C. a Pagar'!$C$7:$C$1048576,'FC 180'!BA$5)</f>
        <v>0</v>
      </c>
      <c r="BB173" s="174">
        <f>SUMIFS('C. a Pagar'!$G$7:$G$1048576,'C. a Pagar'!$D$7:$D$1048576,'FC 180'!$B173,'C. a Pagar'!$C$7:$C$1048576,'FC 180'!BB$5)</f>
        <v>0</v>
      </c>
      <c r="BC173" s="174">
        <f>SUMIFS('C. a Pagar'!$G$7:$G$1048576,'C. a Pagar'!$D$7:$D$1048576,'FC 180'!$B173,'C. a Pagar'!$C$7:$C$1048576,'FC 180'!BC$5)</f>
        <v>0</v>
      </c>
      <c r="BD173" s="174">
        <f>SUMIFS('C. a Pagar'!$G$7:$G$1048576,'C. a Pagar'!$D$7:$D$1048576,'FC 180'!$B173,'C. a Pagar'!$C$7:$C$1048576,'FC 180'!BD$5)</f>
        <v>0</v>
      </c>
      <c r="BE173" s="174">
        <f>SUMIFS('C. a Pagar'!$G$7:$G$1048576,'C. a Pagar'!$D$7:$D$1048576,'FC 180'!$B173,'C. a Pagar'!$C$7:$C$1048576,'FC 180'!BE$5)</f>
        <v>0</v>
      </c>
      <c r="BF173" s="174">
        <f>SUMIFS('C. a Pagar'!$G$7:$G$1048576,'C. a Pagar'!$D$7:$D$1048576,'FC 180'!$B173,'C. a Pagar'!$C$7:$C$1048576,'FC 180'!BF$5)</f>
        <v>0</v>
      </c>
      <c r="BG173" s="174">
        <f>SUMIFS('C. a Pagar'!$G$7:$G$1048576,'C. a Pagar'!$D$7:$D$1048576,'FC 180'!$B173,'C. a Pagar'!$C$7:$C$1048576,'FC 180'!BG$5)</f>
        <v>0</v>
      </c>
      <c r="BH173" s="174">
        <f>SUMIFS('C. a Pagar'!$G$7:$G$1048576,'C. a Pagar'!$D$7:$D$1048576,'FC 180'!$B173,'C. a Pagar'!$C$7:$C$1048576,'FC 180'!BH$5)</f>
        <v>0</v>
      </c>
      <c r="BI173" s="174">
        <f>SUMIFS('C. a Pagar'!$G$7:$G$1048576,'C. a Pagar'!$D$7:$D$1048576,'FC 180'!$B173,'C. a Pagar'!$C$7:$C$1048576,'FC 180'!BI$5)</f>
        <v>0</v>
      </c>
      <c r="BJ173" s="174">
        <f>SUMIFS('C. a Pagar'!$G$7:$G$1048576,'C. a Pagar'!$D$7:$D$1048576,'FC 180'!$B173,'C. a Pagar'!$C$7:$C$1048576,'FC 180'!BJ$5)</f>
        <v>0</v>
      </c>
      <c r="BK173" s="174">
        <f>SUMIFS('C. a Pagar'!$G$7:$G$1048576,'C. a Pagar'!$D$7:$D$1048576,'FC 180'!$B173,'C. a Pagar'!$C$7:$C$1048576,'FC 180'!BK$5)</f>
        <v>0</v>
      </c>
      <c r="BL173" s="174">
        <f>SUMIFS('C. a Pagar'!$G$7:$G$1048576,'C. a Pagar'!$D$7:$D$1048576,'FC 180'!$B173,'C. a Pagar'!$C$7:$C$1048576,'FC 180'!BL$5)</f>
        <v>0</v>
      </c>
      <c r="BM173" s="174">
        <f>SUMIFS('C. a Pagar'!$G$7:$G$1048576,'C. a Pagar'!$D$7:$D$1048576,'FC 180'!$B173,'C. a Pagar'!$C$7:$C$1048576,'FC 180'!BM$5)</f>
        <v>0</v>
      </c>
      <c r="BN173" s="174">
        <f>SUMIFS('C. a Pagar'!$G$7:$G$1048576,'C. a Pagar'!$D$7:$D$1048576,'FC 180'!$B173,'C. a Pagar'!$C$7:$C$1048576,'FC 180'!BN$5)</f>
        <v>0</v>
      </c>
      <c r="BO173" s="177">
        <f t="shared" si="222"/>
        <v>0</v>
      </c>
      <c r="BP173" s="174"/>
      <c r="BQ173" s="174"/>
      <c r="BR173" s="174"/>
      <c r="BS173" s="174"/>
      <c r="BT173" s="174"/>
      <c r="BU173" s="174"/>
      <c r="BV173" s="174"/>
      <c r="BW173" s="174"/>
      <c r="BX173" s="174"/>
      <c r="BY173" s="174"/>
      <c r="BZ173" s="174"/>
      <c r="CA173" s="174"/>
      <c r="CB173" s="174"/>
      <c r="CC173" s="174"/>
      <c r="CD173" s="174"/>
      <c r="CE173" s="174"/>
      <c r="CF173" s="174"/>
      <c r="CG173" s="174"/>
      <c r="CH173" s="174"/>
      <c r="CI173" s="174"/>
      <c r="CJ173" s="174"/>
      <c r="CK173" s="174"/>
      <c r="CL173" s="174"/>
      <c r="CM173" s="174"/>
      <c r="CN173" s="174"/>
      <c r="CO173" s="174"/>
      <c r="CP173" s="174"/>
      <c r="CQ173" s="174"/>
      <c r="CR173" s="174"/>
      <c r="CS173" s="174"/>
      <c r="CT173" s="174"/>
      <c r="CU173" s="177">
        <f t="shared" si="223"/>
        <v>0</v>
      </c>
      <c r="CV173" s="174"/>
      <c r="CW173" s="174"/>
      <c r="CX173" s="174"/>
      <c r="CY173" s="174"/>
      <c r="CZ173" s="174"/>
      <c r="DA173" s="174"/>
      <c r="DB173" s="174"/>
      <c r="DC173" s="174"/>
      <c r="DD173" s="174"/>
      <c r="DE173" s="174"/>
      <c r="DF173" s="174"/>
      <c r="DG173" s="174"/>
      <c r="DH173" s="174"/>
      <c r="DI173" s="174"/>
      <c r="DJ173" s="174"/>
      <c r="DK173" s="174"/>
      <c r="DL173" s="174"/>
      <c r="DM173" s="174"/>
      <c r="DN173" s="174"/>
      <c r="DO173" s="174"/>
      <c r="DP173" s="174"/>
      <c r="DQ173" s="174"/>
      <c r="DR173" s="174"/>
      <c r="DS173" s="174"/>
      <c r="DT173" s="174"/>
      <c r="DU173" s="174"/>
      <c r="DV173" s="174"/>
      <c r="DW173" s="174"/>
      <c r="DX173" s="174"/>
      <c r="DY173" s="174"/>
      <c r="DZ173" s="174"/>
      <c r="EA173" s="177">
        <f>SUM(CS173:DW173)</f>
        <v>0</v>
      </c>
      <c r="EB173" s="174"/>
      <c r="EC173" s="174"/>
      <c r="ED173" s="174"/>
      <c r="EE173" s="174"/>
      <c r="EF173" s="174"/>
      <c r="EG173" s="174"/>
      <c r="EH173" s="174"/>
      <c r="EI173" s="174"/>
      <c r="EJ173" s="174"/>
      <c r="EK173" s="174"/>
      <c r="EL173" s="174"/>
      <c r="EM173" s="174"/>
      <c r="EN173" s="174"/>
      <c r="EO173" s="174"/>
      <c r="EP173" s="174"/>
      <c r="EQ173" s="174"/>
      <c r="ER173" s="174"/>
      <c r="ES173" s="174"/>
      <c r="ET173" s="174"/>
      <c r="EU173" s="174"/>
      <c r="EV173" s="174"/>
      <c r="EW173" s="174"/>
      <c r="EX173" s="174"/>
      <c r="EY173" s="174"/>
      <c r="EZ173" s="174"/>
      <c r="FA173" s="174"/>
      <c r="FB173" s="174"/>
      <c r="FC173" s="174"/>
      <c r="FD173" s="177">
        <f>SUM(DX173:FC173)</f>
        <v>0</v>
      </c>
      <c r="FE173" s="174"/>
      <c r="FF173" s="174"/>
      <c r="FG173" s="174"/>
      <c r="FH173" s="174"/>
      <c r="FI173" s="174"/>
      <c r="FJ173" s="174"/>
      <c r="FK173" s="174"/>
      <c r="FL173" s="174"/>
      <c r="FM173" s="174"/>
      <c r="FN173" s="174"/>
      <c r="FO173" s="174"/>
      <c r="FP173" s="174"/>
      <c r="FQ173" s="174"/>
      <c r="FR173" s="174"/>
      <c r="FS173" s="174"/>
      <c r="FT173" s="174"/>
      <c r="FU173" s="174"/>
      <c r="FV173" s="174"/>
      <c r="FW173" s="174"/>
      <c r="FX173" s="174"/>
      <c r="FY173" s="174"/>
      <c r="FZ173" s="174"/>
      <c r="GA173" s="174"/>
      <c r="GB173" s="174"/>
      <c r="GC173" s="174"/>
      <c r="GD173" s="174"/>
      <c r="GE173" s="174"/>
      <c r="GF173" s="174"/>
      <c r="GG173" s="174"/>
      <c r="GH173" s="174"/>
      <c r="GI173" s="174"/>
      <c r="GJ173" s="177">
        <f t="shared" si="224"/>
        <v>0</v>
      </c>
      <c r="GK173" s="174"/>
      <c r="GL173" s="174"/>
      <c r="GM173" s="174"/>
      <c r="GN173" s="174"/>
      <c r="GO173" s="174"/>
      <c r="GP173" s="174"/>
      <c r="GQ173" s="174"/>
      <c r="GR173" s="174"/>
      <c r="GS173" s="174"/>
      <c r="GT173" s="174"/>
      <c r="GU173" s="174"/>
      <c r="GV173" s="174"/>
      <c r="GW173" s="174"/>
      <c r="GX173" s="174"/>
      <c r="GY173" s="174"/>
      <c r="GZ173" s="174"/>
      <c r="HA173" s="174"/>
      <c r="HB173" s="174"/>
      <c r="HC173" s="174"/>
      <c r="HD173" s="174"/>
      <c r="HE173" s="174"/>
      <c r="HF173" s="174"/>
      <c r="HG173" s="174"/>
      <c r="HH173" s="174"/>
      <c r="HI173" s="174"/>
      <c r="HJ173" s="174"/>
      <c r="HK173" s="174"/>
      <c r="HL173" s="174"/>
      <c r="HM173" s="174"/>
      <c r="HN173" s="174"/>
    </row>
    <row r="174" spans="1:222" ht="16.5" collapsed="1" thickBot="1" x14ac:dyDescent="0.3">
      <c r="A174" s="53">
        <v>169</v>
      </c>
      <c r="B174" s="274" t="s">
        <v>146</v>
      </c>
      <c r="C174" s="266"/>
      <c r="D174" s="61"/>
      <c r="E174" s="258">
        <f>E171-E172-E173</f>
        <v>0</v>
      </c>
      <c r="F174" s="258">
        <f t="shared" ref="F174:AI174" si="225">F171-F172-F173</f>
        <v>0</v>
      </c>
      <c r="G174" s="258">
        <f t="shared" si="225"/>
        <v>0</v>
      </c>
      <c r="H174" s="258">
        <f t="shared" si="225"/>
        <v>0</v>
      </c>
      <c r="I174" s="258">
        <f t="shared" si="225"/>
        <v>0</v>
      </c>
      <c r="J174" s="258">
        <f t="shared" si="225"/>
        <v>0</v>
      </c>
      <c r="K174" s="258">
        <f t="shared" si="225"/>
        <v>0</v>
      </c>
      <c r="L174" s="258">
        <f t="shared" si="225"/>
        <v>0</v>
      </c>
      <c r="M174" s="258">
        <f t="shared" si="225"/>
        <v>-10000</v>
      </c>
      <c r="N174" s="258">
        <f t="shared" si="225"/>
        <v>0</v>
      </c>
      <c r="O174" s="258">
        <f t="shared" si="225"/>
        <v>0</v>
      </c>
      <c r="P174" s="258">
        <f t="shared" si="225"/>
        <v>0</v>
      </c>
      <c r="Q174" s="258">
        <f t="shared" si="225"/>
        <v>0</v>
      </c>
      <c r="R174" s="258">
        <f t="shared" si="225"/>
        <v>0</v>
      </c>
      <c r="S174" s="258">
        <f t="shared" si="225"/>
        <v>0</v>
      </c>
      <c r="T174" s="258">
        <f t="shared" si="225"/>
        <v>-44404.97</v>
      </c>
      <c r="U174" s="258">
        <f t="shared" si="225"/>
        <v>0</v>
      </c>
      <c r="V174" s="258">
        <f t="shared" si="225"/>
        <v>0</v>
      </c>
      <c r="W174" s="258">
        <f t="shared" si="225"/>
        <v>-550</v>
      </c>
      <c r="X174" s="258">
        <f t="shared" si="225"/>
        <v>-98802.510000000009</v>
      </c>
      <c r="Y174" s="258">
        <f t="shared" si="225"/>
        <v>0</v>
      </c>
      <c r="Z174" s="258">
        <f t="shared" si="225"/>
        <v>0</v>
      </c>
      <c r="AA174" s="258">
        <f t="shared" si="225"/>
        <v>-14050</v>
      </c>
      <c r="AB174" s="258">
        <f t="shared" si="225"/>
        <v>-32683.599999999999</v>
      </c>
      <c r="AC174" s="258">
        <f t="shared" si="225"/>
        <v>-24679.87</v>
      </c>
      <c r="AD174" s="258">
        <f t="shared" si="225"/>
        <v>-23032.239999999998</v>
      </c>
      <c r="AE174" s="258">
        <f t="shared" si="225"/>
        <v>-202303.26000000004</v>
      </c>
      <c r="AF174" s="258">
        <f t="shared" si="225"/>
        <v>0</v>
      </c>
      <c r="AG174" s="258">
        <f t="shared" si="225"/>
        <v>0</v>
      </c>
      <c r="AH174" s="258">
        <f t="shared" si="225"/>
        <v>-193910.44</v>
      </c>
      <c r="AI174" s="258">
        <f t="shared" si="225"/>
        <v>-12609.54</v>
      </c>
      <c r="AJ174" s="281">
        <f>AJ171-AJ172-AJ173</f>
        <v>-657026.43000000005</v>
      </c>
      <c r="AK174" s="258">
        <f t="shared" ref="AK174:BQ174" si="226">AK171-AK172-AK173</f>
        <v>-19589.870000000003</v>
      </c>
      <c r="AL174" s="258">
        <f t="shared" si="226"/>
        <v>-9776.01</v>
      </c>
      <c r="AM174" s="258">
        <f t="shared" si="226"/>
        <v>-703209.49</v>
      </c>
      <c r="AN174" s="258">
        <f t="shared" si="226"/>
        <v>0</v>
      </c>
      <c r="AO174" s="258">
        <f t="shared" si="226"/>
        <v>-6246.63</v>
      </c>
      <c r="AP174" s="258">
        <f t="shared" si="226"/>
        <v>-4050</v>
      </c>
      <c r="AQ174" s="258">
        <f t="shared" si="226"/>
        <v>-81127.06</v>
      </c>
      <c r="AR174" s="258">
        <f t="shared" si="226"/>
        <v>-11199.03</v>
      </c>
      <c r="AS174" s="258">
        <f t="shared" si="226"/>
        <v>-10513</v>
      </c>
      <c r="AT174" s="258">
        <f t="shared" si="226"/>
        <v>-194743.51</v>
      </c>
      <c r="AU174" s="258">
        <f t="shared" si="226"/>
        <v>0</v>
      </c>
      <c r="AV174" s="258">
        <f t="shared" si="226"/>
        <v>-85353.33</v>
      </c>
      <c r="AW174" s="258">
        <f t="shared" si="226"/>
        <v>-34906.269999999997</v>
      </c>
      <c r="AX174" s="258">
        <f t="shared" si="226"/>
        <v>-6100.79</v>
      </c>
      <c r="AY174" s="258">
        <f t="shared" si="226"/>
        <v>-53039.93</v>
      </c>
      <c r="AZ174" s="258">
        <f t="shared" si="226"/>
        <v>-9757.130000000001</v>
      </c>
      <c r="BA174" s="258">
        <f t="shared" si="226"/>
        <v>-127046.82999999999</v>
      </c>
      <c r="BB174" s="258">
        <f t="shared" si="226"/>
        <v>0</v>
      </c>
      <c r="BC174" s="258">
        <f t="shared" si="226"/>
        <v>-6246.63</v>
      </c>
      <c r="BD174" s="258">
        <f t="shared" si="226"/>
        <v>-24906.57</v>
      </c>
      <c r="BE174" s="258">
        <f t="shared" si="226"/>
        <v>-21026.89</v>
      </c>
      <c r="BF174" s="258">
        <f t="shared" si="226"/>
        <v>-51222.34</v>
      </c>
      <c r="BG174" s="258">
        <f t="shared" si="226"/>
        <v>-4181.63</v>
      </c>
      <c r="BH174" s="258">
        <f t="shared" si="226"/>
        <v>-17700</v>
      </c>
      <c r="BI174" s="258">
        <f t="shared" si="226"/>
        <v>0</v>
      </c>
      <c r="BJ174" s="258">
        <f t="shared" si="226"/>
        <v>-6246.63</v>
      </c>
      <c r="BK174" s="258">
        <f t="shared" si="226"/>
        <v>-13846.66</v>
      </c>
      <c r="BL174" s="258">
        <f t="shared" si="226"/>
        <v>-6936.22</v>
      </c>
      <c r="BM174" s="258">
        <f>BM171-BM172-BM173</f>
        <v>-13367.64</v>
      </c>
      <c r="BN174" s="258">
        <f>BN171-BN172-BN173</f>
        <v>-4181.63</v>
      </c>
      <c r="BO174" s="281">
        <f t="shared" si="226"/>
        <v>-1526521.7200000002</v>
      </c>
      <c r="BP174" s="258">
        <f t="shared" si="226"/>
        <v>0</v>
      </c>
      <c r="BQ174" s="258">
        <f t="shared" si="226"/>
        <v>0</v>
      </c>
      <c r="BR174" s="258">
        <f t="shared" ref="BR174:CR174" si="227">BR171-BR172-BR173</f>
        <v>0</v>
      </c>
      <c r="BS174" s="258">
        <f t="shared" si="227"/>
        <v>0</v>
      </c>
      <c r="BT174" s="258">
        <f t="shared" si="227"/>
        <v>0</v>
      </c>
      <c r="BU174" s="258">
        <f t="shared" si="227"/>
        <v>0</v>
      </c>
      <c r="BV174" s="258">
        <f t="shared" si="227"/>
        <v>0</v>
      </c>
      <c r="BW174" s="258">
        <f t="shared" si="227"/>
        <v>0</v>
      </c>
      <c r="BX174" s="258">
        <f t="shared" si="227"/>
        <v>0</v>
      </c>
      <c r="BY174" s="258">
        <f t="shared" si="227"/>
        <v>0</v>
      </c>
      <c r="BZ174" s="258">
        <f t="shared" si="227"/>
        <v>0</v>
      </c>
      <c r="CA174" s="258">
        <f t="shared" si="227"/>
        <v>0</v>
      </c>
      <c r="CB174" s="258">
        <f t="shared" si="227"/>
        <v>0</v>
      </c>
      <c r="CC174" s="258">
        <f t="shared" si="227"/>
        <v>0</v>
      </c>
      <c r="CD174" s="258">
        <f t="shared" si="227"/>
        <v>0</v>
      </c>
      <c r="CE174" s="258">
        <f t="shared" si="227"/>
        <v>0</v>
      </c>
      <c r="CF174" s="258">
        <f t="shared" si="227"/>
        <v>0</v>
      </c>
      <c r="CG174" s="258">
        <f t="shared" si="227"/>
        <v>0</v>
      </c>
      <c r="CH174" s="258">
        <f t="shared" si="227"/>
        <v>0</v>
      </c>
      <c r="CI174" s="258">
        <f t="shared" si="227"/>
        <v>0</v>
      </c>
      <c r="CJ174" s="258">
        <f t="shared" si="227"/>
        <v>0</v>
      </c>
      <c r="CK174" s="258">
        <f t="shared" si="227"/>
        <v>0</v>
      </c>
      <c r="CL174" s="258">
        <f t="shared" si="227"/>
        <v>0</v>
      </c>
      <c r="CM174" s="258">
        <f t="shared" si="227"/>
        <v>0</v>
      </c>
      <c r="CN174" s="258">
        <f t="shared" si="227"/>
        <v>0</v>
      </c>
      <c r="CO174" s="258">
        <f t="shared" si="227"/>
        <v>0</v>
      </c>
      <c r="CP174" s="258">
        <f t="shared" si="227"/>
        <v>0</v>
      </c>
      <c r="CQ174" s="258">
        <f t="shared" si="227"/>
        <v>0</v>
      </c>
      <c r="CR174" s="258">
        <f t="shared" si="227"/>
        <v>0</v>
      </c>
      <c r="CS174" s="258">
        <f>CS171-CS172-CS173</f>
        <v>0</v>
      </c>
      <c r="CT174" s="258">
        <f>CT171-CT172-CT173</f>
        <v>0</v>
      </c>
      <c r="CU174" s="281">
        <f t="shared" ref="CU174:EC174" si="228">CU171-CU172-CU173</f>
        <v>-1544070.9900000002</v>
      </c>
      <c r="CV174" s="258">
        <f t="shared" si="228"/>
        <v>0</v>
      </c>
      <c r="CW174" s="258">
        <f t="shared" si="228"/>
        <v>0</v>
      </c>
      <c r="CX174" s="258">
        <f t="shared" si="228"/>
        <v>0</v>
      </c>
      <c r="CY174" s="258">
        <f t="shared" si="228"/>
        <v>0</v>
      </c>
      <c r="CZ174" s="258">
        <f t="shared" si="228"/>
        <v>0</v>
      </c>
      <c r="DA174" s="258">
        <f t="shared" si="228"/>
        <v>0</v>
      </c>
      <c r="DB174" s="258">
        <f t="shared" si="228"/>
        <v>0</v>
      </c>
      <c r="DC174" s="258">
        <f t="shared" si="228"/>
        <v>0</v>
      </c>
      <c r="DD174" s="258">
        <f t="shared" si="228"/>
        <v>0</v>
      </c>
      <c r="DE174" s="258">
        <f t="shared" si="228"/>
        <v>0</v>
      </c>
      <c r="DF174" s="258">
        <f t="shared" si="228"/>
        <v>0</v>
      </c>
      <c r="DG174" s="258">
        <f t="shared" si="228"/>
        <v>0</v>
      </c>
      <c r="DH174" s="258">
        <f t="shared" si="228"/>
        <v>0</v>
      </c>
      <c r="DI174" s="258">
        <f t="shared" si="228"/>
        <v>0</v>
      </c>
      <c r="DJ174" s="258">
        <f t="shared" si="228"/>
        <v>0</v>
      </c>
      <c r="DK174" s="258">
        <f t="shared" si="228"/>
        <v>0</v>
      </c>
      <c r="DL174" s="258">
        <f t="shared" si="228"/>
        <v>0</v>
      </c>
      <c r="DM174" s="258">
        <f t="shared" si="228"/>
        <v>0</v>
      </c>
      <c r="DN174" s="258">
        <f t="shared" si="228"/>
        <v>0</v>
      </c>
      <c r="DO174" s="258">
        <f t="shared" si="228"/>
        <v>0</v>
      </c>
      <c r="DP174" s="258">
        <f t="shared" si="228"/>
        <v>0</v>
      </c>
      <c r="DQ174" s="258">
        <f t="shared" si="228"/>
        <v>0</v>
      </c>
      <c r="DR174" s="258">
        <f t="shared" si="228"/>
        <v>0</v>
      </c>
      <c r="DS174" s="258">
        <f t="shared" si="228"/>
        <v>0</v>
      </c>
      <c r="DT174" s="258">
        <f t="shared" si="228"/>
        <v>0</v>
      </c>
      <c r="DU174" s="258">
        <f t="shared" si="228"/>
        <v>0</v>
      </c>
      <c r="DV174" s="258">
        <f t="shared" si="228"/>
        <v>0</v>
      </c>
      <c r="DW174" s="258">
        <f t="shared" si="228"/>
        <v>0</v>
      </c>
      <c r="DX174" s="258">
        <f>DX171-DX172-DX173</f>
        <v>0</v>
      </c>
      <c r="DY174" s="258">
        <f>DY171-DY172-DY173</f>
        <v>0</v>
      </c>
      <c r="DZ174" s="258">
        <f>DZ171-DZ172-DZ173</f>
        <v>0</v>
      </c>
      <c r="EA174" s="281">
        <f t="shared" si="228"/>
        <v>-1544070.9900000002</v>
      </c>
      <c r="EB174" s="258">
        <f t="shared" si="228"/>
        <v>0</v>
      </c>
      <c r="EC174" s="258">
        <f t="shared" si="228"/>
        <v>0</v>
      </c>
      <c r="ED174" s="258">
        <f t="shared" ref="ED174:FC174" si="229">ED171-ED172-ED173</f>
        <v>0</v>
      </c>
      <c r="EE174" s="258">
        <f t="shared" si="229"/>
        <v>0</v>
      </c>
      <c r="EF174" s="258">
        <f t="shared" si="229"/>
        <v>0</v>
      </c>
      <c r="EG174" s="258">
        <f t="shared" si="229"/>
        <v>0</v>
      </c>
      <c r="EH174" s="258">
        <f t="shared" si="229"/>
        <v>0</v>
      </c>
      <c r="EI174" s="258">
        <f t="shared" si="229"/>
        <v>0</v>
      </c>
      <c r="EJ174" s="258">
        <f t="shared" si="229"/>
        <v>0</v>
      </c>
      <c r="EK174" s="258">
        <f t="shared" si="229"/>
        <v>0</v>
      </c>
      <c r="EL174" s="258">
        <f t="shared" si="229"/>
        <v>0</v>
      </c>
      <c r="EM174" s="258">
        <f t="shared" si="229"/>
        <v>0</v>
      </c>
      <c r="EN174" s="258">
        <f t="shared" si="229"/>
        <v>0</v>
      </c>
      <c r="EO174" s="258">
        <f t="shared" si="229"/>
        <v>0</v>
      </c>
      <c r="EP174" s="258">
        <f t="shared" si="229"/>
        <v>0</v>
      </c>
      <c r="EQ174" s="258">
        <f t="shared" si="229"/>
        <v>0</v>
      </c>
      <c r="ER174" s="258">
        <f t="shared" si="229"/>
        <v>0</v>
      </c>
      <c r="ES174" s="258">
        <f t="shared" si="229"/>
        <v>0</v>
      </c>
      <c r="ET174" s="258">
        <f t="shared" si="229"/>
        <v>0</v>
      </c>
      <c r="EU174" s="258">
        <f t="shared" si="229"/>
        <v>0</v>
      </c>
      <c r="EV174" s="258">
        <f t="shared" si="229"/>
        <v>0</v>
      </c>
      <c r="EW174" s="258">
        <f t="shared" si="229"/>
        <v>0</v>
      </c>
      <c r="EX174" s="258">
        <f t="shared" si="229"/>
        <v>0</v>
      </c>
      <c r="EY174" s="258">
        <f t="shared" si="229"/>
        <v>0</v>
      </c>
      <c r="EZ174" s="258">
        <f t="shared" si="229"/>
        <v>0</v>
      </c>
      <c r="FA174" s="258">
        <f t="shared" si="229"/>
        <v>0</v>
      </c>
      <c r="FB174" s="258">
        <f t="shared" si="229"/>
        <v>0</v>
      </c>
      <c r="FC174" s="258">
        <f t="shared" si="229"/>
        <v>0</v>
      </c>
      <c r="FD174" s="281">
        <f t="shared" ref="FD174:GO174" si="230">FD171-FD172-FD173</f>
        <v>-1530235.9000000004</v>
      </c>
      <c r="FE174" s="258">
        <f t="shared" si="230"/>
        <v>0</v>
      </c>
      <c r="FF174" s="258">
        <f t="shared" si="230"/>
        <v>0</v>
      </c>
      <c r="FG174" s="258">
        <f t="shared" si="230"/>
        <v>0</v>
      </c>
      <c r="FH174" s="258">
        <f t="shared" si="230"/>
        <v>0</v>
      </c>
      <c r="FI174" s="258">
        <f t="shared" si="230"/>
        <v>0</v>
      </c>
      <c r="FJ174" s="258">
        <f t="shared" si="230"/>
        <v>0</v>
      </c>
      <c r="FK174" s="258">
        <f t="shared" si="230"/>
        <v>0</v>
      </c>
      <c r="FL174" s="258">
        <f t="shared" si="230"/>
        <v>0</v>
      </c>
      <c r="FM174" s="258">
        <f t="shared" si="230"/>
        <v>0</v>
      </c>
      <c r="FN174" s="258">
        <f t="shared" si="230"/>
        <v>0</v>
      </c>
      <c r="FO174" s="258">
        <f t="shared" si="230"/>
        <v>0</v>
      </c>
      <c r="FP174" s="258">
        <f t="shared" si="230"/>
        <v>0</v>
      </c>
      <c r="FQ174" s="258">
        <f t="shared" si="230"/>
        <v>0</v>
      </c>
      <c r="FR174" s="258">
        <f t="shared" si="230"/>
        <v>0</v>
      </c>
      <c r="FS174" s="258">
        <f t="shared" si="230"/>
        <v>0</v>
      </c>
      <c r="FT174" s="258">
        <f t="shared" si="230"/>
        <v>0</v>
      </c>
      <c r="FU174" s="258">
        <f t="shared" si="230"/>
        <v>0</v>
      </c>
      <c r="FV174" s="258">
        <f t="shared" si="230"/>
        <v>0</v>
      </c>
      <c r="FW174" s="258">
        <f t="shared" si="230"/>
        <v>0</v>
      </c>
      <c r="FX174" s="258">
        <f t="shared" si="230"/>
        <v>0</v>
      </c>
      <c r="FY174" s="258">
        <f t="shared" si="230"/>
        <v>0</v>
      </c>
      <c r="FZ174" s="258">
        <f t="shared" si="230"/>
        <v>0</v>
      </c>
      <c r="GA174" s="258">
        <f t="shared" si="230"/>
        <v>0</v>
      </c>
      <c r="GB174" s="258">
        <f t="shared" si="230"/>
        <v>0</v>
      </c>
      <c r="GC174" s="258">
        <f t="shared" si="230"/>
        <v>0</v>
      </c>
      <c r="GD174" s="258">
        <f t="shared" si="230"/>
        <v>0</v>
      </c>
      <c r="GE174" s="258">
        <f t="shared" si="230"/>
        <v>0</v>
      </c>
      <c r="GF174" s="258">
        <f t="shared" si="230"/>
        <v>0</v>
      </c>
      <c r="GG174" s="258">
        <f t="shared" si="230"/>
        <v>0</v>
      </c>
      <c r="GH174" s="258">
        <f t="shared" si="230"/>
        <v>0</v>
      </c>
      <c r="GI174" s="258">
        <f>GI171-GI172-GI173</f>
        <v>0</v>
      </c>
      <c r="GJ174" s="281">
        <f t="shared" si="230"/>
        <v>0</v>
      </c>
      <c r="GK174" s="258">
        <f t="shared" si="230"/>
        <v>0</v>
      </c>
      <c r="GL174" s="258">
        <f t="shared" si="230"/>
        <v>0</v>
      </c>
      <c r="GM174" s="258">
        <f t="shared" si="230"/>
        <v>0</v>
      </c>
      <c r="GN174" s="258">
        <f t="shared" si="230"/>
        <v>0</v>
      </c>
      <c r="GO174" s="258">
        <f t="shared" si="230"/>
        <v>0</v>
      </c>
      <c r="GP174" s="258">
        <f t="shared" ref="GP174:HN174" si="231">GP171-GP172-GP173</f>
        <v>0</v>
      </c>
      <c r="GQ174" s="258">
        <f t="shared" si="231"/>
        <v>0</v>
      </c>
      <c r="GR174" s="258">
        <f t="shared" si="231"/>
        <v>0</v>
      </c>
      <c r="GS174" s="258">
        <f t="shared" si="231"/>
        <v>0</v>
      </c>
      <c r="GT174" s="258">
        <f t="shared" si="231"/>
        <v>0</v>
      </c>
      <c r="GU174" s="258">
        <f t="shared" si="231"/>
        <v>0</v>
      </c>
      <c r="GV174" s="258">
        <f t="shared" si="231"/>
        <v>0</v>
      </c>
      <c r="GW174" s="258">
        <f t="shared" si="231"/>
        <v>0</v>
      </c>
      <c r="GX174" s="258">
        <f t="shared" si="231"/>
        <v>0</v>
      </c>
      <c r="GY174" s="258">
        <f t="shared" si="231"/>
        <v>0</v>
      </c>
      <c r="GZ174" s="258">
        <f t="shared" si="231"/>
        <v>0</v>
      </c>
      <c r="HA174" s="258">
        <f t="shared" si="231"/>
        <v>0</v>
      </c>
      <c r="HB174" s="258">
        <f t="shared" si="231"/>
        <v>0</v>
      </c>
      <c r="HC174" s="258">
        <f t="shared" si="231"/>
        <v>0</v>
      </c>
      <c r="HD174" s="258">
        <f t="shared" si="231"/>
        <v>0</v>
      </c>
      <c r="HE174" s="258">
        <f t="shared" si="231"/>
        <v>0</v>
      </c>
      <c r="HF174" s="258">
        <f t="shared" si="231"/>
        <v>0</v>
      </c>
      <c r="HG174" s="258">
        <f t="shared" si="231"/>
        <v>0</v>
      </c>
      <c r="HH174" s="258">
        <f t="shared" si="231"/>
        <v>0</v>
      </c>
      <c r="HI174" s="258">
        <f t="shared" si="231"/>
        <v>0</v>
      </c>
      <c r="HJ174" s="258">
        <f t="shared" si="231"/>
        <v>0</v>
      </c>
      <c r="HK174" s="258">
        <f t="shared" si="231"/>
        <v>0</v>
      </c>
      <c r="HL174" s="258">
        <f t="shared" si="231"/>
        <v>0</v>
      </c>
      <c r="HM174" s="258">
        <f t="shared" si="231"/>
        <v>0</v>
      </c>
      <c r="HN174" s="258">
        <f t="shared" si="231"/>
        <v>0</v>
      </c>
    </row>
    <row r="175" spans="1:222" s="183" customFormat="1" x14ac:dyDescent="0.25">
      <c r="A175" s="182"/>
      <c r="D175" s="61"/>
      <c r="E175" s="184"/>
      <c r="F175" s="184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4"/>
      <c r="V175" s="184"/>
      <c r="W175" s="184"/>
      <c r="X175" s="184"/>
      <c r="Y175" s="184"/>
      <c r="Z175" s="184"/>
      <c r="AA175" s="184"/>
      <c r="AB175" s="184"/>
      <c r="AC175" s="184"/>
      <c r="AD175" s="184"/>
      <c r="AE175" s="184"/>
      <c r="AF175" s="184"/>
      <c r="AG175" s="184"/>
      <c r="AH175" s="184"/>
      <c r="AI175" s="184"/>
      <c r="AJ175" s="184"/>
      <c r="AK175" s="184"/>
      <c r="AL175" s="184"/>
      <c r="AM175" s="184"/>
      <c r="AN175" s="184"/>
      <c r="AO175" s="184"/>
      <c r="AP175" s="184"/>
      <c r="AQ175" s="184"/>
      <c r="AR175" s="184"/>
      <c r="AS175" s="184"/>
      <c r="AT175" s="184"/>
      <c r="AU175" s="184"/>
      <c r="AV175" s="184"/>
      <c r="AW175" s="184"/>
      <c r="AX175" s="184"/>
      <c r="AY175" s="184"/>
      <c r="AZ175" s="184"/>
      <c r="BA175" s="184"/>
      <c r="BB175" s="184"/>
      <c r="BC175" s="184"/>
      <c r="BD175" s="184"/>
      <c r="BE175" s="184"/>
      <c r="BF175" s="184"/>
      <c r="BG175" s="184"/>
      <c r="BH175" s="184"/>
      <c r="BI175" s="184"/>
      <c r="BJ175" s="184"/>
      <c r="BK175" s="184"/>
      <c r="BL175" s="184"/>
      <c r="BM175" s="184"/>
      <c r="BN175" s="184"/>
      <c r="BO175" s="184"/>
      <c r="BP175" s="184"/>
      <c r="BQ175" s="184"/>
      <c r="BR175" s="184"/>
      <c r="BS175" s="184"/>
      <c r="BT175" s="184"/>
      <c r="BU175" s="184"/>
      <c r="BV175" s="184"/>
      <c r="BW175" s="184"/>
      <c r="BX175" s="184"/>
      <c r="BY175" s="184"/>
      <c r="BZ175" s="184"/>
      <c r="CA175" s="184"/>
      <c r="CB175" s="184"/>
      <c r="CC175" s="184"/>
      <c r="CD175" s="184"/>
      <c r="CE175" s="184"/>
      <c r="CF175" s="184"/>
      <c r="CG175" s="184"/>
      <c r="CH175" s="184"/>
      <c r="CI175" s="184"/>
      <c r="CJ175" s="184"/>
      <c r="CK175" s="184"/>
      <c r="CL175" s="184"/>
      <c r="CM175" s="184"/>
      <c r="CN175" s="184"/>
      <c r="CO175" s="184"/>
      <c r="CP175" s="184"/>
      <c r="CQ175" s="184"/>
      <c r="CR175" s="184"/>
      <c r="CS175" s="184"/>
      <c r="CT175" s="184"/>
      <c r="CU175" s="184"/>
      <c r="CV175" s="184"/>
      <c r="CW175" s="184"/>
      <c r="CX175" s="184"/>
      <c r="CY175" s="184"/>
      <c r="CZ175" s="184"/>
      <c r="DA175" s="184"/>
      <c r="DB175" s="184"/>
      <c r="DC175" s="184"/>
      <c r="DD175" s="184"/>
      <c r="DE175" s="184"/>
      <c r="DF175" s="184"/>
      <c r="DG175" s="184"/>
      <c r="DH175" s="184"/>
      <c r="DI175" s="184"/>
      <c r="DJ175" s="184"/>
      <c r="DK175" s="184"/>
      <c r="DL175" s="184"/>
      <c r="DM175" s="184"/>
      <c r="DN175" s="184"/>
      <c r="DO175" s="184"/>
      <c r="DP175" s="184"/>
      <c r="DQ175" s="184"/>
      <c r="DR175" s="184"/>
      <c r="DS175" s="184"/>
      <c r="DT175" s="184"/>
      <c r="DU175" s="184"/>
      <c r="DV175" s="184"/>
      <c r="DW175" s="184"/>
      <c r="DX175" s="184"/>
      <c r="DY175" s="184"/>
      <c r="DZ175" s="184"/>
      <c r="EA175" s="184"/>
      <c r="EB175" s="184"/>
      <c r="EC175" s="184"/>
      <c r="ED175" s="184"/>
      <c r="EE175" s="184"/>
      <c r="EF175" s="184"/>
      <c r="EG175" s="184"/>
      <c r="EH175" s="184"/>
      <c r="EI175" s="184"/>
      <c r="EJ175" s="184"/>
      <c r="EK175" s="184"/>
      <c r="EL175" s="184"/>
      <c r="EM175" s="184"/>
      <c r="EN175" s="184"/>
      <c r="EO175" s="184"/>
      <c r="EP175" s="184"/>
      <c r="EQ175" s="184"/>
      <c r="ER175" s="184"/>
      <c r="ES175" s="184"/>
      <c r="ET175" s="184"/>
      <c r="EU175" s="184"/>
      <c r="EV175" s="184"/>
      <c r="EW175" s="184"/>
      <c r="EX175" s="184"/>
      <c r="EY175" s="184"/>
      <c r="EZ175" s="184"/>
      <c r="FA175" s="184"/>
      <c r="FB175" s="184"/>
      <c r="FC175" s="184"/>
      <c r="FD175" s="184"/>
      <c r="FE175" s="184"/>
      <c r="FF175" s="184"/>
      <c r="FG175" s="184"/>
      <c r="FH175" s="184"/>
      <c r="FI175" s="184"/>
      <c r="FJ175" s="184"/>
      <c r="FK175" s="184"/>
      <c r="FL175" s="184"/>
      <c r="FM175" s="184"/>
      <c r="FN175" s="184"/>
      <c r="FO175" s="184"/>
      <c r="FP175" s="184"/>
      <c r="FQ175" s="184"/>
      <c r="FR175" s="184"/>
      <c r="FS175" s="184"/>
      <c r="FT175" s="184"/>
      <c r="FU175" s="184"/>
      <c r="FV175" s="184"/>
      <c r="FW175" s="184"/>
      <c r="FX175" s="184"/>
      <c r="FY175" s="184"/>
      <c r="FZ175" s="184"/>
      <c r="GA175" s="184"/>
      <c r="GB175" s="184"/>
      <c r="GC175" s="184"/>
      <c r="GD175" s="184"/>
      <c r="GE175" s="184"/>
      <c r="GF175" s="184"/>
      <c r="GG175" s="184"/>
      <c r="GH175" s="184"/>
      <c r="GI175" s="184"/>
      <c r="GJ175" s="185"/>
      <c r="GK175" s="184"/>
      <c r="GL175" s="184"/>
      <c r="GM175" s="184"/>
      <c r="GN175" s="184"/>
      <c r="GO175" s="184"/>
      <c r="GP175" s="184"/>
      <c r="GQ175" s="184"/>
      <c r="GR175" s="184"/>
      <c r="GS175" s="184"/>
      <c r="GT175" s="184"/>
      <c r="GU175" s="184"/>
      <c r="GV175" s="184"/>
      <c r="GW175" s="184"/>
      <c r="GX175" s="184"/>
      <c r="GY175" s="184"/>
      <c r="GZ175" s="184"/>
      <c r="HA175" s="184"/>
      <c r="HB175" s="184"/>
      <c r="HC175" s="184"/>
      <c r="HD175" s="184"/>
      <c r="HE175" s="184"/>
      <c r="HF175" s="184"/>
      <c r="HG175" s="184"/>
      <c r="HH175" s="184"/>
      <c r="HI175" s="184"/>
      <c r="HJ175" s="184"/>
      <c r="HK175" s="184"/>
      <c r="HL175" s="184"/>
      <c r="HM175" s="184"/>
      <c r="HN175" s="184"/>
    </row>
    <row r="176" spans="1:222" x14ac:dyDescent="0.25">
      <c r="A176" s="182"/>
      <c r="D176" s="61"/>
      <c r="E176" s="186"/>
      <c r="F176" s="186"/>
      <c r="G176" s="186"/>
      <c r="H176" s="186"/>
      <c r="I176" s="186"/>
      <c r="J176" s="186"/>
      <c r="K176" s="186"/>
      <c r="L176" s="186"/>
      <c r="M176" s="186"/>
      <c r="N176" s="186"/>
      <c r="O176" s="186"/>
      <c r="P176" s="186"/>
      <c r="Q176" s="186"/>
      <c r="R176" s="186"/>
      <c r="S176" s="186"/>
      <c r="T176" s="186"/>
      <c r="U176" s="186"/>
      <c r="V176" s="186"/>
      <c r="W176" s="186"/>
      <c r="X176" s="186"/>
      <c r="Y176" s="186"/>
      <c r="Z176" s="186"/>
      <c r="AA176" s="186"/>
      <c r="AB176" s="186"/>
      <c r="AC176" s="186"/>
      <c r="AD176" s="186"/>
      <c r="AE176" s="186"/>
      <c r="AF176" s="186"/>
      <c r="AG176" s="186"/>
      <c r="AH176" s="186"/>
      <c r="AI176" s="186"/>
      <c r="AJ176" s="186"/>
      <c r="AK176" s="186"/>
      <c r="AL176" s="186"/>
      <c r="AM176" s="186"/>
      <c r="AN176" s="186"/>
      <c r="AO176" s="186"/>
      <c r="AP176" s="186"/>
      <c r="AQ176" s="186"/>
      <c r="AR176" s="186"/>
      <c r="AS176" s="186"/>
      <c r="AT176" s="186"/>
      <c r="AU176" s="186"/>
      <c r="AV176" s="186"/>
      <c r="AW176" s="186"/>
      <c r="AX176" s="186"/>
      <c r="AY176" s="186"/>
      <c r="AZ176" s="186"/>
      <c r="BA176" s="186"/>
      <c r="BB176" s="186"/>
      <c r="BC176" s="186"/>
      <c r="BD176" s="186"/>
      <c r="BE176" s="186"/>
      <c r="BF176" s="186"/>
      <c r="BG176" s="186"/>
      <c r="BH176" s="186"/>
      <c r="BI176" s="186"/>
      <c r="BJ176" s="186"/>
      <c r="BK176" s="186"/>
      <c r="BL176" s="186"/>
      <c r="BM176" s="186"/>
      <c r="BN176" s="186"/>
      <c r="BO176" s="186"/>
      <c r="BP176" s="186"/>
      <c r="BQ176" s="186"/>
      <c r="BR176" s="186"/>
      <c r="BS176" s="186"/>
      <c r="BT176" s="186"/>
      <c r="BU176" s="186"/>
      <c r="BV176" s="186"/>
      <c r="BW176" s="186"/>
      <c r="BX176" s="186"/>
      <c r="BY176" s="186"/>
      <c r="BZ176" s="186"/>
      <c r="CA176" s="186"/>
      <c r="CB176" s="186"/>
      <c r="CC176" s="186"/>
      <c r="CD176" s="186"/>
      <c r="CE176" s="186"/>
      <c r="CF176" s="186"/>
      <c r="CG176" s="186"/>
      <c r="CH176" s="186"/>
      <c r="CI176" s="186"/>
      <c r="CJ176" s="186"/>
      <c r="CK176" s="186"/>
      <c r="CL176" s="186"/>
      <c r="CM176" s="186"/>
      <c r="CN176" s="186"/>
      <c r="CO176" s="186"/>
      <c r="CP176" s="186"/>
      <c r="CQ176" s="186"/>
      <c r="CR176" s="186"/>
      <c r="CS176" s="186"/>
      <c r="CT176" s="186"/>
      <c r="CU176" s="186"/>
      <c r="CV176" s="186"/>
      <c r="CW176" s="186"/>
      <c r="CX176" s="186"/>
      <c r="CY176" s="186"/>
      <c r="CZ176" s="186"/>
      <c r="DA176" s="186"/>
      <c r="DB176" s="186"/>
      <c r="DC176" s="186"/>
      <c r="DD176" s="186"/>
      <c r="DE176" s="186"/>
      <c r="DF176" s="186"/>
      <c r="DG176" s="186"/>
      <c r="DH176" s="186"/>
      <c r="DI176" s="186"/>
      <c r="DJ176" s="186"/>
      <c r="DK176" s="186"/>
      <c r="DL176" s="186"/>
      <c r="DM176" s="186"/>
      <c r="DN176" s="186"/>
      <c r="DO176" s="186"/>
      <c r="DP176" s="186"/>
      <c r="DQ176" s="186"/>
      <c r="DR176" s="186"/>
      <c r="DS176" s="186"/>
      <c r="DT176" s="186"/>
      <c r="DU176" s="186"/>
      <c r="DV176" s="186"/>
      <c r="DW176" s="186"/>
      <c r="DX176" s="186"/>
      <c r="DY176" s="186"/>
      <c r="DZ176" s="186"/>
      <c r="EA176" s="186"/>
      <c r="EB176" s="186"/>
      <c r="EC176" s="186"/>
      <c r="ED176" s="186"/>
      <c r="EE176" s="186"/>
      <c r="EF176" s="186"/>
      <c r="EG176" s="186"/>
      <c r="EH176" s="186"/>
      <c r="EI176" s="186"/>
      <c r="EJ176" s="186"/>
      <c r="EK176" s="186"/>
      <c r="EL176" s="186"/>
      <c r="EM176" s="186"/>
      <c r="EN176" s="186"/>
      <c r="EO176" s="186"/>
      <c r="EP176" s="186"/>
      <c r="EQ176" s="186"/>
      <c r="ER176" s="186"/>
      <c r="ES176" s="186"/>
      <c r="ET176" s="186"/>
      <c r="EU176" s="186"/>
      <c r="EV176" s="186"/>
      <c r="EW176" s="186"/>
      <c r="EX176" s="186"/>
      <c r="EY176" s="186"/>
      <c r="EZ176" s="186"/>
      <c r="FA176" s="186"/>
      <c r="FB176" s="186"/>
      <c r="FC176" s="186"/>
      <c r="FD176" s="186"/>
      <c r="FE176" s="186"/>
      <c r="FF176" s="186"/>
      <c r="FG176" s="186"/>
      <c r="FH176" s="186"/>
      <c r="FI176" s="186"/>
      <c r="FJ176" s="186"/>
      <c r="FK176" s="186"/>
      <c r="FL176" s="186"/>
      <c r="FM176" s="186"/>
      <c r="FN176" s="186"/>
      <c r="FO176" s="186"/>
      <c r="FP176" s="186"/>
      <c r="FQ176" s="186"/>
      <c r="FR176" s="186"/>
      <c r="FS176" s="186"/>
      <c r="FT176" s="186"/>
      <c r="FU176" s="186"/>
      <c r="FV176" s="186"/>
      <c r="FW176" s="186"/>
      <c r="FX176" s="186"/>
      <c r="FY176" s="186"/>
      <c r="FZ176" s="186"/>
      <c r="GA176" s="186"/>
      <c r="GB176" s="186"/>
      <c r="GC176" s="186"/>
      <c r="GD176" s="186"/>
      <c r="GE176" s="186"/>
      <c r="GF176" s="186"/>
      <c r="GG176" s="186"/>
      <c r="GH176" s="186"/>
      <c r="GI176" s="186"/>
      <c r="GJ176" s="187"/>
      <c r="GK176" s="186"/>
      <c r="GL176" s="186"/>
      <c r="GM176" s="186"/>
      <c r="GN176" s="186"/>
      <c r="GO176" s="186"/>
      <c r="GP176" s="186"/>
      <c r="GQ176" s="186"/>
      <c r="GR176" s="186"/>
      <c r="GS176" s="186"/>
      <c r="GT176" s="186"/>
      <c r="GU176" s="186"/>
      <c r="GV176" s="186"/>
      <c r="GW176" s="186"/>
      <c r="GX176" s="186"/>
      <c r="GY176" s="186"/>
      <c r="GZ176" s="186"/>
      <c r="HA176" s="186"/>
      <c r="HB176" s="186"/>
      <c r="HC176" s="186"/>
      <c r="HD176" s="186"/>
      <c r="HE176" s="186"/>
      <c r="HF176" s="186"/>
      <c r="HG176" s="186"/>
      <c r="HH176" s="186"/>
      <c r="HI176" s="186"/>
      <c r="HJ176" s="186"/>
      <c r="HK176" s="186"/>
      <c r="HL176" s="186"/>
      <c r="HM176" s="186"/>
      <c r="HN176" s="186"/>
    </row>
    <row r="177" spans="1:222" x14ac:dyDescent="0.25">
      <c r="A177" s="182"/>
      <c r="D177" s="61"/>
      <c r="E177" s="181">
        <f>DRE!O177</f>
        <v>2691.81</v>
      </c>
      <c r="F177" s="181">
        <f>DRE!P177</f>
        <v>1998.19</v>
      </c>
      <c r="G177" s="181">
        <f>DRE!Q177</f>
        <v>11237.88</v>
      </c>
      <c r="H177" s="181">
        <f>DRE!R177</f>
        <v>322793.42</v>
      </c>
      <c r="I177" s="181">
        <f>DRE!S177</f>
        <v>61007.59</v>
      </c>
      <c r="J177" s="181">
        <f>DRE!T177</f>
        <v>34461.89</v>
      </c>
      <c r="K177" s="181">
        <f>DRE!U177</f>
        <v>34461.89</v>
      </c>
      <c r="L177" s="181">
        <f>DRE!V177</f>
        <v>34461.89</v>
      </c>
      <c r="M177" s="181">
        <f>DRE!W177</f>
        <v>31442.690000000002</v>
      </c>
      <c r="N177" s="181">
        <f>DRE!X177</f>
        <v>8508.2099999999991</v>
      </c>
      <c r="O177" s="181">
        <f>DRE!Y177</f>
        <v>26788.16</v>
      </c>
      <c r="P177" s="181">
        <f>DRE!Z177</f>
        <v>24680.04</v>
      </c>
      <c r="Q177" s="181">
        <f>DRE!AA177</f>
        <v>19660.59</v>
      </c>
      <c r="R177" s="181">
        <f>DRE!AB177</f>
        <v>19660.59</v>
      </c>
      <c r="S177" s="181">
        <f>DRE!AC177</f>
        <v>19660.59</v>
      </c>
      <c r="T177" s="181">
        <f>DRE!AD177</f>
        <v>19660.59</v>
      </c>
      <c r="U177" s="181">
        <f>DRE!AE177</f>
        <v>19260.59</v>
      </c>
      <c r="V177" s="181">
        <f>DRE!AF177</f>
        <v>59428.929999999993</v>
      </c>
      <c r="W177" s="181">
        <f>DRE!AG177</f>
        <v>52702.279999999992</v>
      </c>
      <c r="X177" s="181">
        <f>DRE!AH177</f>
        <v>11243.319999999998</v>
      </c>
      <c r="Y177" s="181">
        <f>DRE!AI177</f>
        <v>11243.319999999998</v>
      </c>
      <c r="Z177" s="181">
        <f>DRE!AJ177</f>
        <v>11243.319999999998</v>
      </c>
      <c r="AA177" s="181">
        <f>DRE!AK177</f>
        <v>26032.050000000003</v>
      </c>
      <c r="AB177" s="181">
        <f>DRE!AL177</f>
        <v>10362.529999999999</v>
      </c>
      <c r="AC177" s="181">
        <f>DRE!AM177</f>
        <v>6139.69</v>
      </c>
      <c r="AD177" s="181">
        <f>DRE!AN177</f>
        <v>93402.62</v>
      </c>
      <c r="AE177" s="181">
        <f>DRE!AO177</f>
        <v>167019.66</v>
      </c>
      <c r="AF177" s="181">
        <f>DRE!AP177</f>
        <v>167019.66</v>
      </c>
      <c r="AG177" s="181">
        <f>DRE!AQ177</f>
        <v>0</v>
      </c>
      <c r="AH177" s="181">
        <f>DRE!AR177</f>
        <v>0</v>
      </c>
      <c r="AI177" s="181">
        <f>DRE!AS177</f>
        <v>0</v>
      </c>
      <c r="AJ177" s="188">
        <f>AI177</f>
        <v>0</v>
      </c>
      <c r="AK177" s="181">
        <f>+AJ177+AK174</f>
        <v>-19589.870000000003</v>
      </c>
      <c r="AL177" s="181">
        <f>+AK177+AL174</f>
        <v>-29365.880000000005</v>
      </c>
      <c r="AM177" s="181">
        <f t="shared" ref="AM177:BK177" si="232">+AL177+AM174</f>
        <v>-732575.37</v>
      </c>
      <c r="AN177" s="181">
        <f t="shared" si="232"/>
        <v>-732575.37</v>
      </c>
      <c r="AO177" s="181">
        <f t="shared" si="232"/>
        <v>-738822</v>
      </c>
      <c r="AP177" s="181">
        <f t="shared" si="232"/>
        <v>-742872</v>
      </c>
      <c r="AQ177" s="181">
        <f t="shared" si="232"/>
        <v>-823999.06</v>
      </c>
      <c r="AR177" s="181">
        <f t="shared" si="232"/>
        <v>-835198.09000000008</v>
      </c>
      <c r="AS177" s="181">
        <f t="shared" si="232"/>
        <v>-845711.09000000008</v>
      </c>
      <c r="AT177" s="181">
        <f t="shared" si="232"/>
        <v>-1040454.6000000001</v>
      </c>
      <c r="AU177" s="181">
        <f t="shared" si="232"/>
        <v>-1040454.6000000001</v>
      </c>
      <c r="AV177" s="181">
        <f t="shared" si="232"/>
        <v>-1125807.9300000002</v>
      </c>
      <c r="AW177" s="181">
        <f t="shared" si="232"/>
        <v>-1160714.2000000002</v>
      </c>
      <c r="AX177" s="181">
        <f t="shared" si="232"/>
        <v>-1166814.9900000002</v>
      </c>
      <c r="AY177" s="181">
        <f t="shared" si="232"/>
        <v>-1219854.9200000002</v>
      </c>
      <c r="AZ177" s="181">
        <f t="shared" si="232"/>
        <v>-1229612.05</v>
      </c>
      <c r="BA177" s="181">
        <f t="shared" si="232"/>
        <v>-1356658.8800000001</v>
      </c>
      <c r="BB177" s="181">
        <f t="shared" si="232"/>
        <v>-1356658.8800000001</v>
      </c>
      <c r="BC177" s="181">
        <f t="shared" si="232"/>
        <v>-1362905.51</v>
      </c>
      <c r="BD177" s="181">
        <f t="shared" si="232"/>
        <v>-1387812.08</v>
      </c>
      <c r="BE177" s="181">
        <f t="shared" si="232"/>
        <v>-1408838.97</v>
      </c>
      <c r="BF177" s="181">
        <f t="shared" si="232"/>
        <v>-1460061.31</v>
      </c>
      <c r="BG177" s="181">
        <f t="shared" si="232"/>
        <v>-1464242.94</v>
      </c>
      <c r="BH177" s="181">
        <f t="shared" si="232"/>
        <v>-1481942.94</v>
      </c>
      <c r="BI177" s="181">
        <f t="shared" si="232"/>
        <v>-1481942.94</v>
      </c>
      <c r="BJ177" s="181">
        <f t="shared" si="232"/>
        <v>-1488189.5699999998</v>
      </c>
      <c r="BK177" s="181">
        <f t="shared" si="232"/>
        <v>-1502036.2299999997</v>
      </c>
      <c r="BL177" s="181">
        <f>+BK177+BL174</f>
        <v>-1508972.4499999997</v>
      </c>
      <c r="BM177" s="181">
        <f t="shared" ref="BM177:BN177" si="233">+BL177+BM174</f>
        <v>-1522340.0899999996</v>
      </c>
      <c r="BN177" s="181">
        <f t="shared" si="233"/>
        <v>-1526521.7199999995</v>
      </c>
      <c r="BO177" s="188">
        <f>BN177</f>
        <v>-1526521.7199999995</v>
      </c>
      <c r="BP177" s="181">
        <f>+BO177+BP174</f>
        <v>-1526521.7199999995</v>
      </c>
      <c r="BQ177" s="181">
        <f t="shared" ref="BQ177:CT177" si="234">+BP177+BQ174</f>
        <v>-1526521.7199999995</v>
      </c>
      <c r="BR177" s="181">
        <f t="shared" si="234"/>
        <v>-1526521.7199999995</v>
      </c>
      <c r="BS177" s="181">
        <f t="shared" si="234"/>
        <v>-1526521.7199999995</v>
      </c>
      <c r="BT177" s="181">
        <f t="shared" si="234"/>
        <v>-1526521.7199999995</v>
      </c>
      <c r="BU177" s="181">
        <f t="shared" si="234"/>
        <v>-1526521.7199999995</v>
      </c>
      <c r="BV177" s="181">
        <f t="shared" si="234"/>
        <v>-1526521.7199999995</v>
      </c>
      <c r="BW177" s="181">
        <f t="shared" si="234"/>
        <v>-1526521.7199999995</v>
      </c>
      <c r="BX177" s="181">
        <f t="shared" si="234"/>
        <v>-1526521.7199999995</v>
      </c>
      <c r="BY177" s="181">
        <f t="shared" si="234"/>
        <v>-1526521.7199999995</v>
      </c>
      <c r="BZ177" s="181">
        <f t="shared" si="234"/>
        <v>-1526521.7199999995</v>
      </c>
      <c r="CA177" s="181">
        <f t="shared" si="234"/>
        <v>-1526521.7199999995</v>
      </c>
      <c r="CB177" s="181">
        <f t="shared" si="234"/>
        <v>-1526521.7199999995</v>
      </c>
      <c r="CC177" s="181">
        <f t="shared" si="234"/>
        <v>-1526521.7199999995</v>
      </c>
      <c r="CD177" s="181">
        <f t="shared" si="234"/>
        <v>-1526521.7199999995</v>
      </c>
      <c r="CE177" s="181">
        <f t="shared" si="234"/>
        <v>-1526521.7199999995</v>
      </c>
      <c r="CF177" s="181">
        <f t="shared" si="234"/>
        <v>-1526521.7199999995</v>
      </c>
      <c r="CG177" s="181">
        <f t="shared" si="234"/>
        <v>-1526521.7199999995</v>
      </c>
      <c r="CH177" s="181">
        <f t="shared" si="234"/>
        <v>-1526521.7199999995</v>
      </c>
      <c r="CI177" s="181">
        <f t="shared" si="234"/>
        <v>-1526521.7199999995</v>
      </c>
      <c r="CJ177" s="181">
        <f t="shared" si="234"/>
        <v>-1526521.7199999995</v>
      </c>
      <c r="CK177" s="181">
        <f t="shared" si="234"/>
        <v>-1526521.7199999995</v>
      </c>
      <c r="CL177" s="181">
        <f t="shared" si="234"/>
        <v>-1526521.7199999995</v>
      </c>
      <c r="CM177" s="181">
        <f t="shared" si="234"/>
        <v>-1526521.7199999995</v>
      </c>
      <c r="CN177" s="181">
        <f t="shared" si="234"/>
        <v>-1526521.7199999995</v>
      </c>
      <c r="CO177" s="181">
        <f t="shared" si="234"/>
        <v>-1526521.7199999995</v>
      </c>
      <c r="CP177" s="181">
        <f t="shared" si="234"/>
        <v>-1526521.7199999995</v>
      </c>
      <c r="CQ177" s="181">
        <f t="shared" si="234"/>
        <v>-1526521.7199999995</v>
      </c>
      <c r="CR177" s="181">
        <f t="shared" si="234"/>
        <v>-1526521.7199999995</v>
      </c>
      <c r="CS177" s="181">
        <f t="shared" si="234"/>
        <v>-1526521.7199999995</v>
      </c>
      <c r="CT177" s="181">
        <f t="shared" si="234"/>
        <v>-1526521.7199999995</v>
      </c>
      <c r="CU177" s="188">
        <f>CT177</f>
        <v>-1526521.7199999995</v>
      </c>
      <c r="CV177" s="181">
        <f>+CU177+CV174</f>
        <v>-1526521.7199999995</v>
      </c>
      <c r="CW177" s="181">
        <f t="shared" ref="CW177:DZ177" si="235">+CV177+CW174</f>
        <v>-1526521.7199999995</v>
      </c>
      <c r="CX177" s="181">
        <f t="shared" si="235"/>
        <v>-1526521.7199999995</v>
      </c>
      <c r="CY177" s="181">
        <f t="shared" si="235"/>
        <v>-1526521.7199999995</v>
      </c>
      <c r="CZ177" s="181">
        <f t="shared" si="235"/>
        <v>-1526521.7199999995</v>
      </c>
      <c r="DA177" s="181">
        <f t="shared" si="235"/>
        <v>-1526521.7199999995</v>
      </c>
      <c r="DB177" s="181">
        <f t="shared" si="235"/>
        <v>-1526521.7199999995</v>
      </c>
      <c r="DC177" s="181">
        <f t="shared" si="235"/>
        <v>-1526521.7199999995</v>
      </c>
      <c r="DD177" s="181">
        <f t="shared" si="235"/>
        <v>-1526521.7199999995</v>
      </c>
      <c r="DE177" s="181">
        <f t="shared" si="235"/>
        <v>-1526521.7199999995</v>
      </c>
      <c r="DF177" s="181">
        <f t="shared" si="235"/>
        <v>-1526521.7199999995</v>
      </c>
      <c r="DG177" s="181">
        <f t="shared" si="235"/>
        <v>-1526521.7199999995</v>
      </c>
      <c r="DH177" s="181">
        <f t="shared" si="235"/>
        <v>-1526521.7199999995</v>
      </c>
      <c r="DI177" s="181">
        <f t="shared" si="235"/>
        <v>-1526521.7199999995</v>
      </c>
      <c r="DJ177" s="181">
        <f t="shared" si="235"/>
        <v>-1526521.7199999995</v>
      </c>
      <c r="DK177" s="181">
        <f t="shared" si="235"/>
        <v>-1526521.7199999995</v>
      </c>
      <c r="DL177" s="181">
        <f t="shared" si="235"/>
        <v>-1526521.7199999995</v>
      </c>
      <c r="DM177" s="181">
        <f t="shared" si="235"/>
        <v>-1526521.7199999995</v>
      </c>
      <c r="DN177" s="181">
        <f t="shared" si="235"/>
        <v>-1526521.7199999995</v>
      </c>
      <c r="DO177" s="181">
        <f t="shared" si="235"/>
        <v>-1526521.7199999995</v>
      </c>
      <c r="DP177" s="181">
        <f t="shared" si="235"/>
        <v>-1526521.7199999995</v>
      </c>
      <c r="DQ177" s="181">
        <f t="shared" si="235"/>
        <v>-1526521.7199999995</v>
      </c>
      <c r="DR177" s="181">
        <f t="shared" si="235"/>
        <v>-1526521.7199999995</v>
      </c>
      <c r="DS177" s="181">
        <f t="shared" si="235"/>
        <v>-1526521.7199999995</v>
      </c>
      <c r="DT177" s="181">
        <f t="shared" si="235"/>
        <v>-1526521.7199999995</v>
      </c>
      <c r="DU177" s="181">
        <f t="shared" si="235"/>
        <v>-1526521.7199999995</v>
      </c>
      <c r="DV177" s="181">
        <f t="shared" si="235"/>
        <v>-1526521.7199999995</v>
      </c>
      <c r="DW177" s="181">
        <f t="shared" si="235"/>
        <v>-1526521.7199999995</v>
      </c>
      <c r="DX177" s="181">
        <f t="shared" si="235"/>
        <v>-1526521.7199999995</v>
      </c>
      <c r="DY177" s="181">
        <f t="shared" si="235"/>
        <v>-1526521.7199999995</v>
      </c>
      <c r="DZ177" s="181">
        <f t="shared" si="235"/>
        <v>-1526521.7199999995</v>
      </c>
      <c r="EA177" s="188">
        <f>EA174+CU177</f>
        <v>-3070592.71</v>
      </c>
      <c r="EB177" s="181">
        <f>+EA177+EB174</f>
        <v>-3070592.71</v>
      </c>
      <c r="EC177" s="181">
        <f t="shared" ref="EC177:FC177" si="236">+EB177+EC174</f>
        <v>-3070592.71</v>
      </c>
      <c r="ED177" s="181">
        <f t="shared" si="236"/>
        <v>-3070592.71</v>
      </c>
      <c r="EE177" s="181">
        <f t="shared" si="236"/>
        <v>-3070592.71</v>
      </c>
      <c r="EF177" s="181">
        <f t="shared" si="236"/>
        <v>-3070592.71</v>
      </c>
      <c r="EG177" s="181">
        <f t="shared" si="236"/>
        <v>-3070592.71</v>
      </c>
      <c r="EH177" s="181">
        <f t="shared" si="236"/>
        <v>-3070592.71</v>
      </c>
      <c r="EI177" s="181">
        <f t="shared" si="236"/>
        <v>-3070592.71</v>
      </c>
      <c r="EJ177" s="181">
        <f t="shared" si="236"/>
        <v>-3070592.71</v>
      </c>
      <c r="EK177" s="181">
        <f t="shared" si="236"/>
        <v>-3070592.71</v>
      </c>
      <c r="EL177" s="181">
        <f t="shared" si="236"/>
        <v>-3070592.71</v>
      </c>
      <c r="EM177" s="181">
        <f t="shared" si="236"/>
        <v>-3070592.71</v>
      </c>
      <c r="EN177" s="181">
        <f t="shared" si="236"/>
        <v>-3070592.71</v>
      </c>
      <c r="EO177" s="181">
        <f t="shared" si="236"/>
        <v>-3070592.71</v>
      </c>
      <c r="EP177" s="181">
        <f t="shared" si="236"/>
        <v>-3070592.71</v>
      </c>
      <c r="EQ177" s="181">
        <f t="shared" si="236"/>
        <v>-3070592.71</v>
      </c>
      <c r="ER177" s="181">
        <f t="shared" si="236"/>
        <v>-3070592.71</v>
      </c>
      <c r="ES177" s="181">
        <f t="shared" si="236"/>
        <v>-3070592.71</v>
      </c>
      <c r="ET177" s="181">
        <f t="shared" si="236"/>
        <v>-3070592.71</v>
      </c>
      <c r="EU177" s="181">
        <f t="shared" si="236"/>
        <v>-3070592.71</v>
      </c>
      <c r="EV177" s="181">
        <f t="shared" si="236"/>
        <v>-3070592.71</v>
      </c>
      <c r="EW177" s="181">
        <f t="shared" si="236"/>
        <v>-3070592.71</v>
      </c>
      <c r="EX177" s="181">
        <f t="shared" si="236"/>
        <v>-3070592.71</v>
      </c>
      <c r="EY177" s="181">
        <f t="shared" si="236"/>
        <v>-3070592.71</v>
      </c>
      <c r="EZ177" s="181">
        <f t="shared" si="236"/>
        <v>-3070592.71</v>
      </c>
      <c r="FA177" s="181">
        <f t="shared" si="236"/>
        <v>-3070592.71</v>
      </c>
      <c r="FB177" s="181">
        <f t="shared" si="236"/>
        <v>-3070592.71</v>
      </c>
      <c r="FC177" s="181">
        <f t="shared" si="236"/>
        <v>-3070592.71</v>
      </c>
      <c r="FD177" s="188">
        <f>FC177</f>
        <v>-3070592.71</v>
      </c>
      <c r="FE177" s="181">
        <f>+FD177+FE174</f>
        <v>-3070592.71</v>
      </c>
      <c r="FF177" s="181">
        <f t="shared" ref="FF177:GI177" si="237">+FE177+FF174</f>
        <v>-3070592.71</v>
      </c>
      <c r="FG177" s="181">
        <f t="shared" si="237"/>
        <v>-3070592.71</v>
      </c>
      <c r="FH177" s="181">
        <f t="shared" si="237"/>
        <v>-3070592.71</v>
      </c>
      <c r="FI177" s="181">
        <f t="shared" si="237"/>
        <v>-3070592.71</v>
      </c>
      <c r="FJ177" s="181">
        <f t="shared" si="237"/>
        <v>-3070592.71</v>
      </c>
      <c r="FK177" s="181">
        <f t="shared" si="237"/>
        <v>-3070592.71</v>
      </c>
      <c r="FL177" s="181">
        <f t="shared" si="237"/>
        <v>-3070592.71</v>
      </c>
      <c r="FM177" s="181">
        <f t="shared" si="237"/>
        <v>-3070592.71</v>
      </c>
      <c r="FN177" s="181">
        <f t="shared" si="237"/>
        <v>-3070592.71</v>
      </c>
      <c r="FO177" s="181">
        <f t="shared" si="237"/>
        <v>-3070592.71</v>
      </c>
      <c r="FP177" s="181">
        <f t="shared" si="237"/>
        <v>-3070592.71</v>
      </c>
      <c r="FQ177" s="181">
        <f t="shared" si="237"/>
        <v>-3070592.71</v>
      </c>
      <c r="FR177" s="181">
        <f t="shared" si="237"/>
        <v>-3070592.71</v>
      </c>
      <c r="FS177" s="181">
        <f t="shared" si="237"/>
        <v>-3070592.71</v>
      </c>
      <c r="FT177" s="181">
        <f t="shared" si="237"/>
        <v>-3070592.71</v>
      </c>
      <c r="FU177" s="181">
        <f t="shared" si="237"/>
        <v>-3070592.71</v>
      </c>
      <c r="FV177" s="181">
        <f t="shared" si="237"/>
        <v>-3070592.71</v>
      </c>
      <c r="FW177" s="181">
        <f t="shared" si="237"/>
        <v>-3070592.71</v>
      </c>
      <c r="FX177" s="181">
        <f t="shared" si="237"/>
        <v>-3070592.71</v>
      </c>
      <c r="FY177" s="181">
        <f t="shared" si="237"/>
        <v>-3070592.71</v>
      </c>
      <c r="FZ177" s="181">
        <f t="shared" si="237"/>
        <v>-3070592.71</v>
      </c>
      <c r="GA177" s="181">
        <f t="shared" si="237"/>
        <v>-3070592.71</v>
      </c>
      <c r="GB177" s="181">
        <f t="shared" si="237"/>
        <v>-3070592.71</v>
      </c>
      <c r="GC177" s="181">
        <f t="shared" si="237"/>
        <v>-3070592.71</v>
      </c>
      <c r="GD177" s="181">
        <f t="shared" si="237"/>
        <v>-3070592.71</v>
      </c>
      <c r="GE177" s="181">
        <f t="shared" si="237"/>
        <v>-3070592.71</v>
      </c>
      <c r="GF177" s="181">
        <f t="shared" si="237"/>
        <v>-3070592.71</v>
      </c>
      <c r="GG177" s="181">
        <f t="shared" si="237"/>
        <v>-3070592.71</v>
      </c>
      <c r="GH177" s="181">
        <f t="shared" si="237"/>
        <v>-3070592.71</v>
      </c>
      <c r="GI177" s="181">
        <f t="shared" si="237"/>
        <v>-3070592.71</v>
      </c>
      <c r="GJ177" s="188">
        <f>GI177</f>
        <v>-3070592.71</v>
      </c>
      <c r="GK177" s="181">
        <f>+GJ177+GK174</f>
        <v>-3070592.71</v>
      </c>
      <c r="GL177" s="181">
        <f t="shared" ref="GL177:HN177" si="238">+GK177+GL174</f>
        <v>-3070592.71</v>
      </c>
      <c r="GM177" s="181">
        <f t="shared" si="238"/>
        <v>-3070592.71</v>
      </c>
      <c r="GN177" s="181">
        <f t="shared" si="238"/>
        <v>-3070592.71</v>
      </c>
      <c r="GO177" s="181">
        <f t="shared" si="238"/>
        <v>-3070592.71</v>
      </c>
      <c r="GP177" s="181">
        <f t="shared" si="238"/>
        <v>-3070592.71</v>
      </c>
      <c r="GQ177" s="181">
        <f t="shared" si="238"/>
        <v>-3070592.71</v>
      </c>
      <c r="GR177" s="181">
        <f t="shared" si="238"/>
        <v>-3070592.71</v>
      </c>
      <c r="GS177" s="181">
        <f t="shared" si="238"/>
        <v>-3070592.71</v>
      </c>
      <c r="GT177" s="181">
        <f t="shared" si="238"/>
        <v>-3070592.71</v>
      </c>
      <c r="GU177" s="181">
        <f t="shared" si="238"/>
        <v>-3070592.71</v>
      </c>
      <c r="GV177" s="181">
        <f t="shared" si="238"/>
        <v>-3070592.71</v>
      </c>
      <c r="GW177" s="181">
        <f t="shared" si="238"/>
        <v>-3070592.71</v>
      </c>
      <c r="GX177" s="181">
        <f t="shared" si="238"/>
        <v>-3070592.71</v>
      </c>
      <c r="GY177" s="181">
        <f t="shared" si="238"/>
        <v>-3070592.71</v>
      </c>
      <c r="GZ177" s="181">
        <f t="shared" si="238"/>
        <v>-3070592.71</v>
      </c>
      <c r="HA177" s="181">
        <f t="shared" si="238"/>
        <v>-3070592.71</v>
      </c>
      <c r="HB177" s="181">
        <f t="shared" si="238"/>
        <v>-3070592.71</v>
      </c>
      <c r="HC177" s="181">
        <f t="shared" si="238"/>
        <v>-3070592.71</v>
      </c>
      <c r="HD177" s="181">
        <f t="shared" si="238"/>
        <v>-3070592.71</v>
      </c>
      <c r="HE177" s="181">
        <f t="shared" si="238"/>
        <v>-3070592.71</v>
      </c>
      <c r="HF177" s="181">
        <f t="shared" si="238"/>
        <v>-3070592.71</v>
      </c>
      <c r="HG177" s="181">
        <f t="shared" si="238"/>
        <v>-3070592.71</v>
      </c>
      <c r="HH177" s="181">
        <f t="shared" si="238"/>
        <v>-3070592.71</v>
      </c>
      <c r="HI177" s="181">
        <f t="shared" si="238"/>
        <v>-3070592.71</v>
      </c>
      <c r="HJ177" s="181">
        <f t="shared" si="238"/>
        <v>-3070592.71</v>
      </c>
      <c r="HK177" s="181">
        <f t="shared" si="238"/>
        <v>-3070592.71</v>
      </c>
      <c r="HL177" s="181">
        <f t="shared" si="238"/>
        <v>-3070592.71</v>
      </c>
      <c r="HM177" s="181">
        <f t="shared" si="238"/>
        <v>-3070592.71</v>
      </c>
      <c r="HN177" s="181">
        <f t="shared" si="238"/>
        <v>-3070592.71</v>
      </c>
    </row>
    <row r="178" spans="1:222" x14ac:dyDescent="0.25">
      <c r="A178" s="182"/>
      <c r="BO178" s="85"/>
      <c r="CM178" s="157"/>
      <c r="CU178" s="157"/>
    </row>
    <row r="179" spans="1:222" x14ac:dyDescent="0.25">
      <c r="A179" s="182"/>
      <c r="E179" s="183"/>
      <c r="F179" s="183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3"/>
      <c r="V179" s="183"/>
      <c r="W179" s="183"/>
      <c r="X179" s="183"/>
      <c r="Y179" s="183"/>
      <c r="Z179" s="183"/>
      <c r="AA179" s="183"/>
      <c r="AB179" s="183"/>
      <c r="AC179" s="183"/>
      <c r="AD179" s="183"/>
      <c r="AE179" s="183"/>
      <c r="AF179" s="183"/>
      <c r="AG179" s="183"/>
      <c r="AH179" s="183"/>
      <c r="AI179" s="183"/>
      <c r="AJ179" s="183"/>
      <c r="AK179" s="183"/>
      <c r="AL179" s="183"/>
      <c r="AM179" s="183"/>
      <c r="AN179" s="183"/>
      <c r="AO179" s="183"/>
      <c r="AP179" s="183"/>
      <c r="AQ179" s="183"/>
      <c r="AR179" s="183"/>
      <c r="AS179" s="183"/>
      <c r="AT179" s="183"/>
      <c r="AU179" s="183"/>
      <c r="AV179" s="183"/>
      <c r="AW179" s="183"/>
      <c r="AX179" s="183"/>
      <c r="AY179" s="183"/>
      <c r="AZ179" s="183"/>
      <c r="BA179" s="183"/>
      <c r="BB179" s="183"/>
      <c r="BC179" s="183"/>
      <c r="BD179" s="183"/>
      <c r="BE179" s="183"/>
      <c r="BF179" s="183"/>
      <c r="BG179" s="183"/>
      <c r="BH179" s="183"/>
      <c r="BI179" s="183"/>
      <c r="BJ179" s="183"/>
      <c r="BK179" s="183"/>
      <c r="BL179" s="183"/>
      <c r="BM179" s="183"/>
      <c r="BN179" s="183"/>
      <c r="BO179" s="183"/>
      <c r="BP179" s="183"/>
      <c r="BQ179" s="183"/>
      <c r="BR179" s="183"/>
      <c r="BS179" s="183"/>
      <c r="BT179" s="183"/>
      <c r="BU179" s="183"/>
      <c r="BV179" s="183"/>
      <c r="BW179" s="183"/>
      <c r="BX179" s="183"/>
      <c r="BY179" s="183"/>
      <c r="BZ179" s="183"/>
      <c r="CA179" s="183"/>
      <c r="CB179" s="183"/>
      <c r="CC179" s="183"/>
      <c r="CD179" s="183"/>
      <c r="CE179" s="183"/>
      <c r="CF179" s="183"/>
      <c r="CG179" s="183"/>
      <c r="CH179" s="183"/>
      <c r="CI179" s="183"/>
      <c r="CJ179" s="183"/>
      <c r="CK179" s="183"/>
      <c r="CL179" s="183"/>
      <c r="CM179" s="157"/>
      <c r="CN179" s="183"/>
      <c r="CO179" s="183"/>
      <c r="CP179" s="183"/>
      <c r="CQ179" s="183"/>
      <c r="CR179" s="183"/>
      <c r="CS179" s="183"/>
      <c r="CT179" s="183"/>
      <c r="CU179" s="157"/>
      <c r="CV179" s="183"/>
      <c r="CW179" s="183"/>
      <c r="CX179" s="183"/>
      <c r="CY179" s="183"/>
      <c r="CZ179" s="183"/>
      <c r="DA179" s="183"/>
      <c r="DB179" s="183"/>
      <c r="DC179" s="183"/>
      <c r="DD179" s="183"/>
      <c r="DE179" s="183"/>
      <c r="DF179" s="183"/>
      <c r="DH179" s="183"/>
      <c r="DI179" s="183"/>
      <c r="DJ179" s="183"/>
      <c r="DK179" s="183"/>
      <c r="DL179" s="183"/>
      <c r="DM179" s="183"/>
      <c r="DN179" s="183"/>
      <c r="DO179" s="183"/>
      <c r="DP179" s="183"/>
      <c r="DQ179" s="183"/>
      <c r="DR179" s="183"/>
      <c r="DS179" s="183"/>
      <c r="DT179" s="183"/>
      <c r="DU179" s="183"/>
      <c r="DV179" s="183"/>
      <c r="DW179" s="183"/>
      <c r="DX179" s="183"/>
      <c r="DY179" s="183"/>
      <c r="DZ179" s="183"/>
      <c r="EA179" s="183"/>
      <c r="EB179" s="183"/>
      <c r="EC179" s="183"/>
      <c r="ED179" s="183"/>
      <c r="EE179" s="183"/>
      <c r="EF179" s="183"/>
      <c r="EG179" s="183"/>
      <c r="EH179" s="183"/>
      <c r="EI179" s="183"/>
      <c r="EJ179" s="183"/>
      <c r="EK179" s="183"/>
      <c r="EL179" s="183"/>
      <c r="EM179" s="183"/>
      <c r="EN179" s="183"/>
      <c r="EO179" s="183"/>
      <c r="EP179" s="183"/>
      <c r="EQ179" s="183"/>
      <c r="ER179" s="183"/>
      <c r="ES179" s="183"/>
      <c r="ET179" s="183"/>
      <c r="EU179" s="183"/>
      <c r="EV179" s="183"/>
      <c r="EW179" s="183"/>
      <c r="EX179" s="183"/>
      <c r="EY179" s="183"/>
      <c r="EZ179" s="183"/>
      <c r="FA179" s="183"/>
      <c r="FB179" s="183"/>
      <c r="FC179" s="183"/>
      <c r="FD179" s="183"/>
      <c r="FE179" s="183"/>
      <c r="FF179" s="183"/>
      <c r="FG179" s="183"/>
      <c r="FH179" s="183"/>
      <c r="FI179" s="183"/>
      <c r="FJ179" s="183"/>
      <c r="FK179" s="183"/>
      <c r="FL179" s="183"/>
      <c r="FM179" s="183"/>
      <c r="FN179" s="183"/>
      <c r="FO179" s="183"/>
      <c r="FP179" s="183"/>
      <c r="FQ179" s="183"/>
      <c r="FR179" s="183"/>
      <c r="FS179" s="183"/>
      <c r="FT179" s="183"/>
      <c r="FU179" s="183"/>
      <c r="FV179" s="183"/>
      <c r="FW179" s="183"/>
      <c r="FX179" s="183"/>
      <c r="FY179" s="183"/>
      <c r="FZ179" s="183"/>
      <c r="GA179" s="183"/>
      <c r="GB179" s="183"/>
      <c r="GC179" s="183"/>
      <c r="GD179" s="183"/>
      <c r="GE179" s="183"/>
      <c r="GF179" s="183"/>
      <c r="GG179" s="183"/>
      <c r="GH179" s="183"/>
      <c r="GI179" s="183"/>
      <c r="GJ179" s="190"/>
      <c r="GK179" s="183"/>
      <c r="GL179" s="183"/>
      <c r="GM179" s="183"/>
      <c r="GN179" s="183"/>
      <c r="GO179" s="183"/>
      <c r="GP179" s="183"/>
      <c r="GQ179" s="183"/>
      <c r="GR179" s="183"/>
      <c r="GS179" s="183"/>
      <c r="GT179" s="183"/>
      <c r="GU179" s="183"/>
      <c r="GV179" s="183"/>
      <c r="GW179" s="183"/>
      <c r="GX179" s="183"/>
      <c r="GY179" s="183"/>
      <c r="GZ179" s="183"/>
      <c r="HA179" s="183"/>
      <c r="HB179" s="183"/>
      <c r="HC179" s="183"/>
      <c r="HD179" s="183"/>
      <c r="HE179" s="183"/>
      <c r="HF179" s="183"/>
      <c r="HG179" s="183"/>
      <c r="HH179" s="183"/>
      <c r="HI179" s="183"/>
      <c r="HJ179" s="183"/>
      <c r="HK179" s="183"/>
      <c r="HL179" s="183"/>
      <c r="HM179" s="183"/>
      <c r="HN179" s="183"/>
    </row>
    <row r="180" spans="1:222" x14ac:dyDescent="0.25">
      <c r="A180" s="182"/>
      <c r="AK180" s="191"/>
      <c r="AL180" s="191"/>
      <c r="AM180" s="191"/>
      <c r="AN180" s="191"/>
      <c r="AO180" s="191"/>
      <c r="AP180" s="191"/>
      <c r="AQ180" s="191"/>
      <c r="AR180" s="191"/>
      <c r="AS180" s="191"/>
      <c r="AT180" s="191"/>
      <c r="AU180" s="191"/>
      <c r="AV180" s="191"/>
      <c r="AW180" s="191"/>
      <c r="AX180" s="191"/>
      <c r="AY180" s="191"/>
      <c r="AZ180" s="191"/>
      <c r="BA180" s="191"/>
      <c r="BB180" s="191"/>
      <c r="BC180" s="191"/>
      <c r="BD180" s="191"/>
      <c r="BE180" s="191"/>
      <c r="BF180" s="191"/>
      <c r="BG180" s="191"/>
      <c r="BH180" s="191"/>
      <c r="BI180" s="191"/>
      <c r="BJ180" s="191"/>
      <c r="BK180" s="191"/>
      <c r="BL180" s="191"/>
      <c r="BO180" s="192"/>
      <c r="CU180" s="193"/>
    </row>
    <row r="181" spans="1:222" x14ac:dyDescent="0.25">
      <c r="BI181" s="191"/>
    </row>
    <row r="184" spans="1:222" x14ac:dyDescent="0.25">
      <c r="GJ184" s="189" t="s">
        <v>346</v>
      </c>
    </row>
    <row r="204" spans="2:2" x14ac:dyDescent="0.25">
      <c r="B204" s="165" t="s">
        <v>166</v>
      </c>
    </row>
    <row r="243" spans="2:2" x14ac:dyDescent="0.25">
      <c r="B243" s="165" t="s">
        <v>166</v>
      </c>
    </row>
    <row r="256" spans="2:2" x14ac:dyDescent="0.25">
      <c r="B256" s="165" t="s">
        <v>166</v>
      </c>
    </row>
    <row r="269" spans="2:2" x14ac:dyDescent="0.25">
      <c r="B269" s="165" t="s">
        <v>166</v>
      </c>
    </row>
    <row r="282" spans="2:2" x14ac:dyDescent="0.25">
      <c r="B282" s="165" t="s">
        <v>166</v>
      </c>
    </row>
    <row r="295" spans="2:2" x14ac:dyDescent="0.25">
      <c r="B295" s="165" t="s">
        <v>167</v>
      </c>
    </row>
    <row r="308" spans="2:2" x14ac:dyDescent="0.25">
      <c r="B308" s="165" t="s">
        <v>166</v>
      </c>
    </row>
  </sheetData>
  <mergeCells count="8">
    <mergeCell ref="EA4:EA5"/>
    <mergeCell ref="FD4:FD5"/>
    <mergeCell ref="GJ4:GJ5"/>
    <mergeCell ref="B4:C4"/>
    <mergeCell ref="B5:D5"/>
    <mergeCell ref="AJ4:AJ5"/>
    <mergeCell ref="BO4:BO5"/>
    <mergeCell ref="CU4:CU5"/>
  </mergeCells>
  <conditionalFormatting sqref="E7:AI11">
    <cfRule type="cellIs" dxfId="223" priority="234" operator="greaterThan">
      <formula>0</formula>
    </cfRule>
  </conditionalFormatting>
  <conditionalFormatting sqref="E13:AI21">
    <cfRule type="cellIs" dxfId="222" priority="109" operator="greaterThan">
      <formula>0</formula>
    </cfRule>
  </conditionalFormatting>
  <conditionalFormatting sqref="E25:AI30">
    <cfRule type="cellIs" dxfId="221" priority="108" operator="greaterThan">
      <formula>0</formula>
    </cfRule>
  </conditionalFormatting>
  <conditionalFormatting sqref="E32:AI37">
    <cfRule type="cellIs" dxfId="220" priority="106" operator="greaterThan">
      <formula>0</formula>
    </cfRule>
  </conditionalFormatting>
  <conditionalFormatting sqref="E41:AI69">
    <cfRule type="cellIs" dxfId="219" priority="105" operator="greaterThan">
      <formula>0</formula>
    </cfRule>
  </conditionalFormatting>
  <conditionalFormatting sqref="E71:AI73">
    <cfRule type="cellIs" dxfId="218" priority="119" operator="greaterThan">
      <formula>0</formula>
    </cfRule>
  </conditionalFormatting>
  <conditionalFormatting sqref="E75:AI78">
    <cfRule type="cellIs" dxfId="217" priority="104" operator="greaterThan">
      <formula>0</formula>
    </cfRule>
  </conditionalFormatting>
  <conditionalFormatting sqref="E80:AI82">
    <cfRule type="cellIs" dxfId="216" priority="117" operator="greaterThan">
      <formula>0</formula>
    </cfRule>
  </conditionalFormatting>
  <conditionalFormatting sqref="E84:AI88">
    <cfRule type="cellIs" dxfId="215" priority="103" operator="greaterThan">
      <formula>0</formula>
    </cfRule>
  </conditionalFormatting>
  <conditionalFormatting sqref="E90:AI101">
    <cfRule type="cellIs" dxfId="214" priority="102" operator="greaterThan">
      <formula>0</formula>
    </cfRule>
  </conditionalFormatting>
  <conditionalFormatting sqref="E103:AI124">
    <cfRule type="cellIs" dxfId="213" priority="101" operator="greaterThan">
      <formula>0</formula>
    </cfRule>
  </conditionalFormatting>
  <conditionalFormatting sqref="E126:AI132">
    <cfRule type="cellIs" dxfId="212" priority="100" operator="greaterThan">
      <formula>0</formula>
    </cfRule>
  </conditionalFormatting>
  <conditionalFormatting sqref="E134:AI139">
    <cfRule type="cellIs" dxfId="211" priority="112" operator="greaterThan">
      <formula>0</formula>
    </cfRule>
  </conditionalFormatting>
  <conditionalFormatting sqref="E143:AI153">
    <cfRule type="cellIs" dxfId="210" priority="99" operator="greaterThan">
      <formula>0</formula>
    </cfRule>
  </conditionalFormatting>
  <conditionalFormatting sqref="E155:AI170">
    <cfRule type="cellIs" dxfId="209" priority="98" operator="greaterThan">
      <formula>0</formula>
    </cfRule>
  </conditionalFormatting>
  <conditionalFormatting sqref="E172:AI173">
    <cfRule type="cellIs" dxfId="208" priority="97" operator="greaterThan">
      <formula>0</formula>
    </cfRule>
  </conditionalFormatting>
  <conditionalFormatting sqref="E177:AI177 BP177:CT177 CV177:DZ177 EB177:FC177 GK177:HN177">
    <cfRule type="cellIs" dxfId="207" priority="363" operator="greaterThan">
      <formula>0</formula>
    </cfRule>
  </conditionalFormatting>
  <conditionalFormatting sqref="E174:HN174">
    <cfRule type="cellIs" dxfId="206" priority="163" operator="equal">
      <formula>0</formula>
    </cfRule>
  </conditionalFormatting>
  <conditionalFormatting sqref="E175:HN175">
    <cfRule type="containsText" dxfId="205" priority="331" operator="containsText" text="&quot;XXX&quot;">
      <formula>NOT(ISERROR(SEARCH("""XXX""",E175)))</formula>
    </cfRule>
  </conditionalFormatting>
  <conditionalFormatting sqref="E177:HN177">
    <cfRule type="cellIs" dxfId="204" priority="307" operator="lessThan">
      <formula>0</formula>
    </cfRule>
  </conditionalFormatting>
  <conditionalFormatting sqref="I4">
    <cfRule type="cellIs" dxfId="203" priority="107" operator="equal">
      <formula>"SÁBADO"</formula>
    </cfRule>
  </conditionalFormatting>
  <conditionalFormatting sqref="AJ177">
    <cfRule type="cellIs" dxfId="202" priority="324" operator="greaterThan">
      <formula>0</formula>
    </cfRule>
  </conditionalFormatting>
  <conditionalFormatting sqref="AK7:BN11">
    <cfRule type="cellIs" dxfId="201" priority="96" operator="greaterThan">
      <formula>0</formula>
    </cfRule>
  </conditionalFormatting>
  <conditionalFormatting sqref="AK13:BN21">
    <cfRule type="cellIs" dxfId="200" priority="92" operator="greaterThan">
      <formula>0</formula>
    </cfRule>
  </conditionalFormatting>
  <conditionalFormatting sqref="AK25:BN30">
    <cfRule type="cellIs" dxfId="199" priority="91" operator="greaterThan">
      <formula>0</formula>
    </cfRule>
  </conditionalFormatting>
  <conditionalFormatting sqref="AK32:BN37">
    <cfRule type="cellIs" dxfId="198" priority="90" operator="greaterThan">
      <formula>0</formula>
    </cfRule>
  </conditionalFormatting>
  <conditionalFormatting sqref="AK41:BN69">
    <cfRule type="cellIs" dxfId="197" priority="89" operator="greaterThan">
      <formula>0</formula>
    </cfRule>
  </conditionalFormatting>
  <conditionalFormatting sqref="AK71:BN73">
    <cfRule type="cellIs" dxfId="196" priority="95" operator="greaterThan">
      <formula>0</formula>
    </cfRule>
  </conditionalFormatting>
  <conditionalFormatting sqref="AK75:BN78">
    <cfRule type="cellIs" dxfId="195" priority="88" operator="greaterThan">
      <formula>0</formula>
    </cfRule>
  </conditionalFormatting>
  <conditionalFormatting sqref="AK80:BN82">
    <cfRule type="cellIs" dxfId="194" priority="94" operator="greaterThan">
      <formula>0</formula>
    </cfRule>
  </conditionalFormatting>
  <conditionalFormatting sqref="AK84:BN88">
    <cfRule type="cellIs" dxfId="193" priority="87" operator="greaterThan">
      <formula>0</formula>
    </cfRule>
  </conditionalFormatting>
  <conditionalFormatting sqref="AK90:BN101">
    <cfRule type="cellIs" dxfId="192" priority="86" operator="greaterThan">
      <formula>0</formula>
    </cfRule>
  </conditionalFormatting>
  <conditionalFormatting sqref="AK103:BN124">
    <cfRule type="cellIs" dxfId="191" priority="85" operator="greaterThan">
      <formula>0</formula>
    </cfRule>
  </conditionalFormatting>
  <conditionalFormatting sqref="AK126:BN132">
    <cfRule type="cellIs" dxfId="190" priority="84" operator="greaterThan">
      <formula>0</formula>
    </cfRule>
  </conditionalFormatting>
  <conditionalFormatting sqref="AK134:BN139">
    <cfRule type="cellIs" dxfId="189" priority="93" operator="greaterThan">
      <formula>0</formula>
    </cfRule>
  </conditionalFormatting>
  <conditionalFormatting sqref="AK143:BN153">
    <cfRule type="cellIs" dxfId="188" priority="83" operator="greaterThan">
      <formula>0</formula>
    </cfRule>
  </conditionalFormatting>
  <conditionalFormatting sqref="AK155:BN170">
    <cfRule type="cellIs" dxfId="187" priority="82" operator="greaterThan">
      <formula>0</formula>
    </cfRule>
  </conditionalFormatting>
  <conditionalFormatting sqref="AK172:BN173">
    <cfRule type="cellIs" dxfId="186" priority="81" operator="greaterThan">
      <formula>0</formula>
    </cfRule>
  </conditionalFormatting>
  <conditionalFormatting sqref="AK177:BN177">
    <cfRule type="cellIs" dxfId="185" priority="322" operator="greaterThan">
      <formula>0</formula>
    </cfRule>
  </conditionalFormatting>
  <conditionalFormatting sqref="BO177">
    <cfRule type="cellIs" dxfId="184" priority="320" operator="greaterThan">
      <formula>0</formula>
    </cfRule>
  </conditionalFormatting>
  <conditionalFormatting sqref="BP7:CT11">
    <cfRule type="cellIs" dxfId="183" priority="80" operator="greaterThan">
      <formula>0</formula>
    </cfRule>
  </conditionalFormatting>
  <conditionalFormatting sqref="BP13:CT21">
    <cfRule type="cellIs" dxfId="182" priority="76" operator="greaterThan">
      <formula>0</formula>
    </cfRule>
  </conditionalFormatting>
  <conditionalFormatting sqref="BP25:CT30">
    <cfRule type="cellIs" dxfId="181" priority="75" operator="greaterThan">
      <formula>0</formula>
    </cfRule>
  </conditionalFormatting>
  <conditionalFormatting sqref="BP32:CT37">
    <cfRule type="cellIs" dxfId="180" priority="74" operator="greaterThan">
      <formula>0</formula>
    </cfRule>
  </conditionalFormatting>
  <conditionalFormatting sqref="BP41:CT69">
    <cfRule type="cellIs" dxfId="179" priority="73" operator="greaterThan">
      <formula>0</formula>
    </cfRule>
  </conditionalFormatting>
  <conditionalFormatting sqref="BP71:CT73">
    <cfRule type="cellIs" dxfId="178" priority="79" operator="greaterThan">
      <formula>0</formula>
    </cfRule>
  </conditionalFormatting>
  <conditionalFormatting sqref="BP75:CT78">
    <cfRule type="cellIs" dxfId="177" priority="72" operator="greaterThan">
      <formula>0</formula>
    </cfRule>
  </conditionalFormatting>
  <conditionalFormatting sqref="BP80:CT82">
    <cfRule type="cellIs" dxfId="176" priority="78" operator="greaterThan">
      <formula>0</formula>
    </cfRule>
  </conditionalFormatting>
  <conditionalFormatting sqref="BP84:CT88">
    <cfRule type="cellIs" dxfId="175" priority="71" operator="greaterThan">
      <formula>0</formula>
    </cfRule>
  </conditionalFormatting>
  <conditionalFormatting sqref="BP90:CT101">
    <cfRule type="cellIs" dxfId="174" priority="70" operator="greaterThan">
      <formula>0</formula>
    </cfRule>
  </conditionalFormatting>
  <conditionalFormatting sqref="BP103:CT124">
    <cfRule type="cellIs" dxfId="173" priority="69" operator="greaterThan">
      <formula>0</formula>
    </cfRule>
  </conditionalFormatting>
  <conditionalFormatting sqref="BP126:CT132">
    <cfRule type="cellIs" dxfId="172" priority="68" operator="greaterThan">
      <formula>0</formula>
    </cfRule>
  </conditionalFormatting>
  <conditionalFormatting sqref="BP134:CT139">
    <cfRule type="cellIs" dxfId="171" priority="77" operator="greaterThan">
      <formula>0</formula>
    </cfRule>
  </conditionalFormatting>
  <conditionalFormatting sqref="BP143:CT153">
    <cfRule type="cellIs" dxfId="170" priority="67" operator="greaterThan">
      <formula>0</formula>
    </cfRule>
  </conditionalFormatting>
  <conditionalFormatting sqref="BP155:CT170">
    <cfRule type="cellIs" dxfId="169" priority="66" operator="greaterThan">
      <formula>0</formula>
    </cfRule>
  </conditionalFormatting>
  <conditionalFormatting sqref="BP172:CT173">
    <cfRule type="cellIs" dxfId="168" priority="65" operator="greaterThan">
      <formula>0</formula>
    </cfRule>
  </conditionalFormatting>
  <conditionalFormatting sqref="CU177">
    <cfRule type="cellIs" dxfId="167" priority="318" operator="greaterThan">
      <formula>0</formula>
    </cfRule>
  </conditionalFormatting>
  <conditionalFormatting sqref="CV7:DZ11">
    <cfRule type="cellIs" dxfId="166" priority="64" operator="greaterThan">
      <formula>0</formula>
    </cfRule>
  </conditionalFormatting>
  <conditionalFormatting sqref="CV13:DZ21">
    <cfRule type="cellIs" dxfId="165" priority="60" operator="greaterThan">
      <formula>0</formula>
    </cfRule>
  </conditionalFormatting>
  <conditionalFormatting sqref="CV25:DZ30">
    <cfRule type="cellIs" dxfId="164" priority="59" operator="greaterThan">
      <formula>0</formula>
    </cfRule>
  </conditionalFormatting>
  <conditionalFormatting sqref="CV32:DZ37">
    <cfRule type="cellIs" dxfId="163" priority="58" operator="greaterThan">
      <formula>0</formula>
    </cfRule>
  </conditionalFormatting>
  <conditionalFormatting sqref="CV41:DZ69">
    <cfRule type="cellIs" dxfId="162" priority="57" operator="greaterThan">
      <formula>0</formula>
    </cfRule>
  </conditionalFormatting>
  <conditionalFormatting sqref="CV71:DZ73">
    <cfRule type="cellIs" dxfId="161" priority="63" operator="greaterThan">
      <formula>0</formula>
    </cfRule>
  </conditionalFormatting>
  <conditionalFormatting sqref="CV75:DZ78">
    <cfRule type="cellIs" dxfId="160" priority="56" operator="greaterThan">
      <formula>0</formula>
    </cfRule>
  </conditionalFormatting>
  <conditionalFormatting sqref="CV80:DZ82">
    <cfRule type="cellIs" dxfId="159" priority="62" operator="greaterThan">
      <formula>0</formula>
    </cfRule>
  </conditionalFormatting>
  <conditionalFormatting sqref="CV84:DZ88">
    <cfRule type="cellIs" dxfId="158" priority="55" operator="greaterThan">
      <formula>0</formula>
    </cfRule>
  </conditionalFormatting>
  <conditionalFormatting sqref="CV90:DZ101">
    <cfRule type="cellIs" dxfId="157" priority="54" operator="greaterThan">
      <formula>0</formula>
    </cfRule>
  </conditionalFormatting>
  <conditionalFormatting sqref="CV103:DZ124">
    <cfRule type="cellIs" dxfId="156" priority="53" operator="greaterThan">
      <formula>0</formula>
    </cfRule>
  </conditionalFormatting>
  <conditionalFormatting sqref="CV126:DZ132">
    <cfRule type="cellIs" dxfId="155" priority="52" operator="greaterThan">
      <formula>0</formula>
    </cfRule>
  </conditionalFormatting>
  <conditionalFormatting sqref="CV134:DZ139">
    <cfRule type="cellIs" dxfId="154" priority="61" operator="greaterThan">
      <formula>0</formula>
    </cfRule>
  </conditionalFormatting>
  <conditionalFormatting sqref="CV143:DZ153">
    <cfRule type="cellIs" dxfId="153" priority="51" operator="greaterThan">
      <formula>0</formula>
    </cfRule>
  </conditionalFormatting>
  <conditionalFormatting sqref="CV155:DZ170">
    <cfRule type="cellIs" dxfId="152" priority="50" operator="greaterThan">
      <formula>0</formula>
    </cfRule>
  </conditionalFormatting>
  <conditionalFormatting sqref="CV172:DZ173">
    <cfRule type="cellIs" dxfId="151" priority="49" operator="greaterThan">
      <formula>0</formula>
    </cfRule>
  </conditionalFormatting>
  <conditionalFormatting sqref="EA177">
    <cfRule type="cellIs" dxfId="150" priority="316" operator="greaterThan">
      <formula>0</formula>
    </cfRule>
  </conditionalFormatting>
  <conditionalFormatting sqref="EB7:FC11">
    <cfRule type="cellIs" dxfId="149" priority="48" operator="greaterThan">
      <formula>0</formula>
    </cfRule>
  </conditionalFormatting>
  <conditionalFormatting sqref="EB13:FC21">
    <cfRule type="cellIs" dxfId="148" priority="44" operator="greaterThan">
      <formula>0</formula>
    </cfRule>
  </conditionalFormatting>
  <conditionalFormatting sqref="EB25:FC30">
    <cfRule type="cellIs" dxfId="147" priority="43" operator="greaterThan">
      <formula>0</formula>
    </cfRule>
  </conditionalFormatting>
  <conditionalFormatting sqref="EB32:FC37">
    <cfRule type="cellIs" dxfId="146" priority="42" operator="greaterThan">
      <formula>0</formula>
    </cfRule>
  </conditionalFormatting>
  <conditionalFormatting sqref="EB41:FC69">
    <cfRule type="cellIs" dxfId="145" priority="41" operator="greaterThan">
      <formula>0</formula>
    </cfRule>
  </conditionalFormatting>
  <conditionalFormatting sqref="EB71:FC73">
    <cfRule type="cellIs" dxfId="144" priority="47" operator="greaterThan">
      <formula>0</formula>
    </cfRule>
  </conditionalFormatting>
  <conditionalFormatting sqref="EB75:FC78">
    <cfRule type="cellIs" dxfId="143" priority="40" operator="greaterThan">
      <formula>0</formula>
    </cfRule>
  </conditionalFormatting>
  <conditionalFormatting sqref="EB80:FC82">
    <cfRule type="cellIs" dxfId="142" priority="46" operator="greaterThan">
      <formula>0</formula>
    </cfRule>
  </conditionalFormatting>
  <conditionalFormatting sqref="EB84:FC88">
    <cfRule type="cellIs" dxfId="141" priority="39" operator="greaterThan">
      <formula>0</formula>
    </cfRule>
  </conditionalFormatting>
  <conditionalFormatting sqref="EB90:FC101">
    <cfRule type="cellIs" dxfId="140" priority="38" operator="greaterThan">
      <formula>0</formula>
    </cfRule>
  </conditionalFormatting>
  <conditionalFormatting sqref="EB103:FC124">
    <cfRule type="cellIs" dxfId="139" priority="37" operator="greaterThan">
      <formula>0</formula>
    </cfRule>
  </conditionalFormatting>
  <conditionalFormatting sqref="EB126:FC132">
    <cfRule type="cellIs" dxfId="138" priority="36" operator="greaterThan">
      <formula>0</formula>
    </cfRule>
  </conditionalFormatting>
  <conditionalFormatting sqref="EB134:FC139">
    <cfRule type="cellIs" dxfId="137" priority="45" operator="greaterThan">
      <formula>0</formula>
    </cfRule>
  </conditionalFormatting>
  <conditionalFormatting sqref="EB143:FC153">
    <cfRule type="cellIs" dxfId="136" priority="35" operator="greaterThan">
      <formula>0</formula>
    </cfRule>
  </conditionalFormatting>
  <conditionalFormatting sqref="EB155:FC170">
    <cfRule type="cellIs" dxfId="135" priority="34" operator="greaterThan">
      <formula>0</formula>
    </cfRule>
  </conditionalFormatting>
  <conditionalFormatting sqref="EB172:FC173">
    <cfRule type="cellIs" dxfId="134" priority="33" operator="greaterThan">
      <formula>0</formula>
    </cfRule>
  </conditionalFormatting>
  <conditionalFormatting sqref="FD177">
    <cfRule type="cellIs" dxfId="133" priority="314" operator="greaterThan">
      <formula>0</formula>
    </cfRule>
  </conditionalFormatting>
  <conditionalFormatting sqref="FE7:GI11">
    <cfRule type="cellIs" dxfId="132" priority="32" operator="greaterThan">
      <formula>0</formula>
    </cfRule>
  </conditionalFormatting>
  <conditionalFormatting sqref="FE13:GI21">
    <cfRule type="cellIs" dxfId="131" priority="28" operator="greaterThan">
      <formula>0</formula>
    </cfRule>
  </conditionalFormatting>
  <conditionalFormatting sqref="FE25:GI30">
    <cfRule type="cellIs" dxfId="130" priority="27" operator="greaterThan">
      <formula>0</formula>
    </cfRule>
  </conditionalFormatting>
  <conditionalFormatting sqref="FE32:GI37">
    <cfRule type="cellIs" dxfId="129" priority="26" operator="greaterThan">
      <formula>0</formula>
    </cfRule>
  </conditionalFormatting>
  <conditionalFormatting sqref="FE41:GI69">
    <cfRule type="cellIs" dxfId="128" priority="25" operator="greaterThan">
      <formula>0</formula>
    </cfRule>
  </conditionalFormatting>
  <conditionalFormatting sqref="FE71:GI73">
    <cfRule type="cellIs" dxfId="127" priority="31" operator="greaterThan">
      <formula>0</formula>
    </cfRule>
  </conditionalFormatting>
  <conditionalFormatting sqref="FE75:GI78">
    <cfRule type="cellIs" dxfId="126" priority="24" operator="greaterThan">
      <formula>0</formula>
    </cfRule>
  </conditionalFormatting>
  <conditionalFormatting sqref="FE80:GI82">
    <cfRule type="cellIs" dxfId="125" priority="30" operator="greaterThan">
      <formula>0</formula>
    </cfRule>
  </conditionalFormatting>
  <conditionalFormatting sqref="FE84:GI88">
    <cfRule type="cellIs" dxfId="124" priority="23" operator="greaterThan">
      <formula>0</formula>
    </cfRule>
  </conditionalFormatting>
  <conditionalFormatting sqref="FE90:GI101">
    <cfRule type="cellIs" dxfId="123" priority="22" operator="greaterThan">
      <formula>0</formula>
    </cfRule>
  </conditionalFormatting>
  <conditionalFormatting sqref="FE103:GI124">
    <cfRule type="cellIs" dxfId="122" priority="21" operator="greaterThan">
      <formula>0</formula>
    </cfRule>
  </conditionalFormatting>
  <conditionalFormatting sqref="FE126:GI132">
    <cfRule type="cellIs" dxfId="121" priority="20" operator="greaterThan">
      <formula>0</formula>
    </cfRule>
  </conditionalFormatting>
  <conditionalFormatting sqref="FE134:GI139">
    <cfRule type="cellIs" dxfId="120" priority="29" operator="greaterThan">
      <formula>0</formula>
    </cfRule>
  </conditionalFormatting>
  <conditionalFormatting sqref="FE143:GI153">
    <cfRule type="cellIs" dxfId="119" priority="19" operator="greaterThan">
      <formula>0</formula>
    </cfRule>
  </conditionalFormatting>
  <conditionalFormatting sqref="FE155:GI170">
    <cfRule type="cellIs" dxfId="118" priority="18" operator="greaterThan">
      <formula>0</formula>
    </cfRule>
  </conditionalFormatting>
  <conditionalFormatting sqref="FE172:GI173">
    <cfRule type="cellIs" dxfId="117" priority="17" operator="greaterThan">
      <formula>0</formula>
    </cfRule>
  </conditionalFormatting>
  <conditionalFormatting sqref="FE177:GI177">
    <cfRule type="cellIs" dxfId="116" priority="361" operator="greaterThan">
      <formula>0</formula>
    </cfRule>
  </conditionalFormatting>
  <conditionalFormatting sqref="GJ177">
    <cfRule type="cellIs" dxfId="115" priority="312" operator="greaterThan">
      <formula>0</formula>
    </cfRule>
  </conditionalFormatting>
  <conditionalFormatting sqref="GK7:HN11">
    <cfRule type="cellIs" dxfId="114" priority="16" operator="greaterThan">
      <formula>0</formula>
    </cfRule>
  </conditionalFormatting>
  <conditionalFormatting sqref="GK13:HN21">
    <cfRule type="cellIs" dxfId="113" priority="12" operator="greaterThan">
      <formula>0</formula>
    </cfRule>
  </conditionalFormatting>
  <conditionalFormatting sqref="GK25:HN30">
    <cfRule type="cellIs" dxfId="112" priority="11" operator="greaterThan">
      <formula>0</formula>
    </cfRule>
  </conditionalFormatting>
  <conditionalFormatting sqref="GK32:HN37">
    <cfRule type="cellIs" dxfId="111" priority="10" operator="greaterThan">
      <formula>0</formula>
    </cfRule>
  </conditionalFormatting>
  <conditionalFormatting sqref="GK41:HN69">
    <cfRule type="cellIs" dxfId="110" priority="9" operator="greaterThan">
      <formula>0</formula>
    </cfRule>
  </conditionalFormatting>
  <conditionalFormatting sqref="GK71:HN73">
    <cfRule type="cellIs" dxfId="109" priority="15" operator="greaterThan">
      <formula>0</formula>
    </cfRule>
  </conditionalFormatting>
  <conditionalFormatting sqref="GK75:HN78">
    <cfRule type="cellIs" dxfId="108" priority="8" operator="greaterThan">
      <formula>0</formula>
    </cfRule>
  </conditionalFormatting>
  <conditionalFormatting sqref="GK80:HN82">
    <cfRule type="cellIs" dxfId="107" priority="14" operator="greaterThan">
      <formula>0</formula>
    </cfRule>
  </conditionalFormatting>
  <conditionalFormatting sqref="GK84:HN88">
    <cfRule type="cellIs" dxfId="106" priority="7" operator="greaterThan">
      <formula>0</formula>
    </cfRule>
  </conditionalFormatting>
  <conditionalFormatting sqref="GK90:HN101">
    <cfRule type="cellIs" dxfId="105" priority="6" operator="greaterThan">
      <formula>0</formula>
    </cfRule>
  </conditionalFormatting>
  <conditionalFormatting sqref="GK103:HN124">
    <cfRule type="cellIs" dxfId="104" priority="5" operator="greaterThan">
      <formula>0</formula>
    </cfRule>
  </conditionalFormatting>
  <conditionalFormatting sqref="GK126:HN132">
    <cfRule type="cellIs" dxfId="103" priority="4" operator="greaterThan">
      <formula>0</formula>
    </cfRule>
  </conditionalFormatting>
  <conditionalFormatting sqref="GK134:HN139">
    <cfRule type="cellIs" dxfId="102" priority="13" operator="greaterThan">
      <formula>0</formula>
    </cfRule>
  </conditionalFormatting>
  <conditionalFormatting sqref="GK143:HN153">
    <cfRule type="cellIs" dxfId="101" priority="3" operator="greaterThan">
      <formula>0</formula>
    </cfRule>
  </conditionalFormatting>
  <conditionalFormatting sqref="GK155:HN170">
    <cfRule type="cellIs" dxfId="100" priority="2" operator="greaterThan">
      <formula>0</formula>
    </cfRule>
  </conditionalFormatting>
  <conditionalFormatting sqref="GK172:HN173">
    <cfRule type="cellIs" dxfId="99" priority="1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>
    <tabColor theme="9" tint="0.39997558519241921"/>
  </sheetPr>
  <dimension ref="A1:S1008"/>
  <sheetViews>
    <sheetView showGridLines="0" zoomScaleSheetLayoutView="100" workbookViewId="0">
      <pane ySplit="12" topLeftCell="A35" activePane="bottomLeft" state="frozen"/>
      <selection pane="bottomLeft" activeCell="M42" sqref="M42"/>
    </sheetView>
  </sheetViews>
  <sheetFormatPr defaultColWidth="11" defaultRowHeight="15.75" outlineLevelRow="1" x14ac:dyDescent="0.25"/>
  <cols>
    <col min="1" max="1" width="15.625" style="2" customWidth="1"/>
    <col min="2" max="2" width="30.625" style="2" customWidth="1"/>
    <col min="3" max="3" width="15.625" style="3" customWidth="1"/>
    <col min="4" max="4" width="0.625" customWidth="1"/>
    <col min="5" max="9" width="15.625" style="2" customWidth="1"/>
    <col min="10" max="10" width="0.625" style="2" customWidth="1"/>
    <col min="11" max="11" width="15.625" style="2" customWidth="1"/>
    <col min="12" max="12" width="0.875" style="2" customWidth="1"/>
    <col min="13" max="13" width="8.875" customWidth="1"/>
    <col min="14" max="16384" width="11" style="2"/>
  </cols>
  <sheetData>
    <row r="1" spans="1:19" ht="7.5" customHeight="1" thickBot="1" x14ac:dyDescent="0.3">
      <c r="N1" s="1"/>
      <c r="O1" s="1"/>
      <c r="P1" s="1"/>
      <c r="Q1" s="1"/>
      <c r="R1" s="1"/>
    </row>
    <row r="2" spans="1:19" ht="13.5" customHeight="1" x14ac:dyDescent="0.25">
      <c r="B2" s="418" t="s">
        <v>305</v>
      </c>
      <c r="C2" s="420" t="s">
        <v>168</v>
      </c>
      <c r="E2" s="4">
        <f>+WEEKDAY(E3,1)</f>
        <v>2</v>
      </c>
      <c r="F2" s="5">
        <f>+WEEKDAY(F3,1)</f>
        <v>3</v>
      </c>
      <c r="G2" s="5">
        <f>+WEEKDAY(G3,1)</f>
        <v>4</v>
      </c>
      <c r="H2" s="5">
        <f>+WEEKDAY(H3,1)</f>
        <v>5</v>
      </c>
      <c r="I2" s="36">
        <f>+WEEKDAY(I3,1)</f>
        <v>6</v>
      </c>
      <c r="K2" s="422" t="s">
        <v>169</v>
      </c>
      <c r="N2" s="1"/>
      <c r="O2" s="1"/>
      <c r="P2" s="1"/>
      <c r="Q2" s="1"/>
      <c r="R2" s="1"/>
    </row>
    <row r="3" spans="1:19" ht="15.75" customHeight="1" thickBot="1" x14ac:dyDescent="0.3">
      <c r="B3" s="419"/>
      <c r="C3" s="421"/>
      <c r="E3" s="6">
        <v>45943</v>
      </c>
      <c r="F3" s="7">
        <f>E3+1</f>
        <v>45944</v>
      </c>
      <c r="G3" s="7">
        <f>F3+1</f>
        <v>45945</v>
      </c>
      <c r="H3" s="7">
        <f>G3+1</f>
        <v>45946</v>
      </c>
      <c r="I3" s="37">
        <f>H3+1</f>
        <v>45947</v>
      </c>
      <c r="K3" s="423"/>
      <c r="N3" s="1"/>
      <c r="O3" s="1"/>
      <c r="P3" s="1"/>
      <c r="Q3" s="1"/>
      <c r="R3" s="1"/>
    </row>
    <row r="4" spans="1:19" ht="7.5" customHeight="1" thickBot="1" x14ac:dyDescent="0.3">
      <c r="B4" s="8"/>
      <c r="C4" s="9"/>
      <c r="E4" s="10"/>
      <c r="F4" s="10"/>
      <c r="G4" s="10"/>
      <c r="H4" s="10"/>
      <c r="I4" s="10"/>
      <c r="J4" s="38"/>
      <c r="K4" s="39"/>
      <c r="L4" s="38"/>
      <c r="N4" s="1"/>
      <c r="O4" s="1"/>
      <c r="P4" s="1"/>
      <c r="Q4" s="1"/>
      <c r="R4" s="1"/>
    </row>
    <row r="5" spans="1:19" ht="16.5" customHeight="1" thickBot="1" x14ac:dyDescent="0.3">
      <c r="B5" s="11" t="s">
        <v>170</v>
      </c>
      <c r="C5" s="12"/>
      <c r="E5" s="13">
        <f>SUM(E6:E7)</f>
        <v>0</v>
      </c>
      <c r="F5" s="13">
        <f>SUM(F6:F7)</f>
        <v>0</v>
      </c>
      <c r="G5" s="13">
        <f>SUM(G6:G7)</f>
        <v>500000</v>
      </c>
      <c r="H5" s="13">
        <f>SUM(H6:H7)</f>
        <v>0</v>
      </c>
      <c r="I5" s="12">
        <f>SUM(I6:I7)</f>
        <v>0</v>
      </c>
      <c r="J5" s="40"/>
      <c r="K5" s="12">
        <f>SUM(E5:J5)</f>
        <v>500000</v>
      </c>
      <c r="L5" s="41"/>
      <c r="N5" s="1"/>
      <c r="O5" s="1"/>
      <c r="P5" s="1"/>
      <c r="Q5" s="1"/>
      <c r="R5" s="1"/>
      <c r="S5" s="43"/>
    </row>
    <row r="6" spans="1:19" ht="16.5" customHeight="1" outlineLevel="1" x14ac:dyDescent="0.25">
      <c r="B6" s="14" t="s">
        <v>171</v>
      </c>
      <c r="C6" s="15">
        <v>0</v>
      </c>
      <c r="E6" s="16">
        <v>0</v>
      </c>
      <c r="F6" s="16">
        <v>0</v>
      </c>
      <c r="G6" s="16">
        <v>500000</v>
      </c>
      <c r="H6" s="16">
        <v>0</v>
      </c>
      <c r="I6" s="16">
        <v>0</v>
      </c>
      <c r="J6" s="42"/>
      <c r="K6" s="16">
        <f>SUM(E6:J6)</f>
        <v>500000</v>
      </c>
      <c r="L6" s="42"/>
      <c r="N6" s="43"/>
      <c r="O6" s="43"/>
      <c r="P6" s="43"/>
      <c r="Q6" s="43"/>
      <c r="R6" s="43"/>
      <c r="S6" s="43"/>
    </row>
    <row r="7" spans="1:19" ht="16.5" customHeight="1" outlineLevel="1" x14ac:dyDescent="0.25">
      <c r="A7" s="17"/>
      <c r="B7" s="18" t="s">
        <v>172</v>
      </c>
      <c r="C7" s="19">
        <v>0</v>
      </c>
      <c r="E7" s="20">
        <v>0</v>
      </c>
      <c r="F7" s="20">
        <v>0</v>
      </c>
      <c r="G7" s="20">
        <v>0</v>
      </c>
      <c r="H7" s="20">
        <v>0</v>
      </c>
      <c r="I7" s="20">
        <v>0</v>
      </c>
      <c r="J7" s="42"/>
      <c r="K7" s="20">
        <f>SUM(E7:J7)</f>
        <v>0</v>
      </c>
      <c r="L7" s="42"/>
      <c r="N7" s="43"/>
      <c r="O7" s="43"/>
      <c r="P7" s="43"/>
      <c r="Q7" s="43"/>
      <c r="R7" s="43"/>
      <c r="S7" s="43"/>
    </row>
    <row r="8" spans="1:19" outlineLevel="1" x14ac:dyDescent="0.25">
      <c r="A8" s="17"/>
      <c r="B8" s="21">
        <v>0.05</v>
      </c>
      <c r="C8" s="19"/>
      <c r="E8" s="20">
        <f>E6*$B$8</f>
        <v>0</v>
      </c>
      <c r="F8" s="20">
        <f>F6*$B$8</f>
        <v>0</v>
      </c>
      <c r="G8" s="20">
        <f>G6*$B$8</f>
        <v>25000</v>
      </c>
      <c r="H8" s="20">
        <f>H6*$B$8</f>
        <v>0</v>
      </c>
      <c r="I8" s="20">
        <f>I6*$B$8</f>
        <v>0</v>
      </c>
      <c r="J8" s="42"/>
      <c r="K8" s="20">
        <f>SUM(E8:I8)</f>
        <v>25000</v>
      </c>
      <c r="L8" s="42"/>
      <c r="N8" s="43"/>
      <c r="O8" s="43"/>
      <c r="P8" s="43"/>
      <c r="Q8" s="43"/>
      <c r="R8" s="43"/>
      <c r="S8" s="43"/>
    </row>
    <row r="9" spans="1:19" ht="16.5" thickBot="1" x14ac:dyDescent="0.3">
      <c r="A9" s="17"/>
      <c r="B9" s="22" t="s">
        <v>173</v>
      </c>
      <c r="C9" s="23"/>
      <c r="E9" s="24">
        <f>E6-E8</f>
        <v>0</v>
      </c>
      <c r="F9" s="24">
        <f>F6-F8</f>
        <v>0</v>
      </c>
      <c r="G9" s="24">
        <f>G6-G8</f>
        <v>475000</v>
      </c>
      <c r="H9" s="24">
        <f>H6-H8</f>
        <v>0</v>
      </c>
      <c r="I9" s="24">
        <f>I6-I8</f>
        <v>0</v>
      </c>
      <c r="J9" s="44"/>
      <c r="K9" s="24">
        <f>SUM(E9:I9)</f>
        <v>475000</v>
      </c>
      <c r="L9" s="42"/>
      <c r="N9" s="43"/>
      <c r="O9" s="43"/>
      <c r="P9" s="43"/>
      <c r="Q9" s="43"/>
      <c r="R9" s="43"/>
      <c r="S9" s="43"/>
    </row>
    <row r="10" spans="1:19" ht="16.5" thickBot="1" x14ac:dyDescent="0.3">
      <c r="A10" s="25"/>
      <c r="B10" s="26"/>
      <c r="C10" s="27"/>
      <c r="E10" s="27">
        <f>B10+E9-E12</f>
        <v>-205855.90999999997</v>
      </c>
      <c r="F10" s="27">
        <f>E10+F9-F12</f>
        <v>-205855.90999999997</v>
      </c>
      <c r="G10" s="27">
        <f>F10+G9-G12</f>
        <v>10196.52999999997</v>
      </c>
      <c r="H10" s="27">
        <f>G10+H9-H12</f>
        <v>9098.8499999999694</v>
      </c>
      <c r="I10" s="27">
        <f>H10+I9-I12</f>
        <v>-11920.760000000031</v>
      </c>
      <c r="J10" s="30"/>
      <c r="K10" s="27">
        <f>K9-K12</f>
        <v>-11920.760000000009</v>
      </c>
      <c r="L10" s="30"/>
      <c r="N10" s="30"/>
      <c r="O10" s="43"/>
      <c r="P10" s="43"/>
      <c r="Q10" s="43"/>
      <c r="R10" s="43"/>
      <c r="S10" s="43"/>
    </row>
    <row r="11" spans="1:19" ht="17.25" customHeight="1" thickBot="1" x14ac:dyDescent="0.3">
      <c r="B11" s="28"/>
      <c r="C11" s="29" t="s">
        <v>174</v>
      </c>
      <c r="E11" s="30"/>
      <c r="F11" s="30"/>
      <c r="G11" s="30"/>
      <c r="H11" s="30"/>
      <c r="I11" s="30"/>
      <c r="J11" s="30"/>
      <c r="K11" s="30"/>
      <c r="L11" s="30"/>
      <c r="N11" s="30"/>
      <c r="O11" s="43"/>
      <c r="P11" s="43"/>
      <c r="Q11" s="43"/>
      <c r="R11" s="43"/>
      <c r="S11" s="43"/>
    </row>
    <row r="12" spans="1:19" ht="16.5" thickBot="1" x14ac:dyDescent="0.3">
      <c r="A12" s="62" t="s">
        <v>175</v>
      </c>
      <c r="B12" s="63" t="s">
        <v>176</v>
      </c>
      <c r="C12" s="64">
        <f>SUM(C13:C1005)</f>
        <v>483711.34</v>
      </c>
      <c r="E12" s="71">
        <f>SUM(E13:E1005)</f>
        <v>205855.90999999997</v>
      </c>
      <c r="F12" s="71">
        <f>SUM(F13:F1005)</f>
        <v>0</v>
      </c>
      <c r="G12" s="71">
        <f>SUM(G13:G1005)</f>
        <v>258947.56000000006</v>
      </c>
      <c r="H12" s="71">
        <f>SUM(H13:H1005)</f>
        <v>1097.68</v>
      </c>
      <c r="I12" s="71">
        <f>SUM(I13:I1005)</f>
        <v>21019.61</v>
      </c>
      <c r="J12" s="45"/>
      <c r="K12" s="12">
        <f>E12+F12+G12+H12+I12</f>
        <v>486920.76</v>
      </c>
    </row>
    <row r="13" spans="1:19" ht="24" outlineLevel="1" x14ac:dyDescent="0.25">
      <c r="A13" s="65">
        <v>45943</v>
      </c>
      <c r="B13" s="66" t="s">
        <v>270</v>
      </c>
      <c r="C13" s="35">
        <v>42125.2</v>
      </c>
      <c r="E13" s="74">
        <v>42125.2</v>
      </c>
      <c r="F13" s="35"/>
      <c r="G13" s="35"/>
      <c r="H13" s="35"/>
      <c r="I13" s="35"/>
      <c r="K13" s="31"/>
    </row>
    <row r="14" spans="1:19" ht="24" outlineLevel="1" x14ac:dyDescent="0.25">
      <c r="A14" s="65">
        <v>45943</v>
      </c>
      <c r="B14" s="66" t="s">
        <v>285</v>
      </c>
      <c r="C14" s="35">
        <v>10000</v>
      </c>
      <c r="E14" s="75">
        <v>10000</v>
      </c>
      <c r="F14" s="35"/>
      <c r="G14" s="35"/>
      <c r="H14" s="35"/>
      <c r="I14" s="35"/>
      <c r="K14" s="35"/>
    </row>
    <row r="15" spans="1:19" ht="24" outlineLevel="1" x14ac:dyDescent="0.25">
      <c r="A15" s="65">
        <v>45943</v>
      </c>
      <c r="B15" s="66" t="s">
        <v>270</v>
      </c>
      <c r="C15" s="35">
        <v>77228.61</v>
      </c>
      <c r="E15" s="75">
        <v>77228.61</v>
      </c>
      <c r="F15" s="35"/>
      <c r="G15" s="35"/>
      <c r="H15" s="35"/>
      <c r="I15" s="35"/>
      <c r="K15" s="35"/>
    </row>
    <row r="16" spans="1:19" ht="24" outlineLevel="1" x14ac:dyDescent="0.25">
      <c r="A16" s="65">
        <v>45943</v>
      </c>
      <c r="B16" s="66" t="s">
        <v>257</v>
      </c>
      <c r="C16" s="35">
        <v>631.66999999999996</v>
      </c>
      <c r="E16" s="75">
        <v>631.66999999999996</v>
      </c>
      <c r="F16" s="35"/>
      <c r="G16" s="35"/>
      <c r="H16" s="35"/>
      <c r="I16" s="35"/>
      <c r="K16" s="35"/>
      <c r="N16" s="30"/>
    </row>
    <row r="17" spans="1:11" ht="24" outlineLevel="1" x14ac:dyDescent="0.25">
      <c r="A17" s="65">
        <v>45943</v>
      </c>
      <c r="B17" s="66" t="s">
        <v>270</v>
      </c>
      <c r="C17" s="35">
        <v>75870.429999999993</v>
      </c>
      <c r="E17" s="75">
        <v>75870.429999999993</v>
      </c>
      <c r="F17" s="35"/>
      <c r="G17" s="35"/>
      <c r="H17" s="35"/>
      <c r="I17" s="35"/>
      <c r="K17" s="35"/>
    </row>
    <row r="18" spans="1:11" outlineLevel="1" x14ac:dyDescent="0.25">
      <c r="A18" s="65">
        <v>45943</v>
      </c>
      <c r="B18" s="66" t="s">
        <v>271</v>
      </c>
      <c r="C18" s="35">
        <v>15000</v>
      </c>
      <c r="E18" s="35"/>
      <c r="F18" s="35"/>
      <c r="G18" s="35">
        <v>15000</v>
      </c>
      <c r="H18" s="35"/>
      <c r="I18" s="35"/>
      <c r="K18" s="35"/>
    </row>
    <row r="19" spans="1:11" outlineLevel="1" x14ac:dyDescent="0.25">
      <c r="A19" s="65">
        <v>45943</v>
      </c>
      <c r="B19" s="66" t="s">
        <v>284</v>
      </c>
      <c r="C19" s="35">
        <v>4033.33</v>
      </c>
      <c r="E19" s="35"/>
      <c r="F19" s="35"/>
      <c r="G19" s="35">
        <v>4033.33</v>
      </c>
      <c r="H19" s="35"/>
      <c r="I19" s="35"/>
      <c r="K19" s="35"/>
    </row>
    <row r="20" spans="1:11" outlineLevel="1" x14ac:dyDescent="0.25">
      <c r="A20" s="65">
        <v>45943</v>
      </c>
      <c r="B20" s="66" t="s">
        <v>309</v>
      </c>
      <c r="C20" s="35">
        <v>14248.5</v>
      </c>
      <c r="E20" s="35"/>
      <c r="F20" s="35"/>
      <c r="G20" s="74">
        <v>14248.5</v>
      </c>
      <c r="H20" s="35"/>
      <c r="I20" s="35"/>
      <c r="K20" s="35"/>
    </row>
    <row r="21" spans="1:11" outlineLevel="1" x14ac:dyDescent="0.25">
      <c r="A21" s="65">
        <v>45944</v>
      </c>
      <c r="B21" s="66" t="s">
        <v>284</v>
      </c>
      <c r="C21" s="67">
        <v>6870</v>
      </c>
      <c r="E21" s="35"/>
      <c r="F21" s="35"/>
      <c r="G21" s="67">
        <v>6870</v>
      </c>
      <c r="H21" s="35"/>
      <c r="I21" s="35"/>
      <c r="K21" s="35"/>
    </row>
    <row r="22" spans="1:11" outlineLevel="1" x14ac:dyDescent="0.25">
      <c r="A22" s="65">
        <v>45944</v>
      </c>
      <c r="B22" s="66" t="s">
        <v>304</v>
      </c>
      <c r="C22" s="67">
        <v>1500</v>
      </c>
      <c r="E22" s="35"/>
      <c r="F22" s="35"/>
      <c r="G22" s="67">
        <v>1500</v>
      </c>
      <c r="H22" s="35"/>
      <c r="I22" s="35"/>
      <c r="K22" s="35"/>
    </row>
    <row r="23" spans="1:11" outlineLevel="1" x14ac:dyDescent="0.25">
      <c r="A23" s="65">
        <v>45944</v>
      </c>
      <c r="B23" s="66" t="s">
        <v>304</v>
      </c>
      <c r="C23" s="67">
        <v>1179.44</v>
      </c>
      <c r="E23" s="35"/>
      <c r="F23" s="35"/>
      <c r="G23" s="67">
        <v>1179.44</v>
      </c>
      <c r="H23" s="35"/>
      <c r="I23" s="35"/>
      <c r="K23" s="35"/>
    </row>
    <row r="24" spans="1:11" outlineLevel="1" x14ac:dyDescent="0.25">
      <c r="A24" s="65">
        <v>45945</v>
      </c>
      <c r="B24" s="66" t="s">
        <v>300</v>
      </c>
      <c r="C24" s="67">
        <v>17847.79</v>
      </c>
      <c r="E24" s="35"/>
      <c r="F24" s="35"/>
      <c r="G24" s="67">
        <v>17847.79</v>
      </c>
      <c r="H24" s="35"/>
      <c r="I24" s="35"/>
      <c r="K24" s="35"/>
    </row>
    <row r="25" spans="1:11" ht="24" outlineLevel="1" x14ac:dyDescent="0.25">
      <c r="A25" s="65">
        <v>45945</v>
      </c>
      <c r="B25" s="66" t="s">
        <v>306</v>
      </c>
      <c r="C25" s="67">
        <v>1523.27</v>
      </c>
      <c r="E25" s="35"/>
      <c r="F25" s="35"/>
      <c r="G25" s="67">
        <v>1523.27</v>
      </c>
      <c r="H25" s="35"/>
      <c r="I25" s="35"/>
      <c r="K25" s="35"/>
    </row>
    <row r="26" spans="1:11" ht="24" outlineLevel="1" x14ac:dyDescent="0.25">
      <c r="A26" s="65">
        <v>45945</v>
      </c>
      <c r="B26" s="66" t="s">
        <v>254</v>
      </c>
      <c r="C26" s="67">
        <v>5000</v>
      </c>
      <c r="E26" s="35"/>
      <c r="F26" s="35"/>
      <c r="G26" s="67">
        <v>5000</v>
      </c>
      <c r="H26" s="35"/>
      <c r="I26" s="35"/>
      <c r="K26" s="35"/>
    </row>
    <row r="27" spans="1:11" ht="24" outlineLevel="1" x14ac:dyDescent="0.25">
      <c r="A27" s="65">
        <v>45945</v>
      </c>
      <c r="B27" s="66" t="s">
        <v>255</v>
      </c>
      <c r="C27" s="67">
        <v>349.75</v>
      </c>
      <c r="E27" s="35"/>
      <c r="F27" s="35"/>
      <c r="G27" s="67">
        <v>349.75</v>
      </c>
      <c r="H27" s="35"/>
      <c r="I27" s="35"/>
      <c r="K27" s="35"/>
    </row>
    <row r="28" spans="1:11" ht="24" outlineLevel="1" x14ac:dyDescent="0.25">
      <c r="A28" s="65">
        <v>45945</v>
      </c>
      <c r="B28" s="66" t="s">
        <v>255</v>
      </c>
      <c r="C28" s="67">
        <v>1000</v>
      </c>
      <c r="E28" s="35"/>
      <c r="F28" s="35"/>
      <c r="G28" s="67">
        <v>1000</v>
      </c>
      <c r="H28" s="35"/>
      <c r="I28" s="35"/>
      <c r="K28" s="35"/>
    </row>
    <row r="29" spans="1:11" ht="24" outlineLevel="1" x14ac:dyDescent="0.25">
      <c r="A29" s="65">
        <v>45945</v>
      </c>
      <c r="B29" s="66" t="s">
        <v>270</v>
      </c>
      <c r="C29" s="67">
        <v>116781.61</v>
      </c>
      <c r="E29" s="35"/>
      <c r="F29" s="35"/>
      <c r="G29" s="67">
        <v>116781.61</v>
      </c>
      <c r="H29" s="35"/>
      <c r="I29" s="35"/>
      <c r="K29" s="35"/>
    </row>
    <row r="30" spans="1:11" outlineLevel="1" x14ac:dyDescent="0.25">
      <c r="A30" s="65">
        <v>45945</v>
      </c>
      <c r="B30" s="66" t="s">
        <v>272</v>
      </c>
      <c r="C30" s="67">
        <v>1001.6</v>
      </c>
      <c r="E30" s="35"/>
      <c r="F30" s="35"/>
      <c r="G30" s="67">
        <v>1001.6</v>
      </c>
      <c r="H30" s="35"/>
      <c r="I30" s="35"/>
      <c r="K30" s="35"/>
    </row>
    <row r="31" spans="1:11" ht="24" outlineLevel="1" x14ac:dyDescent="0.25">
      <c r="A31" s="65">
        <v>45945</v>
      </c>
      <c r="B31" s="66" t="s">
        <v>270</v>
      </c>
      <c r="C31" s="67">
        <v>7428.14</v>
      </c>
      <c r="E31" s="35"/>
      <c r="F31" s="35"/>
      <c r="G31" s="67">
        <v>7428.14</v>
      </c>
      <c r="H31" s="35"/>
      <c r="I31" s="35"/>
      <c r="K31" s="35"/>
    </row>
    <row r="32" spans="1:11" outlineLevel="1" x14ac:dyDescent="0.25">
      <c r="A32" s="65">
        <v>45945</v>
      </c>
      <c r="B32" s="66" t="s">
        <v>273</v>
      </c>
      <c r="C32" s="67">
        <v>115.9</v>
      </c>
      <c r="E32" s="35"/>
      <c r="F32" s="35"/>
      <c r="G32" s="67">
        <v>115.9</v>
      </c>
      <c r="H32" s="35"/>
      <c r="I32" s="35"/>
      <c r="K32" s="35"/>
    </row>
    <row r="33" spans="1:11" outlineLevel="1" x14ac:dyDescent="0.25">
      <c r="A33" s="65">
        <v>45945</v>
      </c>
      <c r="B33" s="66" t="s">
        <v>274</v>
      </c>
      <c r="C33" s="67">
        <v>28821.33</v>
      </c>
      <c r="E33" s="35"/>
      <c r="F33" s="35"/>
      <c r="G33" s="77">
        <v>28821.33</v>
      </c>
      <c r="H33" s="35"/>
      <c r="I33" s="35"/>
      <c r="K33" s="35"/>
    </row>
    <row r="34" spans="1:11" outlineLevel="1" x14ac:dyDescent="0.25">
      <c r="A34" s="65">
        <v>45945</v>
      </c>
      <c r="B34" s="66" t="s">
        <v>284</v>
      </c>
      <c r="C34" s="67">
        <v>2635</v>
      </c>
      <c r="E34" s="35"/>
      <c r="F34" s="35"/>
      <c r="G34" s="67">
        <v>2635</v>
      </c>
      <c r="H34" s="35"/>
      <c r="I34" s="35"/>
      <c r="K34" s="35"/>
    </row>
    <row r="35" spans="1:11" outlineLevel="1" x14ac:dyDescent="0.25">
      <c r="A35" s="65">
        <v>45945</v>
      </c>
      <c r="B35" s="66" t="s">
        <v>297</v>
      </c>
      <c r="C35" s="67">
        <v>726.28</v>
      </c>
      <c r="E35" s="35"/>
      <c r="F35" s="35"/>
      <c r="G35" s="67">
        <v>726.28</v>
      </c>
      <c r="H35" s="35"/>
      <c r="I35" s="35"/>
      <c r="K35" s="35"/>
    </row>
    <row r="36" spans="1:11" outlineLevel="1" x14ac:dyDescent="0.25">
      <c r="A36" s="65">
        <v>45945</v>
      </c>
      <c r="B36" s="66" t="s">
        <v>307</v>
      </c>
      <c r="C36" s="67">
        <f>1272.25+739.81+451.6+476.8+1094.84+1458.58+10508.89+1600+4146.67+3088.51+190.06</f>
        <v>25028.010000000006</v>
      </c>
      <c r="E36" s="35"/>
      <c r="F36" s="35"/>
      <c r="G36" s="77">
        <v>27303.54</v>
      </c>
      <c r="H36" s="35"/>
      <c r="I36" s="35"/>
      <c r="K36" s="35"/>
    </row>
    <row r="37" spans="1:11" outlineLevel="1" x14ac:dyDescent="0.25">
      <c r="A37" s="65">
        <v>45945</v>
      </c>
      <c r="B37" s="66" t="s">
        <v>308</v>
      </c>
      <c r="C37" s="67">
        <f>141.75+537.22+3012.87+602.25</f>
        <v>4294.09</v>
      </c>
      <c r="E37" s="35"/>
      <c r="F37" s="35"/>
      <c r="G37" s="77">
        <v>5227.9799999999996</v>
      </c>
      <c r="H37" s="35"/>
      <c r="I37" s="35"/>
      <c r="K37" s="35"/>
    </row>
    <row r="38" spans="1:11" outlineLevel="1" x14ac:dyDescent="0.25">
      <c r="A38" s="69">
        <v>45945</v>
      </c>
      <c r="B38" s="66" t="s">
        <v>262</v>
      </c>
      <c r="C38" s="68">
        <v>176.48</v>
      </c>
      <c r="E38" s="35"/>
      <c r="F38" s="35"/>
      <c r="G38" s="68">
        <v>176.48</v>
      </c>
      <c r="H38" s="35"/>
      <c r="I38" s="35"/>
      <c r="K38" s="35"/>
    </row>
    <row r="39" spans="1:11" outlineLevel="1" x14ac:dyDescent="0.25">
      <c r="A39" s="69">
        <v>45945</v>
      </c>
      <c r="B39" s="66" t="s">
        <v>262</v>
      </c>
      <c r="C39" s="68">
        <v>177.62</v>
      </c>
      <c r="E39" s="35"/>
      <c r="F39" s="35"/>
      <c r="G39" s="68">
        <v>177.62</v>
      </c>
      <c r="H39" s="35"/>
      <c r="I39" s="35"/>
      <c r="K39" s="35"/>
    </row>
    <row r="40" spans="1:11" outlineLevel="1" x14ac:dyDescent="0.25">
      <c r="A40" s="69">
        <v>45946</v>
      </c>
      <c r="B40" s="70" t="s">
        <v>329</v>
      </c>
      <c r="C40" s="68">
        <v>748.98</v>
      </c>
      <c r="E40" s="35"/>
      <c r="F40" s="35"/>
      <c r="G40" s="33"/>
      <c r="H40" s="68">
        <v>748.98</v>
      </c>
      <c r="I40" s="35"/>
      <c r="K40" s="35"/>
    </row>
    <row r="41" spans="1:11" outlineLevel="1" x14ac:dyDescent="0.25">
      <c r="A41" s="69">
        <v>45946</v>
      </c>
      <c r="B41" s="70" t="s">
        <v>329</v>
      </c>
      <c r="C41" s="68">
        <v>43.02</v>
      </c>
      <c r="E41" s="35"/>
      <c r="F41" s="35"/>
      <c r="G41" s="35"/>
      <c r="H41" s="68">
        <v>43.02</v>
      </c>
      <c r="I41" s="35"/>
      <c r="K41" s="35"/>
    </row>
    <row r="42" spans="1:11" outlineLevel="1" x14ac:dyDescent="0.25">
      <c r="A42" s="69">
        <v>45946</v>
      </c>
      <c r="B42" s="66" t="s">
        <v>330</v>
      </c>
      <c r="C42" s="68">
        <v>155.85</v>
      </c>
      <c r="E42" s="35"/>
      <c r="F42" s="35"/>
      <c r="G42" s="35"/>
      <c r="H42" s="68">
        <v>155.85</v>
      </c>
      <c r="I42" s="35"/>
      <c r="K42" s="35"/>
    </row>
    <row r="43" spans="1:11" outlineLevel="1" x14ac:dyDescent="0.25">
      <c r="A43" s="69">
        <v>45946</v>
      </c>
      <c r="B43" s="66" t="s">
        <v>330</v>
      </c>
      <c r="C43" s="68">
        <v>149.83000000000001</v>
      </c>
      <c r="E43" s="35"/>
      <c r="F43" s="35"/>
      <c r="G43" s="35"/>
      <c r="H43" s="68">
        <v>149.83000000000001</v>
      </c>
      <c r="I43" s="35"/>
      <c r="K43" s="35"/>
    </row>
    <row r="44" spans="1:11" outlineLevel="1" x14ac:dyDescent="0.25">
      <c r="A44" s="69">
        <v>45947</v>
      </c>
      <c r="B44" s="66" t="s">
        <v>238</v>
      </c>
      <c r="C44" s="67">
        <v>700</v>
      </c>
      <c r="E44" s="35"/>
      <c r="F44" s="35"/>
      <c r="G44" s="35"/>
      <c r="H44" s="35"/>
      <c r="I44" s="67">
        <v>700</v>
      </c>
      <c r="K44" s="35"/>
    </row>
    <row r="45" spans="1:11" outlineLevel="1" x14ac:dyDescent="0.25">
      <c r="A45" s="69">
        <v>45947</v>
      </c>
      <c r="B45" s="66" t="s">
        <v>275</v>
      </c>
      <c r="C45" s="67">
        <v>600</v>
      </c>
      <c r="E45" s="35"/>
      <c r="F45" s="35"/>
      <c r="G45" s="35"/>
      <c r="H45" s="35"/>
      <c r="I45" s="67">
        <v>600</v>
      </c>
      <c r="K45" s="35"/>
    </row>
    <row r="46" spans="1:11" outlineLevel="1" x14ac:dyDescent="0.25">
      <c r="A46" s="69">
        <v>45947</v>
      </c>
      <c r="B46" s="66" t="s">
        <v>331</v>
      </c>
      <c r="C46" s="68">
        <v>519.61</v>
      </c>
      <c r="E46" s="35"/>
      <c r="F46" s="35"/>
      <c r="G46" s="35"/>
      <c r="H46" s="35"/>
      <c r="I46" s="68">
        <v>519.61</v>
      </c>
      <c r="K46" s="35"/>
    </row>
    <row r="47" spans="1:11" outlineLevel="1" x14ac:dyDescent="0.25">
      <c r="A47" s="69">
        <v>45947</v>
      </c>
      <c r="B47" s="66" t="s">
        <v>288</v>
      </c>
      <c r="C47" s="67">
        <v>5000</v>
      </c>
      <c r="E47" s="35"/>
      <c r="F47" s="35"/>
      <c r="G47" s="35"/>
      <c r="H47" s="35"/>
      <c r="I47" s="67">
        <v>5000</v>
      </c>
      <c r="K47" s="35"/>
    </row>
    <row r="48" spans="1:11" outlineLevel="1" x14ac:dyDescent="0.25">
      <c r="A48" s="69">
        <v>45947</v>
      </c>
      <c r="B48" s="66" t="s">
        <v>332</v>
      </c>
      <c r="C48" s="67">
        <v>7000</v>
      </c>
      <c r="E48" s="35"/>
      <c r="F48" s="35"/>
      <c r="G48" s="35"/>
      <c r="H48" s="35"/>
      <c r="I48" s="67">
        <v>7000</v>
      </c>
      <c r="K48" s="35"/>
    </row>
    <row r="49" spans="1:11" outlineLevel="1" x14ac:dyDescent="0.25">
      <c r="A49" s="69">
        <v>45947</v>
      </c>
      <c r="B49" s="66" t="s">
        <v>303</v>
      </c>
      <c r="C49" s="67">
        <v>7000</v>
      </c>
      <c r="E49" s="35"/>
      <c r="F49" s="35"/>
      <c r="G49" s="35"/>
      <c r="H49" s="35"/>
      <c r="I49" s="67">
        <v>7000</v>
      </c>
      <c r="K49" s="35"/>
    </row>
    <row r="50" spans="1:11" outlineLevel="1" x14ac:dyDescent="0.25">
      <c r="A50" s="69">
        <v>45947</v>
      </c>
      <c r="B50" s="50" t="s">
        <v>333</v>
      </c>
      <c r="C50" s="67">
        <v>200</v>
      </c>
      <c r="E50" s="35"/>
      <c r="F50" s="35"/>
      <c r="G50" s="35"/>
      <c r="H50" s="35"/>
      <c r="I50" s="67">
        <v>200</v>
      </c>
      <c r="K50" s="35"/>
    </row>
    <row r="51" spans="1:11" outlineLevel="1" x14ac:dyDescent="0.25">
      <c r="A51" s="69"/>
      <c r="B51" s="33"/>
      <c r="C51" s="34"/>
      <c r="E51" s="35"/>
      <c r="F51" s="35"/>
      <c r="G51" s="35"/>
      <c r="H51" s="35"/>
      <c r="I51" s="35"/>
      <c r="K51" s="35"/>
    </row>
    <row r="52" spans="1:11" outlineLevel="1" x14ac:dyDescent="0.25">
      <c r="A52" s="32"/>
      <c r="B52" s="33"/>
      <c r="C52" s="34"/>
      <c r="E52" s="35"/>
      <c r="F52" s="35"/>
      <c r="G52" s="35"/>
      <c r="H52" s="35"/>
      <c r="I52" s="35"/>
      <c r="K52" s="35"/>
    </row>
    <row r="53" spans="1:11" outlineLevel="1" x14ac:dyDescent="0.25">
      <c r="A53" s="32"/>
      <c r="B53" s="33"/>
      <c r="C53" s="34"/>
      <c r="E53" s="35"/>
      <c r="F53" s="35"/>
      <c r="G53" s="35"/>
      <c r="H53" s="35"/>
      <c r="I53" s="35"/>
      <c r="K53" s="35"/>
    </row>
    <row r="54" spans="1:11" outlineLevel="1" x14ac:dyDescent="0.25">
      <c r="A54" s="32"/>
      <c r="B54" s="33"/>
      <c r="C54" s="34"/>
      <c r="E54" s="35"/>
      <c r="F54" s="35"/>
      <c r="G54" s="35"/>
      <c r="H54" s="35"/>
      <c r="I54" s="35"/>
      <c r="K54" s="35"/>
    </row>
    <row r="55" spans="1:11" outlineLevel="1" x14ac:dyDescent="0.25">
      <c r="A55" s="32"/>
      <c r="B55" s="33"/>
      <c r="C55" s="34"/>
      <c r="E55" s="35"/>
      <c r="F55" s="35"/>
      <c r="G55" s="35"/>
      <c r="H55" s="35"/>
      <c r="I55" s="35"/>
      <c r="K55" s="35"/>
    </row>
    <row r="56" spans="1:11" outlineLevel="1" x14ac:dyDescent="0.25">
      <c r="A56" s="32"/>
      <c r="B56" s="33"/>
      <c r="C56" s="34"/>
      <c r="E56" s="35"/>
      <c r="F56" s="35"/>
      <c r="G56" s="35"/>
      <c r="H56" s="35"/>
      <c r="I56" s="35"/>
      <c r="K56" s="35"/>
    </row>
    <row r="57" spans="1:11" outlineLevel="1" x14ac:dyDescent="0.25">
      <c r="A57" s="32"/>
      <c r="B57" s="33"/>
      <c r="C57" s="34"/>
      <c r="E57" s="35"/>
      <c r="F57" s="35"/>
      <c r="G57" s="35"/>
      <c r="H57" s="35"/>
      <c r="I57" s="35"/>
      <c r="K57" s="35"/>
    </row>
    <row r="58" spans="1:11" outlineLevel="1" x14ac:dyDescent="0.25">
      <c r="A58" s="32"/>
      <c r="B58" s="33"/>
      <c r="C58" s="34"/>
      <c r="E58" s="35"/>
      <c r="F58" s="35"/>
      <c r="G58" s="35"/>
      <c r="H58" s="35"/>
      <c r="I58" s="35"/>
      <c r="K58" s="35"/>
    </row>
    <row r="59" spans="1:11" outlineLevel="1" x14ac:dyDescent="0.25">
      <c r="A59" s="32"/>
      <c r="B59" s="33"/>
      <c r="C59" s="34"/>
      <c r="E59" s="35"/>
      <c r="F59" s="35"/>
      <c r="G59" s="35"/>
      <c r="H59" s="35"/>
      <c r="I59" s="35"/>
      <c r="K59" s="35"/>
    </row>
    <row r="60" spans="1:11" outlineLevel="1" x14ac:dyDescent="0.25">
      <c r="A60" s="32"/>
      <c r="B60" s="33"/>
      <c r="C60" s="34"/>
      <c r="E60" s="35"/>
      <c r="F60" s="35"/>
      <c r="G60" s="35"/>
      <c r="H60" s="35"/>
      <c r="I60" s="35"/>
      <c r="K60" s="35"/>
    </row>
    <row r="61" spans="1:11" outlineLevel="1" x14ac:dyDescent="0.25">
      <c r="A61" s="32"/>
      <c r="B61" s="33"/>
      <c r="C61" s="34"/>
      <c r="E61" s="35"/>
      <c r="F61" s="35"/>
      <c r="G61" s="35"/>
      <c r="H61" s="35"/>
      <c r="I61" s="35"/>
      <c r="K61" s="35"/>
    </row>
    <row r="62" spans="1:11" outlineLevel="1" x14ac:dyDescent="0.25">
      <c r="A62" s="32"/>
      <c r="B62" s="33"/>
      <c r="C62" s="34"/>
      <c r="E62" s="35"/>
      <c r="F62" s="35"/>
      <c r="G62" s="35"/>
      <c r="H62" s="35"/>
      <c r="I62" s="35"/>
      <c r="K62" s="35"/>
    </row>
    <row r="63" spans="1:11" outlineLevel="1" x14ac:dyDescent="0.25">
      <c r="A63" s="32"/>
      <c r="B63" s="33"/>
      <c r="C63" s="34"/>
      <c r="E63" s="35"/>
      <c r="F63" s="35"/>
      <c r="G63" s="35"/>
      <c r="H63" s="35"/>
      <c r="I63" s="35"/>
      <c r="K63" s="35"/>
    </row>
    <row r="64" spans="1:11" outlineLevel="1" x14ac:dyDescent="0.25">
      <c r="A64" s="32"/>
      <c r="B64" s="33"/>
      <c r="C64" s="34"/>
      <c r="E64" s="35"/>
      <c r="F64" s="35"/>
      <c r="G64" s="35"/>
      <c r="H64" s="35"/>
      <c r="I64" s="35"/>
      <c r="K64" s="35"/>
    </row>
    <row r="65" spans="1:11" outlineLevel="1" x14ac:dyDescent="0.25">
      <c r="A65" s="32"/>
      <c r="B65" s="33"/>
      <c r="C65" s="34"/>
      <c r="E65" s="35"/>
      <c r="F65" s="35"/>
      <c r="G65" s="35"/>
      <c r="H65" s="35"/>
      <c r="I65" s="35"/>
      <c r="K65" s="35"/>
    </row>
    <row r="66" spans="1:11" outlineLevel="1" x14ac:dyDescent="0.25">
      <c r="A66" s="32"/>
      <c r="B66" s="33"/>
      <c r="C66" s="34"/>
      <c r="E66" s="35"/>
      <c r="F66" s="35"/>
      <c r="G66" s="35"/>
      <c r="H66" s="35"/>
      <c r="I66" s="35"/>
      <c r="K66" s="35"/>
    </row>
    <row r="67" spans="1:11" outlineLevel="1" x14ac:dyDescent="0.25">
      <c r="A67" s="32"/>
      <c r="B67" s="33"/>
      <c r="C67" s="34"/>
      <c r="E67" s="35"/>
      <c r="F67" s="35"/>
      <c r="G67" s="35"/>
      <c r="H67" s="35"/>
      <c r="I67" s="35"/>
      <c r="K67" s="35"/>
    </row>
    <row r="68" spans="1:11" outlineLevel="1" x14ac:dyDescent="0.25">
      <c r="A68" s="32"/>
      <c r="B68" s="33"/>
      <c r="C68" s="34"/>
      <c r="E68" s="35"/>
      <c r="F68" s="35"/>
      <c r="G68" s="35"/>
      <c r="H68" s="35"/>
      <c r="I68" s="35"/>
      <c r="K68" s="35"/>
    </row>
    <row r="69" spans="1:11" outlineLevel="1" x14ac:dyDescent="0.25">
      <c r="A69" s="32"/>
      <c r="B69" s="33"/>
      <c r="C69" s="34"/>
      <c r="E69" s="35"/>
      <c r="F69" s="35"/>
      <c r="G69" s="35"/>
      <c r="H69" s="35"/>
      <c r="I69" s="35"/>
      <c r="K69" s="35"/>
    </row>
    <row r="70" spans="1:11" outlineLevel="1" x14ac:dyDescent="0.25">
      <c r="A70" s="32"/>
      <c r="B70" s="33"/>
      <c r="C70" s="34"/>
      <c r="E70" s="35"/>
      <c r="F70" s="35"/>
      <c r="G70" s="35"/>
      <c r="H70" s="35"/>
      <c r="I70" s="35"/>
      <c r="K70" s="35"/>
    </row>
    <row r="71" spans="1:11" outlineLevel="1" x14ac:dyDescent="0.25">
      <c r="A71" s="32"/>
      <c r="B71" s="33"/>
      <c r="C71" s="34"/>
      <c r="E71" s="35"/>
      <c r="F71" s="35"/>
      <c r="G71" s="35"/>
      <c r="H71" s="35"/>
      <c r="I71" s="35"/>
      <c r="K71" s="35"/>
    </row>
    <row r="72" spans="1:11" outlineLevel="1" x14ac:dyDescent="0.25">
      <c r="A72" s="32"/>
      <c r="B72" s="33"/>
      <c r="C72" s="34"/>
      <c r="E72" s="35"/>
      <c r="F72" s="35"/>
      <c r="G72" s="35"/>
      <c r="H72" s="35"/>
      <c r="I72" s="35"/>
      <c r="K72" s="35"/>
    </row>
    <row r="73" spans="1:11" outlineLevel="1" x14ac:dyDescent="0.25">
      <c r="A73" s="32"/>
      <c r="B73" s="33"/>
      <c r="C73" s="34"/>
      <c r="E73" s="35"/>
      <c r="F73" s="35"/>
      <c r="G73" s="35"/>
      <c r="H73" s="35"/>
      <c r="I73" s="35"/>
      <c r="K73" s="35"/>
    </row>
    <row r="74" spans="1:11" outlineLevel="1" x14ac:dyDescent="0.25">
      <c r="A74" s="32"/>
      <c r="B74" s="33"/>
      <c r="C74" s="34"/>
      <c r="E74" s="35"/>
      <c r="F74" s="35"/>
      <c r="G74" s="35"/>
      <c r="H74" s="35"/>
      <c r="I74" s="35"/>
      <c r="K74" s="35"/>
    </row>
    <row r="75" spans="1:11" outlineLevel="1" x14ac:dyDescent="0.25">
      <c r="A75" s="32"/>
      <c r="B75" s="33"/>
      <c r="C75" s="34"/>
      <c r="E75" s="35"/>
      <c r="F75" s="35"/>
      <c r="G75" s="35"/>
      <c r="H75" s="35"/>
      <c r="I75" s="35"/>
      <c r="K75" s="35"/>
    </row>
    <row r="76" spans="1:11" outlineLevel="1" x14ac:dyDescent="0.25">
      <c r="A76" s="32"/>
      <c r="B76" s="33"/>
      <c r="C76" s="34"/>
      <c r="E76" s="35"/>
      <c r="F76" s="35"/>
      <c r="G76" s="35"/>
      <c r="H76" s="35"/>
      <c r="I76" s="35"/>
      <c r="K76" s="35"/>
    </row>
    <row r="77" spans="1:11" outlineLevel="1" x14ac:dyDescent="0.25">
      <c r="A77" s="32"/>
      <c r="B77" s="33"/>
      <c r="C77" s="34"/>
      <c r="E77" s="35"/>
      <c r="F77" s="35"/>
      <c r="G77" s="35"/>
      <c r="H77" s="35"/>
      <c r="I77" s="35"/>
      <c r="K77" s="35"/>
    </row>
    <row r="78" spans="1:11" outlineLevel="1" x14ac:dyDescent="0.25">
      <c r="A78" s="32"/>
      <c r="B78" s="33"/>
      <c r="C78" s="34"/>
      <c r="E78" s="35"/>
      <c r="F78" s="35"/>
      <c r="G78" s="35"/>
      <c r="H78" s="35"/>
      <c r="I78" s="35"/>
      <c r="K78" s="35"/>
    </row>
    <row r="79" spans="1:11" outlineLevel="1" x14ac:dyDescent="0.25">
      <c r="A79" s="32"/>
      <c r="B79" s="33"/>
      <c r="C79" s="34"/>
      <c r="E79" s="35"/>
      <c r="F79" s="35"/>
      <c r="G79" s="35"/>
      <c r="H79" s="35"/>
      <c r="I79" s="35"/>
      <c r="K79" s="35"/>
    </row>
    <row r="80" spans="1:11" outlineLevel="1" x14ac:dyDescent="0.25">
      <c r="A80" s="32"/>
      <c r="B80" s="33"/>
      <c r="C80" s="34"/>
      <c r="E80" s="35"/>
      <c r="F80" s="35"/>
      <c r="G80" s="35"/>
      <c r="H80" s="35"/>
      <c r="I80" s="35"/>
      <c r="K80" s="35"/>
    </row>
    <row r="81" spans="1:11" outlineLevel="1" x14ac:dyDescent="0.25">
      <c r="A81" s="32"/>
      <c r="B81" s="33"/>
      <c r="C81" s="34"/>
      <c r="E81" s="35"/>
      <c r="F81" s="35"/>
      <c r="G81" s="35"/>
      <c r="H81" s="35"/>
      <c r="I81" s="35"/>
      <c r="K81" s="35"/>
    </row>
    <row r="82" spans="1:11" outlineLevel="1" x14ac:dyDescent="0.25">
      <c r="A82" s="32"/>
      <c r="B82" s="33"/>
      <c r="C82" s="34"/>
      <c r="E82" s="35"/>
      <c r="F82" s="35"/>
      <c r="G82" s="35"/>
      <c r="H82" s="35"/>
      <c r="I82" s="35"/>
      <c r="K82" s="35"/>
    </row>
    <row r="83" spans="1:11" outlineLevel="1" x14ac:dyDescent="0.25">
      <c r="A83" s="32"/>
      <c r="B83" s="33"/>
      <c r="C83" s="34"/>
      <c r="E83" s="35"/>
      <c r="F83" s="35"/>
      <c r="G83" s="35"/>
      <c r="H83" s="35"/>
      <c r="I83" s="35"/>
      <c r="K83" s="35"/>
    </row>
    <row r="84" spans="1:11" outlineLevel="1" x14ac:dyDescent="0.25">
      <c r="A84" s="32"/>
      <c r="B84" s="33"/>
      <c r="C84" s="34"/>
      <c r="E84" s="35"/>
      <c r="F84" s="35"/>
      <c r="G84" s="35"/>
      <c r="H84" s="35"/>
      <c r="I84" s="35"/>
      <c r="K84" s="35"/>
    </row>
    <row r="85" spans="1:11" outlineLevel="1" x14ac:dyDescent="0.25">
      <c r="A85" s="32"/>
      <c r="B85" s="33"/>
      <c r="C85" s="34"/>
      <c r="E85" s="35"/>
      <c r="F85" s="35"/>
      <c r="G85" s="35"/>
      <c r="H85" s="35"/>
      <c r="I85" s="35"/>
      <c r="K85" s="35"/>
    </row>
    <row r="86" spans="1:11" outlineLevel="1" x14ac:dyDescent="0.25">
      <c r="A86" s="32"/>
      <c r="B86" s="33"/>
      <c r="C86" s="34"/>
      <c r="E86" s="35"/>
      <c r="F86" s="35"/>
      <c r="G86" s="35"/>
      <c r="H86" s="35"/>
      <c r="I86" s="35"/>
      <c r="K86" s="35"/>
    </row>
    <row r="87" spans="1:11" outlineLevel="1" x14ac:dyDescent="0.25">
      <c r="A87" s="32"/>
      <c r="B87" s="33"/>
      <c r="C87" s="34"/>
      <c r="E87" s="35"/>
      <c r="F87" s="35"/>
      <c r="G87" s="35"/>
      <c r="H87" s="35"/>
      <c r="I87" s="35"/>
      <c r="K87" s="35"/>
    </row>
    <row r="88" spans="1:11" outlineLevel="1" x14ac:dyDescent="0.25">
      <c r="A88" s="32"/>
      <c r="B88" s="33"/>
      <c r="C88" s="34"/>
      <c r="E88" s="35"/>
      <c r="F88" s="35"/>
      <c r="G88" s="35"/>
      <c r="H88" s="35"/>
      <c r="I88" s="35"/>
      <c r="K88" s="35"/>
    </row>
    <row r="89" spans="1:11" outlineLevel="1" x14ac:dyDescent="0.25">
      <c r="A89" s="32"/>
      <c r="B89" s="33"/>
      <c r="C89" s="34"/>
      <c r="E89" s="35"/>
      <c r="F89" s="35"/>
      <c r="G89" s="35"/>
      <c r="H89" s="35"/>
      <c r="I89" s="35"/>
      <c r="K89" s="35"/>
    </row>
    <row r="90" spans="1:11" outlineLevel="1" x14ac:dyDescent="0.25">
      <c r="A90" s="32"/>
      <c r="B90" s="33"/>
      <c r="C90" s="34"/>
      <c r="E90" s="35"/>
      <c r="F90" s="35"/>
      <c r="G90" s="35"/>
      <c r="H90" s="35"/>
      <c r="I90" s="35"/>
      <c r="K90" s="35"/>
    </row>
    <row r="91" spans="1:11" outlineLevel="1" x14ac:dyDescent="0.25">
      <c r="A91" s="32"/>
      <c r="B91" s="33"/>
      <c r="C91" s="34"/>
      <c r="E91" s="35"/>
      <c r="F91" s="35"/>
      <c r="G91" s="35"/>
      <c r="H91" s="35"/>
      <c r="I91" s="35"/>
      <c r="K91" s="35"/>
    </row>
    <row r="92" spans="1:11" outlineLevel="1" x14ac:dyDescent="0.25">
      <c r="A92" s="32"/>
      <c r="B92" s="33"/>
      <c r="C92" s="34"/>
      <c r="E92" s="35"/>
      <c r="F92" s="35"/>
      <c r="G92" s="35"/>
      <c r="H92" s="35"/>
      <c r="I92" s="35"/>
      <c r="K92" s="35"/>
    </row>
    <row r="93" spans="1:11" outlineLevel="1" x14ac:dyDescent="0.25">
      <c r="A93" s="32"/>
      <c r="B93" s="33"/>
      <c r="C93" s="34"/>
      <c r="E93" s="35"/>
      <c r="F93" s="35"/>
      <c r="G93" s="35"/>
      <c r="H93" s="35"/>
      <c r="I93" s="35"/>
      <c r="K93" s="35"/>
    </row>
    <row r="94" spans="1:11" outlineLevel="1" x14ac:dyDescent="0.25">
      <c r="A94" s="32"/>
      <c r="B94" s="33"/>
      <c r="C94" s="34"/>
      <c r="E94" s="35"/>
      <c r="F94" s="35"/>
      <c r="G94" s="35"/>
      <c r="H94" s="35"/>
      <c r="I94" s="35"/>
      <c r="K94" s="35"/>
    </row>
    <row r="95" spans="1:11" outlineLevel="1" x14ac:dyDescent="0.25">
      <c r="A95" s="32"/>
      <c r="B95" s="33"/>
      <c r="C95" s="34"/>
      <c r="E95" s="35"/>
      <c r="F95" s="35"/>
      <c r="G95" s="35"/>
      <c r="H95" s="35"/>
      <c r="I95" s="35"/>
      <c r="K95" s="35"/>
    </row>
    <row r="96" spans="1:11" outlineLevel="1" x14ac:dyDescent="0.25">
      <c r="A96" s="32"/>
      <c r="B96" s="33"/>
      <c r="C96" s="34"/>
      <c r="E96" s="35"/>
      <c r="F96" s="35"/>
      <c r="G96" s="35"/>
      <c r="H96" s="35"/>
      <c r="I96" s="35"/>
      <c r="K96" s="35"/>
    </row>
    <row r="97" spans="1:11" outlineLevel="1" x14ac:dyDescent="0.25">
      <c r="A97" s="32"/>
      <c r="B97" s="33"/>
      <c r="C97" s="34"/>
      <c r="E97" s="35"/>
      <c r="F97" s="35"/>
      <c r="G97" s="35"/>
      <c r="H97" s="35"/>
      <c r="I97" s="35"/>
      <c r="K97" s="35"/>
    </row>
    <row r="98" spans="1:11" outlineLevel="1" x14ac:dyDescent="0.25">
      <c r="A98" s="32"/>
      <c r="B98" s="33"/>
      <c r="C98" s="34"/>
      <c r="E98" s="35"/>
      <c r="F98" s="35"/>
      <c r="G98" s="35"/>
      <c r="H98" s="35"/>
      <c r="I98" s="35"/>
      <c r="K98" s="35"/>
    </row>
    <row r="99" spans="1:11" outlineLevel="1" x14ac:dyDescent="0.25">
      <c r="A99" s="32"/>
      <c r="B99" s="33"/>
      <c r="C99" s="34"/>
      <c r="E99" s="35"/>
      <c r="F99" s="35"/>
      <c r="G99" s="35"/>
      <c r="H99" s="35"/>
      <c r="I99" s="35"/>
      <c r="K99" s="35"/>
    </row>
    <row r="100" spans="1:11" outlineLevel="1" x14ac:dyDescent="0.25">
      <c r="A100" s="32"/>
      <c r="B100" s="33"/>
      <c r="C100" s="34"/>
      <c r="E100" s="35"/>
      <c r="F100" s="35"/>
      <c r="G100" s="35"/>
      <c r="H100" s="35"/>
      <c r="I100" s="35"/>
      <c r="K100" s="35"/>
    </row>
    <row r="101" spans="1:11" outlineLevel="1" x14ac:dyDescent="0.25">
      <c r="A101" s="32"/>
      <c r="B101" s="33"/>
      <c r="C101" s="34"/>
      <c r="E101" s="35"/>
      <c r="F101" s="35"/>
      <c r="G101" s="35"/>
      <c r="H101" s="35"/>
      <c r="I101" s="35"/>
      <c r="K101" s="35"/>
    </row>
    <row r="102" spans="1:11" outlineLevel="1" x14ac:dyDescent="0.25">
      <c r="A102" s="32"/>
      <c r="B102" s="33"/>
      <c r="C102" s="34"/>
      <c r="E102" s="35"/>
      <c r="F102" s="35"/>
      <c r="G102" s="35"/>
      <c r="H102" s="35"/>
      <c r="I102" s="35"/>
      <c r="K102" s="35"/>
    </row>
    <row r="103" spans="1:11" outlineLevel="1" x14ac:dyDescent="0.25">
      <c r="A103" s="32"/>
      <c r="B103" s="33"/>
      <c r="C103" s="34"/>
      <c r="E103" s="35"/>
      <c r="F103" s="35"/>
      <c r="G103" s="35"/>
      <c r="H103" s="35"/>
      <c r="I103" s="35"/>
      <c r="K103" s="35"/>
    </row>
    <row r="104" spans="1:11" outlineLevel="1" x14ac:dyDescent="0.25">
      <c r="A104" s="32"/>
      <c r="B104" s="33"/>
      <c r="C104" s="34"/>
      <c r="E104" s="35"/>
      <c r="F104" s="35"/>
      <c r="G104" s="35"/>
      <c r="H104" s="35"/>
      <c r="I104" s="35"/>
      <c r="K104" s="35"/>
    </row>
    <row r="105" spans="1:11" outlineLevel="1" x14ac:dyDescent="0.25">
      <c r="A105" s="32"/>
      <c r="B105" s="33"/>
      <c r="C105" s="34"/>
      <c r="E105" s="35"/>
      <c r="F105" s="35"/>
      <c r="G105" s="35"/>
      <c r="H105" s="35"/>
      <c r="I105" s="35"/>
      <c r="K105" s="35"/>
    </row>
    <row r="106" spans="1:11" outlineLevel="1" x14ac:dyDescent="0.25">
      <c r="A106" s="32"/>
      <c r="B106" s="33"/>
      <c r="C106" s="34"/>
      <c r="E106" s="35"/>
      <c r="F106" s="35"/>
      <c r="G106" s="35"/>
      <c r="H106" s="35"/>
      <c r="I106" s="35"/>
      <c r="K106" s="35"/>
    </row>
    <row r="107" spans="1:11" outlineLevel="1" x14ac:dyDescent="0.25">
      <c r="A107" s="32"/>
      <c r="B107" s="33"/>
      <c r="C107" s="34"/>
      <c r="E107" s="35"/>
      <c r="F107" s="35"/>
      <c r="G107" s="35"/>
      <c r="H107" s="35"/>
      <c r="I107" s="35"/>
      <c r="K107" s="35"/>
    </row>
    <row r="108" spans="1:11" outlineLevel="1" x14ac:dyDescent="0.25">
      <c r="A108" s="32"/>
      <c r="B108" s="33"/>
      <c r="C108" s="34"/>
      <c r="E108" s="35"/>
      <c r="F108" s="35"/>
      <c r="G108" s="35"/>
      <c r="H108" s="35"/>
      <c r="I108" s="35"/>
      <c r="K108" s="35"/>
    </row>
    <row r="109" spans="1:11" outlineLevel="1" x14ac:dyDescent="0.25">
      <c r="A109" s="32"/>
      <c r="B109" s="33"/>
      <c r="C109" s="34"/>
      <c r="E109" s="35"/>
      <c r="F109" s="35"/>
      <c r="G109" s="35"/>
      <c r="H109" s="35"/>
      <c r="I109" s="35"/>
      <c r="K109" s="35"/>
    </row>
    <row r="110" spans="1:11" outlineLevel="1" x14ac:dyDescent="0.25">
      <c r="A110" s="32"/>
      <c r="B110" s="33"/>
      <c r="C110" s="34"/>
      <c r="E110" s="35"/>
      <c r="F110" s="35"/>
      <c r="G110" s="35"/>
      <c r="H110" s="35"/>
      <c r="I110" s="35"/>
      <c r="K110" s="35"/>
    </row>
    <row r="111" spans="1:11" outlineLevel="1" x14ac:dyDescent="0.25">
      <c r="A111" s="32"/>
      <c r="B111" s="33"/>
      <c r="C111" s="34"/>
      <c r="E111" s="35"/>
      <c r="F111" s="35"/>
      <c r="G111" s="35"/>
      <c r="H111" s="35"/>
      <c r="I111" s="35"/>
      <c r="K111" s="35"/>
    </row>
    <row r="112" spans="1:11" outlineLevel="1" x14ac:dyDescent="0.25">
      <c r="A112" s="32"/>
      <c r="B112" s="33"/>
      <c r="C112" s="34"/>
      <c r="E112" s="35"/>
      <c r="F112" s="35"/>
      <c r="G112" s="35"/>
      <c r="H112" s="35"/>
      <c r="I112" s="35"/>
      <c r="K112" s="35"/>
    </row>
    <row r="113" spans="1:11" outlineLevel="1" x14ac:dyDescent="0.25">
      <c r="A113" s="32"/>
      <c r="B113" s="33"/>
      <c r="C113" s="34"/>
      <c r="E113" s="35"/>
      <c r="F113" s="35"/>
      <c r="G113" s="35"/>
      <c r="H113" s="35"/>
      <c r="I113" s="35"/>
      <c r="K113" s="35"/>
    </row>
    <row r="114" spans="1:11" outlineLevel="1" x14ac:dyDescent="0.25">
      <c r="A114" s="32"/>
      <c r="B114" s="33"/>
      <c r="C114" s="34"/>
      <c r="E114" s="35"/>
      <c r="F114" s="35"/>
      <c r="G114" s="35"/>
      <c r="H114" s="35"/>
      <c r="I114" s="35"/>
      <c r="K114" s="35"/>
    </row>
    <row r="115" spans="1:11" outlineLevel="1" x14ac:dyDescent="0.25">
      <c r="A115" s="32"/>
      <c r="B115" s="33"/>
      <c r="C115" s="34"/>
      <c r="E115" s="35"/>
      <c r="F115" s="35"/>
      <c r="G115" s="35"/>
      <c r="H115" s="35"/>
      <c r="I115" s="35"/>
      <c r="K115" s="35"/>
    </row>
    <row r="116" spans="1:11" outlineLevel="1" x14ac:dyDescent="0.25">
      <c r="A116" s="32"/>
      <c r="B116" s="33"/>
      <c r="C116" s="34"/>
      <c r="E116" s="35"/>
      <c r="F116" s="35"/>
      <c r="G116" s="35"/>
      <c r="H116" s="35"/>
      <c r="I116" s="35"/>
      <c r="K116" s="35"/>
    </row>
    <row r="117" spans="1:11" outlineLevel="1" x14ac:dyDescent="0.25">
      <c r="A117" s="32"/>
      <c r="B117" s="33"/>
      <c r="C117" s="34"/>
      <c r="E117" s="35"/>
      <c r="F117" s="35"/>
      <c r="G117" s="35"/>
      <c r="H117" s="35"/>
      <c r="I117" s="35"/>
      <c r="K117" s="35"/>
    </row>
    <row r="118" spans="1:11" outlineLevel="1" x14ac:dyDescent="0.25">
      <c r="A118" s="32"/>
      <c r="B118" s="33"/>
      <c r="C118" s="34"/>
      <c r="E118" s="35"/>
      <c r="F118" s="35"/>
      <c r="G118" s="35"/>
      <c r="H118" s="35"/>
      <c r="I118" s="35"/>
      <c r="K118" s="35"/>
    </row>
    <row r="119" spans="1:11" outlineLevel="1" x14ac:dyDescent="0.25">
      <c r="A119" s="32"/>
      <c r="B119" s="33"/>
      <c r="C119" s="34"/>
      <c r="E119" s="35"/>
      <c r="F119" s="35"/>
      <c r="G119" s="35"/>
      <c r="H119" s="35"/>
      <c r="I119" s="35"/>
      <c r="K119" s="35"/>
    </row>
    <row r="120" spans="1:11" outlineLevel="1" x14ac:dyDescent="0.25">
      <c r="A120" s="32"/>
      <c r="B120" s="33"/>
      <c r="C120" s="34"/>
      <c r="E120" s="35"/>
      <c r="F120" s="35"/>
      <c r="G120" s="35"/>
      <c r="H120" s="35"/>
      <c r="I120" s="35"/>
      <c r="K120" s="35"/>
    </row>
    <row r="121" spans="1:11" outlineLevel="1" x14ac:dyDescent="0.25">
      <c r="A121" s="32"/>
      <c r="B121" s="33"/>
      <c r="C121" s="34"/>
      <c r="E121" s="35"/>
      <c r="F121" s="35"/>
      <c r="G121" s="35"/>
      <c r="H121" s="35"/>
      <c r="I121" s="35"/>
      <c r="K121" s="35"/>
    </row>
    <row r="122" spans="1:11" outlineLevel="1" x14ac:dyDescent="0.25">
      <c r="A122" s="32"/>
      <c r="B122" s="33"/>
      <c r="C122" s="34"/>
      <c r="E122" s="35"/>
      <c r="F122" s="35"/>
      <c r="G122" s="35"/>
      <c r="H122" s="35"/>
      <c r="I122" s="35"/>
      <c r="K122" s="35"/>
    </row>
    <row r="123" spans="1:11" outlineLevel="1" x14ac:dyDescent="0.25">
      <c r="A123" s="32"/>
      <c r="B123" s="33"/>
      <c r="C123" s="34"/>
      <c r="E123" s="35"/>
      <c r="F123" s="35"/>
      <c r="G123" s="35"/>
      <c r="H123" s="35"/>
      <c r="I123" s="35"/>
      <c r="K123" s="35"/>
    </row>
    <row r="124" spans="1:11" outlineLevel="1" x14ac:dyDescent="0.25">
      <c r="A124" s="32"/>
      <c r="B124" s="33"/>
      <c r="C124" s="34"/>
      <c r="E124" s="35"/>
      <c r="F124" s="35"/>
      <c r="G124" s="35"/>
      <c r="H124" s="35"/>
      <c r="I124" s="35"/>
      <c r="K124" s="35"/>
    </row>
    <row r="125" spans="1:11" outlineLevel="1" x14ac:dyDescent="0.25">
      <c r="A125" s="32"/>
      <c r="B125" s="33"/>
      <c r="C125" s="34"/>
      <c r="E125" s="35"/>
      <c r="F125" s="35"/>
      <c r="G125" s="35"/>
      <c r="H125" s="35"/>
      <c r="I125" s="35"/>
      <c r="K125" s="35"/>
    </row>
    <row r="126" spans="1:11" outlineLevel="1" x14ac:dyDescent="0.25">
      <c r="A126" s="32"/>
      <c r="B126" s="33"/>
      <c r="C126" s="34"/>
      <c r="E126" s="35"/>
      <c r="F126" s="35"/>
      <c r="G126" s="35"/>
      <c r="H126" s="35"/>
      <c r="I126" s="35"/>
      <c r="K126" s="35"/>
    </row>
    <row r="127" spans="1:11" outlineLevel="1" x14ac:dyDescent="0.25">
      <c r="A127" s="32"/>
      <c r="B127" s="33"/>
      <c r="C127" s="34"/>
      <c r="E127" s="35"/>
      <c r="F127" s="35"/>
      <c r="G127" s="35"/>
      <c r="H127" s="35"/>
      <c r="I127" s="35"/>
      <c r="K127" s="35"/>
    </row>
    <row r="128" spans="1:11" outlineLevel="1" x14ac:dyDescent="0.25">
      <c r="A128" s="32"/>
      <c r="B128" s="33"/>
      <c r="C128" s="34"/>
      <c r="E128" s="35"/>
      <c r="F128" s="35"/>
      <c r="G128" s="35"/>
      <c r="H128" s="35"/>
      <c r="I128" s="35"/>
      <c r="K128" s="35"/>
    </row>
    <row r="129" spans="1:11" outlineLevel="1" x14ac:dyDescent="0.25">
      <c r="A129" s="32"/>
      <c r="B129" s="33"/>
      <c r="C129" s="34"/>
      <c r="E129" s="35"/>
      <c r="F129" s="35"/>
      <c r="G129" s="35"/>
      <c r="H129" s="35"/>
      <c r="I129" s="35"/>
      <c r="K129" s="35"/>
    </row>
    <row r="130" spans="1:11" outlineLevel="1" x14ac:dyDescent="0.25">
      <c r="A130" s="32"/>
      <c r="B130" s="33"/>
      <c r="C130" s="34"/>
      <c r="E130" s="35"/>
      <c r="F130" s="35"/>
      <c r="G130" s="35"/>
      <c r="H130" s="35"/>
      <c r="I130" s="35"/>
      <c r="K130" s="35"/>
    </row>
    <row r="131" spans="1:11" outlineLevel="1" x14ac:dyDescent="0.25">
      <c r="A131" s="32"/>
      <c r="B131" s="33"/>
      <c r="C131" s="34"/>
      <c r="E131" s="35"/>
      <c r="F131" s="35"/>
      <c r="G131" s="35"/>
      <c r="H131" s="35"/>
      <c r="I131" s="35"/>
      <c r="K131" s="35"/>
    </row>
    <row r="132" spans="1:11" outlineLevel="1" x14ac:dyDescent="0.25">
      <c r="A132" s="32"/>
      <c r="B132" s="33"/>
      <c r="C132" s="34"/>
      <c r="E132" s="35"/>
      <c r="F132" s="35"/>
      <c r="G132" s="35"/>
      <c r="H132" s="35"/>
      <c r="I132" s="35"/>
      <c r="K132" s="35"/>
    </row>
    <row r="133" spans="1:11" outlineLevel="1" x14ac:dyDescent="0.25">
      <c r="A133" s="32"/>
      <c r="B133" s="33"/>
      <c r="C133" s="34"/>
      <c r="E133" s="35"/>
      <c r="F133" s="35"/>
      <c r="G133" s="35"/>
      <c r="H133" s="35"/>
      <c r="I133" s="35"/>
      <c r="K133" s="35"/>
    </row>
    <row r="134" spans="1:11" outlineLevel="1" x14ac:dyDescent="0.25">
      <c r="A134" s="32"/>
      <c r="B134" s="33"/>
      <c r="C134" s="34"/>
      <c r="E134" s="35"/>
      <c r="F134" s="35"/>
      <c r="G134" s="35"/>
      <c r="H134" s="35"/>
      <c r="I134" s="35"/>
      <c r="K134" s="35"/>
    </row>
    <row r="135" spans="1:11" outlineLevel="1" x14ac:dyDescent="0.25">
      <c r="A135" s="32"/>
      <c r="B135" s="33"/>
      <c r="C135" s="34"/>
      <c r="E135" s="35"/>
      <c r="F135" s="35"/>
      <c r="G135" s="35"/>
      <c r="H135" s="35"/>
      <c r="I135" s="35"/>
      <c r="K135" s="35"/>
    </row>
    <row r="136" spans="1:11" outlineLevel="1" x14ac:dyDescent="0.25">
      <c r="A136" s="32"/>
      <c r="B136" s="33"/>
      <c r="C136" s="34"/>
      <c r="E136" s="35"/>
      <c r="F136" s="35"/>
      <c r="G136" s="35"/>
      <c r="H136" s="35"/>
      <c r="I136" s="35"/>
      <c r="K136" s="35"/>
    </row>
    <row r="137" spans="1:11" outlineLevel="1" x14ac:dyDescent="0.25">
      <c r="A137" s="32"/>
      <c r="B137" s="33"/>
      <c r="C137" s="34"/>
      <c r="E137" s="35"/>
      <c r="F137" s="35"/>
      <c r="G137" s="35"/>
      <c r="H137" s="35"/>
      <c r="I137" s="35"/>
      <c r="K137" s="35"/>
    </row>
    <row r="138" spans="1:11" outlineLevel="1" x14ac:dyDescent="0.25">
      <c r="A138" s="32"/>
      <c r="B138" s="33"/>
      <c r="C138" s="34"/>
      <c r="E138" s="35"/>
      <c r="F138" s="35"/>
      <c r="G138" s="35"/>
      <c r="H138" s="35"/>
      <c r="I138" s="35"/>
      <c r="K138" s="35"/>
    </row>
    <row r="139" spans="1:11" outlineLevel="1" x14ac:dyDescent="0.25">
      <c r="A139" s="32"/>
      <c r="B139" s="33"/>
      <c r="C139" s="34"/>
      <c r="E139" s="35"/>
      <c r="F139" s="35"/>
      <c r="G139" s="35"/>
      <c r="H139" s="35"/>
      <c r="I139" s="35"/>
      <c r="K139" s="35"/>
    </row>
    <row r="140" spans="1:11" outlineLevel="1" x14ac:dyDescent="0.25">
      <c r="A140" s="32"/>
      <c r="B140" s="33"/>
      <c r="C140" s="34"/>
      <c r="E140" s="35"/>
      <c r="F140" s="35"/>
      <c r="G140" s="35"/>
      <c r="H140" s="35"/>
      <c r="I140" s="35"/>
      <c r="K140" s="35"/>
    </row>
    <row r="141" spans="1:11" outlineLevel="1" x14ac:dyDescent="0.25">
      <c r="A141" s="32"/>
      <c r="B141" s="33"/>
      <c r="C141" s="34"/>
      <c r="E141" s="35"/>
      <c r="F141" s="35"/>
      <c r="G141" s="35"/>
      <c r="H141" s="35"/>
      <c r="I141" s="35"/>
      <c r="K141" s="35"/>
    </row>
    <row r="142" spans="1:11" outlineLevel="1" x14ac:dyDescent="0.25">
      <c r="A142" s="32"/>
      <c r="B142" s="33"/>
      <c r="C142" s="34"/>
      <c r="E142" s="35"/>
      <c r="F142" s="35"/>
      <c r="G142" s="35"/>
      <c r="H142" s="35"/>
      <c r="I142" s="35"/>
      <c r="K142" s="35"/>
    </row>
    <row r="143" spans="1:11" outlineLevel="1" x14ac:dyDescent="0.25">
      <c r="A143" s="32"/>
      <c r="B143" s="33"/>
      <c r="C143" s="34"/>
      <c r="E143" s="35"/>
      <c r="F143" s="35"/>
      <c r="G143" s="35"/>
      <c r="H143" s="35"/>
      <c r="I143" s="35"/>
      <c r="K143" s="35"/>
    </row>
    <row r="144" spans="1:11" outlineLevel="1" x14ac:dyDescent="0.25">
      <c r="A144" s="32"/>
      <c r="B144" s="33"/>
      <c r="C144" s="34"/>
      <c r="E144" s="35"/>
      <c r="F144" s="35"/>
      <c r="G144" s="35"/>
      <c r="H144" s="35"/>
      <c r="I144" s="35"/>
      <c r="K144" s="35"/>
    </row>
    <row r="145" spans="1:11" outlineLevel="1" x14ac:dyDescent="0.25">
      <c r="A145" s="32"/>
      <c r="B145" s="33"/>
      <c r="C145" s="34"/>
      <c r="E145" s="35"/>
      <c r="F145" s="35"/>
      <c r="G145" s="35"/>
      <c r="H145" s="35"/>
      <c r="I145" s="35"/>
      <c r="K145" s="35"/>
    </row>
    <row r="146" spans="1:11" outlineLevel="1" x14ac:dyDescent="0.25">
      <c r="A146" s="32"/>
      <c r="B146" s="33"/>
      <c r="C146" s="34"/>
      <c r="E146" s="35"/>
      <c r="F146" s="35"/>
      <c r="G146" s="35"/>
      <c r="H146" s="35"/>
      <c r="I146" s="35"/>
      <c r="K146" s="35"/>
    </row>
    <row r="147" spans="1:11" outlineLevel="1" x14ac:dyDescent="0.25">
      <c r="A147" s="32"/>
      <c r="B147" s="33"/>
      <c r="C147" s="34"/>
      <c r="E147" s="35"/>
      <c r="F147" s="35"/>
      <c r="G147" s="35"/>
      <c r="H147" s="35"/>
      <c r="I147" s="35"/>
      <c r="K147" s="35"/>
    </row>
    <row r="148" spans="1:11" outlineLevel="1" x14ac:dyDescent="0.25">
      <c r="A148" s="32"/>
      <c r="B148" s="33"/>
      <c r="C148" s="34"/>
      <c r="E148" s="35"/>
      <c r="F148" s="35"/>
      <c r="G148" s="35"/>
      <c r="H148" s="35"/>
      <c r="I148" s="35"/>
      <c r="K148" s="35"/>
    </row>
    <row r="149" spans="1:11" outlineLevel="1" x14ac:dyDescent="0.25">
      <c r="A149" s="32"/>
      <c r="B149" s="33"/>
      <c r="C149" s="34"/>
      <c r="E149" s="35"/>
      <c r="F149" s="35"/>
      <c r="G149" s="35"/>
      <c r="H149" s="35"/>
      <c r="I149" s="35"/>
      <c r="K149" s="35"/>
    </row>
    <row r="150" spans="1:11" outlineLevel="1" x14ac:dyDescent="0.25">
      <c r="A150" s="32"/>
      <c r="B150" s="33"/>
      <c r="C150" s="34"/>
      <c r="E150" s="35"/>
      <c r="F150" s="35"/>
      <c r="G150" s="35"/>
      <c r="H150" s="35"/>
      <c r="I150" s="35"/>
      <c r="K150" s="35"/>
    </row>
    <row r="151" spans="1:11" outlineLevel="1" x14ac:dyDescent="0.25">
      <c r="A151" s="32"/>
      <c r="B151" s="33"/>
      <c r="C151" s="34"/>
      <c r="E151" s="35"/>
      <c r="F151" s="35"/>
      <c r="G151" s="35"/>
      <c r="H151" s="35"/>
      <c r="I151" s="35"/>
      <c r="K151" s="35"/>
    </row>
    <row r="152" spans="1:11" outlineLevel="1" x14ac:dyDescent="0.25">
      <c r="A152" s="32"/>
      <c r="B152" s="33"/>
      <c r="C152" s="34"/>
      <c r="E152" s="35"/>
      <c r="F152" s="35"/>
      <c r="G152" s="35"/>
      <c r="H152" s="35"/>
      <c r="I152" s="35"/>
      <c r="K152" s="35"/>
    </row>
    <row r="153" spans="1:11" outlineLevel="1" x14ac:dyDescent="0.25">
      <c r="A153" s="32"/>
      <c r="B153" s="33"/>
      <c r="C153" s="34"/>
      <c r="E153" s="35"/>
      <c r="F153" s="35"/>
      <c r="G153" s="35"/>
      <c r="H153" s="35"/>
      <c r="I153" s="35"/>
      <c r="K153" s="35"/>
    </row>
    <row r="154" spans="1:11" outlineLevel="1" x14ac:dyDescent="0.25">
      <c r="A154" s="32"/>
      <c r="B154" s="33"/>
      <c r="C154" s="34"/>
      <c r="E154" s="35"/>
      <c r="F154" s="35"/>
      <c r="G154" s="35"/>
      <c r="H154" s="35"/>
      <c r="I154" s="35"/>
      <c r="K154" s="35"/>
    </row>
    <row r="155" spans="1:11" outlineLevel="1" x14ac:dyDescent="0.25">
      <c r="A155" s="32"/>
      <c r="B155" s="33"/>
      <c r="C155" s="34"/>
      <c r="E155" s="35"/>
      <c r="F155" s="35"/>
      <c r="G155" s="35"/>
      <c r="H155" s="35"/>
      <c r="I155" s="35"/>
      <c r="K155" s="35"/>
    </row>
    <row r="156" spans="1:11" outlineLevel="1" x14ac:dyDescent="0.25">
      <c r="A156" s="32"/>
      <c r="B156" s="33"/>
      <c r="C156" s="34"/>
      <c r="E156" s="35"/>
      <c r="F156" s="35"/>
      <c r="G156" s="35"/>
      <c r="H156" s="35"/>
      <c r="I156" s="35"/>
      <c r="K156" s="35"/>
    </row>
    <row r="157" spans="1:11" outlineLevel="1" x14ac:dyDescent="0.25">
      <c r="A157" s="32"/>
      <c r="B157" s="33"/>
      <c r="C157" s="34"/>
      <c r="E157" s="35"/>
      <c r="F157" s="35"/>
      <c r="G157" s="35"/>
      <c r="H157" s="35"/>
      <c r="I157" s="35"/>
      <c r="K157" s="35"/>
    </row>
    <row r="158" spans="1:11" outlineLevel="1" x14ac:dyDescent="0.25">
      <c r="A158" s="32"/>
      <c r="B158" s="33"/>
      <c r="C158" s="34"/>
      <c r="E158" s="35"/>
      <c r="F158" s="35"/>
      <c r="G158" s="35"/>
      <c r="H158" s="35"/>
      <c r="I158" s="35"/>
      <c r="K158" s="35"/>
    </row>
    <row r="159" spans="1:11" outlineLevel="1" x14ac:dyDescent="0.25">
      <c r="A159" s="32"/>
      <c r="B159" s="33"/>
      <c r="C159" s="34"/>
      <c r="E159" s="35"/>
      <c r="F159" s="35"/>
      <c r="G159" s="35"/>
      <c r="H159" s="35"/>
      <c r="I159" s="35"/>
      <c r="K159" s="35"/>
    </row>
    <row r="160" spans="1:11" outlineLevel="1" x14ac:dyDescent="0.25">
      <c r="A160" s="32"/>
      <c r="B160" s="33"/>
      <c r="C160" s="34"/>
      <c r="E160" s="35"/>
      <c r="F160" s="35"/>
      <c r="G160" s="35"/>
      <c r="H160" s="35"/>
      <c r="I160" s="35"/>
      <c r="K160" s="35"/>
    </row>
    <row r="161" spans="1:11" outlineLevel="1" x14ac:dyDescent="0.25">
      <c r="A161" s="32"/>
      <c r="B161" s="33"/>
      <c r="C161" s="34"/>
      <c r="E161" s="35"/>
      <c r="F161" s="35"/>
      <c r="G161" s="35"/>
      <c r="H161" s="35"/>
      <c r="I161" s="35"/>
      <c r="K161" s="35"/>
    </row>
    <row r="162" spans="1:11" outlineLevel="1" x14ac:dyDescent="0.25">
      <c r="A162" s="32"/>
      <c r="B162" s="33"/>
      <c r="C162" s="34"/>
      <c r="E162" s="35"/>
      <c r="F162" s="35"/>
      <c r="G162" s="35"/>
      <c r="H162" s="35"/>
      <c r="I162" s="35"/>
      <c r="K162" s="35"/>
    </row>
    <row r="163" spans="1:11" outlineLevel="1" x14ac:dyDescent="0.25">
      <c r="A163" s="32"/>
      <c r="B163" s="33"/>
      <c r="C163" s="34"/>
      <c r="E163" s="35"/>
      <c r="F163" s="35"/>
      <c r="G163" s="35"/>
      <c r="H163" s="35"/>
      <c r="I163" s="35"/>
      <c r="K163" s="35"/>
    </row>
    <row r="164" spans="1:11" outlineLevel="1" x14ac:dyDescent="0.25">
      <c r="A164" s="32"/>
      <c r="B164" s="33"/>
      <c r="C164" s="34"/>
      <c r="E164" s="35"/>
      <c r="F164" s="35"/>
      <c r="G164" s="35"/>
      <c r="H164" s="35"/>
      <c r="I164" s="35"/>
      <c r="K164" s="35"/>
    </row>
    <row r="165" spans="1:11" outlineLevel="1" x14ac:dyDescent="0.25">
      <c r="A165" s="32"/>
      <c r="B165" s="33"/>
      <c r="C165" s="34"/>
      <c r="E165" s="35"/>
      <c r="F165" s="35"/>
      <c r="G165" s="35"/>
      <c r="H165" s="35"/>
      <c r="I165" s="35"/>
      <c r="K165" s="35"/>
    </row>
    <row r="166" spans="1:11" outlineLevel="1" x14ac:dyDescent="0.25">
      <c r="A166" s="32"/>
      <c r="B166" s="33"/>
      <c r="C166" s="34"/>
      <c r="E166" s="35"/>
      <c r="F166" s="35"/>
      <c r="G166" s="35"/>
      <c r="H166" s="35"/>
      <c r="I166" s="35"/>
      <c r="K166" s="35"/>
    </row>
    <row r="167" spans="1:11" outlineLevel="1" x14ac:dyDescent="0.25">
      <c r="A167" s="32"/>
      <c r="B167" s="33"/>
      <c r="C167" s="34"/>
      <c r="E167" s="35"/>
      <c r="F167" s="35"/>
      <c r="G167" s="35"/>
      <c r="H167" s="35"/>
      <c r="I167" s="35"/>
      <c r="K167" s="35"/>
    </row>
    <row r="168" spans="1:11" outlineLevel="1" x14ac:dyDescent="0.25">
      <c r="A168" s="32"/>
      <c r="B168" s="33"/>
      <c r="C168" s="34"/>
      <c r="E168" s="35"/>
      <c r="F168" s="35"/>
      <c r="G168" s="35"/>
      <c r="H168" s="35"/>
      <c r="I168" s="35"/>
      <c r="K168" s="35"/>
    </row>
    <row r="169" spans="1:11" outlineLevel="1" x14ac:dyDescent="0.25">
      <c r="A169" s="32"/>
      <c r="B169" s="33"/>
      <c r="C169" s="34"/>
      <c r="E169" s="35"/>
      <c r="F169" s="35"/>
      <c r="G169" s="35"/>
      <c r="H169" s="35"/>
      <c r="I169" s="35"/>
      <c r="K169" s="35"/>
    </row>
    <row r="170" spans="1:11" outlineLevel="1" x14ac:dyDescent="0.25">
      <c r="A170" s="32"/>
      <c r="B170" s="33"/>
      <c r="C170" s="34"/>
      <c r="E170" s="35"/>
      <c r="F170" s="35"/>
      <c r="G170" s="35"/>
      <c r="H170" s="35"/>
      <c r="I170" s="35"/>
      <c r="K170" s="35"/>
    </row>
    <row r="171" spans="1:11" outlineLevel="1" x14ac:dyDescent="0.25">
      <c r="A171" s="32"/>
      <c r="B171" s="33"/>
      <c r="C171" s="34"/>
      <c r="E171" s="35"/>
      <c r="F171" s="35"/>
      <c r="G171" s="35"/>
      <c r="H171" s="35"/>
      <c r="I171" s="35"/>
      <c r="K171" s="35"/>
    </row>
    <row r="172" spans="1:11" outlineLevel="1" x14ac:dyDescent="0.25">
      <c r="A172" s="32"/>
      <c r="B172" s="33"/>
      <c r="C172" s="34"/>
      <c r="E172" s="35"/>
      <c r="F172" s="35"/>
      <c r="G172" s="35"/>
      <c r="H172" s="35"/>
      <c r="I172" s="35"/>
      <c r="K172" s="35"/>
    </row>
    <row r="173" spans="1:11" outlineLevel="1" x14ac:dyDescent="0.25">
      <c r="A173" s="32"/>
      <c r="B173" s="33"/>
      <c r="C173" s="34"/>
      <c r="E173" s="35"/>
      <c r="F173" s="35"/>
      <c r="G173" s="35"/>
      <c r="H173" s="35"/>
      <c r="I173" s="35"/>
      <c r="K173" s="35"/>
    </row>
    <row r="174" spans="1:11" outlineLevel="1" x14ac:dyDescent="0.25">
      <c r="A174" s="32"/>
      <c r="B174" s="33"/>
      <c r="C174" s="34"/>
      <c r="E174" s="35"/>
      <c r="F174" s="35"/>
      <c r="G174" s="35"/>
      <c r="H174" s="35"/>
      <c r="I174" s="35"/>
      <c r="K174" s="35"/>
    </row>
    <row r="175" spans="1:11" outlineLevel="1" x14ac:dyDescent="0.25">
      <c r="A175" s="32"/>
      <c r="B175" s="33"/>
      <c r="C175" s="34"/>
      <c r="E175" s="35"/>
      <c r="F175" s="35"/>
      <c r="G175" s="35"/>
      <c r="H175" s="35"/>
      <c r="I175" s="35"/>
      <c r="K175" s="35"/>
    </row>
    <row r="176" spans="1:11" outlineLevel="1" x14ac:dyDescent="0.25">
      <c r="A176" s="32"/>
      <c r="B176" s="33"/>
      <c r="C176" s="34"/>
      <c r="E176" s="35"/>
      <c r="F176" s="35"/>
      <c r="G176" s="35"/>
      <c r="H176" s="35"/>
      <c r="I176" s="35"/>
      <c r="K176" s="35"/>
    </row>
    <row r="177" spans="1:11" outlineLevel="1" x14ac:dyDescent="0.25">
      <c r="A177" s="32"/>
      <c r="B177" s="33"/>
      <c r="C177" s="34"/>
      <c r="E177" s="35"/>
      <c r="F177" s="35"/>
      <c r="G177" s="35"/>
      <c r="H177" s="35"/>
      <c r="I177" s="35"/>
      <c r="K177" s="35"/>
    </row>
    <row r="178" spans="1:11" outlineLevel="1" x14ac:dyDescent="0.25">
      <c r="A178" s="32"/>
      <c r="B178" s="33"/>
      <c r="C178" s="34"/>
      <c r="E178" s="35"/>
      <c r="F178" s="35"/>
      <c r="G178" s="35"/>
      <c r="H178" s="35"/>
      <c r="I178" s="35"/>
      <c r="K178" s="35"/>
    </row>
    <row r="179" spans="1:11" outlineLevel="1" x14ac:dyDescent="0.25">
      <c r="A179" s="32"/>
      <c r="B179" s="33"/>
      <c r="C179" s="34"/>
      <c r="E179" s="35"/>
      <c r="F179" s="35"/>
      <c r="G179" s="35"/>
      <c r="H179" s="35"/>
      <c r="I179" s="35"/>
      <c r="K179" s="35"/>
    </row>
    <row r="180" spans="1:11" outlineLevel="1" x14ac:dyDescent="0.25">
      <c r="A180" s="32"/>
      <c r="B180" s="33"/>
      <c r="C180" s="34"/>
      <c r="E180" s="35"/>
      <c r="F180" s="35"/>
      <c r="G180" s="35"/>
      <c r="H180" s="35"/>
      <c r="I180" s="35"/>
      <c r="K180" s="35"/>
    </row>
    <row r="181" spans="1:11" outlineLevel="1" x14ac:dyDescent="0.25">
      <c r="A181" s="32"/>
      <c r="B181" s="33"/>
      <c r="C181" s="34"/>
      <c r="E181" s="35"/>
      <c r="F181" s="35"/>
      <c r="G181" s="35"/>
      <c r="H181" s="35"/>
      <c r="I181" s="35"/>
      <c r="K181" s="35"/>
    </row>
    <row r="182" spans="1:11" outlineLevel="1" x14ac:dyDescent="0.25">
      <c r="A182" s="32"/>
      <c r="B182" s="33"/>
      <c r="C182" s="34"/>
      <c r="E182" s="35"/>
      <c r="F182" s="35"/>
      <c r="G182" s="35"/>
      <c r="H182" s="35"/>
      <c r="I182" s="35"/>
      <c r="K182" s="35"/>
    </row>
    <row r="183" spans="1:11" outlineLevel="1" x14ac:dyDescent="0.25">
      <c r="A183" s="32"/>
      <c r="B183" s="33"/>
      <c r="C183" s="34"/>
      <c r="E183" s="35"/>
      <c r="F183" s="35"/>
      <c r="G183" s="35"/>
      <c r="H183" s="35"/>
      <c r="I183" s="35"/>
      <c r="K183" s="35"/>
    </row>
    <row r="184" spans="1:11" outlineLevel="1" x14ac:dyDescent="0.25">
      <c r="A184" s="32"/>
      <c r="B184" s="33"/>
      <c r="C184" s="34"/>
      <c r="E184" s="35"/>
      <c r="F184" s="35"/>
      <c r="G184" s="35"/>
      <c r="H184" s="35"/>
      <c r="I184" s="35"/>
      <c r="K184" s="35"/>
    </row>
    <row r="185" spans="1:11" outlineLevel="1" x14ac:dyDescent="0.25">
      <c r="A185" s="32"/>
      <c r="B185" s="33"/>
      <c r="C185" s="34"/>
      <c r="E185" s="35"/>
      <c r="F185" s="35"/>
      <c r="G185" s="35"/>
      <c r="H185" s="35"/>
      <c r="I185" s="35"/>
      <c r="K185" s="35"/>
    </row>
    <row r="186" spans="1:11" outlineLevel="1" x14ac:dyDescent="0.25">
      <c r="A186" s="32"/>
      <c r="B186" s="33"/>
      <c r="C186" s="34"/>
      <c r="E186" s="35"/>
      <c r="F186" s="35"/>
      <c r="G186" s="35"/>
      <c r="H186" s="35"/>
      <c r="I186" s="35"/>
      <c r="K186" s="35"/>
    </row>
    <row r="187" spans="1:11" outlineLevel="1" x14ac:dyDescent="0.25">
      <c r="A187" s="32"/>
      <c r="B187" s="33"/>
      <c r="C187" s="34"/>
      <c r="E187" s="35"/>
      <c r="F187" s="35"/>
      <c r="G187" s="35"/>
      <c r="H187" s="35"/>
      <c r="I187" s="35"/>
      <c r="K187" s="35"/>
    </row>
    <row r="188" spans="1:11" outlineLevel="1" x14ac:dyDescent="0.25">
      <c r="A188" s="32"/>
      <c r="B188" s="33"/>
      <c r="C188" s="34"/>
      <c r="E188" s="35"/>
      <c r="F188" s="35"/>
      <c r="G188" s="35"/>
      <c r="H188" s="35"/>
      <c r="I188" s="35"/>
      <c r="K188" s="35"/>
    </row>
    <row r="189" spans="1:11" outlineLevel="1" x14ac:dyDescent="0.25">
      <c r="A189" s="32"/>
      <c r="B189" s="33"/>
      <c r="C189" s="34"/>
      <c r="E189" s="35"/>
      <c r="F189" s="35"/>
      <c r="G189" s="35"/>
      <c r="H189" s="35"/>
      <c r="I189" s="35"/>
      <c r="K189" s="35"/>
    </row>
    <row r="190" spans="1:11" outlineLevel="1" x14ac:dyDescent="0.25">
      <c r="A190" s="32"/>
      <c r="B190" s="33"/>
      <c r="C190" s="34"/>
      <c r="E190" s="35"/>
      <c r="F190" s="35"/>
      <c r="G190" s="35"/>
      <c r="H190" s="35"/>
      <c r="I190" s="35"/>
      <c r="K190" s="35"/>
    </row>
    <row r="191" spans="1:11" outlineLevel="1" x14ac:dyDescent="0.25">
      <c r="A191" s="32"/>
      <c r="B191" s="33"/>
      <c r="C191" s="34"/>
      <c r="E191" s="35"/>
      <c r="F191" s="35"/>
      <c r="G191" s="35"/>
      <c r="H191" s="35"/>
      <c r="I191" s="35"/>
      <c r="K191" s="35"/>
    </row>
    <row r="192" spans="1:11" outlineLevel="1" x14ac:dyDescent="0.25">
      <c r="A192" s="32"/>
      <c r="B192" s="33"/>
      <c r="C192" s="34"/>
      <c r="E192" s="35"/>
      <c r="F192" s="35"/>
      <c r="G192" s="35"/>
      <c r="H192" s="35"/>
      <c r="I192" s="35"/>
      <c r="K192" s="35"/>
    </row>
    <row r="193" spans="1:11" outlineLevel="1" x14ac:dyDescent="0.25">
      <c r="A193" s="32"/>
      <c r="B193" s="33"/>
      <c r="C193" s="34"/>
      <c r="E193" s="35"/>
      <c r="F193" s="35"/>
      <c r="G193" s="35"/>
      <c r="H193" s="35"/>
      <c r="I193" s="35"/>
      <c r="K193" s="35"/>
    </row>
    <row r="194" spans="1:11" outlineLevel="1" x14ac:dyDescent="0.25">
      <c r="A194" s="32"/>
      <c r="B194" s="33"/>
      <c r="C194" s="34"/>
      <c r="E194" s="35"/>
      <c r="F194" s="35"/>
      <c r="G194" s="35"/>
      <c r="H194" s="35"/>
      <c r="I194" s="35"/>
      <c r="K194" s="35"/>
    </row>
    <row r="195" spans="1:11" outlineLevel="1" x14ac:dyDescent="0.25">
      <c r="A195" s="32"/>
      <c r="B195" s="33"/>
      <c r="C195" s="34"/>
      <c r="E195" s="35"/>
      <c r="F195" s="35"/>
      <c r="G195" s="35"/>
      <c r="H195" s="35"/>
      <c r="I195" s="35"/>
      <c r="K195" s="35"/>
    </row>
    <row r="196" spans="1:11" outlineLevel="1" x14ac:dyDescent="0.25">
      <c r="A196" s="32"/>
      <c r="B196" s="33"/>
      <c r="C196" s="34"/>
      <c r="E196" s="35"/>
      <c r="F196" s="35"/>
      <c r="G196" s="35"/>
      <c r="H196" s="35"/>
      <c r="I196" s="35"/>
      <c r="K196" s="35"/>
    </row>
    <row r="197" spans="1:11" outlineLevel="1" x14ac:dyDescent="0.25">
      <c r="A197" s="32"/>
      <c r="B197" s="33"/>
      <c r="C197" s="34"/>
      <c r="E197" s="35"/>
      <c r="F197" s="35"/>
      <c r="G197" s="35"/>
      <c r="H197" s="35"/>
      <c r="I197" s="35"/>
      <c r="K197" s="35"/>
    </row>
    <row r="198" spans="1:11" outlineLevel="1" x14ac:dyDescent="0.25">
      <c r="A198" s="32"/>
      <c r="B198" s="33"/>
      <c r="C198" s="34"/>
      <c r="E198" s="35"/>
      <c r="F198" s="35"/>
      <c r="G198" s="35"/>
      <c r="H198" s="35"/>
      <c r="I198" s="35"/>
      <c r="K198" s="35"/>
    </row>
    <row r="199" spans="1:11" outlineLevel="1" x14ac:dyDescent="0.25">
      <c r="A199" s="32"/>
      <c r="B199" s="33"/>
      <c r="C199" s="34"/>
      <c r="E199" s="35"/>
      <c r="F199" s="35"/>
      <c r="G199" s="35"/>
      <c r="H199" s="35"/>
      <c r="I199" s="35"/>
      <c r="K199" s="35"/>
    </row>
    <row r="200" spans="1:11" outlineLevel="1" x14ac:dyDescent="0.25">
      <c r="A200" s="32"/>
      <c r="B200" s="33"/>
      <c r="C200" s="34"/>
      <c r="E200" s="35"/>
      <c r="F200" s="35"/>
      <c r="G200" s="35"/>
      <c r="H200" s="35"/>
      <c r="I200" s="35"/>
      <c r="K200" s="35"/>
    </row>
    <row r="201" spans="1:11" outlineLevel="1" x14ac:dyDescent="0.25">
      <c r="A201" s="32"/>
      <c r="B201" s="33"/>
      <c r="C201" s="34"/>
      <c r="E201" s="35"/>
      <c r="F201" s="35"/>
      <c r="G201" s="35"/>
      <c r="H201" s="35"/>
      <c r="I201" s="35"/>
      <c r="K201" s="35"/>
    </row>
    <row r="202" spans="1:11" outlineLevel="1" x14ac:dyDescent="0.25">
      <c r="A202" s="32"/>
      <c r="B202" s="33"/>
      <c r="C202" s="34"/>
      <c r="E202" s="35"/>
      <c r="F202" s="35"/>
      <c r="G202" s="35"/>
      <c r="H202" s="35"/>
      <c r="I202" s="35"/>
      <c r="K202" s="35"/>
    </row>
    <row r="203" spans="1:11" outlineLevel="1" x14ac:dyDescent="0.25">
      <c r="A203" s="32"/>
      <c r="B203" s="33"/>
      <c r="C203" s="34"/>
      <c r="E203" s="35"/>
      <c r="F203" s="35"/>
      <c r="G203" s="35"/>
      <c r="H203" s="35"/>
      <c r="I203" s="35"/>
      <c r="K203" s="35"/>
    </row>
    <row r="204" spans="1:11" outlineLevel="1" x14ac:dyDescent="0.25">
      <c r="A204" s="32"/>
      <c r="B204" s="33"/>
      <c r="C204" s="34"/>
      <c r="E204" s="35"/>
      <c r="F204" s="35"/>
      <c r="G204" s="35"/>
      <c r="H204" s="35"/>
      <c r="I204" s="35"/>
      <c r="K204" s="35"/>
    </row>
    <row r="205" spans="1:11" outlineLevel="1" x14ac:dyDescent="0.25">
      <c r="A205" s="32"/>
      <c r="B205" s="33"/>
      <c r="C205" s="34"/>
      <c r="E205" s="35"/>
      <c r="F205" s="35"/>
      <c r="G205" s="35"/>
      <c r="H205" s="35"/>
      <c r="I205" s="35"/>
      <c r="K205" s="35"/>
    </row>
    <row r="206" spans="1:11" outlineLevel="1" x14ac:dyDescent="0.25">
      <c r="A206" s="32"/>
      <c r="B206" s="33"/>
      <c r="C206" s="34"/>
      <c r="E206" s="35"/>
      <c r="F206" s="35"/>
      <c r="G206" s="35"/>
      <c r="H206" s="35"/>
      <c r="I206" s="35"/>
      <c r="K206" s="35"/>
    </row>
    <row r="207" spans="1:11" outlineLevel="1" x14ac:dyDescent="0.25">
      <c r="A207" s="32"/>
      <c r="B207" s="33"/>
      <c r="C207" s="34"/>
      <c r="E207" s="35"/>
      <c r="F207" s="35"/>
      <c r="G207" s="35"/>
      <c r="H207" s="35"/>
      <c r="I207" s="35"/>
      <c r="K207" s="35"/>
    </row>
    <row r="208" spans="1:11" outlineLevel="1" x14ac:dyDescent="0.25">
      <c r="A208" s="32"/>
      <c r="B208" s="33"/>
      <c r="C208" s="34"/>
      <c r="E208" s="35"/>
      <c r="F208" s="35"/>
      <c r="G208" s="35"/>
      <c r="H208" s="35"/>
      <c r="I208" s="35"/>
      <c r="K208" s="35"/>
    </row>
    <row r="209" spans="1:11" outlineLevel="1" x14ac:dyDescent="0.25">
      <c r="A209" s="32"/>
      <c r="B209" s="33"/>
      <c r="C209" s="34"/>
      <c r="E209" s="35"/>
      <c r="F209" s="35"/>
      <c r="G209" s="35"/>
      <c r="H209" s="35"/>
      <c r="I209" s="35"/>
      <c r="K209" s="35"/>
    </row>
    <row r="210" spans="1:11" outlineLevel="1" x14ac:dyDescent="0.25">
      <c r="A210" s="32"/>
      <c r="B210" s="33"/>
      <c r="C210" s="34"/>
      <c r="E210" s="35"/>
      <c r="F210" s="35"/>
      <c r="G210" s="35"/>
      <c r="H210" s="35"/>
      <c r="I210" s="35"/>
      <c r="K210" s="35"/>
    </row>
    <row r="211" spans="1:11" outlineLevel="1" x14ac:dyDescent="0.25">
      <c r="A211" s="32"/>
      <c r="B211" s="33"/>
      <c r="C211" s="34"/>
      <c r="E211" s="35"/>
      <c r="F211" s="35"/>
      <c r="G211" s="35"/>
      <c r="H211" s="35"/>
      <c r="I211" s="35"/>
      <c r="K211" s="35"/>
    </row>
    <row r="212" spans="1:11" outlineLevel="1" x14ac:dyDescent="0.25">
      <c r="A212" s="32"/>
      <c r="B212" s="33"/>
      <c r="C212" s="34"/>
      <c r="E212" s="35"/>
      <c r="F212" s="35"/>
      <c r="G212" s="35"/>
      <c r="H212" s="35"/>
      <c r="I212" s="35"/>
      <c r="K212" s="35"/>
    </row>
    <row r="213" spans="1:11" outlineLevel="1" x14ac:dyDescent="0.25">
      <c r="A213" s="32"/>
      <c r="B213" s="33"/>
      <c r="C213" s="34"/>
      <c r="E213" s="35"/>
      <c r="F213" s="35"/>
      <c r="G213" s="35"/>
      <c r="H213" s="35"/>
      <c r="I213" s="35"/>
      <c r="K213" s="35"/>
    </row>
    <row r="214" spans="1:11" outlineLevel="1" x14ac:dyDescent="0.25">
      <c r="A214" s="32"/>
      <c r="B214" s="33"/>
      <c r="C214" s="34"/>
      <c r="E214" s="35"/>
      <c r="F214" s="35"/>
      <c r="G214" s="35"/>
      <c r="H214" s="35"/>
      <c r="I214" s="35"/>
      <c r="K214" s="35"/>
    </row>
    <row r="215" spans="1:11" outlineLevel="1" x14ac:dyDescent="0.25">
      <c r="A215" s="32"/>
      <c r="B215" s="33"/>
      <c r="C215" s="34"/>
      <c r="E215" s="35"/>
      <c r="F215" s="35"/>
      <c r="G215" s="35"/>
      <c r="H215" s="35"/>
      <c r="I215" s="35"/>
      <c r="K215" s="35"/>
    </row>
    <row r="216" spans="1:11" outlineLevel="1" x14ac:dyDescent="0.25">
      <c r="A216" s="32"/>
      <c r="B216" s="33"/>
      <c r="C216" s="34"/>
      <c r="E216" s="35"/>
      <c r="F216" s="35"/>
      <c r="G216" s="35"/>
      <c r="H216" s="35"/>
      <c r="I216" s="35"/>
      <c r="K216" s="35"/>
    </row>
    <row r="217" spans="1:11" outlineLevel="1" x14ac:dyDescent="0.25">
      <c r="A217" s="32"/>
      <c r="B217" s="33"/>
      <c r="C217" s="34"/>
      <c r="E217" s="35"/>
      <c r="F217" s="35"/>
      <c r="G217" s="35"/>
      <c r="H217" s="35"/>
      <c r="I217" s="35"/>
      <c r="K217" s="35"/>
    </row>
    <row r="218" spans="1:11" outlineLevel="1" x14ac:dyDescent="0.25">
      <c r="A218" s="32"/>
      <c r="B218" s="33"/>
      <c r="C218" s="34"/>
      <c r="E218" s="35"/>
      <c r="F218" s="35"/>
      <c r="G218" s="35"/>
      <c r="H218" s="35"/>
      <c r="I218" s="35"/>
      <c r="K218" s="35"/>
    </row>
    <row r="219" spans="1:11" outlineLevel="1" x14ac:dyDescent="0.25">
      <c r="A219" s="32"/>
      <c r="B219" s="33"/>
      <c r="C219" s="34"/>
      <c r="E219" s="35"/>
      <c r="F219" s="35"/>
      <c r="G219" s="35"/>
      <c r="H219" s="35"/>
      <c r="I219" s="35"/>
      <c r="K219" s="35"/>
    </row>
    <row r="220" spans="1:11" outlineLevel="1" x14ac:dyDescent="0.25">
      <c r="A220" s="32"/>
      <c r="B220" s="33"/>
      <c r="C220" s="34"/>
      <c r="E220" s="35"/>
      <c r="F220" s="35"/>
      <c r="G220" s="35"/>
      <c r="H220" s="35"/>
      <c r="I220" s="35"/>
      <c r="K220" s="35"/>
    </row>
    <row r="221" spans="1:11" outlineLevel="1" x14ac:dyDescent="0.25">
      <c r="A221" s="32"/>
      <c r="B221" s="33"/>
      <c r="C221" s="34"/>
      <c r="E221" s="35"/>
      <c r="F221" s="35"/>
      <c r="G221" s="35"/>
      <c r="H221" s="35"/>
      <c r="I221" s="35"/>
      <c r="K221" s="35"/>
    </row>
    <row r="222" spans="1:11" outlineLevel="1" x14ac:dyDescent="0.25">
      <c r="A222" s="32"/>
      <c r="B222" s="33"/>
      <c r="C222" s="34"/>
      <c r="E222" s="35"/>
      <c r="F222" s="35"/>
      <c r="G222" s="35"/>
      <c r="H222" s="35"/>
      <c r="I222" s="35"/>
      <c r="K222" s="35"/>
    </row>
    <row r="223" spans="1:11" outlineLevel="1" x14ac:dyDescent="0.25">
      <c r="A223" s="32"/>
      <c r="B223" s="33"/>
      <c r="C223" s="34"/>
      <c r="E223" s="35"/>
      <c r="F223" s="35"/>
      <c r="G223" s="35"/>
      <c r="H223" s="35"/>
      <c r="I223" s="35"/>
      <c r="K223" s="35"/>
    </row>
    <row r="224" spans="1:11" outlineLevel="1" x14ac:dyDescent="0.25">
      <c r="A224" s="32"/>
      <c r="B224" s="33"/>
      <c r="C224" s="34"/>
      <c r="E224" s="35"/>
      <c r="F224" s="35"/>
      <c r="G224" s="35"/>
      <c r="H224" s="35"/>
      <c r="I224" s="35"/>
      <c r="K224" s="35"/>
    </row>
    <row r="225" spans="1:11" outlineLevel="1" x14ac:dyDescent="0.25">
      <c r="A225" s="32"/>
      <c r="B225" s="33"/>
      <c r="C225" s="34"/>
      <c r="E225" s="35"/>
      <c r="F225" s="35"/>
      <c r="G225" s="35"/>
      <c r="H225" s="35"/>
      <c r="I225" s="35"/>
      <c r="K225" s="35"/>
    </row>
    <row r="226" spans="1:11" outlineLevel="1" x14ac:dyDescent="0.25">
      <c r="A226" s="32"/>
      <c r="B226" s="33"/>
      <c r="C226" s="34"/>
      <c r="E226" s="35"/>
      <c r="F226" s="35"/>
      <c r="G226" s="35"/>
      <c r="H226" s="35"/>
      <c r="I226" s="35"/>
      <c r="K226" s="35"/>
    </row>
    <row r="227" spans="1:11" outlineLevel="1" x14ac:dyDescent="0.25">
      <c r="A227" s="32"/>
      <c r="B227" s="33"/>
      <c r="C227" s="34"/>
      <c r="E227" s="35"/>
      <c r="F227" s="35"/>
      <c r="G227" s="35"/>
      <c r="H227" s="35"/>
      <c r="I227" s="35"/>
      <c r="K227" s="35"/>
    </row>
    <row r="228" spans="1:11" outlineLevel="1" x14ac:dyDescent="0.25">
      <c r="A228" s="32"/>
      <c r="B228" s="33"/>
      <c r="C228" s="34"/>
      <c r="E228" s="35"/>
      <c r="F228" s="35"/>
      <c r="G228" s="35"/>
      <c r="H228" s="35"/>
      <c r="I228" s="35"/>
      <c r="K228" s="35"/>
    </row>
    <row r="229" spans="1:11" outlineLevel="1" x14ac:dyDescent="0.25">
      <c r="A229" s="32"/>
      <c r="B229" s="33"/>
      <c r="C229" s="34"/>
      <c r="E229" s="35"/>
      <c r="F229" s="35"/>
      <c r="G229" s="35"/>
      <c r="H229" s="35"/>
      <c r="I229" s="35"/>
      <c r="K229" s="35"/>
    </row>
    <row r="230" spans="1:11" outlineLevel="1" x14ac:dyDescent="0.25">
      <c r="A230" s="32"/>
      <c r="B230" s="33"/>
      <c r="C230" s="34"/>
      <c r="E230" s="35"/>
      <c r="F230" s="35"/>
      <c r="G230" s="35"/>
      <c r="H230" s="35"/>
      <c r="I230" s="35"/>
      <c r="K230" s="35"/>
    </row>
    <row r="231" spans="1:11" outlineLevel="1" x14ac:dyDescent="0.25">
      <c r="A231" s="32"/>
      <c r="B231" s="33"/>
      <c r="C231" s="34"/>
      <c r="E231" s="35"/>
      <c r="F231" s="35"/>
      <c r="G231" s="35"/>
      <c r="H231" s="35"/>
      <c r="I231" s="35"/>
      <c r="K231" s="35"/>
    </row>
    <row r="232" spans="1:11" outlineLevel="1" x14ac:dyDescent="0.25">
      <c r="A232" s="32"/>
      <c r="B232" s="33"/>
      <c r="C232" s="34"/>
      <c r="E232" s="35"/>
      <c r="F232" s="35"/>
      <c r="G232" s="35"/>
      <c r="H232" s="35"/>
      <c r="I232" s="35"/>
      <c r="K232" s="35"/>
    </row>
    <row r="233" spans="1:11" outlineLevel="1" x14ac:dyDescent="0.25">
      <c r="A233" s="32"/>
      <c r="B233" s="33"/>
      <c r="C233" s="34"/>
      <c r="E233" s="35"/>
      <c r="F233" s="35"/>
      <c r="G233" s="35"/>
      <c r="H233" s="35"/>
      <c r="I233" s="35"/>
      <c r="K233" s="35"/>
    </row>
    <row r="234" spans="1:11" outlineLevel="1" x14ac:dyDescent="0.25">
      <c r="A234" s="32"/>
      <c r="B234" s="33"/>
      <c r="C234" s="34"/>
      <c r="E234" s="35"/>
      <c r="F234" s="35"/>
      <c r="G234" s="35"/>
      <c r="H234" s="35"/>
      <c r="I234" s="35"/>
      <c r="K234" s="35"/>
    </row>
    <row r="235" spans="1:11" outlineLevel="1" x14ac:dyDescent="0.25">
      <c r="A235" s="32"/>
      <c r="B235" s="33"/>
      <c r="C235" s="34"/>
      <c r="E235" s="35"/>
      <c r="F235" s="35"/>
      <c r="G235" s="35"/>
      <c r="H235" s="35"/>
      <c r="I235" s="35"/>
      <c r="K235" s="35"/>
    </row>
    <row r="236" spans="1:11" outlineLevel="1" x14ac:dyDescent="0.25">
      <c r="A236" s="32"/>
      <c r="B236" s="33"/>
      <c r="C236" s="34"/>
      <c r="E236" s="35"/>
      <c r="F236" s="35"/>
      <c r="G236" s="35"/>
      <c r="H236" s="35"/>
      <c r="I236" s="35"/>
      <c r="K236" s="35"/>
    </row>
    <row r="237" spans="1:11" outlineLevel="1" x14ac:dyDescent="0.25">
      <c r="A237" s="32"/>
      <c r="B237" s="33"/>
      <c r="C237" s="34"/>
      <c r="E237" s="35"/>
      <c r="F237" s="35"/>
      <c r="G237" s="35"/>
      <c r="H237" s="35"/>
      <c r="I237" s="35"/>
      <c r="K237" s="35"/>
    </row>
    <row r="238" spans="1:11" outlineLevel="1" x14ac:dyDescent="0.25">
      <c r="A238" s="32"/>
      <c r="B238" s="33"/>
      <c r="C238" s="34"/>
      <c r="E238" s="35"/>
      <c r="F238" s="35"/>
      <c r="G238" s="35"/>
      <c r="H238" s="35"/>
      <c r="I238" s="35"/>
      <c r="K238" s="35"/>
    </row>
    <row r="239" spans="1:11" outlineLevel="1" x14ac:dyDescent="0.25">
      <c r="A239" s="32"/>
      <c r="B239" s="33"/>
      <c r="C239" s="34"/>
      <c r="E239" s="35"/>
      <c r="F239" s="35"/>
      <c r="G239" s="35"/>
      <c r="H239" s="35"/>
      <c r="I239" s="35"/>
      <c r="K239" s="35"/>
    </row>
    <row r="240" spans="1:11" outlineLevel="1" x14ac:dyDescent="0.25">
      <c r="A240" s="32"/>
      <c r="B240" s="33"/>
      <c r="C240" s="34"/>
      <c r="E240" s="35"/>
      <c r="F240" s="35"/>
      <c r="G240" s="35"/>
      <c r="H240" s="35"/>
      <c r="I240" s="35"/>
      <c r="K240" s="35"/>
    </row>
    <row r="241" spans="1:11" outlineLevel="1" x14ac:dyDescent="0.25">
      <c r="A241" s="32"/>
      <c r="B241" s="33"/>
      <c r="C241" s="34"/>
      <c r="E241" s="35"/>
      <c r="F241" s="35"/>
      <c r="G241" s="35"/>
      <c r="H241" s="35"/>
      <c r="I241" s="35"/>
      <c r="K241" s="35"/>
    </row>
    <row r="242" spans="1:11" outlineLevel="1" x14ac:dyDescent="0.25">
      <c r="A242" s="32"/>
      <c r="B242" s="33"/>
      <c r="C242" s="34"/>
      <c r="E242" s="35"/>
      <c r="F242" s="35"/>
      <c r="G242" s="35"/>
      <c r="H242" s="35"/>
      <c r="I242" s="35"/>
      <c r="K242" s="35"/>
    </row>
    <row r="243" spans="1:11" outlineLevel="1" x14ac:dyDescent="0.25">
      <c r="A243" s="32"/>
      <c r="B243" s="33"/>
      <c r="C243" s="34"/>
      <c r="E243" s="35"/>
      <c r="F243" s="35"/>
      <c r="G243" s="35"/>
      <c r="H243" s="35"/>
      <c r="I243" s="35"/>
      <c r="K243" s="35"/>
    </row>
    <row r="244" spans="1:11" outlineLevel="1" x14ac:dyDescent="0.25">
      <c r="A244" s="32"/>
      <c r="B244" s="33"/>
      <c r="C244" s="34"/>
      <c r="E244" s="35"/>
      <c r="F244" s="35"/>
      <c r="G244" s="35"/>
      <c r="H244" s="35"/>
      <c r="I244" s="35"/>
      <c r="K244" s="35"/>
    </row>
    <row r="245" spans="1:11" outlineLevel="1" x14ac:dyDescent="0.25">
      <c r="A245" s="32"/>
      <c r="B245" s="33"/>
      <c r="C245" s="34"/>
      <c r="E245" s="35"/>
      <c r="F245" s="35"/>
      <c r="G245" s="35"/>
      <c r="H245" s="35"/>
      <c r="I245" s="35"/>
      <c r="K245" s="35"/>
    </row>
    <row r="246" spans="1:11" outlineLevel="1" x14ac:dyDescent="0.25">
      <c r="A246" s="32"/>
      <c r="B246" s="33"/>
      <c r="C246" s="34"/>
      <c r="E246" s="35"/>
      <c r="F246" s="35"/>
      <c r="G246" s="35"/>
      <c r="H246" s="35"/>
      <c r="I246" s="35"/>
      <c r="K246" s="35"/>
    </row>
    <row r="247" spans="1:11" outlineLevel="1" x14ac:dyDescent="0.25">
      <c r="A247" s="32"/>
      <c r="B247" s="33"/>
      <c r="C247" s="34"/>
      <c r="E247" s="35"/>
      <c r="F247" s="35"/>
      <c r="G247" s="35"/>
      <c r="H247" s="35"/>
      <c r="I247" s="35"/>
      <c r="K247" s="35"/>
    </row>
    <row r="248" spans="1:11" outlineLevel="1" x14ac:dyDescent="0.25">
      <c r="A248" s="32"/>
      <c r="B248" s="33"/>
      <c r="C248" s="34"/>
      <c r="E248" s="35"/>
      <c r="F248" s="35"/>
      <c r="G248" s="35"/>
      <c r="H248" s="35"/>
      <c r="I248" s="35"/>
      <c r="K248" s="35"/>
    </row>
    <row r="249" spans="1:11" outlineLevel="1" x14ac:dyDescent="0.25">
      <c r="A249" s="32"/>
      <c r="B249" s="33"/>
      <c r="C249" s="34"/>
      <c r="E249" s="35"/>
      <c r="F249" s="35"/>
      <c r="G249" s="35"/>
      <c r="H249" s="35"/>
      <c r="I249" s="35"/>
      <c r="K249" s="35"/>
    </row>
    <row r="250" spans="1:11" outlineLevel="1" x14ac:dyDescent="0.25">
      <c r="A250" s="32"/>
      <c r="B250" s="33"/>
      <c r="C250" s="34"/>
      <c r="E250" s="35"/>
      <c r="F250" s="35"/>
      <c r="G250" s="35"/>
      <c r="H250" s="35"/>
      <c r="I250" s="35"/>
      <c r="K250" s="35"/>
    </row>
    <row r="251" spans="1:11" outlineLevel="1" x14ac:dyDescent="0.25">
      <c r="A251" s="32"/>
      <c r="B251" s="33"/>
      <c r="C251" s="34"/>
      <c r="E251" s="35"/>
      <c r="F251" s="35"/>
      <c r="G251" s="35"/>
      <c r="H251" s="35"/>
      <c r="I251" s="35"/>
      <c r="K251" s="35"/>
    </row>
    <row r="252" spans="1:11" outlineLevel="1" x14ac:dyDescent="0.25">
      <c r="A252" s="32"/>
      <c r="B252" s="33"/>
      <c r="C252" s="34"/>
      <c r="E252" s="35"/>
      <c r="F252" s="35"/>
      <c r="G252" s="35"/>
      <c r="H252" s="35"/>
      <c r="I252" s="35"/>
      <c r="K252" s="35"/>
    </row>
    <row r="253" spans="1:11" outlineLevel="1" x14ac:dyDescent="0.25">
      <c r="A253" s="32"/>
      <c r="B253" s="33"/>
      <c r="C253" s="34"/>
      <c r="E253" s="35"/>
      <c r="F253" s="35"/>
      <c r="G253" s="35"/>
      <c r="H253" s="35"/>
      <c r="I253" s="35"/>
      <c r="K253" s="35"/>
    </row>
    <row r="254" spans="1:11" outlineLevel="1" x14ac:dyDescent="0.25">
      <c r="A254" s="32"/>
      <c r="B254" s="33"/>
      <c r="C254" s="34"/>
      <c r="E254" s="35"/>
      <c r="F254" s="35"/>
      <c r="G254" s="35"/>
      <c r="H254" s="35"/>
      <c r="I254" s="35"/>
      <c r="K254" s="35"/>
    </row>
    <row r="255" spans="1:11" outlineLevel="1" x14ac:dyDescent="0.25">
      <c r="A255" s="32"/>
      <c r="B255" s="33"/>
      <c r="C255" s="34"/>
      <c r="E255" s="35"/>
      <c r="F255" s="35"/>
      <c r="G255" s="35"/>
      <c r="H255" s="35"/>
      <c r="I255" s="35"/>
      <c r="K255" s="35"/>
    </row>
    <row r="256" spans="1:11" outlineLevel="1" x14ac:dyDescent="0.25">
      <c r="A256" s="32"/>
      <c r="B256" s="33"/>
      <c r="C256" s="34"/>
      <c r="E256" s="35"/>
      <c r="F256" s="35"/>
      <c r="G256" s="35"/>
      <c r="H256" s="35"/>
      <c r="I256" s="35"/>
      <c r="K256" s="35"/>
    </row>
    <row r="257" spans="1:11" outlineLevel="1" x14ac:dyDescent="0.25">
      <c r="A257" s="32"/>
      <c r="B257" s="33"/>
      <c r="C257" s="34"/>
      <c r="E257" s="35"/>
      <c r="F257" s="35"/>
      <c r="G257" s="35"/>
      <c r="H257" s="35"/>
      <c r="I257" s="35"/>
      <c r="K257" s="35"/>
    </row>
    <row r="258" spans="1:11" outlineLevel="1" x14ac:dyDescent="0.25">
      <c r="A258" s="32"/>
      <c r="B258" s="33"/>
      <c r="C258" s="34"/>
      <c r="E258" s="35"/>
      <c r="F258" s="35"/>
      <c r="G258" s="35"/>
      <c r="H258" s="35"/>
      <c r="I258" s="35"/>
      <c r="K258" s="35"/>
    </row>
    <row r="259" spans="1:11" outlineLevel="1" x14ac:dyDescent="0.25">
      <c r="A259" s="32"/>
      <c r="B259" s="33"/>
      <c r="C259" s="34"/>
      <c r="E259" s="35"/>
      <c r="F259" s="35"/>
      <c r="G259" s="35"/>
      <c r="H259" s="35"/>
      <c r="I259" s="35"/>
      <c r="K259" s="35"/>
    </row>
    <row r="260" spans="1:11" outlineLevel="1" x14ac:dyDescent="0.25">
      <c r="A260" s="32"/>
      <c r="B260" s="33"/>
      <c r="C260" s="34"/>
      <c r="E260" s="35"/>
      <c r="F260" s="35"/>
      <c r="G260" s="35"/>
      <c r="H260" s="35"/>
      <c r="I260" s="35"/>
      <c r="K260" s="35"/>
    </row>
    <row r="261" spans="1:11" outlineLevel="1" x14ac:dyDescent="0.25">
      <c r="A261" s="32"/>
      <c r="B261" s="33"/>
      <c r="C261" s="34"/>
      <c r="E261" s="35"/>
      <c r="F261" s="35"/>
      <c r="G261" s="35"/>
      <c r="H261" s="35"/>
      <c r="I261" s="35"/>
      <c r="K261" s="35"/>
    </row>
    <row r="262" spans="1:11" outlineLevel="1" x14ac:dyDescent="0.25">
      <c r="A262" s="32"/>
      <c r="B262" s="33"/>
      <c r="C262" s="34"/>
      <c r="E262" s="35"/>
      <c r="F262" s="35"/>
      <c r="G262" s="35"/>
      <c r="H262" s="35"/>
      <c r="I262" s="35"/>
      <c r="K262" s="35"/>
    </row>
    <row r="263" spans="1:11" outlineLevel="1" x14ac:dyDescent="0.25">
      <c r="A263" s="32"/>
      <c r="B263" s="33"/>
      <c r="C263" s="34"/>
      <c r="E263" s="35"/>
      <c r="F263" s="35"/>
      <c r="G263" s="35"/>
      <c r="H263" s="35"/>
      <c r="I263" s="35"/>
      <c r="K263" s="35"/>
    </row>
    <row r="264" spans="1:11" outlineLevel="1" x14ac:dyDescent="0.25">
      <c r="A264" s="32"/>
      <c r="B264" s="33"/>
      <c r="C264" s="34"/>
      <c r="E264" s="35"/>
      <c r="F264" s="35"/>
      <c r="G264" s="35"/>
      <c r="H264" s="35"/>
      <c r="I264" s="35"/>
      <c r="K264" s="35"/>
    </row>
    <row r="265" spans="1:11" outlineLevel="1" x14ac:dyDescent="0.25">
      <c r="A265" s="32"/>
      <c r="B265" s="33"/>
      <c r="C265" s="34"/>
      <c r="E265" s="35"/>
      <c r="F265" s="35"/>
      <c r="G265" s="35"/>
      <c r="H265" s="35"/>
      <c r="I265" s="35"/>
      <c r="K265" s="35"/>
    </row>
    <row r="266" spans="1:11" outlineLevel="1" x14ac:dyDescent="0.25">
      <c r="A266" s="32"/>
      <c r="B266" s="33"/>
      <c r="C266" s="34"/>
      <c r="E266" s="35"/>
      <c r="F266" s="35"/>
      <c r="G266" s="35"/>
      <c r="H266" s="35"/>
      <c r="I266" s="35"/>
      <c r="K266" s="35"/>
    </row>
    <row r="267" spans="1:11" outlineLevel="1" x14ac:dyDescent="0.25">
      <c r="A267" s="32"/>
      <c r="B267" s="33"/>
      <c r="C267" s="34"/>
      <c r="E267" s="35"/>
      <c r="F267" s="35"/>
      <c r="G267" s="35"/>
      <c r="H267" s="35"/>
      <c r="I267" s="35"/>
      <c r="K267" s="35"/>
    </row>
    <row r="268" spans="1:11" outlineLevel="1" x14ac:dyDescent="0.25">
      <c r="A268" s="32"/>
      <c r="B268" s="33"/>
      <c r="C268" s="34"/>
      <c r="E268" s="35"/>
      <c r="F268" s="35"/>
      <c r="G268" s="35"/>
      <c r="H268" s="35"/>
      <c r="I268" s="35"/>
      <c r="K268" s="35"/>
    </row>
    <row r="269" spans="1:11" outlineLevel="1" x14ac:dyDescent="0.25">
      <c r="A269" s="32"/>
      <c r="B269" s="33"/>
      <c r="C269" s="34"/>
      <c r="E269" s="35"/>
      <c r="F269" s="35"/>
      <c r="G269" s="35"/>
      <c r="H269" s="35"/>
      <c r="I269" s="35"/>
      <c r="K269" s="35"/>
    </row>
    <row r="270" spans="1:11" outlineLevel="1" x14ac:dyDescent="0.25">
      <c r="A270" s="32"/>
      <c r="B270" s="33"/>
      <c r="C270" s="34"/>
      <c r="E270" s="35"/>
      <c r="F270" s="35"/>
      <c r="G270" s="35"/>
      <c r="H270" s="35"/>
      <c r="I270" s="35"/>
      <c r="K270" s="35"/>
    </row>
    <row r="271" spans="1:11" outlineLevel="1" x14ac:dyDescent="0.25">
      <c r="A271" s="32"/>
      <c r="B271" s="33"/>
      <c r="C271" s="34"/>
      <c r="E271" s="35"/>
      <c r="F271" s="35"/>
      <c r="G271" s="35"/>
      <c r="H271" s="35"/>
      <c r="I271" s="35"/>
      <c r="K271" s="35"/>
    </row>
    <row r="272" spans="1:11" outlineLevel="1" x14ac:dyDescent="0.25">
      <c r="A272" s="32"/>
      <c r="B272" s="33"/>
      <c r="C272" s="34"/>
      <c r="E272" s="35"/>
      <c r="F272" s="35"/>
      <c r="G272" s="35"/>
      <c r="H272" s="35"/>
      <c r="I272" s="35"/>
      <c r="K272" s="35"/>
    </row>
    <row r="273" spans="1:11" outlineLevel="1" x14ac:dyDescent="0.25">
      <c r="A273" s="32"/>
      <c r="B273" s="33"/>
      <c r="C273" s="34"/>
      <c r="E273" s="35"/>
      <c r="F273" s="35"/>
      <c r="G273" s="35"/>
      <c r="H273" s="35"/>
      <c r="I273" s="35"/>
      <c r="K273" s="35"/>
    </row>
    <row r="274" spans="1:11" outlineLevel="1" x14ac:dyDescent="0.25">
      <c r="A274" s="32"/>
      <c r="B274" s="33"/>
      <c r="C274" s="34"/>
      <c r="E274" s="35"/>
      <c r="F274" s="35"/>
      <c r="G274" s="35"/>
      <c r="H274" s="35"/>
      <c r="I274" s="35"/>
      <c r="K274" s="35"/>
    </row>
    <row r="275" spans="1:11" outlineLevel="1" x14ac:dyDescent="0.25">
      <c r="A275" s="32"/>
      <c r="B275" s="33"/>
      <c r="C275" s="34"/>
      <c r="E275" s="35"/>
      <c r="F275" s="35"/>
      <c r="G275" s="35"/>
      <c r="H275" s="35"/>
      <c r="I275" s="35"/>
      <c r="K275" s="35"/>
    </row>
    <row r="276" spans="1:11" outlineLevel="1" x14ac:dyDescent="0.25">
      <c r="A276" s="32"/>
      <c r="B276" s="33"/>
      <c r="C276" s="34"/>
      <c r="E276" s="35"/>
      <c r="F276" s="35"/>
      <c r="G276" s="35"/>
      <c r="H276" s="35"/>
      <c r="I276" s="35"/>
      <c r="K276" s="35"/>
    </row>
    <row r="277" spans="1:11" outlineLevel="1" x14ac:dyDescent="0.25">
      <c r="A277" s="32"/>
      <c r="B277" s="33"/>
      <c r="C277" s="46"/>
      <c r="E277" s="20"/>
      <c r="F277" s="20"/>
      <c r="G277" s="20"/>
      <c r="H277" s="35"/>
      <c r="I277" s="35"/>
      <c r="K277" s="35"/>
    </row>
    <row r="278" spans="1:11" outlineLevel="1" x14ac:dyDescent="0.25">
      <c r="A278" s="32"/>
      <c r="B278" s="33"/>
      <c r="C278" s="46"/>
      <c r="E278" s="20"/>
      <c r="F278" s="20"/>
      <c r="G278" s="20"/>
      <c r="H278" s="35"/>
      <c r="I278" s="35"/>
      <c r="K278" s="35"/>
    </row>
    <row r="279" spans="1:11" outlineLevel="1" x14ac:dyDescent="0.25">
      <c r="A279" s="32"/>
      <c r="B279" s="33"/>
      <c r="C279" s="46"/>
      <c r="E279" s="20"/>
      <c r="F279" s="20"/>
      <c r="G279" s="20"/>
      <c r="H279" s="35"/>
      <c r="I279" s="35"/>
      <c r="K279" s="35"/>
    </row>
    <row r="280" spans="1:11" outlineLevel="1" x14ac:dyDescent="0.25">
      <c r="A280" s="32"/>
      <c r="B280" s="33"/>
      <c r="C280" s="46"/>
      <c r="E280" s="20"/>
      <c r="F280" s="20"/>
      <c r="G280" s="20"/>
      <c r="H280" s="35"/>
      <c r="I280" s="35"/>
      <c r="K280" s="35"/>
    </row>
    <row r="281" spans="1:11" outlineLevel="1" x14ac:dyDescent="0.25">
      <c r="A281" s="32"/>
      <c r="B281" s="33"/>
      <c r="C281" s="46"/>
      <c r="E281" s="20"/>
      <c r="F281" s="20"/>
      <c r="G281" s="20"/>
      <c r="H281" s="35"/>
      <c r="I281" s="35"/>
      <c r="K281" s="35"/>
    </row>
    <row r="282" spans="1:11" outlineLevel="1" x14ac:dyDescent="0.25">
      <c r="A282" s="32"/>
      <c r="B282" s="33"/>
      <c r="C282" s="46"/>
      <c r="E282" s="20"/>
      <c r="F282" s="20"/>
      <c r="G282" s="20"/>
      <c r="H282" s="35"/>
      <c r="I282" s="35"/>
      <c r="K282" s="35"/>
    </row>
    <row r="283" spans="1:11" outlineLevel="1" x14ac:dyDescent="0.25">
      <c r="A283" s="32"/>
      <c r="B283" s="33"/>
      <c r="C283" s="46"/>
      <c r="E283" s="20"/>
      <c r="F283" s="20"/>
      <c r="G283" s="20"/>
      <c r="H283" s="35"/>
      <c r="I283" s="35"/>
      <c r="K283" s="35"/>
    </row>
    <row r="284" spans="1:11" outlineLevel="1" x14ac:dyDescent="0.25">
      <c r="A284" s="32"/>
      <c r="B284" s="33"/>
      <c r="C284" s="46"/>
      <c r="E284" s="20"/>
      <c r="F284" s="20"/>
      <c r="G284" s="20"/>
      <c r="H284" s="35"/>
      <c r="I284" s="35"/>
      <c r="K284" s="35"/>
    </row>
    <row r="285" spans="1:11" outlineLevel="1" x14ac:dyDescent="0.25">
      <c r="A285" s="32"/>
      <c r="B285" s="33"/>
      <c r="C285" s="46"/>
      <c r="E285" s="20"/>
      <c r="F285" s="20"/>
      <c r="G285" s="20"/>
      <c r="H285" s="35"/>
      <c r="I285" s="35"/>
      <c r="K285" s="35"/>
    </row>
    <row r="286" spans="1:11" outlineLevel="1" x14ac:dyDescent="0.25">
      <c r="A286" s="32"/>
      <c r="B286" s="33"/>
      <c r="C286" s="46"/>
      <c r="E286" s="20"/>
      <c r="F286" s="20"/>
      <c r="G286" s="20"/>
      <c r="H286" s="35"/>
      <c r="I286" s="35"/>
      <c r="K286" s="35"/>
    </row>
    <row r="287" spans="1:11" outlineLevel="1" x14ac:dyDescent="0.25">
      <c r="A287" s="32"/>
      <c r="B287" s="33"/>
      <c r="C287" s="46"/>
      <c r="E287" s="20"/>
      <c r="F287" s="20"/>
      <c r="G287" s="20"/>
      <c r="H287" s="35"/>
      <c r="I287" s="35"/>
      <c r="K287" s="35"/>
    </row>
    <row r="288" spans="1:11" outlineLevel="1" x14ac:dyDescent="0.25">
      <c r="A288" s="32"/>
      <c r="B288" s="33"/>
      <c r="C288" s="46"/>
      <c r="E288" s="20"/>
      <c r="F288" s="20"/>
      <c r="G288" s="20"/>
      <c r="H288" s="35"/>
      <c r="I288" s="35"/>
      <c r="K288" s="35"/>
    </row>
    <row r="289" spans="1:11" outlineLevel="1" x14ac:dyDescent="0.25">
      <c r="A289" s="32"/>
      <c r="B289" s="33"/>
      <c r="C289" s="46"/>
      <c r="E289" s="20"/>
      <c r="F289" s="20"/>
      <c r="G289" s="20"/>
      <c r="H289" s="35"/>
      <c r="I289" s="35"/>
      <c r="K289" s="35"/>
    </row>
    <row r="290" spans="1:11" outlineLevel="1" x14ac:dyDescent="0.25">
      <c r="A290" s="32"/>
      <c r="B290" s="33"/>
      <c r="C290" s="46"/>
      <c r="E290" s="20"/>
      <c r="F290" s="20"/>
      <c r="G290" s="20"/>
      <c r="H290" s="35"/>
      <c r="I290" s="35"/>
      <c r="K290" s="35"/>
    </row>
    <row r="291" spans="1:11" outlineLevel="1" x14ac:dyDescent="0.25">
      <c r="A291" s="32"/>
      <c r="B291" s="33"/>
      <c r="C291" s="46"/>
      <c r="E291" s="20"/>
      <c r="F291" s="20"/>
      <c r="G291" s="20"/>
      <c r="H291" s="35"/>
      <c r="I291" s="35"/>
      <c r="K291" s="35"/>
    </row>
    <row r="292" spans="1:11" outlineLevel="1" x14ac:dyDescent="0.25">
      <c r="A292" s="32"/>
      <c r="B292" s="33"/>
      <c r="C292" s="46"/>
      <c r="E292" s="20"/>
      <c r="F292" s="20"/>
      <c r="G292" s="20"/>
      <c r="H292" s="35"/>
      <c r="I292" s="35"/>
      <c r="K292" s="35"/>
    </row>
    <row r="293" spans="1:11" outlineLevel="1" x14ac:dyDescent="0.25">
      <c r="A293" s="32"/>
      <c r="B293" s="33"/>
      <c r="C293" s="46"/>
      <c r="E293" s="20"/>
      <c r="F293" s="20"/>
      <c r="G293" s="20"/>
      <c r="H293" s="35"/>
      <c r="I293" s="35"/>
      <c r="K293" s="35"/>
    </row>
    <row r="294" spans="1:11" outlineLevel="1" x14ac:dyDescent="0.25">
      <c r="A294" s="32"/>
      <c r="B294" s="33"/>
      <c r="C294" s="46"/>
      <c r="E294" s="20"/>
      <c r="F294" s="20"/>
      <c r="G294" s="20"/>
      <c r="H294" s="35"/>
      <c r="I294" s="35"/>
      <c r="K294" s="35"/>
    </row>
    <row r="295" spans="1:11" outlineLevel="1" x14ac:dyDescent="0.25">
      <c r="A295" s="32"/>
      <c r="B295" s="33"/>
      <c r="C295" s="46"/>
      <c r="E295" s="20"/>
      <c r="F295" s="20"/>
      <c r="G295" s="20"/>
      <c r="H295" s="35"/>
      <c r="I295" s="35"/>
      <c r="K295" s="35"/>
    </row>
    <row r="296" spans="1:11" outlineLevel="1" x14ac:dyDescent="0.25">
      <c r="A296" s="32"/>
      <c r="B296" s="33"/>
      <c r="C296" s="46"/>
      <c r="E296" s="20"/>
      <c r="F296" s="20"/>
      <c r="G296" s="20"/>
      <c r="H296" s="35"/>
      <c r="I296" s="35"/>
      <c r="K296" s="35"/>
    </row>
    <row r="297" spans="1:11" outlineLevel="1" x14ac:dyDescent="0.25">
      <c r="A297" s="32"/>
      <c r="B297" s="33"/>
      <c r="C297" s="46"/>
      <c r="E297" s="20"/>
      <c r="F297" s="20"/>
      <c r="G297" s="20"/>
      <c r="H297" s="35"/>
      <c r="I297" s="35"/>
      <c r="K297" s="35"/>
    </row>
    <row r="298" spans="1:11" outlineLevel="1" x14ac:dyDescent="0.25">
      <c r="A298" s="32"/>
      <c r="B298" s="33"/>
      <c r="C298" s="46"/>
      <c r="E298" s="20"/>
      <c r="F298" s="20"/>
      <c r="G298" s="20"/>
      <c r="H298" s="35"/>
      <c r="I298" s="35"/>
      <c r="K298" s="35"/>
    </row>
    <row r="299" spans="1:11" outlineLevel="1" x14ac:dyDescent="0.25">
      <c r="A299" s="32"/>
      <c r="B299" s="33"/>
      <c r="C299" s="46"/>
      <c r="E299" s="20"/>
      <c r="F299" s="20"/>
      <c r="G299" s="20"/>
      <c r="H299" s="35"/>
      <c r="I299" s="35"/>
      <c r="K299" s="35"/>
    </row>
    <row r="300" spans="1:11" outlineLevel="1" x14ac:dyDescent="0.25">
      <c r="A300" s="32"/>
      <c r="B300" s="33"/>
      <c r="C300" s="46"/>
      <c r="E300" s="20"/>
      <c r="F300" s="20"/>
      <c r="G300" s="20"/>
      <c r="H300" s="35"/>
      <c r="I300" s="35"/>
      <c r="K300" s="35"/>
    </row>
    <row r="301" spans="1:11" outlineLevel="1" x14ac:dyDescent="0.25">
      <c r="A301" s="32"/>
      <c r="B301" s="33"/>
      <c r="C301" s="46"/>
      <c r="E301" s="20"/>
      <c r="F301" s="20"/>
      <c r="G301" s="20"/>
      <c r="H301" s="35"/>
      <c r="I301" s="35"/>
      <c r="K301" s="35"/>
    </row>
    <row r="302" spans="1:11" outlineLevel="1" x14ac:dyDescent="0.25">
      <c r="A302" s="32"/>
      <c r="B302" s="33"/>
      <c r="C302" s="46"/>
      <c r="E302" s="20"/>
      <c r="F302" s="20"/>
      <c r="G302" s="20"/>
      <c r="H302" s="35"/>
      <c r="I302" s="35"/>
      <c r="K302" s="35"/>
    </row>
    <row r="303" spans="1:11" outlineLevel="1" x14ac:dyDescent="0.25">
      <c r="A303" s="32"/>
      <c r="B303" s="33"/>
      <c r="C303" s="46"/>
      <c r="E303" s="20"/>
      <c r="F303" s="20"/>
      <c r="G303" s="20"/>
      <c r="H303" s="35"/>
      <c r="I303" s="35"/>
      <c r="K303" s="35"/>
    </row>
    <row r="304" spans="1:11" outlineLevel="1" x14ac:dyDescent="0.25">
      <c r="A304" s="32"/>
      <c r="B304" s="33"/>
      <c r="C304" s="46"/>
      <c r="E304" s="20"/>
      <c r="F304" s="20"/>
      <c r="G304" s="20"/>
      <c r="H304" s="35"/>
      <c r="I304" s="35"/>
      <c r="K304" s="35"/>
    </row>
    <row r="305" spans="1:11" outlineLevel="1" x14ac:dyDescent="0.25">
      <c r="A305" s="32"/>
      <c r="B305" s="33"/>
      <c r="C305" s="46"/>
      <c r="E305" s="20"/>
      <c r="F305" s="20"/>
      <c r="G305" s="20"/>
      <c r="H305" s="35"/>
      <c r="I305" s="35"/>
      <c r="K305" s="35"/>
    </row>
    <row r="306" spans="1:11" outlineLevel="1" x14ac:dyDescent="0.25">
      <c r="A306" s="32"/>
      <c r="B306" s="33"/>
      <c r="C306" s="46"/>
      <c r="E306" s="20"/>
      <c r="F306" s="20"/>
      <c r="G306" s="20"/>
      <c r="H306" s="35"/>
      <c r="I306" s="35"/>
      <c r="K306" s="35"/>
    </row>
    <row r="307" spans="1:11" outlineLevel="1" x14ac:dyDescent="0.25">
      <c r="A307" s="32"/>
      <c r="B307" s="33"/>
      <c r="C307" s="46"/>
      <c r="E307" s="20"/>
      <c r="F307" s="20"/>
      <c r="G307" s="20"/>
      <c r="H307" s="35"/>
      <c r="I307" s="35"/>
      <c r="K307" s="35"/>
    </row>
    <row r="308" spans="1:11" outlineLevel="1" x14ac:dyDescent="0.25">
      <c r="A308" s="32"/>
      <c r="B308" s="33"/>
      <c r="C308" s="46"/>
      <c r="E308" s="20"/>
      <c r="F308" s="20"/>
      <c r="G308" s="20"/>
      <c r="H308" s="35"/>
      <c r="I308" s="35"/>
      <c r="K308" s="35"/>
    </row>
    <row r="309" spans="1:11" outlineLevel="1" x14ac:dyDescent="0.25">
      <c r="A309" s="32"/>
      <c r="B309" s="33"/>
      <c r="C309" s="34"/>
      <c r="E309" s="35"/>
      <c r="F309" s="35"/>
      <c r="G309" s="35"/>
      <c r="H309" s="35"/>
      <c r="I309" s="35"/>
      <c r="K309" s="35"/>
    </row>
    <row r="310" spans="1:11" outlineLevel="1" x14ac:dyDescent="0.25">
      <c r="A310" s="32"/>
      <c r="B310" s="33"/>
      <c r="C310" s="34"/>
      <c r="E310" s="35"/>
      <c r="F310" s="35"/>
      <c r="G310" s="35"/>
      <c r="H310" s="35"/>
      <c r="I310" s="35"/>
      <c r="K310" s="35"/>
    </row>
    <row r="311" spans="1:11" outlineLevel="1" x14ac:dyDescent="0.25">
      <c r="A311" s="32"/>
      <c r="B311" s="33"/>
      <c r="C311" s="34"/>
      <c r="E311" s="35"/>
      <c r="F311" s="35"/>
      <c r="G311" s="35"/>
      <c r="H311" s="35"/>
      <c r="I311" s="35"/>
      <c r="K311" s="35"/>
    </row>
    <row r="312" spans="1:11" outlineLevel="1" x14ac:dyDescent="0.25">
      <c r="A312" s="32"/>
      <c r="B312" s="33"/>
      <c r="C312" s="34"/>
      <c r="E312" s="47"/>
      <c r="F312" s="35"/>
      <c r="G312" s="35"/>
      <c r="H312" s="35"/>
      <c r="I312" s="35"/>
      <c r="K312" s="35"/>
    </row>
    <row r="313" spans="1:11" outlineLevel="1" x14ac:dyDescent="0.25">
      <c r="A313" s="32"/>
      <c r="B313" s="33"/>
      <c r="C313" s="34"/>
      <c r="E313" s="35"/>
      <c r="F313" s="35"/>
      <c r="G313" s="35"/>
      <c r="H313" s="35"/>
      <c r="I313" s="35"/>
      <c r="K313" s="35"/>
    </row>
    <row r="314" spans="1:11" outlineLevel="1" x14ac:dyDescent="0.25">
      <c r="A314" s="32"/>
      <c r="B314" s="33"/>
      <c r="C314" s="34"/>
      <c r="E314" s="35"/>
      <c r="F314" s="35"/>
      <c r="G314" s="35"/>
      <c r="H314" s="35"/>
      <c r="I314" s="35"/>
      <c r="K314" s="35"/>
    </row>
    <row r="315" spans="1:11" outlineLevel="1" x14ac:dyDescent="0.25">
      <c r="A315" s="32"/>
      <c r="B315" s="33"/>
      <c r="C315" s="46"/>
      <c r="E315" s="20"/>
      <c r="F315" s="20"/>
      <c r="G315" s="20"/>
      <c r="H315" s="20"/>
      <c r="I315" s="20"/>
      <c r="K315" s="20"/>
    </row>
    <row r="316" spans="1:11" outlineLevel="1" x14ac:dyDescent="0.25">
      <c r="A316" s="32"/>
      <c r="B316" s="33"/>
      <c r="C316" s="46"/>
      <c r="E316" s="20"/>
      <c r="F316" s="20"/>
      <c r="G316" s="20"/>
      <c r="H316" s="20"/>
      <c r="I316" s="20"/>
      <c r="K316" s="20"/>
    </row>
    <row r="317" spans="1:11" outlineLevel="1" x14ac:dyDescent="0.25">
      <c r="A317" s="32"/>
      <c r="B317" s="33"/>
      <c r="C317" s="46"/>
      <c r="E317" s="20"/>
      <c r="F317" s="20"/>
      <c r="G317" s="20"/>
      <c r="H317" s="20"/>
      <c r="I317" s="20"/>
      <c r="K317" s="20"/>
    </row>
    <row r="318" spans="1:11" outlineLevel="1" x14ac:dyDescent="0.25">
      <c r="A318" s="32"/>
      <c r="B318" s="33"/>
      <c r="C318" s="46"/>
      <c r="E318" s="20"/>
      <c r="F318" s="20"/>
      <c r="G318" s="20"/>
      <c r="H318" s="20"/>
      <c r="I318" s="20"/>
      <c r="K318" s="20"/>
    </row>
    <row r="319" spans="1:11" outlineLevel="1" x14ac:dyDescent="0.25">
      <c r="A319" s="32"/>
      <c r="B319" s="33"/>
      <c r="C319" s="46"/>
      <c r="E319" s="20"/>
      <c r="F319" s="20"/>
      <c r="G319" s="20"/>
      <c r="H319" s="20"/>
      <c r="I319" s="20"/>
      <c r="K319" s="20"/>
    </row>
    <row r="320" spans="1:11" outlineLevel="1" x14ac:dyDescent="0.25">
      <c r="A320" s="32"/>
      <c r="B320" s="33"/>
      <c r="C320" s="46"/>
      <c r="E320" s="20"/>
      <c r="F320" s="20"/>
      <c r="G320" s="20"/>
      <c r="H320" s="20"/>
      <c r="I320" s="20"/>
      <c r="K320" s="20"/>
    </row>
    <row r="321" spans="1:11" outlineLevel="1" x14ac:dyDescent="0.25">
      <c r="A321" s="32"/>
      <c r="B321" s="33"/>
      <c r="C321" s="46"/>
      <c r="E321" s="20"/>
      <c r="F321" s="20"/>
      <c r="G321" s="20"/>
      <c r="H321" s="20"/>
      <c r="I321" s="20"/>
      <c r="K321" s="20"/>
    </row>
    <row r="322" spans="1:11" outlineLevel="1" x14ac:dyDescent="0.25">
      <c r="A322" s="32"/>
      <c r="B322" s="33"/>
      <c r="C322" s="46"/>
      <c r="E322" s="20"/>
      <c r="F322" s="20"/>
      <c r="G322" s="20"/>
      <c r="H322" s="20"/>
      <c r="I322" s="20"/>
      <c r="K322" s="20"/>
    </row>
    <row r="323" spans="1:11" outlineLevel="1" x14ac:dyDescent="0.25">
      <c r="A323" s="32"/>
      <c r="B323" s="33"/>
      <c r="C323" s="46"/>
      <c r="E323" s="20"/>
      <c r="F323" s="20"/>
      <c r="G323" s="20"/>
      <c r="H323" s="20"/>
      <c r="I323" s="20"/>
      <c r="K323" s="20"/>
    </row>
    <row r="324" spans="1:11" outlineLevel="1" x14ac:dyDescent="0.25">
      <c r="A324" s="32"/>
      <c r="B324" s="33"/>
      <c r="C324" s="46"/>
      <c r="E324" s="20"/>
      <c r="F324" s="20"/>
      <c r="G324" s="20"/>
      <c r="H324" s="20"/>
      <c r="I324" s="20"/>
      <c r="K324" s="20"/>
    </row>
    <row r="325" spans="1:11" outlineLevel="1" x14ac:dyDescent="0.25">
      <c r="A325" s="32"/>
      <c r="B325" s="33"/>
      <c r="C325" s="46"/>
      <c r="E325" s="20"/>
      <c r="F325" s="20"/>
      <c r="G325" s="20"/>
      <c r="H325" s="20"/>
      <c r="I325" s="20"/>
      <c r="K325" s="20"/>
    </row>
    <row r="326" spans="1:11" outlineLevel="1" x14ac:dyDescent="0.25">
      <c r="A326" s="32"/>
      <c r="B326" s="33"/>
      <c r="C326" s="46"/>
      <c r="E326" s="20"/>
      <c r="F326" s="20"/>
      <c r="G326" s="20"/>
      <c r="H326" s="20"/>
      <c r="I326" s="20"/>
      <c r="K326" s="20"/>
    </row>
    <row r="327" spans="1:11" outlineLevel="1" x14ac:dyDescent="0.25">
      <c r="A327" s="32"/>
      <c r="B327" s="33"/>
      <c r="C327" s="46"/>
      <c r="E327" s="20"/>
      <c r="F327" s="20"/>
      <c r="G327" s="20"/>
      <c r="H327" s="20"/>
      <c r="I327" s="20"/>
      <c r="K327" s="20"/>
    </row>
    <row r="328" spans="1:11" outlineLevel="1" x14ac:dyDescent="0.25">
      <c r="A328" s="32"/>
      <c r="B328" s="33"/>
      <c r="C328" s="46"/>
      <c r="E328" s="20"/>
      <c r="F328" s="20"/>
      <c r="G328" s="20"/>
      <c r="H328" s="20"/>
      <c r="I328" s="20"/>
      <c r="K328" s="20"/>
    </row>
    <row r="329" spans="1:11" outlineLevel="1" x14ac:dyDescent="0.25">
      <c r="A329" s="32"/>
      <c r="B329" s="33"/>
      <c r="C329" s="46"/>
      <c r="E329" s="20"/>
      <c r="F329" s="20"/>
      <c r="G329" s="20"/>
      <c r="H329" s="20"/>
      <c r="I329" s="20"/>
      <c r="K329" s="20"/>
    </row>
    <row r="330" spans="1:11" outlineLevel="1" x14ac:dyDescent="0.25">
      <c r="A330" s="32"/>
      <c r="B330" s="33"/>
      <c r="C330" s="46"/>
      <c r="E330" s="20"/>
      <c r="F330" s="20"/>
      <c r="G330" s="20"/>
      <c r="H330" s="20"/>
      <c r="I330" s="20"/>
      <c r="K330" s="20"/>
    </row>
    <row r="331" spans="1:11" outlineLevel="1" x14ac:dyDescent="0.25">
      <c r="A331" s="32"/>
      <c r="B331" s="33"/>
      <c r="C331" s="46"/>
      <c r="E331" s="20"/>
      <c r="F331" s="20"/>
      <c r="G331" s="20"/>
      <c r="H331" s="20"/>
      <c r="I331" s="20"/>
      <c r="K331" s="20"/>
    </row>
    <row r="332" spans="1:11" outlineLevel="1" x14ac:dyDescent="0.25">
      <c r="A332" s="32"/>
      <c r="B332" s="33"/>
      <c r="C332" s="46"/>
      <c r="E332" s="20"/>
      <c r="F332" s="20"/>
      <c r="G332" s="20"/>
      <c r="H332" s="20"/>
      <c r="I332" s="20"/>
      <c r="K332" s="20"/>
    </row>
    <row r="333" spans="1:11" outlineLevel="1" x14ac:dyDescent="0.25">
      <c r="A333" s="32"/>
      <c r="B333" s="33"/>
      <c r="C333" s="46"/>
      <c r="E333" s="20"/>
      <c r="F333" s="20"/>
      <c r="G333" s="20"/>
      <c r="H333" s="20"/>
      <c r="I333" s="20"/>
      <c r="K333" s="20"/>
    </row>
    <row r="334" spans="1:11" outlineLevel="1" x14ac:dyDescent="0.25">
      <c r="A334" s="32"/>
      <c r="B334" s="33"/>
      <c r="C334" s="46"/>
      <c r="E334" s="20"/>
      <c r="F334" s="20"/>
      <c r="G334" s="20"/>
      <c r="H334" s="20"/>
      <c r="I334" s="20"/>
      <c r="K334" s="20"/>
    </row>
    <row r="335" spans="1:11" outlineLevel="1" x14ac:dyDescent="0.25">
      <c r="A335" s="32"/>
      <c r="B335" s="33"/>
      <c r="C335" s="46"/>
      <c r="E335" s="20"/>
      <c r="F335" s="20"/>
      <c r="G335" s="20"/>
      <c r="H335" s="20"/>
      <c r="I335" s="20"/>
      <c r="K335" s="20"/>
    </row>
    <row r="336" spans="1:11" outlineLevel="1" x14ac:dyDescent="0.25">
      <c r="A336" s="32"/>
      <c r="B336" s="33"/>
      <c r="C336" s="46"/>
      <c r="E336" s="20"/>
      <c r="F336" s="20"/>
      <c r="G336" s="20"/>
      <c r="H336" s="20"/>
      <c r="I336" s="20"/>
      <c r="K336" s="20"/>
    </row>
    <row r="337" spans="1:11" outlineLevel="1" x14ac:dyDescent="0.25">
      <c r="A337" s="32"/>
      <c r="B337" s="33"/>
      <c r="C337" s="46"/>
      <c r="E337" s="20"/>
      <c r="F337" s="20"/>
      <c r="G337" s="20"/>
      <c r="H337" s="20"/>
      <c r="I337" s="20"/>
      <c r="K337" s="20"/>
    </row>
    <row r="338" spans="1:11" outlineLevel="1" x14ac:dyDescent="0.25">
      <c r="A338" s="32"/>
      <c r="B338" s="33"/>
      <c r="C338" s="46"/>
      <c r="E338" s="20"/>
      <c r="F338" s="20"/>
      <c r="G338" s="20"/>
      <c r="H338" s="20"/>
      <c r="I338" s="20"/>
      <c r="K338" s="20"/>
    </row>
    <row r="339" spans="1:11" outlineLevel="1" x14ac:dyDescent="0.25">
      <c r="A339" s="32"/>
      <c r="B339" s="33"/>
      <c r="C339" s="46"/>
      <c r="E339" s="20"/>
      <c r="F339" s="20"/>
      <c r="G339" s="20"/>
      <c r="H339" s="20"/>
      <c r="I339" s="20"/>
      <c r="K339" s="20"/>
    </row>
    <row r="340" spans="1:11" outlineLevel="1" x14ac:dyDescent="0.25">
      <c r="A340" s="32"/>
      <c r="B340" s="33"/>
      <c r="C340" s="46"/>
      <c r="E340" s="20"/>
      <c r="F340" s="20"/>
      <c r="G340" s="20"/>
      <c r="H340" s="20"/>
      <c r="I340" s="20"/>
      <c r="K340" s="20"/>
    </row>
    <row r="341" spans="1:11" outlineLevel="1" x14ac:dyDescent="0.25">
      <c r="A341" s="32"/>
      <c r="B341" s="33"/>
      <c r="C341" s="46"/>
      <c r="E341" s="20"/>
      <c r="F341" s="20"/>
      <c r="G341" s="20"/>
      <c r="H341" s="20"/>
      <c r="I341" s="20"/>
      <c r="K341" s="20"/>
    </row>
    <row r="342" spans="1:11" outlineLevel="1" x14ac:dyDescent="0.25">
      <c r="A342" s="32"/>
      <c r="B342" s="33"/>
      <c r="C342" s="46"/>
      <c r="E342" s="20"/>
      <c r="F342" s="20"/>
      <c r="G342" s="20"/>
      <c r="H342" s="20"/>
      <c r="I342" s="20"/>
      <c r="K342" s="20"/>
    </row>
    <row r="343" spans="1:11" outlineLevel="1" x14ac:dyDescent="0.25">
      <c r="A343" s="32"/>
      <c r="B343" s="33"/>
      <c r="C343" s="46"/>
      <c r="E343" s="20"/>
      <c r="F343" s="20"/>
      <c r="G343" s="20"/>
      <c r="H343" s="20"/>
      <c r="I343" s="20"/>
      <c r="K343" s="20"/>
    </row>
    <row r="344" spans="1:11" outlineLevel="1" x14ac:dyDescent="0.25">
      <c r="A344" s="32"/>
      <c r="B344" s="33"/>
      <c r="C344" s="46"/>
      <c r="E344" s="20"/>
      <c r="F344" s="20"/>
      <c r="G344" s="20"/>
      <c r="H344" s="20"/>
      <c r="I344" s="20"/>
      <c r="K344" s="20"/>
    </row>
    <row r="345" spans="1:11" outlineLevel="1" x14ac:dyDescent="0.25">
      <c r="A345" s="32"/>
      <c r="B345" s="33"/>
      <c r="C345" s="46"/>
      <c r="E345" s="20"/>
      <c r="F345" s="20"/>
      <c r="G345" s="20"/>
      <c r="H345" s="20"/>
      <c r="I345" s="20"/>
      <c r="K345" s="20"/>
    </row>
    <row r="346" spans="1:11" outlineLevel="1" x14ac:dyDescent="0.25">
      <c r="A346" s="32"/>
      <c r="B346" s="33"/>
      <c r="C346" s="46"/>
      <c r="E346" s="20"/>
      <c r="F346" s="20"/>
      <c r="G346" s="20"/>
      <c r="H346" s="20"/>
      <c r="I346" s="20"/>
      <c r="K346" s="20"/>
    </row>
    <row r="347" spans="1:11" outlineLevel="1" x14ac:dyDescent="0.25">
      <c r="A347" s="32"/>
      <c r="B347" s="33"/>
      <c r="C347" s="46"/>
      <c r="E347" s="20"/>
      <c r="F347" s="20"/>
      <c r="G347" s="20"/>
      <c r="H347" s="20"/>
      <c r="I347" s="20"/>
      <c r="K347" s="20"/>
    </row>
    <row r="348" spans="1:11" outlineLevel="1" x14ac:dyDescent="0.25">
      <c r="A348" s="32"/>
      <c r="B348" s="33"/>
      <c r="C348" s="46"/>
      <c r="E348" s="20"/>
      <c r="F348" s="20"/>
      <c r="G348" s="20"/>
      <c r="H348" s="20"/>
      <c r="I348" s="20"/>
      <c r="K348" s="20"/>
    </row>
    <row r="349" spans="1:11" outlineLevel="1" x14ac:dyDescent="0.25">
      <c r="A349" s="32"/>
      <c r="B349" s="33"/>
      <c r="C349" s="46"/>
      <c r="E349" s="20"/>
      <c r="F349" s="20"/>
      <c r="G349" s="20"/>
      <c r="H349" s="20"/>
      <c r="I349" s="20"/>
      <c r="K349" s="20"/>
    </row>
    <row r="350" spans="1:11" outlineLevel="1" x14ac:dyDescent="0.25">
      <c r="A350" s="32"/>
      <c r="B350" s="33"/>
      <c r="C350" s="46"/>
      <c r="E350" s="20"/>
      <c r="F350" s="20"/>
      <c r="G350" s="20"/>
      <c r="H350" s="20"/>
      <c r="I350" s="20"/>
      <c r="K350" s="20"/>
    </row>
    <row r="351" spans="1:11" outlineLevel="1" x14ac:dyDescent="0.25">
      <c r="A351" s="32"/>
      <c r="B351" s="33"/>
      <c r="C351" s="46"/>
      <c r="E351" s="20"/>
      <c r="F351" s="20"/>
      <c r="G351" s="20"/>
      <c r="H351" s="20"/>
      <c r="I351" s="20"/>
      <c r="K351" s="20"/>
    </row>
    <row r="352" spans="1:11" outlineLevel="1" x14ac:dyDescent="0.25">
      <c r="A352" s="32"/>
      <c r="B352" s="33"/>
      <c r="C352" s="46"/>
      <c r="E352" s="20"/>
      <c r="F352" s="20"/>
      <c r="G352" s="20"/>
      <c r="H352" s="20"/>
      <c r="I352" s="20"/>
      <c r="K352" s="20"/>
    </row>
    <row r="353" spans="1:11" outlineLevel="1" x14ac:dyDescent="0.25">
      <c r="A353" s="32"/>
      <c r="B353" s="33"/>
      <c r="C353" s="46"/>
      <c r="E353" s="20"/>
      <c r="F353" s="20"/>
      <c r="G353" s="20"/>
      <c r="H353" s="20"/>
      <c r="I353" s="20"/>
      <c r="K353" s="20"/>
    </row>
    <row r="354" spans="1:11" outlineLevel="1" x14ac:dyDescent="0.25">
      <c r="A354" s="32"/>
      <c r="B354" s="33"/>
      <c r="C354" s="46"/>
      <c r="E354" s="20"/>
      <c r="F354" s="20"/>
      <c r="G354" s="20"/>
      <c r="H354" s="20"/>
      <c r="I354" s="20"/>
      <c r="K354" s="20"/>
    </row>
    <row r="355" spans="1:11" outlineLevel="1" x14ac:dyDescent="0.25">
      <c r="A355" s="32"/>
      <c r="B355" s="33"/>
      <c r="C355" s="46"/>
      <c r="E355" s="20"/>
      <c r="F355" s="20"/>
      <c r="G355" s="20"/>
      <c r="H355" s="20"/>
      <c r="I355" s="20"/>
      <c r="K355" s="20"/>
    </row>
    <row r="356" spans="1:11" outlineLevel="1" x14ac:dyDescent="0.25">
      <c r="A356" s="32"/>
      <c r="B356" s="33"/>
      <c r="C356" s="46"/>
      <c r="E356" s="20"/>
      <c r="F356" s="20"/>
      <c r="G356" s="20"/>
      <c r="H356" s="20"/>
      <c r="I356" s="20"/>
      <c r="K356" s="20"/>
    </row>
    <row r="357" spans="1:11" outlineLevel="1" x14ac:dyDescent="0.25">
      <c r="A357" s="32"/>
      <c r="B357" s="33"/>
      <c r="C357" s="46"/>
      <c r="E357" s="20"/>
      <c r="F357" s="20"/>
      <c r="G357" s="20"/>
      <c r="H357" s="20"/>
      <c r="I357" s="20"/>
      <c r="K357" s="20"/>
    </row>
    <row r="358" spans="1:11" outlineLevel="1" x14ac:dyDescent="0.25">
      <c r="A358" s="32"/>
      <c r="B358" s="33"/>
      <c r="C358" s="46"/>
      <c r="E358" s="20"/>
      <c r="F358" s="20"/>
      <c r="G358" s="20"/>
      <c r="H358" s="20"/>
      <c r="I358" s="20"/>
      <c r="K358" s="20"/>
    </row>
    <row r="359" spans="1:11" outlineLevel="1" x14ac:dyDescent="0.25">
      <c r="A359" s="32"/>
      <c r="B359" s="33"/>
      <c r="C359" s="46"/>
      <c r="E359" s="20"/>
      <c r="F359" s="20"/>
      <c r="G359" s="20"/>
      <c r="H359" s="20"/>
      <c r="I359" s="20"/>
      <c r="K359" s="20"/>
    </row>
    <row r="360" spans="1:11" outlineLevel="1" x14ac:dyDescent="0.25">
      <c r="A360" s="32"/>
      <c r="B360" s="33"/>
      <c r="C360" s="46"/>
      <c r="E360" s="20"/>
      <c r="F360" s="20"/>
      <c r="G360" s="20"/>
      <c r="H360" s="20"/>
      <c r="I360" s="20"/>
      <c r="K360" s="20"/>
    </row>
    <row r="361" spans="1:11" outlineLevel="1" x14ac:dyDescent="0.25">
      <c r="A361" s="32"/>
      <c r="B361" s="33"/>
      <c r="C361" s="46"/>
      <c r="E361" s="20"/>
      <c r="F361" s="20"/>
      <c r="G361" s="20"/>
      <c r="H361" s="20"/>
      <c r="I361" s="20"/>
      <c r="K361" s="20"/>
    </row>
    <row r="362" spans="1:11" outlineLevel="1" x14ac:dyDescent="0.25">
      <c r="A362" s="32"/>
      <c r="B362" s="33"/>
      <c r="C362" s="46"/>
      <c r="E362" s="20"/>
      <c r="F362" s="20"/>
      <c r="G362" s="20"/>
      <c r="H362" s="20"/>
      <c r="I362" s="20"/>
      <c r="K362" s="20"/>
    </row>
    <row r="363" spans="1:11" outlineLevel="1" x14ac:dyDescent="0.25">
      <c r="A363" s="32"/>
      <c r="B363" s="33"/>
      <c r="C363" s="46"/>
      <c r="E363" s="20"/>
      <c r="F363" s="20"/>
      <c r="G363" s="20"/>
      <c r="H363" s="20"/>
      <c r="I363" s="20"/>
      <c r="K363" s="20"/>
    </row>
    <row r="364" spans="1:11" outlineLevel="1" x14ac:dyDescent="0.25">
      <c r="A364" s="32"/>
      <c r="B364" s="33"/>
      <c r="C364" s="46"/>
      <c r="E364" s="20"/>
      <c r="F364" s="20"/>
      <c r="G364" s="20"/>
      <c r="H364" s="20"/>
      <c r="I364" s="20"/>
      <c r="K364" s="20"/>
    </row>
    <row r="365" spans="1:11" outlineLevel="1" x14ac:dyDescent="0.25">
      <c r="A365" s="32"/>
      <c r="B365" s="33"/>
      <c r="C365" s="46"/>
      <c r="E365" s="20"/>
      <c r="F365" s="20"/>
      <c r="G365" s="20"/>
      <c r="H365" s="20"/>
      <c r="I365" s="20"/>
      <c r="K365" s="20"/>
    </row>
    <row r="366" spans="1:11" outlineLevel="1" x14ac:dyDescent="0.25">
      <c r="A366" s="32"/>
      <c r="B366" s="33"/>
      <c r="C366" s="46"/>
      <c r="E366" s="20"/>
      <c r="F366" s="20"/>
      <c r="G366" s="20"/>
      <c r="H366" s="20"/>
      <c r="I366" s="20"/>
      <c r="K366" s="20"/>
    </row>
    <row r="367" spans="1:11" outlineLevel="1" x14ac:dyDescent="0.25">
      <c r="A367" s="32"/>
      <c r="B367" s="33"/>
      <c r="C367" s="46"/>
      <c r="E367" s="20"/>
      <c r="F367" s="20"/>
      <c r="G367" s="20"/>
      <c r="H367" s="20"/>
      <c r="I367" s="20"/>
      <c r="K367" s="20"/>
    </row>
    <row r="368" spans="1:11" outlineLevel="1" x14ac:dyDescent="0.25">
      <c r="A368" s="32"/>
      <c r="B368" s="33"/>
      <c r="C368" s="46"/>
      <c r="E368" s="20"/>
      <c r="F368" s="20"/>
      <c r="G368" s="20"/>
      <c r="H368" s="20"/>
      <c r="I368" s="20"/>
      <c r="K368" s="20"/>
    </row>
    <row r="369" spans="1:11" outlineLevel="1" x14ac:dyDescent="0.25">
      <c r="A369" s="32"/>
      <c r="B369" s="33"/>
      <c r="C369" s="46"/>
      <c r="E369" s="20"/>
      <c r="F369" s="20"/>
      <c r="G369" s="20"/>
      <c r="H369" s="20"/>
      <c r="I369" s="20"/>
      <c r="K369" s="20"/>
    </row>
    <row r="370" spans="1:11" outlineLevel="1" x14ac:dyDescent="0.25">
      <c r="A370" s="32"/>
      <c r="B370" s="33"/>
      <c r="C370" s="46"/>
      <c r="E370" s="20"/>
      <c r="F370" s="20"/>
      <c r="G370" s="20"/>
      <c r="H370" s="20"/>
      <c r="I370" s="20"/>
      <c r="K370" s="20"/>
    </row>
    <row r="371" spans="1:11" outlineLevel="1" x14ac:dyDescent="0.25">
      <c r="A371" s="32"/>
      <c r="B371" s="33"/>
      <c r="C371" s="46"/>
      <c r="E371" s="20"/>
      <c r="F371" s="20"/>
      <c r="G371" s="20"/>
      <c r="H371" s="20"/>
      <c r="I371" s="20"/>
      <c r="K371" s="20"/>
    </row>
    <row r="372" spans="1:11" outlineLevel="1" x14ac:dyDescent="0.25">
      <c r="A372" s="32"/>
      <c r="B372" s="33"/>
      <c r="C372" s="46"/>
      <c r="E372" s="20"/>
      <c r="F372" s="20"/>
      <c r="G372" s="20"/>
      <c r="H372" s="20"/>
      <c r="I372" s="20"/>
      <c r="K372" s="20"/>
    </row>
    <row r="373" spans="1:11" outlineLevel="1" x14ac:dyDescent="0.25">
      <c r="A373" s="32"/>
      <c r="B373" s="33"/>
      <c r="C373" s="46"/>
      <c r="E373" s="20"/>
      <c r="F373" s="20"/>
      <c r="G373" s="20"/>
      <c r="H373" s="20"/>
      <c r="I373" s="20"/>
      <c r="K373" s="20"/>
    </row>
    <row r="374" spans="1:11" outlineLevel="1" x14ac:dyDescent="0.25">
      <c r="A374" s="32"/>
      <c r="B374" s="33"/>
      <c r="C374" s="46"/>
      <c r="E374" s="20"/>
      <c r="F374" s="20"/>
      <c r="G374" s="20"/>
      <c r="H374" s="20"/>
      <c r="I374" s="20"/>
      <c r="K374" s="20"/>
    </row>
    <row r="375" spans="1:11" outlineLevel="1" x14ac:dyDescent="0.25">
      <c r="A375" s="32"/>
      <c r="B375" s="33"/>
      <c r="C375" s="46"/>
      <c r="E375" s="20"/>
      <c r="F375" s="20"/>
      <c r="G375" s="20"/>
      <c r="H375" s="20"/>
      <c r="I375" s="20"/>
      <c r="K375" s="20"/>
    </row>
    <row r="376" spans="1:11" outlineLevel="1" x14ac:dyDescent="0.25">
      <c r="A376" s="32"/>
      <c r="B376" s="33"/>
      <c r="C376" s="46"/>
      <c r="E376" s="20"/>
      <c r="F376" s="20"/>
      <c r="G376" s="20"/>
      <c r="H376" s="20"/>
      <c r="I376" s="20"/>
      <c r="K376" s="20"/>
    </row>
    <row r="377" spans="1:11" outlineLevel="1" x14ac:dyDescent="0.25">
      <c r="A377" s="32"/>
      <c r="B377" s="33"/>
      <c r="C377" s="46"/>
      <c r="E377" s="20"/>
      <c r="F377" s="20"/>
      <c r="G377" s="20"/>
      <c r="H377" s="20"/>
      <c r="I377" s="20"/>
      <c r="K377" s="20"/>
    </row>
    <row r="378" spans="1:11" outlineLevel="1" x14ac:dyDescent="0.25">
      <c r="A378" s="32"/>
      <c r="B378" s="33"/>
      <c r="C378" s="46"/>
      <c r="E378" s="20"/>
      <c r="F378" s="20"/>
      <c r="G378" s="20"/>
      <c r="H378" s="20"/>
      <c r="I378" s="20"/>
      <c r="K378" s="20"/>
    </row>
    <row r="379" spans="1:11" outlineLevel="1" x14ac:dyDescent="0.25">
      <c r="A379" s="32"/>
      <c r="B379" s="33"/>
      <c r="C379" s="46"/>
      <c r="E379" s="20"/>
      <c r="F379" s="20"/>
      <c r="G379" s="20"/>
      <c r="H379" s="20"/>
      <c r="I379" s="20"/>
      <c r="K379" s="20"/>
    </row>
    <row r="380" spans="1:11" outlineLevel="1" x14ac:dyDescent="0.25">
      <c r="A380" s="32"/>
      <c r="B380" s="33"/>
      <c r="C380" s="46"/>
      <c r="E380" s="20"/>
      <c r="F380" s="20"/>
      <c r="G380" s="20"/>
      <c r="H380" s="20"/>
      <c r="I380" s="20"/>
      <c r="K380" s="20"/>
    </row>
    <row r="381" spans="1:11" outlineLevel="1" x14ac:dyDescent="0.25">
      <c r="A381" s="32"/>
      <c r="B381" s="33"/>
      <c r="C381" s="46"/>
      <c r="E381" s="20"/>
      <c r="F381" s="20"/>
      <c r="G381" s="20"/>
      <c r="H381" s="20"/>
      <c r="I381" s="20"/>
      <c r="K381" s="20"/>
    </row>
    <row r="382" spans="1:11" outlineLevel="1" x14ac:dyDescent="0.25">
      <c r="A382" s="32"/>
      <c r="B382" s="33"/>
      <c r="C382" s="46"/>
      <c r="E382" s="20"/>
      <c r="F382" s="20"/>
      <c r="G382" s="20"/>
      <c r="H382" s="20"/>
      <c r="I382" s="20"/>
      <c r="K382" s="20"/>
    </row>
    <row r="383" spans="1:11" outlineLevel="1" x14ac:dyDescent="0.25">
      <c r="A383" s="32"/>
      <c r="B383" s="33"/>
      <c r="C383" s="46"/>
      <c r="E383" s="20"/>
      <c r="F383" s="20"/>
      <c r="G383" s="20"/>
      <c r="H383" s="20"/>
      <c r="I383" s="20"/>
      <c r="K383" s="20"/>
    </row>
    <row r="384" spans="1:11" outlineLevel="1" x14ac:dyDescent="0.25">
      <c r="A384" s="32"/>
      <c r="B384" s="33"/>
      <c r="C384" s="46"/>
      <c r="E384" s="20"/>
      <c r="F384" s="20"/>
      <c r="G384" s="20"/>
      <c r="H384" s="20"/>
      <c r="I384" s="20"/>
      <c r="K384" s="20"/>
    </row>
    <row r="385" spans="1:11" outlineLevel="1" x14ac:dyDescent="0.25">
      <c r="A385" s="32"/>
      <c r="B385" s="33"/>
      <c r="C385" s="46"/>
      <c r="E385" s="20"/>
      <c r="F385" s="20"/>
      <c r="G385" s="20"/>
      <c r="H385" s="20"/>
      <c r="I385" s="20"/>
      <c r="K385" s="20"/>
    </row>
    <row r="386" spans="1:11" outlineLevel="1" x14ac:dyDescent="0.25">
      <c r="A386" s="32"/>
      <c r="B386" s="33"/>
      <c r="C386" s="46"/>
      <c r="E386" s="20"/>
      <c r="F386" s="20"/>
      <c r="G386" s="20"/>
      <c r="H386" s="20"/>
      <c r="I386" s="20"/>
      <c r="K386" s="20"/>
    </row>
    <row r="387" spans="1:11" outlineLevel="1" x14ac:dyDescent="0.25">
      <c r="A387" s="32"/>
      <c r="B387" s="33"/>
      <c r="C387" s="46"/>
      <c r="E387" s="20"/>
      <c r="F387" s="20"/>
      <c r="G387" s="20"/>
      <c r="H387" s="20"/>
      <c r="I387" s="20"/>
      <c r="K387" s="20"/>
    </row>
    <row r="388" spans="1:11" outlineLevel="1" x14ac:dyDescent="0.25">
      <c r="A388" s="32"/>
      <c r="B388" s="33"/>
      <c r="C388" s="46"/>
      <c r="E388" s="20"/>
      <c r="F388" s="20"/>
      <c r="G388" s="20"/>
      <c r="H388" s="20"/>
      <c r="I388" s="20"/>
      <c r="K388" s="20"/>
    </row>
    <row r="389" spans="1:11" outlineLevel="1" x14ac:dyDescent="0.25">
      <c r="A389" s="32"/>
      <c r="B389" s="33"/>
      <c r="C389" s="46"/>
      <c r="E389" s="20"/>
      <c r="F389" s="20"/>
      <c r="G389" s="20"/>
      <c r="H389" s="20"/>
      <c r="I389" s="20"/>
      <c r="K389" s="20"/>
    </row>
    <row r="390" spans="1:11" outlineLevel="1" x14ac:dyDescent="0.25">
      <c r="A390" s="32"/>
      <c r="B390" s="33"/>
      <c r="C390" s="46"/>
      <c r="E390" s="20"/>
      <c r="F390" s="20"/>
      <c r="G390" s="20"/>
      <c r="H390" s="20"/>
      <c r="I390" s="20"/>
      <c r="K390" s="20"/>
    </row>
    <row r="391" spans="1:11" outlineLevel="1" x14ac:dyDescent="0.25">
      <c r="A391" s="32"/>
      <c r="B391" s="33"/>
      <c r="C391" s="46"/>
      <c r="E391" s="20"/>
      <c r="F391" s="20"/>
      <c r="G391" s="20"/>
      <c r="H391" s="20"/>
      <c r="I391" s="20"/>
      <c r="K391" s="20"/>
    </row>
    <row r="392" spans="1:11" outlineLevel="1" x14ac:dyDescent="0.25">
      <c r="A392" s="32"/>
      <c r="B392" s="33"/>
      <c r="C392" s="46"/>
      <c r="E392" s="20"/>
      <c r="F392" s="20"/>
      <c r="G392" s="20"/>
      <c r="H392" s="20"/>
      <c r="I392" s="20"/>
      <c r="K392" s="20"/>
    </row>
    <row r="393" spans="1:11" outlineLevel="1" x14ac:dyDescent="0.25">
      <c r="A393" s="32"/>
      <c r="B393" s="33"/>
      <c r="C393" s="46"/>
      <c r="E393" s="20"/>
      <c r="F393" s="20"/>
      <c r="G393" s="20"/>
      <c r="H393" s="20"/>
      <c r="I393" s="20"/>
      <c r="K393" s="20"/>
    </row>
    <row r="394" spans="1:11" outlineLevel="1" x14ac:dyDescent="0.25">
      <c r="A394" s="32"/>
      <c r="B394" s="33"/>
      <c r="C394" s="46"/>
      <c r="E394" s="20"/>
      <c r="F394" s="20"/>
      <c r="G394" s="20"/>
      <c r="H394" s="20"/>
      <c r="I394" s="20"/>
      <c r="K394" s="20"/>
    </row>
    <row r="395" spans="1:11" outlineLevel="1" x14ac:dyDescent="0.25">
      <c r="A395" s="32"/>
      <c r="B395" s="33"/>
      <c r="C395" s="46"/>
      <c r="E395" s="20"/>
      <c r="F395" s="20"/>
      <c r="G395" s="20"/>
      <c r="H395" s="20"/>
      <c r="I395" s="20"/>
      <c r="K395" s="20"/>
    </row>
    <row r="396" spans="1:11" outlineLevel="1" x14ac:dyDescent="0.25">
      <c r="A396" s="32"/>
      <c r="B396" s="33"/>
      <c r="C396" s="46"/>
      <c r="E396" s="20"/>
      <c r="F396" s="20"/>
      <c r="G396" s="20"/>
      <c r="H396" s="20"/>
      <c r="I396" s="20"/>
      <c r="K396" s="20"/>
    </row>
    <row r="397" spans="1:11" outlineLevel="1" x14ac:dyDescent="0.25">
      <c r="A397" s="32"/>
      <c r="B397" s="33"/>
      <c r="C397" s="46"/>
      <c r="E397" s="20"/>
      <c r="F397" s="20"/>
      <c r="G397" s="20"/>
      <c r="H397" s="20"/>
      <c r="I397" s="20"/>
      <c r="K397" s="20"/>
    </row>
    <row r="398" spans="1:11" outlineLevel="1" x14ac:dyDescent="0.25">
      <c r="A398" s="32"/>
      <c r="B398" s="33"/>
      <c r="C398" s="46"/>
      <c r="E398" s="20"/>
      <c r="F398" s="20"/>
      <c r="G398" s="20"/>
      <c r="H398" s="20"/>
      <c r="I398" s="20"/>
      <c r="K398" s="20"/>
    </row>
    <row r="399" spans="1:11" outlineLevel="1" x14ac:dyDescent="0.25">
      <c r="A399" s="32"/>
      <c r="B399" s="33"/>
      <c r="C399" s="46"/>
      <c r="E399" s="20"/>
      <c r="F399" s="20"/>
      <c r="G399" s="20"/>
      <c r="H399" s="20"/>
      <c r="I399" s="20"/>
      <c r="K399" s="20"/>
    </row>
    <row r="400" spans="1:11" outlineLevel="1" x14ac:dyDescent="0.25">
      <c r="A400" s="32"/>
      <c r="B400" s="33"/>
      <c r="C400" s="46"/>
      <c r="E400" s="20"/>
      <c r="F400" s="20"/>
      <c r="G400" s="20"/>
      <c r="H400" s="20"/>
      <c r="I400" s="20"/>
      <c r="K400" s="20"/>
    </row>
    <row r="401" spans="1:11" outlineLevel="1" x14ac:dyDescent="0.25">
      <c r="A401" s="32"/>
      <c r="B401" s="33"/>
      <c r="C401" s="46"/>
      <c r="E401" s="20"/>
      <c r="F401" s="20"/>
      <c r="G401" s="20"/>
      <c r="H401" s="20"/>
      <c r="I401" s="20"/>
      <c r="K401" s="20"/>
    </row>
    <row r="402" spans="1:11" outlineLevel="1" x14ac:dyDescent="0.25">
      <c r="A402" s="32"/>
      <c r="B402" s="33"/>
      <c r="C402" s="46"/>
      <c r="E402" s="20"/>
      <c r="F402" s="20"/>
      <c r="G402" s="20"/>
      <c r="H402" s="20"/>
      <c r="I402" s="20"/>
      <c r="K402" s="20"/>
    </row>
    <row r="403" spans="1:11" outlineLevel="1" x14ac:dyDescent="0.25">
      <c r="A403" s="32"/>
      <c r="B403" s="33"/>
      <c r="C403" s="46"/>
      <c r="E403" s="20"/>
      <c r="F403" s="20"/>
      <c r="G403" s="20"/>
      <c r="H403" s="20"/>
      <c r="I403" s="20"/>
      <c r="K403" s="20"/>
    </row>
    <row r="404" spans="1:11" outlineLevel="1" x14ac:dyDescent="0.25">
      <c r="A404" s="32"/>
      <c r="B404" s="33"/>
      <c r="C404" s="46"/>
      <c r="E404" s="20"/>
      <c r="F404" s="20"/>
      <c r="G404" s="20"/>
      <c r="H404" s="20"/>
      <c r="I404" s="20"/>
      <c r="K404" s="20"/>
    </row>
    <row r="405" spans="1:11" outlineLevel="1" x14ac:dyDescent="0.25">
      <c r="A405" s="32"/>
      <c r="B405" s="33"/>
      <c r="C405" s="46"/>
      <c r="E405" s="20"/>
      <c r="F405" s="20"/>
      <c r="G405" s="20"/>
      <c r="H405" s="20"/>
      <c r="I405" s="20"/>
      <c r="K405" s="20"/>
    </row>
    <row r="406" spans="1:11" outlineLevel="1" x14ac:dyDescent="0.25">
      <c r="A406" s="32"/>
      <c r="B406" s="33"/>
      <c r="C406" s="46"/>
      <c r="E406" s="20"/>
      <c r="F406" s="20"/>
      <c r="G406" s="20"/>
      <c r="H406" s="20"/>
      <c r="I406" s="20"/>
      <c r="K406" s="20"/>
    </row>
    <row r="407" spans="1:11" outlineLevel="1" x14ac:dyDescent="0.25">
      <c r="A407" s="32"/>
      <c r="B407" s="33"/>
      <c r="C407" s="46"/>
      <c r="E407" s="20"/>
      <c r="F407" s="20"/>
      <c r="G407" s="20"/>
      <c r="H407" s="20"/>
      <c r="I407" s="20"/>
      <c r="K407" s="20"/>
    </row>
    <row r="408" spans="1:11" outlineLevel="1" x14ac:dyDescent="0.25">
      <c r="A408" s="32"/>
      <c r="B408" s="33"/>
      <c r="C408" s="46"/>
      <c r="E408" s="20"/>
      <c r="F408" s="20"/>
      <c r="G408" s="20"/>
      <c r="H408" s="20"/>
      <c r="I408" s="20"/>
      <c r="K408" s="20"/>
    </row>
    <row r="409" spans="1:11" outlineLevel="1" x14ac:dyDescent="0.25">
      <c r="A409" s="32"/>
      <c r="B409" s="33"/>
      <c r="C409" s="46"/>
      <c r="E409" s="20"/>
      <c r="F409" s="20"/>
      <c r="G409" s="20"/>
      <c r="H409" s="20"/>
      <c r="I409" s="20"/>
      <c r="K409" s="20"/>
    </row>
    <row r="410" spans="1:11" outlineLevel="1" x14ac:dyDescent="0.25">
      <c r="A410" s="32"/>
      <c r="B410" s="33"/>
      <c r="C410" s="46"/>
      <c r="E410" s="20"/>
      <c r="F410" s="20"/>
      <c r="G410" s="20"/>
      <c r="H410" s="20"/>
      <c r="I410" s="20"/>
      <c r="K410" s="20"/>
    </row>
    <row r="411" spans="1:11" outlineLevel="1" x14ac:dyDescent="0.25">
      <c r="A411" s="32"/>
      <c r="B411" s="33"/>
      <c r="C411" s="46"/>
      <c r="E411" s="20"/>
      <c r="F411" s="20"/>
      <c r="G411" s="20"/>
      <c r="H411" s="20"/>
      <c r="I411" s="20"/>
      <c r="K411" s="20"/>
    </row>
    <row r="412" spans="1:11" outlineLevel="1" x14ac:dyDescent="0.25">
      <c r="A412" s="32"/>
      <c r="B412" s="33"/>
      <c r="C412" s="46"/>
      <c r="E412" s="20"/>
      <c r="F412" s="20"/>
      <c r="G412" s="20"/>
      <c r="H412" s="20"/>
      <c r="I412" s="20"/>
      <c r="K412" s="20"/>
    </row>
    <row r="413" spans="1:11" outlineLevel="1" x14ac:dyDescent="0.25">
      <c r="A413" s="32"/>
      <c r="B413" s="33"/>
      <c r="C413" s="46"/>
      <c r="E413" s="20"/>
      <c r="F413" s="20"/>
      <c r="G413" s="20"/>
      <c r="H413" s="20"/>
      <c r="I413" s="20"/>
      <c r="K413" s="20"/>
    </row>
    <row r="414" spans="1:11" outlineLevel="1" x14ac:dyDescent="0.25">
      <c r="A414" s="32"/>
      <c r="B414" s="33"/>
      <c r="C414" s="46"/>
      <c r="E414" s="20"/>
      <c r="F414" s="20"/>
      <c r="G414" s="20"/>
      <c r="H414" s="20"/>
      <c r="I414" s="20"/>
      <c r="K414" s="20"/>
    </row>
    <row r="415" spans="1:11" outlineLevel="1" x14ac:dyDescent="0.25">
      <c r="A415" s="32"/>
      <c r="B415" s="33"/>
      <c r="C415" s="46"/>
      <c r="E415" s="20"/>
      <c r="F415" s="20"/>
      <c r="G415" s="20"/>
      <c r="H415" s="20"/>
      <c r="I415" s="20"/>
      <c r="K415" s="20"/>
    </row>
    <row r="416" spans="1:11" outlineLevel="1" x14ac:dyDescent="0.25">
      <c r="A416" s="32"/>
      <c r="B416" s="33"/>
      <c r="C416" s="46"/>
      <c r="E416" s="20"/>
      <c r="F416" s="20"/>
      <c r="G416" s="20"/>
      <c r="H416" s="20"/>
      <c r="I416" s="20"/>
      <c r="K416" s="20"/>
    </row>
    <row r="417" spans="1:11" outlineLevel="1" x14ac:dyDescent="0.25">
      <c r="A417" s="32"/>
      <c r="B417" s="33"/>
      <c r="C417" s="46"/>
      <c r="E417" s="20"/>
      <c r="F417" s="20"/>
      <c r="G417" s="20"/>
      <c r="H417" s="20"/>
      <c r="I417" s="20"/>
      <c r="K417" s="20"/>
    </row>
    <row r="418" spans="1:11" outlineLevel="1" x14ac:dyDescent="0.25">
      <c r="A418" s="32"/>
      <c r="B418" s="33"/>
      <c r="C418" s="46"/>
      <c r="E418" s="20"/>
      <c r="F418" s="20"/>
      <c r="G418" s="20"/>
      <c r="H418" s="20"/>
      <c r="I418" s="20"/>
      <c r="K418" s="20"/>
    </row>
    <row r="419" spans="1:11" outlineLevel="1" x14ac:dyDescent="0.25">
      <c r="A419" s="32"/>
      <c r="B419" s="33"/>
      <c r="C419" s="46"/>
      <c r="E419" s="20"/>
      <c r="F419" s="20"/>
      <c r="G419" s="20"/>
      <c r="H419" s="20"/>
      <c r="I419" s="20"/>
      <c r="K419" s="20"/>
    </row>
    <row r="420" spans="1:11" outlineLevel="1" x14ac:dyDescent="0.25">
      <c r="A420" s="32"/>
      <c r="B420" s="33"/>
      <c r="C420" s="46"/>
      <c r="E420" s="20"/>
      <c r="F420" s="20"/>
      <c r="G420" s="20"/>
      <c r="H420" s="20"/>
      <c r="I420" s="20"/>
      <c r="K420" s="20"/>
    </row>
    <row r="421" spans="1:11" outlineLevel="1" x14ac:dyDescent="0.25">
      <c r="A421" s="32"/>
      <c r="B421" s="33"/>
      <c r="C421" s="46"/>
      <c r="E421" s="20"/>
      <c r="F421" s="20"/>
      <c r="G421" s="20"/>
      <c r="H421" s="20"/>
      <c r="I421" s="20"/>
      <c r="K421" s="20"/>
    </row>
    <row r="422" spans="1:11" outlineLevel="1" x14ac:dyDescent="0.25">
      <c r="A422" s="32"/>
      <c r="B422" s="33"/>
      <c r="C422" s="46"/>
      <c r="E422" s="20"/>
      <c r="F422" s="20"/>
      <c r="G422" s="20"/>
      <c r="H422" s="20"/>
      <c r="I422" s="20"/>
      <c r="K422" s="20"/>
    </row>
    <row r="423" spans="1:11" outlineLevel="1" x14ac:dyDescent="0.25">
      <c r="A423" s="32"/>
      <c r="B423" s="33"/>
      <c r="C423" s="46"/>
      <c r="E423" s="20"/>
      <c r="F423" s="20"/>
      <c r="G423" s="20"/>
      <c r="H423" s="20"/>
      <c r="I423" s="20"/>
      <c r="K423" s="20"/>
    </row>
    <row r="424" spans="1:11" outlineLevel="1" x14ac:dyDescent="0.25">
      <c r="A424" s="32"/>
      <c r="B424" s="33"/>
      <c r="C424" s="46"/>
      <c r="E424" s="20">
        <f>C424</f>
        <v>0</v>
      </c>
      <c r="F424" s="20"/>
      <c r="G424" s="20"/>
      <c r="H424" s="20"/>
      <c r="I424" s="20"/>
      <c r="K424" s="20"/>
    </row>
    <row r="425" spans="1:11" outlineLevel="1" x14ac:dyDescent="0.25">
      <c r="A425" s="32"/>
      <c r="B425" s="33"/>
      <c r="C425" s="46"/>
      <c r="E425" s="20">
        <f>C425</f>
        <v>0</v>
      </c>
      <c r="F425" s="20"/>
      <c r="G425" s="20"/>
      <c r="H425" s="20"/>
      <c r="I425" s="20"/>
      <c r="K425" s="20"/>
    </row>
    <row r="426" spans="1:11" outlineLevel="1" x14ac:dyDescent="0.25">
      <c r="A426" s="32"/>
      <c r="B426" s="33"/>
      <c r="C426" s="46"/>
      <c r="E426" s="20">
        <f>C426</f>
        <v>0</v>
      </c>
      <c r="F426" s="20"/>
      <c r="G426" s="20"/>
      <c r="H426" s="20"/>
      <c r="I426" s="20"/>
      <c r="K426" s="20"/>
    </row>
    <row r="427" spans="1:11" outlineLevel="1" x14ac:dyDescent="0.25">
      <c r="A427" s="32"/>
      <c r="B427" s="33"/>
      <c r="C427" s="46"/>
      <c r="E427" s="20"/>
      <c r="F427" s="20">
        <f>C427</f>
        <v>0</v>
      </c>
      <c r="G427" s="20"/>
      <c r="H427" s="20"/>
      <c r="I427" s="20"/>
      <c r="K427" s="20"/>
    </row>
    <row r="428" spans="1:11" outlineLevel="1" x14ac:dyDescent="0.25">
      <c r="A428" s="32"/>
      <c r="B428" s="33"/>
      <c r="C428" s="46"/>
      <c r="E428" s="20"/>
      <c r="F428" s="20"/>
      <c r="G428" s="20">
        <f>C428</f>
        <v>0</v>
      </c>
      <c r="H428" s="20"/>
      <c r="I428" s="20"/>
      <c r="K428" s="20"/>
    </row>
    <row r="429" spans="1:11" outlineLevel="1" x14ac:dyDescent="0.25">
      <c r="A429" s="32"/>
      <c r="B429" s="33"/>
      <c r="C429" s="46"/>
      <c r="E429" s="20"/>
      <c r="F429" s="20"/>
      <c r="G429" s="20">
        <f t="shared" ref="G429:G436" si="0">C429</f>
        <v>0</v>
      </c>
      <c r="H429" s="20"/>
      <c r="I429" s="20"/>
      <c r="K429" s="20"/>
    </row>
    <row r="430" spans="1:11" outlineLevel="1" x14ac:dyDescent="0.25">
      <c r="A430" s="32"/>
      <c r="B430" s="33"/>
      <c r="C430" s="46"/>
      <c r="E430" s="20"/>
      <c r="F430" s="20"/>
      <c r="G430" s="20">
        <f t="shared" si="0"/>
        <v>0</v>
      </c>
      <c r="H430" s="20"/>
      <c r="I430" s="20"/>
      <c r="K430" s="20"/>
    </row>
    <row r="431" spans="1:11" outlineLevel="1" x14ac:dyDescent="0.25">
      <c r="A431" s="32"/>
      <c r="B431" s="33"/>
      <c r="C431" s="46"/>
      <c r="E431" s="20"/>
      <c r="F431" s="20"/>
      <c r="G431" s="20">
        <f t="shared" si="0"/>
        <v>0</v>
      </c>
      <c r="H431" s="20"/>
      <c r="I431" s="20"/>
      <c r="K431" s="20"/>
    </row>
    <row r="432" spans="1:11" outlineLevel="1" x14ac:dyDescent="0.25">
      <c r="A432" s="32"/>
      <c r="B432" s="33"/>
      <c r="C432" s="46"/>
      <c r="E432" s="20"/>
      <c r="F432" s="20"/>
      <c r="G432" s="20">
        <f t="shared" si="0"/>
        <v>0</v>
      </c>
      <c r="H432" s="20"/>
      <c r="I432" s="20"/>
      <c r="K432" s="20"/>
    </row>
    <row r="433" spans="1:11" outlineLevel="1" x14ac:dyDescent="0.25">
      <c r="A433" s="32"/>
      <c r="B433" s="33"/>
      <c r="C433" s="46"/>
      <c r="E433" s="20"/>
      <c r="F433" s="20"/>
      <c r="G433" s="20">
        <f t="shared" si="0"/>
        <v>0</v>
      </c>
      <c r="H433" s="20"/>
      <c r="I433" s="20"/>
      <c r="K433" s="20"/>
    </row>
    <row r="434" spans="1:11" outlineLevel="1" x14ac:dyDescent="0.25">
      <c r="A434" s="32"/>
      <c r="B434" s="33"/>
      <c r="C434" s="46"/>
      <c r="E434" s="20"/>
      <c r="F434" s="20"/>
      <c r="G434" s="20">
        <f t="shared" si="0"/>
        <v>0</v>
      </c>
      <c r="H434" s="20"/>
      <c r="I434" s="20"/>
      <c r="K434" s="20"/>
    </row>
    <row r="435" spans="1:11" outlineLevel="1" x14ac:dyDescent="0.25">
      <c r="A435" s="32"/>
      <c r="B435" s="33"/>
      <c r="C435" s="46"/>
      <c r="E435" s="20"/>
      <c r="F435" s="20"/>
      <c r="G435" s="20">
        <f t="shared" si="0"/>
        <v>0</v>
      </c>
      <c r="H435" s="20"/>
      <c r="I435" s="20"/>
      <c r="K435" s="20"/>
    </row>
    <row r="436" spans="1:11" outlineLevel="1" x14ac:dyDescent="0.25">
      <c r="A436" s="32"/>
      <c r="B436" s="33"/>
      <c r="C436" s="46"/>
      <c r="E436" s="20"/>
      <c r="F436" s="20"/>
      <c r="G436" s="20">
        <f t="shared" si="0"/>
        <v>0</v>
      </c>
      <c r="H436" s="20"/>
      <c r="I436" s="20"/>
      <c r="K436" s="20"/>
    </row>
    <row r="437" spans="1:11" outlineLevel="1" x14ac:dyDescent="0.25">
      <c r="A437" s="32"/>
      <c r="B437" s="33"/>
      <c r="C437" s="46"/>
      <c r="E437" s="20"/>
      <c r="F437" s="20"/>
      <c r="G437" s="20"/>
      <c r="H437" s="20">
        <f>C437</f>
        <v>0</v>
      </c>
      <c r="I437" s="20"/>
      <c r="K437" s="20"/>
    </row>
    <row r="438" spans="1:11" outlineLevel="1" x14ac:dyDescent="0.25">
      <c r="A438" s="32"/>
      <c r="B438" s="33"/>
      <c r="C438" s="46"/>
      <c r="E438" s="20"/>
      <c r="F438" s="20"/>
      <c r="G438" s="20"/>
      <c r="H438" s="20">
        <f>C438</f>
        <v>0</v>
      </c>
      <c r="I438" s="20"/>
      <c r="K438" s="20"/>
    </row>
    <row r="439" spans="1:11" outlineLevel="1" x14ac:dyDescent="0.25">
      <c r="A439" s="32"/>
      <c r="B439" s="33"/>
      <c r="C439" s="46"/>
      <c r="E439" s="20"/>
      <c r="F439" s="20"/>
      <c r="G439" s="20"/>
      <c r="H439" s="20">
        <f t="shared" ref="H439:H452" si="1">C439</f>
        <v>0</v>
      </c>
      <c r="I439" s="20"/>
      <c r="K439" s="20"/>
    </row>
    <row r="440" spans="1:11" outlineLevel="1" x14ac:dyDescent="0.25">
      <c r="A440" s="32"/>
      <c r="B440" s="33"/>
      <c r="C440" s="46"/>
      <c r="E440" s="20"/>
      <c r="F440" s="20"/>
      <c r="G440" s="20"/>
      <c r="H440" s="20">
        <f t="shared" si="1"/>
        <v>0</v>
      </c>
      <c r="I440" s="20"/>
      <c r="K440" s="20"/>
    </row>
    <row r="441" spans="1:11" outlineLevel="1" x14ac:dyDescent="0.25">
      <c r="A441" s="32"/>
      <c r="B441" s="33"/>
      <c r="C441" s="46"/>
      <c r="E441" s="20"/>
      <c r="F441" s="20"/>
      <c r="G441" s="20"/>
      <c r="H441" s="20">
        <f t="shared" si="1"/>
        <v>0</v>
      </c>
      <c r="I441" s="20"/>
      <c r="K441" s="20"/>
    </row>
    <row r="442" spans="1:11" outlineLevel="1" x14ac:dyDescent="0.25">
      <c r="A442" s="32"/>
      <c r="B442" s="33"/>
      <c r="C442" s="46"/>
      <c r="E442" s="20"/>
      <c r="F442" s="20"/>
      <c r="G442" s="20"/>
      <c r="H442" s="20">
        <f t="shared" si="1"/>
        <v>0</v>
      </c>
      <c r="I442" s="20"/>
      <c r="K442" s="20"/>
    </row>
    <row r="443" spans="1:11" outlineLevel="1" x14ac:dyDescent="0.25">
      <c r="A443" s="32"/>
      <c r="B443" s="33"/>
      <c r="C443" s="46"/>
      <c r="E443" s="20"/>
      <c r="F443" s="20"/>
      <c r="G443" s="20"/>
      <c r="H443" s="20">
        <f t="shared" si="1"/>
        <v>0</v>
      </c>
      <c r="I443" s="20"/>
      <c r="K443" s="20"/>
    </row>
    <row r="444" spans="1:11" outlineLevel="1" x14ac:dyDescent="0.25">
      <c r="A444" s="32"/>
      <c r="B444" s="33"/>
      <c r="C444" s="46"/>
      <c r="E444" s="20"/>
      <c r="F444" s="20"/>
      <c r="G444" s="20"/>
      <c r="H444" s="20">
        <f t="shared" si="1"/>
        <v>0</v>
      </c>
      <c r="I444" s="20"/>
      <c r="K444" s="20"/>
    </row>
    <row r="445" spans="1:11" outlineLevel="1" x14ac:dyDescent="0.25">
      <c r="A445" s="32"/>
      <c r="B445" s="33"/>
      <c r="C445" s="46"/>
      <c r="E445" s="20"/>
      <c r="F445" s="20"/>
      <c r="G445" s="20"/>
      <c r="H445" s="20">
        <f t="shared" si="1"/>
        <v>0</v>
      </c>
      <c r="I445" s="20"/>
      <c r="K445" s="20"/>
    </row>
    <row r="446" spans="1:11" outlineLevel="1" x14ac:dyDescent="0.25">
      <c r="A446" s="32"/>
      <c r="B446" s="33"/>
      <c r="C446" s="46"/>
      <c r="E446" s="20"/>
      <c r="F446" s="20"/>
      <c r="G446" s="20"/>
      <c r="H446" s="20">
        <f t="shared" si="1"/>
        <v>0</v>
      </c>
      <c r="I446" s="20"/>
      <c r="K446" s="20"/>
    </row>
    <row r="447" spans="1:11" outlineLevel="1" x14ac:dyDescent="0.25">
      <c r="A447" s="32"/>
      <c r="B447" s="33"/>
      <c r="C447" s="46"/>
      <c r="E447" s="20"/>
      <c r="F447" s="20"/>
      <c r="G447" s="20"/>
      <c r="H447" s="20">
        <f t="shared" si="1"/>
        <v>0</v>
      </c>
      <c r="I447" s="20"/>
      <c r="K447" s="20"/>
    </row>
    <row r="448" spans="1:11" outlineLevel="1" x14ac:dyDescent="0.25">
      <c r="A448" s="32"/>
      <c r="B448" s="33"/>
      <c r="C448" s="46"/>
      <c r="E448" s="20"/>
      <c r="F448" s="20"/>
      <c r="G448" s="20"/>
      <c r="H448" s="20">
        <f t="shared" si="1"/>
        <v>0</v>
      </c>
      <c r="I448" s="20"/>
      <c r="K448" s="20"/>
    </row>
    <row r="449" spans="1:11" outlineLevel="1" x14ac:dyDescent="0.25">
      <c r="A449" s="32"/>
      <c r="B449" s="33"/>
      <c r="C449" s="46"/>
      <c r="E449" s="20"/>
      <c r="F449" s="20"/>
      <c r="G449" s="20"/>
      <c r="H449" s="20">
        <f t="shared" si="1"/>
        <v>0</v>
      </c>
      <c r="I449" s="20"/>
      <c r="K449" s="20"/>
    </row>
    <row r="450" spans="1:11" outlineLevel="1" x14ac:dyDescent="0.25">
      <c r="A450" s="32"/>
      <c r="B450" s="33"/>
      <c r="C450" s="46"/>
      <c r="E450" s="20"/>
      <c r="F450" s="20"/>
      <c r="G450" s="20"/>
      <c r="H450" s="20">
        <f t="shared" si="1"/>
        <v>0</v>
      </c>
      <c r="I450" s="20"/>
      <c r="K450" s="20"/>
    </row>
    <row r="451" spans="1:11" outlineLevel="1" x14ac:dyDescent="0.25">
      <c r="A451" s="32"/>
      <c r="B451" s="33"/>
      <c r="C451" s="46"/>
      <c r="E451" s="20"/>
      <c r="F451" s="20"/>
      <c r="G451" s="20"/>
      <c r="H451" s="20">
        <f t="shared" si="1"/>
        <v>0</v>
      </c>
      <c r="I451" s="20"/>
      <c r="K451" s="20"/>
    </row>
    <row r="452" spans="1:11" outlineLevel="1" x14ac:dyDescent="0.25">
      <c r="A452" s="32"/>
      <c r="B452" s="33"/>
      <c r="C452" s="46"/>
      <c r="E452" s="20"/>
      <c r="F452" s="20"/>
      <c r="G452" s="20"/>
      <c r="H452" s="20">
        <f t="shared" si="1"/>
        <v>0</v>
      </c>
      <c r="I452" s="20"/>
      <c r="K452" s="20"/>
    </row>
    <row r="453" spans="1:11" outlineLevel="1" x14ac:dyDescent="0.25">
      <c r="A453" s="32"/>
      <c r="B453" s="33"/>
      <c r="C453" s="46"/>
      <c r="E453" s="20"/>
      <c r="F453" s="20"/>
      <c r="G453" s="20"/>
      <c r="H453" s="20"/>
      <c r="I453" s="20">
        <f t="shared" ref="I453:I458" si="2">C453</f>
        <v>0</v>
      </c>
      <c r="K453" s="20"/>
    </row>
    <row r="454" spans="1:11" outlineLevel="1" x14ac:dyDescent="0.25">
      <c r="A454" s="32"/>
      <c r="B454" s="33"/>
      <c r="C454" s="46"/>
      <c r="E454" s="20"/>
      <c r="F454" s="20"/>
      <c r="G454" s="20"/>
      <c r="H454" s="20"/>
      <c r="I454" s="20">
        <f t="shared" si="2"/>
        <v>0</v>
      </c>
      <c r="K454" s="20"/>
    </row>
    <row r="455" spans="1:11" outlineLevel="1" x14ac:dyDescent="0.25">
      <c r="A455" s="32"/>
      <c r="B455" s="33"/>
      <c r="C455" s="46"/>
      <c r="E455" s="20"/>
      <c r="F455" s="20"/>
      <c r="G455" s="20"/>
      <c r="H455" s="20"/>
      <c r="I455" s="20">
        <f t="shared" si="2"/>
        <v>0</v>
      </c>
      <c r="K455" s="20"/>
    </row>
    <row r="456" spans="1:11" outlineLevel="1" x14ac:dyDescent="0.25">
      <c r="A456" s="32"/>
      <c r="B456" s="33"/>
      <c r="C456" s="46"/>
      <c r="E456" s="20"/>
      <c r="F456" s="20"/>
      <c r="G456" s="20"/>
      <c r="H456" s="20"/>
      <c r="I456" s="20">
        <f t="shared" si="2"/>
        <v>0</v>
      </c>
      <c r="K456" s="20"/>
    </row>
    <row r="457" spans="1:11" outlineLevel="1" x14ac:dyDescent="0.25">
      <c r="A457" s="32"/>
      <c r="B457" s="33"/>
      <c r="C457" s="46"/>
      <c r="E457" s="20"/>
      <c r="F457" s="20"/>
      <c r="G457" s="20"/>
      <c r="H457" s="20"/>
      <c r="I457" s="20">
        <f t="shared" si="2"/>
        <v>0</v>
      </c>
      <c r="K457" s="20"/>
    </row>
    <row r="458" spans="1:11" outlineLevel="1" x14ac:dyDescent="0.25">
      <c r="A458" s="32"/>
      <c r="B458" s="33"/>
      <c r="C458" s="46"/>
      <c r="E458" s="20"/>
      <c r="F458" s="20"/>
      <c r="G458" s="20"/>
      <c r="H458" s="20"/>
      <c r="I458" s="20">
        <f t="shared" si="2"/>
        <v>0</v>
      </c>
      <c r="K458" s="20"/>
    </row>
    <row r="459" spans="1:11" outlineLevel="1" x14ac:dyDescent="0.25">
      <c r="A459" s="32"/>
      <c r="B459" s="33"/>
      <c r="C459" s="46"/>
      <c r="E459" s="20"/>
      <c r="F459" s="20"/>
      <c r="G459" s="20"/>
      <c r="H459" s="20"/>
      <c r="I459" s="20"/>
      <c r="K459" s="20"/>
    </row>
    <row r="460" spans="1:11" outlineLevel="1" x14ac:dyDescent="0.25">
      <c r="A460" s="32"/>
      <c r="B460" s="33"/>
      <c r="C460" s="46"/>
      <c r="E460" s="20"/>
      <c r="F460" s="20"/>
      <c r="G460" s="20"/>
      <c r="H460" s="20"/>
      <c r="I460" s="20"/>
      <c r="K460" s="20"/>
    </row>
    <row r="461" spans="1:11" outlineLevel="1" x14ac:dyDescent="0.25">
      <c r="A461" s="32"/>
      <c r="B461" s="33"/>
      <c r="C461" s="46"/>
      <c r="E461" s="20"/>
      <c r="F461" s="20"/>
      <c r="G461" s="20"/>
      <c r="H461" s="20"/>
      <c r="I461" s="20"/>
      <c r="K461" s="20"/>
    </row>
    <row r="462" spans="1:11" outlineLevel="1" x14ac:dyDescent="0.25">
      <c r="A462" s="32"/>
      <c r="B462" s="33"/>
      <c r="C462" s="46"/>
      <c r="E462" s="20"/>
      <c r="F462" s="20"/>
      <c r="G462" s="20"/>
      <c r="H462" s="20"/>
      <c r="I462" s="20"/>
      <c r="K462" s="20"/>
    </row>
    <row r="463" spans="1:11" outlineLevel="1" x14ac:dyDescent="0.25">
      <c r="A463" s="32"/>
      <c r="B463" s="33"/>
      <c r="C463" s="46"/>
      <c r="E463" s="20"/>
      <c r="F463" s="20"/>
      <c r="G463" s="20"/>
      <c r="H463" s="20"/>
      <c r="I463" s="20"/>
      <c r="K463" s="20"/>
    </row>
    <row r="464" spans="1:11" outlineLevel="1" x14ac:dyDescent="0.25">
      <c r="A464" s="32"/>
      <c r="B464" s="33"/>
      <c r="C464" s="46"/>
      <c r="E464" s="20"/>
      <c r="F464" s="20"/>
      <c r="G464" s="20"/>
      <c r="H464" s="20"/>
      <c r="I464" s="20"/>
      <c r="K464" s="20"/>
    </row>
    <row r="465" spans="1:11" outlineLevel="1" x14ac:dyDescent="0.25">
      <c r="A465" s="32"/>
      <c r="B465" s="33"/>
      <c r="C465" s="46"/>
      <c r="E465" s="20"/>
      <c r="F465" s="20"/>
      <c r="G465" s="20"/>
      <c r="H465" s="20"/>
      <c r="I465" s="20"/>
      <c r="K465" s="20"/>
    </row>
    <row r="466" spans="1:11" outlineLevel="1" x14ac:dyDescent="0.25">
      <c r="A466" s="32"/>
      <c r="B466" s="33"/>
      <c r="C466" s="46"/>
      <c r="E466" s="20"/>
      <c r="F466" s="20"/>
      <c r="G466" s="20"/>
      <c r="H466" s="20"/>
      <c r="I466" s="20"/>
      <c r="K466" s="20"/>
    </row>
    <row r="467" spans="1:11" outlineLevel="1" x14ac:dyDescent="0.25">
      <c r="A467" s="32"/>
      <c r="B467" s="33"/>
      <c r="C467" s="46"/>
      <c r="E467" s="20"/>
      <c r="F467" s="20"/>
      <c r="G467" s="20"/>
      <c r="H467" s="20"/>
      <c r="I467" s="20"/>
      <c r="K467" s="20"/>
    </row>
    <row r="468" spans="1:11" outlineLevel="1" x14ac:dyDescent="0.25">
      <c r="A468" s="32"/>
      <c r="B468" s="33"/>
      <c r="C468" s="46"/>
      <c r="E468" s="20"/>
      <c r="F468" s="20"/>
      <c r="G468" s="20"/>
      <c r="H468" s="20"/>
      <c r="I468" s="20"/>
      <c r="K468" s="20"/>
    </row>
    <row r="469" spans="1:11" outlineLevel="1" x14ac:dyDescent="0.25">
      <c r="A469" s="32"/>
      <c r="B469" s="33"/>
      <c r="C469" s="46"/>
      <c r="E469" s="20"/>
      <c r="F469" s="20"/>
      <c r="G469" s="20"/>
      <c r="H469" s="20"/>
      <c r="I469" s="20"/>
      <c r="K469" s="20"/>
    </row>
    <row r="470" spans="1:11" outlineLevel="1" x14ac:dyDescent="0.25">
      <c r="A470" s="32"/>
      <c r="B470" s="33"/>
      <c r="C470" s="46"/>
      <c r="E470" s="20"/>
      <c r="F470" s="20"/>
      <c r="G470" s="20"/>
      <c r="H470" s="20"/>
      <c r="I470" s="20"/>
      <c r="K470" s="20"/>
    </row>
    <row r="471" spans="1:11" outlineLevel="1" x14ac:dyDescent="0.25">
      <c r="A471" s="32"/>
      <c r="B471" s="33"/>
      <c r="C471" s="46"/>
      <c r="E471" s="20"/>
      <c r="F471" s="20"/>
      <c r="G471" s="20"/>
      <c r="H471" s="20"/>
      <c r="I471" s="20"/>
      <c r="K471" s="20"/>
    </row>
    <row r="472" spans="1:11" outlineLevel="1" x14ac:dyDescent="0.25">
      <c r="A472" s="32"/>
      <c r="B472" s="33"/>
      <c r="C472" s="46"/>
      <c r="E472" s="20"/>
      <c r="F472" s="20"/>
      <c r="G472" s="20"/>
      <c r="H472" s="20"/>
      <c r="I472" s="20"/>
      <c r="K472" s="20"/>
    </row>
    <row r="473" spans="1:11" outlineLevel="1" x14ac:dyDescent="0.25">
      <c r="A473" s="32"/>
      <c r="B473" s="33"/>
      <c r="C473" s="46"/>
      <c r="E473" s="20"/>
      <c r="F473" s="20"/>
      <c r="G473" s="20"/>
      <c r="H473" s="20"/>
      <c r="I473" s="20"/>
      <c r="K473" s="20"/>
    </row>
    <row r="474" spans="1:11" outlineLevel="1" x14ac:dyDescent="0.25">
      <c r="A474" s="32"/>
      <c r="B474" s="33"/>
      <c r="C474" s="46"/>
      <c r="E474" s="20"/>
      <c r="F474" s="20"/>
      <c r="G474" s="20"/>
      <c r="H474" s="20"/>
      <c r="I474" s="20"/>
      <c r="K474" s="20"/>
    </row>
    <row r="475" spans="1:11" outlineLevel="1" x14ac:dyDescent="0.25">
      <c r="A475" s="32"/>
      <c r="B475" s="33"/>
      <c r="C475" s="46"/>
      <c r="E475" s="20"/>
      <c r="F475" s="20"/>
      <c r="G475" s="20"/>
      <c r="H475" s="20"/>
      <c r="I475" s="20"/>
      <c r="K475" s="20"/>
    </row>
    <row r="476" spans="1:11" outlineLevel="1" x14ac:dyDescent="0.25">
      <c r="A476" s="32"/>
      <c r="B476" s="33"/>
      <c r="C476" s="46"/>
      <c r="E476" s="20"/>
      <c r="F476" s="20"/>
      <c r="G476" s="20"/>
      <c r="H476" s="20"/>
      <c r="I476" s="20"/>
      <c r="K476" s="20"/>
    </row>
    <row r="477" spans="1:11" outlineLevel="1" x14ac:dyDescent="0.25">
      <c r="A477" s="32"/>
      <c r="B477" s="33"/>
      <c r="C477" s="46"/>
      <c r="E477" s="20"/>
      <c r="F477" s="20"/>
      <c r="G477" s="20"/>
      <c r="H477" s="20"/>
      <c r="I477" s="20"/>
      <c r="K477" s="20"/>
    </row>
    <row r="478" spans="1:11" outlineLevel="1" x14ac:dyDescent="0.25">
      <c r="A478" s="32"/>
      <c r="B478" s="33"/>
      <c r="C478" s="46"/>
      <c r="E478" s="20"/>
      <c r="F478" s="20"/>
      <c r="G478" s="20"/>
      <c r="H478" s="20"/>
      <c r="I478" s="20"/>
      <c r="K478" s="20"/>
    </row>
    <row r="479" spans="1:11" outlineLevel="1" x14ac:dyDescent="0.25">
      <c r="A479" s="32"/>
      <c r="B479" s="33"/>
      <c r="C479" s="46"/>
      <c r="E479" s="20"/>
      <c r="F479" s="20"/>
      <c r="G479" s="20"/>
      <c r="H479" s="20"/>
      <c r="I479" s="20"/>
      <c r="K479" s="20"/>
    </row>
    <row r="480" spans="1:11" outlineLevel="1" x14ac:dyDescent="0.25">
      <c r="A480" s="32"/>
      <c r="B480" s="33"/>
      <c r="C480" s="46"/>
      <c r="E480" s="20"/>
      <c r="F480" s="20"/>
      <c r="G480" s="20"/>
      <c r="H480" s="20"/>
      <c r="I480" s="20"/>
      <c r="K480" s="20"/>
    </row>
    <row r="481" spans="1:11" outlineLevel="1" x14ac:dyDescent="0.25">
      <c r="A481" s="32"/>
      <c r="B481" s="33"/>
      <c r="C481" s="46"/>
      <c r="E481" s="20"/>
      <c r="F481" s="20"/>
      <c r="G481" s="20"/>
      <c r="H481" s="20"/>
      <c r="I481" s="20"/>
      <c r="K481" s="20"/>
    </row>
    <row r="482" spans="1:11" outlineLevel="1" x14ac:dyDescent="0.25">
      <c r="A482" s="32"/>
      <c r="B482" s="33"/>
      <c r="C482" s="46"/>
      <c r="E482" s="20"/>
      <c r="F482" s="20"/>
      <c r="G482" s="20"/>
      <c r="H482" s="20"/>
      <c r="I482" s="20"/>
      <c r="K482" s="20"/>
    </row>
    <row r="483" spans="1:11" outlineLevel="1" x14ac:dyDescent="0.25">
      <c r="A483" s="32"/>
      <c r="B483" s="33"/>
      <c r="C483" s="46"/>
      <c r="E483" s="20"/>
      <c r="F483" s="20"/>
      <c r="G483" s="20"/>
      <c r="H483" s="20"/>
      <c r="I483" s="20"/>
      <c r="K483" s="20"/>
    </row>
    <row r="484" spans="1:11" outlineLevel="1" x14ac:dyDescent="0.25">
      <c r="A484" s="32"/>
      <c r="B484" s="33"/>
      <c r="C484" s="46"/>
      <c r="E484" s="20"/>
      <c r="F484" s="20"/>
      <c r="G484" s="20"/>
      <c r="H484" s="20"/>
      <c r="I484" s="20"/>
      <c r="K484" s="20"/>
    </row>
    <row r="485" spans="1:11" outlineLevel="1" x14ac:dyDescent="0.25">
      <c r="A485" s="32"/>
      <c r="B485" s="33"/>
      <c r="C485" s="46"/>
      <c r="E485" s="20"/>
      <c r="F485" s="20"/>
      <c r="G485" s="20"/>
      <c r="H485" s="20"/>
      <c r="I485" s="20"/>
      <c r="K485" s="20"/>
    </row>
    <row r="486" spans="1:11" outlineLevel="1" x14ac:dyDescent="0.25">
      <c r="A486" s="32"/>
      <c r="B486" s="33"/>
      <c r="C486" s="46"/>
      <c r="E486" s="20"/>
      <c r="F486" s="20"/>
      <c r="G486" s="20"/>
      <c r="H486" s="20"/>
      <c r="I486" s="20"/>
      <c r="K486" s="20"/>
    </row>
    <row r="487" spans="1:11" outlineLevel="1" x14ac:dyDescent="0.25">
      <c r="A487" s="32"/>
      <c r="B487" s="33"/>
      <c r="C487" s="46"/>
      <c r="E487" s="20"/>
      <c r="F487" s="20"/>
      <c r="G487" s="20"/>
      <c r="H487" s="20"/>
      <c r="I487" s="20"/>
      <c r="K487" s="20"/>
    </row>
    <row r="488" spans="1:11" outlineLevel="1" x14ac:dyDescent="0.25">
      <c r="A488" s="32"/>
      <c r="B488" s="33"/>
      <c r="C488" s="46"/>
      <c r="E488" s="20"/>
      <c r="F488" s="20"/>
      <c r="G488" s="20"/>
      <c r="H488" s="20"/>
      <c r="I488" s="20"/>
      <c r="K488" s="20"/>
    </row>
    <row r="489" spans="1:11" outlineLevel="1" x14ac:dyDescent="0.25">
      <c r="A489" s="32"/>
      <c r="B489" s="33"/>
      <c r="C489" s="46"/>
      <c r="E489" s="20"/>
      <c r="F489" s="20"/>
      <c r="G489" s="20"/>
      <c r="H489" s="20"/>
      <c r="I489" s="20"/>
      <c r="K489" s="20"/>
    </row>
    <row r="490" spans="1:11" outlineLevel="1" x14ac:dyDescent="0.25">
      <c r="A490" s="32"/>
      <c r="B490" s="33"/>
      <c r="C490" s="46"/>
      <c r="E490" s="20"/>
      <c r="F490" s="20"/>
      <c r="G490" s="20"/>
      <c r="H490" s="20"/>
      <c r="I490" s="20"/>
      <c r="K490" s="20"/>
    </row>
    <row r="491" spans="1:11" outlineLevel="1" x14ac:dyDescent="0.25">
      <c r="A491" s="32"/>
      <c r="B491" s="33"/>
      <c r="C491" s="46"/>
      <c r="E491" s="20"/>
      <c r="F491" s="20"/>
      <c r="G491" s="20"/>
      <c r="H491" s="20"/>
      <c r="I491" s="20"/>
      <c r="K491" s="20"/>
    </row>
    <row r="492" spans="1:11" outlineLevel="1" x14ac:dyDescent="0.25">
      <c r="A492" s="32"/>
      <c r="B492" s="33"/>
      <c r="C492" s="46"/>
      <c r="E492" s="20"/>
      <c r="F492" s="20"/>
      <c r="G492" s="20"/>
      <c r="H492" s="20"/>
      <c r="I492" s="20"/>
      <c r="K492" s="20"/>
    </row>
    <row r="493" spans="1:11" outlineLevel="1" x14ac:dyDescent="0.25">
      <c r="A493" s="32"/>
      <c r="B493" s="33"/>
      <c r="C493" s="46"/>
      <c r="E493" s="20"/>
      <c r="F493" s="20"/>
      <c r="G493" s="20"/>
      <c r="H493" s="20"/>
      <c r="I493" s="20"/>
      <c r="K493" s="20"/>
    </row>
    <row r="494" spans="1:11" outlineLevel="1" x14ac:dyDescent="0.25">
      <c r="A494" s="32"/>
      <c r="B494" s="33"/>
      <c r="C494" s="46"/>
      <c r="E494" s="20"/>
      <c r="F494" s="20"/>
      <c r="G494" s="20"/>
      <c r="H494" s="20"/>
      <c r="I494" s="20"/>
      <c r="K494" s="20"/>
    </row>
    <row r="495" spans="1:11" outlineLevel="1" x14ac:dyDescent="0.25">
      <c r="A495" s="32"/>
      <c r="B495" s="33"/>
      <c r="C495" s="46"/>
      <c r="E495" s="20"/>
      <c r="F495" s="20"/>
      <c r="G495" s="20"/>
      <c r="H495" s="20"/>
      <c r="I495" s="20"/>
      <c r="K495" s="20"/>
    </row>
    <row r="496" spans="1:11" outlineLevel="1" x14ac:dyDescent="0.25">
      <c r="A496" s="32"/>
      <c r="B496" s="33"/>
      <c r="C496" s="46"/>
      <c r="E496" s="20"/>
      <c r="F496" s="20"/>
      <c r="G496" s="20"/>
      <c r="H496" s="20"/>
      <c r="I496" s="20"/>
      <c r="K496" s="20"/>
    </row>
    <row r="497" spans="1:11" outlineLevel="1" x14ac:dyDescent="0.25">
      <c r="A497" s="32"/>
      <c r="B497" s="33"/>
      <c r="C497" s="46"/>
      <c r="E497" s="20"/>
      <c r="F497" s="20"/>
      <c r="G497" s="20"/>
      <c r="H497" s="20"/>
      <c r="I497" s="20"/>
      <c r="K497" s="20"/>
    </row>
    <row r="498" spans="1:11" outlineLevel="1" x14ac:dyDescent="0.25">
      <c r="A498" s="32"/>
      <c r="B498" s="33"/>
      <c r="C498" s="46"/>
      <c r="E498" s="20"/>
      <c r="F498" s="20"/>
      <c r="G498" s="20"/>
      <c r="H498" s="20"/>
      <c r="I498" s="20"/>
      <c r="K498" s="20"/>
    </row>
    <row r="499" spans="1:11" outlineLevel="1" x14ac:dyDescent="0.25">
      <c r="A499" s="32"/>
      <c r="B499" s="33"/>
      <c r="C499" s="46"/>
      <c r="E499" s="20"/>
      <c r="F499" s="20"/>
      <c r="G499" s="20"/>
      <c r="H499" s="20"/>
      <c r="I499" s="20"/>
      <c r="K499" s="20"/>
    </row>
    <row r="500" spans="1:11" outlineLevel="1" x14ac:dyDescent="0.25">
      <c r="A500" s="32"/>
      <c r="B500" s="33"/>
      <c r="C500" s="46"/>
      <c r="E500" s="20"/>
      <c r="F500" s="20"/>
      <c r="G500" s="20"/>
      <c r="H500" s="20"/>
      <c r="I500" s="20"/>
      <c r="K500" s="20"/>
    </row>
    <row r="501" spans="1:11" outlineLevel="1" x14ac:dyDescent="0.25">
      <c r="A501" s="32"/>
      <c r="B501" s="33"/>
      <c r="C501" s="46"/>
      <c r="E501" s="20"/>
      <c r="F501" s="20"/>
      <c r="G501" s="20"/>
      <c r="H501" s="20"/>
      <c r="I501" s="20"/>
      <c r="K501" s="20"/>
    </row>
    <row r="502" spans="1:11" outlineLevel="1" x14ac:dyDescent="0.25">
      <c r="A502" s="32"/>
      <c r="B502" s="33"/>
      <c r="C502" s="46"/>
      <c r="E502" s="20"/>
      <c r="F502" s="20"/>
      <c r="G502" s="20"/>
      <c r="H502" s="20"/>
      <c r="I502" s="20"/>
      <c r="K502" s="20"/>
    </row>
    <row r="503" spans="1:11" outlineLevel="1" x14ac:dyDescent="0.25">
      <c r="A503" s="32"/>
      <c r="B503" s="33"/>
      <c r="C503" s="46"/>
      <c r="E503" s="20"/>
      <c r="F503" s="20"/>
      <c r="G503" s="20"/>
      <c r="H503" s="20"/>
      <c r="I503" s="20"/>
      <c r="K503" s="20"/>
    </row>
    <row r="504" spans="1:11" outlineLevel="1" x14ac:dyDescent="0.25">
      <c r="A504" s="32"/>
      <c r="B504" s="33"/>
      <c r="C504" s="46"/>
      <c r="E504" s="20"/>
      <c r="F504" s="20"/>
      <c r="G504" s="20"/>
      <c r="H504" s="20"/>
      <c r="I504" s="20"/>
      <c r="K504" s="20"/>
    </row>
    <row r="505" spans="1:11" outlineLevel="1" x14ac:dyDescent="0.25">
      <c r="A505" s="32"/>
      <c r="B505" s="33"/>
      <c r="C505" s="46"/>
      <c r="E505" s="20"/>
      <c r="F505" s="20"/>
      <c r="G505" s="20"/>
      <c r="H505" s="20"/>
      <c r="I505" s="20"/>
      <c r="K505" s="20"/>
    </row>
    <row r="506" spans="1:11" outlineLevel="1" x14ac:dyDescent="0.25">
      <c r="A506" s="32"/>
      <c r="B506" s="33"/>
      <c r="C506" s="46"/>
      <c r="E506" s="20"/>
      <c r="F506" s="20"/>
      <c r="G506" s="20"/>
      <c r="H506" s="20"/>
      <c r="I506" s="20"/>
      <c r="K506" s="20"/>
    </row>
    <row r="507" spans="1:11" outlineLevel="1" x14ac:dyDescent="0.25">
      <c r="A507" s="32"/>
      <c r="B507" s="33"/>
      <c r="C507" s="46"/>
      <c r="E507" s="20"/>
      <c r="F507" s="20"/>
      <c r="G507" s="20"/>
      <c r="H507" s="20"/>
      <c r="I507" s="20"/>
      <c r="K507" s="20"/>
    </row>
    <row r="508" spans="1:11" outlineLevel="1" x14ac:dyDescent="0.25">
      <c r="A508" s="32"/>
      <c r="B508" s="33"/>
      <c r="C508" s="46"/>
      <c r="E508" s="20"/>
      <c r="F508" s="20"/>
      <c r="G508" s="20"/>
      <c r="H508" s="20"/>
      <c r="I508" s="20"/>
      <c r="K508" s="20"/>
    </row>
    <row r="509" spans="1:11" outlineLevel="1" x14ac:dyDescent="0.25">
      <c r="A509" s="32"/>
      <c r="B509" s="33"/>
      <c r="C509" s="46"/>
      <c r="E509" s="20"/>
      <c r="F509" s="20"/>
      <c r="G509" s="20"/>
      <c r="H509" s="20"/>
      <c r="I509" s="20"/>
      <c r="K509" s="20"/>
    </row>
    <row r="510" spans="1:11" outlineLevel="1" x14ac:dyDescent="0.25">
      <c r="A510" s="32"/>
      <c r="B510" s="33"/>
      <c r="C510" s="46"/>
      <c r="E510" s="20"/>
      <c r="F510" s="20"/>
      <c r="G510" s="20"/>
      <c r="H510" s="20"/>
      <c r="I510" s="20"/>
      <c r="K510" s="20"/>
    </row>
    <row r="511" spans="1:11" outlineLevel="1" x14ac:dyDescent="0.25">
      <c r="A511" s="32"/>
      <c r="B511" s="33"/>
      <c r="C511" s="46"/>
      <c r="E511" s="20"/>
      <c r="F511" s="20"/>
      <c r="G511" s="20"/>
      <c r="H511" s="20"/>
      <c r="I511" s="20"/>
      <c r="K511" s="20"/>
    </row>
    <row r="512" spans="1:11" outlineLevel="1" x14ac:dyDescent="0.25">
      <c r="A512" s="32"/>
      <c r="B512" s="33"/>
      <c r="C512" s="46"/>
      <c r="E512" s="20"/>
      <c r="F512" s="20"/>
      <c r="G512" s="20"/>
      <c r="H512" s="20"/>
      <c r="I512" s="20"/>
      <c r="K512" s="20"/>
    </row>
    <row r="513" spans="1:11" outlineLevel="1" x14ac:dyDescent="0.25">
      <c r="A513" s="32"/>
      <c r="B513" s="33"/>
      <c r="C513" s="46"/>
      <c r="E513" s="20"/>
      <c r="F513" s="20"/>
      <c r="G513" s="20"/>
      <c r="H513" s="20"/>
      <c r="I513" s="20"/>
      <c r="K513" s="20"/>
    </row>
    <row r="514" spans="1:11" outlineLevel="1" x14ac:dyDescent="0.25">
      <c r="A514" s="32"/>
      <c r="B514" s="33"/>
      <c r="C514" s="46"/>
      <c r="E514" s="20"/>
      <c r="F514" s="20"/>
      <c r="G514" s="20"/>
      <c r="H514" s="20"/>
      <c r="I514" s="20"/>
      <c r="K514" s="20"/>
    </row>
    <row r="515" spans="1:11" outlineLevel="1" x14ac:dyDescent="0.25">
      <c r="A515" s="32"/>
      <c r="B515" s="33"/>
      <c r="C515" s="46"/>
      <c r="E515" s="20"/>
      <c r="F515" s="20"/>
      <c r="G515" s="20"/>
      <c r="H515" s="20"/>
      <c r="I515" s="20"/>
      <c r="K515" s="20"/>
    </row>
    <row r="516" spans="1:11" outlineLevel="1" x14ac:dyDescent="0.25">
      <c r="A516" s="32"/>
      <c r="B516" s="33"/>
      <c r="C516" s="46"/>
      <c r="E516" s="20"/>
      <c r="F516" s="20"/>
      <c r="G516" s="20"/>
      <c r="H516" s="20"/>
      <c r="I516" s="20"/>
      <c r="K516" s="20"/>
    </row>
    <row r="517" spans="1:11" outlineLevel="1" x14ac:dyDescent="0.25">
      <c r="A517" s="32"/>
      <c r="B517" s="33"/>
      <c r="C517" s="46"/>
      <c r="E517" s="20"/>
      <c r="F517" s="20"/>
      <c r="G517" s="20"/>
      <c r="H517" s="20"/>
      <c r="I517" s="20"/>
      <c r="K517" s="20"/>
    </row>
    <row r="518" spans="1:11" outlineLevel="1" x14ac:dyDescent="0.25">
      <c r="A518" s="32"/>
      <c r="B518" s="33"/>
      <c r="C518" s="46"/>
      <c r="E518" s="20"/>
      <c r="F518" s="20"/>
      <c r="G518" s="20"/>
      <c r="H518" s="20"/>
      <c r="I518" s="20"/>
      <c r="K518" s="20"/>
    </row>
    <row r="519" spans="1:11" outlineLevel="1" x14ac:dyDescent="0.25">
      <c r="A519" s="32"/>
      <c r="B519" s="33"/>
      <c r="C519" s="46"/>
      <c r="E519" s="20"/>
      <c r="F519" s="20"/>
      <c r="G519" s="20"/>
      <c r="H519" s="20"/>
      <c r="I519" s="20"/>
      <c r="K519" s="20"/>
    </row>
    <row r="520" spans="1:11" outlineLevel="1" x14ac:dyDescent="0.25">
      <c r="A520" s="32"/>
      <c r="B520" s="33"/>
      <c r="C520" s="46"/>
      <c r="E520" s="20"/>
      <c r="F520" s="20"/>
      <c r="G520" s="20"/>
      <c r="H520" s="20"/>
      <c r="I520" s="20"/>
      <c r="K520" s="20"/>
    </row>
    <row r="521" spans="1:11" outlineLevel="1" x14ac:dyDescent="0.25">
      <c r="A521" s="32"/>
      <c r="B521" s="33"/>
      <c r="C521" s="46"/>
      <c r="E521" s="20"/>
      <c r="F521" s="20"/>
      <c r="G521" s="20"/>
      <c r="H521" s="20"/>
      <c r="I521" s="20"/>
      <c r="K521" s="20"/>
    </row>
    <row r="522" spans="1:11" outlineLevel="1" x14ac:dyDescent="0.25">
      <c r="A522" s="32"/>
      <c r="B522" s="33"/>
      <c r="C522" s="46"/>
      <c r="E522" s="20"/>
      <c r="F522" s="20"/>
      <c r="G522" s="20"/>
      <c r="H522" s="20"/>
      <c r="I522" s="20"/>
      <c r="K522" s="20"/>
    </row>
    <row r="523" spans="1:11" outlineLevel="1" x14ac:dyDescent="0.25">
      <c r="A523" s="32"/>
      <c r="B523" s="33"/>
      <c r="C523" s="46"/>
      <c r="E523" s="20"/>
      <c r="F523" s="20"/>
      <c r="G523" s="20"/>
      <c r="H523" s="20"/>
      <c r="I523" s="20"/>
      <c r="K523" s="20"/>
    </row>
    <row r="524" spans="1:11" outlineLevel="1" x14ac:dyDescent="0.25">
      <c r="A524" s="32"/>
      <c r="B524" s="33"/>
      <c r="C524" s="46"/>
      <c r="E524" s="20"/>
      <c r="F524" s="20"/>
      <c r="G524" s="20"/>
      <c r="H524" s="20"/>
      <c r="I524" s="20"/>
      <c r="K524" s="20"/>
    </row>
    <row r="525" spans="1:11" outlineLevel="1" x14ac:dyDescent="0.25">
      <c r="A525" s="32"/>
      <c r="B525" s="33"/>
      <c r="C525" s="46"/>
      <c r="E525" s="20"/>
      <c r="F525" s="20"/>
      <c r="G525" s="20"/>
      <c r="H525" s="20"/>
      <c r="I525" s="20"/>
      <c r="K525" s="20"/>
    </row>
    <row r="526" spans="1:11" outlineLevel="1" x14ac:dyDescent="0.25">
      <c r="A526" s="32"/>
      <c r="B526" s="33"/>
      <c r="C526" s="46"/>
      <c r="E526" s="20"/>
      <c r="F526" s="20"/>
      <c r="G526" s="20"/>
      <c r="H526" s="20"/>
      <c r="I526" s="20"/>
      <c r="K526" s="20"/>
    </row>
    <row r="527" spans="1:11" outlineLevel="1" x14ac:dyDescent="0.25">
      <c r="A527" s="32"/>
      <c r="B527" s="33"/>
      <c r="C527" s="46"/>
      <c r="E527" s="20"/>
      <c r="F527" s="20"/>
      <c r="G527" s="20"/>
      <c r="H527" s="20"/>
      <c r="I527" s="20"/>
      <c r="K527" s="20"/>
    </row>
    <row r="528" spans="1:11" outlineLevel="1" x14ac:dyDescent="0.25">
      <c r="A528" s="32"/>
      <c r="B528" s="33"/>
      <c r="C528" s="46"/>
      <c r="E528" s="20"/>
      <c r="F528" s="20"/>
      <c r="G528" s="20"/>
      <c r="H528" s="20"/>
      <c r="I528" s="20"/>
      <c r="K528" s="20"/>
    </row>
    <row r="529" spans="1:11" outlineLevel="1" x14ac:dyDescent="0.25">
      <c r="A529" s="32"/>
      <c r="B529" s="33"/>
      <c r="C529" s="46"/>
      <c r="E529" s="20"/>
      <c r="F529" s="20"/>
      <c r="G529" s="20"/>
      <c r="H529" s="20"/>
      <c r="I529" s="20"/>
      <c r="K529" s="20"/>
    </row>
    <row r="530" spans="1:11" outlineLevel="1" x14ac:dyDescent="0.25">
      <c r="A530" s="32"/>
      <c r="B530" s="33"/>
      <c r="C530" s="46"/>
      <c r="E530" s="20"/>
      <c r="F530" s="20"/>
      <c r="G530" s="20"/>
      <c r="H530" s="20"/>
      <c r="I530" s="20"/>
      <c r="K530" s="20"/>
    </row>
    <row r="531" spans="1:11" outlineLevel="1" x14ac:dyDescent="0.25">
      <c r="A531" s="32"/>
      <c r="B531" s="33"/>
      <c r="C531" s="46"/>
      <c r="E531" s="20"/>
      <c r="F531" s="20"/>
      <c r="G531" s="20"/>
      <c r="H531" s="20"/>
      <c r="I531" s="20"/>
      <c r="K531" s="20"/>
    </row>
    <row r="532" spans="1:11" outlineLevel="1" x14ac:dyDescent="0.25">
      <c r="A532" s="32"/>
      <c r="B532" s="33"/>
      <c r="C532" s="46"/>
      <c r="E532" s="20"/>
      <c r="F532" s="20"/>
      <c r="G532" s="20"/>
      <c r="H532" s="20"/>
      <c r="I532" s="20"/>
      <c r="K532" s="20"/>
    </row>
    <row r="533" spans="1:11" outlineLevel="1" x14ac:dyDescent="0.25">
      <c r="A533" s="32"/>
      <c r="B533" s="33"/>
      <c r="C533" s="46"/>
      <c r="E533" s="20"/>
      <c r="F533" s="20"/>
      <c r="G533" s="20"/>
      <c r="H533" s="20"/>
      <c r="I533" s="20"/>
      <c r="K533" s="20"/>
    </row>
    <row r="534" spans="1:11" outlineLevel="1" x14ac:dyDescent="0.25">
      <c r="A534" s="32"/>
      <c r="B534" s="33"/>
      <c r="C534" s="46"/>
      <c r="E534" s="20"/>
      <c r="F534" s="20"/>
      <c r="G534" s="20"/>
      <c r="H534" s="20"/>
      <c r="I534" s="20"/>
      <c r="K534" s="20"/>
    </row>
    <row r="535" spans="1:11" outlineLevel="1" x14ac:dyDescent="0.25">
      <c r="A535" s="32"/>
      <c r="B535" s="33"/>
      <c r="C535" s="46"/>
      <c r="E535" s="20"/>
      <c r="F535" s="20"/>
      <c r="G535" s="20"/>
      <c r="H535" s="20"/>
      <c r="I535" s="20"/>
      <c r="K535" s="20"/>
    </row>
    <row r="536" spans="1:11" outlineLevel="1" x14ac:dyDescent="0.25">
      <c r="A536" s="32"/>
      <c r="B536" s="33"/>
      <c r="C536" s="46"/>
      <c r="E536" s="20"/>
      <c r="F536" s="20"/>
      <c r="G536" s="20"/>
      <c r="H536" s="20"/>
      <c r="I536" s="20"/>
      <c r="K536" s="20"/>
    </row>
    <row r="537" spans="1:11" outlineLevel="1" x14ac:dyDescent="0.25">
      <c r="A537" s="32"/>
      <c r="B537" s="33"/>
      <c r="C537" s="46"/>
      <c r="E537" s="20"/>
      <c r="F537" s="20"/>
      <c r="G537" s="20"/>
      <c r="H537" s="20"/>
      <c r="I537" s="20"/>
      <c r="K537" s="20"/>
    </row>
    <row r="538" spans="1:11" outlineLevel="1" x14ac:dyDescent="0.25">
      <c r="A538" s="32"/>
      <c r="B538" s="33"/>
      <c r="C538" s="46"/>
      <c r="E538" s="20"/>
      <c r="F538" s="20"/>
      <c r="G538" s="20"/>
      <c r="H538" s="20"/>
      <c r="I538" s="20"/>
      <c r="K538" s="20"/>
    </row>
    <row r="539" spans="1:11" outlineLevel="1" x14ac:dyDescent="0.25">
      <c r="A539" s="32"/>
      <c r="B539" s="33"/>
      <c r="C539" s="46"/>
      <c r="E539" s="20"/>
      <c r="F539" s="20"/>
      <c r="G539" s="20"/>
      <c r="H539" s="20"/>
      <c r="I539" s="20"/>
      <c r="K539" s="20"/>
    </row>
    <row r="540" spans="1:11" outlineLevel="1" x14ac:dyDescent="0.25">
      <c r="A540" s="32"/>
      <c r="B540" s="33"/>
      <c r="C540" s="46"/>
      <c r="E540" s="20"/>
      <c r="F540" s="20"/>
      <c r="G540" s="20"/>
      <c r="H540" s="20"/>
      <c r="I540" s="20"/>
      <c r="K540" s="20"/>
    </row>
    <row r="541" spans="1:11" outlineLevel="1" x14ac:dyDescent="0.25">
      <c r="A541" s="32"/>
      <c r="B541" s="33"/>
      <c r="C541" s="46"/>
      <c r="E541" s="20"/>
      <c r="F541" s="20"/>
      <c r="G541" s="20"/>
      <c r="H541" s="20"/>
      <c r="I541" s="20"/>
      <c r="K541" s="20"/>
    </row>
    <row r="542" spans="1:11" outlineLevel="1" x14ac:dyDescent="0.25">
      <c r="A542" s="32"/>
      <c r="B542" s="33"/>
      <c r="C542" s="46"/>
      <c r="E542" s="20"/>
      <c r="F542" s="20"/>
      <c r="G542" s="20"/>
      <c r="H542" s="20"/>
      <c r="I542" s="20"/>
      <c r="K542" s="20"/>
    </row>
    <row r="543" spans="1:11" outlineLevel="1" x14ac:dyDescent="0.25">
      <c r="A543" s="32"/>
      <c r="B543" s="33"/>
      <c r="C543" s="46"/>
      <c r="E543" s="20"/>
      <c r="F543" s="20"/>
      <c r="G543" s="20"/>
      <c r="H543" s="20"/>
      <c r="I543" s="20"/>
      <c r="K543" s="20"/>
    </row>
    <row r="544" spans="1:11" outlineLevel="1" x14ac:dyDescent="0.25">
      <c r="A544" s="32"/>
      <c r="B544" s="33"/>
      <c r="C544" s="46"/>
      <c r="E544" s="20"/>
      <c r="F544" s="20"/>
      <c r="G544" s="20"/>
      <c r="H544" s="20"/>
      <c r="I544" s="20"/>
      <c r="K544" s="20"/>
    </row>
    <row r="545" spans="1:11" outlineLevel="1" x14ac:dyDescent="0.25">
      <c r="A545" s="32"/>
      <c r="B545" s="33"/>
      <c r="C545" s="46"/>
      <c r="E545" s="20"/>
      <c r="F545" s="20"/>
      <c r="G545" s="20"/>
      <c r="H545" s="20"/>
      <c r="I545" s="20"/>
      <c r="K545" s="20"/>
    </row>
    <row r="546" spans="1:11" outlineLevel="1" x14ac:dyDescent="0.25">
      <c r="A546" s="32"/>
      <c r="B546" s="33"/>
      <c r="C546" s="46"/>
      <c r="E546" s="20"/>
      <c r="F546" s="20"/>
      <c r="G546" s="20"/>
      <c r="H546" s="20"/>
      <c r="I546" s="20"/>
      <c r="K546" s="20"/>
    </row>
    <row r="547" spans="1:11" outlineLevel="1" x14ac:dyDescent="0.25">
      <c r="A547" s="32"/>
      <c r="B547" s="33"/>
      <c r="C547" s="46"/>
      <c r="E547" s="20"/>
      <c r="F547" s="20"/>
      <c r="G547" s="20"/>
      <c r="H547" s="20"/>
      <c r="I547" s="20"/>
      <c r="K547" s="20"/>
    </row>
    <row r="548" spans="1:11" outlineLevel="1" x14ac:dyDescent="0.25">
      <c r="A548" s="32"/>
      <c r="B548" s="33"/>
      <c r="C548" s="46"/>
      <c r="E548" s="20"/>
      <c r="F548" s="20"/>
      <c r="G548" s="20"/>
      <c r="H548" s="20"/>
      <c r="I548" s="20"/>
      <c r="K548" s="20"/>
    </row>
    <row r="549" spans="1:11" outlineLevel="1" x14ac:dyDescent="0.25">
      <c r="A549" s="32"/>
      <c r="B549" s="33"/>
      <c r="C549" s="46"/>
      <c r="E549" s="20"/>
      <c r="F549" s="20"/>
      <c r="G549" s="20"/>
      <c r="H549" s="20"/>
      <c r="I549" s="20"/>
      <c r="K549" s="20"/>
    </row>
    <row r="550" spans="1:11" outlineLevel="1" x14ac:dyDescent="0.25">
      <c r="A550" s="32"/>
      <c r="B550" s="33"/>
      <c r="C550" s="46"/>
      <c r="E550" s="20"/>
      <c r="F550" s="20"/>
      <c r="G550" s="20"/>
      <c r="H550" s="20"/>
      <c r="I550" s="20"/>
      <c r="K550" s="20"/>
    </row>
    <row r="551" spans="1:11" outlineLevel="1" x14ac:dyDescent="0.25">
      <c r="A551" s="32"/>
      <c r="B551" s="33"/>
      <c r="C551" s="46"/>
      <c r="E551" s="20"/>
      <c r="F551" s="20"/>
      <c r="G551" s="20"/>
      <c r="H551" s="20"/>
      <c r="I551" s="20"/>
      <c r="K551" s="20"/>
    </row>
    <row r="552" spans="1:11" outlineLevel="1" x14ac:dyDescent="0.25">
      <c r="A552" s="32"/>
      <c r="B552" s="33"/>
      <c r="C552" s="46"/>
      <c r="E552" s="20"/>
      <c r="F552" s="20"/>
      <c r="G552" s="20"/>
      <c r="H552" s="20"/>
      <c r="I552" s="20"/>
      <c r="K552" s="20"/>
    </row>
    <row r="553" spans="1:11" outlineLevel="1" x14ac:dyDescent="0.25">
      <c r="A553" s="32"/>
      <c r="B553" s="33"/>
      <c r="C553" s="46"/>
      <c r="E553" s="20"/>
      <c r="F553" s="20"/>
      <c r="G553" s="20"/>
      <c r="H553" s="20"/>
      <c r="I553" s="20"/>
      <c r="K553" s="20"/>
    </row>
    <row r="554" spans="1:11" outlineLevel="1" x14ac:dyDescent="0.25">
      <c r="A554" s="32"/>
      <c r="B554" s="33"/>
      <c r="C554" s="46"/>
      <c r="E554" s="20"/>
      <c r="F554" s="20"/>
      <c r="G554" s="20"/>
      <c r="H554" s="20"/>
      <c r="I554" s="20"/>
      <c r="K554" s="20"/>
    </row>
    <row r="555" spans="1:11" outlineLevel="1" x14ac:dyDescent="0.25">
      <c r="A555" s="32"/>
      <c r="B555" s="33"/>
      <c r="C555" s="46"/>
      <c r="E555" s="20"/>
      <c r="F555" s="20"/>
      <c r="G555" s="20"/>
      <c r="H555" s="20"/>
      <c r="I555" s="20"/>
      <c r="K555" s="20"/>
    </row>
    <row r="556" spans="1:11" outlineLevel="1" x14ac:dyDescent="0.25">
      <c r="A556" s="32"/>
      <c r="B556" s="33"/>
      <c r="C556" s="46"/>
      <c r="E556" s="20"/>
      <c r="F556" s="20"/>
      <c r="G556" s="20"/>
      <c r="H556" s="20"/>
      <c r="I556" s="20"/>
      <c r="K556" s="20"/>
    </row>
    <row r="557" spans="1:11" outlineLevel="1" x14ac:dyDescent="0.25">
      <c r="A557" s="32"/>
      <c r="B557" s="33"/>
      <c r="C557" s="46"/>
      <c r="E557" s="20"/>
      <c r="F557" s="20"/>
      <c r="G557" s="20"/>
      <c r="H557" s="20"/>
      <c r="I557" s="20"/>
      <c r="K557" s="20"/>
    </row>
    <row r="558" spans="1:11" outlineLevel="1" x14ac:dyDescent="0.25">
      <c r="A558" s="32"/>
      <c r="B558" s="33"/>
      <c r="C558" s="46"/>
      <c r="E558" s="20"/>
      <c r="F558" s="20"/>
      <c r="G558" s="20"/>
      <c r="H558" s="20"/>
      <c r="I558" s="20"/>
      <c r="K558" s="20"/>
    </row>
    <row r="559" spans="1:11" outlineLevel="1" x14ac:dyDescent="0.25">
      <c r="A559" s="32"/>
      <c r="B559" s="33"/>
      <c r="C559" s="46"/>
      <c r="E559" s="20"/>
      <c r="F559" s="20"/>
      <c r="G559" s="20"/>
      <c r="H559" s="20"/>
      <c r="I559" s="20"/>
      <c r="K559" s="20"/>
    </row>
    <row r="560" spans="1:11" outlineLevel="1" x14ac:dyDescent="0.25">
      <c r="A560" s="32"/>
      <c r="B560" s="33"/>
      <c r="C560" s="46"/>
      <c r="E560" s="20"/>
      <c r="F560" s="20"/>
      <c r="G560" s="20"/>
      <c r="H560" s="20"/>
      <c r="I560" s="20"/>
      <c r="K560" s="20"/>
    </row>
    <row r="561" spans="1:11" outlineLevel="1" x14ac:dyDescent="0.25">
      <c r="A561" s="32"/>
      <c r="B561" s="33"/>
      <c r="C561" s="46"/>
      <c r="E561" s="20"/>
      <c r="F561" s="20"/>
      <c r="G561" s="20"/>
      <c r="H561" s="20"/>
      <c r="I561" s="20"/>
      <c r="K561" s="20"/>
    </row>
    <row r="562" spans="1:11" outlineLevel="1" x14ac:dyDescent="0.25">
      <c r="A562" s="32"/>
      <c r="B562" s="33"/>
      <c r="C562" s="46"/>
      <c r="E562" s="20"/>
      <c r="F562" s="20"/>
      <c r="G562" s="20"/>
      <c r="H562" s="20"/>
      <c r="I562" s="20"/>
      <c r="K562" s="20"/>
    </row>
    <row r="563" spans="1:11" outlineLevel="1" x14ac:dyDescent="0.25">
      <c r="A563" s="32"/>
      <c r="B563" s="33"/>
      <c r="C563" s="46"/>
      <c r="E563" s="20"/>
      <c r="F563" s="20"/>
      <c r="G563" s="20"/>
      <c r="H563" s="20"/>
      <c r="I563" s="20"/>
      <c r="K563" s="20"/>
    </row>
    <row r="564" spans="1:11" outlineLevel="1" x14ac:dyDescent="0.25">
      <c r="A564" s="32"/>
      <c r="B564" s="33"/>
      <c r="C564" s="46"/>
      <c r="E564" s="20"/>
      <c r="F564" s="20"/>
      <c r="G564" s="20"/>
      <c r="H564" s="20"/>
      <c r="I564" s="20"/>
      <c r="K564" s="20"/>
    </row>
    <row r="565" spans="1:11" outlineLevel="1" x14ac:dyDescent="0.25">
      <c r="A565" s="32"/>
      <c r="B565" s="33"/>
      <c r="C565" s="46"/>
      <c r="E565" s="20"/>
      <c r="F565" s="20"/>
      <c r="G565" s="20"/>
      <c r="H565" s="20"/>
      <c r="I565" s="20"/>
      <c r="K565" s="20"/>
    </row>
    <row r="566" spans="1:11" outlineLevel="1" x14ac:dyDescent="0.25">
      <c r="A566" s="32"/>
      <c r="B566" s="33"/>
      <c r="C566" s="46"/>
      <c r="E566" s="20"/>
      <c r="F566" s="20"/>
      <c r="G566" s="20"/>
      <c r="H566" s="20"/>
      <c r="I566" s="20"/>
      <c r="K566" s="20"/>
    </row>
    <row r="567" spans="1:11" outlineLevel="1" x14ac:dyDescent="0.25">
      <c r="A567" s="32"/>
      <c r="B567" s="33"/>
      <c r="C567" s="46"/>
      <c r="E567" s="20"/>
      <c r="F567" s="20"/>
      <c r="G567" s="20"/>
      <c r="H567" s="20"/>
      <c r="I567" s="20"/>
      <c r="K567" s="20"/>
    </row>
    <row r="568" spans="1:11" outlineLevel="1" x14ac:dyDescent="0.25">
      <c r="A568" s="32"/>
      <c r="B568" s="33"/>
      <c r="C568" s="46"/>
      <c r="E568" s="20"/>
      <c r="F568" s="20"/>
      <c r="G568" s="20"/>
      <c r="H568" s="20"/>
      <c r="I568" s="20"/>
      <c r="K568" s="20"/>
    </row>
    <row r="569" spans="1:11" outlineLevel="1" x14ac:dyDescent="0.25">
      <c r="A569" s="32"/>
      <c r="B569" s="33"/>
      <c r="C569" s="46"/>
      <c r="E569" s="20"/>
      <c r="F569" s="20"/>
      <c r="G569" s="20"/>
      <c r="H569" s="20"/>
      <c r="I569" s="20"/>
      <c r="K569" s="20"/>
    </row>
    <row r="570" spans="1:11" outlineLevel="1" x14ac:dyDescent="0.25">
      <c r="A570" s="32"/>
      <c r="B570" s="33"/>
      <c r="C570" s="46"/>
      <c r="E570" s="20"/>
      <c r="F570" s="20"/>
      <c r="G570" s="20"/>
      <c r="H570" s="20"/>
      <c r="I570" s="20"/>
      <c r="K570" s="20"/>
    </row>
    <row r="571" spans="1:11" outlineLevel="1" x14ac:dyDescent="0.25">
      <c r="A571" s="32"/>
      <c r="B571" s="33"/>
      <c r="C571" s="46"/>
      <c r="E571" s="20"/>
      <c r="F571" s="20"/>
      <c r="G571" s="20"/>
      <c r="H571" s="20"/>
      <c r="I571" s="20"/>
      <c r="K571" s="20"/>
    </row>
    <row r="572" spans="1:11" outlineLevel="1" x14ac:dyDescent="0.25">
      <c r="A572" s="32"/>
      <c r="B572" s="33"/>
      <c r="C572" s="46"/>
      <c r="E572" s="20"/>
      <c r="F572" s="20"/>
      <c r="G572" s="20"/>
      <c r="H572" s="20"/>
      <c r="I572" s="20"/>
      <c r="K572" s="20"/>
    </row>
    <row r="573" spans="1:11" outlineLevel="1" x14ac:dyDescent="0.25">
      <c r="A573" s="32"/>
      <c r="B573" s="33"/>
      <c r="C573" s="46"/>
      <c r="E573" s="20"/>
      <c r="F573" s="20"/>
      <c r="G573" s="20"/>
      <c r="H573" s="20"/>
      <c r="I573" s="20"/>
      <c r="K573" s="20"/>
    </row>
    <row r="574" spans="1:11" outlineLevel="1" x14ac:dyDescent="0.25">
      <c r="A574" s="32"/>
      <c r="B574" s="33"/>
      <c r="C574" s="46"/>
      <c r="E574" s="20"/>
      <c r="F574" s="20"/>
      <c r="G574" s="20"/>
      <c r="H574" s="20"/>
      <c r="I574" s="20"/>
      <c r="K574" s="20"/>
    </row>
    <row r="575" spans="1:11" outlineLevel="1" x14ac:dyDescent="0.25">
      <c r="A575" s="32"/>
      <c r="B575" s="33"/>
      <c r="C575" s="46"/>
      <c r="E575" s="20"/>
      <c r="F575" s="20"/>
      <c r="G575" s="20"/>
      <c r="H575" s="20"/>
      <c r="I575" s="20"/>
      <c r="K575" s="20"/>
    </row>
    <row r="576" spans="1:11" outlineLevel="1" x14ac:dyDescent="0.25">
      <c r="A576" s="32"/>
      <c r="B576" s="33"/>
      <c r="C576" s="46"/>
      <c r="E576" s="20"/>
      <c r="F576" s="20"/>
      <c r="G576" s="20"/>
      <c r="H576" s="20"/>
      <c r="I576" s="20"/>
      <c r="K576" s="20"/>
    </row>
    <row r="577" spans="1:11" outlineLevel="1" x14ac:dyDescent="0.25">
      <c r="A577" s="32"/>
      <c r="B577" s="33"/>
      <c r="C577" s="46"/>
      <c r="E577" s="20"/>
      <c r="F577" s="20"/>
      <c r="G577" s="20"/>
      <c r="H577" s="20"/>
      <c r="I577" s="20"/>
      <c r="K577" s="20"/>
    </row>
    <row r="578" spans="1:11" outlineLevel="1" x14ac:dyDescent="0.25">
      <c r="A578" s="32"/>
      <c r="B578" s="33"/>
      <c r="C578" s="46"/>
      <c r="E578" s="20"/>
      <c r="F578" s="20"/>
      <c r="G578" s="20"/>
      <c r="H578" s="20"/>
      <c r="I578" s="20"/>
      <c r="K578" s="20"/>
    </row>
    <row r="579" spans="1:11" outlineLevel="1" x14ac:dyDescent="0.25">
      <c r="A579" s="32"/>
      <c r="B579" s="33"/>
      <c r="C579" s="46"/>
      <c r="E579" s="20"/>
      <c r="F579" s="20"/>
      <c r="G579" s="20"/>
      <c r="H579" s="20"/>
      <c r="I579" s="20"/>
      <c r="K579" s="20"/>
    </row>
    <row r="580" spans="1:11" outlineLevel="1" x14ac:dyDescent="0.25">
      <c r="A580" s="32"/>
      <c r="B580" s="33"/>
      <c r="C580" s="46"/>
      <c r="E580" s="20"/>
      <c r="F580" s="20"/>
      <c r="G580" s="20"/>
      <c r="H580" s="20"/>
      <c r="I580" s="20"/>
      <c r="K580" s="20"/>
    </row>
    <row r="581" spans="1:11" outlineLevel="1" x14ac:dyDescent="0.25">
      <c r="A581" s="32"/>
      <c r="B581" s="33"/>
      <c r="C581" s="46"/>
      <c r="E581" s="20"/>
      <c r="F581" s="20"/>
      <c r="G581" s="20"/>
      <c r="H581" s="20"/>
      <c r="I581" s="20"/>
      <c r="K581" s="20"/>
    </row>
    <row r="582" spans="1:11" outlineLevel="1" x14ac:dyDescent="0.25">
      <c r="A582" s="32"/>
      <c r="B582" s="33"/>
      <c r="C582" s="46"/>
      <c r="E582" s="20"/>
      <c r="F582" s="20"/>
      <c r="G582" s="20"/>
      <c r="H582" s="20"/>
      <c r="I582" s="20"/>
      <c r="K582" s="20"/>
    </row>
    <row r="583" spans="1:11" outlineLevel="1" x14ac:dyDescent="0.25">
      <c r="A583" s="32"/>
      <c r="B583" s="33"/>
      <c r="C583" s="46"/>
      <c r="E583" s="20"/>
      <c r="F583" s="20"/>
      <c r="G583" s="20"/>
      <c r="H583" s="20"/>
      <c r="I583" s="20"/>
      <c r="K583" s="20"/>
    </row>
    <row r="584" spans="1:11" outlineLevel="1" x14ac:dyDescent="0.25">
      <c r="A584" s="32"/>
      <c r="B584" s="33"/>
      <c r="C584" s="46"/>
      <c r="E584" s="20"/>
      <c r="F584" s="20"/>
      <c r="G584" s="20"/>
      <c r="H584" s="20"/>
      <c r="I584" s="20"/>
      <c r="K584" s="20"/>
    </row>
    <row r="585" spans="1:11" outlineLevel="1" x14ac:dyDescent="0.25">
      <c r="A585" s="32"/>
      <c r="B585" s="33"/>
      <c r="C585" s="46"/>
      <c r="E585" s="20"/>
      <c r="F585" s="20"/>
      <c r="G585" s="20"/>
      <c r="H585" s="20"/>
      <c r="I585" s="20"/>
      <c r="K585" s="20"/>
    </row>
    <row r="586" spans="1:11" outlineLevel="1" x14ac:dyDescent="0.25">
      <c r="A586" s="32"/>
      <c r="B586" s="33"/>
      <c r="C586" s="46"/>
      <c r="E586" s="20"/>
      <c r="F586" s="20"/>
      <c r="G586" s="20"/>
      <c r="H586" s="20"/>
      <c r="I586" s="20"/>
      <c r="K586" s="20"/>
    </row>
    <row r="587" spans="1:11" outlineLevel="1" x14ac:dyDescent="0.25">
      <c r="A587" s="32"/>
      <c r="B587" s="33"/>
      <c r="C587" s="46"/>
      <c r="E587" s="20"/>
      <c r="F587" s="20"/>
      <c r="G587" s="20"/>
      <c r="H587" s="20"/>
      <c r="I587" s="20"/>
      <c r="K587" s="20"/>
    </row>
    <row r="588" spans="1:11" outlineLevel="1" x14ac:dyDescent="0.25">
      <c r="A588" s="32"/>
      <c r="B588" s="33"/>
      <c r="C588" s="46"/>
      <c r="E588" s="20"/>
      <c r="F588" s="20"/>
      <c r="G588" s="20"/>
      <c r="H588" s="20"/>
      <c r="I588" s="20"/>
      <c r="K588" s="20"/>
    </row>
    <row r="589" spans="1:11" outlineLevel="1" x14ac:dyDescent="0.25">
      <c r="A589" s="32"/>
      <c r="B589" s="33"/>
      <c r="C589" s="46"/>
      <c r="E589" s="20"/>
      <c r="F589" s="20"/>
      <c r="G589" s="20"/>
      <c r="H589" s="20"/>
      <c r="I589" s="20"/>
      <c r="K589" s="20"/>
    </row>
    <row r="590" spans="1:11" outlineLevel="1" x14ac:dyDescent="0.25">
      <c r="A590" s="32"/>
      <c r="B590" s="33"/>
      <c r="C590" s="46"/>
      <c r="E590" s="20"/>
      <c r="F590" s="20"/>
      <c r="G590" s="20"/>
      <c r="H590" s="20"/>
      <c r="I590" s="20"/>
      <c r="K590" s="20"/>
    </row>
    <row r="591" spans="1:11" outlineLevel="1" x14ac:dyDescent="0.25">
      <c r="A591" s="32"/>
      <c r="B591" s="33"/>
      <c r="C591" s="46"/>
      <c r="E591" s="20"/>
      <c r="F591" s="20"/>
      <c r="G591" s="20"/>
      <c r="H591" s="20"/>
      <c r="I591" s="20"/>
      <c r="K591" s="20"/>
    </row>
    <row r="592" spans="1:11" outlineLevel="1" x14ac:dyDescent="0.25">
      <c r="A592" s="32"/>
      <c r="B592" s="33"/>
      <c r="C592" s="46"/>
      <c r="E592" s="20"/>
      <c r="F592" s="20"/>
      <c r="G592" s="20"/>
      <c r="H592" s="20"/>
      <c r="I592" s="20"/>
      <c r="K592" s="20"/>
    </row>
    <row r="593" spans="1:11" outlineLevel="1" x14ac:dyDescent="0.25">
      <c r="A593" s="32"/>
      <c r="B593" s="33"/>
      <c r="C593" s="46"/>
      <c r="E593" s="20"/>
      <c r="F593" s="20"/>
      <c r="G593" s="20"/>
      <c r="H593" s="20"/>
      <c r="I593" s="20"/>
      <c r="K593" s="20"/>
    </row>
    <row r="594" spans="1:11" outlineLevel="1" x14ac:dyDescent="0.25">
      <c r="A594" s="32"/>
      <c r="B594" s="33"/>
      <c r="C594" s="46"/>
      <c r="E594" s="20"/>
      <c r="F594" s="20"/>
      <c r="G594" s="20"/>
      <c r="H594" s="20"/>
      <c r="I594" s="20"/>
      <c r="K594" s="20"/>
    </row>
    <row r="595" spans="1:11" outlineLevel="1" x14ac:dyDescent="0.25">
      <c r="A595" s="32"/>
      <c r="B595" s="33"/>
      <c r="C595" s="46"/>
      <c r="E595" s="20"/>
      <c r="F595" s="20"/>
      <c r="G595" s="20"/>
      <c r="H595" s="20"/>
      <c r="I595" s="20"/>
      <c r="K595" s="20"/>
    </row>
    <row r="596" spans="1:11" outlineLevel="1" x14ac:dyDescent="0.25">
      <c r="A596" s="32"/>
      <c r="B596" s="33"/>
      <c r="C596" s="46"/>
      <c r="E596" s="20"/>
      <c r="F596" s="20"/>
      <c r="G596" s="20"/>
      <c r="H596" s="20"/>
      <c r="I596" s="20"/>
      <c r="K596" s="20"/>
    </row>
    <row r="597" spans="1:11" outlineLevel="1" x14ac:dyDescent="0.25">
      <c r="A597" s="32"/>
      <c r="B597" s="33"/>
      <c r="C597" s="46"/>
      <c r="E597" s="20"/>
      <c r="F597" s="20"/>
      <c r="G597" s="20"/>
      <c r="H597" s="20"/>
      <c r="I597" s="20"/>
      <c r="K597" s="20"/>
    </row>
    <row r="598" spans="1:11" outlineLevel="1" x14ac:dyDescent="0.25">
      <c r="A598" s="32"/>
      <c r="B598" s="33"/>
      <c r="C598" s="46"/>
      <c r="E598" s="20"/>
      <c r="F598" s="20"/>
      <c r="G598" s="20"/>
      <c r="H598" s="20"/>
      <c r="I598" s="20"/>
      <c r="K598" s="20"/>
    </row>
    <row r="599" spans="1:11" outlineLevel="1" x14ac:dyDescent="0.25">
      <c r="A599" s="32"/>
      <c r="B599" s="33"/>
      <c r="C599" s="46"/>
      <c r="E599" s="20"/>
      <c r="F599" s="20"/>
      <c r="G599" s="20"/>
      <c r="H599" s="20"/>
      <c r="I599" s="20"/>
      <c r="K599" s="20"/>
    </row>
    <row r="600" spans="1:11" outlineLevel="1" x14ac:dyDescent="0.25">
      <c r="A600" s="32"/>
      <c r="B600" s="33"/>
      <c r="C600" s="46"/>
      <c r="E600" s="20"/>
      <c r="F600" s="20"/>
      <c r="G600" s="20"/>
      <c r="H600" s="20"/>
      <c r="I600" s="20"/>
      <c r="K600" s="20"/>
    </row>
    <row r="601" spans="1:11" outlineLevel="1" x14ac:dyDescent="0.25">
      <c r="A601" s="32"/>
      <c r="B601" s="33"/>
      <c r="C601" s="46"/>
      <c r="E601" s="20"/>
      <c r="F601" s="20"/>
      <c r="G601" s="20"/>
      <c r="H601" s="20"/>
      <c r="I601" s="20"/>
      <c r="K601" s="20"/>
    </row>
    <row r="602" spans="1:11" outlineLevel="1" x14ac:dyDescent="0.25">
      <c r="A602" s="32"/>
      <c r="B602" s="33"/>
      <c r="C602" s="46"/>
      <c r="E602" s="20"/>
      <c r="F602" s="20"/>
      <c r="G602" s="20"/>
      <c r="H602" s="20"/>
      <c r="I602" s="20"/>
      <c r="K602" s="20"/>
    </row>
    <row r="603" spans="1:11" outlineLevel="1" x14ac:dyDescent="0.25">
      <c r="A603" s="32"/>
      <c r="B603" s="33"/>
      <c r="C603" s="46"/>
      <c r="E603" s="20"/>
      <c r="F603" s="20"/>
      <c r="G603" s="20"/>
      <c r="H603" s="20"/>
      <c r="I603" s="20"/>
      <c r="K603" s="20"/>
    </row>
    <row r="604" spans="1:11" outlineLevel="1" x14ac:dyDescent="0.25">
      <c r="A604" s="32"/>
      <c r="B604" s="33"/>
      <c r="C604" s="46"/>
      <c r="E604" s="20"/>
      <c r="F604" s="20"/>
      <c r="G604" s="20"/>
      <c r="H604" s="20"/>
      <c r="I604" s="20"/>
      <c r="K604" s="20"/>
    </row>
    <row r="605" spans="1:11" outlineLevel="1" x14ac:dyDescent="0.25">
      <c r="A605" s="32"/>
      <c r="B605" s="33"/>
      <c r="C605" s="46"/>
      <c r="E605" s="20"/>
      <c r="F605" s="20"/>
      <c r="G605" s="20"/>
      <c r="H605" s="20"/>
      <c r="I605" s="20"/>
      <c r="K605" s="20"/>
    </row>
    <row r="606" spans="1:11" outlineLevel="1" x14ac:dyDescent="0.25">
      <c r="A606" s="32"/>
      <c r="B606" s="33"/>
      <c r="C606" s="46"/>
      <c r="E606" s="20"/>
      <c r="F606" s="20"/>
      <c r="G606" s="20"/>
      <c r="H606" s="20"/>
      <c r="I606" s="20"/>
      <c r="K606" s="20"/>
    </row>
    <row r="607" spans="1:11" outlineLevel="1" x14ac:dyDescent="0.25">
      <c r="A607" s="32"/>
      <c r="B607" s="33"/>
      <c r="C607" s="46"/>
      <c r="E607" s="20"/>
      <c r="F607" s="20"/>
      <c r="G607" s="20"/>
      <c r="H607" s="20"/>
      <c r="I607" s="20"/>
      <c r="K607" s="20"/>
    </row>
    <row r="608" spans="1:11" outlineLevel="1" x14ac:dyDescent="0.25">
      <c r="A608" s="32"/>
      <c r="B608" s="33"/>
      <c r="C608" s="46"/>
      <c r="E608" s="20"/>
      <c r="F608" s="20"/>
      <c r="G608" s="20"/>
      <c r="H608" s="20"/>
      <c r="I608" s="20"/>
      <c r="K608" s="20"/>
    </row>
    <row r="609" spans="1:11" outlineLevel="1" x14ac:dyDescent="0.25">
      <c r="A609" s="32"/>
      <c r="B609" s="33"/>
      <c r="C609" s="46"/>
      <c r="E609" s="20"/>
      <c r="F609" s="20"/>
      <c r="G609" s="20"/>
      <c r="H609" s="20"/>
      <c r="I609" s="20"/>
      <c r="K609" s="20"/>
    </row>
    <row r="610" spans="1:11" outlineLevel="1" x14ac:dyDescent="0.25">
      <c r="A610" s="32"/>
      <c r="B610" s="33"/>
      <c r="C610" s="46"/>
      <c r="E610" s="20"/>
      <c r="F610" s="20"/>
      <c r="G610" s="20"/>
      <c r="H610" s="20"/>
      <c r="I610" s="20"/>
      <c r="K610" s="20"/>
    </row>
    <row r="611" spans="1:11" outlineLevel="1" x14ac:dyDescent="0.25">
      <c r="A611" s="32"/>
      <c r="B611" s="33"/>
      <c r="C611" s="46"/>
      <c r="E611" s="20"/>
      <c r="F611" s="20"/>
      <c r="G611" s="20"/>
      <c r="H611" s="20"/>
      <c r="I611" s="20"/>
      <c r="K611" s="20"/>
    </row>
    <row r="612" spans="1:11" outlineLevel="1" x14ac:dyDescent="0.25">
      <c r="A612" s="32"/>
      <c r="B612" s="33"/>
      <c r="C612" s="46"/>
      <c r="E612" s="20"/>
      <c r="F612" s="20"/>
      <c r="G612" s="20"/>
      <c r="H612" s="20"/>
      <c r="I612" s="20"/>
      <c r="K612" s="20"/>
    </row>
    <row r="613" spans="1:11" outlineLevel="1" x14ac:dyDescent="0.25">
      <c r="A613" s="32"/>
      <c r="B613" s="33"/>
      <c r="C613" s="46"/>
      <c r="E613" s="20"/>
      <c r="F613" s="20"/>
      <c r="G613" s="20"/>
      <c r="H613" s="20"/>
      <c r="I613" s="20"/>
      <c r="K613" s="20"/>
    </row>
    <row r="614" spans="1:11" outlineLevel="1" x14ac:dyDescent="0.25">
      <c r="A614" s="32"/>
      <c r="B614" s="33"/>
      <c r="C614" s="46"/>
      <c r="E614" s="20"/>
      <c r="F614" s="20"/>
      <c r="G614" s="20"/>
      <c r="H614" s="20"/>
      <c r="I614" s="20"/>
      <c r="K614" s="20"/>
    </row>
    <row r="615" spans="1:11" outlineLevel="1" x14ac:dyDescent="0.25">
      <c r="A615" s="32"/>
      <c r="B615" s="33"/>
      <c r="C615" s="46"/>
      <c r="E615" s="20"/>
      <c r="F615" s="20"/>
      <c r="G615" s="20"/>
      <c r="H615" s="20"/>
      <c r="I615" s="20"/>
      <c r="K615" s="20"/>
    </row>
    <row r="616" spans="1:11" outlineLevel="1" x14ac:dyDescent="0.25">
      <c r="A616" s="32"/>
      <c r="B616" s="33"/>
      <c r="C616" s="46"/>
      <c r="E616" s="20"/>
      <c r="F616" s="20"/>
      <c r="G616" s="20"/>
      <c r="H616" s="20"/>
      <c r="I616" s="20"/>
      <c r="K616" s="20"/>
    </row>
    <row r="617" spans="1:11" outlineLevel="1" x14ac:dyDescent="0.25">
      <c r="A617" s="32"/>
      <c r="B617" s="33"/>
      <c r="C617" s="46"/>
      <c r="E617" s="20"/>
      <c r="F617" s="20"/>
      <c r="G617" s="20"/>
      <c r="H617" s="20"/>
      <c r="I617" s="20"/>
      <c r="K617" s="20"/>
    </row>
    <row r="618" spans="1:11" outlineLevel="1" x14ac:dyDescent="0.25">
      <c r="A618" s="32"/>
      <c r="B618" s="33"/>
      <c r="C618" s="46"/>
      <c r="E618" s="20"/>
      <c r="F618" s="20"/>
      <c r="G618" s="20"/>
      <c r="H618" s="20"/>
      <c r="I618" s="20"/>
      <c r="K618" s="20"/>
    </row>
    <row r="619" spans="1:11" outlineLevel="1" x14ac:dyDescent="0.25">
      <c r="A619" s="32"/>
      <c r="B619" s="33"/>
      <c r="C619" s="46"/>
      <c r="E619" s="20"/>
      <c r="F619" s="20"/>
      <c r="G619" s="20"/>
      <c r="H619" s="20"/>
      <c r="I619" s="20"/>
      <c r="K619" s="20"/>
    </row>
    <row r="620" spans="1:11" outlineLevel="1" x14ac:dyDescent="0.25">
      <c r="A620" s="32"/>
      <c r="B620" s="33"/>
      <c r="C620" s="46"/>
      <c r="E620" s="20"/>
      <c r="F620" s="20"/>
      <c r="G620" s="20"/>
      <c r="H620" s="20"/>
      <c r="I620" s="20"/>
      <c r="K620" s="20"/>
    </row>
    <row r="621" spans="1:11" outlineLevel="1" x14ac:dyDescent="0.25">
      <c r="A621" s="32"/>
      <c r="B621" s="33"/>
      <c r="C621" s="46"/>
      <c r="E621" s="20"/>
      <c r="F621" s="20"/>
      <c r="G621" s="20"/>
      <c r="H621" s="20"/>
      <c r="I621" s="20"/>
      <c r="K621" s="20"/>
    </row>
    <row r="622" spans="1:11" outlineLevel="1" x14ac:dyDescent="0.25">
      <c r="A622" s="32"/>
      <c r="B622" s="33"/>
      <c r="C622" s="46"/>
      <c r="E622" s="20"/>
      <c r="F622" s="20"/>
      <c r="G622" s="20"/>
      <c r="H622" s="20"/>
      <c r="I622" s="20"/>
      <c r="K622" s="20"/>
    </row>
    <row r="623" spans="1:11" outlineLevel="1" x14ac:dyDescent="0.25">
      <c r="A623" s="32"/>
      <c r="B623" s="33"/>
      <c r="C623" s="46"/>
      <c r="E623" s="20"/>
      <c r="F623" s="20"/>
      <c r="G623" s="20"/>
      <c r="H623" s="20"/>
      <c r="I623" s="20"/>
      <c r="K623" s="20"/>
    </row>
    <row r="624" spans="1:11" outlineLevel="1" x14ac:dyDescent="0.25">
      <c r="A624" s="32"/>
      <c r="B624" s="33"/>
      <c r="C624" s="46"/>
      <c r="E624" s="20"/>
      <c r="F624" s="20"/>
      <c r="G624" s="20"/>
      <c r="H624" s="20"/>
      <c r="I624" s="20"/>
      <c r="K624" s="20"/>
    </row>
    <row r="625" spans="1:11" outlineLevel="1" x14ac:dyDescent="0.25">
      <c r="A625" s="32"/>
      <c r="B625" s="33"/>
      <c r="C625" s="46"/>
      <c r="E625" s="20"/>
      <c r="F625" s="20"/>
      <c r="G625" s="20"/>
      <c r="H625" s="20"/>
      <c r="I625" s="20"/>
      <c r="K625" s="20"/>
    </row>
    <row r="626" spans="1:11" outlineLevel="1" x14ac:dyDescent="0.25">
      <c r="A626" s="32"/>
      <c r="B626" s="33"/>
      <c r="C626" s="46"/>
      <c r="E626" s="20"/>
      <c r="F626" s="20"/>
      <c r="G626" s="20"/>
      <c r="H626" s="20"/>
      <c r="I626" s="20"/>
      <c r="K626" s="20"/>
    </row>
    <row r="627" spans="1:11" outlineLevel="1" x14ac:dyDescent="0.25">
      <c r="A627" s="32"/>
      <c r="B627" s="33"/>
      <c r="C627" s="46"/>
      <c r="E627" s="20"/>
      <c r="F627" s="20"/>
      <c r="G627" s="20"/>
      <c r="H627" s="20"/>
      <c r="I627" s="20"/>
      <c r="K627" s="20"/>
    </row>
    <row r="628" spans="1:11" outlineLevel="1" x14ac:dyDescent="0.25">
      <c r="A628" s="32"/>
      <c r="B628" s="33"/>
      <c r="C628" s="46"/>
      <c r="E628" s="20"/>
      <c r="F628" s="20"/>
      <c r="G628" s="20"/>
      <c r="H628" s="20"/>
      <c r="I628" s="20"/>
      <c r="K628" s="20"/>
    </row>
    <row r="629" spans="1:11" outlineLevel="1" x14ac:dyDescent="0.25">
      <c r="A629" s="32"/>
      <c r="B629" s="33"/>
      <c r="C629" s="46"/>
      <c r="E629" s="20"/>
      <c r="F629" s="20"/>
      <c r="G629" s="20"/>
      <c r="H629" s="20"/>
      <c r="I629" s="20"/>
      <c r="K629" s="20"/>
    </row>
    <row r="630" spans="1:11" outlineLevel="1" x14ac:dyDescent="0.25">
      <c r="A630" s="32"/>
      <c r="B630" s="33"/>
      <c r="C630" s="46"/>
      <c r="E630" s="20"/>
      <c r="F630" s="20"/>
      <c r="G630" s="20"/>
      <c r="H630" s="20"/>
      <c r="I630" s="20"/>
      <c r="K630" s="20"/>
    </row>
    <row r="631" spans="1:11" outlineLevel="1" x14ac:dyDescent="0.25">
      <c r="A631" s="32"/>
      <c r="B631" s="33"/>
      <c r="C631" s="46"/>
      <c r="E631" s="20"/>
      <c r="F631" s="20"/>
      <c r="G631" s="20"/>
      <c r="H631" s="20"/>
      <c r="I631" s="20"/>
      <c r="K631" s="20"/>
    </row>
    <row r="632" spans="1:11" outlineLevel="1" x14ac:dyDescent="0.25">
      <c r="A632" s="32"/>
      <c r="B632" s="33"/>
      <c r="C632" s="46"/>
      <c r="E632" s="20"/>
      <c r="F632" s="20"/>
      <c r="G632" s="20"/>
      <c r="H632" s="20"/>
      <c r="I632" s="20"/>
      <c r="K632" s="20"/>
    </row>
    <row r="633" spans="1:11" outlineLevel="1" x14ac:dyDescent="0.25">
      <c r="A633" s="32"/>
      <c r="B633" s="33"/>
      <c r="C633" s="46"/>
      <c r="E633" s="20"/>
      <c r="F633" s="20"/>
      <c r="G633" s="20"/>
      <c r="H633" s="20"/>
      <c r="I633" s="20"/>
      <c r="K633" s="20"/>
    </row>
    <row r="634" spans="1:11" outlineLevel="1" x14ac:dyDescent="0.25">
      <c r="A634" s="32"/>
      <c r="B634" s="33"/>
      <c r="C634" s="46"/>
      <c r="E634" s="20"/>
      <c r="F634" s="20"/>
      <c r="G634" s="20"/>
      <c r="H634" s="20"/>
      <c r="I634" s="20"/>
      <c r="K634" s="20"/>
    </row>
    <row r="635" spans="1:11" outlineLevel="1" x14ac:dyDescent="0.25">
      <c r="A635" s="32"/>
      <c r="B635" s="33"/>
      <c r="C635" s="46"/>
      <c r="E635" s="20"/>
      <c r="F635" s="20"/>
      <c r="G635" s="20"/>
      <c r="H635" s="20"/>
      <c r="I635" s="20"/>
      <c r="K635" s="20"/>
    </row>
    <row r="636" spans="1:11" outlineLevel="1" x14ac:dyDescent="0.25">
      <c r="A636" s="32"/>
      <c r="B636" s="33"/>
      <c r="C636" s="46"/>
      <c r="E636" s="20"/>
      <c r="F636" s="20"/>
      <c r="G636" s="20"/>
      <c r="H636" s="20"/>
      <c r="I636" s="20"/>
      <c r="K636" s="20"/>
    </row>
    <row r="637" spans="1:11" outlineLevel="1" x14ac:dyDescent="0.25">
      <c r="A637" s="32"/>
      <c r="B637" s="33"/>
      <c r="C637" s="46"/>
      <c r="E637" s="20"/>
      <c r="F637" s="20"/>
      <c r="G637" s="20"/>
      <c r="H637" s="20"/>
      <c r="I637" s="20"/>
      <c r="K637" s="20"/>
    </row>
    <row r="638" spans="1:11" outlineLevel="1" x14ac:dyDescent="0.25">
      <c r="A638" s="32"/>
      <c r="B638" s="33"/>
      <c r="C638" s="46"/>
      <c r="E638" s="20"/>
      <c r="F638" s="20"/>
      <c r="G638" s="20"/>
      <c r="H638" s="20"/>
      <c r="I638" s="20"/>
      <c r="K638" s="20"/>
    </row>
    <row r="639" spans="1:11" outlineLevel="1" x14ac:dyDescent="0.25">
      <c r="A639" s="32"/>
      <c r="B639" s="33"/>
      <c r="C639" s="46"/>
      <c r="E639" s="20"/>
      <c r="F639" s="20"/>
      <c r="G639" s="20"/>
      <c r="H639" s="20"/>
      <c r="I639" s="20"/>
      <c r="K639" s="20"/>
    </row>
    <row r="640" spans="1:11" outlineLevel="1" x14ac:dyDescent="0.25">
      <c r="A640" s="32"/>
      <c r="B640" s="33"/>
      <c r="C640" s="46"/>
      <c r="E640" s="20"/>
      <c r="F640" s="20"/>
      <c r="G640" s="20"/>
      <c r="H640" s="20"/>
      <c r="I640" s="20"/>
      <c r="K640" s="20"/>
    </row>
    <row r="641" spans="1:11" outlineLevel="1" x14ac:dyDescent="0.25">
      <c r="A641" s="32"/>
      <c r="B641" s="33"/>
      <c r="C641" s="46"/>
      <c r="E641" s="20"/>
      <c r="F641" s="20"/>
      <c r="G641" s="20"/>
      <c r="H641" s="20"/>
      <c r="I641" s="20"/>
      <c r="K641" s="20"/>
    </row>
    <row r="642" spans="1:11" outlineLevel="1" x14ac:dyDescent="0.25">
      <c r="A642" s="32"/>
      <c r="B642" s="33"/>
      <c r="C642" s="46"/>
      <c r="E642" s="20"/>
      <c r="F642" s="20"/>
      <c r="G642" s="20"/>
      <c r="H642" s="20"/>
      <c r="I642" s="20"/>
      <c r="K642" s="20"/>
    </row>
    <row r="643" spans="1:11" outlineLevel="1" x14ac:dyDescent="0.25">
      <c r="A643" s="32"/>
      <c r="B643" s="33"/>
      <c r="C643" s="46"/>
      <c r="E643" s="20"/>
      <c r="F643" s="20"/>
      <c r="G643" s="20"/>
      <c r="H643" s="20"/>
      <c r="I643" s="20"/>
      <c r="K643" s="20"/>
    </row>
    <row r="644" spans="1:11" outlineLevel="1" x14ac:dyDescent="0.25">
      <c r="A644" s="32"/>
      <c r="B644" s="33"/>
      <c r="C644" s="46"/>
      <c r="E644" s="20"/>
      <c r="F644" s="20"/>
      <c r="G644" s="20"/>
      <c r="H644" s="20"/>
      <c r="I644" s="20"/>
      <c r="K644" s="20"/>
    </row>
    <row r="645" spans="1:11" outlineLevel="1" x14ac:dyDescent="0.25">
      <c r="A645" s="32"/>
      <c r="B645" s="33"/>
      <c r="C645" s="46"/>
      <c r="E645" s="20"/>
      <c r="F645" s="20"/>
      <c r="G645" s="20"/>
      <c r="H645" s="20"/>
      <c r="I645" s="20"/>
      <c r="K645" s="20"/>
    </row>
    <row r="646" spans="1:11" outlineLevel="1" x14ac:dyDescent="0.25">
      <c r="A646" s="32"/>
      <c r="B646" s="33"/>
      <c r="C646" s="46"/>
      <c r="E646" s="20"/>
      <c r="F646" s="20"/>
      <c r="G646" s="20"/>
      <c r="H646" s="20"/>
      <c r="I646" s="20"/>
      <c r="K646" s="20"/>
    </row>
    <row r="647" spans="1:11" outlineLevel="1" x14ac:dyDescent="0.25">
      <c r="A647" s="32"/>
      <c r="B647" s="33"/>
      <c r="C647" s="46"/>
      <c r="E647" s="20"/>
      <c r="F647" s="20"/>
      <c r="G647" s="20"/>
      <c r="H647" s="20"/>
      <c r="I647" s="20"/>
      <c r="K647" s="20"/>
    </row>
    <row r="648" spans="1:11" outlineLevel="1" x14ac:dyDescent="0.25">
      <c r="A648" s="32"/>
      <c r="B648" s="33"/>
      <c r="C648" s="46"/>
      <c r="E648" s="20"/>
      <c r="F648" s="20"/>
      <c r="G648" s="20"/>
      <c r="H648" s="20"/>
      <c r="I648" s="20"/>
      <c r="K648" s="20"/>
    </row>
    <row r="649" spans="1:11" outlineLevel="1" x14ac:dyDescent="0.25">
      <c r="A649" s="32"/>
      <c r="B649" s="33"/>
      <c r="C649" s="46"/>
      <c r="E649" s="20"/>
      <c r="F649" s="20"/>
      <c r="G649" s="20"/>
      <c r="H649" s="20"/>
      <c r="I649" s="20"/>
      <c r="K649" s="20"/>
    </row>
    <row r="650" spans="1:11" outlineLevel="1" x14ac:dyDescent="0.25">
      <c r="A650" s="32"/>
      <c r="B650" s="33"/>
      <c r="C650" s="46"/>
      <c r="E650" s="20"/>
      <c r="F650" s="20"/>
      <c r="G650" s="20"/>
      <c r="H650" s="20"/>
      <c r="I650" s="20"/>
      <c r="K650" s="20"/>
    </row>
    <row r="651" spans="1:11" outlineLevel="1" x14ac:dyDescent="0.25">
      <c r="A651" s="32"/>
      <c r="B651" s="33"/>
      <c r="C651" s="46"/>
      <c r="E651" s="20"/>
      <c r="F651" s="20"/>
      <c r="G651" s="20"/>
      <c r="H651" s="20"/>
      <c r="I651" s="20"/>
      <c r="K651" s="20"/>
    </row>
    <row r="652" spans="1:11" outlineLevel="1" x14ac:dyDescent="0.25">
      <c r="A652" s="32"/>
      <c r="B652" s="33"/>
      <c r="C652" s="46"/>
      <c r="E652" s="20"/>
      <c r="F652" s="20"/>
      <c r="G652" s="20"/>
      <c r="H652" s="20"/>
      <c r="I652" s="20"/>
      <c r="K652" s="20"/>
    </row>
    <row r="653" spans="1:11" outlineLevel="1" x14ac:dyDescent="0.25">
      <c r="A653" s="32"/>
      <c r="B653" s="33"/>
      <c r="C653" s="46"/>
      <c r="E653" s="20"/>
      <c r="F653" s="20"/>
      <c r="G653" s="20"/>
      <c r="H653" s="20"/>
      <c r="I653" s="20"/>
      <c r="K653" s="20"/>
    </row>
    <row r="654" spans="1:11" outlineLevel="1" x14ac:dyDescent="0.25">
      <c r="A654" s="32"/>
      <c r="B654" s="33"/>
      <c r="C654" s="46"/>
      <c r="E654" s="20"/>
      <c r="F654" s="20"/>
      <c r="G654" s="20"/>
      <c r="H654" s="20"/>
      <c r="I654" s="20"/>
      <c r="K654" s="20"/>
    </row>
    <row r="655" spans="1:11" outlineLevel="1" x14ac:dyDescent="0.25">
      <c r="A655" s="32"/>
      <c r="B655" s="33"/>
      <c r="C655" s="46"/>
      <c r="E655" s="20"/>
      <c r="F655" s="20"/>
      <c r="G655" s="20"/>
      <c r="H655" s="20"/>
      <c r="I655" s="20"/>
      <c r="K655" s="20"/>
    </row>
    <row r="656" spans="1:11" outlineLevel="1" x14ac:dyDescent="0.25">
      <c r="A656" s="32"/>
      <c r="B656" s="33"/>
      <c r="C656" s="46"/>
      <c r="E656" s="20"/>
      <c r="F656" s="20"/>
      <c r="G656" s="20"/>
      <c r="H656" s="20"/>
      <c r="I656" s="20"/>
      <c r="K656" s="20"/>
    </row>
    <row r="657" spans="1:11" outlineLevel="1" x14ac:dyDescent="0.25">
      <c r="A657" s="32"/>
      <c r="B657" s="33"/>
      <c r="C657" s="46"/>
      <c r="E657" s="20"/>
      <c r="F657" s="20"/>
      <c r="G657" s="20"/>
      <c r="H657" s="20"/>
      <c r="I657" s="20"/>
      <c r="K657" s="20"/>
    </row>
    <row r="658" spans="1:11" outlineLevel="1" x14ac:dyDescent="0.25">
      <c r="A658" s="32"/>
      <c r="B658" s="33"/>
      <c r="C658" s="46"/>
      <c r="E658" s="20"/>
      <c r="F658" s="20"/>
      <c r="G658" s="20"/>
      <c r="H658" s="20"/>
      <c r="I658" s="20"/>
      <c r="K658" s="20"/>
    </row>
    <row r="659" spans="1:11" outlineLevel="1" x14ac:dyDescent="0.25">
      <c r="A659" s="32"/>
      <c r="B659" s="33"/>
      <c r="C659" s="46"/>
      <c r="E659" s="20"/>
      <c r="F659" s="20"/>
      <c r="G659" s="20"/>
      <c r="H659" s="20"/>
      <c r="I659" s="20"/>
      <c r="K659" s="20"/>
    </row>
    <row r="660" spans="1:11" outlineLevel="1" x14ac:dyDescent="0.25">
      <c r="A660" s="32"/>
      <c r="B660" s="33"/>
      <c r="C660" s="46"/>
      <c r="E660" s="20"/>
      <c r="F660" s="20"/>
      <c r="G660" s="20"/>
      <c r="H660" s="20"/>
      <c r="I660" s="20"/>
      <c r="K660" s="20"/>
    </row>
    <row r="661" spans="1:11" outlineLevel="1" x14ac:dyDescent="0.25">
      <c r="A661" s="32"/>
      <c r="B661" s="33"/>
      <c r="C661" s="46"/>
      <c r="E661" s="20"/>
      <c r="F661" s="20"/>
      <c r="G661" s="20"/>
      <c r="H661" s="20"/>
      <c r="I661" s="20"/>
      <c r="K661" s="20"/>
    </row>
    <row r="662" spans="1:11" outlineLevel="1" x14ac:dyDescent="0.25">
      <c r="A662" s="32"/>
      <c r="B662" s="33"/>
      <c r="C662" s="46"/>
      <c r="E662" s="20"/>
      <c r="F662" s="20"/>
      <c r="G662" s="20"/>
      <c r="H662" s="20"/>
      <c r="I662" s="20"/>
      <c r="K662" s="20"/>
    </row>
    <row r="663" spans="1:11" outlineLevel="1" x14ac:dyDescent="0.25">
      <c r="A663" s="32"/>
      <c r="B663" s="33"/>
      <c r="C663" s="46"/>
      <c r="E663" s="20"/>
      <c r="F663" s="20"/>
      <c r="G663" s="20"/>
      <c r="H663" s="20"/>
      <c r="I663" s="20"/>
      <c r="K663" s="20"/>
    </row>
    <row r="664" spans="1:11" outlineLevel="1" x14ac:dyDescent="0.25">
      <c r="A664" s="32"/>
      <c r="B664" s="33"/>
      <c r="C664" s="46"/>
      <c r="E664" s="20"/>
      <c r="F664" s="20"/>
      <c r="G664" s="20"/>
      <c r="H664" s="20"/>
      <c r="I664" s="20"/>
      <c r="K664" s="20"/>
    </row>
    <row r="665" spans="1:11" outlineLevel="1" x14ac:dyDescent="0.25">
      <c r="A665" s="32"/>
      <c r="B665" s="33"/>
      <c r="C665" s="46"/>
      <c r="E665" s="20"/>
      <c r="F665" s="20"/>
      <c r="G665" s="20"/>
      <c r="H665" s="20"/>
      <c r="I665" s="20"/>
      <c r="K665" s="20"/>
    </row>
    <row r="666" spans="1:11" outlineLevel="1" x14ac:dyDescent="0.25">
      <c r="A666" s="32"/>
      <c r="B666" s="33"/>
      <c r="C666" s="46"/>
      <c r="E666" s="20"/>
      <c r="F666" s="20"/>
      <c r="G666" s="20"/>
      <c r="H666" s="20"/>
      <c r="I666" s="20"/>
      <c r="K666" s="20"/>
    </row>
    <row r="667" spans="1:11" outlineLevel="1" x14ac:dyDescent="0.25">
      <c r="A667" s="32"/>
      <c r="B667" s="33"/>
      <c r="C667" s="46"/>
      <c r="E667" s="20"/>
      <c r="F667" s="20"/>
      <c r="G667" s="20"/>
      <c r="H667" s="20"/>
      <c r="I667" s="20"/>
      <c r="K667" s="20"/>
    </row>
    <row r="668" spans="1:11" outlineLevel="1" x14ac:dyDescent="0.25">
      <c r="A668" s="32"/>
      <c r="B668" s="33"/>
      <c r="C668" s="46"/>
      <c r="E668" s="20"/>
      <c r="F668" s="20"/>
      <c r="G668" s="20"/>
      <c r="H668" s="20"/>
      <c r="I668" s="20"/>
      <c r="K668" s="20"/>
    </row>
    <row r="669" spans="1:11" outlineLevel="1" x14ac:dyDescent="0.25">
      <c r="A669" s="32"/>
      <c r="B669" s="33"/>
      <c r="C669" s="46"/>
      <c r="E669" s="20"/>
      <c r="F669" s="20"/>
      <c r="G669" s="20"/>
      <c r="H669" s="20"/>
      <c r="I669" s="20"/>
      <c r="K669" s="20"/>
    </row>
    <row r="670" spans="1:11" outlineLevel="1" x14ac:dyDescent="0.25">
      <c r="A670" s="32"/>
      <c r="B670" s="33"/>
      <c r="C670" s="46"/>
      <c r="E670" s="20"/>
      <c r="F670" s="20"/>
      <c r="G670" s="20"/>
      <c r="H670" s="20"/>
      <c r="I670" s="20"/>
      <c r="K670" s="20"/>
    </row>
    <row r="671" spans="1:11" outlineLevel="1" x14ac:dyDescent="0.25">
      <c r="A671" s="32"/>
      <c r="B671" s="33"/>
      <c r="C671" s="46"/>
      <c r="E671" s="20"/>
      <c r="F671" s="20"/>
      <c r="G671" s="20"/>
      <c r="H671" s="20"/>
      <c r="I671" s="20"/>
      <c r="K671" s="20"/>
    </row>
    <row r="672" spans="1:11" outlineLevel="1" x14ac:dyDescent="0.25">
      <c r="A672" s="32"/>
      <c r="B672" s="33"/>
      <c r="C672" s="46"/>
      <c r="E672" s="20"/>
      <c r="F672" s="20"/>
      <c r="G672" s="20"/>
      <c r="H672" s="20"/>
      <c r="I672" s="20"/>
      <c r="K672" s="20"/>
    </row>
    <row r="673" spans="1:11" outlineLevel="1" x14ac:dyDescent="0.25">
      <c r="A673" s="32"/>
      <c r="B673" s="33"/>
      <c r="C673" s="46"/>
      <c r="E673" s="20"/>
      <c r="F673" s="20"/>
      <c r="G673" s="20"/>
      <c r="H673" s="20"/>
      <c r="I673" s="20"/>
      <c r="K673" s="20"/>
    </row>
    <row r="674" spans="1:11" outlineLevel="1" x14ac:dyDescent="0.25">
      <c r="A674" s="32"/>
      <c r="B674" s="33"/>
      <c r="C674" s="46"/>
      <c r="E674" s="20"/>
      <c r="F674" s="20"/>
      <c r="G674" s="20"/>
      <c r="H674" s="20"/>
      <c r="I674" s="20"/>
      <c r="K674" s="20"/>
    </row>
    <row r="675" spans="1:11" outlineLevel="1" x14ac:dyDescent="0.25">
      <c r="A675" s="32"/>
      <c r="B675" s="33"/>
      <c r="C675" s="46"/>
      <c r="E675" s="20"/>
      <c r="F675" s="20"/>
      <c r="G675" s="20"/>
      <c r="H675" s="20"/>
      <c r="I675" s="20"/>
      <c r="K675" s="20"/>
    </row>
    <row r="676" spans="1:11" outlineLevel="1" x14ac:dyDescent="0.25">
      <c r="A676" s="32"/>
      <c r="B676" s="33"/>
      <c r="C676" s="46"/>
      <c r="E676" s="20"/>
      <c r="F676" s="20"/>
      <c r="G676" s="20"/>
      <c r="H676" s="20"/>
      <c r="I676" s="20"/>
      <c r="K676" s="20"/>
    </row>
    <row r="677" spans="1:11" outlineLevel="1" x14ac:dyDescent="0.25">
      <c r="A677" s="32"/>
      <c r="B677" s="33"/>
      <c r="C677" s="46"/>
      <c r="E677" s="20"/>
      <c r="F677" s="20"/>
      <c r="G677" s="20"/>
      <c r="H677" s="20"/>
      <c r="I677" s="20"/>
      <c r="K677" s="20"/>
    </row>
    <row r="678" spans="1:11" outlineLevel="1" x14ac:dyDescent="0.25">
      <c r="A678" s="32"/>
      <c r="B678" s="33"/>
      <c r="C678" s="46"/>
      <c r="E678" s="20"/>
      <c r="F678" s="20"/>
      <c r="G678" s="20"/>
      <c r="H678" s="20"/>
      <c r="I678" s="20"/>
      <c r="K678" s="20"/>
    </row>
    <row r="679" spans="1:11" outlineLevel="1" x14ac:dyDescent="0.25">
      <c r="A679" s="32"/>
      <c r="B679" s="33"/>
      <c r="C679" s="46"/>
      <c r="E679" s="20"/>
      <c r="F679" s="20"/>
      <c r="G679" s="20"/>
      <c r="H679" s="20"/>
      <c r="I679" s="20"/>
      <c r="K679" s="20"/>
    </row>
    <row r="680" spans="1:11" outlineLevel="1" x14ac:dyDescent="0.25">
      <c r="A680" s="32"/>
      <c r="B680" s="33"/>
      <c r="C680" s="46"/>
      <c r="E680" s="20"/>
      <c r="F680" s="20"/>
      <c r="G680" s="20"/>
      <c r="H680" s="20"/>
      <c r="I680" s="20"/>
      <c r="K680" s="20"/>
    </row>
    <row r="681" spans="1:11" outlineLevel="1" x14ac:dyDescent="0.25">
      <c r="A681" s="32"/>
      <c r="B681" s="33"/>
      <c r="C681" s="46"/>
      <c r="E681" s="20"/>
      <c r="F681" s="20"/>
      <c r="G681" s="20"/>
      <c r="H681" s="20"/>
      <c r="I681" s="20"/>
      <c r="K681" s="20"/>
    </row>
    <row r="682" spans="1:11" outlineLevel="1" x14ac:dyDescent="0.25">
      <c r="A682" s="32"/>
      <c r="B682" s="33"/>
      <c r="C682" s="46"/>
      <c r="E682" s="20"/>
      <c r="F682" s="20"/>
      <c r="G682" s="20"/>
      <c r="H682" s="20"/>
      <c r="I682" s="20"/>
      <c r="K682" s="20"/>
    </row>
    <row r="683" spans="1:11" outlineLevel="1" x14ac:dyDescent="0.25">
      <c r="A683" s="32"/>
      <c r="B683" s="33"/>
      <c r="C683" s="46"/>
      <c r="E683" s="20"/>
      <c r="F683" s="20"/>
      <c r="G683" s="20"/>
      <c r="H683" s="20"/>
      <c r="I683" s="20"/>
      <c r="K683" s="20"/>
    </row>
    <row r="684" spans="1:11" outlineLevel="1" x14ac:dyDescent="0.25">
      <c r="A684" s="32"/>
      <c r="B684" s="33"/>
      <c r="C684" s="46"/>
      <c r="E684" s="20"/>
      <c r="F684" s="20"/>
      <c r="G684" s="20"/>
      <c r="H684" s="20"/>
      <c r="I684" s="20"/>
      <c r="K684" s="20"/>
    </row>
    <row r="685" spans="1:11" outlineLevel="1" x14ac:dyDescent="0.25">
      <c r="A685" s="32"/>
      <c r="B685" s="33"/>
      <c r="C685" s="46"/>
      <c r="E685" s="20"/>
      <c r="F685" s="20"/>
      <c r="G685" s="20"/>
      <c r="H685" s="20"/>
      <c r="I685" s="20"/>
      <c r="K685" s="20"/>
    </row>
    <row r="686" spans="1:11" outlineLevel="1" x14ac:dyDescent="0.25">
      <c r="A686" s="32"/>
      <c r="B686" s="33"/>
      <c r="C686" s="46"/>
      <c r="E686" s="20"/>
      <c r="F686" s="20"/>
      <c r="G686" s="20"/>
      <c r="H686" s="20"/>
      <c r="I686" s="20"/>
      <c r="K686" s="20"/>
    </row>
    <row r="687" spans="1:11" outlineLevel="1" x14ac:dyDescent="0.25">
      <c r="A687" s="32"/>
      <c r="B687" s="33"/>
      <c r="C687" s="46"/>
      <c r="E687" s="20"/>
      <c r="F687" s="20"/>
      <c r="G687" s="20"/>
      <c r="H687" s="20"/>
      <c r="I687" s="20"/>
      <c r="K687" s="20"/>
    </row>
    <row r="688" spans="1:11" outlineLevel="1" x14ac:dyDescent="0.25">
      <c r="A688" s="32"/>
      <c r="B688" s="33"/>
      <c r="C688" s="46"/>
      <c r="E688" s="20"/>
      <c r="F688" s="20"/>
      <c r="G688" s="20"/>
      <c r="H688" s="20"/>
      <c r="I688" s="20"/>
      <c r="K688" s="20"/>
    </row>
    <row r="689" spans="1:11" outlineLevel="1" x14ac:dyDescent="0.25">
      <c r="A689" s="32"/>
      <c r="B689" s="33"/>
      <c r="C689" s="46"/>
      <c r="E689" s="20"/>
      <c r="F689" s="20"/>
      <c r="G689" s="20"/>
      <c r="H689" s="20"/>
      <c r="I689" s="20"/>
      <c r="K689" s="20"/>
    </row>
    <row r="690" spans="1:11" outlineLevel="1" x14ac:dyDescent="0.25">
      <c r="A690" s="32"/>
      <c r="B690" s="33"/>
      <c r="C690" s="46"/>
      <c r="E690" s="20"/>
      <c r="F690" s="20"/>
      <c r="G690" s="20"/>
      <c r="H690" s="20"/>
      <c r="I690" s="20"/>
      <c r="K690" s="20"/>
    </row>
    <row r="691" spans="1:11" outlineLevel="1" x14ac:dyDescent="0.25">
      <c r="A691" s="32"/>
      <c r="B691" s="33"/>
      <c r="C691" s="46"/>
      <c r="E691" s="20"/>
      <c r="F691" s="20"/>
      <c r="G691" s="20"/>
      <c r="H691" s="20"/>
      <c r="I691" s="20"/>
      <c r="K691" s="20"/>
    </row>
    <row r="692" spans="1:11" outlineLevel="1" x14ac:dyDescent="0.25">
      <c r="A692" s="32"/>
      <c r="B692" s="33"/>
      <c r="C692" s="46"/>
      <c r="E692" s="20"/>
      <c r="F692" s="20"/>
      <c r="G692" s="20"/>
      <c r="H692" s="20"/>
      <c r="I692" s="20"/>
      <c r="K692" s="20"/>
    </row>
    <row r="693" spans="1:11" outlineLevel="1" x14ac:dyDescent="0.25">
      <c r="A693" s="32"/>
      <c r="B693" s="33"/>
      <c r="C693" s="46"/>
      <c r="E693" s="20"/>
      <c r="F693" s="20"/>
      <c r="G693" s="20"/>
      <c r="H693" s="20"/>
      <c r="I693" s="20"/>
      <c r="K693" s="20"/>
    </row>
    <row r="694" spans="1:11" outlineLevel="1" x14ac:dyDescent="0.25">
      <c r="A694" s="32"/>
      <c r="B694" s="33"/>
      <c r="C694" s="46"/>
      <c r="E694" s="20"/>
      <c r="F694" s="20"/>
      <c r="G694" s="20"/>
      <c r="H694" s="20"/>
      <c r="I694" s="20"/>
      <c r="K694" s="20"/>
    </row>
    <row r="695" spans="1:11" outlineLevel="1" x14ac:dyDescent="0.25">
      <c r="A695" s="32"/>
      <c r="B695" s="33"/>
      <c r="C695" s="46"/>
      <c r="E695" s="20"/>
      <c r="F695" s="20"/>
      <c r="G695" s="20"/>
      <c r="H695" s="20"/>
      <c r="I695" s="20"/>
      <c r="K695" s="20"/>
    </row>
    <row r="696" spans="1:11" outlineLevel="1" x14ac:dyDescent="0.25">
      <c r="A696" s="32"/>
      <c r="B696" s="33"/>
      <c r="C696" s="46"/>
      <c r="E696" s="20"/>
      <c r="F696" s="20"/>
      <c r="G696" s="20"/>
      <c r="H696" s="20"/>
      <c r="I696" s="20"/>
      <c r="K696" s="20"/>
    </row>
    <row r="697" spans="1:11" outlineLevel="1" x14ac:dyDescent="0.25">
      <c r="A697" s="32"/>
      <c r="B697" s="33"/>
      <c r="C697" s="46"/>
      <c r="E697" s="20"/>
      <c r="F697" s="20"/>
      <c r="G697" s="20"/>
      <c r="H697" s="20"/>
      <c r="I697" s="20"/>
      <c r="K697" s="20"/>
    </row>
    <row r="698" spans="1:11" outlineLevel="1" x14ac:dyDescent="0.25">
      <c r="A698" s="32"/>
      <c r="B698" s="33"/>
      <c r="C698" s="46"/>
      <c r="E698" s="20"/>
      <c r="F698" s="20"/>
      <c r="G698" s="20"/>
      <c r="H698" s="20"/>
      <c r="I698" s="20"/>
      <c r="K698" s="20"/>
    </row>
    <row r="699" spans="1:11" outlineLevel="1" x14ac:dyDescent="0.25">
      <c r="A699" s="32"/>
      <c r="B699" s="33"/>
      <c r="C699" s="46"/>
      <c r="E699" s="20"/>
      <c r="F699" s="20"/>
      <c r="G699" s="20"/>
      <c r="H699" s="20"/>
      <c r="I699" s="20"/>
      <c r="K699" s="20"/>
    </row>
    <row r="700" spans="1:11" outlineLevel="1" x14ac:dyDescent="0.25">
      <c r="A700" s="32"/>
      <c r="B700" s="33"/>
      <c r="C700" s="46"/>
      <c r="E700" s="20"/>
      <c r="F700" s="20"/>
      <c r="G700" s="20"/>
      <c r="H700" s="20"/>
      <c r="I700" s="20"/>
      <c r="K700" s="20"/>
    </row>
    <row r="701" spans="1:11" outlineLevel="1" x14ac:dyDescent="0.25">
      <c r="A701" s="32"/>
      <c r="B701" s="33"/>
      <c r="C701" s="46"/>
      <c r="E701" s="20"/>
      <c r="F701" s="20"/>
      <c r="G701" s="20"/>
      <c r="H701" s="20"/>
      <c r="I701" s="20"/>
      <c r="K701" s="20"/>
    </row>
    <row r="702" spans="1:11" outlineLevel="1" x14ac:dyDescent="0.25">
      <c r="A702" s="32"/>
      <c r="B702" s="33"/>
      <c r="C702" s="46"/>
      <c r="E702" s="20"/>
      <c r="F702" s="20"/>
      <c r="G702" s="20"/>
      <c r="H702" s="20"/>
      <c r="I702" s="20"/>
      <c r="K702" s="20"/>
    </row>
    <row r="703" spans="1:11" outlineLevel="1" x14ac:dyDescent="0.25">
      <c r="A703" s="32"/>
      <c r="B703" s="33"/>
      <c r="C703" s="46"/>
      <c r="E703" s="20"/>
      <c r="F703" s="20"/>
      <c r="G703" s="20"/>
      <c r="H703" s="20"/>
      <c r="I703" s="20"/>
      <c r="K703" s="20"/>
    </row>
    <row r="704" spans="1:11" outlineLevel="1" x14ac:dyDescent="0.25">
      <c r="A704" s="32"/>
      <c r="B704" s="33"/>
      <c r="C704" s="46"/>
      <c r="E704" s="20"/>
      <c r="F704" s="20"/>
      <c r="G704" s="20"/>
      <c r="H704" s="20"/>
      <c r="I704" s="20"/>
      <c r="K704" s="20"/>
    </row>
    <row r="705" spans="1:11" outlineLevel="1" x14ac:dyDescent="0.25">
      <c r="A705" s="32"/>
      <c r="B705" s="33"/>
      <c r="C705" s="46"/>
      <c r="E705" s="20"/>
      <c r="F705" s="20"/>
      <c r="G705" s="20"/>
      <c r="H705" s="20"/>
      <c r="I705" s="20"/>
      <c r="K705" s="20"/>
    </row>
    <row r="706" spans="1:11" outlineLevel="1" x14ac:dyDescent="0.25">
      <c r="A706" s="32"/>
      <c r="B706" s="33"/>
      <c r="C706" s="46"/>
      <c r="E706" s="20"/>
      <c r="F706" s="20"/>
      <c r="G706" s="20"/>
      <c r="H706" s="20"/>
      <c r="I706" s="20"/>
      <c r="K706" s="20"/>
    </row>
    <row r="707" spans="1:11" outlineLevel="1" x14ac:dyDescent="0.25">
      <c r="A707" s="32"/>
      <c r="B707" s="33"/>
      <c r="C707" s="46"/>
      <c r="E707" s="20"/>
      <c r="F707" s="20"/>
      <c r="G707" s="20"/>
      <c r="H707" s="20"/>
      <c r="I707" s="20"/>
      <c r="K707" s="20"/>
    </row>
    <row r="708" spans="1:11" outlineLevel="1" x14ac:dyDescent="0.25">
      <c r="A708" s="32"/>
      <c r="B708" s="33"/>
      <c r="C708" s="46"/>
      <c r="E708" s="20"/>
      <c r="F708" s="20"/>
      <c r="G708" s="20"/>
      <c r="H708" s="20"/>
      <c r="I708" s="20"/>
      <c r="K708" s="20"/>
    </row>
    <row r="709" spans="1:11" outlineLevel="1" x14ac:dyDescent="0.25">
      <c r="A709" s="32"/>
      <c r="B709" s="33"/>
      <c r="C709" s="46"/>
      <c r="E709" s="20"/>
      <c r="F709" s="20"/>
      <c r="G709" s="20"/>
      <c r="H709" s="20"/>
      <c r="I709" s="20"/>
      <c r="K709" s="20"/>
    </row>
    <row r="710" spans="1:11" outlineLevel="1" x14ac:dyDescent="0.25">
      <c r="A710" s="32"/>
      <c r="B710" s="33"/>
      <c r="C710" s="46"/>
      <c r="E710" s="20"/>
      <c r="F710" s="20"/>
      <c r="G710" s="20"/>
      <c r="H710" s="20"/>
      <c r="I710" s="20"/>
      <c r="K710" s="20"/>
    </row>
    <row r="711" spans="1:11" outlineLevel="1" x14ac:dyDescent="0.25">
      <c r="A711" s="32"/>
      <c r="B711" s="33"/>
      <c r="C711" s="46"/>
      <c r="E711" s="20"/>
      <c r="F711" s="20"/>
      <c r="G711" s="20"/>
      <c r="H711" s="20"/>
      <c r="I711" s="20"/>
      <c r="K711" s="20"/>
    </row>
    <row r="712" spans="1:11" outlineLevel="1" x14ac:dyDescent="0.25">
      <c r="A712" s="32"/>
      <c r="B712" s="33"/>
      <c r="C712" s="46"/>
      <c r="E712" s="20"/>
      <c r="F712" s="20"/>
      <c r="G712" s="20"/>
      <c r="H712" s="20"/>
      <c r="I712" s="20"/>
      <c r="K712" s="20"/>
    </row>
    <row r="713" spans="1:11" outlineLevel="1" x14ac:dyDescent="0.25">
      <c r="A713" s="32"/>
      <c r="B713" s="33"/>
      <c r="C713" s="46"/>
      <c r="E713" s="20"/>
      <c r="F713" s="20"/>
      <c r="G713" s="20"/>
      <c r="H713" s="20"/>
      <c r="I713" s="20"/>
      <c r="K713" s="20"/>
    </row>
    <row r="714" spans="1:11" outlineLevel="1" x14ac:dyDescent="0.25">
      <c r="A714" s="32"/>
      <c r="B714" s="33"/>
      <c r="C714" s="46"/>
      <c r="E714" s="20"/>
      <c r="F714" s="20"/>
      <c r="G714" s="20"/>
      <c r="H714" s="20"/>
      <c r="I714" s="20"/>
      <c r="K714" s="20"/>
    </row>
    <row r="715" spans="1:11" outlineLevel="1" x14ac:dyDescent="0.25">
      <c r="A715" s="32"/>
      <c r="B715" s="33"/>
      <c r="C715" s="46"/>
      <c r="E715" s="20"/>
      <c r="F715" s="20"/>
      <c r="G715" s="20"/>
      <c r="H715" s="20"/>
      <c r="I715" s="20"/>
      <c r="K715" s="20"/>
    </row>
    <row r="716" spans="1:11" outlineLevel="1" x14ac:dyDescent="0.25">
      <c r="A716" s="32"/>
      <c r="B716" s="33"/>
      <c r="C716" s="46"/>
      <c r="E716" s="20"/>
      <c r="F716" s="20"/>
      <c r="G716" s="20"/>
      <c r="H716" s="20"/>
      <c r="I716" s="20"/>
      <c r="K716" s="20"/>
    </row>
    <row r="717" spans="1:11" outlineLevel="1" x14ac:dyDescent="0.25">
      <c r="A717" s="32"/>
      <c r="B717" s="33"/>
      <c r="C717" s="46"/>
      <c r="E717" s="20"/>
      <c r="F717" s="20"/>
      <c r="G717" s="20"/>
      <c r="H717" s="20"/>
      <c r="I717" s="20"/>
      <c r="K717" s="20"/>
    </row>
    <row r="718" spans="1:11" outlineLevel="1" x14ac:dyDescent="0.25">
      <c r="A718" s="32"/>
      <c r="B718" s="33"/>
      <c r="C718" s="46"/>
      <c r="E718" s="20"/>
      <c r="F718" s="20"/>
      <c r="G718" s="20"/>
      <c r="H718" s="20"/>
      <c r="I718" s="20"/>
      <c r="K718" s="20"/>
    </row>
    <row r="719" spans="1:11" outlineLevel="1" x14ac:dyDescent="0.25">
      <c r="A719" s="32"/>
      <c r="B719" s="33"/>
      <c r="C719" s="46"/>
      <c r="E719" s="20"/>
      <c r="F719" s="20"/>
      <c r="G719" s="20"/>
      <c r="H719" s="20"/>
      <c r="I719" s="20"/>
      <c r="K719" s="20"/>
    </row>
    <row r="720" spans="1:11" outlineLevel="1" x14ac:dyDescent="0.25">
      <c r="A720" s="32"/>
      <c r="B720" s="33"/>
      <c r="C720" s="46"/>
      <c r="E720" s="20"/>
      <c r="F720" s="20"/>
      <c r="G720" s="20"/>
      <c r="H720" s="20"/>
      <c r="I720" s="20"/>
      <c r="K720" s="20"/>
    </row>
    <row r="721" spans="1:11" outlineLevel="1" x14ac:dyDescent="0.25">
      <c r="A721" s="32"/>
      <c r="B721" s="33"/>
      <c r="C721" s="46"/>
      <c r="E721" s="20"/>
      <c r="F721" s="20"/>
      <c r="G721" s="20"/>
      <c r="H721" s="20"/>
      <c r="I721" s="20"/>
      <c r="K721" s="20"/>
    </row>
    <row r="722" spans="1:11" outlineLevel="1" x14ac:dyDescent="0.25">
      <c r="A722" s="32"/>
      <c r="B722" s="33"/>
      <c r="C722" s="46"/>
      <c r="E722" s="20"/>
      <c r="F722" s="20"/>
      <c r="G722" s="20"/>
      <c r="H722" s="20"/>
      <c r="I722" s="20"/>
      <c r="K722" s="20"/>
    </row>
    <row r="723" spans="1:11" outlineLevel="1" x14ac:dyDescent="0.25">
      <c r="A723" s="32"/>
      <c r="B723" s="33"/>
      <c r="C723" s="46"/>
      <c r="E723" s="20"/>
      <c r="F723" s="20"/>
      <c r="G723" s="20"/>
      <c r="H723" s="20"/>
      <c r="I723" s="20"/>
      <c r="K723" s="20"/>
    </row>
    <row r="724" spans="1:11" outlineLevel="1" x14ac:dyDescent="0.25">
      <c r="A724" s="32"/>
      <c r="B724" s="33"/>
      <c r="C724" s="46"/>
      <c r="E724" s="20"/>
      <c r="F724" s="20"/>
      <c r="G724" s="20"/>
      <c r="H724" s="20"/>
      <c r="I724" s="20"/>
      <c r="K724" s="20"/>
    </row>
    <row r="725" spans="1:11" outlineLevel="1" x14ac:dyDescent="0.25">
      <c r="A725" s="32"/>
      <c r="B725" s="33"/>
      <c r="C725" s="46"/>
      <c r="E725" s="20"/>
      <c r="F725" s="20"/>
      <c r="G725" s="20"/>
      <c r="H725" s="20"/>
      <c r="I725" s="20"/>
      <c r="K725" s="20"/>
    </row>
    <row r="726" spans="1:11" outlineLevel="1" x14ac:dyDescent="0.25">
      <c r="A726" s="32"/>
      <c r="B726" s="33"/>
      <c r="C726" s="46"/>
      <c r="E726" s="20"/>
      <c r="F726" s="20"/>
      <c r="G726" s="20"/>
      <c r="H726" s="20"/>
      <c r="I726" s="20"/>
      <c r="K726" s="20"/>
    </row>
    <row r="727" spans="1:11" outlineLevel="1" x14ac:dyDescent="0.25">
      <c r="A727" s="32"/>
      <c r="B727" s="33"/>
      <c r="C727" s="46"/>
      <c r="E727" s="20"/>
      <c r="F727" s="20"/>
      <c r="G727" s="20"/>
      <c r="H727" s="20"/>
      <c r="I727" s="20"/>
      <c r="K727" s="20"/>
    </row>
    <row r="728" spans="1:11" outlineLevel="1" x14ac:dyDescent="0.25">
      <c r="A728" s="32"/>
      <c r="B728" s="33"/>
      <c r="C728" s="46"/>
      <c r="E728" s="20"/>
      <c r="F728" s="20"/>
      <c r="G728" s="20"/>
      <c r="H728" s="20"/>
      <c r="I728" s="20"/>
      <c r="K728" s="20"/>
    </row>
    <row r="729" spans="1:11" outlineLevel="1" x14ac:dyDescent="0.25">
      <c r="A729" s="32"/>
      <c r="B729" s="33"/>
      <c r="C729" s="46"/>
      <c r="E729" s="20"/>
      <c r="F729" s="20"/>
      <c r="G729" s="20"/>
      <c r="H729" s="20"/>
      <c r="I729" s="20"/>
      <c r="K729" s="20"/>
    </row>
    <row r="730" spans="1:11" outlineLevel="1" x14ac:dyDescent="0.25">
      <c r="A730" s="32"/>
      <c r="B730" s="33"/>
      <c r="C730" s="46"/>
      <c r="E730" s="20"/>
      <c r="F730" s="20"/>
      <c r="G730" s="20"/>
      <c r="H730" s="20"/>
      <c r="I730" s="20"/>
      <c r="K730" s="20"/>
    </row>
    <row r="731" spans="1:11" outlineLevel="1" x14ac:dyDescent="0.25">
      <c r="A731" s="32"/>
      <c r="B731" s="33"/>
      <c r="C731" s="46"/>
      <c r="E731" s="20"/>
      <c r="F731" s="20"/>
      <c r="G731" s="20"/>
      <c r="H731" s="20"/>
      <c r="I731" s="20"/>
      <c r="K731" s="20"/>
    </row>
    <row r="732" spans="1:11" outlineLevel="1" x14ac:dyDescent="0.25">
      <c r="A732" s="32"/>
      <c r="B732" s="33"/>
      <c r="C732" s="46"/>
      <c r="E732" s="20"/>
      <c r="F732" s="20"/>
      <c r="G732" s="20"/>
      <c r="H732" s="20"/>
      <c r="I732" s="20"/>
      <c r="K732" s="20"/>
    </row>
    <row r="733" spans="1:11" outlineLevel="1" x14ac:dyDescent="0.25">
      <c r="A733" s="32"/>
      <c r="B733" s="33"/>
      <c r="C733" s="46"/>
      <c r="E733" s="20"/>
      <c r="F733" s="20"/>
      <c r="G733" s="20"/>
      <c r="H733" s="20"/>
      <c r="I733" s="20"/>
      <c r="K733" s="20"/>
    </row>
    <row r="734" spans="1:11" outlineLevel="1" x14ac:dyDescent="0.25">
      <c r="A734" s="32"/>
      <c r="B734" s="33"/>
      <c r="C734" s="46"/>
      <c r="E734" s="20"/>
      <c r="F734" s="20"/>
      <c r="G734" s="20"/>
      <c r="H734" s="20"/>
      <c r="I734" s="20"/>
      <c r="K734" s="20"/>
    </row>
    <row r="735" spans="1:11" outlineLevel="1" x14ac:dyDescent="0.25">
      <c r="A735" s="32"/>
      <c r="B735" s="33"/>
      <c r="C735" s="46"/>
      <c r="E735" s="20"/>
      <c r="F735" s="20"/>
      <c r="G735" s="20"/>
      <c r="H735" s="20"/>
      <c r="I735" s="20"/>
      <c r="K735" s="20"/>
    </row>
    <row r="736" spans="1:11" outlineLevel="1" x14ac:dyDescent="0.25">
      <c r="A736" s="32"/>
      <c r="B736" s="33"/>
      <c r="C736" s="46"/>
      <c r="E736" s="20"/>
      <c r="F736" s="20"/>
      <c r="G736" s="20"/>
      <c r="H736" s="20"/>
      <c r="I736" s="20"/>
      <c r="K736" s="20"/>
    </row>
    <row r="737" spans="1:11" outlineLevel="1" x14ac:dyDescent="0.25">
      <c r="A737" s="32"/>
      <c r="B737" s="33"/>
      <c r="C737" s="46"/>
      <c r="E737" s="20"/>
      <c r="F737" s="20"/>
      <c r="G737" s="20"/>
      <c r="H737" s="20"/>
      <c r="I737" s="20"/>
      <c r="K737" s="20"/>
    </row>
    <row r="738" spans="1:11" outlineLevel="1" x14ac:dyDescent="0.25">
      <c r="A738" s="32"/>
      <c r="B738" s="33"/>
      <c r="C738" s="46"/>
      <c r="E738" s="20"/>
      <c r="F738" s="20"/>
      <c r="G738" s="20"/>
      <c r="H738" s="20"/>
      <c r="I738" s="20"/>
      <c r="K738" s="20"/>
    </row>
    <row r="739" spans="1:11" outlineLevel="1" x14ac:dyDescent="0.25">
      <c r="A739" s="32"/>
      <c r="B739" s="33"/>
      <c r="C739" s="46"/>
      <c r="E739" s="20"/>
      <c r="F739" s="20"/>
      <c r="G739" s="20"/>
      <c r="H739" s="20"/>
      <c r="I739" s="20"/>
      <c r="K739" s="20"/>
    </row>
    <row r="740" spans="1:11" outlineLevel="1" x14ac:dyDescent="0.25">
      <c r="A740" s="32"/>
      <c r="B740" s="33"/>
      <c r="C740" s="46"/>
      <c r="E740" s="20"/>
      <c r="F740" s="20"/>
      <c r="G740" s="20"/>
      <c r="H740" s="20"/>
      <c r="I740" s="20"/>
      <c r="K740" s="20"/>
    </row>
    <row r="741" spans="1:11" outlineLevel="1" x14ac:dyDescent="0.25">
      <c r="A741" s="32"/>
      <c r="B741" s="33"/>
      <c r="C741" s="46"/>
      <c r="E741" s="20"/>
      <c r="F741" s="20"/>
      <c r="G741" s="20"/>
      <c r="H741" s="20"/>
      <c r="I741" s="20"/>
      <c r="K741" s="20"/>
    </row>
    <row r="742" spans="1:11" outlineLevel="1" x14ac:dyDescent="0.25">
      <c r="A742" s="32"/>
      <c r="B742" s="33"/>
      <c r="C742" s="46"/>
      <c r="E742" s="20"/>
      <c r="F742" s="20"/>
      <c r="G742" s="20"/>
      <c r="H742" s="20"/>
      <c r="I742" s="20"/>
      <c r="K742" s="20"/>
    </row>
    <row r="743" spans="1:11" outlineLevel="1" x14ac:dyDescent="0.25">
      <c r="A743" s="32"/>
      <c r="B743" s="33"/>
      <c r="C743" s="46"/>
      <c r="E743" s="20"/>
      <c r="F743" s="20"/>
      <c r="G743" s="20"/>
      <c r="H743" s="20"/>
      <c r="I743" s="20"/>
      <c r="K743" s="20"/>
    </row>
    <row r="744" spans="1:11" outlineLevel="1" x14ac:dyDescent="0.25">
      <c r="A744" s="32"/>
      <c r="B744" s="33"/>
      <c r="C744" s="46"/>
      <c r="E744" s="20"/>
      <c r="F744" s="20"/>
      <c r="G744" s="20"/>
      <c r="H744" s="20"/>
      <c r="I744" s="20"/>
      <c r="K744" s="20"/>
    </row>
    <row r="745" spans="1:11" outlineLevel="1" x14ac:dyDescent="0.25">
      <c r="A745" s="32"/>
      <c r="B745" s="33"/>
      <c r="C745" s="46"/>
      <c r="E745" s="20"/>
      <c r="F745" s="20"/>
      <c r="G745" s="20"/>
      <c r="H745" s="20"/>
      <c r="I745" s="20"/>
      <c r="K745" s="20"/>
    </row>
    <row r="746" spans="1:11" outlineLevel="1" x14ac:dyDescent="0.25">
      <c r="A746" s="32"/>
      <c r="B746" s="33"/>
      <c r="C746" s="46"/>
      <c r="E746" s="20"/>
      <c r="F746" s="20"/>
      <c r="G746" s="20"/>
      <c r="H746" s="20"/>
      <c r="I746" s="20"/>
      <c r="K746" s="20"/>
    </row>
    <row r="747" spans="1:11" outlineLevel="1" x14ac:dyDescent="0.25">
      <c r="A747" s="32"/>
      <c r="B747" s="33"/>
      <c r="C747" s="46"/>
      <c r="E747" s="20"/>
      <c r="F747" s="20"/>
      <c r="G747" s="20"/>
      <c r="H747" s="20"/>
      <c r="I747" s="20"/>
      <c r="K747" s="20"/>
    </row>
    <row r="748" spans="1:11" outlineLevel="1" x14ac:dyDescent="0.25">
      <c r="A748" s="32"/>
      <c r="B748" s="33"/>
      <c r="C748" s="46"/>
      <c r="E748" s="20"/>
      <c r="F748" s="20"/>
      <c r="G748" s="20"/>
      <c r="H748" s="20"/>
      <c r="I748" s="20"/>
      <c r="K748" s="20"/>
    </row>
    <row r="749" spans="1:11" outlineLevel="1" x14ac:dyDescent="0.25">
      <c r="A749" s="32"/>
      <c r="B749" s="33"/>
      <c r="C749" s="46"/>
      <c r="E749" s="20"/>
      <c r="F749" s="20"/>
      <c r="G749" s="20"/>
      <c r="H749" s="20"/>
      <c r="I749" s="20"/>
      <c r="K749" s="20"/>
    </row>
    <row r="750" spans="1:11" outlineLevel="1" x14ac:dyDescent="0.25">
      <c r="A750" s="32"/>
      <c r="B750" s="33"/>
      <c r="C750" s="46"/>
      <c r="E750" s="20"/>
      <c r="F750" s="20"/>
      <c r="G750" s="20"/>
      <c r="H750" s="20"/>
      <c r="I750" s="20"/>
      <c r="K750" s="20"/>
    </row>
    <row r="751" spans="1:11" outlineLevel="1" x14ac:dyDescent="0.25">
      <c r="A751" s="32"/>
      <c r="B751" s="33"/>
      <c r="C751" s="46"/>
      <c r="E751" s="20"/>
      <c r="F751" s="20"/>
      <c r="G751" s="20"/>
      <c r="H751" s="20"/>
      <c r="I751" s="20"/>
      <c r="K751" s="20"/>
    </row>
    <row r="752" spans="1:11" outlineLevel="1" x14ac:dyDescent="0.25">
      <c r="A752" s="32"/>
      <c r="B752" s="33"/>
      <c r="C752" s="46"/>
      <c r="E752" s="20"/>
      <c r="F752" s="20"/>
      <c r="G752" s="20"/>
      <c r="H752" s="20"/>
      <c r="I752" s="20"/>
      <c r="K752" s="20"/>
    </row>
    <row r="753" spans="1:11" outlineLevel="1" x14ac:dyDescent="0.25">
      <c r="A753" s="32"/>
      <c r="B753" s="33"/>
      <c r="C753" s="46"/>
      <c r="E753" s="20"/>
      <c r="F753" s="20"/>
      <c r="G753" s="20"/>
      <c r="H753" s="20"/>
      <c r="I753" s="20"/>
      <c r="K753" s="20"/>
    </row>
    <row r="754" spans="1:11" outlineLevel="1" x14ac:dyDescent="0.25">
      <c r="A754" s="32"/>
      <c r="B754" s="33"/>
      <c r="C754" s="46"/>
      <c r="E754" s="20"/>
      <c r="F754" s="20"/>
      <c r="G754" s="20"/>
      <c r="H754" s="20"/>
      <c r="I754" s="20"/>
      <c r="K754" s="20"/>
    </row>
    <row r="755" spans="1:11" outlineLevel="1" x14ac:dyDescent="0.25">
      <c r="A755" s="32"/>
      <c r="B755" s="33"/>
      <c r="C755" s="46"/>
      <c r="E755" s="20"/>
      <c r="F755" s="20"/>
      <c r="G755" s="20"/>
      <c r="H755" s="20"/>
      <c r="I755" s="20"/>
      <c r="K755" s="20"/>
    </row>
    <row r="756" spans="1:11" outlineLevel="1" x14ac:dyDescent="0.25">
      <c r="A756" s="32"/>
      <c r="B756" s="33"/>
      <c r="C756" s="46"/>
      <c r="E756" s="20"/>
      <c r="F756" s="20"/>
      <c r="G756" s="20"/>
      <c r="H756" s="20"/>
      <c r="I756" s="20"/>
      <c r="K756" s="20"/>
    </row>
    <row r="757" spans="1:11" outlineLevel="1" x14ac:dyDescent="0.25">
      <c r="A757" s="32"/>
      <c r="B757" s="33"/>
      <c r="C757" s="46"/>
      <c r="E757" s="20"/>
      <c r="F757" s="20"/>
      <c r="G757" s="20"/>
      <c r="H757" s="20"/>
      <c r="I757" s="20"/>
      <c r="K757" s="20"/>
    </row>
    <row r="758" spans="1:11" outlineLevel="1" x14ac:dyDescent="0.25">
      <c r="A758" s="32"/>
      <c r="B758" s="33"/>
      <c r="C758" s="46"/>
      <c r="E758" s="20"/>
      <c r="F758" s="20"/>
      <c r="G758" s="20"/>
      <c r="H758" s="20"/>
      <c r="I758" s="20"/>
      <c r="K758" s="20"/>
    </row>
    <row r="759" spans="1:11" outlineLevel="1" x14ac:dyDescent="0.25">
      <c r="A759" s="32"/>
      <c r="B759" s="33"/>
      <c r="C759" s="46"/>
      <c r="E759" s="20"/>
      <c r="F759" s="20"/>
      <c r="G759" s="20"/>
      <c r="H759" s="20"/>
      <c r="I759" s="20"/>
      <c r="K759" s="20"/>
    </row>
    <row r="760" spans="1:11" outlineLevel="1" x14ac:dyDescent="0.25">
      <c r="A760" s="32"/>
      <c r="B760" s="33"/>
      <c r="C760" s="46"/>
      <c r="E760" s="20"/>
      <c r="F760" s="20"/>
      <c r="G760" s="20"/>
      <c r="H760" s="20"/>
      <c r="I760" s="20"/>
      <c r="K760" s="20"/>
    </row>
    <row r="761" spans="1:11" outlineLevel="1" x14ac:dyDescent="0.25">
      <c r="A761" s="32"/>
      <c r="B761" s="33"/>
      <c r="C761" s="46"/>
      <c r="E761" s="20"/>
      <c r="F761" s="20"/>
      <c r="G761" s="20"/>
      <c r="H761" s="20"/>
      <c r="I761" s="20"/>
      <c r="K761" s="20"/>
    </row>
    <row r="762" spans="1:11" outlineLevel="1" x14ac:dyDescent="0.25">
      <c r="A762" s="32"/>
      <c r="B762" s="33"/>
      <c r="C762" s="46"/>
      <c r="E762" s="20"/>
      <c r="F762" s="20"/>
      <c r="G762" s="20"/>
      <c r="H762" s="20"/>
      <c r="I762" s="20"/>
      <c r="K762" s="20"/>
    </row>
    <row r="763" spans="1:11" outlineLevel="1" x14ac:dyDescent="0.25">
      <c r="A763" s="32"/>
      <c r="B763" s="33"/>
      <c r="C763" s="46"/>
      <c r="E763" s="20"/>
      <c r="F763" s="20"/>
      <c r="G763" s="20"/>
      <c r="H763" s="20"/>
      <c r="I763" s="20"/>
      <c r="K763" s="20"/>
    </row>
    <row r="764" spans="1:11" outlineLevel="1" x14ac:dyDescent="0.25">
      <c r="A764" s="32"/>
      <c r="B764" s="33"/>
      <c r="C764" s="46"/>
      <c r="E764" s="20"/>
      <c r="F764" s="20"/>
      <c r="G764" s="20"/>
      <c r="H764" s="20"/>
      <c r="I764" s="20"/>
      <c r="K764" s="20"/>
    </row>
    <row r="765" spans="1:11" outlineLevel="1" x14ac:dyDescent="0.25">
      <c r="A765" s="32"/>
      <c r="B765" s="33"/>
      <c r="C765" s="46"/>
      <c r="E765" s="20"/>
      <c r="F765" s="20"/>
      <c r="G765" s="20"/>
      <c r="H765" s="20"/>
      <c r="I765" s="20"/>
      <c r="K765" s="20"/>
    </row>
    <row r="766" spans="1:11" outlineLevel="1" x14ac:dyDescent="0.25">
      <c r="A766" s="32"/>
      <c r="B766" s="33"/>
      <c r="C766" s="46"/>
      <c r="E766" s="20"/>
      <c r="F766" s="20"/>
      <c r="G766" s="20"/>
      <c r="H766" s="20"/>
      <c r="I766" s="20"/>
      <c r="K766" s="20"/>
    </row>
    <row r="767" spans="1:11" outlineLevel="1" x14ac:dyDescent="0.25">
      <c r="A767" s="32"/>
      <c r="B767" s="33"/>
      <c r="C767" s="46"/>
      <c r="E767" s="20"/>
      <c r="F767" s="20"/>
      <c r="G767" s="20"/>
      <c r="H767" s="20"/>
      <c r="I767" s="20"/>
      <c r="K767" s="20"/>
    </row>
    <row r="768" spans="1:11" outlineLevel="1" x14ac:dyDescent="0.25">
      <c r="A768" s="32"/>
      <c r="B768" s="33"/>
      <c r="C768" s="46"/>
      <c r="E768" s="20"/>
      <c r="F768" s="20"/>
      <c r="G768" s="20"/>
      <c r="H768" s="20"/>
      <c r="I768" s="20"/>
      <c r="K768" s="20"/>
    </row>
    <row r="769" spans="1:11" outlineLevel="1" x14ac:dyDescent="0.25">
      <c r="A769" s="32"/>
      <c r="B769" s="33"/>
      <c r="C769" s="46"/>
      <c r="E769" s="20"/>
      <c r="F769" s="20"/>
      <c r="G769" s="20"/>
      <c r="H769" s="20"/>
      <c r="I769" s="20"/>
      <c r="K769" s="20"/>
    </row>
    <row r="770" spans="1:11" outlineLevel="1" x14ac:dyDescent="0.25">
      <c r="A770" s="32"/>
      <c r="B770" s="33"/>
      <c r="C770" s="46"/>
      <c r="E770" s="20"/>
      <c r="F770" s="20"/>
      <c r="G770" s="20"/>
      <c r="H770" s="20"/>
      <c r="I770" s="20"/>
      <c r="K770" s="20"/>
    </row>
    <row r="771" spans="1:11" outlineLevel="1" x14ac:dyDescent="0.25">
      <c r="A771" s="32"/>
      <c r="B771" s="33"/>
      <c r="C771" s="46"/>
      <c r="E771" s="20"/>
      <c r="F771" s="20"/>
      <c r="G771" s="20"/>
      <c r="H771" s="20"/>
      <c r="I771" s="20"/>
      <c r="K771" s="20"/>
    </row>
    <row r="772" spans="1:11" outlineLevel="1" x14ac:dyDescent="0.25">
      <c r="A772" s="32"/>
      <c r="B772" s="33"/>
      <c r="C772" s="46"/>
      <c r="E772" s="20"/>
      <c r="F772" s="20"/>
      <c r="G772" s="20"/>
      <c r="H772" s="20"/>
      <c r="I772" s="20"/>
      <c r="K772" s="20"/>
    </row>
    <row r="773" spans="1:11" outlineLevel="1" x14ac:dyDescent="0.25">
      <c r="A773" s="32"/>
      <c r="B773" s="33"/>
      <c r="C773" s="46"/>
      <c r="E773" s="20"/>
      <c r="F773" s="20"/>
      <c r="G773" s="20"/>
      <c r="H773" s="20"/>
      <c r="I773" s="20"/>
      <c r="K773" s="20"/>
    </row>
    <row r="774" spans="1:11" outlineLevel="1" x14ac:dyDescent="0.25">
      <c r="A774" s="32"/>
      <c r="B774" s="33"/>
      <c r="C774" s="46"/>
      <c r="E774" s="20"/>
      <c r="F774" s="20"/>
      <c r="G774" s="20"/>
      <c r="H774" s="20"/>
      <c r="I774" s="20"/>
      <c r="K774" s="20"/>
    </row>
    <row r="775" spans="1:11" outlineLevel="1" x14ac:dyDescent="0.25">
      <c r="A775" s="32"/>
      <c r="B775" s="33"/>
      <c r="C775" s="46"/>
      <c r="E775" s="20"/>
      <c r="F775" s="20"/>
      <c r="G775" s="20"/>
      <c r="H775" s="20"/>
      <c r="I775" s="20"/>
      <c r="K775" s="20"/>
    </row>
    <row r="776" spans="1:11" outlineLevel="1" x14ac:dyDescent="0.25">
      <c r="A776" s="32"/>
      <c r="B776" s="33"/>
      <c r="C776" s="46"/>
      <c r="E776" s="20"/>
      <c r="F776" s="20"/>
      <c r="G776" s="20"/>
      <c r="H776" s="20"/>
      <c r="I776" s="20"/>
      <c r="K776" s="20"/>
    </row>
    <row r="777" spans="1:11" outlineLevel="1" x14ac:dyDescent="0.25">
      <c r="A777" s="32"/>
      <c r="B777" s="33"/>
      <c r="C777" s="46"/>
      <c r="E777" s="20"/>
      <c r="F777" s="20"/>
      <c r="G777" s="20"/>
      <c r="H777" s="20"/>
      <c r="I777" s="20"/>
      <c r="K777" s="20"/>
    </row>
    <row r="778" spans="1:11" outlineLevel="1" x14ac:dyDescent="0.25">
      <c r="A778" s="32"/>
      <c r="B778" s="33"/>
      <c r="C778" s="46"/>
      <c r="E778" s="20"/>
      <c r="F778" s="20"/>
      <c r="G778" s="20"/>
      <c r="H778" s="20"/>
      <c r="I778" s="20"/>
      <c r="K778" s="20"/>
    </row>
    <row r="779" spans="1:11" outlineLevel="1" x14ac:dyDescent="0.25">
      <c r="A779" s="32"/>
      <c r="B779" s="33"/>
      <c r="C779" s="46"/>
      <c r="E779" s="20"/>
      <c r="F779" s="20"/>
      <c r="G779" s="20"/>
      <c r="H779" s="20"/>
      <c r="I779" s="20"/>
      <c r="K779" s="20"/>
    </row>
    <row r="780" spans="1:11" outlineLevel="1" x14ac:dyDescent="0.25">
      <c r="A780" s="32"/>
      <c r="B780" s="33"/>
      <c r="C780" s="46"/>
      <c r="E780" s="20"/>
      <c r="F780" s="20"/>
      <c r="G780" s="20"/>
      <c r="H780" s="20"/>
      <c r="I780" s="20"/>
      <c r="K780" s="20"/>
    </row>
    <row r="781" spans="1:11" outlineLevel="1" x14ac:dyDescent="0.25">
      <c r="A781" s="32"/>
      <c r="B781" s="33"/>
      <c r="C781" s="46"/>
      <c r="E781" s="20"/>
      <c r="F781" s="20"/>
      <c r="G781" s="20"/>
      <c r="H781" s="20"/>
      <c r="I781" s="20"/>
      <c r="K781" s="20"/>
    </row>
    <row r="782" spans="1:11" outlineLevel="1" x14ac:dyDescent="0.25">
      <c r="A782" s="32"/>
      <c r="B782" s="33"/>
      <c r="C782" s="46"/>
      <c r="E782" s="20"/>
      <c r="F782" s="20"/>
      <c r="G782" s="20"/>
      <c r="H782" s="20"/>
      <c r="I782" s="20"/>
      <c r="K782" s="20"/>
    </row>
    <row r="783" spans="1:11" outlineLevel="1" x14ac:dyDescent="0.25">
      <c r="A783" s="32"/>
      <c r="B783" s="33"/>
      <c r="C783" s="46"/>
      <c r="E783" s="20"/>
      <c r="F783" s="20"/>
      <c r="G783" s="20"/>
      <c r="H783" s="20"/>
      <c r="I783" s="20"/>
      <c r="K783" s="20"/>
    </row>
    <row r="784" spans="1:11" outlineLevel="1" x14ac:dyDescent="0.25">
      <c r="A784" s="32"/>
      <c r="B784" s="33"/>
      <c r="C784" s="46"/>
      <c r="E784" s="20"/>
      <c r="F784" s="20"/>
      <c r="G784" s="20"/>
      <c r="H784" s="20"/>
      <c r="I784" s="20"/>
      <c r="K784" s="20"/>
    </row>
    <row r="785" spans="1:11" outlineLevel="1" x14ac:dyDescent="0.25">
      <c r="A785" s="32"/>
      <c r="B785" s="33"/>
      <c r="C785" s="46"/>
      <c r="E785" s="20"/>
      <c r="F785" s="20"/>
      <c r="G785" s="20"/>
      <c r="H785" s="20"/>
      <c r="I785" s="20"/>
      <c r="K785" s="20"/>
    </row>
    <row r="786" spans="1:11" outlineLevel="1" x14ac:dyDescent="0.25">
      <c r="A786" s="32"/>
      <c r="B786" s="33"/>
      <c r="C786" s="46"/>
      <c r="E786" s="20"/>
      <c r="F786" s="20"/>
      <c r="G786" s="20"/>
      <c r="H786" s="20"/>
      <c r="I786" s="20"/>
      <c r="K786" s="20"/>
    </row>
    <row r="787" spans="1:11" outlineLevel="1" x14ac:dyDescent="0.25">
      <c r="A787" s="32"/>
      <c r="B787" s="33"/>
      <c r="C787" s="46"/>
      <c r="E787" s="20"/>
      <c r="F787" s="20"/>
      <c r="G787" s="20"/>
      <c r="H787" s="20"/>
      <c r="I787" s="20"/>
      <c r="K787" s="20"/>
    </row>
    <row r="788" spans="1:11" outlineLevel="1" x14ac:dyDescent="0.25">
      <c r="A788" s="32"/>
      <c r="B788" s="33"/>
      <c r="C788" s="46"/>
      <c r="E788" s="20"/>
      <c r="F788" s="20"/>
      <c r="G788" s="20"/>
      <c r="H788" s="20"/>
      <c r="I788" s="20"/>
      <c r="K788" s="20"/>
    </row>
    <row r="789" spans="1:11" outlineLevel="1" x14ac:dyDescent="0.25">
      <c r="A789" s="32"/>
      <c r="B789" s="33"/>
      <c r="C789" s="46"/>
      <c r="E789" s="20"/>
      <c r="F789" s="20"/>
      <c r="G789" s="20"/>
      <c r="H789" s="20"/>
      <c r="I789" s="20"/>
      <c r="K789" s="20"/>
    </row>
    <row r="790" spans="1:11" outlineLevel="1" x14ac:dyDescent="0.25">
      <c r="A790" s="32"/>
      <c r="B790" s="33"/>
      <c r="C790" s="46"/>
      <c r="E790" s="20"/>
      <c r="F790" s="20"/>
      <c r="G790" s="20"/>
      <c r="H790" s="20"/>
      <c r="I790" s="20"/>
      <c r="K790" s="20"/>
    </row>
    <row r="791" spans="1:11" outlineLevel="1" x14ac:dyDescent="0.25">
      <c r="A791" s="32"/>
      <c r="B791" s="33"/>
      <c r="C791" s="46"/>
      <c r="E791" s="20"/>
      <c r="F791" s="20"/>
      <c r="G791" s="20"/>
      <c r="H791" s="20"/>
      <c r="I791" s="20"/>
      <c r="K791" s="20"/>
    </row>
    <row r="792" spans="1:11" outlineLevel="1" x14ac:dyDescent="0.25">
      <c r="A792" s="32"/>
      <c r="B792" s="33"/>
      <c r="C792" s="46"/>
      <c r="E792" s="20"/>
      <c r="F792" s="20"/>
      <c r="G792" s="20"/>
      <c r="H792" s="20"/>
      <c r="I792" s="20"/>
      <c r="K792" s="20"/>
    </row>
    <row r="793" spans="1:11" outlineLevel="1" x14ac:dyDescent="0.25">
      <c r="A793" s="32"/>
      <c r="B793" s="33"/>
      <c r="C793" s="46"/>
      <c r="E793" s="20"/>
      <c r="F793" s="20"/>
      <c r="G793" s="20"/>
      <c r="H793" s="20"/>
      <c r="I793" s="20"/>
      <c r="K793" s="20"/>
    </row>
    <row r="794" spans="1:11" outlineLevel="1" x14ac:dyDescent="0.25">
      <c r="A794" s="32"/>
      <c r="B794" s="33"/>
      <c r="C794" s="46"/>
      <c r="E794" s="20"/>
      <c r="F794" s="20"/>
      <c r="G794" s="20"/>
      <c r="H794" s="20"/>
      <c r="I794" s="20"/>
      <c r="K794" s="20"/>
    </row>
    <row r="795" spans="1:11" outlineLevel="1" x14ac:dyDescent="0.25">
      <c r="A795" s="32"/>
      <c r="B795" s="33"/>
      <c r="C795" s="46"/>
      <c r="E795" s="20"/>
      <c r="F795" s="20"/>
      <c r="G795" s="20"/>
      <c r="H795" s="20"/>
      <c r="I795" s="20"/>
      <c r="K795" s="20"/>
    </row>
    <row r="796" spans="1:11" outlineLevel="1" x14ac:dyDescent="0.25">
      <c r="A796" s="32"/>
      <c r="B796" s="33"/>
      <c r="C796" s="46"/>
      <c r="E796" s="20"/>
      <c r="F796" s="20"/>
      <c r="G796" s="20"/>
      <c r="H796" s="20"/>
      <c r="I796" s="20"/>
      <c r="K796" s="20"/>
    </row>
    <row r="797" spans="1:11" outlineLevel="1" x14ac:dyDescent="0.25">
      <c r="A797" s="32"/>
      <c r="B797" s="33"/>
      <c r="C797" s="46"/>
      <c r="E797" s="20"/>
      <c r="F797" s="20"/>
      <c r="G797" s="20"/>
      <c r="H797" s="20"/>
      <c r="I797" s="20"/>
      <c r="K797" s="20"/>
    </row>
    <row r="798" spans="1:11" outlineLevel="1" x14ac:dyDescent="0.25">
      <c r="A798" s="32"/>
      <c r="B798" s="33"/>
      <c r="C798" s="46"/>
      <c r="E798" s="20"/>
      <c r="F798" s="20"/>
      <c r="G798" s="20"/>
      <c r="H798" s="20"/>
      <c r="I798" s="20"/>
      <c r="K798" s="20"/>
    </row>
    <row r="799" spans="1:11" outlineLevel="1" x14ac:dyDescent="0.25">
      <c r="A799" s="32"/>
      <c r="B799" s="33"/>
      <c r="C799" s="46"/>
      <c r="E799" s="20"/>
      <c r="F799" s="20"/>
      <c r="G799" s="20"/>
      <c r="H799" s="20"/>
      <c r="I799" s="20"/>
      <c r="K799" s="20"/>
    </row>
    <row r="800" spans="1:11" outlineLevel="1" x14ac:dyDescent="0.25">
      <c r="A800" s="32"/>
      <c r="B800" s="33"/>
      <c r="C800" s="46"/>
      <c r="E800" s="20"/>
      <c r="F800" s="20"/>
      <c r="G800" s="20"/>
      <c r="H800" s="20"/>
      <c r="I800" s="20"/>
      <c r="K800" s="20"/>
    </row>
    <row r="801" spans="1:11" outlineLevel="1" x14ac:dyDescent="0.25">
      <c r="A801" s="32"/>
      <c r="B801" s="33"/>
      <c r="C801" s="46"/>
      <c r="E801" s="20"/>
      <c r="F801" s="20"/>
      <c r="G801" s="20"/>
      <c r="H801" s="20"/>
      <c r="I801" s="20"/>
      <c r="K801" s="20"/>
    </row>
    <row r="802" spans="1:11" outlineLevel="1" x14ac:dyDescent="0.25">
      <c r="A802" s="32"/>
      <c r="B802" s="33"/>
      <c r="C802" s="46"/>
      <c r="E802" s="20"/>
      <c r="F802" s="20"/>
      <c r="G802" s="20"/>
      <c r="H802" s="20"/>
      <c r="I802" s="20"/>
      <c r="K802" s="20"/>
    </row>
    <row r="803" spans="1:11" outlineLevel="1" x14ac:dyDescent="0.25">
      <c r="A803" s="32"/>
      <c r="B803" s="33"/>
      <c r="C803" s="46"/>
      <c r="E803" s="20"/>
      <c r="F803" s="20"/>
      <c r="G803" s="20"/>
      <c r="H803" s="20"/>
      <c r="I803" s="20"/>
      <c r="K803" s="20"/>
    </row>
    <row r="804" spans="1:11" outlineLevel="1" x14ac:dyDescent="0.25">
      <c r="A804" s="32"/>
      <c r="B804" s="33"/>
      <c r="C804" s="46"/>
      <c r="E804" s="20"/>
      <c r="F804" s="20"/>
      <c r="G804" s="20"/>
      <c r="H804" s="20"/>
      <c r="I804" s="20"/>
      <c r="K804" s="20"/>
    </row>
    <row r="805" spans="1:11" outlineLevel="1" x14ac:dyDescent="0.25">
      <c r="A805" s="32"/>
      <c r="B805" s="33"/>
      <c r="C805" s="46"/>
      <c r="E805" s="20"/>
      <c r="F805" s="20"/>
      <c r="G805" s="20"/>
      <c r="H805" s="20"/>
      <c r="I805" s="20"/>
      <c r="K805" s="20"/>
    </row>
    <row r="806" spans="1:11" outlineLevel="1" x14ac:dyDescent="0.25">
      <c r="A806" s="32"/>
      <c r="B806" s="33"/>
      <c r="C806" s="46"/>
      <c r="E806" s="20"/>
      <c r="F806" s="20"/>
      <c r="G806" s="20"/>
      <c r="H806" s="20"/>
      <c r="I806" s="20"/>
      <c r="K806" s="20"/>
    </row>
    <row r="807" spans="1:11" outlineLevel="1" x14ac:dyDescent="0.25">
      <c r="A807" s="32"/>
      <c r="B807" s="33"/>
      <c r="C807" s="46"/>
      <c r="E807" s="20"/>
      <c r="F807" s="20"/>
      <c r="G807" s="20"/>
      <c r="H807" s="20"/>
      <c r="I807" s="20"/>
      <c r="K807" s="20"/>
    </row>
    <row r="808" spans="1:11" outlineLevel="1" x14ac:dyDescent="0.25">
      <c r="A808" s="32"/>
      <c r="B808" s="33"/>
      <c r="C808" s="46"/>
      <c r="E808" s="20"/>
      <c r="F808" s="20"/>
      <c r="G808" s="20"/>
      <c r="H808" s="20"/>
      <c r="I808" s="20"/>
      <c r="K808" s="20"/>
    </row>
    <row r="809" spans="1:11" outlineLevel="1" x14ac:dyDescent="0.25">
      <c r="A809" s="32"/>
      <c r="B809" s="33"/>
      <c r="C809" s="46"/>
      <c r="E809" s="20"/>
      <c r="F809" s="20"/>
      <c r="G809" s="20"/>
      <c r="H809" s="20"/>
      <c r="I809" s="20"/>
      <c r="K809" s="20"/>
    </row>
    <row r="810" spans="1:11" outlineLevel="1" x14ac:dyDescent="0.25">
      <c r="A810" s="32"/>
      <c r="B810" s="33"/>
      <c r="C810" s="46"/>
      <c r="E810" s="20"/>
      <c r="F810" s="20"/>
      <c r="G810" s="20"/>
      <c r="H810" s="20"/>
      <c r="I810" s="20"/>
      <c r="K810" s="20"/>
    </row>
    <row r="811" spans="1:11" outlineLevel="1" x14ac:dyDescent="0.25">
      <c r="A811" s="32"/>
      <c r="B811" s="33"/>
      <c r="C811" s="46"/>
      <c r="E811" s="20"/>
      <c r="F811" s="20"/>
      <c r="G811" s="20"/>
      <c r="H811" s="20"/>
      <c r="I811" s="20"/>
      <c r="K811" s="20"/>
    </row>
    <row r="812" spans="1:11" outlineLevel="1" x14ac:dyDescent="0.25">
      <c r="A812" s="32"/>
      <c r="B812" s="33"/>
      <c r="C812" s="46"/>
      <c r="E812" s="20"/>
      <c r="F812" s="20"/>
      <c r="G812" s="20"/>
      <c r="H812" s="20"/>
      <c r="I812" s="20"/>
      <c r="K812" s="20"/>
    </row>
    <row r="813" spans="1:11" outlineLevel="1" x14ac:dyDescent="0.25">
      <c r="A813" s="32"/>
      <c r="B813" s="33"/>
      <c r="C813" s="46"/>
      <c r="E813" s="20"/>
      <c r="F813" s="20"/>
      <c r="G813" s="20"/>
      <c r="H813" s="20"/>
      <c r="I813" s="20"/>
      <c r="K813" s="20"/>
    </row>
    <row r="814" spans="1:11" outlineLevel="1" x14ac:dyDescent="0.25">
      <c r="A814" s="32"/>
      <c r="B814" s="33"/>
      <c r="C814" s="46"/>
      <c r="E814" s="20"/>
      <c r="F814" s="20"/>
      <c r="G814" s="20"/>
      <c r="H814" s="20"/>
      <c r="I814" s="20"/>
      <c r="K814" s="20"/>
    </row>
    <row r="815" spans="1:11" outlineLevel="1" x14ac:dyDescent="0.25">
      <c r="A815" s="32"/>
      <c r="B815" s="33"/>
      <c r="C815" s="46"/>
      <c r="E815" s="20"/>
      <c r="F815" s="20"/>
      <c r="G815" s="20"/>
      <c r="H815" s="20"/>
      <c r="I815" s="20"/>
      <c r="K815" s="20"/>
    </row>
    <row r="816" spans="1:11" outlineLevel="1" x14ac:dyDescent="0.25">
      <c r="A816" s="32"/>
      <c r="B816" s="33"/>
      <c r="C816" s="46"/>
      <c r="E816" s="20"/>
      <c r="F816" s="20"/>
      <c r="G816" s="20"/>
      <c r="H816" s="20"/>
      <c r="I816" s="20"/>
      <c r="K816" s="20"/>
    </row>
    <row r="817" spans="1:11" outlineLevel="1" x14ac:dyDescent="0.25">
      <c r="A817" s="32"/>
      <c r="B817" s="33"/>
      <c r="C817" s="46"/>
      <c r="E817" s="20"/>
      <c r="F817" s="20"/>
      <c r="G817" s="20"/>
      <c r="H817" s="20"/>
      <c r="I817" s="20"/>
      <c r="K817" s="20"/>
    </row>
    <row r="818" spans="1:11" outlineLevel="1" x14ac:dyDescent="0.25">
      <c r="A818" s="32"/>
      <c r="B818" s="33"/>
      <c r="C818" s="46"/>
      <c r="E818" s="20"/>
      <c r="F818" s="20"/>
      <c r="G818" s="20"/>
      <c r="H818" s="20"/>
      <c r="I818" s="20"/>
      <c r="K818" s="20"/>
    </row>
    <row r="819" spans="1:11" outlineLevel="1" x14ac:dyDescent="0.25">
      <c r="A819" s="32"/>
      <c r="B819" s="33"/>
      <c r="C819" s="46"/>
      <c r="E819" s="20"/>
      <c r="F819" s="20"/>
      <c r="G819" s="20"/>
      <c r="H819" s="20"/>
      <c r="I819" s="20"/>
      <c r="K819" s="20"/>
    </row>
    <row r="820" spans="1:11" outlineLevel="1" x14ac:dyDescent="0.25">
      <c r="A820" s="32"/>
      <c r="B820" s="33"/>
      <c r="C820" s="46"/>
      <c r="E820" s="20"/>
      <c r="F820" s="20"/>
      <c r="G820" s="20"/>
      <c r="H820" s="20"/>
      <c r="I820" s="20"/>
      <c r="K820" s="20"/>
    </row>
    <row r="821" spans="1:11" outlineLevel="1" x14ac:dyDescent="0.25">
      <c r="A821" s="32"/>
      <c r="B821" s="33"/>
      <c r="C821" s="46"/>
      <c r="E821" s="20"/>
      <c r="F821" s="20"/>
      <c r="G821" s="20"/>
      <c r="H821" s="20"/>
      <c r="I821" s="20"/>
      <c r="K821" s="20"/>
    </row>
    <row r="822" spans="1:11" outlineLevel="1" x14ac:dyDescent="0.25">
      <c r="A822" s="32"/>
      <c r="B822" s="33"/>
      <c r="C822" s="46"/>
      <c r="E822" s="20"/>
      <c r="F822" s="20"/>
      <c r="G822" s="20"/>
      <c r="H822" s="20"/>
      <c r="I822" s="20"/>
      <c r="K822" s="20"/>
    </row>
    <row r="823" spans="1:11" outlineLevel="1" x14ac:dyDescent="0.25">
      <c r="A823" s="32"/>
      <c r="B823" s="33"/>
      <c r="C823" s="46"/>
      <c r="E823" s="20"/>
      <c r="F823" s="20"/>
      <c r="G823" s="20"/>
      <c r="H823" s="20"/>
      <c r="I823" s="20"/>
      <c r="K823" s="20"/>
    </row>
    <row r="824" spans="1:11" outlineLevel="1" x14ac:dyDescent="0.25">
      <c r="A824" s="32"/>
      <c r="B824" s="33"/>
      <c r="C824" s="46"/>
      <c r="E824" s="20"/>
      <c r="F824" s="20"/>
      <c r="G824" s="20"/>
      <c r="H824" s="20"/>
      <c r="I824" s="20"/>
      <c r="K824" s="20"/>
    </row>
    <row r="825" spans="1:11" outlineLevel="1" x14ac:dyDescent="0.25">
      <c r="A825" s="32"/>
      <c r="B825" s="33"/>
      <c r="C825" s="46"/>
      <c r="E825" s="20"/>
      <c r="F825" s="20"/>
      <c r="G825" s="20"/>
      <c r="H825" s="20"/>
      <c r="I825" s="20"/>
      <c r="K825" s="20"/>
    </row>
    <row r="826" spans="1:11" outlineLevel="1" x14ac:dyDescent="0.25">
      <c r="A826" s="32"/>
      <c r="B826" s="33"/>
      <c r="C826" s="46"/>
      <c r="E826" s="20"/>
      <c r="F826" s="20"/>
      <c r="G826" s="20"/>
      <c r="H826" s="20"/>
      <c r="I826" s="20"/>
      <c r="K826" s="20"/>
    </row>
    <row r="827" spans="1:11" outlineLevel="1" x14ac:dyDescent="0.25">
      <c r="A827" s="32"/>
      <c r="B827" s="33"/>
      <c r="C827" s="46"/>
      <c r="E827" s="20"/>
      <c r="F827" s="20"/>
      <c r="G827" s="20"/>
      <c r="H827" s="20"/>
      <c r="I827" s="20"/>
      <c r="K827" s="20"/>
    </row>
    <row r="828" spans="1:11" outlineLevel="1" x14ac:dyDescent="0.25">
      <c r="A828" s="32"/>
      <c r="B828" s="33"/>
      <c r="C828" s="46"/>
      <c r="E828" s="20"/>
      <c r="F828" s="20"/>
      <c r="G828" s="20"/>
      <c r="H828" s="20"/>
      <c r="I828" s="20"/>
      <c r="K828" s="20"/>
    </row>
    <row r="829" spans="1:11" outlineLevel="1" x14ac:dyDescent="0.25">
      <c r="A829" s="32"/>
      <c r="B829" s="33"/>
      <c r="C829" s="46"/>
      <c r="E829" s="20"/>
      <c r="F829" s="20"/>
      <c r="G829" s="20"/>
      <c r="H829" s="20"/>
      <c r="I829" s="20"/>
      <c r="K829" s="20"/>
    </row>
    <row r="830" spans="1:11" outlineLevel="1" x14ac:dyDescent="0.25">
      <c r="A830" s="32"/>
      <c r="B830" s="33"/>
      <c r="C830" s="46"/>
      <c r="E830" s="20"/>
      <c r="F830" s="20"/>
      <c r="G830" s="20"/>
      <c r="H830" s="20"/>
      <c r="I830" s="20"/>
      <c r="K830" s="20"/>
    </row>
    <row r="831" spans="1:11" outlineLevel="1" x14ac:dyDescent="0.25">
      <c r="A831" s="32"/>
      <c r="B831" s="33"/>
      <c r="C831" s="46"/>
      <c r="E831" s="20"/>
      <c r="F831" s="20"/>
      <c r="G831" s="20"/>
      <c r="H831" s="20"/>
      <c r="I831" s="20"/>
      <c r="K831" s="20"/>
    </row>
    <row r="832" spans="1:11" outlineLevel="1" x14ac:dyDescent="0.25">
      <c r="A832" s="32"/>
      <c r="B832" s="33"/>
      <c r="C832" s="46"/>
      <c r="E832" s="20"/>
      <c r="F832" s="20"/>
      <c r="G832" s="20"/>
      <c r="H832" s="20"/>
      <c r="I832" s="20"/>
      <c r="K832" s="20"/>
    </row>
    <row r="833" spans="1:11" outlineLevel="1" x14ac:dyDescent="0.25">
      <c r="A833" s="32"/>
      <c r="B833" s="33"/>
      <c r="C833" s="46"/>
      <c r="E833" s="20"/>
      <c r="F833" s="20"/>
      <c r="G833" s="20"/>
      <c r="H833" s="20"/>
      <c r="I833" s="20"/>
      <c r="K833" s="20"/>
    </row>
    <row r="834" spans="1:11" outlineLevel="1" x14ac:dyDescent="0.25">
      <c r="A834" s="32"/>
      <c r="B834" s="33"/>
      <c r="C834" s="46"/>
      <c r="E834" s="20"/>
      <c r="F834" s="20"/>
      <c r="G834" s="20"/>
      <c r="H834" s="20"/>
      <c r="I834" s="20"/>
      <c r="K834" s="20"/>
    </row>
    <row r="835" spans="1:11" outlineLevel="1" x14ac:dyDescent="0.25">
      <c r="A835" s="32"/>
      <c r="B835" s="33"/>
      <c r="C835" s="46"/>
      <c r="E835" s="20"/>
      <c r="F835" s="20"/>
      <c r="G835" s="20"/>
      <c r="H835" s="20"/>
      <c r="I835" s="20"/>
      <c r="K835" s="20"/>
    </row>
    <row r="836" spans="1:11" outlineLevel="1" x14ac:dyDescent="0.25">
      <c r="A836" s="32"/>
      <c r="B836" s="33"/>
      <c r="C836" s="46"/>
      <c r="E836" s="20"/>
      <c r="F836" s="20"/>
      <c r="G836" s="20"/>
      <c r="H836" s="20"/>
      <c r="I836" s="20"/>
      <c r="K836" s="20"/>
    </row>
    <row r="837" spans="1:11" outlineLevel="1" x14ac:dyDescent="0.25">
      <c r="A837" s="32"/>
      <c r="B837" s="33"/>
      <c r="C837" s="46"/>
      <c r="E837" s="20"/>
      <c r="F837" s="20"/>
      <c r="G837" s="20"/>
      <c r="H837" s="20"/>
      <c r="I837" s="20"/>
      <c r="K837" s="20"/>
    </row>
    <row r="838" spans="1:11" outlineLevel="1" x14ac:dyDescent="0.25">
      <c r="A838" s="32"/>
      <c r="B838" s="33"/>
      <c r="C838" s="46"/>
      <c r="E838" s="20"/>
      <c r="F838" s="20"/>
      <c r="G838" s="20"/>
      <c r="H838" s="20"/>
      <c r="I838" s="20"/>
      <c r="K838" s="20"/>
    </row>
    <row r="839" spans="1:11" outlineLevel="1" x14ac:dyDescent="0.25">
      <c r="A839" s="32"/>
      <c r="B839" s="33"/>
      <c r="C839" s="46"/>
      <c r="E839" s="20"/>
      <c r="F839" s="20"/>
      <c r="G839" s="20"/>
      <c r="H839" s="20"/>
      <c r="I839" s="20"/>
      <c r="K839" s="20"/>
    </row>
    <row r="840" spans="1:11" outlineLevel="1" x14ac:dyDescent="0.25">
      <c r="A840" s="32"/>
      <c r="B840" s="33"/>
      <c r="C840" s="46"/>
      <c r="E840" s="20"/>
      <c r="F840" s="20"/>
      <c r="G840" s="20"/>
      <c r="H840" s="20"/>
      <c r="I840" s="20"/>
      <c r="K840" s="20"/>
    </row>
    <row r="841" spans="1:11" outlineLevel="1" x14ac:dyDescent="0.25">
      <c r="A841" s="32"/>
      <c r="B841" s="33"/>
      <c r="C841" s="46"/>
      <c r="E841" s="20"/>
      <c r="F841" s="20"/>
      <c r="G841" s="20"/>
      <c r="H841" s="20"/>
      <c r="I841" s="20"/>
      <c r="K841" s="20"/>
    </row>
    <row r="842" spans="1:11" outlineLevel="1" x14ac:dyDescent="0.25">
      <c r="A842" s="32"/>
      <c r="B842" s="33"/>
      <c r="C842" s="46"/>
      <c r="E842" s="20"/>
      <c r="F842" s="20"/>
      <c r="G842" s="20"/>
      <c r="H842" s="20"/>
      <c r="I842" s="20"/>
      <c r="K842" s="20"/>
    </row>
    <row r="843" spans="1:11" outlineLevel="1" x14ac:dyDescent="0.25">
      <c r="A843" s="32"/>
      <c r="B843" s="33"/>
      <c r="C843" s="46"/>
      <c r="E843" s="20"/>
      <c r="F843" s="20"/>
      <c r="G843" s="20"/>
      <c r="H843" s="20"/>
      <c r="I843" s="20"/>
      <c r="K843" s="20"/>
    </row>
    <row r="844" spans="1:11" outlineLevel="1" x14ac:dyDescent="0.25">
      <c r="A844" s="32"/>
      <c r="B844" s="33"/>
      <c r="C844" s="46"/>
      <c r="E844" s="20"/>
      <c r="F844" s="20"/>
      <c r="G844" s="20"/>
      <c r="H844" s="20"/>
      <c r="I844" s="20"/>
      <c r="K844" s="20"/>
    </row>
    <row r="845" spans="1:11" outlineLevel="1" x14ac:dyDescent="0.25">
      <c r="A845" s="32"/>
      <c r="B845" s="33"/>
      <c r="C845" s="46"/>
      <c r="E845" s="20"/>
      <c r="F845" s="20"/>
      <c r="G845" s="20"/>
      <c r="H845" s="20"/>
      <c r="I845" s="20"/>
      <c r="K845" s="20"/>
    </row>
    <row r="846" spans="1:11" outlineLevel="1" x14ac:dyDescent="0.25">
      <c r="A846" s="32"/>
      <c r="B846" s="33"/>
      <c r="C846" s="46"/>
      <c r="E846" s="20"/>
      <c r="F846" s="20"/>
      <c r="G846" s="20"/>
      <c r="H846" s="20"/>
      <c r="I846" s="20"/>
      <c r="K846" s="20"/>
    </row>
    <row r="847" spans="1:11" outlineLevel="1" x14ac:dyDescent="0.25">
      <c r="A847" s="32"/>
      <c r="B847" s="33"/>
      <c r="C847" s="46"/>
      <c r="E847" s="20"/>
      <c r="F847" s="20"/>
      <c r="G847" s="20"/>
      <c r="H847" s="20"/>
      <c r="I847" s="20"/>
      <c r="K847" s="20"/>
    </row>
    <row r="848" spans="1:11" outlineLevel="1" x14ac:dyDescent="0.25">
      <c r="A848" s="32"/>
      <c r="B848" s="33"/>
      <c r="C848" s="46"/>
      <c r="E848" s="20"/>
      <c r="F848" s="20"/>
      <c r="G848" s="20"/>
      <c r="H848" s="20"/>
      <c r="I848" s="20"/>
      <c r="K848" s="20"/>
    </row>
    <row r="849" spans="1:11" outlineLevel="1" x14ac:dyDescent="0.25">
      <c r="A849" s="32"/>
      <c r="B849" s="33"/>
      <c r="C849" s="46"/>
      <c r="E849" s="20"/>
      <c r="F849" s="20"/>
      <c r="G849" s="20"/>
      <c r="H849" s="20"/>
      <c r="I849" s="20"/>
      <c r="K849" s="20"/>
    </row>
    <row r="850" spans="1:11" outlineLevel="1" x14ac:dyDescent="0.25">
      <c r="A850" s="32"/>
      <c r="B850" s="33"/>
      <c r="C850" s="46"/>
      <c r="E850" s="20"/>
      <c r="F850" s="20"/>
      <c r="G850" s="20"/>
      <c r="H850" s="20"/>
      <c r="I850" s="20"/>
      <c r="K850" s="20"/>
    </row>
    <row r="851" spans="1:11" outlineLevel="1" x14ac:dyDescent="0.25">
      <c r="A851" s="32"/>
      <c r="B851" s="33"/>
      <c r="C851" s="46"/>
      <c r="E851" s="20"/>
      <c r="F851" s="20"/>
      <c r="G851" s="20"/>
      <c r="H851" s="20"/>
      <c r="I851" s="20"/>
      <c r="K851" s="20"/>
    </row>
    <row r="852" spans="1:11" outlineLevel="1" x14ac:dyDescent="0.25">
      <c r="A852" s="32"/>
      <c r="B852" s="33"/>
      <c r="C852" s="46"/>
      <c r="E852" s="20"/>
      <c r="F852" s="20"/>
      <c r="G852" s="20"/>
      <c r="H852" s="20"/>
      <c r="I852" s="20"/>
      <c r="K852" s="20"/>
    </row>
    <row r="853" spans="1:11" outlineLevel="1" x14ac:dyDescent="0.25">
      <c r="A853" s="32"/>
      <c r="B853" s="33"/>
      <c r="C853" s="46"/>
      <c r="E853" s="20"/>
      <c r="F853" s="20"/>
      <c r="G853" s="20"/>
      <c r="H853" s="20"/>
      <c r="I853" s="20"/>
      <c r="K853" s="20"/>
    </row>
    <row r="854" spans="1:11" outlineLevel="1" x14ac:dyDescent="0.25">
      <c r="A854" s="32"/>
      <c r="B854" s="33"/>
      <c r="C854" s="46"/>
      <c r="E854" s="20"/>
      <c r="F854" s="20"/>
      <c r="G854" s="20"/>
      <c r="H854" s="20"/>
      <c r="I854" s="20"/>
      <c r="K854" s="20"/>
    </row>
    <row r="855" spans="1:11" outlineLevel="1" x14ac:dyDescent="0.25">
      <c r="A855" s="32"/>
      <c r="B855" s="33"/>
      <c r="C855" s="46"/>
      <c r="E855" s="20"/>
      <c r="F855" s="20"/>
      <c r="G855" s="20"/>
      <c r="H855" s="20"/>
      <c r="I855" s="20"/>
      <c r="K855" s="20"/>
    </row>
    <row r="856" spans="1:11" outlineLevel="1" x14ac:dyDescent="0.25">
      <c r="A856" s="32"/>
      <c r="B856" s="33"/>
      <c r="C856" s="46"/>
      <c r="E856" s="20"/>
      <c r="F856" s="20"/>
      <c r="G856" s="20"/>
      <c r="H856" s="20"/>
      <c r="I856" s="20"/>
      <c r="K856" s="20"/>
    </row>
    <row r="857" spans="1:11" outlineLevel="1" x14ac:dyDescent="0.25">
      <c r="A857" s="32"/>
      <c r="B857" s="33"/>
      <c r="C857" s="46"/>
      <c r="E857" s="20"/>
      <c r="F857" s="20"/>
      <c r="G857" s="20"/>
      <c r="H857" s="20"/>
      <c r="I857" s="20"/>
      <c r="K857" s="20"/>
    </row>
    <row r="858" spans="1:11" outlineLevel="1" x14ac:dyDescent="0.25">
      <c r="A858" s="32"/>
      <c r="B858" s="33"/>
      <c r="C858" s="46"/>
      <c r="E858" s="20"/>
      <c r="F858" s="20"/>
      <c r="G858" s="20"/>
      <c r="H858" s="20"/>
      <c r="I858" s="20"/>
      <c r="K858" s="20"/>
    </row>
    <row r="859" spans="1:11" outlineLevel="1" x14ac:dyDescent="0.25">
      <c r="A859" s="32"/>
      <c r="B859" s="33"/>
      <c r="C859" s="46"/>
      <c r="E859" s="20"/>
      <c r="F859" s="20"/>
      <c r="G859" s="20"/>
      <c r="H859" s="20"/>
      <c r="I859" s="20"/>
      <c r="K859" s="20"/>
    </row>
    <row r="860" spans="1:11" outlineLevel="1" x14ac:dyDescent="0.25">
      <c r="A860" s="32"/>
      <c r="B860" s="33"/>
      <c r="C860" s="46"/>
      <c r="E860" s="20"/>
      <c r="F860" s="20"/>
      <c r="G860" s="20"/>
      <c r="H860" s="20"/>
      <c r="I860" s="20"/>
      <c r="K860" s="20"/>
    </row>
    <row r="861" spans="1:11" outlineLevel="1" x14ac:dyDescent="0.25">
      <c r="A861" s="32"/>
      <c r="B861" s="33"/>
      <c r="C861" s="46"/>
      <c r="E861" s="20"/>
      <c r="F861" s="20"/>
      <c r="G861" s="20"/>
      <c r="H861" s="20"/>
      <c r="I861" s="20"/>
      <c r="K861" s="20"/>
    </row>
    <row r="862" spans="1:11" outlineLevel="1" x14ac:dyDescent="0.25">
      <c r="A862" s="32"/>
      <c r="B862" s="33"/>
      <c r="C862" s="46"/>
      <c r="E862" s="20"/>
      <c r="F862" s="20"/>
      <c r="G862" s="20"/>
      <c r="H862" s="20"/>
      <c r="I862" s="20"/>
      <c r="K862" s="20"/>
    </row>
    <row r="863" spans="1:11" outlineLevel="1" x14ac:dyDescent="0.25">
      <c r="A863" s="32"/>
      <c r="B863" s="33"/>
      <c r="C863" s="46"/>
      <c r="E863" s="20"/>
      <c r="F863" s="20"/>
      <c r="G863" s="20"/>
      <c r="H863" s="20"/>
      <c r="I863" s="20"/>
      <c r="K863" s="20"/>
    </row>
    <row r="864" spans="1:11" outlineLevel="1" x14ac:dyDescent="0.25">
      <c r="A864" s="32"/>
      <c r="B864" s="33"/>
      <c r="C864" s="46"/>
      <c r="E864" s="20"/>
      <c r="F864" s="20"/>
      <c r="G864" s="20"/>
      <c r="H864" s="20"/>
      <c r="I864" s="20"/>
      <c r="K864" s="20"/>
    </row>
    <row r="865" spans="1:11" outlineLevel="1" x14ac:dyDescent="0.25">
      <c r="A865" s="32"/>
      <c r="B865" s="33"/>
      <c r="C865" s="46"/>
      <c r="E865" s="20"/>
      <c r="F865" s="20"/>
      <c r="G865" s="20"/>
      <c r="H865" s="20"/>
      <c r="I865" s="20"/>
      <c r="K865" s="20"/>
    </row>
    <row r="866" spans="1:11" outlineLevel="1" x14ac:dyDescent="0.25">
      <c r="A866" s="32"/>
      <c r="B866" s="33"/>
      <c r="C866" s="46"/>
      <c r="E866" s="20"/>
      <c r="F866" s="20"/>
      <c r="G866" s="20"/>
      <c r="H866" s="20"/>
      <c r="I866" s="20"/>
      <c r="K866" s="20"/>
    </row>
    <row r="867" spans="1:11" outlineLevel="1" x14ac:dyDescent="0.25">
      <c r="A867" s="32"/>
      <c r="B867" s="33"/>
      <c r="C867" s="46"/>
      <c r="E867" s="20"/>
      <c r="F867" s="20"/>
      <c r="G867" s="20"/>
      <c r="H867" s="20"/>
      <c r="I867" s="20"/>
      <c r="K867" s="20"/>
    </row>
    <row r="868" spans="1:11" outlineLevel="1" x14ac:dyDescent="0.25">
      <c r="A868" s="32"/>
      <c r="B868" s="33"/>
      <c r="C868" s="46"/>
      <c r="E868" s="20"/>
      <c r="F868" s="20"/>
      <c r="G868" s="20"/>
      <c r="H868" s="20"/>
      <c r="I868" s="20"/>
      <c r="K868" s="20"/>
    </row>
    <row r="869" spans="1:11" outlineLevel="1" x14ac:dyDescent="0.25">
      <c r="A869" s="32"/>
      <c r="B869" s="33"/>
      <c r="C869" s="46"/>
      <c r="E869" s="20"/>
      <c r="F869" s="20"/>
      <c r="G869" s="20"/>
      <c r="H869" s="20"/>
      <c r="I869" s="20"/>
      <c r="K869" s="20"/>
    </row>
    <row r="870" spans="1:11" outlineLevel="1" x14ac:dyDescent="0.25">
      <c r="A870" s="32"/>
      <c r="B870" s="33"/>
      <c r="C870" s="46"/>
      <c r="E870" s="20"/>
      <c r="F870" s="20"/>
      <c r="G870" s="20"/>
      <c r="H870" s="20"/>
      <c r="I870" s="20"/>
      <c r="K870" s="20"/>
    </row>
    <row r="871" spans="1:11" outlineLevel="1" x14ac:dyDescent="0.25">
      <c r="A871" s="32"/>
      <c r="B871" s="33"/>
      <c r="C871" s="46"/>
      <c r="E871" s="20"/>
      <c r="F871" s="20"/>
      <c r="G871" s="20"/>
      <c r="H871" s="20"/>
      <c r="I871" s="20"/>
      <c r="K871" s="20"/>
    </row>
    <row r="872" spans="1:11" outlineLevel="1" x14ac:dyDescent="0.25">
      <c r="A872" s="32"/>
      <c r="B872" s="33"/>
      <c r="C872" s="46"/>
      <c r="E872" s="20"/>
      <c r="F872" s="20"/>
      <c r="G872" s="20"/>
      <c r="H872" s="20"/>
      <c r="I872" s="20"/>
      <c r="K872" s="20"/>
    </row>
    <row r="873" spans="1:11" outlineLevel="1" x14ac:dyDescent="0.25">
      <c r="A873" s="32"/>
      <c r="B873" s="33"/>
      <c r="C873" s="46"/>
      <c r="E873" s="20"/>
      <c r="F873" s="20"/>
      <c r="G873" s="20"/>
      <c r="H873" s="20"/>
      <c r="I873" s="20"/>
      <c r="K873" s="20"/>
    </row>
    <row r="874" spans="1:11" outlineLevel="1" x14ac:dyDescent="0.25">
      <c r="A874" s="32"/>
      <c r="B874" s="33"/>
      <c r="C874" s="46"/>
      <c r="E874" s="20"/>
      <c r="F874" s="20"/>
      <c r="G874" s="20"/>
      <c r="H874" s="20"/>
      <c r="I874" s="20"/>
      <c r="K874" s="20"/>
    </row>
    <row r="875" spans="1:11" outlineLevel="1" x14ac:dyDescent="0.25">
      <c r="A875" s="32"/>
      <c r="B875" s="33"/>
      <c r="C875" s="46"/>
      <c r="E875" s="20"/>
      <c r="F875" s="20"/>
      <c r="G875" s="20"/>
      <c r="H875" s="20"/>
      <c r="I875" s="20"/>
      <c r="K875" s="20"/>
    </row>
    <row r="876" spans="1:11" outlineLevel="1" x14ac:dyDescent="0.25">
      <c r="A876" s="32"/>
      <c r="B876" s="33"/>
      <c r="C876" s="46"/>
      <c r="E876" s="20"/>
      <c r="F876" s="20"/>
      <c r="G876" s="20"/>
      <c r="H876" s="20"/>
      <c r="I876" s="20"/>
      <c r="K876" s="20"/>
    </row>
    <row r="877" spans="1:11" outlineLevel="1" x14ac:dyDescent="0.25">
      <c r="A877" s="32"/>
      <c r="B877" s="33"/>
      <c r="C877" s="46"/>
      <c r="E877" s="20"/>
      <c r="F877" s="20"/>
      <c r="G877" s="20"/>
      <c r="H877" s="20"/>
      <c r="I877" s="20"/>
      <c r="K877" s="20"/>
    </row>
    <row r="878" spans="1:11" outlineLevel="1" x14ac:dyDescent="0.25">
      <c r="A878" s="32"/>
      <c r="B878" s="33"/>
      <c r="C878" s="46"/>
      <c r="E878" s="20"/>
      <c r="F878" s="20"/>
      <c r="G878" s="20"/>
      <c r="H878" s="20"/>
      <c r="I878" s="20"/>
      <c r="K878" s="20"/>
    </row>
    <row r="879" spans="1:11" outlineLevel="1" x14ac:dyDescent="0.25">
      <c r="A879" s="32"/>
      <c r="B879" s="33"/>
      <c r="C879" s="46"/>
      <c r="E879" s="20"/>
      <c r="F879" s="20"/>
      <c r="G879" s="20"/>
      <c r="H879" s="20"/>
      <c r="I879" s="20"/>
      <c r="K879" s="20"/>
    </row>
    <row r="880" spans="1:11" outlineLevel="1" x14ac:dyDescent="0.25">
      <c r="A880" s="32"/>
      <c r="B880" s="33"/>
      <c r="C880" s="46"/>
      <c r="E880" s="20"/>
      <c r="F880" s="20"/>
      <c r="G880" s="20"/>
      <c r="H880" s="20"/>
      <c r="I880" s="20"/>
      <c r="K880" s="20"/>
    </row>
    <row r="881" spans="1:11" outlineLevel="1" x14ac:dyDescent="0.25">
      <c r="A881" s="32"/>
      <c r="B881" s="33"/>
      <c r="C881" s="46"/>
      <c r="E881" s="20"/>
      <c r="F881" s="20"/>
      <c r="G881" s="20"/>
      <c r="H881" s="20"/>
      <c r="I881" s="20"/>
      <c r="K881" s="20"/>
    </row>
    <row r="882" spans="1:11" outlineLevel="1" x14ac:dyDescent="0.25">
      <c r="A882" s="32"/>
      <c r="B882" s="33"/>
      <c r="C882" s="46"/>
      <c r="E882" s="20"/>
      <c r="F882" s="20"/>
      <c r="G882" s="20"/>
      <c r="H882" s="20"/>
      <c r="I882" s="20"/>
      <c r="K882" s="20"/>
    </row>
    <row r="883" spans="1:11" outlineLevel="1" x14ac:dyDescent="0.25">
      <c r="A883" s="32"/>
      <c r="B883" s="33"/>
      <c r="C883" s="46"/>
      <c r="E883" s="20"/>
      <c r="F883" s="20"/>
      <c r="G883" s="20"/>
      <c r="H883" s="20"/>
      <c r="I883" s="20"/>
      <c r="K883" s="20"/>
    </row>
    <row r="884" spans="1:11" outlineLevel="1" x14ac:dyDescent="0.25">
      <c r="A884" s="32"/>
      <c r="B884" s="33"/>
      <c r="C884" s="46"/>
      <c r="E884" s="20"/>
      <c r="F884" s="20"/>
      <c r="G884" s="20"/>
      <c r="H884" s="20"/>
      <c r="I884" s="20"/>
      <c r="K884" s="20"/>
    </row>
    <row r="885" spans="1:11" outlineLevel="1" x14ac:dyDescent="0.25">
      <c r="A885" s="32"/>
      <c r="B885" s="33"/>
      <c r="C885" s="46"/>
      <c r="E885" s="20"/>
      <c r="F885" s="20"/>
      <c r="G885" s="20"/>
      <c r="H885" s="20"/>
      <c r="I885" s="20"/>
      <c r="K885" s="20"/>
    </row>
    <row r="886" spans="1:11" outlineLevel="1" x14ac:dyDescent="0.25">
      <c r="A886" s="32"/>
      <c r="B886" s="33"/>
      <c r="C886" s="46"/>
      <c r="E886" s="20"/>
      <c r="F886" s="20"/>
      <c r="G886" s="20"/>
      <c r="H886" s="20"/>
      <c r="I886" s="20"/>
      <c r="K886" s="20"/>
    </row>
    <row r="887" spans="1:11" outlineLevel="1" x14ac:dyDescent="0.25">
      <c r="A887" s="32"/>
      <c r="B887" s="33"/>
      <c r="C887" s="46"/>
      <c r="E887" s="20"/>
      <c r="F887" s="20"/>
      <c r="G887" s="20"/>
      <c r="H887" s="20"/>
      <c r="I887" s="20"/>
      <c r="K887" s="20"/>
    </row>
    <row r="888" spans="1:11" outlineLevel="1" x14ac:dyDescent="0.25">
      <c r="A888" s="32"/>
      <c r="B888" s="33"/>
      <c r="C888" s="46"/>
      <c r="E888" s="20"/>
      <c r="F888" s="20"/>
      <c r="G888" s="20"/>
      <c r="H888" s="20"/>
      <c r="I888" s="20"/>
      <c r="K888" s="20"/>
    </row>
    <row r="889" spans="1:11" outlineLevel="1" x14ac:dyDescent="0.25">
      <c r="A889" s="32"/>
      <c r="B889" s="33"/>
      <c r="C889" s="46"/>
      <c r="E889" s="20"/>
      <c r="F889" s="20"/>
      <c r="G889" s="20"/>
      <c r="H889" s="20"/>
      <c r="I889" s="20"/>
      <c r="K889" s="20"/>
    </row>
    <row r="890" spans="1:11" outlineLevel="1" x14ac:dyDescent="0.25">
      <c r="A890" s="32"/>
      <c r="B890" s="33"/>
      <c r="C890" s="46"/>
      <c r="E890" s="20"/>
      <c r="F890" s="20"/>
      <c r="G890" s="20"/>
      <c r="H890" s="20"/>
      <c r="I890" s="20"/>
      <c r="K890" s="20"/>
    </row>
    <row r="891" spans="1:11" outlineLevel="1" x14ac:dyDescent="0.25">
      <c r="A891" s="32"/>
      <c r="B891" s="33"/>
      <c r="C891" s="46"/>
      <c r="E891" s="20"/>
      <c r="F891" s="20"/>
      <c r="G891" s="20"/>
      <c r="H891" s="20"/>
      <c r="I891" s="20"/>
      <c r="K891" s="20"/>
    </row>
    <row r="892" spans="1:11" outlineLevel="1" x14ac:dyDescent="0.25">
      <c r="A892" s="32"/>
      <c r="B892" s="33"/>
      <c r="C892" s="46"/>
      <c r="E892" s="20"/>
      <c r="F892" s="20"/>
      <c r="G892" s="20"/>
      <c r="H892" s="20"/>
      <c r="I892" s="20"/>
      <c r="K892" s="20"/>
    </row>
    <row r="893" spans="1:11" outlineLevel="1" x14ac:dyDescent="0.25">
      <c r="A893" s="32"/>
      <c r="B893" s="33"/>
      <c r="C893" s="46"/>
      <c r="E893" s="20"/>
      <c r="F893" s="20"/>
      <c r="G893" s="20"/>
      <c r="H893" s="20"/>
      <c r="I893" s="20"/>
      <c r="K893" s="20"/>
    </row>
    <row r="894" spans="1:11" outlineLevel="1" x14ac:dyDescent="0.25">
      <c r="A894" s="32"/>
      <c r="B894" s="33"/>
      <c r="C894" s="46"/>
      <c r="E894" s="20"/>
      <c r="F894" s="20"/>
      <c r="G894" s="20"/>
      <c r="H894" s="20"/>
      <c r="I894" s="20"/>
      <c r="K894" s="20"/>
    </row>
    <row r="895" spans="1:11" outlineLevel="1" x14ac:dyDescent="0.25">
      <c r="A895" s="32"/>
      <c r="B895" s="33"/>
      <c r="C895" s="46"/>
      <c r="E895" s="20"/>
      <c r="F895" s="20"/>
      <c r="G895" s="20"/>
      <c r="H895" s="20"/>
      <c r="I895" s="20"/>
      <c r="K895" s="20"/>
    </row>
    <row r="896" spans="1:11" outlineLevel="1" x14ac:dyDescent="0.25">
      <c r="A896" s="32"/>
      <c r="B896" s="33"/>
      <c r="C896" s="46"/>
      <c r="E896" s="20"/>
      <c r="F896" s="20"/>
      <c r="G896" s="20"/>
      <c r="H896" s="20"/>
      <c r="I896" s="20"/>
      <c r="K896" s="20"/>
    </row>
    <row r="897" spans="1:11" outlineLevel="1" x14ac:dyDescent="0.25">
      <c r="A897" s="32"/>
      <c r="B897" s="33"/>
      <c r="C897" s="46"/>
      <c r="E897" s="20"/>
      <c r="F897" s="20"/>
      <c r="G897" s="20"/>
      <c r="H897" s="20"/>
      <c r="I897" s="20"/>
      <c r="K897" s="20"/>
    </row>
    <row r="898" spans="1:11" outlineLevel="1" x14ac:dyDescent="0.25">
      <c r="A898" s="32"/>
      <c r="B898" s="33"/>
      <c r="C898" s="46"/>
      <c r="E898" s="20"/>
      <c r="F898" s="20"/>
      <c r="G898" s="20"/>
      <c r="H898" s="20"/>
      <c r="I898" s="20"/>
      <c r="K898" s="20"/>
    </row>
    <row r="899" spans="1:11" outlineLevel="1" x14ac:dyDescent="0.25">
      <c r="A899" s="32"/>
      <c r="B899" s="33"/>
      <c r="C899" s="46"/>
      <c r="E899" s="20"/>
      <c r="F899" s="20"/>
      <c r="G899" s="20"/>
      <c r="H899" s="20"/>
      <c r="I899" s="20"/>
      <c r="K899" s="20"/>
    </row>
    <row r="900" spans="1:11" outlineLevel="1" x14ac:dyDescent="0.25">
      <c r="A900" s="32"/>
      <c r="B900" s="33"/>
      <c r="C900" s="46"/>
      <c r="E900" s="20"/>
      <c r="F900" s="20"/>
      <c r="G900" s="20"/>
      <c r="H900" s="20"/>
      <c r="I900" s="20"/>
      <c r="K900" s="20"/>
    </row>
    <row r="901" spans="1:11" outlineLevel="1" x14ac:dyDescent="0.25">
      <c r="A901" s="32"/>
      <c r="B901" s="33"/>
      <c r="C901" s="46"/>
      <c r="E901" s="20"/>
      <c r="F901" s="20"/>
      <c r="G901" s="20"/>
      <c r="H901" s="20"/>
      <c r="I901" s="20"/>
      <c r="K901" s="20"/>
    </row>
    <row r="902" spans="1:11" outlineLevel="1" x14ac:dyDescent="0.25">
      <c r="A902" s="32"/>
      <c r="B902" s="33"/>
      <c r="C902" s="46"/>
      <c r="E902" s="20"/>
      <c r="F902" s="20"/>
      <c r="G902" s="20"/>
      <c r="H902" s="20"/>
      <c r="I902" s="20"/>
      <c r="K902" s="20"/>
    </row>
    <row r="903" spans="1:11" outlineLevel="1" x14ac:dyDescent="0.25">
      <c r="A903" s="32"/>
      <c r="B903" s="33"/>
      <c r="C903" s="46"/>
      <c r="E903" s="20"/>
      <c r="F903" s="20"/>
      <c r="G903" s="20"/>
      <c r="H903" s="20"/>
      <c r="I903" s="20"/>
      <c r="K903" s="20"/>
    </row>
    <row r="904" spans="1:11" outlineLevel="1" x14ac:dyDescent="0.25">
      <c r="A904" s="32"/>
      <c r="B904" s="33"/>
      <c r="C904" s="46"/>
      <c r="E904" s="20"/>
      <c r="F904" s="20"/>
      <c r="G904" s="20"/>
      <c r="H904" s="20"/>
      <c r="I904" s="20"/>
      <c r="K904" s="20"/>
    </row>
    <row r="905" spans="1:11" outlineLevel="1" x14ac:dyDescent="0.25">
      <c r="A905" s="32"/>
      <c r="B905" s="33"/>
      <c r="C905" s="46"/>
      <c r="E905" s="20"/>
      <c r="F905" s="20"/>
      <c r="G905" s="20"/>
      <c r="H905" s="20"/>
      <c r="I905" s="20"/>
      <c r="K905" s="20"/>
    </row>
    <row r="906" spans="1:11" outlineLevel="1" x14ac:dyDescent="0.25">
      <c r="A906" s="32"/>
      <c r="B906" s="33"/>
      <c r="C906" s="46"/>
      <c r="E906" s="20"/>
      <c r="F906" s="20"/>
      <c r="G906" s="20"/>
      <c r="H906" s="20"/>
      <c r="I906" s="20"/>
      <c r="K906" s="20"/>
    </row>
    <row r="907" spans="1:11" outlineLevel="1" x14ac:dyDescent="0.25">
      <c r="A907" s="32"/>
      <c r="B907" s="33"/>
      <c r="C907" s="46"/>
      <c r="E907" s="20"/>
      <c r="F907" s="20"/>
      <c r="G907" s="20"/>
      <c r="H907" s="20"/>
      <c r="I907" s="20"/>
      <c r="K907" s="20"/>
    </row>
    <row r="908" spans="1:11" outlineLevel="1" x14ac:dyDescent="0.25">
      <c r="A908" s="32"/>
      <c r="B908" s="33"/>
      <c r="C908" s="46"/>
      <c r="E908" s="20"/>
      <c r="F908" s="20"/>
      <c r="G908" s="20"/>
      <c r="H908" s="20"/>
      <c r="I908" s="20"/>
      <c r="K908" s="20"/>
    </row>
    <row r="909" spans="1:11" outlineLevel="1" x14ac:dyDescent="0.25">
      <c r="A909" s="32"/>
      <c r="B909" s="33"/>
      <c r="C909" s="46"/>
      <c r="E909" s="20"/>
      <c r="F909" s="20"/>
      <c r="G909" s="20"/>
      <c r="H909" s="20"/>
      <c r="I909" s="20"/>
      <c r="K909" s="20"/>
    </row>
    <row r="910" spans="1:11" outlineLevel="1" x14ac:dyDescent="0.25">
      <c r="A910" s="32"/>
      <c r="B910" s="33"/>
      <c r="C910" s="46"/>
      <c r="E910" s="20"/>
      <c r="F910" s="20"/>
      <c r="G910" s="20"/>
      <c r="H910" s="20"/>
      <c r="I910" s="20"/>
      <c r="K910" s="20"/>
    </row>
    <row r="911" spans="1:11" outlineLevel="1" x14ac:dyDescent="0.25">
      <c r="A911" s="32"/>
      <c r="B911" s="33"/>
      <c r="C911" s="46"/>
      <c r="E911" s="20"/>
      <c r="F911" s="20"/>
      <c r="G911" s="20"/>
      <c r="H911" s="20"/>
      <c r="I911" s="20"/>
      <c r="K911" s="20"/>
    </row>
    <row r="912" spans="1:11" outlineLevel="1" x14ac:dyDescent="0.25">
      <c r="A912" s="32"/>
      <c r="B912" s="33"/>
      <c r="C912" s="46"/>
      <c r="E912" s="20"/>
      <c r="F912" s="20"/>
      <c r="G912" s="20"/>
      <c r="H912" s="20"/>
      <c r="I912" s="20"/>
      <c r="K912" s="20"/>
    </row>
    <row r="913" spans="1:11" outlineLevel="1" x14ac:dyDescent="0.25">
      <c r="A913" s="32"/>
      <c r="B913" s="33"/>
      <c r="C913" s="46"/>
      <c r="E913" s="20"/>
      <c r="F913" s="20"/>
      <c r="G913" s="20"/>
      <c r="H913" s="20"/>
      <c r="I913" s="20"/>
      <c r="K913" s="20"/>
    </row>
    <row r="914" spans="1:11" outlineLevel="1" x14ac:dyDescent="0.25">
      <c r="A914" s="32"/>
      <c r="B914" s="33"/>
      <c r="C914" s="46"/>
      <c r="E914" s="20"/>
      <c r="F914" s="20"/>
      <c r="G914" s="20"/>
      <c r="H914" s="20"/>
      <c r="I914" s="20"/>
      <c r="K914" s="20"/>
    </row>
    <row r="915" spans="1:11" outlineLevel="1" x14ac:dyDescent="0.25">
      <c r="A915" s="32"/>
      <c r="B915" s="33"/>
      <c r="C915" s="46"/>
      <c r="E915" s="20"/>
      <c r="F915" s="20"/>
      <c r="G915" s="20"/>
      <c r="H915" s="20"/>
      <c r="I915" s="20"/>
      <c r="K915" s="20"/>
    </row>
    <row r="916" spans="1:11" outlineLevel="1" x14ac:dyDescent="0.25">
      <c r="A916" s="32"/>
      <c r="B916" s="33"/>
      <c r="C916" s="46"/>
      <c r="E916" s="20"/>
      <c r="F916" s="20"/>
      <c r="G916" s="20"/>
      <c r="H916" s="20"/>
      <c r="I916" s="20"/>
      <c r="K916" s="20"/>
    </row>
    <row r="917" spans="1:11" outlineLevel="1" x14ac:dyDescent="0.25">
      <c r="A917" s="32"/>
      <c r="B917" s="33"/>
      <c r="C917" s="46"/>
      <c r="E917" s="20"/>
      <c r="F917" s="20"/>
      <c r="G917" s="20"/>
      <c r="H917" s="20"/>
      <c r="I917" s="20"/>
      <c r="K917" s="20"/>
    </row>
    <row r="918" spans="1:11" outlineLevel="1" x14ac:dyDescent="0.25">
      <c r="A918" s="32"/>
      <c r="B918" s="33"/>
      <c r="C918" s="46"/>
      <c r="E918" s="20"/>
      <c r="F918" s="20"/>
      <c r="G918" s="20"/>
      <c r="H918" s="20"/>
      <c r="I918" s="20"/>
      <c r="K918" s="20"/>
    </row>
    <row r="919" spans="1:11" outlineLevel="1" x14ac:dyDescent="0.25">
      <c r="A919" s="32"/>
      <c r="B919" s="33"/>
      <c r="C919" s="46"/>
      <c r="E919" s="20"/>
      <c r="F919" s="20"/>
      <c r="G919" s="20"/>
      <c r="H919" s="20"/>
      <c r="I919" s="20"/>
      <c r="K919" s="20"/>
    </row>
    <row r="920" spans="1:11" outlineLevel="1" x14ac:dyDescent="0.25">
      <c r="A920" s="32"/>
      <c r="B920" s="33"/>
      <c r="C920" s="46"/>
      <c r="E920" s="20"/>
      <c r="F920" s="20"/>
      <c r="G920" s="20"/>
      <c r="H920" s="20"/>
      <c r="I920" s="20"/>
      <c r="K920" s="20"/>
    </row>
    <row r="921" spans="1:11" outlineLevel="1" x14ac:dyDescent="0.25">
      <c r="A921" s="32"/>
      <c r="B921" s="33"/>
      <c r="C921" s="46"/>
      <c r="E921" s="20"/>
      <c r="F921" s="20"/>
      <c r="G921" s="20"/>
      <c r="H921" s="20"/>
      <c r="I921" s="20"/>
      <c r="K921" s="20"/>
    </row>
    <row r="922" spans="1:11" outlineLevel="1" x14ac:dyDescent="0.25">
      <c r="A922" s="32"/>
      <c r="B922" s="33"/>
      <c r="C922" s="46"/>
      <c r="E922" s="20"/>
      <c r="F922" s="20"/>
      <c r="G922" s="20"/>
      <c r="H922" s="20"/>
      <c r="I922" s="20"/>
      <c r="K922" s="20"/>
    </row>
    <row r="923" spans="1:11" outlineLevel="1" x14ac:dyDescent="0.25">
      <c r="A923" s="32"/>
      <c r="B923" s="33"/>
      <c r="C923" s="46"/>
      <c r="E923" s="20"/>
      <c r="F923" s="20"/>
      <c r="G923" s="20"/>
      <c r="H923" s="20"/>
      <c r="I923" s="20"/>
      <c r="K923" s="20"/>
    </row>
    <row r="924" spans="1:11" outlineLevel="1" x14ac:dyDescent="0.25">
      <c r="A924" s="32"/>
      <c r="B924" s="33"/>
      <c r="C924" s="46"/>
      <c r="E924" s="20"/>
      <c r="F924" s="20"/>
      <c r="G924" s="20"/>
      <c r="H924" s="20"/>
      <c r="I924" s="20"/>
      <c r="K924" s="20"/>
    </row>
    <row r="925" spans="1:11" outlineLevel="1" x14ac:dyDescent="0.25">
      <c r="A925" s="32"/>
      <c r="B925" s="33"/>
      <c r="C925" s="46"/>
      <c r="E925" s="20"/>
      <c r="F925" s="20"/>
      <c r="G925" s="20"/>
      <c r="H925" s="20"/>
      <c r="I925" s="20"/>
      <c r="K925" s="20"/>
    </row>
    <row r="926" spans="1:11" outlineLevel="1" x14ac:dyDescent="0.25">
      <c r="A926" s="32"/>
      <c r="B926" s="33"/>
      <c r="C926" s="46"/>
      <c r="E926" s="20"/>
      <c r="F926" s="20"/>
      <c r="G926" s="20"/>
      <c r="H926" s="20"/>
      <c r="I926" s="20"/>
      <c r="K926" s="20"/>
    </row>
    <row r="927" spans="1:11" outlineLevel="1" x14ac:dyDescent="0.25">
      <c r="A927" s="32"/>
      <c r="B927" s="33"/>
      <c r="C927" s="46"/>
      <c r="E927" s="20"/>
      <c r="F927" s="20"/>
      <c r="G927" s="20"/>
      <c r="H927" s="20"/>
      <c r="I927" s="20"/>
      <c r="K927" s="20"/>
    </row>
    <row r="928" spans="1:11" outlineLevel="1" x14ac:dyDescent="0.25">
      <c r="A928" s="32"/>
      <c r="B928" s="33"/>
      <c r="C928" s="46"/>
      <c r="E928" s="20"/>
      <c r="F928" s="20"/>
      <c r="G928" s="20"/>
      <c r="H928" s="20"/>
      <c r="I928" s="20"/>
      <c r="K928" s="20"/>
    </row>
    <row r="929" spans="1:11" outlineLevel="1" x14ac:dyDescent="0.25">
      <c r="A929" s="32"/>
      <c r="B929" s="33"/>
      <c r="C929" s="46"/>
      <c r="E929" s="20"/>
      <c r="F929" s="20"/>
      <c r="G929" s="20"/>
      <c r="H929" s="20"/>
      <c r="I929" s="20"/>
      <c r="K929" s="20"/>
    </row>
    <row r="930" spans="1:11" outlineLevel="1" x14ac:dyDescent="0.25">
      <c r="A930" s="32"/>
      <c r="B930" s="33"/>
      <c r="C930" s="46"/>
      <c r="E930" s="20"/>
      <c r="F930" s="20"/>
      <c r="G930" s="20"/>
      <c r="H930" s="20"/>
      <c r="I930" s="20"/>
      <c r="K930" s="20"/>
    </row>
    <row r="931" spans="1:11" outlineLevel="1" x14ac:dyDescent="0.25">
      <c r="A931" s="32"/>
      <c r="B931" s="33"/>
      <c r="C931" s="46"/>
      <c r="E931" s="20"/>
      <c r="F931" s="20"/>
      <c r="G931" s="20"/>
      <c r="H931" s="20"/>
      <c r="I931" s="20"/>
      <c r="K931" s="20"/>
    </row>
    <row r="932" spans="1:11" outlineLevel="1" x14ac:dyDescent="0.25">
      <c r="A932" s="32"/>
      <c r="B932" s="33"/>
      <c r="C932" s="46"/>
      <c r="E932" s="20"/>
      <c r="F932" s="20"/>
      <c r="G932" s="20"/>
      <c r="H932" s="20"/>
      <c r="I932" s="20"/>
      <c r="K932" s="20"/>
    </row>
    <row r="933" spans="1:11" outlineLevel="1" x14ac:dyDescent="0.25">
      <c r="A933" s="32"/>
      <c r="B933" s="33"/>
      <c r="C933" s="46"/>
      <c r="E933" s="20"/>
      <c r="F933" s="20"/>
      <c r="G933" s="20"/>
      <c r="H933" s="20"/>
      <c r="I933" s="20"/>
      <c r="K933" s="20"/>
    </row>
    <row r="934" spans="1:11" outlineLevel="1" x14ac:dyDescent="0.25">
      <c r="A934" s="32"/>
      <c r="B934" s="33"/>
      <c r="C934" s="46"/>
      <c r="E934" s="20"/>
      <c r="F934" s="20"/>
      <c r="G934" s="20"/>
      <c r="H934" s="20"/>
      <c r="I934" s="20"/>
      <c r="K934" s="20"/>
    </row>
    <row r="935" spans="1:11" outlineLevel="1" x14ac:dyDescent="0.25">
      <c r="A935" s="32"/>
      <c r="B935" s="33"/>
      <c r="C935" s="46"/>
      <c r="E935" s="20"/>
      <c r="F935" s="20"/>
      <c r="G935" s="20"/>
      <c r="H935" s="20"/>
      <c r="I935" s="20"/>
      <c r="K935" s="20"/>
    </row>
    <row r="936" spans="1:11" outlineLevel="1" x14ac:dyDescent="0.25">
      <c r="A936" s="32"/>
      <c r="B936" s="33"/>
      <c r="C936" s="46"/>
      <c r="E936" s="20"/>
      <c r="F936" s="20"/>
      <c r="G936" s="20"/>
      <c r="H936" s="20"/>
      <c r="I936" s="20"/>
      <c r="K936" s="20"/>
    </row>
    <row r="937" spans="1:11" outlineLevel="1" x14ac:dyDescent="0.25">
      <c r="A937" s="32"/>
      <c r="B937" s="33"/>
      <c r="C937" s="46"/>
      <c r="E937" s="20"/>
      <c r="F937" s="20"/>
      <c r="G937" s="20"/>
      <c r="H937" s="20"/>
      <c r="I937" s="20"/>
      <c r="K937" s="20"/>
    </row>
    <row r="938" spans="1:11" outlineLevel="1" x14ac:dyDescent="0.25">
      <c r="A938" s="32"/>
      <c r="B938" s="33"/>
      <c r="C938" s="46"/>
      <c r="E938" s="20"/>
      <c r="F938" s="20"/>
      <c r="G938" s="20"/>
      <c r="H938" s="20"/>
      <c r="I938" s="20"/>
      <c r="K938" s="20"/>
    </row>
    <row r="939" spans="1:11" outlineLevel="1" x14ac:dyDescent="0.25">
      <c r="A939" s="32"/>
      <c r="B939" s="33"/>
      <c r="C939" s="46"/>
      <c r="E939" s="20"/>
      <c r="F939" s="20"/>
      <c r="G939" s="20"/>
      <c r="H939" s="20"/>
      <c r="I939" s="20"/>
      <c r="K939" s="20"/>
    </row>
    <row r="940" spans="1:11" outlineLevel="1" x14ac:dyDescent="0.25">
      <c r="A940" s="32"/>
      <c r="B940" s="33"/>
      <c r="C940" s="46"/>
      <c r="E940" s="20"/>
      <c r="F940" s="20"/>
      <c r="G940" s="20"/>
      <c r="H940" s="20"/>
      <c r="I940" s="20"/>
      <c r="K940" s="20"/>
    </row>
    <row r="941" spans="1:11" outlineLevel="1" x14ac:dyDescent="0.25">
      <c r="A941" s="32"/>
      <c r="B941" s="33"/>
      <c r="C941" s="46"/>
      <c r="E941" s="20"/>
      <c r="F941" s="20"/>
      <c r="G941" s="20"/>
      <c r="H941" s="20"/>
      <c r="I941" s="20"/>
      <c r="K941" s="20"/>
    </row>
    <row r="942" spans="1:11" outlineLevel="1" x14ac:dyDescent="0.25">
      <c r="A942" s="32"/>
      <c r="B942" s="33"/>
      <c r="C942" s="46"/>
      <c r="E942" s="20"/>
      <c r="F942" s="20"/>
      <c r="G942" s="20"/>
      <c r="H942" s="20"/>
      <c r="I942" s="20"/>
      <c r="K942" s="20"/>
    </row>
    <row r="943" spans="1:11" outlineLevel="1" x14ac:dyDescent="0.25">
      <c r="A943" s="32"/>
      <c r="B943" s="33"/>
      <c r="C943" s="46"/>
      <c r="E943" s="20"/>
      <c r="F943" s="20"/>
      <c r="G943" s="20"/>
      <c r="H943" s="20"/>
      <c r="I943" s="20"/>
      <c r="K943" s="20"/>
    </row>
    <row r="944" spans="1:11" outlineLevel="1" x14ac:dyDescent="0.25">
      <c r="A944" s="32"/>
      <c r="B944" s="33"/>
      <c r="C944" s="46"/>
      <c r="E944" s="20"/>
      <c r="F944" s="20"/>
      <c r="G944" s="20"/>
      <c r="H944" s="20"/>
      <c r="I944" s="20"/>
      <c r="K944" s="20"/>
    </row>
    <row r="945" spans="1:11" outlineLevel="1" x14ac:dyDescent="0.25">
      <c r="A945" s="32"/>
      <c r="B945" s="33"/>
      <c r="C945" s="46"/>
      <c r="E945" s="20"/>
      <c r="F945" s="20"/>
      <c r="G945" s="20"/>
      <c r="H945" s="20"/>
      <c r="I945" s="20"/>
      <c r="K945" s="20"/>
    </row>
    <row r="946" spans="1:11" outlineLevel="1" x14ac:dyDescent="0.25">
      <c r="A946" s="32"/>
      <c r="B946" s="33"/>
      <c r="C946" s="46"/>
      <c r="E946" s="20"/>
      <c r="F946" s="20"/>
      <c r="G946" s="20"/>
      <c r="H946" s="20"/>
      <c r="I946" s="20"/>
      <c r="K946" s="20"/>
    </row>
    <row r="947" spans="1:11" outlineLevel="1" x14ac:dyDescent="0.25">
      <c r="A947" s="32"/>
      <c r="B947" s="33"/>
      <c r="C947" s="46"/>
      <c r="E947" s="20"/>
      <c r="F947" s="20"/>
      <c r="G947" s="20"/>
      <c r="H947" s="20"/>
      <c r="I947" s="20"/>
      <c r="K947" s="20"/>
    </row>
    <row r="948" spans="1:11" outlineLevel="1" x14ac:dyDescent="0.25">
      <c r="A948" s="32"/>
      <c r="B948" s="33"/>
      <c r="C948" s="46"/>
      <c r="E948" s="20"/>
      <c r="F948" s="20"/>
      <c r="G948" s="20"/>
      <c r="H948" s="20"/>
      <c r="I948" s="20"/>
      <c r="K948" s="20"/>
    </row>
    <row r="949" spans="1:11" outlineLevel="1" x14ac:dyDescent="0.25">
      <c r="A949" s="32"/>
      <c r="B949" s="33"/>
      <c r="C949" s="46"/>
      <c r="E949" s="20"/>
      <c r="F949" s="20"/>
      <c r="G949" s="20"/>
      <c r="H949" s="20"/>
      <c r="I949" s="20"/>
      <c r="K949" s="20"/>
    </row>
    <row r="950" spans="1:11" outlineLevel="1" x14ac:dyDescent="0.25">
      <c r="A950" s="32"/>
      <c r="B950" s="33"/>
      <c r="C950" s="46"/>
      <c r="E950" s="20"/>
      <c r="F950" s="20"/>
      <c r="G950" s="20"/>
      <c r="H950" s="20"/>
      <c r="I950" s="20"/>
      <c r="K950" s="20"/>
    </row>
    <row r="951" spans="1:11" outlineLevel="1" x14ac:dyDescent="0.25">
      <c r="A951" s="32"/>
      <c r="B951" s="33"/>
      <c r="C951" s="46"/>
      <c r="E951" s="20"/>
      <c r="F951" s="20"/>
      <c r="G951" s="20"/>
      <c r="H951" s="20"/>
      <c r="I951" s="20"/>
      <c r="K951" s="20"/>
    </row>
    <row r="952" spans="1:11" outlineLevel="1" x14ac:dyDescent="0.25">
      <c r="A952" s="32"/>
      <c r="B952" s="33"/>
      <c r="C952" s="46"/>
      <c r="E952" s="20"/>
      <c r="F952" s="20"/>
      <c r="G952" s="20"/>
      <c r="H952" s="20"/>
      <c r="I952" s="20"/>
      <c r="K952" s="20"/>
    </row>
    <row r="953" spans="1:11" outlineLevel="1" x14ac:dyDescent="0.25">
      <c r="A953" s="32"/>
      <c r="B953" s="33"/>
      <c r="C953" s="46"/>
      <c r="E953" s="20"/>
      <c r="F953" s="20"/>
      <c r="G953" s="20"/>
      <c r="H953" s="20"/>
      <c r="I953" s="20"/>
      <c r="K953" s="20"/>
    </row>
    <row r="954" spans="1:11" outlineLevel="1" x14ac:dyDescent="0.25">
      <c r="A954" s="32"/>
      <c r="B954" s="33"/>
      <c r="C954" s="46"/>
      <c r="E954" s="20"/>
      <c r="F954" s="20"/>
      <c r="G954" s="20"/>
      <c r="H954" s="20"/>
      <c r="I954" s="20"/>
      <c r="K954" s="20"/>
    </row>
    <row r="955" spans="1:11" outlineLevel="1" x14ac:dyDescent="0.25">
      <c r="A955" s="32"/>
      <c r="B955" s="33"/>
      <c r="C955" s="46"/>
      <c r="E955" s="20"/>
      <c r="F955" s="20"/>
      <c r="G955" s="20"/>
      <c r="H955" s="20"/>
      <c r="I955" s="20"/>
      <c r="K955" s="20"/>
    </row>
    <row r="956" spans="1:11" outlineLevel="1" x14ac:dyDescent="0.25">
      <c r="A956" s="32"/>
      <c r="B956" s="33"/>
      <c r="C956" s="46"/>
      <c r="E956" s="20"/>
      <c r="F956" s="20"/>
      <c r="G956" s="20"/>
      <c r="H956" s="20"/>
      <c r="I956" s="20"/>
      <c r="K956" s="20"/>
    </row>
    <row r="957" spans="1:11" outlineLevel="1" x14ac:dyDescent="0.25">
      <c r="A957" s="32"/>
      <c r="B957" s="33"/>
      <c r="C957" s="46"/>
      <c r="E957" s="20"/>
      <c r="F957" s="20"/>
      <c r="G957" s="20"/>
      <c r="H957" s="20"/>
      <c r="I957" s="20"/>
      <c r="K957" s="20"/>
    </row>
    <row r="958" spans="1:11" outlineLevel="1" x14ac:dyDescent="0.25">
      <c r="A958" s="32"/>
      <c r="B958" s="33"/>
      <c r="C958" s="46"/>
      <c r="E958" s="20"/>
      <c r="F958" s="20"/>
      <c r="G958" s="20"/>
      <c r="H958" s="20"/>
      <c r="I958" s="20"/>
      <c r="K958" s="20"/>
    </row>
    <row r="959" spans="1:11" outlineLevel="1" x14ac:dyDescent="0.25">
      <c r="A959" s="32"/>
      <c r="B959" s="33"/>
      <c r="C959" s="46"/>
      <c r="E959" s="20"/>
      <c r="F959" s="20"/>
      <c r="G959" s="20"/>
      <c r="H959" s="20"/>
      <c r="I959" s="20"/>
      <c r="K959" s="20"/>
    </row>
    <row r="960" spans="1:11" outlineLevel="1" x14ac:dyDescent="0.25">
      <c r="A960" s="32"/>
      <c r="B960" s="33"/>
      <c r="C960" s="46"/>
      <c r="E960" s="20"/>
      <c r="F960" s="20"/>
      <c r="G960" s="20"/>
      <c r="H960" s="20"/>
      <c r="I960" s="20"/>
      <c r="K960" s="20"/>
    </row>
    <row r="961" spans="1:11" outlineLevel="1" x14ac:dyDescent="0.25">
      <c r="A961" s="32"/>
      <c r="B961" s="33"/>
      <c r="C961" s="46"/>
      <c r="E961" s="20"/>
      <c r="F961" s="20"/>
      <c r="G961" s="20"/>
      <c r="H961" s="20"/>
      <c r="I961" s="20"/>
      <c r="K961" s="20"/>
    </row>
    <row r="962" spans="1:11" outlineLevel="1" x14ac:dyDescent="0.25">
      <c r="A962" s="32"/>
      <c r="B962" s="33"/>
      <c r="C962" s="46"/>
      <c r="E962" s="20"/>
      <c r="F962" s="20"/>
      <c r="G962" s="20"/>
      <c r="H962" s="20"/>
      <c r="I962" s="20"/>
      <c r="K962" s="20"/>
    </row>
    <row r="963" spans="1:11" outlineLevel="1" x14ac:dyDescent="0.25">
      <c r="A963" s="32"/>
      <c r="B963" s="33"/>
      <c r="C963" s="46"/>
      <c r="E963" s="20"/>
      <c r="F963" s="20"/>
      <c r="G963" s="20"/>
      <c r="H963" s="20"/>
      <c r="I963" s="20"/>
      <c r="K963" s="20"/>
    </row>
    <row r="964" spans="1:11" outlineLevel="1" x14ac:dyDescent="0.25">
      <c r="A964" s="32"/>
      <c r="B964" s="33"/>
      <c r="C964" s="46"/>
      <c r="E964" s="20"/>
      <c r="F964" s="20"/>
      <c r="G964" s="20"/>
      <c r="H964" s="20"/>
      <c r="I964" s="20"/>
      <c r="K964" s="20"/>
    </row>
    <row r="965" spans="1:11" outlineLevel="1" x14ac:dyDescent="0.25">
      <c r="A965" s="32"/>
      <c r="B965" s="33"/>
      <c r="C965" s="46"/>
      <c r="E965" s="20"/>
      <c r="F965" s="20"/>
      <c r="G965" s="20"/>
      <c r="H965" s="20"/>
      <c r="I965" s="20"/>
      <c r="K965" s="20"/>
    </row>
    <row r="966" spans="1:11" outlineLevel="1" x14ac:dyDescent="0.25">
      <c r="A966" s="32"/>
      <c r="B966" s="33"/>
      <c r="C966" s="46"/>
      <c r="E966" s="20"/>
      <c r="F966" s="20"/>
      <c r="G966" s="20"/>
      <c r="H966" s="20"/>
      <c r="I966" s="20"/>
      <c r="K966" s="20"/>
    </row>
    <row r="967" spans="1:11" outlineLevel="1" x14ac:dyDescent="0.25">
      <c r="A967" s="32"/>
      <c r="B967" s="33"/>
      <c r="C967" s="46"/>
      <c r="E967" s="20"/>
      <c r="F967" s="20"/>
      <c r="G967" s="20"/>
      <c r="H967" s="20"/>
      <c r="I967" s="20"/>
      <c r="K967" s="20"/>
    </row>
    <row r="968" spans="1:11" outlineLevel="1" x14ac:dyDescent="0.25">
      <c r="A968" s="32"/>
      <c r="B968" s="33"/>
      <c r="C968" s="46"/>
      <c r="E968" s="20"/>
      <c r="F968" s="20"/>
      <c r="G968" s="20"/>
      <c r="H968" s="20"/>
      <c r="I968" s="20"/>
      <c r="K968" s="20"/>
    </row>
    <row r="969" spans="1:11" outlineLevel="1" x14ac:dyDescent="0.25">
      <c r="A969" s="32"/>
      <c r="B969" s="33"/>
      <c r="C969" s="46"/>
      <c r="E969" s="20"/>
      <c r="F969" s="20"/>
      <c r="G969" s="20"/>
      <c r="H969" s="20"/>
      <c r="I969" s="20"/>
      <c r="K969" s="20"/>
    </row>
    <row r="970" spans="1:11" outlineLevel="1" x14ac:dyDescent="0.25">
      <c r="A970" s="32"/>
      <c r="B970" s="33"/>
      <c r="C970" s="46"/>
      <c r="E970" s="20"/>
      <c r="F970" s="20"/>
      <c r="G970" s="20"/>
      <c r="H970" s="20"/>
      <c r="I970" s="20"/>
      <c r="K970" s="20"/>
    </row>
    <row r="971" spans="1:11" outlineLevel="1" x14ac:dyDescent="0.25">
      <c r="A971" s="32"/>
      <c r="B971" s="33"/>
      <c r="C971" s="46"/>
      <c r="E971" s="20"/>
      <c r="F971" s="20"/>
      <c r="G971" s="20"/>
      <c r="H971" s="20"/>
      <c r="I971" s="20"/>
      <c r="K971" s="20"/>
    </row>
    <row r="972" spans="1:11" outlineLevel="1" x14ac:dyDescent="0.25">
      <c r="A972" s="32"/>
      <c r="B972" s="33"/>
      <c r="C972" s="46"/>
      <c r="E972" s="20"/>
      <c r="F972" s="20"/>
      <c r="G972" s="20"/>
      <c r="H972" s="20"/>
      <c r="I972" s="20"/>
      <c r="K972" s="20"/>
    </row>
    <row r="973" spans="1:11" outlineLevel="1" x14ac:dyDescent="0.25">
      <c r="A973" s="32"/>
      <c r="B973" s="33"/>
      <c r="C973" s="46"/>
      <c r="E973" s="20"/>
      <c r="F973" s="20"/>
      <c r="G973" s="20"/>
      <c r="H973" s="20"/>
      <c r="I973" s="20"/>
      <c r="K973" s="20"/>
    </row>
    <row r="974" spans="1:11" outlineLevel="1" x14ac:dyDescent="0.25">
      <c r="A974" s="32"/>
      <c r="B974" s="33"/>
      <c r="C974" s="46"/>
      <c r="E974" s="20"/>
      <c r="F974" s="20"/>
      <c r="G974" s="20"/>
      <c r="H974" s="20"/>
      <c r="I974" s="20"/>
      <c r="K974" s="20"/>
    </row>
    <row r="975" spans="1:11" outlineLevel="1" x14ac:dyDescent="0.25">
      <c r="A975" s="32"/>
      <c r="B975" s="33"/>
      <c r="C975" s="46"/>
      <c r="E975" s="20"/>
      <c r="F975" s="20"/>
      <c r="G975" s="20"/>
      <c r="H975" s="20"/>
      <c r="I975" s="20"/>
      <c r="K975" s="20"/>
    </row>
    <row r="976" spans="1:11" outlineLevel="1" x14ac:dyDescent="0.25">
      <c r="A976" s="32"/>
      <c r="B976" s="33"/>
      <c r="C976" s="46"/>
      <c r="E976" s="20"/>
      <c r="F976" s="20"/>
      <c r="G976" s="20"/>
      <c r="H976" s="20"/>
      <c r="I976" s="20"/>
      <c r="K976" s="20"/>
    </row>
    <row r="977" spans="1:11" outlineLevel="1" x14ac:dyDescent="0.25">
      <c r="A977" s="32"/>
      <c r="B977" s="33"/>
      <c r="C977" s="46"/>
      <c r="E977" s="20"/>
      <c r="F977" s="20"/>
      <c r="G977" s="20"/>
      <c r="H977" s="20"/>
      <c r="I977" s="20"/>
      <c r="K977" s="20"/>
    </row>
    <row r="978" spans="1:11" outlineLevel="1" x14ac:dyDescent="0.25">
      <c r="A978" s="32"/>
      <c r="B978" s="33"/>
      <c r="C978" s="46"/>
      <c r="E978" s="20"/>
      <c r="F978" s="20"/>
      <c r="G978" s="20"/>
      <c r="H978" s="20"/>
      <c r="I978" s="20"/>
      <c r="K978" s="20"/>
    </row>
    <row r="979" spans="1:11" outlineLevel="1" x14ac:dyDescent="0.25">
      <c r="A979" s="32"/>
      <c r="B979" s="33"/>
      <c r="C979" s="46"/>
      <c r="E979" s="20"/>
      <c r="F979" s="20"/>
      <c r="G979" s="20"/>
      <c r="H979" s="20"/>
      <c r="I979" s="20"/>
      <c r="K979" s="20"/>
    </row>
    <row r="980" spans="1:11" outlineLevel="1" x14ac:dyDescent="0.25">
      <c r="A980" s="32"/>
      <c r="B980" s="33"/>
      <c r="C980" s="46"/>
      <c r="E980" s="20"/>
      <c r="F980" s="20"/>
      <c r="G980" s="20"/>
      <c r="H980" s="20"/>
      <c r="I980" s="20"/>
      <c r="K980" s="20"/>
    </row>
    <row r="981" spans="1:11" outlineLevel="1" x14ac:dyDescent="0.25">
      <c r="A981" s="32"/>
      <c r="B981" s="33"/>
      <c r="C981" s="46"/>
      <c r="E981" s="20"/>
      <c r="F981" s="20"/>
      <c r="G981" s="20"/>
      <c r="H981" s="20"/>
      <c r="I981" s="20"/>
      <c r="K981" s="20"/>
    </row>
    <row r="982" spans="1:11" outlineLevel="1" x14ac:dyDescent="0.25">
      <c r="A982" s="32"/>
      <c r="B982" s="33"/>
      <c r="C982" s="46"/>
      <c r="E982" s="20"/>
      <c r="F982" s="20"/>
      <c r="G982" s="20"/>
      <c r="H982" s="20"/>
      <c r="I982" s="20"/>
      <c r="K982" s="20"/>
    </row>
    <row r="983" spans="1:11" outlineLevel="1" x14ac:dyDescent="0.25">
      <c r="A983" s="32"/>
      <c r="B983" s="33"/>
      <c r="C983" s="46"/>
      <c r="E983" s="20"/>
      <c r="F983" s="20"/>
      <c r="G983" s="20"/>
      <c r="H983" s="20"/>
      <c r="I983" s="20"/>
      <c r="K983" s="20"/>
    </row>
    <row r="984" spans="1:11" outlineLevel="1" x14ac:dyDescent="0.25">
      <c r="A984" s="32"/>
      <c r="B984" s="33"/>
      <c r="C984" s="46"/>
      <c r="E984" s="20"/>
      <c r="F984" s="20"/>
      <c r="G984" s="20"/>
      <c r="H984" s="20"/>
      <c r="I984" s="20"/>
      <c r="K984" s="20"/>
    </row>
    <row r="985" spans="1:11" outlineLevel="1" x14ac:dyDescent="0.25">
      <c r="A985" s="32"/>
      <c r="B985" s="33"/>
      <c r="C985" s="46"/>
      <c r="E985" s="20"/>
      <c r="F985" s="20"/>
      <c r="G985" s="20"/>
      <c r="H985" s="20"/>
      <c r="I985" s="20"/>
      <c r="K985" s="20"/>
    </row>
    <row r="986" spans="1:11" outlineLevel="1" x14ac:dyDescent="0.25">
      <c r="A986" s="32"/>
      <c r="B986" s="33"/>
      <c r="C986" s="46"/>
      <c r="E986" s="20"/>
      <c r="F986" s="20"/>
      <c r="G986" s="20"/>
      <c r="H986" s="20"/>
      <c r="I986" s="20"/>
      <c r="K986" s="20"/>
    </row>
    <row r="987" spans="1:11" outlineLevel="1" x14ac:dyDescent="0.25">
      <c r="A987" s="32"/>
      <c r="B987" s="33"/>
      <c r="C987" s="46"/>
      <c r="E987" s="20"/>
      <c r="F987" s="20"/>
      <c r="G987" s="20"/>
      <c r="H987" s="20"/>
      <c r="I987" s="20"/>
      <c r="K987" s="20"/>
    </row>
    <row r="988" spans="1:11" outlineLevel="1" x14ac:dyDescent="0.25">
      <c r="A988" s="32"/>
      <c r="B988" s="33"/>
      <c r="C988" s="46"/>
      <c r="E988" s="20"/>
      <c r="F988" s="20"/>
      <c r="G988" s="20"/>
      <c r="H988" s="20"/>
      <c r="I988" s="20"/>
      <c r="K988" s="20"/>
    </row>
    <row r="989" spans="1:11" outlineLevel="1" x14ac:dyDescent="0.25">
      <c r="A989" s="32"/>
      <c r="B989" s="33"/>
      <c r="C989" s="46"/>
      <c r="E989" s="20"/>
      <c r="F989" s="20"/>
      <c r="G989" s="20"/>
      <c r="H989" s="20"/>
      <c r="I989" s="20"/>
      <c r="K989" s="20"/>
    </row>
    <row r="990" spans="1:11" outlineLevel="1" x14ac:dyDescent="0.25">
      <c r="A990" s="32"/>
      <c r="B990" s="33"/>
      <c r="C990" s="46"/>
      <c r="E990" s="20"/>
      <c r="F990" s="20"/>
      <c r="G990" s="20"/>
      <c r="H990" s="20"/>
      <c r="I990" s="20"/>
      <c r="K990" s="20"/>
    </row>
    <row r="991" spans="1:11" outlineLevel="1" x14ac:dyDescent="0.25">
      <c r="A991" s="32"/>
      <c r="B991" s="33"/>
      <c r="C991" s="46"/>
      <c r="E991" s="20"/>
      <c r="F991" s="20"/>
      <c r="G991" s="20"/>
      <c r="H991" s="20"/>
      <c r="I991" s="20"/>
      <c r="K991" s="20"/>
    </row>
    <row r="992" spans="1:11" outlineLevel="1" x14ac:dyDescent="0.25">
      <c r="A992" s="32"/>
      <c r="B992" s="33"/>
      <c r="C992" s="46"/>
      <c r="E992" s="20"/>
      <c r="F992" s="20"/>
      <c r="G992" s="20"/>
      <c r="H992" s="20"/>
      <c r="I992" s="20"/>
      <c r="K992" s="20"/>
    </row>
    <row r="993" spans="1:11" outlineLevel="1" x14ac:dyDescent="0.25">
      <c r="A993" s="32"/>
      <c r="B993" s="33"/>
      <c r="C993" s="46"/>
      <c r="E993" s="20"/>
      <c r="F993" s="20"/>
      <c r="G993" s="20"/>
      <c r="H993" s="20"/>
      <c r="I993" s="20"/>
      <c r="K993" s="20"/>
    </row>
    <row r="994" spans="1:11" outlineLevel="1" x14ac:dyDescent="0.25">
      <c r="A994" s="32"/>
      <c r="B994" s="33"/>
      <c r="C994" s="46"/>
      <c r="E994" s="20"/>
      <c r="F994" s="20"/>
      <c r="G994" s="20"/>
      <c r="H994" s="20"/>
      <c r="I994" s="20"/>
      <c r="K994" s="20"/>
    </row>
    <row r="995" spans="1:11" outlineLevel="1" x14ac:dyDescent="0.25">
      <c r="A995" s="32"/>
      <c r="B995" s="33"/>
      <c r="C995" s="46"/>
      <c r="E995" s="20"/>
      <c r="F995" s="20"/>
      <c r="G995" s="20"/>
      <c r="H995" s="20"/>
      <c r="I995" s="20"/>
      <c r="K995" s="20"/>
    </row>
    <row r="996" spans="1:11" outlineLevel="1" x14ac:dyDescent="0.25">
      <c r="A996" s="32"/>
      <c r="B996" s="33"/>
      <c r="C996" s="46"/>
      <c r="E996" s="20"/>
      <c r="F996" s="20"/>
      <c r="G996" s="20"/>
      <c r="H996" s="20"/>
      <c r="I996" s="20"/>
      <c r="K996" s="20"/>
    </row>
    <row r="997" spans="1:11" outlineLevel="1" x14ac:dyDescent="0.25">
      <c r="A997" s="32"/>
      <c r="B997" s="33"/>
      <c r="C997" s="46"/>
      <c r="E997" s="20"/>
      <c r="F997" s="20"/>
      <c r="G997" s="20"/>
      <c r="H997" s="20"/>
      <c r="I997" s="20"/>
      <c r="K997" s="20"/>
    </row>
    <row r="998" spans="1:11" outlineLevel="1" x14ac:dyDescent="0.25">
      <c r="A998" s="32"/>
      <c r="B998" s="33"/>
      <c r="C998" s="46"/>
      <c r="E998" s="20"/>
      <c r="F998" s="20"/>
      <c r="G998" s="20"/>
      <c r="H998" s="20"/>
      <c r="I998" s="20"/>
      <c r="K998" s="20"/>
    </row>
    <row r="999" spans="1:11" outlineLevel="1" x14ac:dyDescent="0.25">
      <c r="A999" s="32"/>
      <c r="B999" s="33"/>
      <c r="C999" s="46"/>
      <c r="E999" s="20"/>
      <c r="F999" s="20"/>
      <c r="G999" s="20"/>
      <c r="H999" s="20"/>
      <c r="I999" s="20"/>
      <c r="K999" s="20"/>
    </row>
    <row r="1000" spans="1:11" outlineLevel="1" x14ac:dyDescent="0.25">
      <c r="A1000" s="32"/>
      <c r="B1000" s="33"/>
      <c r="C1000" s="46"/>
      <c r="E1000" s="20"/>
      <c r="F1000" s="20"/>
      <c r="G1000" s="20"/>
      <c r="H1000" s="20"/>
      <c r="I1000" s="20"/>
      <c r="K1000" s="20"/>
    </row>
    <row r="1001" spans="1:11" outlineLevel="1" x14ac:dyDescent="0.25">
      <c r="A1001" s="32"/>
      <c r="B1001" s="33"/>
      <c r="C1001" s="46"/>
      <c r="E1001" s="20"/>
      <c r="F1001" s="20"/>
      <c r="G1001" s="20"/>
      <c r="H1001" s="20"/>
      <c r="I1001" s="20"/>
      <c r="K1001" s="20"/>
    </row>
    <row r="1002" spans="1:11" outlineLevel="1" x14ac:dyDescent="0.25">
      <c r="A1002" s="32"/>
      <c r="B1002" s="33"/>
      <c r="C1002" s="46"/>
      <c r="E1002" s="20"/>
      <c r="F1002" s="20"/>
      <c r="G1002" s="20"/>
      <c r="H1002" s="20"/>
      <c r="I1002" s="20"/>
      <c r="K1002" s="20"/>
    </row>
    <row r="1003" spans="1:11" outlineLevel="1" x14ac:dyDescent="0.25">
      <c r="A1003" s="32"/>
      <c r="B1003" s="33"/>
      <c r="C1003" s="46"/>
      <c r="E1003" s="20"/>
      <c r="F1003" s="20"/>
      <c r="G1003" s="20"/>
      <c r="H1003" s="20"/>
      <c r="I1003" s="20"/>
      <c r="K1003" s="20"/>
    </row>
    <row r="1004" spans="1:11" outlineLevel="1" x14ac:dyDescent="0.25">
      <c r="A1004" s="32"/>
      <c r="B1004" s="33"/>
      <c r="C1004" s="46"/>
      <c r="E1004" s="20"/>
      <c r="F1004" s="20"/>
      <c r="G1004" s="20"/>
      <c r="H1004" s="20"/>
      <c r="I1004" s="20"/>
      <c r="K1004" s="20"/>
    </row>
    <row r="1005" spans="1:11" outlineLevel="1" x14ac:dyDescent="0.25">
      <c r="A1005" s="32"/>
      <c r="B1005" s="33"/>
      <c r="C1005" s="46"/>
      <c r="E1005" s="20"/>
      <c r="F1005" s="20"/>
      <c r="G1005" s="20"/>
      <c r="H1005" s="20"/>
      <c r="I1005" s="20"/>
      <c r="K1005" s="20"/>
    </row>
    <row r="1006" spans="1:11" x14ac:dyDescent="0.25">
      <c r="C1006" s="48"/>
      <c r="K1006" s="49"/>
    </row>
    <row r="1007" spans="1:11" x14ac:dyDescent="0.25">
      <c r="C1007" s="48"/>
      <c r="K1007" s="49"/>
    </row>
    <row r="1008" spans="1:11" x14ac:dyDescent="0.25">
      <c r="C1008" s="48"/>
    </row>
  </sheetData>
  <autoFilter ref="A12:K630" xr:uid="{00000000-0009-0000-0000-000005000000}"/>
  <mergeCells count="3">
    <mergeCell ref="B2:B3"/>
    <mergeCell ref="C2:C3"/>
    <mergeCell ref="K2:K3"/>
  </mergeCells>
  <conditionalFormatting sqref="A13:A14">
    <cfRule type="expression" dxfId="98" priority="23">
      <formula>$C18&lt;$B$4</formula>
    </cfRule>
  </conditionalFormatting>
  <conditionalFormatting sqref="A15:A20">
    <cfRule type="expression" dxfId="97" priority="296">
      <formula>$C21&lt;$B$4</formula>
    </cfRule>
  </conditionalFormatting>
  <conditionalFormatting sqref="A38:C39 G38:G39 A40:A51">
    <cfRule type="expression" dxfId="96" priority="294">
      <formula>$C39&lt;$B$4</formula>
    </cfRule>
  </conditionalFormatting>
  <conditionalFormatting sqref="B13:B23">
    <cfRule type="expression" dxfId="95" priority="21">
      <formula>$C13&lt;$B$4</formula>
    </cfRule>
  </conditionalFormatting>
  <conditionalFormatting sqref="B48">
    <cfRule type="expression" dxfId="94" priority="12">
      <formula>$C91&lt;$B$4</formula>
    </cfRule>
  </conditionalFormatting>
  <conditionalFormatting sqref="B10:C10">
    <cfRule type="cellIs" dxfId="93" priority="29" operator="lessThan">
      <formula>0</formula>
    </cfRule>
    <cfRule type="cellIs" dxfId="92" priority="30" operator="greaterThan">
      <formula>0</formula>
    </cfRule>
  </conditionalFormatting>
  <conditionalFormatting sqref="C13:C37 G13:G37 A21:A23 A24:B37 H40:H43 B40:B47 C40:C50 I44:I50 B49:B50">
    <cfRule type="expression" dxfId="91" priority="20">
      <formula>$C13&lt;$B$4</formula>
    </cfRule>
  </conditionalFormatting>
  <conditionalFormatting sqref="E13:E20">
    <cfRule type="expression" dxfId="90" priority="1">
      <formula>$C13&lt;$B$4</formula>
    </cfRule>
  </conditionalFormatting>
  <conditionalFormatting sqref="E10:K10">
    <cfRule type="cellIs" dxfId="89" priority="33" operator="lessThan">
      <formula>0</formula>
    </cfRule>
    <cfRule type="cellIs" dxfId="88" priority="34" operator="greaterThan">
      <formula>0</formula>
    </cfRule>
  </conditionalFormatting>
  <conditionalFormatting sqref="F13:F15">
    <cfRule type="expression" dxfId="87" priority="27">
      <formula>$C13&lt;$B$4</formula>
    </cfRule>
  </conditionalFormatting>
  <conditionalFormatting sqref="H13:H16">
    <cfRule type="expression" dxfId="86" priority="25">
      <formula>$C13&lt;$B$4</formula>
    </cfRule>
  </conditionalFormatting>
  <conditionalFormatting sqref="I13:I18">
    <cfRule type="expression" dxfId="85" priority="24">
      <formula>$C13&lt;$B$4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>
    <tabColor theme="9" tint="0.39997558519241921"/>
  </sheetPr>
  <dimension ref="A1:S981"/>
  <sheetViews>
    <sheetView showGridLines="0" zoomScaleSheetLayoutView="100" workbookViewId="0">
      <pane ySplit="12" topLeftCell="A13" activePane="bottomLeft" state="frozen"/>
      <selection pane="bottomLeft" activeCell="N16" sqref="N16"/>
    </sheetView>
  </sheetViews>
  <sheetFormatPr defaultColWidth="11" defaultRowHeight="15.75" outlineLevelRow="1" x14ac:dyDescent="0.25"/>
  <cols>
    <col min="1" max="1" width="15.625" style="2" customWidth="1"/>
    <col min="2" max="2" width="30.625" style="2" customWidth="1"/>
    <col min="3" max="3" width="15.625" style="3" customWidth="1"/>
    <col min="4" max="4" width="0.625" customWidth="1"/>
    <col min="5" max="9" width="15.625" style="2" customWidth="1"/>
    <col min="10" max="10" width="0.625" style="2" customWidth="1"/>
    <col min="11" max="11" width="15.625" style="2" customWidth="1"/>
    <col min="12" max="12" width="0.875" style="2" customWidth="1"/>
    <col min="13" max="13" width="8.875" customWidth="1"/>
    <col min="14" max="16384" width="11" style="2"/>
  </cols>
  <sheetData>
    <row r="1" spans="1:19" ht="7.5" customHeight="1" thickBot="1" x14ac:dyDescent="0.3">
      <c r="N1" s="1"/>
      <c r="O1" s="1"/>
      <c r="P1" s="1"/>
      <c r="Q1" s="1"/>
      <c r="R1" s="1"/>
    </row>
    <row r="2" spans="1:19" ht="13.5" customHeight="1" x14ac:dyDescent="0.25">
      <c r="B2" s="418" t="s">
        <v>334</v>
      </c>
      <c r="C2" s="420" t="s">
        <v>168</v>
      </c>
      <c r="E2" s="4">
        <f>+WEEKDAY(E3,1)</f>
        <v>2</v>
      </c>
      <c r="F2" s="5">
        <f>+WEEKDAY(F3,1)</f>
        <v>3</v>
      </c>
      <c r="G2" s="5">
        <f>+WEEKDAY(G3,1)</f>
        <v>4</v>
      </c>
      <c r="H2" s="5">
        <f>+WEEKDAY(H3,1)</f>
        <v>5</v>
      </c>
      <c r="I2" s="36">
        <f>+WEEKDAY(I3,1)</f>
        <v>6</v>
      </c>
      <c r="K2" s="422" t="s">
        <v>169</v>
      </c>
      <c r="N2" s="1"/>
      <c r="O2" s="1"/>
      <c r="P2" s="1"/>
      <c r="Q2" s="1"/>
      <c r="R2" s="1"/>
    </row>
    <row r="3" spans="1:19" ht="15.75" customHeight="1" thickBot="1" x14ac:dyDescent="0.3">
      <c r="B3" s="419"/>
      <c r="C3" s="421"/>
      <c r="E3" s="6">
        <v>45950</v>
      </c>
      <c r="F3" s="7">
        <f>E3+1</f>
        <v>45951</v>
      </c>
      <c r="G3" s="7">
        <f>F3+1</f>
        <v>45952</v>
      </c>
      <c r="H3" s="7">
        <f>G3+1</f>
        <v>45953</v>
      </c>
      <c r="I3" s="37">
        <f>H3+1</f>
        <v>45954</v>
      </c>
      <c r="K3" s="423"/>
      <c r="N3" s="1"/>
      <c r="O3" s="1"/>
      <c r="P3" s="1"/>
      <c r="Q3" s="1"/>
      <c r="R3" s="1"/>
    </row>
    <row r="4" spans="1:19" ht="7.5" customHeight="1" thickBot="1" x14ac:dyDescent="0.3">
      <c r="B4" s="8"/>
      <c r="C4" s="9"/>
      <c r="E4" s="10"/>
      <c r="F4" s="10"/>
      <c r="G4" s="10"/>
      <c r="H4" s="10"/>
      <c r="I4" s="10"/>
      <c r="J4" s="38"/>
      <c r="K4" s="39"/>
      <c r="L4" s="38"/>
      <c r="N4" s="1"/>
      <c r="O4" s="1"/>
      <c r="P4" s="1"/>
      <c r="Q4" s="1"/>
      <c r="R4" s="1"/>
    </row>
    <row r="5" spans="1:19" ht="16.5" customHeight="1" thickBot="1" x14ac:dyDescent="0.3">
      <c r="B5" s="11" t="s">
        <v>170</v>
      </c>
      <c r="C5" s="12"/>
      <c r="E5" s="13">
        <f>SUM(E6:E7)</f>
        <v>0</v>
      </c>
      <c r="F5" s="13">
        <f>SUM(F6:F7)</f>
        <v>0</v>
      </c>
      <c r="G5" s="13">
        <f>SUM(G6:G7)</f>
        <v>0</v>
      </c>
      <c r="H5" s="13">
        <f>SUM(H6:H7)</f>
        <v>0</v>
      </c>
      <c r="I5" s="12">
        <f>SUM(I6:I7)</f>
        <v>0</v>
      </c>
      <c r="J5" s="40"/>
      <c r="K5" s="12">
        <f>SUM(E5:J5)</f>
        <v>0</v>
      </c>
      <c r="L5" s="41"/>
      <c r="N5" s="1"/>
      <c r="O5" s="1"/>
      <c r="P5" s="1"/>
      <c r="Q5" s="1"/>
      <c r="R5" s="1"/>
      <c r="S5" s="43"/>
    </row>
    <row r="6" spans="1:19" ht="16.5" customHeight="1" outlineLevel="1" x14ac:dyDescent="0.25">
      <c r="B6" s="14" t="s">
        <v>171</v>
      </c>
      <c r="C6" s="15">
        <v>0</v>
      </c>
      <c r="E6" s="16">
        <v>0</v>
      </c>
      <c r="F6" s="16">
        <v>0</v>
      </c>
      <c r="G6" s="16"/>
      <c r="H6" s="16">
        <v>0</v>
      </c>
      <c r="I6" s="16">
        <v>0</v>
      </c>
      <c r="J6" s="42"/>
      <c r="K6" s="16">
        <f>SUM(E6:J6)</f>
        <v>0</v>
      </c>
      <c r="L6" s="42"/>
      <c r="N6" s="43"/>
      <c r="O6" s="43"/>
      <c r="P6" s="43"/>
      <c r="Q6" s="43"/>
      <c r="R6" s="43"/>
      <c r="S6" s="43"/>
    </row>
    <row r="7" spans="1:19" ht="16.5" customHeight="1" outlineLevel="1" x14ac:dyDescent="0.25">
      <c r="A7" s="17"/>
      <c r="B7" s="18" t="s">
        <v>172</v>
      </c>
      <c r="C7" s="19">
        <v>0</v>
      </c>
      <c r="E7" s="20">
        <v>0</v>
      </c>
      <c r="F7" s="20">
        <v>0</v>
      </c>
      <c r="G7" s="20">
        <v>0</v>
      </c>
      <c r="H7" s="20">
        <v>0</v>
      </c>
      <c r="I7" s="20">
        <v>0</v>
      </c>
      <c r="J7" s="42"/>
      <c r="K7" s="20">
        <f>SUM(E7:J7)</f>
        <v>0</v>
      </c>
      <c r="L7" s="42"/>
      <c r="N7" s="43"/>
      <c r="O7" s="43"/>
      <c r="P7" s="43"/>
      <c r="Q7" s="43"/>
      <c r="R7" s="43"/>
      <c r="S7" s="43"/>
    </row>
    <row r="8" spans="1:19" outlineLevel="1" x14ac:dyDescent="0.25">
      <c r="A8" s="17"/>
      <c r="B8" s="21">
        <v>0.05</v>
      </c>
      <c r="C8" s="19"/>
      <c r="E8" s="20">
        <f>E6*$B$8</f>
        <v>0</v>
      </c>
      <c r="F8" s="20">
        <f>F6*$B$8</f>
        <v>0</v>
      </c>
      <c r="G8" s="20">
        <f>G6*$B$8</f>
        <v>0</v>
      </c>
      <c r="H8" s="20">
        <f>H6*$B$8</f>
        <v>0</v>
      </c>
      <c r="I8" s="20">
        <f>I6*$B$8</f>
        <v>0</v>
      </c>
      <c r="J8" s="42"/>
      <c r="K8" s="20">
        <f>SUM(E8:I8)</f>
        <v>0</v>
      </c>
      <c r="L8" s="42"/>
      <c r="N8" s="43"/>
      <c r="O8" s="43"/>
      <c r="P8" s="43"/>
      <c r="Q8" s="43"/>
      <c r="R8" s="43"/>
      <c r="S8" s="43"/>
    </row>
    <row r="9" spans="1:19" ht="16.5" thickBot="1" x14ac:dyDescent="0.3">
      <c r="A9" s="17"/>
      <c r="B9" s="22" t="s">
        <v>173</v>
      </c>
      <c r="C9" s="23"/>
      <c r="E9" s="24">
        <f>E6-E8</f>
        <v>0</v>
      </c>
      <c r="F9" s="24">
        <f>F6-F8</f>
        <v>0</v>
      </c>
      <c r="G9" s="24">
        <f>G6-G8</f>
        <v>0</v>
      </c>
      <c r="H9" s="24">
        <f>H6-H8</f>
        <v>0</v>
      </c>
      <c r="I9" s="24">
        <f>I6-I8</f>
        <v>0</v>
      </c>
      <c r="J9" s="44"/>
      <c r="K9" s="24">
        <f>SUM(E9:I9)</f>
        <v>0</v>
      </c>
      <c r="L9" s="42"/>
      <c r="N9" s="43"/>
      <c r="O9" s="43"/>
      <c r="P9" s="43"/>
      <c r="Q9" s="43"/>
      <c r="R9" s="43"/>
      <c r="S9" s="43"/>
    </row>
    <row r="10" spans="1:19" ht="16.5" thickBot="1" x14ac:dyDescent="0.3">
      <c r="A10" s="25"/>
      <c r="B10" s="26"/>
      <c r="C10" s="27"/>
      <c r="E10" s="27">
        <f>B10+E9-E12</f>
        <v>-67541.749999999985</v>
      </c>
      <c r="F10" s="27">
        <f>E10+F9-F12</f>
        <v>-135099.43</v>
      </c>
      <c r="G10" s="27">
        <f>F10+G9-G12</f>
        <v>-137734.43</v>
      </c>
      <c r="H10" s="27">
        <f>G10+H9-H12</f>
        <v>-142284.43</v>
      </c>
      <c r="I10" s="27">
        <f>H10+I9-I12</f>
        <v>-240835.41999999998</v>
      </c>
      <c r="J10" s="30"/>
      <c r="K10" s="27">
        <f>K9-K12</f>
        <v>-240835.41999999998</v>
      </c>
      <c r="L10" s="30"/>
      <c r="N10" s="30"/>
      <c r="O10" s="43"/>
      <c r="P10" s="43"/>
      <c r="Q10" s="43"/>
      <c r="R10" s="43"/>
      <c r="S10" s="43"/>
    </row>
    <row r="11" spans="1:19" ht="17.25" customHeight="1" thickBot="1" x14ac:dyDescent="0.3">
      <c r="B11" s="28"/>
      <c r="C11" s="29" t="s">
        <v>174</v>
      </c>
      <c r="E11" s="30"/>
      <c r="F11" s="30"/>
      <c r="G11" s="30"/>
      <c r="H11" s="30"/>
      <c r="I11" s="30"/>
      <c r="J11" s="30"/>
      <c r="K11" s="30"/>
      <c r="L11" s="30"/>
      <c r="N11" s="30"/>
      <c r="O11" s="43"/>
      <c r="P11" s="43"/>
      <c r="Q11" s="43"/>
      <c r="R11" s="43"/>
      <c r="S11" s="43"/>
    </row>
    <row r="12" spans="1:19" ht="16.5" thickBot="1" x14ac:dyDescent="0.3">
      <c r="A12" s="62" t="s">
        <v>175</v>
      </c>
      <c r="B12" s="63" t="s">
        <v>176</v>
      </c>
      <c r="C12" s="64">
        <f>SUM(C13:C978)</f>
        <v>240835.41999999998</v>
      </c>
      <c r="E12" s="71">
        <f>SUM(E13:E978)</f>
        <v>67541.749999999985</v>
      </c>
      <c r="F12" s="71">
        <f>SUM(F13:F978)</f>
        <v>67557.679999999993</v>
      </c>
      <c r="G12" s="71">
        <f>SUM(G13:G978)</f>
        <v>2635</v>
      </c>
      <c r="H12" s="71">
        <f>SUM(H13:H978)</f>
        <v>4550</v>
      </c>
      <c r="I12" s="71">
        <f>SUM(I13:I978)</f>
        <v>98550.99</v>
      </c>
      <c r="J12" s="45"/>
      <c r="K12" s="12">
        <f>E12+F12+G12+H12+I12</f>
        <v>240835.41999999998</v>
      </c>
    </row>
    <row r="13" spans="1:19" outlineLevel="1" x14ac:dyDescent="0.25">
      <c r="A13" s="69">
        <v>45950</v>
      </c>
      <c r="B13" s="72" t="s">
        <v>269</v>
      </c>
      <c r="C13" s="68">
        <f>29753.33+6552+1521.45</f>
        <v>37826.78</v>
      </c>
      <c r="E13" s="68">
        <f>29753.33+6552+1521.45</f>
        <v>37826.78</v>
      </c>
      <c r="F13" s="35"/>
      <c r="G13" s="35"/>
      <c r="H13" s="68"/>
      <c r="I13" s="35"/>
      <c r="K13" s="35"/>
    </row>
    <row r="14" spans="1:19" outlineLevel="1" x14ac:dyDescent="0.25">
      <c r="A14" s="69">
        <v>45950</v>
      </c>
      <c r="B14" s="72" t="s">
        <v>53</v>
      </c>
      <c r="C14" s="68">
        <v>244.17</v>
      </c>
      <c r="E14" s="68">
        <v>244.17</v>
      </c>
      <c r="F14" s="35"/>
      <c r="G14" s="35"/>
      <c r="H14" s="68"/>
      <c r="I14" s="35"/>
      <c r="K14" s="35"/>
    </row>
    <row r="15" spans="1:19" outlineLevel="1" x14ac:dyDescent="0.25">
      <c r="A15" s="69">
        <v>45950</v>
      </c>
      <c r="B15" s="72" t="s">
        <v>40</v>
      </c>
      <c r="C15" s="68">
        <f>673.55+650.51+158.12+4682.78</f>
        <v>6164.9599999999991</v>
      </c>
      <c r="E15" s="68">
        <f>673.55+650.51+158.12+4682.78</f>
        <v>6164.9599999999991</v>
      </c>
      <c r="F15" s="35"/>
      <c r="G15" s="35"/>
      <c r="H15" s="68"/>
      <c r="I15" s="35"/>
      <c r="K15" s="35"/>
    </row>
    <row r="16" spans="1:19" outlineLevel="1" x14ac:dyDescent="0.25">
      <c r="A16" s="69">
        <v>45950</v>
      </c>
      <c r="B16" s="66" t="s">
        <v>289</v>
      </c>
      <c r="C16" s="67">
        <v>6363</v>
      </c>
      <c r="E16" s="67">
        <v>6363</v>
      </c>
      <c r="F16" s="35"/>
      <c r="G16" s="35"/>
      <c r="H16" s="35"/>
      <c r="I16" s="67"/>
      <c r="K16" s="35"/>
      <c r="M16" s="76"/>
    </row>
    <row r="17" spans="1:11" outlineLevel="1" x14ac:dyDescent="0.25">
      <c r="A17" s="69">
        <v>45950</v>
      </c>
      <c r="B17" s="66" t="s">
        <v>301</v>
      </c>
      <c r="C17" s="67">
        <v>8100</v>
      </c>
      <c r="E17" s="67">
        <v>8100</v>
      </c>
      <c r="F17" s="35"/>
      <c r="G17" s="35"/>
      <c r="H17" s="35"/>
      <c r="I17" s="67"/>
      <c r="K17" s="35"/>
    </row>
    <row r="18" spans="1:11" outlineLevel="1" x14ac:dyDescent="0.25">
      <c r="A18" s="69">
        <v>45950</v>
      </c>
      <c r="B18" s="66" t="s">
        <v>284</v>
      </c>
      <c r="C18" s="68">
        <v>4033.33</v>
      </c>
      <c r="E18" s="68">
        <v>4033.33</v>
      </c>
      <c r="F18" s="35"/>
      <c r="G18" s="35"/>
      <c r="H18" s="35"/>
      <c r="I18" s="68"/>
      <c r="K18" s="35"/>
    </row>
    <row r="19" spans="1:11" outlineLevel="1" x14ac:dyDescent="0.25">
      <c r="A19" s="69">
        <v>45950</v>
      </c>
      <c r="B19" s="66" t="s">
        <v>45</v>
      </c>
      <c r="C19" s="68">
        <v>4283.6099999999997</v>
      </c>
      <c r="E19" s="68">
        <v>4283.6099999999997</v>
      </c>
      <c r="F19" s="35"/>
      <c r="G19" s="35"/>
      <c r="H19" s="35"/>
      <c r="I19" s="68"/>
      <c r="K19" s="35"/>
    </row>
    <row r="20" spans="1:11" outlineLevel="1" x14ac:dyDescent="0.25">
      <c r="A20" s="69">
        <v>45950</v>
      </c>
      <c r="B20" s="50" t="s">
        <v>272</v>
      </c>
      <c r="C20" s="68">
        <v>525.9</v>
      </c>
      <c r="E20" s="68">
        <v>525.9</v>
      </c>
      <c r="F20" s="35"/>
      <c r="G20" s="35"/>
      <c r="H20" s="35"/>
      <c r="I20" s="68"/>
      <c r="K20" s="35"/>
    </row>
    <row r="21" spans="1:11" outlineLevel="1" x14ac:dyDescent="0.25">
      <c r="A21" s="69">
        <v>45951</v>
      </c>
      <c r="B21" s="66" t="s">
        <v>276</v>
      </c>
      <c r="C21" s="67">
        <v>103.75</v>
      </c>
      <c r="E21" s="35"/>
      <c r="F21" s="67">
        <v>103.75</v>
      </c>
      <c r="G21" s="35"/>
      <c r="H21" s="35"/>
      <c r="I21" s="67"/>
      <c r="K21" s="35"/>
    </row>
    <row r="22" spans="1:11" ht="24" outlineLevel="1" x14ac:dyDescent="0.25">
      <c r="A22" s="69">
        <v>45951</v>
      </c>
      <c r="B22" s="66" t="s">
        <v>270</v>
      </c>
      <c r="C22" s="67">
        <v>59553.93</v>
      </c>
      <c r="E22" s="35"/>
      <c r="F22" s="67">
        <v>59553.93</v>
      </c>
      <c r="G22" s="35"/>
      <c r="H22" s="35"/>
      <c r="I22" s="67"/>
      <c r="K22" s="35"/>
    </row>
    <row r="23" spans="1:11" outlineLevel="1" x14ac:dyDescent="0.25">
      <c r="A23" s="69">
        <v>45951</v>
      </c>
      <c r="B23" s="66" t="s">
        <v>284</v>
      </c>
      <c r="C23" s="67">
        <v>7900</v>
      </c>
      <c r="E23" s="35"/>
      <c r="F23" s="67">
        <v>7900</v>
      </c>
      <c r="G23" s="35"/>
      <c r="H23" s="35"/>
      <c r="I23" s="67"/>
      <c r="K23" s="35"/>
    </row>
    <row r="24" spans="1:11" outlineLevel="1" x14ac:dyDescent="0.25">
      <c r="A24" s="69">
        <v>45952</v>
      </c>
      <c r="B24" s="66" t="s">
        <v>284</v>
      </c>
      <c r="C24" s="67">
        <v>2635</v>
      </c>
      <c r="E24" s="35"/>
      <c r="F24" s="35"/>
      <c r="G24" s="73">
        <v>2635</v>
      </c>
      <c r="H24" s="35"/>
      <c r="I24" s="67"/>
      <c r="K24" s="35"/>
    </row>
    <row r="25" spans="1:11" outlineLevel="1" x14ac:dyDescent="0.25">
      <c r="A25" s="69">
        <v>45953</v>
      </c>
      <c r="B25" s="66" t="s">
        <v>284</v>
      </c>
      <c r="C25" s="67">
        <v>4550</v>
      </c>
      <c r="E25" s="35"/>
      <c r="F25" s="35"/>
      <c r="G25" s="35"/>
      <c r="H25" s="73">
        <v>4550</v>
      </c>
      <c r="I25" s="35"/>
      <c r="K25" s="35"/>
    </row>
    <row r="26" spans="1:11" outlineLevel="1" x14ac:dyDescent="0.25">
      <c r="A26" s="69">
        <v>45954</v>
      </c>
      <c r="B26" s="66" t="s">
        <v>277</v>
      </c>
      <c r="C26" s="67">
        <v>4056</v>
      </c>
      <c r="E26" s="35"/>
      <c r="F26" s="35"/>
      <c r="G26" s="35"/>
      <c r="H26" s="35"/>
      <c r="I26" s="67">
        <v>4056</v>
      </c>
      <c r="K26" s="35"/>
    </row>
    <row r="27" spans="1:11" ht="24" outlineLevel="1" x14ac:dyDescent="0.25">
      <c r="A27" s="69">
        <v>45954</v>
      </c>
      <c r="B27" s="66" t="s">
        <v>270</v>
      </c>
      <c r="C27" s="67">
        <v>41059.18</v>
      </c>
      <c r="E27" s="35"/>
      <c r="F27" s="35"/>
      <c r="G27" s="35"/>
      <c r="H27" s="35"/>
      <c r="I27" s="67">
        <v>41059.18</v>
      </c>
      <c r="K27" s="35"/>
    </row>
    <row r="28" spans="1:11" ht="24" outlineLevel="1" x14ac:dyDescent="0.25">
      <c r="A28" s="69">
        <v>45954</v>
      </c>
      <c r="B28" s="70" t="s">
        <v>253</v>
      </c>
      <c r="C28" s="68">
        <v>9500</v>
      </c>
      <c r="E28" s="35"/>
      <c r="F28" s="35"/>
      <c r="G28" s="35"/>
      <c r="H28" s="35"/>
      <c r="I28" s="68">
        <v>9500</v>
      </c>
      <c r="K28" s="35"/>
    </row>
    <row r="29" spans="1:11" outlineLevel="1" x14ac:dyDescent="0.25">
      <c r="A29" s="69">
        <v>45954</v>
      </c>
      <c r="B29" s="70" t="s">
        <v>303</v>
      </c>
      <c r="C29" s="34">
        <v>7000</v>
      </c>
      <c r="E29" s="35"/>
      <c r="F29" s="35"/>
      <c r="G29" s="35"/>
      <c r="H29" s="35"/>
      <c r="I29" s="34">
        <v>7000</v>
      </c>
      <c r="K29" s="35"/>
    </row>
    <row r="30" spans="1:11" outlineLevel="1" x14ac:dyDescent="0.25">
      <c r="A30" s="69">
        <v>45954</v>
      </c>
      <c r="B30" s="70" t="s">
        <v>332</v>
      </c>
      <c r="C30" s="34">
        <v>7000</v>
      </c>
      <c r="E30" s="35"/>
      <c r="F30" s="35"/>
      <c r="G30" s="35"/>
      <c r="H30" s="35"/>
      <c r="I30" s="34">
        <v>7000</v>
      </c>
      <c r="K30" s="35"/>
    </row>
    <row r="31" spans="1:11" outlineLevel="1" x14ac:dyDescent="0.25">
      <c r="A31" s="69">
        <v>45954</v>
      </c>
      <c r="B31" s="70" t="s">
        <v>288</v>
      </c>
      <c r="C31" s="34">
        <v>5000</v>
      </c>
      <c r="E31" s="35"/>
      <c r="F31" s="35"/>
      <c r="G31" s="35"/>
      <c r="H31" s="35"/>
      <c r="I31" s="34">
        <v>5000</v>
      </c>
      <c r="K31" s="35"/>
    </row>
    <row r="32" spans="1:11" outlineLevel="1" x14ac:dyDescent="0.25">
      <c r="A32" s="69">
        <v>45954</v>
      </c>
      <c r="B32" s="70" t="s">
        <v>335</v>
      </c>
      <c r="C32" s="34">
        <v>1600.6</v>
      </c>
      <c r="E32" s="35"/>
      <c r="F32" s="35"/>
      <c r="G32" s="35"/>
      <c r="H32" s="35"/>
      <c r="I32" s="34">
        <v>1600.6</v>
      </c>
      <c r="K32" s="35"/>
    </row>
    <row r="33" spans="1:11" ht="24" outlineLevel="1" x14ac:dyDescent="0.25">
      <c r="A33" s="69">
        <v>45954</v>
      </c>
      <c r="B33" s="70" t="s">
        <v>239</v>
      </c>
      <c r="C33" s="34">
        <v>4592.78</v>
      </c>
      <c r="E33" s="35"/>
      <c r="F33" s="35"/>
      <c r="G33" s="35"/>
      <c r="H33" s="35"/>
      <c r="I33" s="34">
        <v>4592.78</v>
      </c>
      <c r="K33" s="35"/>
    </row>
    <row r="34" spans="1:11" outlineLevel="1" x14ac:dyDescent="0.25">
      <c r="A34" s="69">
        <v>45954</v>
      </c>
      <c r="B34" s="70" t="s">
        <v>336</v>
      </c>
      <c r="C34" s="34">
        <v>101.24</v>
      </c>
      <c r="E34" s="35"/>
      <c r="F34" s="35"/>
      <c r="G34" s="35"/>
      <c r="H34" s="35"/>
      <c r="I34" s="35">
        <v>101.24</v>
      </c>
      <c r="K34" s="35"/>
    </row>
    <row r="35" spans="1:11" outlineLevel="1" x14ac:dyDescent="0.25">
      <c r="A35" s="69">
        <v>45954</v>
      </c>
      <c r="B35" s="70" t="s">
        <v>337</v>
      </c>
      <c r="C35" s="34">
        <v>641.19000000000005</v>
      </c>
      <c r="E35" s="35"/>
      <c r="F35" s="35"/>
      <c r="G35" s="35"/>
      <c r="H35" s="35"/>
      <c r="I35" s="35">
        <v>641.19000000000005</v>
      </c>
      <c r="K35" s="35"/>
    </row>
    <row r="36" spans="1:11" outlineLevel="1" x14ac:dyDescent="0.25">
      <c r="A36" s="69">
        <v>45954</v>
      </c>
      <c r="B36" s="70" t="s">
        <v>338</v>
      </c>
      <c r="C36" s="34">
        <v>18000</v>
      </c>
      <c r="E36" s="35"/>
      <c r="F36" s="35"/>
      <c r="G36" s="35"/>
      <c r="H36" s="35"/>
      <c r="I36" s="35">
        <v>18000</v>
      </c>
      <c r="K36" s="35"/>
    </row>
    <row r="37" spans="1:11" outlineLevel="1" x14ac:dyDescent="0.25">
      <c r="A37" s="69">
        <v>45954</v>
      </c>
      <c r="B37" s="33"/>
      <c r="C37" s="34"/>
      <c r="E37" s="35"/>
      <c r="F37" s="35"/>
      <c r="G37" s="35"/>
      <c r="H37" s="35"/>
      <c r="I37" s="35"/>
      <c r="K37" s="35"/>
    </row>
    <row r="38" spans="1:11" outlineLevel="1" x14ac:dyDescent="0.25">
      <c r="A38" s="69">
        <v>45954</v>
      </c>
      <c r="B38" s="33"/>
      <c r="C38" s="34"/>
      <c r="E38" s="35"/>
      <c r="F38" s="35"/>
      <c r="G38" s="35"/>
      <c r="H38" s="35"/>
      <c r="I38" s="35"/>
      <c r="K38" s="35"/>
    </row>
    <row r="39" spans="1:11" outlineLevel="1" x14ac:dyDescent="0.25">
      <c r="A39" s="32"/>
      <c r="B39" s="33"/>
      <c r="C39" s="34"/>
      <c r="E39" s="35"/>
      <c r="F39" s="35"/>
      <c r="G39" s="35"/>
      <c r="H39" s="35"/>
      <c r="I39" s="35"/>
      <c r="K39" s="35"/>
    </row>
    <row r="40" spans="1:11" outlineLevel="1" x14ac:dyDescent="0.25">
      <c r="A40" s="32"/>
      <c r="B40" s="33"/>
      <c r="C40" s="34"/>
      <c r="E40" s="35"/>
      <c r="F40" s="35"/>
      <c r="G40" s="35"/>
      <c r="H40" s="35"/>
      <c r="I40" s="35"/>
      <c r="K40" s="35"/>
    </row>
    <row r="41" spans="1:11" outlineLevel="1" x14ac:dyDescent="0.25">
      <c r="A41" s="32"/>
      <c r="B41" s="33"/>
      <c r="C41" s="34"/>
      <c r="E41" s="35"/>
      <c r="F41" s="35"/>
      <c r="G41" s="35"/>
      <c r="H41" s="35"/>
      <c r="I41" s="35"/>
      <c r="K41" s="35"/>
    </row>
    <row r="42" spans="1:11" outlineLevel="1" x14ac:dyDescent="0.25">
      <c r="A42" s="32"/>
      <c r="B42" s="33"/>
      <c r="C42" s="34"/>
      <c r="E42" s="35"/>
      <c r="F42" s="35"/>
      <c r="G42" s="35"/>
      <c r="H42" s="35"/>
      <c r="I42" s="35"/>
      <c r="K42" s="35"/>
    </row>
    <row r="43" spans="1:11" outlineLevel="1" x14ac:dyDescent="0.25">
      <c r="A43" s="32"/>
      <c r="B43" s="33"/>
      <c r="C43" s="34"/>
      <c r="E43" s="35"/>
      <c r="F43" s="35"/>
      <c r="G43" s="35"/>
      <c r="H43" s="35"/>
      <c r="I43" s="35"/>
      <c r="K43" s="35"/>
    </row>
    <row r="44" spans="1:11" outlineLevel="1" x14ac:dyDescent="0.25">
      <c r="A44" s="32"/>
      <c r="B44" s="33"/>
      <c r="C44" s="34"/>
      <c r="E44" s="35"/>
      <c r="F44" s="35"/>
      <c r="G44" s="35"/>
      <c r="H44" s="35"/>
      <c r="I44" s="35"/>
      <c r="K44" s="35"/>
    </row>
    <row r="45" spans="1:11" outlineLevel="1" x14ac:dyDescent="0.25">
      <c r="A45" s="32"/>
      <c r="B45" s="33"/>
      <c r="C45" s="34"/>
      <c r="E45" s="35"/>
      <c r="F45" s="35"/>
      <c r="G45" s="35"/>
      <c r="H45" s="35"/>
      <c r="I45" s="35"/>
      <c r="K45" s="35"/>
    </row>
    <row r="46" spans="1:11" outlineLevel="1" x14ac:dyDescent="0.25">
      <c r="A46" s="32"/>
      <c r="B46" s="33"/>
      <c r="C46" s="34"/>
      <c r="E46" s="35"/>
      <c r="F46" s="35"/>
      <c r="G46" s="35"/>
      <c r="H46" s="35"/>
      <c r="I46" s="35"/>
      <c r="K46" s="35"/>
    </row>
    <row r="47" spans="1:11" outlineLevel="1" x14ac:dyDescent="0.25">
      <c r="A47" s="32"/>
      <c r="B47" s="33"/>
      <c r="C47" s="34"/>
      <c r="E47" s="35"/>
      <c r="F47" s="35"/>
      <c r="G47" s="35"/>
      <c r="H47" s="35"/>
      <c r="I47" s="35"/>
      <c r="K47" s="35"/>
    </row>
    <row r="48" spans="1:11" outlineLevel="1" x14ac:dyDescent="0.25">
      <c r="A48" s="32"/>
      <c r="B48" s="33"/>
      <c r="C48" s="34"/>
      <c r="E48" s="35"/>
      <c r="F48" s="35"/>
      <c r="G48" s="35"/>
      <c r="H48" s="35"/>
      <c r="I48" s="35"/>
      <c r="K48" s="35"/>
    </row>
    <row r="49" spans="1:11" outlineLevel="1" x14ac:dyDescent="0.25">
      <c r="A49" s="32"/>
      <c r="B49" s="33"/>
      <c r="C49" s="34"/>
      <c r="E49" s="35"/>
      <c r="F49" s="35"/>
      <c r="G49" s="35"/>
      <c r="H49" s="35"/>
      <c r="I49" s="35"/>
      <c r="K49" s="35"/>
    </row>
    <row r="50" spans="1:11" outlineLevel="1" x14ac:dyDescent="0.25">
      <c r="A50" s="32"/>
      <c r="B50" s="33"/>
      <c r="C50" s="34"/>
      <c r="E50" s="35"/>
      <c r="F50" s="35"/>
      <c r="G50" s="35"/>
      <c r="H50" s="35"/>
      <c r="I50" s="35"/>
      <c r="K50" s="35"/>
    </row>
    <row r="51" spans="1:11" outlineLevel="1" x14ac:dyDescent="0.25">
      <c r="A51" s="32"/>
      <c r="B51" s="33"/>
      <c r="C51" s="34"/>
      <c r="E51" s="35"/>
      <c r="F51" s="35"/>
      <c r="G51" s="35"/>
      <c r="H51" s="35"/>
      <c r="I51" s="35"/>
      <c r="K51" s="35"/>
    </row>
    <row r="52" spans="1:11" outlineLevel="1" x14ac:dyDescent="0.25">
      <c r="A52" s="32"/>
      <c r="B52" s="33"/>
      <c r="C52" s="34"/>
      <c r="E52" s="35"/>
      <c r="F52" s="35"/>
      <c r="G52" s="35"/>
      <c r="H52" s="35"/>
      <c r="I52" s="35"/>
      <c r="K52" s="35"/>
    </row>
    <row r="53" spans="1:11" outlineLevel="1" x14ac:dyDescent="0.25">
      <c r="A53" s="32"/>
      <c r="B53" s="33"/>
      <c r="C53" s="34"/>
      <c r="E53" s="35"/>
      <c r="F53" s="35"/>
      <c r="G53" s="35"/>
      <c r="H53" s="35"/>
      <c r="I53" s="35"/>
      <c r="K53" s="35"/>
    </row>
    <row r="54" spans="1:11" outlineLevel="1" x14ac:dyDescent="0.25">
      <c r="A54" s="32"/>
      <c r="B54" s="33"/>
      <c r="C54" s="34"/>
      <c r="E54" s="35"/>
      <c r="F54" s="35"/>
      <c r="G54" s="35"/>
      <c r="H54" s="35"/>
      <c r="I54" s="35"/>
      <c r="K54" s="35"/>
    </row>
    <row r="55" spans="1:11" outlineLevel="1" x14ac:dyDescent="0.25">
      <c r="A55" s="32"/>
      <c r="B55" s="33"/>
      <c r="C55" s="34"/>
      <c r="E55" s="35"/>
      <c r="F55" s="35"/>
      <c r="G55" s="35"/>
      <c r="H55" s="35"/>
      <c r="I55" s="35"/>
      <c r="K55" s="35"/>
    </row>
    <row r="56" spans="1:11" outlineLevel="1" x14ac:dyDescent="0.25">
      <c r="A56" s="32"/>
      <c r="B56" s="33"/>
      <c r="C56" s="34"/>
      <c r="E56" s="35"/>
      <c r="F56" s="35"/>
      <c r="G56" s="35"/>
      <c r="H56" s="35"/>
      <c r="I56" s="35"/>
      <c r="K56" s="35"/>
    </row>
    <row r="57" spans="1:11" outlineLevel="1" x14ac:dyDescent="0.25">
      <c r="A57" s="32"/>
      <c r="B57" s="33"/>
      <c r="C57" s="34"/>
      <c r="E57" s="35"/>
      <c r="F57" s="35"/>
      <c r="G57" s="35"/>
      <c r="H57" s="35"/>
      <c r="I57" s="35"/>
      <c r="K57" s="35"/>
    </row>
    <row r="58" spans="1:11" outlineLevel="1" x14ac:dyDescent="0.25">
      <c r="A58" s="32"/>
      <c r="B58" s="33"/>
      <c r="C58" s="34"/>
      <c r="E58" s="35"/>
      <c r="F58" s="35"/>
      <c r="G58" s="35"/>
      <c r="H58" s="35"/>
      <c r="I58" s="35"/>
      <c r="K58" s="35"/>
    </row>
    <row r="59" spans="1:11" outlineLevel="1" x14ac:dyDescent="0.25">
      <c r="A59" s="32"/>
      <c r="B59" s="33"/>
      <c r="C59" s="34"/>
      <c r="E59" s="35"/>
      <c r="F59" s="35"/>
      <c r="G59" s="35"/>
      <c r="H59" s="35"/>
      <c r="I59" s="35"/>
      <c r="K59" s="35"/>
    </row>
    <row r="60" spans="1:11" outlineLevel="1" x14ac:dyDescent="0.25">
      <c r="A60" s="32"/>
      <c r="B60" s="33"/>
      <c r="C60" s="34"/>
      <c r="E60" s="35"/>
      <c r="F60" s="35"/>
      <c r="G60" s="35"/>
      <c r="H60" s="35"/>
      <c r="I60" s="35"/>
      <c r="K60" s="35"/>
    </row>
    <row r="61" spans="1:11" outlineLevel="1" x14ac:dyDescent="0.25">
      <c r="A61" s="32"/>
      <c r="B61" s="33"/>
      <c r="C61" s="34"/>
      <c r="E61" s="35"/>
      <c r="F61" s="35"/>
      <c r="G61" s="35"/>
      <c r="H61" s="35"/>
      <c r="I61" s="35"/>
      <c r="K61" s="35"/>
    </row>
    <row r="62" spans="1:11" outlineLevel="1" x14ac:dyDescent="0.25">
      <c r="A62" s="32"/>
      <c r="B62" s="33"/>
      <c r="C62" s="34"/>
      <c r="E62" s="35"/>
      <c r="F62" s="35"/>
      <c r="G62" s="35"/>
      <c r="H62" s="35"/>
      <c r="I62" s="35"/>
      <c r="K62" s="35"/>
    </row>
    <row r="63" spans="1:11" outlineLevel="1" x14ac:dyDescent="0.25">
      <c r="A63" s="32"/>
      <c r="B63" s="33"/>
      <c r="C63" s="34"/>
      <c r="E63" s="35"/>
      <c r="F63" s="35"/>
      <c r="G63" s="35"/>
      <c r="H63" s="35"/>
      <c r="I63" s="35"/>
      <c r="K63" s="35"/>
    </row>
    <row r="64" spans="1:11" outlineLevel="1" x14ac:dyDescent="0.25">
      <c r="A64" s="32"/>
      <c r="B64" s="33"/>
      <c r="C64" s="34"/>
      <c r="E64" s="35"/>
      <c r="F64" s="35"/>
      <c r="G64" s="35"/>
      <c r="H64" s="35"/>
      <c r="I64" s="35"/>
      <c r="K64" s="35"/>
    </row>
    <row r="65" spans="1:11" outlineLevel="1" x14ac:dyDescent="0.25">
      <c r="A65" s="32"/>
      <c r="B65" s="33"/>
      <c r="C65" s="34"/>
      <c r="E65" s="35"/>
      <c r="F65" s="35"/>
      <c r="G65" s="35"/>
      <c r="H65" s="35"/>
      <c r="I65" s="35"/>
      <c r="K65" s="35"/>
    </row>
    <row r="66" spans="1:11" outlineLevel="1" x14ac:dyDescent="0.25">
      <c r="A66" s="32"/>
      <c r="B66" s="33"/>
      <c r="C66" s="34"/>
      <c r="E66" s="35"/>
      <c r="F66" s="35"/>
      <c r="G66" s="35"/>
      <c r="H66" s="35"/>
      <c r="I66" s="35"/>
      <c r="K66" s="35"/>
    </row>
    <row r="67" spans="1:11" outlineLevel="1" x14ac:dyDescent="0.25">
      <c r="A67" s="32"/>
      <c r="B67" s="33"/>
      <c r="C67" s="34"/>
      <c r="E67" s="35"/>
      <c r="F67" s="35"/>
      <c r="G67" s="35"/>
      <c r="H67" s="35"/>
      <c r="I67" s="35"/>
      <c r="K67" s="35"/>
    </row>
    <row r="68" spans="1:11" outlineLevel="1" x14ac:dyDescent="0.25">
      <c r="A68" s="32"/>
      <c r="B68" s="33"/>
      <c r="C68" s="34"/>
      <c r="E68" s="35"/>
      <c r="F68" s="35"/>
      <c r="G68" s="35"/>
      <c r="H68" s="35"/>
      <c r="I68" s="35"/>
      <c r="K68" s="35"/>
    </row>
    <row r="69" spans="1:11" outlineLevel="1" x14ac:dyDescent="0.25">
      <c r="A69" s="32"/>
      <c r="B69" s="33"/>
      <c r="C69" s="34"/>
      <c r="E69" s="35"/>
      <c r="F69" s="35"/>
      <c r="G69" s="35"/>
      <c r="H69" s="35"/>
      <c r="I69" s="35"/>
      <c r="K69" s="35"/>
    </row>
    <row r="70" spans="1:11" outlineLevel="1" x14ac:dyDescent="0.25">
      <c r="A70" s="32"/>
      <c r="B70" s="33"/>
      <c r="C70" s="34"/>
      <c r="E70" s="35"/>
      <c r="F70" s="35"/>
      <c r="G70" s="35"/>
      <c r="H70" s="35"/>
      <c r="I70" s="35"/>
      <c r="K70" s="35"/>
    </row>
    <row r="71" spans="1:11" outlineLevel="1" x14ac:dyDescent="0.25">
      <c r="A71" s="32"/>
      <c r="B71" s="33"/>
      <c r="C71" s="34"/>
      <c r="E71" s="35"/>
      <c r="F71" s="35"/>
      <c r="G71" s="35"/>
      <c r="H71" s="35"/>
      <c r="I71" s="35"/>
      <c r="K71" s="35"/>
    </row>
    <row r="72" spans="1:11" outlineLevel="1" x14ac:dyDescent="0.25">
      <c r="A72" s="32"/>
      <c r="B72" s="33"/>
      <c r="C72" s="34"/>
      <c r="E72" s="35"/>
      <c r="F72" s="35"/>
      <c r="G72" s="35"/>
      <c r="H72" s="35"/>
      <c r="I72" s="35"/>
      <c r="K72" s="35"/>
    </row>
    <row r="73" spans="1:11" outlineLevel="1" x14ac:dyDescent="0.25">
      <c r="A73" s="32"/>
      <c r="B73" s="33"/>
      <c r="C73" s="34"/>
      <c r="E73" s="35"/>
      <c r="F73" s="35"/>
      <c r="G73" s="35"/>
      <c r="H73" s="35"/>
      <c r="I73" s="35"/>
      <c r="K73" s="35"/>
    </row>
    <row r="74" spans="1:11" outlineLevel="1" x14ac:dyDescent="0.25">
      <c r="A74" s="32"/>
      <c r="B74" s="33"/>
      <c r="C74" s="34"/>
      <c r="E74" s="35"/>
      <c r="F74" s="35"/>
      <c r="G74" s="35"/>
      <c r="H74" s="35"/>
      <c r="I74" s="35"/>
      <c r="K74" s="35"/>
    </row>
    <row r="75" spans="1:11" outlineLevel="1" x14ac:dyDescent="0.25">
      <c r="A75" s="32"/>
      <c r="B75" s="33"/>
      <c r="C75" s="34"/>
      <c r="E75" s="35"/>
      <c r="F75" s="35"/>
      <c r="G75" s="35"/>
      <c r="H75" s="35"/>
      <c r="I75" s="35"/>
      <c r="K75" s="35"/>
    </row>
    <row r="76" spans="1:11" outlineLevel="1" x14ac:dyDescent="0.25">
      <c r="A76" s="32"/>
      <c r="B76" s="33"/>
      <c r="C76" s="34"/>
      <c r="E76" s="35"/>
      <c r="F76" s="35"/>
      <c r="G76" s="35"/>
      <c r="H76" s="35"/>
      <c r="I76" s="35"/>
      <c r="K76" s="35"/>
    </row>
    <row r="77" spans="1:11" outlineLevel="1" x14ac:dyDescent="0.25">
      <c r="A77" s="32"/>
      <c r="B77" s="33"/>
      <c r="C77" s="34"/>
      <c r="E77" s="35"/>
      <c r="F77" s="35"/>
      <c r="G77" s="35"/>
      <c r="H77" s="35"/>
      <c r="I77" s="35"/>
      <c r="K77" s="35"/>
    </row>
    <row r="78" spans="1:11" outlineLevel="1" x14ac:dyDescent="0.25">
      <c r="A78" s="32"/>
      <c r="B78" s="33"/>
      <c r="C78" s="34"/>
      <c r="E78" s="35"/>
      <c r="F78" s="35"/>
      <c r="G78" s="35"/>
      <c r="H78" s="35"/>
      <c r="I78" s="35"/>
      <c r="K78" s="35"/>
    </row>
    <row r="79" spans="1:11" outlineLevel="1" x14ac:dyDescent="0.25">
      <c r="A79" s="32"/>
      <c r="B79" s="33"/>
      <c r="C79" s="34"/>
      <c r="E79" s="35"/>
      <c r="F79" s="35"/>
      <c r="G79" s="35"/>
      <c r="H79" s="35"/>
      <c r="I79" s="35"/>
      <c r="K79" s="35"/>
    </row>
    <row r="80" spans="1:11" outlineLevel="1" x14ac:dyDescent="0.25">
      <c r="A80" s="32"/>
      <c r="B80" s="33"/>
      <c r="C80" s="34"/>
      <c r="E80" s="35"/>
      <c r="F80" s="35"/>
      <c r="G80" s="35"/>
      <c r="H80" s="35"/>
      <c r="I80" s="35"/>
      <c r="K80" s="35"/>
    </row>
    <row r="81" spans="1:11" outlineLevel="1" x14ac:dyDescent="0.25">
      <c r="A81" s="32"/>
      <c r="B81" s="33"/>
      <c r="C81" s="34"/>
      <c r="E81" s="35"/>
      <c r="F81" s="35"/>
      <c r="G81" s="35"/>
      <c r="H81" s="35"/>
      <c r="I81" s="35"/>
      <c r="K81" s="35"/>
    </row>
    <row r="82" spans="1:11" outlineLevel="1" x14ac:dyDescent="0.25">
      <c r="A82" s="32"/>
      <c r="B82" s="33"/>
      <c r="C82" s="34"/>
      <c r="E82" s="35"/>
      <c r="F82" s="35"/>
      <c r="G82" s="35"/>
      <c r="H82" s="35"/>
      <c r="I82" s="35"/>
      <c r="K82" s="35"/>
    </row>
    <row r="83" spans="1:11" outlineLevel="1" x14ac:dyDescent="0.25">
      <c r="A83" s="32"/>
      <c r="B83" s="33"/>
      <c r="C83" s="34"/>
      <c r="E83" s="35"/>
      <c r="F83" s="35"/>
      <c r="G83" s="35"/>
      <c r="H83" s="35"/>
      <c r="I83" s="35"/>
      <c r="K83" s="35"/>
    </row>
    <row r="84" spans="1:11" outlineLevel="1" x14ac:dyDescent="0.25">
      <c r="A84" s="32"/>
      <c r="B84" s="33"/>
      <c r="C84" s="34"/>
      <c r="E84" s="35"/>
      <c r="F84" s="35"/>
      <c r="G84" s="35"/>
      <c r="H84" s="35"/>
      <c r="I84" s="35"/>
      <c r="K84" s="35"/>
    </row>
    <row r="85" spans="1:11" outlineLevel="1" x14ac:dyDescent="0.25">
      <c r="A85" s="32"/>
      <c r="B85" s="33"/>
      <c r="C85" s="34"/>
      <c r="E85" s="35"/>
      <c r="F85" s="35"/>
      <c r="G85" s="35"/>
      <c r="H85" s="35"/>
      <c r="I85" s="35"/>
      <c r="K85" s="35"/>
    </row>
    <row r="86" spans="1:11" outlineLevel="1" x14ac:dyDescent="0.25">
      <c r="A86" s="32"/>
      <c r="B86" s="33"/>
      <c r="C86" s="34"/>
      <c r="E86" s="35"/>
      <c r="F86" s="35"/>
      <c r="G86" s="35"/>
      <c r="H86" s="35"/>
      <c r="I86" s="35"/>
      <c r="K86" s="35"/>
    </row>
    <row r="87" spans="1:11" outlineLevel="1" x14ac:dyDescent="0.25">
      <c r="A87" s="32"/>
      <c r="B87" s="33"/>
      <c r="C87" s="34"/>
      <c r="E87" s="35"/>
      <c r="F87" s="35"/>
      <c r="G87" s="35"/>
      <c r="H87" s="35"/>
      <c r="I87" s="35"/>
      <c r="K87" s="35"/>
    </row>
    <row r="88" spans="1:11" outlineLevel="1" x14ac:dyDescent="0.25">
      <c r="A88" s="32"/>
      <c r="B88" s="33"/>
      <c r="C88" s="34"/>
      <c r="E88" s="35"/>
      <c r="F88" s="35"/>
      <c r="G88" s="35"/>
      <c r="H88" s="35"/>
      <c r="I88" s="35"/>
      <c r="K88" s="35"/>
    </row>
    <row r="89" spans="1:11" outlineLevel="1" x14ac:dyDescent="0.25">
      <c r="A89" s="32"/>
      <c r="B89" s="33"/>
      <c r="C89" s="34"/>
      <c r="E89" s="35"/>
      <c r="F89" s="35"/>
      <c r="G89" s="35"/>
      <c r="H89" s="35"/>
      <c r="I89" s="35"/>
      <c r="K89" s="35"/>
    </row>
    <row r="90" spans="1:11" outlineLevel="1" x14ac:dyDescent="0.25">
      <c r="A90" s="32"/>
      <c r="B90" s="33"/>
      <c r="C90" s="34"/>
      <c r="E90" s="35"/>
      <c r="F90" s="35"/>
      <c r="G90" s="35"/>
      <c r="H90" s="35"/>
      <c r="I90" s="35"/>
      <c r="K90" s="35"/>
    </row>
    <row r="91" spans="1:11" outlineLevel="1" x14ac:dyDescent="0.25">
      <c r="A91" s="32"/>
      <c r="B91" s="33"/>
      <c r="C91" s="34"/>
      <c r="E91" s="35"/>
      <c r="F91" s="35"/>
      <c r="G91" s="35"/>
      <c r="H91" s="35"/>
      <c r="I91" s="35"/>
      <c r="K91" s="35"/>
    </row>
    <row r="92" spans="1:11" outlineLevel="1" x14ac:dyDescent="0.25">
      <c r="A92" s="32"/>
      <c r="B92" s="33"/>
      <c r="C92" s="34"/>
      <c r="E92" s="35"/>
      <c r="F92" s="35"/>
      <c r="G92" s="35"/>
      <c r="H92" s="35"/>
      <c r="I92" s="35"/>
      <c r="K92" s="35"/>
    </row>
    <row r="93" spans="1:11" outlineLevel="1" x14ac:dyDescent="0.25">
      <c r="A93" s="32"/>
      <c r="B93" s="33"/>
      <c r="C93" s="34"/>
      <c r="E93" s="35"/>
      <c r="F93" s="35"/>
      <c r="G93" s="35"/>
      <c r="H93" s="35"/>
      <c r="I93" s="35"/>
      <c r="K93" s="35"/>
    </row>
    <row r="94" spans="1:11" outlineLevel="1" x14ac:dyDescent="0.25">
      <c r="A94" s="32"/>
      <c r="B94" s="33"/>
      <c r="C94" s="34"/>
      <c r="E94" s="35"/>
      <c r="F94" s="35"/>
      <c r="G94" s="35"/>
      <c r="H94" s="35"/>
      <c r="I94" s="35"/>
      <c r="K94" s="35"/>
    </row>
    <row r="95" spans="1:11" outlineLevel="1" x14ac:dyDescent="0.25">
      <c r="A95" s="32"/>
      <c r="B95" s="33"/>
      <c r="C95" s="34"/>
      <c r="E95" s="35"/>
      <c r="F95" s="35"/>
      <c r="G95" s="35"/>
      <c r="H95" s="35"/>
      <c r="I95" s="35"/>
      <c r="K95" s="35"/>
    </row>
    <row r="96" spans="1:11" outlineLevel="1" x14ac:dyDescent="0.25">
      <c r="A96" s="32"/>
      <c r="B96" s="33"/>
      <c r="C96" s="34"/>
      <c r="E96" s="35"/>
      <c r="F96" s="35"/>
      <c r="G96" s="35"/>
      <c r="H96" s="35"/>
      <c r="I96" s="35"/>
      <c r="K96" s="35"/>
    </row>
    <row r="97" spans="1:11" outlineLevel="1" x14ac:dyDescent="0.25">
      <c r="A97" s="32"/>
      <c r="B97" s="33"/>
      <c r="C97" s="34"/>
      <c r="E97" s="35"/>
      <c r="F97" s="35"/>
      <c r="G97" s="35"/>
      <c r="H97" s="35"/>
      <c r="I97" s="35"/>
      <c r="K97" s="35"/>
    </row>
    <row r="98" spans="1:11" outlineLevel="1" x14ac:dyDescent="0.25">
      <c r="A98" s="32"/>
      <c r="B98" s="33"/>
      <c r="C98" s="34"/>
      <c r="E98" s="35"/>
      <c r="F98" s="35"/>
      <c r="G98" s="35"/>
      <c r="H98" s="35"/>
      <c r="I98" s="35"/>
      <c r="K98" s="35"/>
    </row>
    <row r="99" spans="1:11" outlineLevel="1" x14ac:dyDescent="0.25">
      <c r="A99" s="32"/>
      <c r="B99" s="33"/>
      <c r="C99" s="34"/>
      <c r="E99" s="35"/>
      <c r="F99" s="35"/>
      <c r="G99" s="35"/>
      <c r="H99" s="35"/>
      <c r="I99" s="35"/>
      <c r="K99" s="35"/>
    </row>
    <row r="100" spans="1:11" outlineLevel="1" x14ac:dyDescent="0.25">
      <c r="A100" s="32"/>
      <c r="B100" s="33"/>
      <c r="C100" s="34"/>
      <c r="E100" s="35"/>
      <c r="F100" s="35"/>
      <c r="G100" s="35"/>
      <c r="H100" s="35"/>
      <c r="I100" s="35"/>
      <c r="K100" s="35"/>
    </row>
    <row r="101" spans="1:11" outlineLevel="1" x14ac:dyDescent="0.25">
      <c r="A101" s="32"/>
      <c r="B101" s="33"/>
      <c r="C101" s="34"/>
      <c r="E101" s="35"/>
      <c r="F101" s="35"/>
      <c r="G101" s="35"/>
      <c r="H101" s="35"/>
      <c r="I101" s="35"/>
      <c r="K101" s="35"/>
    </row>
    <row r="102" spans="1:11" outlineLevel="1" x14ac:dyDescent="0.25">
      <c r="A102" s="32"/>
      <c r="B102" s="33"/>
      <c r="C102" s="34"/>
      <c r="E102" s="35"/>
      <c r="F102" s="35"/>
      <c r="G102" s="35"/>
      <c r="H102" s="35"/>
      <c r="I102" s="35"/>
      <c r="K102" s="35"/>
    </row>
    <row r="103" spans="1:11" outlineLevel="1" x14ac:dyDescent="0.25">
      <c r="A103" s="32"/>
      <c r="B103" s="33"/>
      <c r="C103" s="34"/>
      <c r="E103" s="35"/>
      <c r="F103" s="35"/>
      <c r="G103" s="35"/>
      <c r="H103" s="35"/>
      <c r="I103" s="35"/>
      <c r="K103" s="35"/>
    </row>
    <row r="104" spans="1:11" outlineLevel="1" x14ac:dyDescent="0.25">
      <c r="A104" s="32"/>
      <c r="B104" s="33"/>
      <c r="C104" s="34"/>
      <c r="E104" s="35"/>
      <c r="F104" s="35"/>
      <c r="G104" s="35"/>
      <c r="H104" s="35"/>
      <c r="I104" s="35"/>
      <c r="K104" s="35"/>
    </row>
    <row r="105" spans="1:11" outlineLevel="1" x14ac:dyDescent="0.25">
      <c r="A105" s="32"/>
      <c r="B105" s="33"/>
      <c r="C105" s="34"/>
      <c r="E105" s="35"/>
      <c r="F105" s="35"/>
      <c r="G105" s="35"/>
      <c r="H105" s="35"/>
      <c r="I105" s="35"/>
      <c r="K105" s="35"/>
    </row>
    <row r="106" spans="1:11" outlineLevel="1" x14ac:dyDescent="0.25">
      <c r="A106" s="32"/>
      <c r="B106" s="33"/>
      <c r="C106" s="34"/>
      <c r="E106" s="35"/>
      <c r="F106" s="35"/>
      <c r="G106" s="35"/>
      <c r="H106" s="35"/>
      <c r="I106" s="35"/>
      <c r="K106" s="35"/>
    </row>
    <row r="107" spans="1:11" outlineLevel="1" x14ac:dyDescent="0.25">
      <c r="A107" s="32"/>
      <c r="B107" s="33"/>
      <c r="C107" s="34"/>
      <c r="E107" s="35"/>
      <c r="F107" s="35"/>
      <c r="G107" s="35"/>
      <c r="H107" s="35"/>
      <c r="I107" s="35"/>
      <c r="K107" s="35"/>
    </row>
    <row r="108" spans="1:11" outlineLevel="1" x14ac:dyDescent="0.25">
      <c r="A108" s="32"/>
      <c r="B108" s="33"/>
      <c r="C108" s="34"/>
      <c r="E108" s="35"/>
      <c r="F108" s="35"/>
      <c r="G108" s="35"/>
      <c r="H108" s="35"/>
      <c r="I108" s="35"/>
      <c r="K108" s="35"/>
    </row>
    <row r="109" spans="1:11" outlineLevel="1" x14ac:dyDescent="0.25">
      <c r="A109" s="32"/>
      <c r="B109" s="33"/>
      <c r="C109" s="34"/>
      <c r="E109" s="35"/>
      <c r="F109" s="35"/>
      <c r="G109" s="35"/>
      <c r="H109" s="35"/>
      <c r="I109" s="35"/>
      <c r="K109" s="35"/>
    </row>
    <row r="110" spans="1:11" outlineLevel="1" x14ac:dyDescent="0.25">
      <c r="A110" s="32"/>
      <c r="B110" s="33"/>
      <c r="C110" s="34"/>
      <c r="E110" s="35"/>
      <c r="F110" s="35"/>
      <c r="G110" s="35"/>
      <c r="H110" s="35"/>
      <c r="I110" s="35"/>
      <c r="K110" s="35"/>
    </row>
    <row r="111" spans="1:11" outlineLevel="1" x14ac:dyDescent="0.25">
      <c r="A111" s="32"/>
      <c r="B111" s="33"/>
      <c r="C111" s="34"/>
      <c r="E111" s="35"/>
      <c r="F111" s="35"/>
      <c r="G111" s="35"/>
      <c r="H111" s="35"/>
      <c r="I111" s="35"/>
      <c r="K111" s="35"/>
    </row>
    <row r="112" spans="1:11" outlineLevel="1" x14ac:dyDescent="0.25">
      <c r="A112" s="32"/>
      <c r="B112" s="33"/>
      <c r="C112" s="34"/>
      <c r="E112" s="35"/>
      <c r="F112" s="35"/>
      <c r="G112" s="35"/>
      <c r="H112" s="35"/>
      <c r="I112" s="35"/>
      <c r="K112" s="35"/>
    </row>
    <row r="113" spans="1:11" outlineLevel="1" x14ac:dyDescent="0.25">
      <c r="A113" s="32"/>
      <c r="B113" s="33"/>
      <c r="C113" s="34"/>
      <c r="E113" s="35"/>
      <c r="F113" s="35"/>
      <c r="G113" s="35"/>
      <c r="H113" s="35"/>
      <c r="I113" s="35"/>
      <c r="K113" s="35"/>
    </row>
    <row r="114" spans="1:11" outlineLevel="1" x14ac:dyDescent="0.25">
      <c r="A114" s="32"/>
      <c r="B114" s="33"/>
      <c r="C114" s="34"/>
      <c r="E114" s="35"/>
      <c r="F114" s="35"/>
      <c r="G114" s="35"/>
      <c r="H114" s="35"/>
      <c r="I114" s="35"/>
      <c r="K114" s="35"/>
    </row>
    <row r="115" spans="1:11" outlineLevel="1" x14ac:dyDescent="0.25">
      <c r="A115" s="32"/>
      <c r="B115" s="33"/>
      <c r="C115" s="34"/>
      <c r="E115" s="35"/>
      <c r="F115" s="35"/>
      <c r="G115" s="35"/>
      <c r="H115" s="35"/>
      <c r="I115" s="35"/>
      <c r="K115" s="35"/>
    </row>
    <row r="116" spans="1:11" outlineLevel="1" x14ac:dyDescent="0.25">
      <c r="A116" s="32"/>
      <c r="B116" s="33"/>
      <c r="C116" s="34"/>
      <c r="E116" s="35"/>
      <c r="F116" s="35"/>
      <c r="G116" s="35"/>
      <c r="H116" s="35"/>
      <c r="I116" s="35"/>
      <c r="K116" s="35"/>
    </row>
    <row r="117" spans="1:11" outlineLevel="1" x14ac:dyDescent="0.25">
      <c r="A117" s="32"/>
      <c r="B117" s="33"/>
      <c r="C117" s="34"/>
      <c r="E117" s="35"/>
      <c r="F117" s="35"/>
      <c r="G117" s="35"/>
      <c r="H117" s="35"/>
      <c r="I117" s="35"/>
      <c r="K117" s="35"/>
    </row>
    <row r="118" spans="1:11" outlineLevel="1" x14ac:dyDescent="0.25">
      <c r="A118" s="32"/>
      <c r="B118" s="33"/>
      <c r="C118" s="34"/>
      <c r="E118" s="35"/>
      <c r="F118" s="35"/>
      <c r="G118" s="35"/>
      <c r="H118" s="35"/>
      <c r="I118" s="35"/>
      <c r="K118" s="35"/>
    </row>
    <row r="119" spans="1:11" outlineLevel="1" x14ac:dyDescent="0.25">
      <c r="A119" s="32"/>
      <c r="B119" s="33"/>
      <c r="C119" s="34"/>
      <c r="E119" s="35"/>
      <c r="F119" s="35"/>
      <c r="G119" s="35"/>
      <c r="H119" s="35"/>
      <c r="I119" s="35"/>
      <c r="K119" s="35"/>
    </row>
    <row r="120" spans="1:11" outlineLevel="1" x14ac:dyDescent="0.25">
      <c r="A120" s="32"/>
      <c r="B120" s="33"/>
      <c r="C120" s="34"/>
      <c r="E120" s="35"/>
      <c r="F120" s="35"/>
      <c r="G120" s="35"/>
      <c r="H120" s="35"/>
      <c r="I120" s="35"/>
      <c r="K120" s="35"/>
    </row>
    <row r="121" spans="1:11" outlineLevel="1" x14ac:dyDescent="0.25">
      <c r="A121" s="32"/>
      <c r="B121" s="33"/>
      <c r="C121" s="34"/>
      <c r="E121" s="35"/>
      <c r="F121" s="35"/>
      <c r="G121" s="35"/>
      <c r="H121" s="35"/>
      <c r="I121" s="35"/>
      <c r="K121" s="35"/>
    </row>
    <row r="122" spans="1:11" outlineLevel="1" x14ac:dyDescent="0.25">
      <c r="A122" s="32"/>
      <c r="B122" s="33"/>
      <c r="C122" s="34"/>
      <c r="E122" s="35"/>
      <c r="F122" s="35"/>
      <c r="G122" s="35"/>
      <c r="H122" s="35"/>
      <c r="I122" s="35"/>
      <c r="K122" s="35"/>
    </row>
    <row r="123" spans="1:11" outlineLevel="1" x14ac:dyDescent="0.25">
      <c r="A123" s="32"/>
      <c r="B123" s="33"/>
      <c r="C123" s="34"/>
      <c r="E123" s="35"/>
      <c r="F123" s="35"/>
      <c r="G123" s="35"/>
      <c r="H123" s="35"/>
      <c r="I123" s="35"/>
      <c r="K123" s="35"/>
    </row>
    <row r="124" spans="1:11" outlineLevel="1" x14ac:dyDescent="0.25">
      <c r="A124" s="32"/>
      <c r="B124" s="33"/>
      <c r="C124" s="34"/>
      <c r="E124" s="35"/>
      <c r="F124" s="35"/>
      <c r="G124" s="35"/>
      <c r="H124" s="35"/>
      <c r="I124" s="35"/>
      <c r="K124" s="35"/>
    </row>
    <row r="125" spans="1:11" outlineLevel="1" x14ac:dyDescent="0.25">
      <c r="A125" s="32"/>
      <c r="B125" s="33"/>
      <c r="C125" s="34"/>
      <c r="E125" s="35"/>
      <c r="F125" s="35"/>
      <c r="G125" s="35"/>
      <c r="H125" s="35"/>
      <c r="I125" s="35"/>
      <c r="K125" s="35"/>
    </row>
    <row r="126" spans="1:11" outlineLevel="1" x14ac:dyDescent="0.25">
      <c r="A126" s="32"/>
      <c r="B126" s="33"/>
      <c r="C126" s="34"/>
      <c r="E126" s="35"/>
      <c r="F126" s="35"/>
      <c r="G126" s="35"/>
      <c r="H126" s="35"/>
      <c r="I126" s="35"/>
      <c r="K126" s="35"/>
    </row>
    <row r="127" spans="1:11" outlineLevel="1" x14ac:dyDescent="0.25">
      <c r="A127" s="32"/>
      <c r="B127" s="33"/>
      <c r="C127" s="34"/>
      <c r="E127" s="35"/>
      <c r="F127" s="35"/>
      <c r="G127" s="35"/>
      <c r="H127" s="35"/>
      <c r="I127" s="35"/>
      <c r="K127" s="35"/>
    </row>
    <row r="128" spans="1:11" outlineLevel="1" x14ac:dyDescent="0.25">
      <c r="A128" s="32"/>
      <c r="B128" s="33"/>
      <c r="C128" s="34"/>
      <c r="E128" s="35"/>
      <c r="F128" s="35"/>
      <c r="G128" s="35"/>
      <c r="H128" s="35"/>
      <c r="I128" s="35"/>
      <c r="K128" s="35"/>
    </row>
    <row r="129" spans="1:11" outlineLevel="1" x14ac:dyDescent="0.25">
      <c r="A129" s="32"/>
      <c r="B129" s="33"/>
      <c r="C129" s="34"/>
      <c r="E129" s="35"/>
      <c r="F129" s="35"/>
      <c r="G129" s="35"/>
      <c r="H129" s="35"/>
      <c r="I129" s="35"/>
      <c r="K129" s="35"/>
    </row>
    <row r="130" spans="1:11" outlineLevel="1" x14ac:dyDescent="0.25">
      <c r="A130" s="32"/>
      <c r="B130" s="33"/>
      <c r="C130" s="34"/>
      <c r="E130" s="35"/>
      <c r="F130" s="35"/>
      <c r="G130" s="35"/>
      <c r="H130" s="35"/>
      <c r="I130" s="35"/>
      <c r="K130" s="35"/>
    </row>
    <row r="131" spans="1:11" outlineLevel="1" x14ac:dyDescent="0.25">
      <c r="A131" s="32"/>
      <c r="B131" s="33"/>
      <c r="C131" s="34"/>
      <c r="E131" s="35"/>
      <c r="F131" s="35"/>
      <c r="G131" s="35"/>
      <c r="H131" s="35"/>
      <c r="I131" s="35"/>
      <c r="K131" s="35"/>
    </row>
    <row r="132" spans="1:11" outlineLevel="1" x14ac:dyDescent="0.25">
      <c r="A132" s="32"/>
      <c r="B132" s="33"/>
      <c r="C132" s="34"/>
      <c r="E132" s="35"/>
      <c r="F132" s="35"/>
      <c r="G132" s="35"/>
      <c r="H132" s="35"/>
      <c r="I132" s="35"/>
      <c r="K132" s="35"/>
    </row>
    <row r="133" spans="1:11" outlineLevel="1" x14ac:dyDescent="0.25">
      <c r="A133" s="32"/>
      <c r="B133" s="33"/>
      <c r="C133" s="34"/>
      <c r="E133" s="35"/>
      <c r="F133" s="35"/>
      <c r="G133" s="35"/>
      <c r="H133" s="35"/>
      <c r="I133" s="35"/>
      <c r="K133" s="35"/>
    </row>
    <row r="134" spans="1:11" outlineLevel="1" x14ac:dyDescent="0.25">
      <c r="A134" s="32"/>
      <c r="B134" s="33"/>
      <c r="C134" s="34"/>
      <c r="E134" s="35"/>
      <c r="F134" s="35"/>
      <c r="G134" s="35"/>
      <c r="H134" s="35"/>
      <c r="I134" s="35"/>
      <c r="K134" s="35"/>
    </row>
    <row r="135" spans="1:11" outlineLevel="1" x14ac:dyDescent="0.25">
      <c r="A135" s="32"/>
      <c r="B135" s="33"/>
      <c r="C135" s="34"/>
      <c r="E135" s="35"/>
      <c r="F135" s="35"/>
      <c r="G135" s="35"/>
      <c r="H135" s="35"/>
      <c r="I135" s="35"/>
      <c r="K135" s="35"/>
    </row>
    <row r="136" spans="1:11" outlineLevel="1" x14ac:dyDescent="0.25">
      <c r="A136" s="32"/>
      <c r="B136" s="33"/>
      <c r="C136" s="34"/>
      <c r="E136" s="35"/>
      <c r="F136" s="35"/>
      <c r="G136" s="35"/>
      <c r="H136" s="35"/>
      <c r="I136" s="35"/>
      <c r="K136" s="35"/>
    </row>
    <row r="137" spans="1:11" outlineLevel="1" x14ac:dyDescent="0.25">
      <c r="A137" s="32"/>
      <c r="B137" s="33"/>
      <c r="C137" s="34"/>
      <c r="E137" s="35"/>
      <c r="F137" s="35"/>
      <c r="G137" s="35"/>
      <c r="H137" s="35"/>
      <c r="I137" s="35"/>
      <c r="K137" s="35"/>
    </row>
    <row r="138" spans="1:11" outlineLevel="1" x14ac:dyDescent="0.25">
      <c r="A138" s="32"/>
      <c r="B138" s="33"/>
      <c r="C138" s="34"/>
      <c r="E138" s="35"/>
      <c r="F138" s="35"/>
      <c r="G138" s="35"/>
      <c r="H138" s="35"/>
      <c r="I138" s="35"/>
      <c r="K138" s="35"/>
    </row>
    <row r="139" spans="1:11" outlineLevel="1" x14ac:dyDescent="0.25">
      <c r="A139" s="32"/>
      <c r="B139" s="33"/>
      <c r="C139" s="34"/>
      <c r="E139" s="35"/>
      <c r="F139" s="35"/>
      <c r="G139" s="35"/>
      <c r="H139" s="35"/>
      <c r="I139" s="35"/>
      <c r="K139" s="35"/>
    </row>
    <row r="140" spans="1:11" outlineLevel="1" x14ac:dyDescent="0.25">
      <c r="A140" s="32"/>
      <c r="B140" s="33"/>
      <c r="C140" s="34"/>
      <c r="E140" s="35"/>
      <c r="F140" s="35"/>
      <c r="G140" s="35"/>
      <c r="H140" s="35"/>
      <c r="I140" s="35"/>
      <c r="K140" s="35"/>
    </row>
    <row r="141" spans="1:11" outlineLevel="1" x14ac:dyDescent="0.25">
      <c r="A141" s="32"/>
      <c r="B141" s="33"/>
      <c r="C141" s="34"/>
      <c r="E141" s="35"/>
      <c r="F141" s="35"/>
      <c r="G141" s="35"/>
      <c r="H141" s="35"/>
      <c r="I141" s="35"/>
      <c r="K141" s="35"/>
    </row>
    <row r="142" spans="1:11" outlineLevel="1" x14ac:dyDescent="0.25">
      <c r="A142" s="32"/>
      <c r="B142" s="33"/>
      <c r="C142" s="34"/>
      <c r="E142" s="35"/>
      <c r="F142" s="35"/>
      <c r="G142" s="35"/>
      <c r="H142" s="35"/>
      <c r="I142" s="35"/>
      <c r="K142" s="35"/>
    </row>
    <row r="143" spans="1:11" outlineLevel="1" x14ac:dyDescent="0.25">
      <c r="A143" s="32"/>
      <c r="B143" s="33"/>
      <c r="C143" s="34"/>
      <c r="E143" s="35"/>
      <c r="F143" s="35"/>
      <c r="G143" s="35"/>
      <c r="H143" s="35"/>
      <c r="I143" s="35"/>
      <c r="K143" s="35"/>
    </row>
    <row r="144" spans="1:11" outlineLevel="1" x14ac:dyDescent="0.25">
      <c r="A144" s="32"/>
      <c r="B144" s="33"/>
      <c r="C144" s="34"/>
      <c r="E144" s="35"/>
      <c r="F144" s="35"/>
      <c r="G144" s="35"/>
      <c r="H144" s="35"/>
      <c r="I144" s="35"/>
      <c r="K144" s="35"/>
    </row>
    <row r="145" spans="1:11" outlineLevel="1" x14ac:dyDescent="0.25">
      <c r="A145" s="32"/>
      <c r="B145" s="33"/>
      <c r="C145" s="34"/>
      <c r="E145" s="35"/>
      <c r="F145" s="35"/>
      <c r="G145" s="35"/>
      <c r="H145" s="35"/>
      <c r="I145" s="35"/>
      <c r="K145" s="35"/>
    </row>
    <row r="146" spans="1:11" outlineLevel="1" x14ac:dyDescent="0.25">
      <c r="A146" s="32"/>
      <c r="B146" s="33"/>
      <c r="C146" s="34"/>
      <c r="E146" s="35"/>
      <c r="F146" s="35"/>
      <c r="G146" s="35"/>
      <c r="H146" s="35"/>
      <c r="I146" s="35"/>
      <c r="K146" s="35"/>
    </row>
    <row r="147" spans="1:11" outlineLevel="1" x14ac:dyDescent="0.25">
      <c r="A147" s="32"/>
      <c r="B147" s="33"/>
      <c r="C147" s="34"/>
      <c r="E147" s="35"/>
      <c r="F147" s="35"/>
      <c r="G147" s="35"/>
      <c r="H147" s="35"/>
      <c r="I147" s="35"/>
      <c r="K147" s="35"/>
    </row>
    <row r="148" spans="1:11" outlineLevel="1" x14ac:dyDescent="0.25">
      <c r="A148" s="32"/>
      <c r="B148" s="33"/>
      <c r="C148" s="34"/>
      <c r="E148" s="35"/>
      <c r="F148" s="35"/>
      <c r="G148" s="35"/>
      <c r="H148" s="35"/>
      <c r="I148" s="35"/>
      <c r="K148" s="35"/>
    </row>
    <row r="149" spans="1:11" outlineLevel="1" x14ac:dyDescent="0.25">
      <c r="A149" s="32"/>
      <c r="B149" s="33"/>
      <c r="C149" s="34"/>
      <c r="E149" s="35"/>
      <c r="F149" s="35"/>
      <c r="G149" s="35"/>
      <c r="H149" s="35"/>
      <c r="I149" s="35"/>
      <c r="K149" s="35"/>
    </row>
    <row r="150" spans="1:11" outlineLevel="1" x14ac:dyDescent="0.25">
      <c r="A150" s="32"/>
      <c r="B150" s="33"/>
      <c r="C150" s="34"/>
      <c r="E150" s="35"/>
      <c r="F150" s="35"/>
      <c r="G150" s="35"/>
      <c r="H150" s="35"/>
      <c r="I150" s="35"/>
      <c r="K150" s="35"/>
    </row>
    <row r="151" spans="1:11" outlineLevel="1" x14ac:dyDescent="0.25">
      <c r="A151" s="32"/>
      <c r="B151" s="33"/>
      <c r="C151" s="34"/>
      <c r="E151" s="35"/>
      <c r="F151" s="35"/>
      <c r="G151" s="35"/>
      <c r="H151" s="35"/>
      <c r="I151" s="35"/>
      <c r="K151" s="35"/>
    </row>
    <row r="152" spans="1:11" outlineLevel="1" x14ac:dyDescent="0.25">
      <c r="A152" s="32"/>
      <c r="B152" s="33"/>
      <c r="C152" s="34"/>
      <c r="E152" s="35"/>
      <c r="F152" s="35"/>
      <c r="G152" s="35"/>
      <c r="H152" s="35"/>
      <c r="I152" s="35"/>
      <c r="K152" s="35"/>
    </row>
    <row r="153" spans="1:11" outlineLevel="1" x14ac:dyDescent="0.25">
      <c r="A153" s="32"/>
      <c r="B153" s="33"/>
      <c r="C153" s="34"/>
      <c r="E153" s="35"/>
      <c r="F153" s="35"/>
      <c r="G153" s="35"/>
      <c r="H153" s="35"/>
      <c r="I153" s="35"/>
      <c r="K153" s="35"/>
    </row>
    <row r="154" spans="1:11" outlineLevel="1" x14ac:dyDescent="0.25">
      <c r="A154" s="32"/>
      <c r="B154" s="33"/>
      <c r="C154" s="34"/>
      <c r="E154" s="35"/>
      <c r="F154" s="35"/>
      <c r="G154" s="35"/>
      <c r="H154" s="35"/>
      <c r="I154" s="35"/>
      <c r="K154" s="35"/>
    </row>
    <row r="155" spans="1:11" outlineLevel="1" x14ac:dyDescent="0.25">
      <c r="A155" s="32"/>
      <c r="B155" s="33"/>
      <c r="C155" s="34"/>
      <c r="E155" s="35"/>
      <c r="F155" s="35"/>
      <c r="G155" s="35"/>
      <c r="H155" s="35"/>
      <c r="I155" s="35"/>
      <c r="K155" s="35"/>
    </row>
    <row r="156" spans="1:11" outlineLevel="1" x14ac:dyDescent="0.25">
      <c r="A156" s="32"/>
      <c r="B156" s="33"/>
      <c r="C156" s="34"/>
      <c r="E156" s="35"/>
      <c r="F156" s="35"/>
      <c r="G156" s="35"/>
      <c r="H156" s="35"/>
      <c r="I156" s="35"/>
      <c r="K156" s="35"/>
    </row>
    <row r="157" spans="1:11" outlineLevel="1" x14ac:dyDescent="0.25">
      <c r="A157" s="32"/>
      <c r="B157" s="33"/>
      <c r="C157" s="34"/>
      <c r="E157" s="35"/>
      <c r="F157" s="35"/>
      <c r="G157" s="35"/>
      <c r="H157" s="35"/>
      <c r="I157" s="35"/>
      <c r="K157" s="35"/>
    </row>
    <row r="158" spans="1:11" outlineLevel="1" x14ac:dyDescent="0.25">
      <c r="A158" s="32"/>
      <c r="B158" s="33"/>
      <c r="C158" s="34"/>
      <c r="E158" s="35"/>
      <c r="F158" s="35"/>
      <c r="G158" s="35"/>
      <c r="H158" s="35"/>
      <c r="I158" s="35"/>
      <c r="K158" s="35"/>
    </row>
    <row r="159" spans="1:11" outlineLevel="1" x14ac:dyDescent="0.25">
      <c r="A159" s="32"/>
      <c r="B159" s="33"/>
      <c r="C159" s="34"/>
      <c r="E159" s="35"/>
      <c r="F159" s="35"/>
      <c r="G159" s="35"/>
      <c r="H159" s="35"/>
      <c r="I159" s="35"/>
      <c r="K159" s="35"/>
    </row>
    <row r="160" spans="1:11" outlineLevel="1" x14ac:dyDescent="0.25">
      <c r="A160" s="32"/>
      <c r="B160" s="33"/>
      <c r="C160" s="34"/>
      <c r="E160" s="35"/>
      <c r="F160" s="35"/>
      <c r="G160" s="35"/>
      <c r="H160" s="35"/>
      <c r="I160" s="35"/>
      <c r="K160" s="35"/>
    </row>
    <row r="161" spans="1:11" outlineLevel="1" x14ac:dyDescent="0.25">
      <c r="A161" s="32"/>
      <c r="B161" s="33"/>
      <c r="C161" s="34"/>
      <c r="E161" s="35"/>
      <c r="F161" s="35"/>
      <c r="G161" s="35"/>
      <c r="H161" s="35"/>
      <c r="I161" s="35"/>
      <c r="K161" s="35"/>
    </row>
    <row r="162" spans="1:11" outlineLevel="1" x14ac:dyDescent="0.25">
      <c r="A162" s="32"/>
      <c r="B162" s="33"/>
      <c r="C162" s="34"/>
      <c r="E162" s="35"/>
      <c r="F162" s="35"/>
      <c r="G162" s="35"/>
      <c r="H162" s="35"/>
      <c r="I162" s="35"/>
      <c r="K162" s="35"/>
    </row>
    <row r="163" spans="1:11" outlineLevel="1" x14ac:dyDescent="0.25">
      <c r="A163" s="32"/>
      <c r="B163" s="33"/>
      <c r="C163" s="34"/>
      <c r="E163" s="35"/>
      <c r="F163" s="35"/>
      <c r="G163" s="35"/>
      <c r="H163" s="35"/>
      <c r="I163" s="35"/>
      <c r="K163" s="35"/>
    </row>
    <row r="164" spans="1:11" outlineLevel="1" x14ac:dyDescent="0.25">
      <c r="A164" s="32"/>
      <c r="B164" s="33"/>
      <c r="C164" s="34"/>
      <c r="E164" s="35"/>
      <c r="F164" s="35"/>
      <c r="G164" s="35"/>
      <c r="H164" s="35"/>
      <c r="I164" s="35"/>
      <c r="K164" s="35"/>
    </row>
    <row r="165" spans="1:11" outlineLevel="1" x14ac:dyDescent="0.25">
      <c r="A165" s="32"/>
      <c r="B165" s="33"/>
      <c r="C165" s="34"/>
      <c r="E165" s="35"/>
      <c r="F165" s="35"/>
      <c r="G165" s="35"/>
      <c r="H165" s="35"/>
      <c r="I165" s="35"/>
      <c r="K165" s="35"/>
    </row>
    <row r="166" spans="1:11" outlineLevel="1" x14ac:dyDescent="0.25">
      <c r="A166" s="32"/>
      <c r="B166" s="33"/>
      <c r="C166" s="34"/>
      <c r="E166" s="35"/>
      <c r="F166" s="35"/>
      <c r="G166" s="35"/>
      <c r="H166" s="35"/>
      <c r="I166" s="35"/>
      <c r="K166" s="35"/>
    </row>
    <row r="167" spans="1:11" outlineLevel="1" x14ac:dyDescent="0.25">
      <c r="A167" s="32"/>
      <c r="B167" s="33"/>
      <c r="C167" s="34"/>
      <c r="E167" s="35"/>
      <c r="F167" s="35"/>
      <c r="G167" s="35"/>
      <c r="H167" s="35"/>
      <c r="I167" s="35"/>
      <c r="K167" s="35"/>
    </row>
    <row r="168" spans="1:11" outlineLevel="1" x14ac:dyDescent="0.25">
      <c r="A168" s="32"/>
      <c r="B168" s="33"/>
      <c r="C168" s="34"/>
      <c r="E168" s="35"/>
      <c r="F168" s="35"/>
      <c r="G168" s="35"/>
      <c r="H168" s="35"/>
      <c r="I168" s="35"/>
      <c r="K168" s="35"/>
    </row>
    <row r="169" spans="1:11" outlineLevel="1" x14ac:dyDescent="0.25">
      <c r="A169" s="32"/>
      <c r="B169" s="33"/>
      <c r="C169" s="34"/>
      <c r="E169" s="35"/>
      <c r="F169" s="35"/>
      <c r="G169" s="35"/>
      <c r="H169" s="35"/>
      <c r="I169" s="35"/>
      <c r="K169" s="35"/>
    </row>
    <row r="170" spans="1:11" outlineLevel="1" x14ac:dyDescent="0.25">
      <c r="A170" s="32"/>
      <c r="B170" s="33"/>
      <c r="C170" s="34"/>
      <c r="E170" s="35"/>
      <c r="F170" s="35"/>
      <c r="G170" s="35"/>
      <c r="H170" s="35"/>
      <c r="I170" s="35"/>
      <c r="K170" s="35"/>
    </row>
    <row r="171" spans="1:11" outlineLevel="1" x14ac:dyDescent="0.25">
      <c r="A171" s="32"/>
      <c r="B171" s="33"/>
      <c r="C171" s="34"/>
      <c r="E171" s="35"/>
      <c r="F171" s="35"/>
      <c r="G171" s="35"/>
      <c r="H171" s="35"/>
      <c r="I171" s="35"/>
      <c r="K171" s="35"/>
    </row>
    <row r="172" spans="1:11" outlineLevel="1" x14ac:dyDescent="0.25">
      <c r="A172" s="32"/>
      <c r="B172" s="33"/>
      <c r="C172" s="34"/>
      <c r="E172" s="35"/>
      <c r="F172" s="35"/>
      <c r="G172" s="35"/>
      <c r="H172" s="35"/>
      <c r="I172" s="35"/>
      <c r="K172" s="35"/>
    </row>
    <row r="173" spans="1:11" outlineLevel="1" x14ac:dyDescent="0.25">
      <c r="A173" s="32"/>
      <c r="B173" s="33"/>
      <c r="C173" s="34"/>
      <c r="E173" s="35"/>
      <c r="F173" s="35"/>
      <c r="G173" s="35"/>
      <c r="H173" s="35"/>
      <c r="I173" s="35"/>
      <c r="K173" s="35"/>
    </row>
    <row r="174" spans="1:11" outlineLevel="1" x14ac:dyDescent="0.25">
      <c r="A174" s="32"/>
      <c r="B174" s="33"/>
      <c r="C174" s="34"/>
      <c r="E174" s="35"/>
      <c r="F174" s="35"/>
      <c r="G174" s="35"/>
      <c r="H174" s="35"/>
      <c r="I174" s="35"/>
      <c r="K174" s="35"/>
    </row>
    <row r="175" spans="1:11" outlineLevel="1" x14ac:dyDescent="0.25">
      <c r="A175" s="32"/>
      <c r="B175" s="33"/>
      <c r="C175" s="34"/>
      <c r="E175" s="35"/>
      <c r="F175" s="35"/>
      <c r="G175" s="35"/>
      <c r="H175" s="35"/>
      <c r="I175" s="35"/>
      <c r="K175" s="35"/>
    </row>
    <row r="176" spans="1:11" outlineLevel="1" x14ac:dyDescent="0.25">
      <c r="A176" s="32"/>
      <c r="B176" s="33"/>
      <c r="C176" s="34"/>
      <c r="E176" s="35"/>
      <c r="F176" s="35"/>
      <c r="G176" s="35"/>
      <c r="H176" s="35"/>
      <c r="I176" s="35"/>
      <c r="K176" s="35"/>
    </row>
    <row r="177" spans="1:11" outlineLevel="1" x14ac:dyDescent="0.25">
      <c r="A177" s="32"/>
      <c r="B177" s="33"/>
      <c r="C177" s="34"/>
      <c r="E177" s="35"/>
      <c r="F177" s="35"/>
      <c r="G177" s="35"/>
      <c r="H177" s="35"/>
      <c r="I177" s="35"/>
      <c r="K177" s="35"/>
    </row>
    <row r="178" spans="1:11" outlineLevel="1" x14ac:dyDescent="0.25">
      <c r="A178" s="32"/>
      <c r="B178" s="33"/>
      <c r="C178" s="34"/>
      <c r="E178" s="35"/>
      <c r="F178" s="35"/>
      <c r="G178" s="35"/>
      <c r="H178" s="35"/>
      <c r="I178" s="35"/>
      <c r="K178" s="35"/>
    </row>
    <row r="179" spans="1:11" outlineLevel="1" x14ac:dyDescent="0.25">
      <c r="A179" s="32"/>
      <c r="B179" s="33"/>
      <c r="C179" s="34"/>
      <c r="E179" s="35"/>
      <c r="F179" s="35"/>
      <c r="G179" s="35"/>
      <c r="H179" s="35"/>
      <c r="I179" s="35"/>
      <c r="K179" s="35"/>
    </row>
    <row r="180" spans="1:11" outlineLevel="1" x14ac:dyDescent="0.25">
      <c r="A180" s="32"/>
      <c r="B180" s="33"/>
      <c r="C180" s="34"/>
      <c r="E180" s="35"/>
      <c r="F180" s="35"/>
      <c r="G180" s="35"/>
      <c r="H180" s="35"/>
      <c r="I180" s="35"/>
      <c r="K180" s="35"/>
    </row>
    <row r="181" spans="1:11" outlineLevel="1" x14ac:dyDescent="0.25">
      <c r="A181" s="32"/>
      <c r="B181" s="33"/>
      <c r="C181" s="34"/>
      <c r="E181" s="35"/>
      <c r="F181" s="35"/>
      <c r="G181" s="35"/>
      <c r="H181" s="35"/>
      <c r="I181" s="35"/>
      <c r="K181" s="35"/>
    </row>
    <row r="182" spans="1:11" outlineLevel="1" x14ac:dyDescent="0.25">
      <c r="A182" s="32"/>
      <c r="B182" s="33"/>
      <c r="C182" s="34"/>
      <c r="E182" s="35"/>
      <c r="F182" s="35"/>
      <c r="G182" s="35"/>
      <c r="H182" s="35"/>
      <c r="I182" s="35"/>
      <c r="K182" s="35"/>
    </row>
    <row r="183" spans="1:11" outlineLevel="1" x14ac:dyDescent="0.25">
      <c r="A183" s="32"/>
      <c r="B183" s="33"/>
      <c r="C183" s="34"/>
      <c r="E183" s="35"/>
      <c r="F183" s="35"/>
      <c r="G183" s="35"/>
      <c r="H183" s="35"/>
      <c r="I183" s="35"/>
      <c r="K183" s="35"/>
    </row>
    <row r="184" spans="1:11" outlineLevel="1" x14ac:dyDescent="0.25">
      <c r="A184" s="32"/>
      <c r="B184" s="33"/>
      <c r="C184" s="34"/>
      <c r="E184" s="35"/>
      <c r="F184" s="35"/>
      <c r="G184" s="35"/>
      <c r="H184" s="35"/>
      <c r="I184" s="35"/>
      <c r="K184" s="35"/>
    </row>
    <row r="185" spans="1:11" outlineLevel="1" x14ac:dyDescent="0.25">
      <c r="A185" s="32"/>
      <c r="B185" s="33"/>
      <c r="C185" s="34"/>
      <c r="E185" s="35"/>
      <c r="F185" s="35"/>
      <c r="G185" s="35"/>
      <c r="H185" s="35"/>
      <c r="I185" s="35"/>
      <c r="K185" s="35"/>
    </row>
    <row r="186" spans="1:11" outlineLevel="1" x14ac:dyDescent="0.25">
      <c r="A186" s="32"/>
      <c r="B186" s="33"/>
      <c r="C186" s="34"/>
      <c r="E186" s="35"/>
      <c r="F186" s="35"/>
      <c r="G186" s="35"/>
      <c r="H186" s="35"/>
      <c r="I186" s="35"/>
      <c r="K186" s="35"/>
    </row>
    <row r="187" spans="1:11" outlineLevel="1" x14ac:dyDescent="0.25">
      <c r="A187" s="32"/>
      <c r="B187" s="33"/>
      <c r="C187" s="34"/>
      <c r="E187" s="35"/>
      <c r="F187" s="35"/>
      <c r="G187" s="35"/>
      <c r="H187" s="35"/>
      <c r="I187" s="35"/>
      <c r="K187" s="35"/>
    </row>
    <row r="188" spans="1:11" outlineLevel="1" x14ac:dyDescent="0.25">
      <c r="A188" s="32"/>
      <c r="B188" s="33"/>
      <c r="C188" s="34"/>
      <c r="E188" s="35"/>
      <c r="F188" s="35"/>
      <c r="G188" s="35"/>
      <c r="H188" s="35"/>
      <c r="I188" s="35"/>
      <c r="K188" s="35"/>
    </row>
    <row r="189" spans="1:11" outlineLevel="1" x14ac:dyDescent="0.25">
      <c r="A189" s="32"/>
      <c r="B189" s="33"/>
      <c r="C189" s="34"/>
      <c r="E189" s="35"/>
      <c r="F189" s="35"/>
      <c r="G189" s="35"/>
      <c r="H189" s="35"/>
      <c r="I189" s="35"/>
      <c r="K189" s="35"/>
    </row>
    <row r="190" spans="1:11" outlineLevel="1" x14ac:dyDescent="0.25">
      <c r="A190" s="32"/>
      <c r="B190" s="33"/>
      <c r="C190" s="34"/>
      <c r="E190" s="35"/>
      <c r="F190" s="35"/>
      <c r="G190" s="35"/>
      <c r="H190" s="35"/>
      <c r="I190" s="35"/>
      <c r="K190" s="35"/>
    </row>
    <row r="191" spans="1:11" outlineLevel="1" x14ac:dyDescent="0.25">
      <c r="A191" s="32"/>
      <c r="B191" s="33"/>
      <c r="C191" s="34"/>
      <c r="E191" s="35"/>
      <c r="F191" s="35"/>
      <c r="G191" s="35"/>
      <c r="H191" s="35"/>
      <c r="I191" s="35"/>
      <c r="K191" s="35"/>
    </row>
    <row r="192" spans="1:11" outlineLevel="1" x14ac:dyDescent="0.25">
      <c r="A192" s="32"/>
      <c r="B192" s="33"/>
      <c r="C192" s="34"/>
      <c r="E192" s="35"/>
      <c r="F192" s="35"/>
      <c r="G192" s="35"/>
      <c r="H192" s="35"/>
      <c r="I192" s="35"/>
      <c r="K192" s="35"/>
    </row>
    <row r="193" spans="1:11" outlineLevel="1" x14ac:dyDescent="0.25">
      <c r="A193" s="32"/>
      <c r="B193" s="33"/>
      <c r="C193" s="34"/>
      <c r="E193" s="35"/>
      <c r="F193" s="35"/>
      <c r="G193" s="35"/>
      <c r="H193" s="35"/>
      <c r="I193" s="35"/>
      <c r="K193" s="35"/>
    </row>
    <row r="194" spans="1:11" outlineLevel="1" x14ac:dyDescent="0.25">
      <c r="A194" s="32"/>
      <c r="B194" s="33"/>
      <c r="C194" s="34"/>
      <c r="E194" s="35"/>
      <c r="F194" s="35"/>
      <c r="G194" s="35"/>
      <c r="H194" s="35"/>
      <c r="I194" s="35"/>
      <c r="K194" s="35"/>
    </row>
    <row r="195" spans="1:11" outlineLevel="1" x14ac:dyDescent="0.25">
      <c r="A195" s="32"/>
      <c r="B195" s="33"/>
      <c r="C195" s="34"/>
      <c r="E195" s="35"/>
      <c r="F195" s="35"/>
      <c r="G195" s="35"/>
      <c r="H195" s="35"/>
      <c r="I195" s="35"/>
      <c r="K195" s="35"/>
    </row>
    <row r="196" spans="1:11" outlineLevel="1" x14ac:dyDescent="0.25">
      <c r="A196" s="32"/>
      <c r="B196" s="33"/>
      <c r="C196" s="34"/>
      <c r="E196" s="35"/>
      <c r="F196" s="35"/>
      <c r="G196" s="35"/>
      <c r="H196" s="35"/>
      <c r="I196" s="35"/>
      <c r="K196" s="35"/>
    </row>
    <row r="197" spans="1:11" outlineLevel="1" x14ac:dyDescent="0.25">
      <c r="A197" s="32"/>
      <c r="B197" s="33"/>
      <c r="C197" s="34"/>
      <c r="E197" s="35"/>
      <c r="F197" s="35"/>
      <c r="G197" s="35"/>
      <c r="H197" s="35"/>
      <c r="I197" s="35"/>
      <c r="K197" s="35"/>
    </row>
    <row r="198" spans="1:11" outlineLevel="1" x14ac:dyDescent="0.25">
      <c r="A198" s="32"/>
      <c r="B198" s="33"/>
      <c r="C198" s="34"/>
      <c r="E198" s="35"/>
      <c r="F198" s="35"/>
      <c r="G198" s="35"/>
      <c r="H198" s="35"/>
      <c r="I198" s="35"/>
      <c r="K198" s="35"/>
    </row>
    <row r="199" spans="1:11" outlineLevel="1" x14ac:dyDescent="0.25">
      <c r="A199" s="32"/>
      <c r="B199" s="33"/>
      <c r="C199" s="34"/>
      <c r="E199" s="35"/>
      <c r="F199" s="35"/>
      <c r="G199" s="35"/>
      <c r="H199" s="35"/>
      <c r="I199" s="35"/>
      <c r="K199" s="35"/>
    </row>
    <row r="200" spans="1:11" outlineLevel="1" x14ac:dyDescent="0.25">
      <c r="A200" s="32"/>
      <c r="B200" s="33"/>
      <c r="C200" s="34"/>
      <c r="E200" s="35"/>
      <c r="F200" s="35"/>
      <c r="G200" s="35"/>
      <c r="H200" s="35"/>
      <c r="I200" s="35"/>
      <c r="K200" s="35"/>
    </row>
    <row r="201" spans="1:11" outlineLevel="1" x14ac:dyDescent="0.25">
      <c r="A201" s="32"/>
      <c r="B201" s="33"/>
      <c r="C201" s="34"/>
      <c r="E201" s="35"/>
      <c r="F201" s="35"/>
      <c r="G201" s="35"/>
      <c r="H201" s="35"/>
      <c r="I201" s="35"/>
      <c r="K201" s="35"/>
    </row>
    <row r="202" spans="1:11" outlineLevel="1" x14ac:dyDescent="0.25">
      <c r="A202" s="32"/>
      <c r="B202" s="33"/>
      <c r="C202" s="34"/>
      <c r="E202" s="35"/>
      <c r="F202" s="35"/>
      <c r="G202" s="35"/>
      <c r="H202" s="35"/>
      <c r="I202" s="35"/>
      <c r="K202" s="35"/>
    </row>
    <row r="203" spans="1:11" outlineLevel="1" x14ac:dyDescent="0.25">
      <c r="A203" s="32"/>
      <c r="B203" s="33"/>
      <c r="C203" s="34"/>
      <c r="E203" s="35"/>
      <c r="F203" s="35"/>
      <c r="G203" s="35"/>
      <c r="H203" s="35"/>
      <c r="I203" s="35"/>
      <c r="K203" s="35"/>
    </row>
    <row r="204" spans="1:11" outlineLevel="1" x14ac:dyDescent="0.25">
      <c r="A204" s="32"/>
      <c r="B204" s="33"/>
      <c r="C204" s="34"/>
      <c r="E204" s="35"/>
      <c r="F204" s="35"/>
      <c r="G204" s="35"/>
      <c r="H204" s="35"/>
      <c r="I204" s="35"/>
      <c r="K204" s="35"/>
    </row>
    <row r="205" spans="1:11" outlineLevel="1" x14ac:dyDescent="0.25">
      <c r="A205" s="32"/>
      <c r="B205" s="33"/>
      <c r="C205" s="34"/>
      <c r="E205" s="35"/>
      <c r="F205" s="35"/>
      <c r="G205" s="35"/>
      <c r="H205" s="35"/>
      <c r="I205" s="35"/>
      <c r="K205" s="35"/>
    </row>
    <row r="206" spans="1:11" outlineLevel="1" x14ac:dyDescent="0.25">
      <c r="A206" s="32"/>
      <c r="B206" s="33"/>
      <c r="C206" s="34"/>
      <c r="E206" s="35"/>
      <c r="F206" s="35"/>
      <c r="G206" s="35"/>
      <c r="H206" s="35"/>
      <c r="I206" s="35"/>
      <c r="K206" s="35"/>
    </row>
    <row r="207" spans="1:11" outlineLevel="1" x14ac:dyDescent="0.25">
      <c r="A207" s="32"/>
      <c r="B207" s="33"/>
      <c r="C207" s="34"/>
      <c r="E207" s="35"/>
      <c r="F207" s="35"/>
      <c r="G207" s="35"/>
      <c r="H207" s="35"/>
      <c r="I207" s="35"/>
      <c r="K207" s="35"/>
    </row>
    <row r="208" spans="1:11" outlineLevel="1" x14ac:dyDescent="0.25">
      <c r="A208" s="32"/>
      <c r="B208" s="33"/>
      <c r="C208" s="34"/>
      <c r="E208" s="35"/>
      <c r="F208" s="35"/>
      <c r="G208" s="35"/>
      <c r="H208" s="35"/>
      <c r="I208" s="35"/>
      <c r="K208" s="35"/>
    </row>
    <row r="209" spans="1:11" outlineLevel="1" x14ac:dyDescent="0.25">
      <c r="A209" s="32"/>
      <c r="B209" s="33"/>
      <c r="C209" s="34"/>
      <c r="E209" s="35"/>
      <c r="F209" s="35"/>
      <c r="G209" s="35"/>
      <c r="H209" s="35"/>
      <c r="I209" s="35"/>
      <c r="K209" s="35"/>
    </row>
    <row r="210" spans="1:11" outlineLevel="1" x14ac:dyDescent="0.25">
      <c r="A210" s="32"/>
      <c r="B210" s="33"/>
      <c r="C210" s="34"/>
      <c r="E210" s="35"/>
      <c r="F210" s="35"/>
      <c r="G210" s="35"/>
      <c r="H210" s="35"/>
      <c r="I210" s="35"/>
      <c r="K210" s="35"/>
    </row>
    <row r="211" spans="1:11" outlineLevel="1" x14ac:dyDescent="0.25">
      <c r="A211" s="32"/>
      <c r="B211" s="33"/>
      <c r="C211" s="34"/>
      <c r="E211" s="35"/>
      <c r="F211" s="35"/>
      <c r="G211" s="35"/>
      <c r="H211" s="35"/>
      <c r="I211" s="35"/>
      <c r="K211" s="35"/>
    </row>
    <row r="212" spans="1:11" outlineLevel="1" x14ac:dyDescent="0.25">
      <c r="A212" s="32"/>
      <c r="B212" s="33"/>
      <c r="C212" s="34"/>
      <c r="E212" s="35"/>
      <c r="F212" s="35"/>
      <c r="G212" s="35"/>
      <c r="H212" s="35"/>
      <c r="I212" s="35"/>
      <c r="K212" s="35"/>
    </row>
    <row r="213" spans="1:11" outlineLevel="1" x14ac:dyDescent="0.25">
      <c r="A213" s="32"/>
      <c r="B213" s="33"/>
      <c r="C213" s="34"/>
      <c r="E213" s="35"/>
      <c r="F213" s="35"/>
      <c r="G213" s="35"/>
      <c r="H213" s="35"/>
      <c r="I213" s="35"/>
      <c r="K213" s="35"/>
    </row>
    <row r="214" spans="1:11" outlineLevel="1" x14ac:dyDescent="0.25">
      <c r="A214" s="32"/>
      <c r="B214" s="33"/>
      <c r="C214" s="34"/>
      <c r="E214" s="35"/>
      <c r="F214" s="35"/>
      <c r="G214" s="35"/>
      <c r="H214" s="35"/>
      <c r="I214" s="35"/>
      <c r="K214" s="35"/>
    </row>
    <row r="215" spans="1:11" outlineLevel="1" x14ac:dyDescent="0.25">
      <c r="A215" s="32"/>
      <c r="B215" s="33"/>
      <c r="C215" s="34"/>
      <c r="E215" s="35"/>
      <c r="F215" s="35"/>
      <c r="G215" s="35"/>
      <c r="H215" s="35"/>
      <c r="I215" s="35"/>
      <c r="K215" s="35"/>
    </row>
    <row r="216" spans="1:11" outlineLevel="1" x14ac:dyDescent="0.25">
      <c r="A216" s="32"/>
      <c r="B216" s="33"/>
      <c r="C216" s="34"/>
      <c r="E216" s="35"/>
      <c r="F216" s="35"/>
      <c r="G216" s="35"/>
      <c r="H216" s="35"/>
      <c r="I216" s="35"/>
      <c r="K216" s="35"/>
    </row>
    <row r="217" spans="1:11" outlineLevel="1" x14ac:dyDescent="0.25">
      <c r="A217" s="32"/>
      <c r="B217" s="33"/>
      <c r="C217" s="34"/>
      <c r="E217" s="35"/>
      <c r="F217" s="35"/>
      <c r="G217" s="35"/>
      <c r="H217" s="35"/>
      <c r="I217" s="35"/>
      <c r="K217" s="35"/>
    </row>
    <row r="218" spans="1:11" outlineLevel="1" x14ac:dyDescent="0.25">
      <c r="A218" s="32"/>
      <c r="B218" s="33"/>
      <c r="C218" s="34"/>
      <c r="E218" s="35"/>
      <c r="F218" s="35"/>
      <c r="G218" s="35"/>
      <c r="H218" s="35"/>
      <c r="I218" s="35"/>
      <c r="K218" s="35"/>
    </row>
    <row r="219" spans="1:11" outlineLevel="1" x14ac:dyDescent="0.25">
      <c r="A219" s="32"/>
      <c r="B219" s="33"/>
      <c r="C219" s="34"/>
      <c r="E219" s="35"/>
      <c r="F219" s="35"/>
      <c r="G219" s="35"/>
      <c r="H219" s="35"/>
      <c r="I219" s="35"/>
      <c r="K219" s="35"/>
    </row>
    <row r="220" spans="1:11" outlineLevel="1" x14ac:dyDescent="0.25">
      <c r="A220" s="32"/>
      <c r="B220" s="33"/>
      <c r="C220" s="34"/>
      <c r="E220" s="35"/>
      <c r="F220" s="35"/>
      <c r="G220" s="35"/>
      <c r="H220" s="35"/>
      <c r="I220" s="35"/>
      <c r="K220" s="35"/>
    </row>
    <row r="221" spans="1:11" outlineLevel="1" x14ac:dyDescent="0.25">
      <c r="A221" s="32"/>
      <c r="B221" s="33"/>
      <c r="C221" s="34"/>
      <c r="E221" s="35"/>
      <c r="F221" s="35"/>
      <c r="G221" s="35"/>
      <c r="H221" s="35"/>
      <c r="I221" s="35"/>
      <c r="K221" s="35"/>
    </row>
    <row r="222" spans="1:11" outlineLevel="1" x14ac:dyDescent="0.25">
      <c r="A222" s="32"/>
      <c r="B222" s="33"/>
      <c r="C222" s="34"/>
      <c r="E222" s="35"/>
      <c r="F222" s="35"/>
      <c r="G222" s="35"/>
      <c r="H222" s="35"/>
      <c r="I222" s="35"/>
      <c r="K222" s="35"/>
    </row>
    <row r="223" spans="1:11" outlineLevel="1" x14ac:dyDescent="0.25">
      <c r="A223" s="32"/>
      <c r="B223" s="33"/>
      <c r="C223" s="34"/>
      <c r="E223" s="35"/>
      <c r="F223" s="35"/>
      <c r="G223" s="35"/>
      <c r="H223" s="35"/>
      <c r="I223" s="35"/>
      <c r="K223" s="35"/>
    </row>
    <row r="224" spans="1:11" outlineLevel="1" x14ac:dyDescent="0.25">
      <c r="A224" s="32"/>
      <c r="B224" s="33"/>
      <c r="C224" s="34"/>
      <c r="E224" s="35"/>
      <c r="F224" s="35"/>
      <c r="G224" s="35"/>
      <c r="H224" s="35"/>
      <c r="I224" s="35"/>
      <c r="K224" s="35"/>
    </row>
    <row r="225" spans="1:11" outlineLevel="1" x14ac:dyDescent="0.25">
      <c r="A225" s="32"/>
      <c r="B225" s="33"/>
      <c r="C225" s="34"/>
      <c r="E225" s="35"/>
      <c r="F225" s="35"/>
      <c r="G225" s="35"/>
      <c r="H225" s="35"/>
      <c r="I225" s="35"/>
      <c r="K225" s="35"/>
    </row>
    <row r="226" spans="1:11" outlineLevel="1" x14ac:dyDescent="0.25">
      <c r="A226" s="32"/>
      <c r="B226" s="33"/>
      <c r="C226" s="34"/>
      <c r="E226" s="35"/>
      <c r="F226" s="35"/>
      <c r="G226" s="35"/>
      <c r="H226" s="35"/>
      <c r="I226" s="35"/>
      <c r="K226" s="35"/>
    </row>
    <row r="227" spans="1:11" outlineLevel="1" x14ac:dyDescent="0.25">
      <c r="A227" s="32"/>
      <c r="B227" s="33"/>
      <c r="C227" s="34"/>
      <c r="E227" s="35"/>
      <c r="F227" s="35"/>
      <c r="G227" s="35"/>
      <c r="H227" s="35"/>
      <c r="I227" s="35"/>
      <c r="K227" s="35"/>
    </row>
    <row r="228" spans="1:11" outlineLevel="1" x14ac:dyDescent="0.25">
      <c r="A228" s="32"/>
      <c r="B228" s="33"/>
      <c r="C228" s="34"/>
      <c r="E228" s="35"/>
      <c r="F228" s="35"/>
      <c r="G228" s="35"/>
      <c r="H228" s="35"/>
      <c r="I228" s="35"/>
      <c r="K228" s="35"/>
    </row>
    <row r="229" spans="1:11" outlineLevel="1" x14ac:dyDescent="0.25">
      <c r="A229" s="32"/>
      <c r="B229" s="33"/>
      <c r="C229" s="34"/>
      <c r="E229" s="35"/>
      <c r="F229" s="35"/>
      <c r="G229" s="35"/>
      <c r="H229" s="35"/>
      <c r="I229" s="35"/>
      <c r="K229" s="35"/>
    </row>
    <row r="230" spans="1:11" outlineLevel="1" x14ac:dyDescent="0.25">
      <c r="A230" s="32"/>
      <c r="B230" s="33"/>
      <c r="C230" s="34"/>
      <c r="E230" s="35"/>
      <c r="F230" s="35"/>
      <c r="G230" s="35"/>
      <c r="H230" s="35"/>
      <c r="I230" s="35"/>
      <c r="K230" s="35"/>
    </row>
    <row r="231" spans="1:11" outlineLevel="1" x14ac:dyDescent="0.25">
      <c r="A231" s="32"/>
      <c r="B231" s="33"/>
      <c r="C231" s="34"/>
      <c r="E231" s="35"/>
      <c r="F231" s="35"/>
      <c r="G231" s="35"/>
      <c r="H231" s="35"/>
      <c r="I231" s="35"/>
      <c r="K231" s="35"/>
    </row>
    <row r="232" spans="1:11" outlineLevel="1" x14ac:dyDescent="0.25">
      <c r="A232" s="32"/>
      <c r="B232" s="33"/>
      <c r="C232" s="34"/>
      <c r="E232" s="35"/>
      <c r="F232" s="35"/>
      <c r="G232" s="35"/>
      <c r="H232" s="35"/>
      <c r="I232" s="35"/>
      <c r="K232" s="35"/>
    </row>
    <row r="233" spans="1:11" outlineLevel="1" x14ac:dyDescent="0.25">
      <c r="A233" s="32"/>
      <c r="B233" s="33"/>
      <c r="C233" s="34"/>
      <c r="E233" s="35"/>
      <c r="F233" s="35"/>
      <c r="G233" s="35"/>
      <c r="H233" s="35"/>
      <c r="I233" s="35"/>
      <c r="K233" s="35"/>
    </row>
    <row r="234" spans="1:11" outlineLevel="1" x14ac:dyDescent="0.25">
      <c r="A234" s="32"/>
      <c r="B234" s="33"/>
      <c r="C234" s="34"/>
      <c r="E234" s="35"/>
      <c r="F234" s="35"/>
      <c r="G234" s="35"/>
      <c r="H234" s="35"/>
      <c r="I234" s="35"/>
      <c r="K234" s="35"/>
    </row>
    <row r="235" spans="1:11" outlineLevel="1" x14ac:dyDescent="0.25">
      <c r="A235" s="32"/>
      <c r="B235" s="33"/>
      <c r="C235" s="34"/>
      <c r="E235" s="35"/>
      <c r="F235" s="35"/>
      <c r="G235" s="35"/>
      <c r="H235" s="35"/>
      <c r="I235" s="35"/>
      <c r="K235" s="35"/>
    </row>
    <row r="236" spans="1:11" outlineLevel="1" x14ac:dyDescent="0.25">
      <c r="A236" s="32"/>
      <c r="B236" s="33"/>
      <c r="C236" s="34"/>
      <c r="E236" s="35"/>
      <c r="F236" s="35"/>
      <c r="G236" s="35"/>
      <c r="H236" s="35"/>
      <c r="I236" s="35"/>
      <c r="K236" s="35"/>
    </row>
    <row r="237" spans="1:11" outlineLevel="1" x14ac:dyDescent="0.25">
      <c r="A237" s="32"/>
      <c r="B237" s="33"/>
      <c r="C237" s="34"/>
      <c r="E237" s="35"/>
      <c r="F237" s="35"/>
      <c r="G237" s="35"/>
      <c r="H237" s="35"/>
      <c r="I237" s="35"/>
      <c r="K237" s="35"/>
    </row>
    <row r="238" spans="1:11" outlineLevel="1" x14ac:dyDescent="0.25">
      <c r="A238" s="32"/>
      <c r="B238" s="33"/>
      <c r="C238" s="34"/>
      <c r="E238" s="35"/>
      <c r="F238" s="35"/>
      <c r="G238" s="35"/>
      <c r="H238" s="35"/>
      <c r="I238" s="35"/>
      <c r="K238" s="35"/>
    </row>
    <row r="239" spans="1:11" outlineLevel="1" x14ac:dyDescent="0.25">
      <c r="A239" s="32"/>
      <c r="B239" s="33"/>
      <c r="C239" s="34"/>
      <c r="E239" s="35"/>
      <c r="F239" s="35"/>
      <c r="G239" s="35"/>
      <c r="H239" s="35"/>
      <c r="I239" s="35"/>
      <c r="K239" s="35"/>
    </row>
    <row r="240" spans="1:11" outlineLevel="1" x14ac:dyDescent="0.25">
      <c r="A240" s="32"/>
      <c r="B240" s="33"/>
      <c r="C240" s="34"/>
      <c r="E240" s="35"/>
      <c r="F240" s="35"/>
      <c r="G240" s="35"/>
      <c r="H240" s="35"/>
      <c r="I240" s="35"/>
      <c r="K240" s="35"/>
    </row>
    <row r="241" spans="1:11" outlineLevel="1" x14ac:dyDescent="0.25">
      <c r="A241" s="32"/>
      <c r="B241" s="33"/>
      <c r="C241" s="34"/>
      <c r="E241" s="35"/>
      <c r="F241" s="35"/>
      <c r="G241" s="35"/>
      <c r="H241" s="35"/>
      <c r="I241" s="35"/>
      <c r="K241" s="35"/>
    </row>
    <row r="242" spans="1:11" outlineLevel="1" x14ac:dyDescent="0.25">
      <c r="A242" s="32"/>
      <c r="B242" s="33"/>
      <c r="C242" s="34"/>
      <c r="E242" s="35"/>
      <c r="F242" s="35"/>
      <c r="G242" s="35"/>
      <c r="H242" s="35"/>
      <c r="I242" s="35"/>
      <c r="K242" s="35"/>
    </row>
    <row r="243" spans="1:11" outlineLevel="1" x14ac:dyDescent="0.25">
      <c r="A243" s="32"/>
      <c r="B243" s="33"/>
      <c r="C243" s="34"/>
      <c r="E243" s="35"/>
      <c r="F243" s="35"/>
      <c r="G243" s="35"/>
      <c r="H243" s="35"/>
      <c r="I243" s="35"/>
      <c r="K243" s="35"/>
    </row>
    <row r="244" spans="1:11" outlineLevel="1" x14ac:dyDescent="0.25">
      <c r="A244" s="32"/>
      <c r="B244" s="33"/>
      <c r="C244" s="34"/>
      <c r="E244" s="35"/>
      <c r="F244" s="35"/>
      <c r="G244" s="35"/>
      <c r="H244" s="35"/>
      <c r="I244" s="35"/>
      <c r="K244" s="35"/>
    </row>
    <row r="245" spans="1:11" outlineLevel="1" x14ac:dyDescent="0.25">
      <c r="A245" s="32"/>
      <c r="B245" s="33"/>
      <c r="C245" s="34"/>
      <c r="E245" s="35"/>
      <c r="F245" s="35"/>
      <c r="G245" s="35"/>
      <c r="H245" s="35"/>
      <c r="I245" s="35"/>
      <c r="K245" s="35"/>
    </row>
    <row r="246" spans="1:11" outlineLevel="1" x14ac:dyDescent="0.25">
      <c r="A246" s="32"/>
      <c r="B246" s="33"/>
      <c r="C246" s="34"/>
      <c r="E246" s="35"/>
      <c r="F246" s="35"/>
      <c r="G246" s="35"/>
      <c r="H246" s="35"/>
      <c r="I246" s="35"/>
      <c r="K246" s="35"/>
    </row>
    <row r="247" spans="1:11" outlineLevel="1" x14ac:dyDescent="0.25">
      <c r="A247" s="32"/>
      <c r="B247" s="33"/>
      <c r="C247" s="34"/>
      <c r="E247" s="35"/>
      <c r="F247" s="35"/>
      <c r="G247" s="35"/>
      <c r="H247" s="35"/>
      <c r="I247" s="35"/>
      <c r="K247" s="35"/>
    </row>
    <row r="248" spans="1:11" outlineLevel="1" x14ac:dyDescent="0.25">
      <c r="A248" s="32"/>
      <c r="B248" s="33"/>
      <c r="C248" s="34"/>
      <c r="E248" s="35"/>
      <c r="F248" s="35"/>
      <c r="G248" s="35"/>
      <c r="H248" s="35"/>
      <c r="I248" s="35"/>
      <c r="K248" s="35"/>
    </row>
    <row r="249" spans="1:11" outlineLevel="1" x14ac:dyDescent="0.25">
      <c r="A249" s="32"/>
      <c r="B249" s="33"/>
      <c r="C249" s="34"/>
      <c r="E249" s="35"/>
      <c r="F249" s="35"/>
      <c r="G249" s="35"/>
      <c r="H249" s="35"/>
      <c r="I249" s="35"/>
      <c r="K249" s="35"/>
    </row>
    <row r="250" spans="1:11" outlineLevel="1" x14ac:dyDescent="0.25">
      <c r="A250" s="32"/>
      <c r="B250" s="33"/>
      <c r="C250" s="46"/>
      <c r="E250" s="20"/>
      <c r="F250" s="20"/>
      <c r="G250" s="20"/>
      <c r="H250" s="35"/>
      <c r="I250" s="35"/>
      <c r="K250" s="35"/>
    </row>
    <row r="251" spans="1:11" outlineLevel="1" x14ac:dyDescent="0.25">
      <c r="A251" s="32"/>
      <c r="B251" s="33"/>
      <c r="C251" s="46"/>
      <c r="E251" s="20"/>
      <c r="F251" s="20"/>
      <c r="G251" s="20"/>
      <c r="H251" s="35"/>
      <c r="I251" s="35"/>
      <c r="K251" s="35"/>
    </row>
    <row r="252" spans="1:11" outlineLevel="1" x14ac:dyDescent="0.25">
      <c r="A252" s="32"/>
      <c r="B252" s="33"/>
      <c r="C252" s="46"/>
      <c r="E252" s="20"/>
      <c r="F252" s="20"/>
      <c r="G252" s="20"/>
      <c r="H252" s="35"/>
      <c r="I252" s="35"/>
      <c r="K252" s="35"/>
    </row>
    <row r="253" spans="1:11" outlineLevel="1" x14ac:dyDescent="0.25">
      <c r="A253" s="32"/>
      <c r="B253" s="33"/>
      <c r="C253" s="46"/>
      <c r="E253" s="20"/>
      <c r="F253" s="20"/>
      <c r="G253" s="20"/>
      <c r="H253" s="35"/>
      <c r="I253" s="35"/>
      <c r="K253" s="35"/>
    </row>
    <row r="254" spans="1:11" outlineLevel="1" x14ac:dyDescent="0.25">
      <c r="A254" s="32"/>
      <c r="B254" s="33"/>
      <c r="C254" s="46"/>
      <c r="E254" s="20"/>
      <c r="F254" s="20"/>
      <c r="G254" s="20"/>
      <c r="H254" s="35"/>
      <c r="I254" s="35"/>
      <c r="K254" s="35"/>
    </row>
    <row r="255" spans="1:11" outlineLevel="1" x14ac:dyDescent="0.25">
      <c r="A255" s="32"/>
      <c r="B255" s="33"/>
      <c r="C255" s="46"/>
      <c r="E255" s="20"/>
      <c r="F255" s="20"/>
      <c r="G255" s="20"/>
      <c r="H255" s="35"/>
      <c r="I255" s="35"/>
      <c r="K255" s="35"/>
    </row>
    <row r="256" spans="1:11" outlineLevel="1" x14ac:dyDescent="0.25">
      <c r="A256" s="32"/>
      <c r="B256" s="33"/>
      <c r="C256" s="46"/>
      <c r="E256" s="20"/>
      <c r="F256" s="20"/>
      <c r="G256" s="20"/>
      <c r="H256" s="35"/>
      <c r="I256" s="35"/>
      <c r="K256" s="35"/>
    </row>
    <row r="257" spans="1:11" outlineLevel="1" x14ac:dyDescent="0.25">
      <c r="A257" s="32"/>
      <c r="B257" s="33"/>
      <c r="C257" s="46"/>
      <c r="E257" s="20"/>
      <c r="F257" s="20"/>
      <c r="G257" s="20"/>
      <c r="H257" s="35"/>
      <c r="I257" s="35"/>
      <c r="K257" s="35"/>
    </row>
    <row r="258" spans="1:11" outlineLevel="1" x14ac:dyDescent="0.25">
      <c r="A258" s="32"/>
      <c r="B258" s="33"/>
      <c r="C258" s="46"/>
      <c r="E258" s="20"/>
      <c r="F258" s="20"/>
      <c r="G258" s="20"/>
      <c r="H258" s="35"/>
      <c r="I258" s="35"/>
      <c r="K258" s="35"/>
    </row>
    <row r="259" spans="1:11" outlineLevel="1" x14ac:dyDescent="0.25">
      <c r="A259" s="32"/>
      <c r="B259" s="33"/>
      <c r="C259" s="46"/>
      <c r="E259" s="20"/>
      <c r="F259" s="20"/>
      <c r="G259" s="20"/>
      <c r="H259" s="35"/>
      <c r="I259" s="35"/>
      <c r="K259" s="35"/>
    </row>
    <row r="260" spans="1:11" outlineLevel="1" x14ac:dyDescent="0.25">
      <c r="A260" s="32"/>
      <c r="B260" s="33"/>
      <c r="C260" s="46"/>
      <c r="E260" s="20"/>
      <c r="F260" s="20"/>
      <c r="G260" s="20"/>
      <c r="H260" s="35"/>
      <c r="I260" s="35"/>
      <c r="K260" s="35"/>
    </row>
    <row r="261" spans="1:11" outlineLevel="1" x14ac:dyDescent="0.25">
      <c r="A261" s="32"/>
      <c r="B261" s="33"/>
      <c r="C261" s="46"/>
      <c r="E261" s="20"/>
      <c r="F261" s="20"/>
      <c r="G261" s="20"/>
      <c r="H261" s="35"/>
      <c r="I261" s="35"/>
      <c r="K261" s="35"/>
    </row>
    <row r="262" spans="1:11" outlineLevel="1" x14ac:dyDescent="0.25">
      <c r="A262" s="32"/>
      <c r="B262" s="33"/>
      <c r="C262" s="46"/>
      <c r="E262" s="20"/>
      <c r="F262" s="20"/>
      <c r="G262" s="20"/>
      <c r="H262" s="35"/>
      <c r="I262" s="35"/>
      <c r="K262" s="35"/>
    </row>
    <row r="263" spans="1:11" outlineLevel="1" x14ac:dyDescent="0.25">
      <c r="A263" s="32"/>
      <c r="B263" s="33"/>
      <c r="C263" s="46"/>
      <c r="E263" s="20"/>
      <c r="F263" s="20"/>
      <c r="G263" s="20"/>
      <c r="H263" s="35"/>
      <c r="I263" s="35"/>
      <c r="K263" s="35"/>
    </row>
    <row r="264" spans="1:11" outlineLevel="1" x14ac:dyDescent="0.25">
      <c r="A264" s="32"/>
      <c r="B264" s="33"/>
      <c r="C264" s="46"/>
      <c r="E264" s="20"/>
      <c r="F264" s="20"/>
      <c r="G264" s="20"/>
      <c r="H264" s="35"/>
      <c r="I264" s="35"/>
      <c r="K264" s="35"/>
    </row>
    <row r="265" spans="1:11" outlineLevel="1" x14ac:dyDescent="0.25">
      <c r="A265" s="32"/>
      <c r="B265" s="33"/>
      <c r="C265" s="46"/>
      <c r="E265" s="20"/>
      <c r="F265" s="20"/>
      <c r="G265" s="20"/>
      <c r="H265" s="35"/>
      <c r="I265" s="35"/>
      <c r="K265" s="35"/>
    </row>
    <row r="266" spans="1:11" outlineLevel="1" x14ac:dyDescent="0.25">
      <c r="A266" s="32"/>
      <c r="B266" s="33"/>
      <c r="C266" s="46"/>
      <c r="E266" s="20"/>
      <c r="F266" s="20"/>
      <c r="G266" s="20"/>
      <c r="H266" s="35"/>
      <c r="I266" s="35"/>
      <c r="K266" s="35"/>
    </row>
    <row r="267" spans="1:11" outlineLevel="1" x14ac:dyDescent="0.25">
      <c r="A267" s="32"/>
      <c r="B267" s="33"/>
      <c r="C267" s="46"/>
      <c r="E267" s="20"/>
      <c r="F267" s="20"/>
      <c r="G267" s="20"/>
      <c r="H267" s="35"/>
      <c r="I267" s="35"/>
      <c r="K267" s="35"/>
    </row>
    <row r="268" spans="1:11" outlineLevel="1" x14ac:dyDescent="0.25">
      <c r="A268" s="32"/>
      <c r="B268" s="33"/>
      <c r="C268" s="46"/>
      <c r="E268" s="20"/>
      <c r="F268" s="20"/>
      <c r="G268" s="20"/>
      <c r="H268" s="35"/>
      <c r="I268" s="35"/>
      <c r="K268" s="35"/>
    </row>
    <row r="269" spans="1:11" outlineLevel="1" x14ac:dyDescent="0.25">
      <c r="A269" s="32"/>
      <c r="B269" s="33"/>
      <c r="C269" s="46"/>
      <c r="E269" s="20"/>
      <c r="F269" s="20"/>
      <c r="G269" s="20"/>
      <c r="H269" s="35"/>
      <c r="I269" s="35"/>
      <c r="K269" s="35"/>
    </row>
    <row r="270" spans="1:11" outlineLevel="1" x14ac:dyDescent="0.25">
      <c r="A270" s="32"/>
      <c r="B270" s="33"/>
      <c r="C270" s="46"/>
      <c r="E270" s="20"/>
      <c r="F270" s="20"/>
      <c r="G270" s="20"/>
      <c r="H270" s="35"/>
      <c r="I270" s="35"/>
      <c r="K270" s="35"/>
    </row>
    <row r="271" spans="1:11" outlineLevel="1" x14ac:dyDescent="0.25">
      <c r="A271" s="32"/>
      <c r="B271" s="33"/>
      <c r="C271" s="46"/>
      <c r="E271" s="20"/>
      <c r="F271" s="20"/>
      <c r="G271" s="20"/>
      <c r="H271" s="35"/>
      <c r="I271" s="35"/>
      <c r="K271" s="35"/>
    </row>
    <row r="272" spans="1:11" outlineLevel="1" x14ac:dyDescent="0.25">
      <c r="A272" s="32"/>
      <c r="B272" s="33"/>
      <c r="C272" s="46"/>
      <c r="E272" s="20"/>
      <c r="F272" s="20"/>
      <c r="G272" s="20"/>
      <c r="H272" s="35"/>
      <c r="I272" s="35"/>
      <c r="K272" s="35"/>
    </row>
    <row r="273" spans="1:11" outlineLevel="1" x14ac:dyDescent="0.25">
      <c r="A273" s="32"/>
      <c r="B273" s="33"/>
      <c r="C273" s="46"/>
      <c r="E273" s="20"/>
      <c r="F273" s="20"/>
      <c r="G273" s="20"/>
      <c r="H273" s="35"/>
      <c r="I273" s="35"/>
      <c r="K273" s="35"/>
    </row>
    <row r="274" spans="1:11" outlineLevel="1" x14ac:dyDescent="0.25">
      <c r="A274" s="32"/>
      <c r="B274" s="33"/>
      <c r="C274" s="46"/>
      <c r="E274" s="20"/>
      <c r="F274" s="20"/>
      <c r="G274" s="20"/>
      <c r="H274" s="35"/>
      <c r="I274" s="35"/>
      <c r="K274" s="35"/>
    </row>
    <row r="275" spans="1:11" outlineLevel="1" x14ac:dyDescent="0.25">
      <c r="A275" s="32"/>
      <c r="B275" s="33"/>
      <c r="C275" s="46"/>
      <c r="E275" s="20"/>
      <c r="F275" s="20"/>
      <c r="G275" s="20"/>
      <c r="H275" s="35"/>
      <c r="I275" s="35"/>
      <c r="K275" s="35"/>
    </row>
    <row r="276" spans="1:11" outlineLevel="1" x14ac:dyDescent="0.25">
      <c r="A276" s="32"/>
      <c r="B276" s="33"/>
      <c r="C276" s="46"/>
      <c r="E276" s="20"/>
      <c r="F276" s="20"/>
      <c r="G276" s="20"/>
      <c r="H276" s="35"/>
      <c r="I276" s="35"/>
      <c r="K276" s="35"/>
    </row>
    <row r="277" spans="1:11" outlineLevel="1" x14ac:dyDescent="0.25">
      <c r="A277" s="32"/>
      <c r="B277" s="33"/>
      <c r="C277" s="46"/>
      <c r="E277" s="20"/>
      <c r="F277" s="20"/>
      <c r="G277" s="20"/>
      <c r="H277" s="35"/>
      <c r="I277" s="35"/>
      <c r="K277" s="35"/>
    </row>
    <row r="278" spans="1:11" outlineLevel="1" x14ac:dyDescent="0.25">
      <c r="A278" s="32"/>
      <c r="B278" s="33"/>
      <c r="C278" s="46"/>
      <c r="E278" s="20"/>
      <c r="F278" s="20"/>
      <c r="G278" s="20"/>
      <c r="H278" s="35"/>
      <c r="I278" s="35"/>
      <c r="K278" s="35"/>
    </row>
    <row r="279" spans="1:11" outlineLevel="1" x14ac:dyDescent="0.25">
      <c r="A279" s="32"/>
      <c r="B279" s="33"/>
      <c r="C279" s="46"/>
      <c r="E279" s="20"/>
      <c r="F279" s="20"/>
      <c r="G279" s="20"/>
      <c r="H279" s="35"/>
      <c r="I279" s="35"/>
      <c r="K279" s="35"/>
    </row>
    <row r="280" spans="1:11" outlineLevel="1" x14ac:dyDescent="0.25">
      <c r="A280" s="32"/>
      <c r="B280" s="33"/>
      <c r="C280" s="46"/>
      <c r="E280" s="20"/>
      <c r="F280" s="20"/>
      <c r="G280" s="20"/>
      <c r="H280" s="35"/>
      <c r="I280" s="35"/>
      <c r="K280" s="35"/>
    </row>
    <row r="281" spans="1:11" outlineLevel="1" x14ac:dyDescent="0.25">
      <c r="A281" s="32"/>
      <c r="B281" s="33"/>
      <c r="C281" s="46"/>
      <c r="E281" s="20"/>
      <c r="F281" s="20"/>
      <c r="G281" s="20"/>
      <c r="H281" s="35"/>
      <c r="I281" s="35"/>
      <c r="K281" s="35"/>
    </row>
    <row r="282" spans="1:11" outlineLevel="1" x14ac:dyDescent="0.25">
      <c r="A282" s="32"/>
      <c r="B282" s="33"/>
      <c r="C282" s="34"/>
      <c r="E282" s="35"/>
      <c r="F282" s="35"/>
      <c r="G282" s="35"/>
      <c r="H282" s="35"/>
      <c r="I282" s="35"/>
      <c r="K282" s="35"/>
    </row>
    <row r="283" spans="1:11" outlineLevel="1" x14ac:dyDescent="0.25">
      <c r="A283" s="32"/>
      <c r="B283" s="33"/>
      <c r="C283" s="34"/>
      <c r="E283" s="35"/>
      <c r="F283" s="35"/>
      <c r="G283" s="35"/>
      <c r="H283" s="35"/>
      <c r="I283" s="35"/>
      <c r="K283" s="35"/>
    </row>
    <row r="284" spans="1:11" outlineLevel="1" x14ac:dyDescent="0.25">
      <c r="A284" s="32"/>
      <c r="B284" s="33"/>
      <c r="C284" s="34"/>
      <c r="E284" s="35"/>
      <c r="F284" s="35"/>
      <c r="G284" s="35"/>
      <c r="H284" s="35"/>
      <c r="I284" s="35"/>
      <c r="K284" s="35"/>
    </row>
    <row r="285" spans="1:11" outlineLevel="1" x14ac:dyDescent="0.25">
      <c r="A285" s="32"/>
      <c r="B285" s="33"/>
      <c r="C285" s="34"/>
      <c r="E285" s="47"/>
      <c r="F285" s="35"/>
      <c r="G285" s="35"/>
      <c r="H285" s="35"/>
      <c r="I285" s="35"/>
      <c r="K285" s="35"/>
    </row>
    <row r="286" spans="1:11" outlineLevel="1" x14ac:dyDescent="0.25">
      <c r="A286" s="32"/>
      <c r="B286" s="33"/>
      <c r="C286" s="34"/>
      <c r="E286" s="35"/>
      <c r="F286" s="35"/>
      <c r="G286" s="35"/>
      <c r="H286" s="35"/>
      <c r="I286" s="35"/>
      <c r="K286" s="35"/>
    </row>
    <row r="287" spans="1:11" outlineLevel="1" x14ac:dyDescent="0.25">
      <c r="A287" s="32"/>
      <c r="B287" s="33"/>
      <c r="C287" s="34"/>
      <c r="E287" s="35"/>
      <c r="F287" s="35"/>
      <c r="G287" s="35"/>
      <c r="H287" s="35"/>
      <c r="I287" s="35"/>
      <c r="K287" s="35"/>
    </row>
    <row r="288" spans="1:11" outlineLevel="1" x14ac:dyDescent="0.25">
      <c r="A288" s="32"/>
      <c r="B288" s="33"/>
      <c r="C288" s="46"/>
      <c r="E288" s="20"/>
      <c r="F288" s="20"/>
      <c r="G288" s="20"/>
      <c r="H288" s="20"/>
      <c r="I288" s="20"/>
      <c r="K288" s="20"/>
    </row>
    <row r="289" spans="1:11" outlineLevel="1" x14ac:dyDescent="0.25">
      <c r="A289" s="32"/>
      <c r="B289" s="33"/>
      <c r="C289" s="46"/>
      <c r="E289" s="20"/>
      <c r="F289" s="20"/>
      <c r="G289" s="20"/>
      <c r="H289" s="20"/>
      <c r="I289" s="20"/>
      <c r="K289" s="20"/>
    </row>
    <row r="290" spans="1:11" outlineLevel="1" x14ac:dyDescent="0.25">
      <c r="A290" s="32"/>
      <c r="B290" s="33"/>
      <c r="C290" s="46"/>
      <c r="E290" s="20"/>
      <c r="F290" s="20"/>
      <c r="G290" s="20"/>
      <c r="H290" s="20"/>
      <c r="I290" s="20"/>
      <c r="K290" s="20"/>
    </row>
    <row r="291" spans="1:11" outlineLevel="1" x14ac:dyDescent="0.25">
      <c r="A291" s="32"/>
      <c r="B291" s="33"/>
      <c r="C291" s="46"/>
      <c r="E291" s="20"/>
      <c r="F291" s="20"/>
      <c r="G291" s="20"/>
      <c r="H291" s="20"/>
      <c r="I291" s="20"/>
      <c r="K291" s="20"/>
    </row>
    <row r="292" spans="1:11" outlineLevel="1" x14ac:dyDescent="0.25">
      <c r="A292" s="32"/>
      <c r="B292" s="33"/>
      <c r="C292" s="46"/>
      <c r="E292" s="20"/>
      <c r="F292" s="20"/>
      <c r="G292" s="20"/>
      <c r="H292" s="20"/>
      <c r="I292" s="20"/>
      <c r="K292" s="20"/>
    </row>
    <row r="293" spans="1:11" outlineLevel="1" x14ac:dyDescent="0.25">
      <c r="A293" s="32"/>
      <c r="B293" s="33"/>
      <c r="C293" s="46"/>
      <c r="E293" s="20"/>
      <c r="F293" s="20"/>
      <c r="G293" s="20"/>
      <c r="H293" s="20"/>
      <c r="I293" s="20"/>
      <c r="K293" s="20"/>
    </row>
    <row r="294" spans="1:11" outlineLevel="1" x14ac:dyDescent="0.25">
      <c r="A294" s="32"/>
      <c r="B294" s="33"/>
      <c r="C294" s="46"/>
      <c r="E294" s="20"/>
      <c r="F294" s="20"/>
      <c r="G294" s="20"/>
      <c r="H294" s="20"/>
      <c r="I294" s="20"/>
      <c r="K294" s="20"/>
    </row>
    <row r="295" spans="1:11" outlineLevel="1" x14ac:dyDescent="0.25">
      <c r="A295" s="32"/>
      <c r="B295" s="33"/>
      <c r="C295" s="46"/>
      <c r="E295" s="20"/>
      <c r="F295" s="20"/>
      <c r="G295" s="20"/>
      <c r="H295" s="20"/>
      <c r="I295" s="20"/>
      <c r="K295" s="20"/>
    </row>
    <row r="296" spans="1:11" outlineLevel="1" x14ac:dyDescent="0.25">
      <c r="A296" s="32"/>
      <c r="B296" s="33"/>
      <c r="C296" s="46"/>
      <c r="E296" s="20"/>
      <c r="F296" s="20"/>
      <c r="G296" s="20"/>
      <c r="H296" s="20"/>
      <c r="I296" s="20"/>
      <c r="K296" s="20"/>
    </row>
    <row r="297" spans="1:11" outlineLevel="1" x14ac:dyDescent="0.25">
      <c r="A297" s="32"/>
      <c r="B297" s="33"/>
      <c r="C297" s="46"/>
      <c r="E297" s="20"/>
      <c r="F297" s="20"/>
      <c r="G297" s="20"/>
      <c r="H297" s="20"/>
      <c r="I297" s="20"/>
      <c r="K297" s="20"/>
    </row>
    <row r="298" spans="1:11" outlineLevel="1" x14ac:dyDescent="0.25">
      <c r="A298" s="32"/>
      <c r="B298" s="33"/>
      <c r="C298" s="46"/>
      <c r="E298" s="20"/>
      <c r="F298" s="20"/>
      <c r="G298" s="20"/>
      <c r="H298" s="20"/>
      <c r="I298" s="20"/>
      <c r="K298" s="20"/>
    </row>
    <row r="299" spans="1:11" outlineLevel="1" x14ac:dyDescent="0.25">
      <c r="A299" s="32"/>
      <c r="B299" s="33"/>
      <c r="C299" s="46"/>
      <c r="E299" s="20"/>
      <c r="F299" s="20"/>
      <c r="G299" s="20"/>
      <c r="H299" s="20"/>
      <c r="I299" s="20"/>
      <c r="K299" s="20"/>
    </row>
    <row r="300" spans="1:11" outlineLevel="1" x14ac:dyDescent="0.25">
      <c r="A300" s="32"/>
      <c r="B300" s="33"/>
      <c r="C300" s="46"/>
      <c r="E300" s="20"/>
      <c r="F300" s="20"/>
      <c r="G300" s="20"/>
      <c r="H300" s="20"/>
      <c r="I300" s="20"/>
      <c r="K300" s="20"/>
    </row>
    <row r="301" spans="1:11" outlineLevel="1" x14ac:dyDescent="0.25">
      <c r="A301" s="32"/>
      <c r="B301" s="33"/>
      <c r="C301" s="46"/>
      <c r="E301" s="20"/>
      <c r="F301" s="20"/>
      <c r="G301" s="20"/>
      <c r="H301" s="20"/>
      <c r="I301" s="20"/>
      <c r="K301" s="20"/>
    </row>
    <row r="302" spans="1:11" outlineLevel="1" x14ac:dyDescent="0.25">
      <c r="A302" s="32"/>
      <c r="B302" s="33"/>
      <c r="C302" s="46"/>
      <c r="E302" s="20"/>
      <c r="F302" s="20"/>
      <c r="G302" s="20"/>
      <c r="H302" s="20"/>
      <c r="I302" s="20"/>
      <c r="K302" s="20"/>
    </row>
    <row r="303" spans="1:11" outlineLevel="1" x14ac:dyDescent="0.25">
      <c r="A303" s="32"/>
      <c r="B303" s="33"/>
      <c r="C303" s="46"/>
      <c r="E303" s="20"/>
      <c r="F303" s="20"/>
      <c r="G303" s="20"/>
      <c r="H303" s="20"/>
      <c r="I303" s="20"/>
      <c r="K303" s="20"/>
    </row>
    <row r="304" spans="1:11" outlineLevel="1" x14ac:dyDescent="0.25">
      <c r="A304" s="32"/>
      <c r="B304" s="33"/>
      <c r="C304" s="46"/>
      <c r="E304" s="20"/>
      <c r="F304" s="20"/>
      <c r="G304" s="20"/>
      <c r="H304" s="20"/>
      <c r="I304" s="20"/>
      <c r="K304" s="20"/>
    </row>
    <row r="305" spans="1:11" outlineLevel="1" x14ac:dyDescent="0.25">
      <c r="A305" s="32"/>
      <c r="B305" s="33"/>
      <c r="C305" s="46"/>
      <c r="E305" s="20"/>
      <c r="F305" s="20"/>
      <c r="G305" s="20"/>
      <c r="H305" s="20"/>
      <c r="I305" s="20"/>
      <c r="K305" s="20"/>
    </row>
    <row r="306" spans="1:11" outlineLevel="1" x14ac:dyDescent="0.25">
      <c r="A306" s="32"/>
      <c r="B306" s="33"/>
      <c r="C306" s="46"/>
      <c r="E306" s="20"/>
      <c r="F306" s="20"/>
      <c r="G306" s="20"/>
      <c r="H306" s="20"/>
      <c r="I306" s="20"/>
      <c r="K306" s="20"/>
    </row>
    <row r="307" spans="1:11" outlineLevel="1" x14ac:dyDescent="0.25">
      <c r="A307" s="32"/>
      <c r="B307" s="33"/>
      <c r="C307" s="46"/>
      <c r="E307" s="20"/>
      <c r="F307" s="20"/>
      <c r="G307" s="20"/>
      <c r="H307" s="20"/>
      <c r="I307" s="20"/>
      <c r="K307" s="20"/>
    </row>
    <row r="308" spans="1:11" outlineLevel="1" x14ac:dyDescent="0.25">
      <c r="A308" s="32"/>
      <c r="B308" s="33"/>
      <c r="C308" s="46"/>
      <c r="E308" s="20"/>
      <c r="F308" s="20"/>
      <c r="G308" s="20"/>
      <c r="H308" s="20"/>
      <c r="I308" s="20"/>
      <c r="K308" s="20"/>
    </row>
    <row r="309" spans="1:11" outlineLevel="1" x14ac:dyDescent="0.25">
      <c r="A309" s="32"/>
      <c r="B309" s="33"/>
      <c r="C309" s="46"/>
      <c r="E309" s="20"/>
      <c r="F309" s="20"/>
      <c r="G309" s="20"/>
      <c r="H309" s="20"/>
      <c r="I309" s="20"/>
      <c r="K309" s="20"/>
    </row>
    <row r="310" spans="1:11" outlineLevel="1" x14ac:dyDescent="0.25">
      <c r="A310" s="32"/>
      <c r="B310" s="33"/>
      <c r="C310" s="46"/>
      <c r="E310" s="20"/>
      <c r="F310" s="20"/>
      <c r="G310" s="20"/>
      <c r="H310" s="20"/>
      <c r="I310" s="20"/>
      <c r="K310" s="20"/>
    </row>
    <row r="311" spans="1:11" outlineLevel="1" x14ac:dyDescent="0.25">
      <c r="A311" s="32"/>
      <c r="B311" s="33"/>
      <c r="C311" s="46"/>
      <c r="E311" s="20"/>
      <c r="F311" s="20"/>
      <c r="G311" s="20"/>
      <c r="H311" s="20"/>
      <c r="I311" s="20"/>
      <c r="K311" s="20"/>
    </row>
    <row r="312" spans="1:11" outlineLevel="1" x14ac:dyDescent="0.25">
      <c r="A312" s="32"/>
      <c r="B312" s="33"/>
      <c r="C312" s="46"/>
      <c r="E312" s="20"/>
      <c r="F312" s="20"/>
      <c r="G312" s="20"/>
      <c r="H312" s="20"/>
      <c r="I312" s="20"/>
      <c r="K312" s="20"/>
    </row>
    <row r="313" spans="1:11" outlineLevel="1" x14ac:dyDescent="0.25">
      <c r="A313" s="32"/>
      <c r="B313" s="33"/>
      <c r="C313" s="46"/>
      <c r="E313" s="20"/>
      <c r="F313" s="20"/>
      <c r="G313" s="20"/>
      <c r="H313" s="20"/>
      <c r="I313" s="20"/>
      <c r="K313" s="20"/>
    </row>
    <row r="314" spans="1:11" outlineLevel="1" x14ac:dyDescent="0.25">
      <c r="A314" s="32"/>
      <c r="B314" s="33"/>
      <c r="C314" s="46"/>
      <c r="E314" s="20"/>
      <c r="F314" s="20"/>
      <c r="G314" s="20"/>
      <c r="H314" s="20"/>
      <c r="I314" s="20"/>
      <c r="K314" s="20"/>
    </row>
    <row r="315" spans="1:11" outlineLevel="1" x14ac:dyDescent="0.25">
      <c r="A315" s="32"/>
      <c r="B315" s="33"/>
      <c r="C315" s="46"/>
      <c r="E315" s="20"/>
      <c r="F315" s="20"/>
      <c r="G315" s="20"/>
      <c r="H315" s="20"/>
      <c r="I315" s="20"/>
      <c r="K315" s="20"/>
    </row>
    <row r="316" spans="1:11" outlineLevel="1" x14ac:dyDescent="0.25">
      <c r="A316" s="32"/>
      <c r="B316" s="33"/>
      <c r="C316" s="46"/>
      <c r="E316" s="20"/>
      <c r="F316" s="20"/>
      <c r="G316" s="20"/>
      <c r="H316" s="20"/>
      <c r="I316" s="20"/>
      <c r="K316" s="20"/>
    </row>
    <row r="317" spans="1:11" outlineLevel="1" x14ac:dyDescent="0.25">
      <c r="A317" s="32"/>
      <c r="B317" s="33"/>
      <c r="C317" s="46"/>
      <c r="E317" s="20"/>
      <c r="F317" s="20"/>
      <c r="G317" s="20"/>
      <c r="H317" s="20"/>
      <c r="I317" s="20"/>
      <c r="K317" s="20"/>
    </row>
    <row r="318" spans="1:11" outlineLevel="1" x14ac:dyDescent="0.25">
      <c r="A318" s="32"/>
      <c r="B318" s="33"/>
      <c r="C318" s="46"/>
      <c r="E318" s="20"/>
      <c r="F318" s="20"/>
      <c r="G318" s="20"/>
      <c r="H318" s="20"/>
      <c r="I318" s="20"/>
      <c r="K318" s="20"/>
    </row>
    <row r="319" spans="1:11" outlineLevel="1" x14ac:dyDescent="0.25">
      <c r="A319" s="32"/>
      <c r="B319" s="33"/>
      <c r="C319" s="46"/>
      <c r="E319" s="20"/>
      <c r="F319" s="20"/>
      <c r="G319" s="20"/>
      <c r="H319" s="20"/>
      <c r="I319" s="20"/>
      <c r="K319" s="20"/>
    </row>
    <row r="320" spans="1:11" outlineLevel="1" x14ac:dyDescent="0.25">
      <c r="A320" s="32"/>
      <c r="B320" s="33"/>
      <c r="C320" s="46"/>
      <c r="E320" s="20"/>
      <c r="F320" s="20"/>
      <c r="G320" s="20"/>
      <c r="H320" s="20"/>
      <c r="I320" s="20"/>
      <c r="K320" s="20"/>
    </row>
    <row r="321" spans="1:11" outlineLevel="1" x14ac:dyDescent="0.25">
      <c r="A321" s="32"/>
      <c r="B321" s="33"/>
      <c r="C321" s="46"/>
      <c r="E321" s="20"/>
      <c r="F321" s="20"/>
      <c r="G321" s="20"/>
      <c r="H321" s="20"/>
      <c r="I321" s="20"/>
      <c r="K321" s="20"/>
    </row>
    <row r="322" spans="1:11" outlineLevel="1" x14ac:dyDescent="0.25">
      <c r="A322" s="32"/>
      <c r="B322" s="33"/>
      <c r="C322" s="46"/>
      <c r="E322" s="20"/>
      <c r="F322" s="20"/>
      <c r="G322" s="20"/>
      <c r="H322" s="20"/>
      <c r="I322" s="20"/>
      <c r="K322" s="20"/>
    </row>
    <row r="323" spans="1:11" outlineLevel="1" x14ac:dyDescent="0.25">
      <c r="A323" s="32"/>
      <c r="B323" s="33"/>
      <c r="C323" s="46"/>
      <c r="E323" s="20"/>
      <c r="F323" s="20"/>
      <c r="G323" s="20"/>
      <c r="H323" s="20"/>
      <c r="I323" s="20"/>
      <c r="K323" s="20"/>
    </row>
    <row r="324" spans="1:11" outlineLevel="1" x14ac:dyDescent="0.25">
      <c r="A324" s="32"/>
      <c r="B324" s="33"/>
      <c r="C324" s="46"/>
      <c r="E324" s="20"/>
      <c r="F324" s="20"/>
      <c r="G324" s="20"/>
      <c r="H324" s="20"/>
      <c r="I324" s="20"/>
      <c r="K324" s="20"/>
    </row>
    <row r="325" spans="1:11" outlineLevel="1" x14ac:dyDescent="0.25">
      <c r="A325" s="32"/>
      <c r="B325" s="33"/>
      <c r="C325" s="46"/>
      <c r="E325" s="20"/>
      <c r="F325" s="20"/>
      <c r="G325" s="20"/>
      <c r="H325" s="20"/>
      <c r="I325" s="20"/>
      <c r="K325" s="20"/>
    </row>
    <row r="326" spans="1:11" outlineLevel="1" x14ac:dyDescent="0.25">
      <c r="A326" s="32"/>
      <c r="B326" s="33"/>
      <c r="C326" s="46"/>
      <c r="E326" s="20"/>
      <c r="F326" s="20"/>
      <c r="G326" s="20"/>
      <c r="H326" s="20"/>
      <c r="I326" s="20"/>
      <c r="K326" s="20"/>
    </row>
    <row r="327" spans="1:11" outlineLevel="1" x14ac:dyDescent="0.25">
      <c r="A327" s="32"/>
      <c r="B327" s="33"/>
      <c r="C327" s="46"/>
      <c r="E327" s="20"/>
      <c r="F327" s="20"/>
      <c r="G327" s="20"/>
      <c r="H327" s="20"/>
      <c r="I327" s="20"/>
      <c r="K327" s="20"/>
    </row>
    <row r="328" spans="1:11" outlineLevel="1" x14ac:dyDescent="0.25">
      <c r="A328" s="32"/>
      <c r="B328" s="33"/>
      <c r="C328" s="46"/>
      <c r="E328" s="20"/>
      <c r="F328" s="20"/>
      <c r="G328" s="20"/>
      <c r="H328" s="20"/>
      <c r="I328" s="20"/>
      <c r="K328" s="20"/>
    </row>
    <row r="329" spans="1:11" outlineLevel="1" x14ac:dyDescent="0.25">
      <c r="A329" s="32"/>
      <c r="B329" s="33"/>
      <c r="C329" s="46"/>
      <c r="E329" s="20"/>
      <c r="F329" s="20"/>
      <c r="G329" s="20"/>
      <c r="H329" s="20"/>
      <c r="I329" s="20"/>
      <c r="K329" s="20"/>
    </row>
    <row r="330" spans="1:11" outlineLevel="1" x14ac:dyDescent="0.25">
      <c r="A330" s="32"/>
      <c r="B330" s="33"/>
      <c r="C330" s="46"/>
      <c r="E330" s="20"/>
      <c r="F330" s="20"/>
      <c r="G330" s="20"/>
      <c r="H330" s="20"/>
      <c r="I330" s="20"/>
      <c r="K330" s="20"/>
    </row>
    <row r="331" spans="1:11" outlineLevel="1" x14ac:dyDescent="0.25">
      <c r="A331" s="32"/>
      <c r="B331" s="33"/>
      <c r="C331" s="46"/>
      <c r="E331" s="20"/>
      <c r="F331" s="20"/>
      <c r="G331" s="20"/>
      <c r="H331" s="20"/>
      <c r="I331" s="20"/>
      <c r="K331" s="20"/>
    </row>
    <row r="332" spans="1:11" outlineLevel="1" x14ac:dyDescent="0.25">
      <c r="A332" s="32"/>
      <c r="B332" s="33"/>
      <c r="C332" s="46"/>
      <c r="E332" s="20"/>
      <c r="F332" s="20"/>
      <c r="G332" s="20"/>
      <c r="H332" s="20"/>
      <c r="I332" s="20"/>
      <c r="K332" s="20"/>
    </row>
    <row r="333" spans="1:11" outlineLevel="1" x14ac:dyDescent="0.25">
      <c r="A333" s="32"/>
      <c r="B333" s="33"/>
      <c r="C333" s="46"/>
      <c r="E333" s="20"/>
      <c r="F333" s="20"/>
      <c r="G333" s="20"/>
      <c r="H333" s="20"/>
      <c r="I333" s="20"/>
      <c r="K333" s="20"/>
    </row>
    <row r="334" spans="1:11" outlineLevel="1" x14ac:dyDescent="0.25">
      <c r="A334" s="32"/>
      <c r="B334" s="33"/>
      <c r="C334" s="46"/>
      <c r="E334" s="20"/>
      <c r="F334" s="20"/>
      <c r="G334" s="20"/>
      <c r="H334" s="20"/>
      <c r="I334" s="20"/>
      <c r="K334" s="20"/>
    </row>
    <row r="335" spans="1:11" outlineLevel="1" x14ac:dyDescent="0.25">
      <c r="A335" s="32"/>
      <c r="B335" s="33"/>
      <c r="C335" s="46"/>
      <c r="E335" s="20"/>
      <c r="F335" s="20"/>
      <c r="G335" s="20"/>
      <c r="H335" s="20"/>
      <c r="I335" s="20"/>
      <c r="K335" s="20"/>
    </row>
    <row r="336" spans="1:11" outlineLevel="1" x14ac:dyDescent="0.25">
      <c r="A336" s="32"/>
      <c r="B336" s="33"/>
      <c r="C336" s="46"/>
      <c r="E336" s="20"/>
      <c r="F336" s="20"/>
      <c r="G336" s="20"/>
      <c r="H336" s="20"/>
      <c r="I336" s="20"/>
      <c r="K336" s="20"/>
    </row>
    <row r="337" spans="1:11" outlineLevel="1" x14ac:dyDescent="0.25">
      <c r="A337" s="32"/>
      <c r="B337" s="33"/>
      <c r="C337" s="46"/>
      <c r="E337" s="20"/>
      <c r="F337" s="20"/>
      <c r="G337" s="20"/>
      <c r="H337" s="20"/>
      <c r="I337" s="20"/>
      <c r="K337" s="20"/>
    </row>
    <row r="338" spans="1:11" outlineLevel="1" x14ac:dyDescent="0.25">
      <c r="A338" s="32"/>
      <c r="B338" s="33"/>
      <c r="C338" s="46"/>
      <c r="E338" s="20"/>
      <c r="F338" s="20"/>
      <c r="G338" s="20"/>
      <c r="H338" s="20"/>
      <c r="I338" s="20"/>
      <c r="K338" s="20"/>
    </row>
    <row r="339" spans="1:11" outlineLevel="1" x14ac:dyDescent="0.25">
      <c r="A339" s="32"/>
      <c r="B339" s="33"/>
      <c r="C339" s="46"/>
      <c r="E339" s="20"/>
      <c r="F339" s="20"/>
      <c r="G339" s="20"/>
      <c r="H339" s="20"/>
      <c r="I339" s="20"/>
      <c r="K339" s="20"/>
    </row>
    <row r="340" spans="1:11" outlineLevel="1" x14ac:dyDescent="0.25">
      <c r="A340" s="32"/>
      <c r="B340" s="33"/>
      <c r="C340" s="46"/>
      <c r="E340" s="20"/>
      <c r="F340" s="20"/>
      <c r="G340" s="20"/>
      <c r="H340" s="20"/>
      <c r="I340" s="20"/>
      <c r="K340" s="20"/>
    </row>
    <row r="341" spans="1:11" outlineLevel="1" x14ac:dyDescent="0.25">
      <c r="A341" s="32"/>
      <c r="B341" s="33"/>
      <c r="C341" s="46"/>
      <c r="E341" s="20"/>
      <c r="F341" s="20"/>
      <c r="G341" s="20"/>
      <c r="H341" s="20"/>
      <c r="I341" s="20"/>
      <c r="K341" s="20"/>
    </row>
    <row r="342" spans="1:11" outlineLevel="1" x14ac:dyDescent="0.25">
      <c r="A342" s="32"/>
      <c r="B342" s="33"/>
      <c r="C342" s="46"/>
      <c r="E342" s="20"/>
      <c r="F342" s="20"/>
      <c r="G342" s="20"/>
      <c r="H342" s="20"/>
      <c r="I342" s="20"/>
      <c r="K342" s="20"/>
    </row>
    <row r="343" spans="1:11" outlineLevel="1" x14ac:dyDescent="0.25">
      <c r="A343" s="32"/>
      <c r="B343" s="33"/>
      <c r="C343" s="46"/>
      <c r="E343" s="20"/>
      <c r="F343" s="20"/>
      <c r="G343" s="20"/>
      <c r="H343" s="20"/>
      <c r="I343" s="20"/>
      <c r="K343" s="20"/>
    </row>
    <row r="344" spans="1:11" outlineLevel="1" x14ac:dyDescent="0.25">
      <c r="A344" s="32"/>
      <c r="B344" s="33"/>
      <c r="C344" s="46"/>
      <c r="E344" s="20"/>
      <c r="F344" s="20"/>
      <c r="G344" s="20"/>
      <c r="H344" s="20"/>
      <c r="I344" s="20"/>
      <c r="K344" s="20"/>
    </row>
    <row r="345" spans="1:11" outlineLevel="1" x14ac:dyDescent="0.25">
      <c r="A345" s="32"/>
      <c r="B345" s="33"/>
      <c r="C345" s="46"/>
      <c r="E345" s="20"/>
      <c r="F345" s="20"/>
      <c r="G345" s="20"/>
      <c r="H345" s="20"/>
      <c r="I345" s="20"/>
      <c r="K345" s="20"/>
    </row>
    <row r="346" spans="1:11" outlineLevel="1" x14ac:dyDescent="0.25">
      <c r="A346" s="32"/>
      <c r="B346" s="33"/>
      <c r="C346" s="46"/>
      <c r="E346" s="20"/>
      <c r="F346" s="20"/>
      <c r="G346" s="20"/>
      <c r="H346" s="20"/>
      <c r="I346" s="20"/>
      <c r="K346" s="20"/>
    </row>
    <row r="347" spans="1:11" outlineLevel="1" x14ac:dyDescent="0.25">
      <c r="A347" s="32"/>
      <c r="B347" s="33"/>
      <c r="C347" s="46"/>
      <c r="E347" s="20"/>
      <c r="F347" s="20"/>
      <c r="G347" s="20"/>
      <c r="H347" s="20"/>
      <c r="I347" s="20"/>
      <c r="K347" s="20"/>
    </row>
    <row r="348" spans="1:11" outlineLevel="1" x14ac:dyDescent="0.25">
      <c r="A348" s="32"/>
      <c r="B348" s="33"/>
      <c r="C348" s="46"/>
      <c r="E348" s="20"/>
      <c r="F348" s="20"/>
      <c r="G348" s="20"/>
      <c r="H348" s="20"/>
      <c r="I348" s="20"/>
      <c r="K348" s="20"/>
    </row>
    <row r="349" spans="1:11" outlineLevel="1" x14ac:dyDescent="0.25">
      <c r="A349" s="32"/>
      <c r="B349" s="33"/>
      <c r="C349" s="46"/>
      <c r="E349" s="20"/>
      <c r="F349" s="20"/>
      <c r="G349" s="20"/>
      <c r="H349" s="20"/>
      <c r="I349" s="20"/>
      <c r="K349" s="20"/>
    </row>
    <row r="350" spans="1:11" outlineLevel="1" x14ac:dyDescent="0.25">
      <c r="A350" s="32"/>
      <c r="B350" s="33"/>
      <c r="C350" s="46"/>
      <c r="E350" s="20"/>
      <c r="F350" s="20"/>
      <c r="G350" s="20"/>
      <c r="H350" s="20"/>
      <c r="I350" s="20"/>
      <c r="K350" s="20"/>
    </row>
    <row r="351" spans="1:11" outlineLevel="1" x14ac:dyDescent="0.25">
      <c r="A351" s="32"/>
      <c r="B351" s="33"/>
      <c r="C351" s="46"/>
      <c r="E351" s="20"/>
      <c r="F351" s="20"/>
      <c r="G351" s="20"/>
      <c r="H351" s="20"/>
      <c r="I351" s="20"/>
      <c r="K351" s="20"/>
    </row>
    <row r="352" spans="1:11" outlineLevel="1" x14ac:dyDescent="0.25">
      <c r="A352" s="32"/>
      <c r="B352" s="33"/>
      <c r="C352" s="46"/>
      <c r="E352" s="20"/>
      <c r="F352" s="20"/>
      <c r="G352" s="20"/>
      <c r="H352" s="20"/>
      <c r="I352" s="20"/>
      <c r="K352" s="20"/>
    </row>
    <row r="353" spans="1:11" outlineLevel="1" x14ac:dyDescent="0.25">
      <c r="A353" s="32"/>
      <c r="B353" s="33"/>
      <c r="C353" s="46"/>
      <c r="E353" s="20"/>
      <c r="F353" s="20"/>
      <c r="G353" s="20"/>
      <c r="H353" s="20"/>
      <c r="I353" s="20"/>
      <c r="K353" s="20"/>
    </row>
    <row r="354" spans="1:11" outlineLevel="1" x14ac:dyDescent="0.25">
      <c r="A354" s="32"/>
      <c r="B354" s="33"/>
      <c r="C354" s="46"/>
      <c r="E354" s="20"/>
      <c r="F354" s="20"/>
      <c r="G354" s="20"/>
      <c r="H354" s="20"/>
      <c r="I354" s="20"/>
      <c r="K354" s="20"/>
    </row>
    <row r="355" spans="1:11" outlineLevel="1" x14ac:dyDescent="0.25">
      <c r="A355" s="32"/>
      <c r="B355" s="33"/>
      <c r="C355" s="46"/>
      <c r="E355" s="20"/>
      <c r="F355" s="20"/>
      <c r="G355" s="20"/>
      <c r="H355" s="20"/>
      <c r="I355" s="20"/>
      <c r="K355" s="20"/>
    </row>
    <row r="356" spans="1:11" outlineLevel="1" x14ac:dyDescent="0.25">
      <c r="A356" s="32"/>
      <c r="B356" s="33"/>
      <c r="C356" s="46"/>
      <c r="E356" s="20"/>
      <c r="F356" s="20"/>
      <c r="G356" s="20"/>
      <c r="H356" s="20"/>
      <c r="I356" s="20"/>
      <c r="K356" s="20"/>
    </row>
    <row r="357" spans="1:11" outlineLevel="1" x14ac:dyDescent="0.25">
      <c r="A357" s="32"/>
      <c r="B357" s="33"/>
      <c r="C357" s="46"/>
      <c r="E357" s="20"/>
      <c r="F357" s="20"/>
      <c r="G357" s="20"/>
      <c r="H357" s="20"/>
      <c r="I357" s="20"/>
      <c r="K357" s="20"/>
    </row>
    <row r="358" spans="1:11" outlineLevel="1" x14ac:dyDescent="0.25">
      <c r="A358" s="32"/>
      <c r="B358" s="33"/>
      <c r="C358" s="46"/>
      <c r="E358" s="20"/>
      <c r="F358" s="20"/>
      <c r="G358" s="20"/>
      <c r="H358" s="20"/>
      <c r="I358" s="20"/>
      <c r="K358" s="20"/>
    </row>
    <row r="359" spans="1:11" outlineLevel="1" x14ac:dyDescent="0.25">
      <c r="A359" s="32"/>
      <c r="B359" s="33"/>
      <c r="C359" s="46"/>
      <c r="E359" s="20"/>
      <c r="F359" s="20"/>
      <c r="G359" s="20"/>
      <c r="H359" s="20"/>
      <c r="I359" s="20"/>
      <c r="K359" s="20"/>
    </row>
    <row r="360" spans="1:11" outlineLevel="1" x14ac:dyDescent="0.25">
      <c r="A360" s="32"/>
      <c r="B360" s="33"/>
      <c r="C360" s="46"/>
      <c r="E360" s="20"/>
      <c r="F360" s="20"/>
      <c r="G360" s="20"/>
      <c r="H360" s="20"/>
      <c r="I360" s="20"/>
      <c r="K360" s="20"/>
    </row>
    <row r="361" spans="1:11" outlineLevel="1" x14ac:dyDescent="0.25">
      <c r="A361" s="32"/>
      <c r="B361" s="33"/>
      <c r="C361" s="46"/>
      <c r="E361" s="20"/>
      <c r="F361" s="20"/>
      <c r="G361" s="20"/>
      <c r="H361" s="20"/>
      <c r="I361" s="20"/>
      <c r="K361" s="20"/>
    </row>
    <row r="362" spans="1:11" outlineLevel="1" x14ac:dyDescent="0.25">
      <c r="A362" s="32"/>
      <c r="B362" s="33"/>
      <c r="C362" s="46"/>
      <c r="E362" s="20"/>
      <c r="F362" s="20"/>
      <c r="G362" s="20"/>
      <c r="H362" s="20"/>
      <c r="I362" s="20"/>
      <c r="K362" s="20"/>
    </row>
    <row r="363" spans="1:11" outlineLevel="1" x14ac:dyDescent="0.25">
      <c r="A363" s="32"/>
      <c r="B363" s="33"/>
      <c r="C363" s="46"/>
      <c r="E363" s="20"/>
      <c r="F363" s="20"/>
      <c r="G363" s="20"/>
      <c r="H363" s="20"/>
      <c r="I363" s="20"/>
      <c r="K363" s="20"/>
    </row>
    <row r="364" spans="1:11" outlineLevel="1" x14ac:dyDescent="0.25">
      <c r="A364" s="32"/>
      <c r="B364" s="33"/>
      <c r="C364" s="46"/>
      <c r="E364" s="20"/>
      <c r="F364" s="20"/>
      <c r="G364" s="20"/>
      <c r="H364" s="20"/>
      <c r="I364" s="20"/>
      <c r="K364" s="20"/>
    </row>
    <row r="365" spans="1:11" outlineLevel="1" x14ac:dyDescent="0.25">
      <c r="A365" s="32"/>
      <c r="B365" s="33"/>
      <c r="C365" s="46"/>
      <c r="E365" s="20"/>
      <c r="F365" s="20"/>
      <c r="G365" s="20"/>
      <c r="H365" s="20"/>
      <c r="I365" s="20"/>
      <c r="K365" s="20"/>
    </row>
    <row r="366" spans="1:11" outlineLevel="1" x14ac:dyDescent="0.25">
      <c r="A366" s="32"/>
      <c r="B366" s="33"/>
      <c r="C366" s="46"/>
      <c r="E366" s="20"/>
      <c r="F366" s="20"/>
      <c r="G366" s="20"/>
      <c r="H366" s="20"/>
      <c r="I366" s="20"/>
      <c r="K366" s="20"/>
    </row>
    <row r="367" spans="1:11" outlineLevel="1" x14ac:dyDescent="0.25">
      <c r="A367" s="32"/>
      <c r="B367" s="33"/>
      <c r="C367" s="46"/>
      <c r="E367" s="20"/>
      <c r="F367" s="20"/>
      <c r="G367" s="20"/>
      <c r="H367" s="20"/>
      <c r="I367" s="20"/>
      <c r="K367" s="20"/>
    </row>
    <row r="368" spans="1:11" outlineLevel="1" x14ac:dyDescent="0.25">
      <c r="A368" s="32"/>
      <c r="B368" s="33"/>
      <c r="C368" s="46"/>
      <c r="E368" s="20"/>
      <c r="F368" s="20"/>
      <c r="G368" s="20"/>
      <c r="H368" s="20"/>
      <c r="I368" s="20"/>
      <c r="K368" s="20"/>
    </row>
    <row r="369" spans="1:11" outlineLevel="1" x14ac:dyDescent="0.25">
      <c r="A369" s="32"/>
      <c r="B369" s="33"/>
      <c r="C369" s="46"/>
      <c r="E369" s="20"/>
      <c r="F369" s="20"/>
      <c r="G369" s="20"/>
      <c r="H369" s="20"/>
      <c r="I369" s="20"/>
      <c r="K369" s="20"/>
    </row>
    <row r="370" spans="1:11" outlineLevel="1" x14ac:dyDescent="0.25">
      <c r="A370" s="32"/>
      <c r="B370" s="33"/>
      <c r="C370" s="46"/>
      <c r="E370" s="20"/>
      <c r="F370" s="20"/>
      <c r="G370" s="20"/>
      <c r="H370" s="20"/>
      <c r="I370" s="20"/>
      <c r="K370" s="20"/>
    </row>
    <row r="371" spans="1:11" outlineLevel="1" x14ac:dyDescent="0.25">
      <c r="A371" s="32"/>
      <c r="B371" s="33"/>
      <c r="C371" s="46"/>
      <c r="E371" s="20"/>
      <c r="F371" s="20"/>
      <c r="G371" s="20"/>
      <c r="H371" s="20"/>
      <c r="I371" s="20"/>
      <c r="K371" s="20"/>
    </row>
    <row r="372" spans="1:11" outlineLevel="1" x14ac:dyDescent="0.25">
      <c r="A372" s="32"/>
      <c r="B372" s="33"/>
      <c r="C372" s="46"/>
      <c r="E372" s="20"/>
      <c r="F372" s="20"/>
      <c r="G372" s="20"/>
      <c r="H372" s="20"/>
      <c r="I372" s="20"/>
      <c r="K372" s="20"/>
    </row>
    <row r="373" spans="1:11" outlineLevel="1" x14ac:dyDescent="0.25">
      <c r="A373" s="32"/>
      <c r="B373" s="33"/>
      <c r="C373" s="46"/>
      <c r="E373" s="20"/>
      <c r="F373" s="20"/>
      <c r="G373" s="20"/>
      <c r="H373" s="20"/>
      <c r="I373" s="20"/>
      <c r="K373" s="20"/>
    </row>
    <row r="374" spans="1:11" outlineLevel="1" x14ac:dyDescent="0.25">
      <c r="A374" s="32"/>
      <c r="B374" s="33"/>
      <c r="C374" s="46"/>
      <c r="E374" s="20"/>
      <c r="F374" s="20"/>
      <c r="G374" s="20"/>
      <c r="H374" s="20"/>
      <c r="I374" s="20"/>
      <c r="K374" s="20"/>
    </row>
    <row r="375" spans="1:11" outlineLevel="1" x14ac:dyDescent="0.25">
      <c r="A375" s="32"/>
      <c r="B375" s="33"/>
      <c r="C375" s="46"/>
      <c r="E375" s="20"/>
      <c r="F375" s="20"/>
      <c r="G375" s="20"/>
      <c r="H375" s="20"/>
      <c r="I375" s="20"/>
      <c r="K375" s="20"/>
    </row>
    <row r="376" spans="1:11" outlineLevel="1" x14ac:dyDescent="0.25">
      <c r="A376" s="32"/>
      <c r="B376" s="33"/>
      <c r="C376" s="46"/>
      <c r="E376" s="20"/>
      <c r="F376" s="20"/>
      <c r="G376" s="20"/>
      <c r="H376" s="20"/>
      <c r="I376" s="20"/>
      <c r="K376" s="20"/>
    </row>
    <row r="377" spans="1:11" outlineLevel="1" x14ac:dyDescent="0.25">
      <c r="A377" s="32"/>
      <c r="B377" s="33"/>
      <c r="C377" s="46"/>
      <c r="E377" s="20"/>
      <c r="F377" s="20"/>
      <c r="G377" s="20"/>
      <c r="H377" s="20"/>
      <c r="I377" s="20"/>
      <c r="K377" s="20"/>
    </row>
    <row r="378" spans="1:11" outlineLevel="1" x14ac:dyDescent="0.25">
      <c r="A378" s="32"/>
      <c r="B378" s="33"/>
      <c r="C378" s="46"/>
      <c r="E378" s="20"/>
      <c r="F378" s="20"/>
      <c r="G378" s="20"/>
      <c r="H378" s="20"/>
      <c r="I378" s="20"/>
      <c r="K378" s="20"/>
    </row>
    <row r="379" spans="1:11" outlineLevel="1" x14ac:dyDescent="0.25">
      <c r="A379" s="32"/>
      <c r="B379" s="33"/>
      <c r="C379" s="46"/>
      <c r="E379" s="20"/>
      <c r="F379" s="20"/>
      <c r="G379" s="20"/>
      <c r="H379" s="20"/>
      <c r="I379" s="20"/>
      <c r="K379" s="20"/>
    </row>
    <row r="380" spans="1:11" outlineLevel="1" x14ac:dyDescent="0.25">
      <c r="A380" s="32"/>
      <c r="B380" s="33"/>
      <c r="C380" s="46"/>
      <c r="E380" s="20"/>
      <c r="F380" s="20"/>
      <c r="G380" s="20"/>
      <c r="H380" s="20"/>
      <c r="I380" s="20"/>
      <c r="K380" s="20"/>
    </row>
    <row r="381" spans="1:11" outlineLevel="1" x14ac:dyDescent="0.25">
      <c r="A381" s="32"/>
      <c r="B381" s="33"/>
      <c r="C381" s="46"/>
      <c r="E381" s="20"/>
      <c r="F381" s="20"/>
      <c r="G381" s="20"/>
      <c r="H381" s="20"/>
      <c r="I381" s="20"/>
      <c r="K381" s="20"/>
    </row>
    <row r="382" spans="1:11" outlineLevel="1" x14ac:dyDescent="0.25">
      <c r="A382" s="32"/>
      <c r="B382" s="33"/>
      <c r="C382" s="46"/>
      <c r="E382" s="20"/>
      <c r="F382" s="20"/>
      <c r="G382" s="20"/>
      <c r="H382" s="20"/>
      <c r="I382" s="20"/>
      <c r="K382" s="20"/>
    </row>
    <row r="383" spans="1:11" outlineLevel="1" x14ac:dyDescent="0.25">
      <c r="A383" s="32"/>
      <c r="B383" s="33"/>
      <c r="C383" s="46"/>
      <c r="E383" s="20"/>
      <c r="F383" s="20"/>
      <c r="G383" s="20"/>
      <c r="H383" s="20"/>
      <c r="I383" s="20"/>
      <c r="K383" s="20"/>
    </row>
    <row r="384" spans="1:11" outlineLevel="1" x14ac:dyDescent="0.25">
      <c r="A384" s="32"/>
      <c r="B384" s="33"/>
      <c r="C384" s="46"/>
      <c r="E384" s="20"/>
      <c r="F384" s="20"/>
      <c r="G384" s="20"/>
      <c r="H384" s="20"/>
      <c r="I384" s="20"/>
      <c r="K384" s="20"/>
    </row>
    <row r="385" spans="1:11" outlineLevel="1" x14ac:dyDescent="0.25">
      <c r="A385" s="32"/>
      <c r="B385" s="33"/>
      <c r="C385" s="46"/>
      <c r="E385" s="20"/>
      <c r="F385" s="20"/>
      <c r="G385" s="20"/>
      <c r="H385" s="20"/>
      <c r="I385" s="20"/>
      <c r="K385" s="20"/>
    </row>
    <row r="386" spans="1:11" outlineLevel="1" x14ac:dyDescent="0.25">
      <c r="A386" s="32"/>
      <c r="B386" s="33"/>
      <c r="C386" s="46"/>
      <c r="E386" s="20"/>
      <c r="F386" s="20"/>
      <c r="G386" s="20"/>
      <c r="H386" s="20"/>
      <c r="I386" s="20"/>
      <c r="K386" s="20"/>
    </row>
    <row r="387" spans="1:11" outlineLevel="1" x14ac:dyDescent="0.25">
      <c r="A387" s="32"/>
      <c r="B387" s="33"/>
      <c r="C387" s="46"/>
      <c r="E387" s="20"/>
      <c r="F387" s="20"/>
      <c r="G387" s="20"/>
      <c r="H387" s="20"/>
      <c r="I387" s="20"/>
      <c r="K387" s="20"/>
    </row>
    <row r="388" spans="1:11" outlineLevel="1" x14ac:dyDescent="0.25">
      <c r="A388" s="32"/>
      <c r="B388" s="33"/>
      <c r="C388" s="46"/>
      <c r="E388" s="20"/>
      <c r="F388" s="20"/>
      <c r="G388" s="20"/>
      <c r="H388" s="20"/>
      <c r="I388" s="20"/>
      <c r="K388" s="20"/>
    </row>
    <row r="389" spans="1:11" outlineLevel="1" x14ac:dyDescent="0.25">
      <c r="A389" s="32"/>
      <c r="B389" s="33"/>
      <c r="C389" s="46"/>
      <c r="E389" s="20"/>
      <c r="F389" s="20"/>
      <c r="G389" s="20"/>
      <c r="H389" s="20"/>
      <c r="I389" s="20"/>
      <c r="K389" s="20"/>
    </row>
    <row r="390" spans="1:11" outlineLevel="1" x14ac:dyDescent="0.25">
      <c r="A390" s="32"/>
      <c r="B390" s="33"/>
      <c r="C390" s="46"/>
      <c r="E390" s="20"/>
      <c r="F390" s="20"/>
      <c r="G390" s="20"/>
      <c r="H390" s="20"/>
      <c r="I390" s="20"/>
      <c r="K390" s="20"/>
    </row>
    <row r="391" spans="1:11" outlineLevel="1" x14ac:dyDescent="0.25">
      <c r="A391" s="32"/>
      <c r="B391" s="33"/>
      <c r="C391" s="46"/>
      <c r="E391" s="20"/>
      <c r="F391" s="20"/>
      <c r="G391" s="20"/>
      <c r="H391" s="20"/>
      <c r="I391" s="20"/>
      <c r="K391" s="20"/>
    </row>
    <row r="392" spans="1:11" outlineLevel="1" x14ac:dyDescent="0.25">
      <c r="A392" s="32"/>
      <c r="B392" s="33"/>
      <c r="C392" s="46"/>
      <c r="E392" s="20"/>
      <c r="F392" s="20"/>
      <c r="G392" s="20"/>
      <c r="H392" s="20"/>
      <c r="I392" s="20"/>
      <c r="K392" s="20"/>
    </row>
    <row r="393" spans="1:11" outlineLevel="1" x14ac:dyDescent="0.25">
      <c r="A393" s="32"/>
      <c r="B393" s="33"/>
      <c r="C393" s="46"/>
      <c r="E393" s="20"/>
      <c r="F393" s="20"/>
      <c r="G393" s="20"/>
      <c r="H393" s="20"/>
      <c r="I393" s="20"/>
      <c r="K393" s="20"/>
    </row>
    <row r="394" spans="1:11" outlineLevel="1" x14ac:dyDescent="0.25">
      <c r="A394" s="32"/>
      <c r="B394" s="33"/>
      <c r="C394" s="46"/>
      <c r="E394" s="20"/>
      <c r="F394" s="20"/>
      <c r="G394" s="20"/>
      <c r="H394" s="20"/>
      <c r="I394" s="20"/>
      <c r="K394" s="20"/>
    </row>
    <row r="395" spans="1:11" outlineLevel="1" x14ac:dyDescent="0.25">
      <c r="A395" s="32"/>
      <c r="B395" s="33"/>
      <c r="C395" s="46"/>
      <c r="E395" s="20"/>
      <c r="F395" s="20"/>
      <c r="G395" s="20"/>
      <c r="H395" s="20"/>
      <c r="I395" s="20"/>
      <c r="K395" s="20"/>
    </row>
    <row r="396" spans="1:11" outlineLevel="1" x14ac:dyDescent="0.25">
      <c r="A396" s="32"/>
      <c r="B396" s="33"/>
      <c r="C396" s="46"/>
      <c r="E396" s="20"/>
      <c r="F396" s="20"/>
      <c r="G396" s="20"/>
      <c r="H396" s="20"/>
      <c r="I396" s="20"/>
      <c r="K396" s="20"/>
    </row>
    <row r="397" spans="1:11" outlineLevel="1" x14ac:dyDescent="0.25">
      <c r="A397" s="32"/>
      <c r="B397" s="33"/>
      <c r="C397" s="46"/>
      <c r="E397" s="20">
        <f>C397</f>
        <v>0</v>
      </c>
      <c r="F397" s="20"/>
      <c r="G397" s="20"/>
      <c r="H397" s="20"/>
      <c r="I397" s="20"/>
      <c r="K397" s="20"/>
    </row>
    <row r="398" spans="1:11" outlineLevel="1" x14ac:dyDescent="0.25">
      <c r="A398" s="32"/>
      <c r="B398" s="33"/>
      <c r="C398" s="46"/>
      <c r="E398" s="20">
        <f>C398</f>
        <v>0</v>
      </c>
      <c r="F398" s="20"/>
      <c r="G398" s="20"/>
      <c r="H398" s="20"/>
      <c r="I398" s="20"/>
      <c r="K398" s="20"/>
    </row>
    <row r="399" spans="1:11" outlineLevel="1" x14ac:dyDescent="0.25">
      <c r="A399" s="32"/>
      <c r="B399" s="33"/>
      <c r="C399" s="46"/>
      <c r="E399" s="20">
        <f>C399</f>
        <v>0</v>
      </c>
      <c r="F399" s="20"/>
      <c r="G399" s="20"/>
      <c r="H399" s="20"/>
      <c r="I399" s="20"/>
      <c r="K399" s="20"/>
    </row>
    <row r="400" spans="1:11" outlineLevel="1" x14ac:dyDescent="0.25">
      <c r="A400" s="32"/>
      <c r="B400" s="33"/>
      <c r="C400" s="46"/>
      <c r="E400" s="20"/>
      <c r="F400" s="20">
        <f>C400</f>
        <v>0</v>
      </c>
      <c r="G400" s="20"/>
      <c r="H400" s="20"/>
      <c r="I400" s="20"/>
      <c r="K400" s="20"/>
    </row>
    <row r="401" spans="1:11" outlineLevel="1" x14ac:dyDescent="0.25">
      <c r="A401" s="32"/>
      <c r="B401" s="33"/>
      <c r="C401" s="46"/>
      <c r="E401" s="20"/>
      <c r="F401" s="20"/>
      <c r="G401" s="20">
        <f>C401</f>
        <v>0</v>
      </c>
      <c r="H401" s="20"/>
      <c r="I401" s="20"/>
      <c r="K401" s="20"/>
    </row>
    <row r="402" spans="1:11" outlineLevel="1" x14ac:dyDescent="0.25">
      <c r="A402" s="32"/>
      <c r="B402" s="33"/>
      <c r="C402" s="46"/>
      <c r="E402" s="20"/>
      <c r="F402" s="20"/>
      <c r="G402" s="20">
        <f t="shared" ref="G402:G409" si="0">C402</f>
        <v>0</v>
      </c>
      <c r="H402" s="20"/>
      <c r="I402" s="20"/>
      <c r="K402" s="20"/>
    </row>
    <row r="403" spans="1:11" outlineLevel="1" x14ac:dyDescent="0.25">
      <c r="A403" s="32"/>
      <c r="B403" s="33"/>
      <c r="C403" s="46"/>
      <c r="E403" s="20"/>
      <c r="F403" s="20"/>
      <c r="G403" s="20">
        <f t="shared" si="0"/>
        <v>0</v>
      </c>
      <c r="H403" s="20"/>
      <c r="I403" s="20"/>
      <c r="K403" s="20"/>
    </row>
    <row r="404" spans="1:11" outlineLevel="1" x14ac:dyDescent="0.25">
      <c r="A404" s="32"/>
      <c r="B404" s="33"/>
      <c r="C404" s="46"/>
      <c r="E404" s="20"/>
      <c r="F404" s="20"/>
      <c r="G404" s="20">
        <f t="shared" si="0"/>
        <v>0</v>
      </c>
      <c r="H404" s="20"/>
      <c r="I404" s="20"/>
      <c r="K404" s="20"/>
    </row>
    <row r="405" spans="1:11" outlineLevel="1" x14ac:dyDescent="0.25">
      <c r="A405" s="32"/>
      <c r="B405" s="33"/>
      <c r="C405" s="46"/>
      <c r="E405" s="20"/>
      <c r="F405" s="20"/>
      <c r="G405" s="20">
        <f t="shared" si="0"/>
        <v>0</v>
      </c>
      <c r="H405" s="20"/>
      <c r="I405" s="20"/>
      <c r="K405" s="20"/>
    </row>
    <row r="406" spans="1:11" outlineLevel="1" x14ac:dyDescent="0.25">
      <c r="A406" s="32"/>
      <c r="B406" s="33"/>
      <c r="C406" s="46"/>
      <c r="E406" s="20"/>
      <c r="F406" s="20"/>
      <c r="G406" s="20">
        <f t="shared" si="0"/>
        <v>0</v>
      </c>
      <c r="H406" s="20"/>
      <c r="I406" s="20"/>
      <c r="K406" s="20"/>
    </row>
    <row r="407" spans="1:11" outlineLevel="1" x14ac:dyDescent="0.25">
      <c r="A407" s="32"/>
      <c r="B407" s="33"/>
      <c r="C407" s="46"/>
      <c r="E407" s="20"/>
      <c r="F407" s="20"/>
      <c r="G407" s="20">
        <f t="shared" si="0"/>
        <v>0</v>
      </c>
      <c r="H407" s="20"/>
      <c r="I407" s="20"/>
      <c r="K407" s="20"/>
    </row>
    <row r="408" spans="1:11" outlineLevel="1" x14ac:dyDescent="0.25">
      <c r="A408" s="32"/>
      <c r="B408" s="33"/>
      <c r="C408" s="46"/>
      <c r="E408" s="20"/>
      <c r="F408" s="20"/>
      <c r="G408" s="20">
        <f t="shared" si="0"/>
        <v>0</v>
      </c>
      <c r="H408" s="20"/>
      <c r="I408" s="20"/>
      <c r="K408" s="20"/>
    </row>
    <row r="409" spans="1:11" outlineLevel="1" x14ac:dyDescent="0.25">
      <c r="A409" s="32"/>
      <c r="B409" s="33"/>
      <c r="C409" s="46"/>
      <c r="E409" s="20"/>
      <c r="F409" s="20"/>
      <c r="G409" s="20">
        <f t="shared" si="0"/>
        <v>0</v>
      </c>
      <c r="H409" s="20"/>
      <c r="I409" s="20"/>
      <c r="K409" s="20"/>
    </row>
    <row r="410" spans="1:11" outlineLevel="1" x14ac:dyDescent="0.25">
      <c r="A410" s="32"/>
      <c r="B410" s="33"/>
      <c r="C410" s="46"/>
      <c r="E410" s="20"/>
      <c r="F410" s="20"/>
      <c r="G410" s="20"/>
      <c r="H410" s="20">
        <f>C410</f>
        <v>0</v>
      </c>
      <c r="I410" s="20"/>
      <c r="K410" s="20"/>
    </row>
    <row r="411" spans="1:11" outlineLevel="1" x14ac:dyDescent="0.25">
      <c r="A411" s="32"/>
      <c r="B411" s="33"/>
      <c r="C411" s="46"/>
      <c r="E411" s="20"/>
      <c r="F411" s="20"/>
      <c r="G411" s="20"/>
      <c r="H411" s="20">
        <f>C411</f>
        <v>0</v>
      </c>
      <c r="I411" s="20"/>
      <c r="K411" s="20"/>
    </row>
    <row r="412" spans="1:11" outlineLevel="1" x14ac:dyDescent="0.25">
      <c r="A412" s="32"/>
      <c r="B412" s="33"/>
      <c r="C412" s="46"/>
      <c r="E412" s="20"/>
      <c r="F412" s="20"/>
      <c r="G412" s="20"/>
      <c r="H412" s="20">
        <f t="shared" ref="H412:H425" si="1">C412</f>
        <v>0</v>
      </c>
      <c r="I412" s="20"/>
      <c r="K412" s="20"/>
    </row>
    <row r="413" spans="1:11" outlineLevel="1" x14ac:dyDescent="0.25">
      <c r="A413" s="32"/>
      <c r="B413" s="33"/>
      <c r="C413" s="46"/>
      <c r="E413" s="20"/>
      <c r="F413" s="20"/>
      <c r="G413" s="20"/>
      <c r="H413" s="20">
        <f t="shared" si="1"/>
        <v>0</v>
      </c>
      <c r="I413" s="20"/>
      <c r="K413" s="20"/>
    </row>
    <row r="414" spans="1:11" outlineLevel="1" x14ac:dyDescent="0.25">
      <c r="A414" s="32"/>
      <c r="B414" s="33"/>
      <c r="C414" s="46"/>
      <c r="E414" s="20"/>
      <c r="F414" s="20"/>
      <c r="G414" s="20"/>
      <c r="H414" s="20">
        <f t="shared" si="1"/>
        <v>0</v>
      </c>
      <c r="I414" s="20"/>
      <c r="K414" s="20"/>
    </row>
    <row r="415" spans="1:11" outlineLevel="1" x14ac:dyDescent="0.25">
      <c r="A415" s="32"/>
      <c r="B415" s="33"/>
      <c r="C415" s="46"/>
      <c r="E415" s="20"/>
      <c r="F415" s="20"/>
      <c r="G415" s="20"/>
      <c r="H415" s="20">
        <f t="shared" si="1"/>
        <v>0</v>
      </c>
      <c r="I415" s="20"/>
      <c r="K415" s="20"/>
    </row>
    <row r="416" spans="1:11" outlineLevel="1" x14ac:dyDescent="0.25">
      <c r="A416" s="32"/>
      <c r="B416" s="33"/>
      <c r="C416" s="46"/>
      <c r="E416" s="20"/>
      <c r="F416" s="20"/>
      <c r="G416" s="20"/>
      <c r="H416" s="20">
        <f t="shared" si="1"/>
        <v>0</v>
      </c>
      <c r="I416" s="20"/>
      <c r="K416" s="20"/>
    </row>
    <row r="417" spans="1:11" outlineLevel="1" x14ac:dyDescent="0.25">
      <c r="A417" s="32"/>
      <c r="B417" s="33"/>
      <c r="C417" s="46"/>
      <c r="E417" s="20"/>
      <c r="F417" s="20"/>
      <c r="G417" s="20"/>
      <c r="H417" s="20">
        <f t="shared" si="1"/>
        <v>0</v>
      </c>
      <c r="I417" s="20"/>
      <c r="K417" s="20"/>
    </row>
    <row r="418" spans="1:11" outlineLevel="1" x14ac:dyDescent="0.25">
      <c r="A418" s="32"/>
      <c r="B418" s="33"/>
      <c r="C418" s="46"/>
      <c r="E418" s="20"/>
      <c r="F418" s="20"/>
      <c r="G418" s="20"/>
      <c r="H418" s="20">
        <f t="shared" si="1"/>
        <v>0</v>
      </c>
      <c r="I418" s="20"/>
      <c r="K418" s="20"/>
    </row>
    <row r="419" spans="1:11" outlineLevel="1" x14ac:dyDescent="0.25">
      <c r="A419" s="32"/>
      <c r="B419" s="33"/>
      <c r="C419" s="46"/>
      <c r="E419" s="20"/>
      <c r="F419" s="20"/>
      <c r="G419" s="20"/>
      <c r="H419" s="20">
        <f t="shared" si="1"/>
        <v>0</v>
      </c>
      <c r="I419" s="20"/>
      <c r="K419" s="20"/>
    </row>
    <row r="420" spans="1:11" outlineLevel="1" x14ac:dyDescent="0.25">
      <c r="A420" s="32"/>
      <c r="B420" s="33"/>
      <c r="C420" s="46"/>
      <c r="E420" s="20"/>
      <c r="F420" s="20"/>
      <c r="G420" s="20"/>
      <c r="H420" s="20">
        <f t="shared" si="1"/>
        <v>0</v>
      </c>
      <c r="I420" s="20"/>
      <c r="K420" s="20"/>
    </row>
    <row r="421" spans="1:11" outlineLevel="1" x14ac:dyDescent="0.25">
      <c r="A421" s="32"/>
      <c r="B421" s="33"/>
      <c r="C421" s="46"/>
      <c r="E421" s="20"/>
      <c r="F421" s="20"/>
      <c r="G421" s="20"/>
      <c r="H421" s="20">
        <f t="shared" si="1"/>
        <v>0</v>
      </c>
      <c r="I421" s="20"/>
      <c r="K421" s="20"/>
    </row>
    <row r="422" spans="1:11" outlineLevel="1" x14ac:dyDescent="0.25">
      <c r="A422" s="32"/>
      <c r="B422" s="33"/>
      <c r="C422" s="46"/>
      <c r="E422" s="20"/>
      <c r="F422" s="20"/>
      <c r="G422" s="20"/>
      <c r="H422" s="20">
        <f t="shared" si="1"/>
        <v>0</v>
      </c>
      <c r="I422" s="20"/>
      <c r="K422" s="20"/>
    </row>
    <row r="423" spans="1:11" outlineLevel="1" x14ac:dyDescent="0.25">
      <c r="A423" s="32"/>
      <c r="B423" s="33"/>
      <c r="C423" s="46"/>
      <c r="E423" s="20"/>
      <c r="F423" s="20"/>
      <c r="G423" s="20"/>
      <c r="H423" s="20">
        <f t="shared" si="1"/>
        <v>0</v>
      </c>
      <c r="I423" s="20"/>
      <c r="K423" s="20"/>
    </row>
    <row r="424" spans="1:11" outlineLevel="1" x14ac:dyDescent="0.25">
      <c r="A424" s="32"/>
      <c r="B424" s="33"/>
      <c r="C424" s="46"/>
      <c r="E424" s="20"/>
      <c r="F424" s="20"/>
      <c r="G424" s="20"/>
      <c r="H424" s="20">
        <f t="shared" si="1"/>
        <v>0</v>
      </c>
      <c r="I424" s="20"/>
      <c r="K424" s="20"/>
    </row>
    <row r="425" spans="1:11" outlineLevel="1" x14ac:dyDescent="0.25">
      <c r="A425" s="32"/>
      <c r="B425" s="33"/>
      <c r="C425" s="46"/>
      <c r="E425" s="20"/>
      <c r="F425" s="20"/>
      <c r="G425" s="20"/>
      <c r="H425" s="20">
        <f t="shared" si="1"/>
        <v>0</v>
      </c>
      <c r="I425" s="20"/>
      <c r="K425" s="20"/>
    </row>
    <row r="426" spans="1:11" outlineLevel="1" x14ac:dyDescent="0.25">
      <c r="A426" s="32"/>
      <c r="B426" s="33"/>
      <c r="C426" s="46"/>
      <c r="E426" s="20"/>
      <c r="F426" s="20"/>
      <c r="G426" s="20"/>
      <c r="H426" s="20"/>
      <c r="I426" s="20">
        <f t="shared" ref="I426:I431" si="2">C426</f>
        <v>0</v>
      </c>
      <c r="K426" s="20"/>
    </row>
    <row r="427" spans="1:11" outlineLevel="1" x14ac:dyDescent="0.25">
      <c r="A427" s="32"/>
      <c r="B427" s="33"/>
      <c r="C427" s="46"/>
      <c r="E427" s="20"/>
      <c r="F427" s="20"/>
      <c r="G427" s="20"/>
      <c r="H427" s="20"/>
      <c r="I427" s="20">
        <f t="shared" si="2"/>
        <v>0</v>
      </c>
      <c r="K427" s="20"/>
    </row>
    <row r="428" spans="1:11" outlineLevel="1" x14ac:dyDescent="0.25">
      <c r="A428" s="32"/>
      <c r="B428" s="33"/>
      <c r="C428" s="46"/>
      <c r="E428" s="20"/>
      <c r="F428" s="20"/>
      <c r="G428" s="20"/>
      <c r="H428" s="20"/>
      <c r="I428" s="20">
        <f t="shared" si="2"/>
        <v>0</v>
      </c>
      <c r="K428" s="20"/>
    </row>
    <row r="429" spans="1:11" outlineLevel="1" x14ac:dyDescent="0.25">
      <c r="A429" s="32"/>
      <c r="B429" s="33"/>
      <c r="C429" s="46"/>
      <c r="E429" s="20"/>
      <c r="F429" s="20"/>
      <c r="G429" s="20"/>
      <c r="H429" s="20"/>
      <c r="I429" s="20">
        <f t="shared" si="2"/>
        <v>0</v>
      </c>
      <c r="K429" s="20"/>
    </row>
    <row r="430" spans="1:11" outlineLevel="1" x14ac:dyDescent="0.25">
      <c r="A430" s="32"/>
      <c r="B430" s="33"/>
      <c r="C430" s="46"/>
      <c r="E430" s="20"/>
      <c r="F430" s="20"/>
      <c r="G430" s="20"/>
      <c r="H430" s="20"/>
      <c r="I430" s="20">
        <f t="shared" si="2"/>
        <v>0</v>
      </c>
      <c r="K430" s="20"/>
    </row>
    <row r="431" spans="1:11" outlineLevel="1" x14ac:dyDescent="0.25">
      <c r="A431" s="32"/>
      <c r="B431" s="33"/>
      <c r="C431" s="46"/>
      <c r="E431" s="20"/>
      <c r="F431" s="20"/>
      <c r="G431" s="20"/>
      <c r="H431" s="20"/>
      <c r="I431" s="20">
        <f t="shared" si="2"/>
        <v>0</v>
      </c>
      <c r="K431" s="20"/>
    </row>
    <row r="432" spans="1:11" outlineLevel="1" x14ac:dyDescent="0.25">
      <c r="A432" s="32"/>
      <c r="B432" s="33"/>
      <c r="C432" s="46"/>
      <c r="E432" s="20"/>
      <c r="F432" s="20"/>
      <c r="G432" s="20"/>
      <c r="H432" s="20"/>
      <c r="I432" s="20"/>
      <c r="K432" s="20"/>
    </row>
    <row r="433" spans="1:11" outlineLevel="1" x14ac:dyDescent="0.25">
      <c r="A433" s="32"/>
      <c r="B433" s="33"/>
      <c r="C433" s="46"/>
      <c r="E433" s="20"/>
      <c r="F433" s="20"/>
      <c r="G433" s="20"/>
      <c r="H433" s="20"/>
      <c r="I433" s="20"/>
      <c r="K433" s="20"/>
    </row>
    <row r="434" spans="1:11" outlineLevel="1" x14ac:dyDescent="0.25">
      <c r="A434" s="32"/>
      <c r="B434" s="33"/>
      <c r="C434" s="46"/>
      <c r="E434" s="20"/>
      <c r="F434" s="20"/>
      <c r="G434" s="20"/>
      <c r="H434" s="20"/>
      <c r="I434" s="20"/>
      <c r="K434" s="20"/>
    </row>
    <row r="435" spans="1:11" outlineLevel="1" x14ac:dyDescent="0.25">
      <c r="A435" s="32"/>
      <c r="B435" s="33"/>
      <c r="C435" s="46"/>
      <c r="E435" s="20"/>
      <c r="F435" s="20"/>
      <c r="G435" s="20"/>
      <c r="H435" s="20"/>
      <c r="I435" s="20"/>
      <c r="K435" s="20"/>
    </row>
    <row r="436" spans="1:11" outlineLevel="1" x14ac:dyDescent="0.25">
      <c r="A436" s="32"/>
      <c r="B436" s="33"/>
      <c r="C436" s="46"/>
      <c r="E436" s="20"/>
      <c r="F436" s="20"/>
      <c r="G436" s="20"/>
      <c r="H436" s="20"/>
      <c r="I436" s="20"/>
      <c r="K436" s="20"/>
    </row>
    <row r="437" spans="1:11" outlineLevel="1" x14ac:dyDescent="0.25">
      <c r="A437" s="32"/>
      <c r="B437" s="33"/>
      <c r="C437" s="46"/>
      <c r="E437" s="20"/>
      <c r="F437" s="20"/>
      <c r="G437" s="20"/>
      <c r="H437" s="20"/>
      <c r="I437" s="20"/>
      <c r="K437" s="20"/>
    </row>
    <row r="438" spans="1:11" outlineLevel="1" x14ac:dyDescent="0.25">
      <c r="A438" s="32"/>
      <c r="B438" s="33"/>
      <c r="C438" s="46"/>
      <c r="E438" s="20"/>
      <c r="F438" s="20"/>
      <c r="G438" s="20"/>
      <c r="H438" s="20"/>
      <c r="I438" s="20"/>
      <c r="K438" s="20"/>
    </row>
    <row r="439" spans="1:11" outlineLevel="1" x14ac:dyDescent="0.25">
      <c r="A439" s="32"/>
      <c r="B439" s="33"/>
      <c r="C439" s="46"/>
      <c r="E439" s="20"/>
      <c r="F439" s="20"/>
      <c r="G439" s="20"/>
      <c r="H439" s="20"/>
      <c r="I439" s="20"/>
      <c r="K439" s="20"/>
    </row>
    <row r="440" spans="1:11" outlineLevel="1" x14ac:dyDescent="0.25">
      <c r="A440" s="32"/>
      <c r="B440" s="33"/>
      <c r="C440" s="46"/>
      <c r="E440" s="20"/>
      <c r="F440" s="20"/>
      <c r="G440" s="20"/>
      <c r="H440" s="20"/>
      <c r="I440" s="20"/>
      <c r="K440" s="20"/>
    </row>
    <row r="441" spans="1:11" outlineLevel="1" x14ac:dyDescent="0.25">
      <c r="A441" s="32"/>
      <c r="B441" s="33"/>
      <c r="C441" s="46"/>
      <c r="E441" s="20"/>
      <c r="F441" s="20"/>
      <c r="G441" s="20"/>
      <c r="H441" s="20"/>
      <c r="I441" s="20"/>
      <c r="K441" s="20"/>
    </row>
    <row r="442" spans="1:11" outlineLevel="1" x14ac:dyDescent="0.25">
      <c r="A442" s="32"/>
      <c r="B442" s="33"/>
      <c r="C442" s="46"/>
      <c r="E442" s="20"/>
      <c r="F442" s="20"/>
      <c r="G442" s="20"/>
      <c r="H442" s="20"/>
      <c r="I442" s="20"/>
      <c r="K442" s="20"/>
    </row>
    <row r="443" spans="1:11" outlineLevel="1" x14ac:dyDescent="0.25">
      <c r="A443" s="32"/>
      <c r="B443" s="33"/>
      <c r="C443" s="46"/>
      <c r="E443" s="20"/>
      <c r="F443" s="20"/>
      <c r="G443" s="20"/>
      <c r="H443" s="20"/>
      <c r="I443" s="20"/>
      <c r="K443" s="20"/>
    </row>
    <row r="444" spans="1:11" outlineLevel="1" x14ac:dyDescent="0.25">
      <c r="A444" s="32"/>
      <c r="B444" s="33"/>
      <c r="C444" s="46"/>
      <c r="E444" s="20"/>
      <c r="F444" s="20"/>
      <c r="G444" s="20"/>
      <c r="H444" s="20"/>
      <c r="I444" s="20"/>
      <c r="K444" s="20"/>
    </row>
    <row r="445" spans="1:11" outlineLevel="1" x14ac:dyDescent="0.25">
      <c r="A445" s="32"/>
      <c r="B445" s="33"/>
      <c r="C445" s="46"/>
      <c r="E445" s="20"/>
      <c r="F445" s="20"/>
      <c r="G445" s="20"/>
      <c r="H445" s="20"/>
      <c r="I445" s="20"/>
      <c r="K445" s="20"/>
    </row>
    <row r="446" spans="1:11" outlineLevel="1" x14ac:dyDescent="0.25">
      <c r="A446" s="32"/>
      <c r="B446" s="33"/>
      <c r="C446" s="46"/>
      <c r="E446" s="20"/>
      <c r="F446" s="20"/>
      <c r="G446" s="20"/>
      <c r="H446" s="20"/>
      <c r="I446" s="20"/>
      <c r="K446" s="20"/>
    </row>
    <row r="447" spans="1:11" outlineLevel="1" x14ac:dyDescent="0.25">
      <c r="A447" s="32"/>
      <c r="B447" s="33"/>
      <c r="C447" s="46"/>
      <c r="E447" s="20"/>
      <c r="F447" s="20"/>
      <c r="G447" s="20"/>
      <c r="H447" s="20"/>
      <c r="I447" s="20"/>
      <c r="K447" s="20"/>
    </row>
    <row r="448" spans="1:11" outlineLevel="1" x14ac:dyDescent="0.25">
      <c r="A448" s="32"/>
      <c r="B448" s="33"/>
      <c r="C448" s="46"/>
      <c r="E448" s="20"/>
      <c r="F448" s="20"/>
      <c r="G448" s="20"/>
      <c r="H448" s="20"/>
      <c r="I448" s="20"/>
      <c r="K448" s="20"/>
    </row>
    <row r="449" spans="1:11" outlineLevel="1" x14ac:dyDescent="0.25">
      <c r="A449" s="32"/>
      <c r="B449" s="33"/>
      <c r="C449" s="46"/>
      <c r="E449" s="20"/>
      <c r="F449" s="20"/>
      <c r="G449" s="20"/>
      <c r="H449" s="20"/>
      <c r="I449" s="20"/>
      <c r="K449" s="20"/>
    </row>
    <row r="450" spans="1:11" outlineLevel="1" x14ac:dyDescent="0.25">
      <c r="A450" s="32"/>
      <c r="B450" s="33"/>
      <c r="C450" s="46"/>
      <c r="E450" s="20"/>
      <c r="F450" s="20"/>
      <c r="G450" s="20"/>
      <c r="H450" s="20"/>
      <c r="I450" s="20"/>
      <c r="K450" s="20"/>
    </row>
    <row r="451" spans="1:11" outlineLevel="1" x14ac:dyDescent="0.25">
      <c r="A451" s="32"/>
      <c r="B451" s="33"/>
      <c r="C451" s="46"/>
      <c r="E451" s="20"/>
      <c r="F451" s="20"/>
      <c r="G451" s="20"/>
      <c r="H451" s="20"/>
      <c r="I451" s="20"/>
      <c r="K451" s="20"/>
    </row>
    <row r="452" spans="1:11" outlineLevel="1" x14ac:dyDescent="0.25">
      <c r="A452" s="32"/>
      <c r="B452" s="33"/>
      <c r="C452" s="46"/>
      <c r="E452" s="20"/>
      <c r="F452" s="20"/>
      <c r="G452" s="20"/>
      <c r="H452" s="20"/>
      <c r="I452" s="20"/>
      <c r="K452" s="20"/>
    </row>
    <row r="453" spans="1:11" outlineLevel="1" x14ac:dyDescent="0.25">
      <c r="A453" s="32"/>
      <c r="B453" s="33"/>
      <c r="C453" s="46"/>
      <c r="E453" s="20"/>
      <c r="F453" s="20"/>
      <c r="G453" s="20"/>
      <c r="H453" s="20"/>
      <c r="I453" s="20"/>
      <c r="K453" s="20"/>
    </row>
    <row r="454" spans="1:11" outlineLevel="1" x14ac:dyDescent="0.25">
      <c r="A454" s="32"/>
      <c r="B454" s="33"/>
      <c r="C454" s="46"/>
      <c r="E454" s="20"/>
      <c r="F454" s="20"/>
      <c r="G454" s="20"/>
      <c r="H454" s="20"/>
      <c r="I454" s="20"/>
      <c r="K454" s="20"/>
    </row>
    <row r="455" spans="1:11" outlineLevel="1" x14ac:dyDescent="0.25">
      <c r="A455" s="32"/>
      <c r="B455" s="33"/>
      <c r="C455" s="46"/>
      <c r="E455" s="20"/>
      <c r="F455" s="20"/>
      <c r="G455" s="20"/>
      <c r="H455" s="20"/>
      <c r="I455" s="20"/>
      <c r="K455" s="20"/>
    </row>
    <row r="456" spans="1:11" outlineLevel="1" x14ac:dyDescent="0.25">
      <c r="A456" s="32"/>
      <c r="B456" s="33"/>
      <c r="C456" s="46"/>
      <c r="E456" s="20"/>
      <c r="F456" s="20"/>
      <c r="G456" s="20"/>
      <c r="H456" s="20"/>
      <c r="I456" s="20"/>
      <c r="K456" s="20"/>
    </row>
    <row r="457" spans="1:11" outlineLevel="1" x14ac:dyDescent="0.25">
      <c r="A457" s="32"/>
      <c r="B457" s="33"/>
      <c r="C457" s="46"/>
      <c r="E457" s="20"/>
      <c r="F457" s="20"/>
      <c r="G457" s="20"/>
      <c r="H457" s="20"/>
      <c r="I457" s="20"/>
      <c r="K457" s="20"/>
    </row>
    <row r="458" spans="1:11" outlineLevel="1" x14ac:dyDescent="0.25">
      <c r="A458" s="32"/>
      <c r="B458" s="33"/>
      <c r="C458" s="46"/>
      <c r="E458" s="20"/>
      <c r="F458" s="20"/>
      <c r="G458" s="20"/>
      <c r="H458" s="20"/>
      <c r="I458" s="20"/>
      <c r="K458" s="20"/>
    </row>
    <row r="459" spans="1:11" outlineLevel="1" x14ac:dyDescent="0.25">
      <c r="A459" s="32"/>
      <c r="B459" s="33"/>
      <c r="C459" s="46"/>
      <c r="E459" s="20"/>
      <c r="F459" s="20"/>
      <c r="G459" s="20"/>
      <c r="H459" s="20"/>
      <c r="I459" s="20"/>
      <c r="K459" s="20"/>
    </row>
    <row r="460" spans="1:11" outlineLevel="1" x14ac:dyDescent="0.25">
      <c r="A460" s="32"/>
      <c r="B460" s="33"/>
      <c r="C460" s="46"/>
      <c r="E460" s="20"/>
      <c r="F460" s="20"/>
      <c r="G460" s="20"/>
      <c r="H460" s="20"/>
      <c r="I460" s="20"/>
      <c r="K460" s="20"/>
    </row>
    <row r="461" spans="1:11" outlineLevel="1" x14ac:dyDescent="0.25">
      <c r="A461" s="32"/>
      <c r="B461" s="33"/>
      <c r="C461" s="46"/>
      <c r="E461" s="20"/>
      <c r="F461" s="20"/>
      <c r="G461" s="20"/>
      <c r="H461" s="20"/>
      <c r="I461" s="20"/>
      <c r="K461" s="20"/>
    </row>
    <row r="462" spans="1:11" outlineLevel="1" x14ac:dyDescent="0.25">
      <c r="A462" s="32"/>
      <c r="B462" s="33"/>
      <c r="C462" s="46"/>
      <c r="E462" s="20"/>
      <c r="F462" s="20"/>
      <c r="G462" s="20"/>
      <c r="H462" s="20"/>
      <c r="I462" s="20"/>
      <c r="K462" s="20"/>
    </row>
    <row r="463" spans="1:11" outlineLevel="1" x14ac:dyDescent="0.25">
      <c r="A463" s="32"/>
      <c r="B463" s="33"/>
      <c r="C463" s="46"/>
      <c r="E463" s="20"/>
      <c r="F463" s="20"/>
      <c r="G463" s="20"/>
      <c r="H463" s="20"/>
      <c r="I463" s="20"/>
      <c r="K463" s="20"/>
    </row>
    <row r="464" spans="1:11" outlineLevel="1" x14ac:dyDescent="0.25">
      <c r="A464" s="32"/>
      <c r="B464" s="33"/>
      <c r="C464" s="46"/>
      <c r="E464" s="20"/>
      <c r="F464" s="20"/>
      <c r="G464" s="20"/>
      <c r="H464" s="20"/>
      <c r="I464" s="20"/>
      <c r="K464" s="20"/>
    </row>
    <row r="465" spans="1:11" outlineLevel="1" x14ac:dyDescent="0.25">
      <c r="A465" s="32"/>
      <c r="B465" s="33"/>
      <c r="C465" s="46"/>
      <c r="E465" s="20"/>
      <c r="F465" s="20"/>
      <c r="G465" s="20"/>
      <c r="H465" s="20"/>
      <c r="I465" s="20"/>
      <c r="K465" s="20"/>
    </row>
    <row r="466" spans="1:11" outlineLevel="1" x14ac:dyDescent="0.25">
      <c r="A466" s="32"/>
      <c r="B466" s="33"/>
      <c r="C466" s="46"/>
      <c r="E466" s="20"/>
      <c r="F466" s="20"/>
      <c r="G466" s="20"/>
      <c r="H466" s="20"/>
      <c r="I466" s="20"/>
      <c r="K466" s="20"/>
    </row>
    <row r="467" spans="1:11" outlineLevel="1" x14ac:dyDescent="0.25">
      <c r="A467" s="32"/>
      <c r="B467" s="33"/>
      <c r="C467" s="46"/>
      <c r="E467" s="20"/>
      <c r="F467" s="20"/>
      <c r="G467" s="20"/>
      <c r="H467" s="20"/>
      <c r="I467" s="20"/>
      <c r="K467" s="20"/>
    </row>
    <row r="468" spans="1:11" outlineLevel="1" x14ac:dyDescent="0.25">
      <c r="A468" s="32"/>
      <c r="B468" s="33"/>
      <c r="C468" s="46"/>
      <c r="E468" s="20"/>
      <c r="F468" s="20"/>
      <c r="G468" s="20"/>
      <c r="H468" s="20"/>
      <c r="I468" s="20"/>
      <c r="K468" s="20"/>
    </row>
    <row r="469" spans="1:11" outlineLevel="1" x14ac:dyDescent="0.25">
      <c r="A469" s="32"/>
      <c r="B469" s="33"/>
      <c r="C469" s="46"/>
      <c r="E469" s="20"/>
      <c r="F469" s="20"/>
      <c r="G469" s="20"/>
      <c r="H469" s="20"/>
      <c r="I469" s="20"/>
      <c r="K469" s="20"/>
    </row>
    <row r="470" spans="1:11" outlineLevel="1" x14ac:dyDescent="0.25">
      <c r="A470" s="32"/>
      <c r="B470" s="33"/>
      <c r="C470" s="46"/>
      <c r="E470" s="20"/>
      <c r="F470" s="20"/>
      <c r="G470" s="20"/>
      <c r="H470" s="20"/>
      <c r="I470" s="20"/>
      <c r="K470" s="20"/>
    </row>
    <row r="471" spans="1:11" outlineLevel="1" x14ac:dyDescent="0.25">
      <c r="A471" s="32"/>
      <c r="B471" s="33"/>
      <c r="C471" s="46"/>
      <c r="E471" s="20"/>
      <c r="F471" s="20"/>
      <c r="G471" s="20"/>
      <c r="H471" s="20"/>
      <c r="I471" s="20"/>
      <c r="K471" s="20"/>
    </row>
    <row r="472" spans="1:11" outlineLevel="1" x14ac:dyDescent="0.25">
      <c r="A472" s="32"/>
      <c r="B472" s="33"/>
      <c r="C472" s="46"/>
      <c r="E472" s="20"/>
      <c r="F472" s="20"/>
      <c r="G472" s="20"/>
      <c r="H472" s="20"/>
      <c r="I472" s="20"/>
      <c r="K472" s="20"/>
    </row>
    <row r="473" spans="1:11" outlineLevel="1" x14ac:dyDescent="0.25">
      <c r="A473" s="32"/>
      <c r="B473" s="33"/>
      <c r="C473" s="46"/>
      <c r="E473" s="20"/>
      <c r="F473" s="20"/>
      <c r="G473" s="20"/>
      <c r="H473" s="20"/>
      <c r="I473" s="20"/>
      <c r="K473" s="20"/>
    </row>
    <row r="474" spans="1:11" outlineLevel="1" x14ac:dyDescent="0.25">
      <c r="A474" s="32"/>
      <c r="B474" s="33"/>
      <c r="C474" s="46"/>
      <c r="E474" s="20"/>
      <c r="F474" s="20"/>
      <c r="G474" s="20"/>
      <c r="H474" s="20"/>
      <c r="I474" s="20"/>
      <c r="K474" s="20"/>
    </row>
    <row r="475" spans="1:11" outlineLevel="1" x14ac:dyDescent="0.25">
      <c r="A475" s="32"/>
      <c r="B475" s="33"/>
      <c r="C475" s="46"/>
      <c r="E475" s="20"/>
      <c r="F475" s="20"/>
      <c r="G475" s="20"/>
      <c r="H475" s="20"/>
      <c r="I475" s="20"/>
      <c r="K475" s="20"/>
    </row>
    <row r="476" spans="1:11" outlineLevel="1" x14ac:dyDescent="0.25">
      <c r="A476" s="32"/>
      <c r="B476" s="33"/>
      <c r="C476" s="46"/>
      <c r="E476" s="20"/>
      <c r="F476" s="20"/>
      <c r="G476" s="20"/>
      <c r="H476" s="20"/>
      <c r="I476" s="20"/>
      <c r="K476" s="20"/>
    </row>
    <row r="477" spans="1:11" outlineLevel="1" x14ac:dyDescent="0.25">
      <c r="A477" s="32"/>
      <c r="B477" s="33"/>
      <c r="C477" s="46"/>
      <c r="E477" s="20"/>
      <c r="F477" s="20"/>
      <c r="G477" s="20"/>
      <c r="H477" s="20"/>
      <c r="I477" s="20"/>
      <c r="K477" s="20"/>
    </row>
    <row r="478" spans="1:11" outlineLevel="1" x14ac:dyDescent="0.25">
      <c r="A478" s="32"/>
      <c r="B478" s="33"/>
      <c r="C478" s="46"/>
      <c r="E478" s="20"/>
      <c r="F478" s="20"/>
      <c r="G478" s="20"/>
      <c r="H478" s="20"/>
      <c r="I478" s="20"/>
      <c r="K478" s="20"/>
    </row>
    <row r="479" spans="1:11" outlineLevel="1" x14ac:dyDescent="0.25">
      <c r="A479" s="32"/>
      <c r="B479" s="33"/>
      <c r="C479" s="46"/>
      <c r="E479" s="20"/>
      <c r="F479" s="20"/>
      <c r="G479" s="20"/>
      <c r="H479" s="20"/>
      <c r="I479" s="20"/>
      <c r="K479" s="20"/>
    </row>
    <row r="480" spans="1:11" outlineLevel="1" x14ac:dyDescent="0.25">
      <c r="A480" s="32"/>
      <c r="B480" s="33"/>
      <c r="C480" s="46"/>
      <c r="E480" s="20"/>
      <c r="F480" s="20"/>
      <c r="G480" s="20"/>
      <c r="H480" s="20"/>
      <c r="I480" s="20"/>
      <c r="K480" s="20"/>
    </row>
    <row r="481" spans="1:11" outlineLevel="1" x14ac:dyDescent="0.25">
      <c r="A481" s="32"/>
      <c r="B481" s="33"/>
      <c r="C481" s="46"/>
      <c r="E481" s="20"/>
      <c r="F481" s="20"/>
      <c r="G481" s="20"/>
      <c r="H481" s="20"/>
      <c r="I481" s="20"/>
      <c r="K481" s="20"/>
    </row>
    <row r="482" spans="1:11" outlineLevel="1" x14ac:dyDescent="0.25">
      <c r="A482" s="32"/>
      <c r="B482" s="33"/>
      <c r="C482" s="46"/>
      <c r="E482" s="20"/>
      <c r="F482" s="20"/>
      <c r="G482" s="20"/>
      <c r="H482" s="20"/>
      <c r="I482" s="20"/>
      <c r="K482" s="20"/>
    </row>
    <row r="483" spans="1:11" outlineLevel="1" x14ac:dyDescent="0.25">
      <c r="A483" s="32"/>
      <c r="B483" s="33"/>
      <c r="C483" s="46"/>
      <c r="E483" s="20"/>
      <c r="F483" s="20"/>
      <c r="G483" s="20"/>
      <c r="H483" s="20"/>
      <c r="I483" s="20"/>
      <c r="K483" s="20"/>
    </row>
    <row r="484" spans="1:11" outlineLevel="1" x14ac:dyDescent="0.25">
      <c r="A484" s="32"/>
      <c r="B484" s="33"/>
      <c r="C484" s="46"/>
      <c r="E484" s="20"/>
      <c r="F484" s="20"/>
      <c r="G484" s="20"/>
      <c r="H484" s="20"/>
      <c r="I484" s="20"/>
      <c r="K484" s="20"/>
    </row>
    <row r="485" spans="1:11" outlineLevel="1" x14ac:dyDescent="0.25">
      <c r="A485" s="32"/>
      <c r="B485" s="33"/>
      <c r="C485" s="46"/>
      <c r="E485" s="20"/>
      <c r="F485" s="20"/>
      <c r="G485" s="20"/>
      <c r="H485" s="20"/>
      <c r="I485" s="20"/>
      <c r="K485" s="20"/>
    </row>
    <row r="486" spans="1:11" outlineLevel="1" x14ac:dyDescent="0.25">
      <c r="A486" s="32"/>
      <c r="B486" s="33"/>
      <c r="C486" s="46"/>
      <c r="E486" s="20"/>
      <c r="F486" s="20"/>
      <c r="G486" s="20"/>
      <c r="H486" s="20"/>
      <c r="I486" s="20"/>
      <c r="K486" s="20"/>
    </row>
    <row r="487" spans="1:11" outlineLevel="1" x14ac:dyDescent="0.25">
      <c r="A487" s="32"/>
      <c r="B487" s="33"/>
      <c r="C487" s="46"/>
      <c r="E487" s="20"/>
      <c r="F487" s="20"/>
      <c r="G487" s="20"/>
      <c r="H487" s="20"/>
      <c r="I487" s="20"/>
      <c r="K487" s="20"/>
    </row>
    <row r="488" spans="1:11" outlineLevel="1" x14ac:dyDescent="0.25">
      <c r="A488" s="32"/>
      <c r="B488" s="33"/>
      <c r="C488" s="46"/>
      <c r="E488" s="20"/>
      <c r="F488" s="20"/>
      <c r="G488" s="20"/>
      <c r="H488" s="20"/>
      <c r="I488" s="20"/>
      <c r="K488" s="20"/>
    </row>
    <row r="489" spans="1:11" outlineLevel="1" x14ac:dyDescent="0.25">
      <c r="A489" s="32"/>
      <c r="B489" s="33"/>
      <c r="C489" s="46"/>
      <c r="E489" s="20"/>
      <c r="F489" s="20"/>
      <c r="G489" s="20"/>
      <c r="H489" s="20"/>
      <c r="I489" s="20"/>
      <c r="K489" s="20"/>
    </row>
    <row r="490" spans="1:11" outlineLevel="1" x14ac:dyDescent="0.25">
      <c r="A490" s="32"/>
      <c r="B490" s="33"/>
      <c r="C490" s="46"/>
      <c r="E490" s="20"/>
      <c r="F490" s="20"/>
      <c r="G490" s="20"/>
      <c r="H490" s="20"/>
      <c r="I490" s="20"/>
      <c r="K490" s="20"/>
    </row>
    <row r="491" spans="1:11" outlineLevel="1" x14ac:dyDescent="0.25">
      <c r="A491" s="32"/>
      <c r="B491" s="33"/>
      <c r="C491" s="46"/>
      <c r="E491" s="20"/>
      <c r="F491" s="20"/>
      <c r="G491" s="20"/>
      <c r="H491" s="20"/>
      <c r="I491" s="20"/>
      <c r="K491" s="20"/>
    </row>
    <row r="492" spans="1:11" outlineLevel="1" x14ac:dyDescent="0.25">
      <c r="A492" s="32"/>
      <c r="B492" s="33"/>
      <c r="C492" s="46"/>
      <c r="E492" s="20"/>
      <c r="F492" s="20"/>
      <c r="G492" s="20"/>
      <c r="H492" s="20"/>
      <c r="I492" s="20"/>
      <c r="K492" s="20"/>
    </row>
    <row r="493" spans="1:11" outlineLevel="1" x14ac:dyDescent="0.25">
      <c r="A493" s="32"/>
      <c r="B493" s="33"/>
      <c r="C493" s="46"/>
      <c r="E493" s="20"/>
      <c r="F493" s="20"/>
      <c r="G493" s="20"/>
      <c r="H493" s="20"/>
      <c r="I493" s="20"/>
      <c r="K493" s="20"/>
    </row>
    <row r="494" spans="1:11" outlineLevel="1" x14ac:dyDescent="0.25">
      <c r="A494" s="32"/>
      <c r="B494" s="33"/>
      <c r="C494" s="46"/>
      <c r="E494" s="20"/>
      <c r="F494" s="20"/>
      <c r="G494" s="20"/>
      <c r="H494" s="20"/>
      <c r="I494" s="20"/>
      <c r="K494" s="20"/>
    </row>
    <row r="495" spans="1:11" outlineLevel="1" x14ac:dyDescent="0.25">
      <c r="A495" s="32"/>
      <c r="B495" s="33"/>
      <c r="C495" s="46"/>
      <c r="E495" s="20"/>
      <c r="F495" s="20"/>
      <c r="G495" s="20"/>
      <c r="H495" s="20"/>
      <c r="I495" s="20"/>
      <c r="K495" s="20"/>
    </row>
    <row r="496" spans="1:11" outlineLevel="1" x14ac:dyDescent="0.25">
      <c r="A496" s="32"/>
      <c r="B496" s="33"/>
      <c r="C496" s="46"/>
      <c r="E496" s="20"/>
      <c r="F496" s="20"/>
      <c r="G496" s="20"/>
      <c r="H496" s="20"/>
      <c r="I496" s="20"/>
      <c r="K496" s="20"/>
    </row>
    <row r="497" spans="1:11" outlineLevel="1" x14ac:dyDescent="0.25">
      <c r="A497" s="32"/>
      <c r="B497" s="33"/>
      <c r="C497" s="46"/>
      <c r="E497" s="20"/>
      <c r="F497" s="20"/>
      <c r="G497" s="20"/>
      <c r="H497" s="20"/>
      <c r="I497" s="20"/>
      <c r="K497" s="20"/>
    </row>
    <row r="498" spans="1:11" outlineLevel="1" x14ac:dyDescent="0.25">
      <c r="A498" s="32"/>
      <c r="B498" s="33"/>
      <c r="C498" s="46"/>
      <c r="E498" s="20"/>
      <c r="F498" s="20"/>
      <c r="G498" s="20"/>
      <c r="H498" s="20"/>
      <c r="I498" s="20"/>
      <c r="K498" s="20"/>
    </row>
    <row r="499" spans="1:11" outlineLevel="1" x14ac:dyDescent="0.25">
      <c r="A499" s="32"/>
      <c r="B499" s="33"/>
      <c r="C499" s="46"/>
      <c r="E499" s="20"/>
      <c r="F499" s="20"/>
      <c r="G499" s="20"/>
      <c r="H499" s="20"/>
      <c r="I499" s="20"/>
      <c r="K499" s="20"/>
    </row>
    <row r="500" spans="1:11" outlineLevel="1" x14ac:dyDescent="0.25">
      <c r="A500" s="32"/>
      <c r="B500" s="33"/>
      <c r="C500" s="46"/>
      <c r="E500" s="20"/>
      <c r="F500" s="20"/>
      <c r="G500" s="20"/>
      <c r="H500" s="20"/>
      <c r="I500" s="20"/>
      <c r="K500" s="20"/>
    </row>
    <row r="501" spans="1:11" outlineLevel="1" x14ac:dyDescent="0.25">
      <c r="A501" s="32"/>
      <c r="B501" s="33"/>
      <c r="C501" s="46"/>
      <c r="E501" s="20"/>
      <c r="F501" s="20"/>
      <c r="G501" s="20"/>
      <c r="H501" s="20"/>
      <c r="I501" s="20"/>
      <c r="K501" s="20"/>
    </row>
    <row r="502" spans="1:11" outlineLevel="1" x14ac:dyDescent="0.25">
      <c r="A502" s="32"/>
      <c r="B502" s="33"/>
      <c r="C502" s="46"/>
      <c r="E502" s="20"/>
      <c r="F502" s="20"/>
      <c r="G502" s="20"/>
      <c r="H502" s="20"/>
      <c r="I502" s="20"/>
      <c r="K502" s="20"/>
    </row>
    <row r="503" spans="1:11" outlineLevel="1" x14ac:dyDescent="0.25">
      <c r="A503" s="32"/>
      <c r="B503" s="33"/>
      <c r="C503" s="46"/>
      <c r="E503" s="20"/>
      <c r="F503" s="20"/>
      <c r="G503" s="20"/>
      <c r="H503" s="20"/>
      <c r="I503" s="20"/>
      <c r="K503" s="20"/>
    </row>
    <row r="504" spans="1:11" outlineLevel="1" x14ac:dyDescent="0.25">
      <c r="A504" s="32"/>
      <c r="B504" s="33"/>
      <c r="C504" s="46"/>
      <c r="E504" s="20"/>
      <c r="F504" s="20"/>
      <c r="G504" s="20"/>
      <c r="H504" s="20"/>
      <c r="I504" s="20"/>
      <c r="K504" s="20"/>
    </row>
    <row r="505" spans="1:11" outlineLevel="1" x14ac:dyDescent="0.25">
      <c r="A505" s="32"/>
      <c r="B505" s="33"/>
      <c r="C505" s="46"/>
      <c r="E505" s="20"/>
      <c r="F505" s="20"/>
      <c r="G505" s="20"/>
      <c r="H505" s="20"/>
      <c r="I505" s="20"/>
      <c r="K505" s="20"/>
    </row>
    <row r="506" spans="1:11" outlineLevel="1" x14ac:dyDescent="0.25">
      <c r="A506" s="32"/>
      <c r="B506" s="33"/>
      <c r="C506" s="46"/>
      <c r="E506" s="20"/>
      <c r="F506" s="20"/>
      <c r="G506" s="20"/>
      <c r="H506" s="20"/>
      <c r="I506" s="20"/>
      <c r="K506" s="20"/>
    </row>
    <row r="507" spans="1:11" outlineLevel="1" x14ac:dyDescent="0.25">
      <c r="A507" s="32"/>
      <c r="B507" s="33"/>
      <c r="C507" s="46"/>
      <c r="E507" s="20"/>
      <c r="F507" s="20"/>
      <c r="G507" s="20"/>
      <c r="H507" s="20"/>
      <c r="I507" s="20"/>
      <c r="K507" s="20"/>
    </row>
    <row r="508" spans="1:11" outlineLevel="1" x14ac:dyDescent="0.25">
      <c r="A508" s="32"/>
      <c r="B508" s="33"/>
      <c r="C508" s="46"/>
      <c r="E508" s="20"/>
      <c r="F508" s="20"/>
      <c r="G508" s="20"/>
      <c r="H508" s="20"/>
      <c r="I508" s="20"/>
      <c r="K508" s="20"/>
    </row>
    <row r="509" spans="1:11" outlineLevel="1" x14ac:dyDescent="0.25">
      <c r="A509" s="32"/>
      <c r="B509" s="33"/>
      <c r="C509" s="46"/>
      <c r="E509" s="20"/>
      <c r="F509" s="20"/>
      <c r="G509" s="20"/>
      <c r="H509" s="20"/>
      <c r="I509" s="20"/>
      <c r="K509" s="20"/>
    </row>
    <row r="510" spans="1:11" outlineLevel="1" x14ac:dyDescent="0.25">
      <c r="A510" s="32"/>
      <c r="B510" s="33"/>
      <c r="C510" s="46"/>
      <c r="E510" s="20"/>
      <c r="F510" s="20"/>
      <c r="G510" s="20"/>
      <c r="H510" s="20"/>
      <c r="I510" s="20"/>
      <c r="K510" s="20"/>
    </row>
    <row r="511" spans="1:11" outlineLevel="1" x14ac:dyDescent="0.25">
      <c r="A511" s="32"/>
      <c r="B511" s="33"/>
      <c r="C511" s="46"/>
      <c r="E511" s="20"/>
      <c r="F511" s="20"/>
      <c r="G511" s="20"/>
      <c r="H511" s="20"/>
      <c r="I511" s="20"/>
      <c r="K511" s="20"/>
    </row>
    <row r="512" spans="1:11" outlineLevel="1" x14ac:dyDescent="0.25">
      <c r="A512" s="32"/>
      <c r="B512" s="33"/>
      <c r="C512" s="46"/>
      <c r="E512" s="20"/>
      <c r="F512" s="20"/>
      <c r="G512" s="20"/>
      <c r="H512" s="20"/>
      <c r="I512" s="20"/>
      <c r="K512" s="20"/>
    </row>
    <row r="513" spans="1:11" outlineLevel="1" x14ac:dyDescent="0.25">
      <c r="A513" s="32"/>
      <c r="B513" s="33"/>
      <c r="C513" s="46"/>
      <c r="E513" s="20"/>
      <c r="F513" s="20"/>
      <c r="G513" s="20"/>
      <c r="H513" s="20"/>
      <c r="I513" s="20"/>
      <c r="K513" s="20"/>
    </row>
    <row r="514" spans="1:11" outlineLevel="1" x14ac:dyDescent="0.25">
      <c r="A514" s="32"/>
      <c r="B514" s="33"/>
      <c r="C514" s="46"/>
      <c r="E514" s="20"/>
      <c r="F514" s="20"/>
      <c r="G514" s="20"/>
      <c r="H514" s="20"/>
      <c r="I514" s="20"/>
      <c r="K514" s="20"/>
    </row>
    <row r="515" spans="1:11" outlineLevel="1" x14ac:dyDescent="0.25">
      <c r="A515" s="32"/>
      <c r="B515" s="33"/>
      <c r="C515" s="46"/>
      <c r="E515" s="20"/>
      <c r="F515" s="20"/>
      <c r="G515" s="20"/>
      <c r="H515" s="20"/>
      <c r="I515" s="20"/>
      <c r="K515" s="20"/>
    </row>
    <row r="516" spans="1:11" outlineLevel="1" x14ac:dyDescent="0.25">
      <c r="A516" s="32"/>
      <c r="B516" s="33"/>
      <c r="C516" s="46"/>
      <c r="E516" s="20"/>
      <c r="F516" s="20"/>
      <c r="G516" s="20"/>
      <c r="H516" s="20"/>
      <c r="I516" s="20"/>
      <c r="K516" s="20"/>
    </row>
    <row r="517" spans="1:11" outlineLevel="1" x14ac:dyDescent="0.25">
      <c r="A517" s="32"/>
      <c r="B517" s="33"/>
      <c r="C517" s="46"/>
      <c r="E517" s="20"/>
      <c r="F517" s="20"/>
      <c r="G517" s="20"/>
      <c r="H517" s="20"/>
      <c r="I517" s="20"/>
      <c r="K517" s="20"/>
    </row>
    <row r="518" spans="1:11" outlineLevel="1" x14ac:dyDescent="0.25">
      <c r="A518" s="32"/>
      <c r="B518" s="33"/>
      <c r="C518" s="46"/>
      <c r="E518" s="20"/>
      <c r="F518" s="20"/>
      <c r="G518" s="20"/>
      <c r="H518" s="20"/>
      <c r="I518" s="20"/>
      <c r="K518" s="20"/>
    </row>
    <row r="519" spans="1:11" outlineLevel="1" x14ac:dyDescent="0.25">
      <c r="A519" s="32"/>
      <c r="B519" s="33"/>
      <c r="C519" s="46"/>
      <c r="E519" s="20"/>
      <c r="F519" s="20"/>
      <c r="G519" s="20"/>
      <c r="H519" s="20"/>
      <c r="I519" s="20"/>
      <c r="K519" s="20"/>
    </row>
    <row r="520" spans="1:11" outlineLevel="1" x14ac:dyDescent="0.25">
      <c r="A520" s="32"/>
      <c r="B520" s="33"/>
      <c r="C520" s="46"/>
      <c r="E520" s="20"/>
      <c r="F520" s="20"/>
      <c r="G520" s="20"/>
      <c r="H520" s="20"/>
      <c r="I520" s="20"/>
      <c r="K520" s="20"/>
    </row>
    <row r="521" spans="1:11" outlineLevel="1" x14ac:dyDescent="0.25">
      <c r="A521" s="32"/>
      <c r="B521" s="33"/>
      <c r="C521" s="46"/>
      <c r="E521" s="20"/>
      <c r="F521" s="20"/>
      <c r="G521" s="20"/>
      <c r="H521" s="20"/>
      <c r="I521" s="20"/>
      <c r="K521" s="20"/>
    </row>
    <row r="522" spans="1:11" outlineLevel="1" x14ac:dyDescent="0.25">
      <c r="A522" s="32"/>
      <c r="B522" s="33"/>
      <c r="C522" s="46"/>
      <c r="E522" s="20"/>
      <c r="F522" s="20"/>
      <c r="G522" s="20"/>
      <c r="H522" s="20"/>
      <c r="I522" s="20"/>
      <c r="K522" s="20"/>
    </row>
    <row r="523" spans="1:11" outlineLevel="1" x14ac:dyDescent="0.25">
      <c r="A523" s="32"/>
      <c r="B523" s="33"/>
      <c r="C523" s="46"/>
      <c r="E523" s="20"/>
      <c r="F523" s="20"/>
      <c r="G523" s="20"/>
      <c r="H523" s="20"/>
      <c r="I523" s="20"/>
      <c r="K523" s="20"/>
    </row>
    <row r="524" spans="1:11" outlineLevel="1" x14ac:dyDescent="0.25">
      <c r="A524" s="32"/>
      <c r="B524" s="33"/>
      <c r="C524" s="46"/>
      <c r="E524" s="20"/>
      <c r="F524" s="20"/>
      <c r="G524" s="20"/>
      <c r="H524" s="20"/>
      <c r="I524" s="20"/>
      <c r="K524" s="20"/>
    </row>
    <row r="525" spans="1:11" outlineLevel="1" x14ac:dyDescent="0.25">
      <c r="A525" s="32"/>
      <c r="B525" s="33"/>
      <c r="C525" s="46"/>
      <c r="E525" s="20"/>
      <c r="F525" s="20"/>
      <c r="G525" s="20"/>
      <c r="H525" s="20"/>
      <c r="I525" s="20"/>
      <c r="K525" s="20"/>
    </row>
    <row r="526" spans="1:11" outlineLevel="1" x14ac:dyDescent="0.25">
      <c r="A526" s="32"/>
      <c r="B526" s="33"/>
      <c r="C526" s="46"/>
      <c r="E526" s="20"/>
      <c r="F526" s="20"/>
      <c r="G526" s="20"/>
      <c r="H526" s="20"/>
      <c r="I526" s="20"/>
      <c r="K526" s="20"/>
    </row>
    <row r="527" spans="1:11" outlineLevel="1" x14ac:dyDescent="0.25">
      <c r="A527" s="32"/>
      <c r="B527" s="33"/>
      <c r="C527" s="46"/>
      <c r="E527" s="20"/>
      <c r="F527" s="20"/>
      <c r="G527" s="20"/>
      <c r="H527" s="20"/>
      <c r="I527" s="20"/>
      <c r="K527" s="20"/>
    </row>
    <row r="528" spans="1:11" outlineLevel="1" x14ac:dyDescent="0.25">
      <c r="A528" s="32"/>
      <c r="B528" s="33"/>
      <c r="C528" s="46"/>
      <c r="E528" s="20"/>
      <c r="F528" s="20"/>
      <c r="G528" s="20"/>
      <c r="H528" s="20"/>
      <c r="I528" s="20"/>
      <c r="K528" s="20"/>
    </row>
    <row r="529" spans="1:11" outlineLevel="1" x14ac:dyDescent="0.25">
      <c r="A529" s="32"/>
      <c r="B529" s="33"/>
      <c r="C529" s="46"/>
      <c r="E529" s="20"/>
      <c r="F529" s="20"/>
      <c r="G529" s="20"/>
      <c r="H529" s="20"/>
      <c r="I529" s="20"/>
      <c r="K529" s="20"/>
    </row>
    <row r="530" spans="1:11" outlineLevel="1" x14ac:dyDescent="0.25">
      <c r="A530" s="32"/>
      <c r="B530" s="33"/>
      <c r="C530" s="46"/>
      <c r="E530" s="20"/>
      <c r="F530" s="20"/>
      <c r="G530" s="20"/>
      <c r="H530" s="20"/>
      <c r="I530" s="20"/>
      <c r="K530" s="20"/>
    </row>
    <row r="531" spans="1:11" outlineLevel="1" x14ac:dyDescent="0.25">
      <c r="A531" s="32"/>
      <c r="B531" s="33"/>
      <c r="C531" s="46"/>
      <c r="E531" s="20"/>
      <c r="F531" s="20"/>
      <c r="G531" s="20"/>
      <c r="H531" s="20"/>
      <c r="I531" s="20"/>
      <c r="K531" s="20"/>
    </row>
    <row r="532" spans="1:11" outlineLevel="1" x14ac:dyDescent="0.25">
      <c r="A532" s="32"/>
      <c r="B532" s="33"/>
      <c r="C532" s="46"/>
      <c r="E532" s="20"/>
      <c r="F532" s="20"/>
      <c r="G532" s="20"/>
      <c r="H532" s="20"/>
      <c r="I532" s="20"/>
      <c r="K532" s="20"/>
    </row>
    <row r="533" spans="1:11" outlineLevel="1" x14ac:dyDescent="0.25">
      <c r="A533" s="32"/>
      <c r="B533" s="33"/>
      <c r="C533" s="46"/>
      <c r="E533" s="20"/>
      <c r="F533" s="20"/>
      <c r="G533" s="20"/>
      <c r="H533" s="20"/>
      <c r="I533" s="20"/>
      <c r="K533" s="20"/>
    </row>
    <row r="534" spans="1:11" outlineLevel="1" x14ac:dyDescent="0.25">
      <c r="A534" s="32"/>
      <c r="B534" s="33"/>
      <c r="C534" s="46"/>
      <c r="E534" s="20"/>
      <c r="F534" s="20"/>
      <c r="G534" s="20"/>
      <c r="H534" s="20"/>
      <c r="I534" s="20"/>
      <c r="K534" s="20"/>
    </row>
    <row r="535" spans="1:11" outlineLevel="1" x14ac:dyDescent="0.25">
      <c r="A535" s="32"/>
      <c r="B535" s="33"/>
      <c r="C535" s="46"/>
      <c r="E535" s="20"/>
      <c r="F535" s="20"/>
      <c r="G535" s="20"/>
      <c r="H535" s="20"/>
      <c r="I535" s="20"/>
      <c r="K535" s="20"/>
    </row>
    <row r="536" spans="1:11" outlineLevel="1" x14ac:dyDescent="0.25">
      <c r="A536" s="32"/>
      <c r="B536" s="33"/>
      <c r="C536" s="46"/>
      <c r="E536" s="20"/>
      <c r="F536" s="20"/>
      <c r="G536" s="20"/>
      <c r="H536" s="20"/>
      <c r="I536" s="20"/>
      <c r="K536" s="20"/>
    </row>
    <row r="537" spans="1:11" outlineLevel="1" x14ac:dyDescent="0.25">
      <c r="A537" s="32"/>
      <c r="B537" s="33"/>
      <c r="C537" s="46"/>
      <c r="E537" s="20"/>
      <c r="F537" s="20"/>
      <c r="G537" s="20"/>
      <c r="H537" s="20"/>
      <c r="I537" s="20"/>
      <c r="K537" s="20"/>
    </row>
    <row r="538" spans="1:11" outlineLevel="1" x14ac:dyDescent="0.25">
      <c r="A538" s="32"/>
      <c r="B538" s="33"/>
      <c r="C538" s="46"/>
      <c r="E538" s="20"/>
      <c r="F538" s="20"/>
      <c r="G538" s="20"/>
      <c r="H538" s="20"/>
      <c r="I538" s="20"/>
      <c r="K538" s="20"/>
    </row>
    <row r="539" spans="1:11" outlineLevel="1" x14ac:dyDescent="0.25">
      <c r="A539" s="32"/>
      <c r="B539" s="33"/>
      <c r="C539" s="46"/>
      <c r="E539" s="20"/>
      <c r="F539" s="20"/>
      <c r="G539" s="20"/>
      <c r="H539" s="20"/>
      <c r="I539" s="20"/>
      <c r="K539" s="20"/>
    </row>
    <row r="540" spans="1:11" outlineLevel="1" x14ac:dyDescent="0.25">
      <c r="A540" s="32"/>
      <c r="B540" s="33"/>
      <c r="C540" s="46"/>
      <c r="E540" s="20"/>
      <c r="F540" s="20"/>
      <c r="G540" s="20"/>
      <c r="H540" s="20"/>
      <c r="I540" s="20"/>
      <c r="K540" s="20"/>
    </row>
    <row r="541" spans="1:11" outlineLevel="1" x14ac:dyDescent="0.25">
      <c r="A541" s="32"/>
      <c r="B541" s="33"/>
      <c r="C541" s="46"/>
      <c r="E541" s="20"/>
      <c r="F541" s="20"/>
      <c r="G541" s="20"/>
      <c r="H541" s="20"/>
      <c r="I541" s="20"/>
      <c r="K541" s="20"/>
    </row>
    <row r="542" spans="1:11" outlineLevel="1" x14ac:dyDescent="0.25">
      <c r="A542" s="32"/>
      <c r="B542" s="33"/>
      <c r="C542" s="46"/>
      <c r="E542" s="20"/>
      <c r="F542" s="20"/>
      <c r="G542" s="20"/>
      <c r="H542" s="20"/>
      <c r="I542" s="20"/>
      <c r="K542" s="20"/>
    </row>
    <row r="543" spans="1:11" outlineLevel="1" x14ac:dyDescent="0.25">
      <c r="A543" s="32"/>
      <c r="B543" s="33"/>
      <c r="C543" s="46"/>
      <c r="E543" s="20"/>
      <c r="F543" s="20"/>
      <c r="G543" s="20"/>
      <c r="H543" s="20"/>
      <c r="I543" s="20"/>
      <c r="K543" s="20"/>
    </row>
    <row r="544" spans="1:11" outlineLevel="1" x14ac:dyDescent="0.25">
      <c r="A544" s="32"/>
      <c r="B544" s="33"/>
      <c r="C544" s="46"/>
      <c r="E544" s="20"/>
      <c r="F544" s="20"/>
      <c r="G544" s="20"/>
      <c r="H544" s="20"/>
      <c r="I544" s="20"/>
      <c r="K544" s="20"/>
    </row>
    <row r="545" spans="1:11" outlineLevel="1" x14ac:dyDescent="0.25">
      <c r="A545" s="32"/>
      <c r="B545" s="33"/>
      <c r="C545" s="46"/>
      <c r="E545" s="20"/>
      <c r="F545" s="20"/>
      <c r="G545" s="20"/>
      <c r="H545" s="20"/>
      <c r="I545" s="20"/>
      <c r="K545" s="20"/>
    </row>
    <row r="546" spans="1:11" outlineLevel="1" x14ac:dyDescent="0.25">
      <c r="A546" s="32"/>
      <c r="B546" s="33"/>
      <c r="C546" s="46"/>
      <c r="E546" s="20"/>
      <c r="F546" s="20"/>
      <c r="G546" s="20"/>
      <c r="H546" s="20"/>
      <c r="I546" s="20"/>
      <c r="K546" s="20"/>
    </row>
    <row r="547" spans="1:11" outlineLevel="1" x14ac:dyDescent="0.25">
      <c r="A547" s="32"/>
      <c r="B547" s="33"/>
      <c r="C547" s="46"/>
      <c r="E547" s="20"/>
      <c r="F547" s="20"/>
      <c r="G547" s="20"/>
      <c r="H547" s="20"/>
      <c r="I547" s="20"/>
      <c r="K547" s="20"/>
    </row>
    <row r="548" spans="1:11" outlineLevel="1" x14ac:dyDescent="0.25">
      <c r="A548" s="32"/>
      <c r="B548" s="33"/>
      <c r="C548" s="46"/>
      <c r="E548" s="20"/>
      <c r="F548" s="20"/>
      <c r="G548" s="20"/>
      <c r="H548" s="20"/>
      <c r="I548" s="20"/>
      <c r="K548" s="20"/>
    </row>
    <row r="549" spans="1:11" outlineLevel="1" x14ac:dyDescent="0.25">
      <c r="A549" s="32"/>
      <c r="B549" s="33"/>
      <c r="C549" s="46"/>
      <c r="E549" s="20"/>
      <c r="F549" s="20"/>
      <c r="G549" s="20"/>
      <c r="H549" s="20"/>
      <c r="I549" s="20"/>
      <c r="K549" s="20"/>
    </row>
    <row r="550" spans="1:11" outlineLevel="1" x14ac:dyDescent="0.25">
      <c r="A550" s="32"/>
      <c r="B550" s="33"/>
      <c r="C550" s="46"/>
      <c r="E550" s="20"/>
      <c r="F550" s="20"/>
      <c r="G550" s="20"/>
      <c r="H550" s="20"/>
      <c r="I550" s="20"/>
      <c r="K550" s="20"/>
    </row>
    <row r="551" spans="1:11" outlineLevel="1" x14ac:dyDescent="0.25">
      <c r="A551" s="32"/>
      <c r="B551" s="33"/>
      <c r="C551" s="46"/>
      <c r="E551" s="20"/>
      <c r="F551" s="20"/>
      <c r="G551" s="20"/>
      <c r="H551" s="20"/>
      <c r="I551" s="20"/>
      <c r="K551" s="20"/>
    </row>
    <row r="552" spans="1:11" outlineLevel="1" x14ac:dyDescent="0.25">
      <c r="A552" s="32"/>
      <c r="B552" s="33"/>
      <c r="C552" s="46"/>
      <c r="E552" s="20"/>
      <c r="F552" s="20"/>
      <c r="G552" s="20"/>
      <c r="H552" s="20"/>
      <c r="I552" s="20"/>
      <c r="K552" s="20"/>
    </row>
    <row r="553" spans="1:11" outlineLevel="1" x14ac:dyDescent="0.25">
      <c r="A553" s="32"/>
      <c r="B553" s="33"/>
      <c r="C553" s="46"/>
      <c r="E553" s="20"/>
      <c r="F553" s="20"/>
      <c r="G553" s="20"/>
      <c r="H553" s="20"/>
      <c r="I553" s="20"/>
      <c r="K553" s="20"/>
    </row>
    <row r="554" spans="1:11" outlineLevel="1" x14ac:dyDescent="0.25">
      <c r="A554" s="32"/>
      <c r="B554" s="33"/>
      <c r="C554" s="46"/>
      <c r="E554" s="20"/>
      <c r="F554" s="20"/>
      <c r="G554" s="20"/>
      <c r="H554" s="20"/>
      <c r="I554" s="20"/>
      <c r="K554" s="20"/>
    </row>
    <row r="555" spans="1:11" outlineLevel="1" x14ac:dyDescent="0.25">
      <c r="A555" s="32"/>
      <c r="B555" s="33"/>
      <c r="C555" s="46"/>
      <c r="E555" s="20"/>
      <c r="F555" s="20"/>
      <c r="G555" s="20"/>
      <c r="H555" s="20"/>
      <c r="I555" s="20"/>
      <c r="K555" s="20"/>
    </row>
    <row r="556" spans="1:11" outlineLevel="1" x14ac:dyDescent="0.25">
      <c r="A556" s="32"/>
      <c r="B556" s="33"/>
      <c r="C556" s="46"/>
      <c r="E556" s="20"/>
      <c r="F556" s="20"/>
      <c r="G556" s="20"/>
      <c r="H556" s="20"/>
      <c r="I556" s="20"/>
      <c r="K556" s="20"/>
    </row>
    <row r="557" spans="1:11" outlineLevel="1" x14ac:dyDescent="0.25">
      <c r="A557" s="32"/>
      <c r="B557" s="33"/>
      <c r="C557" s="46"/>
      <c r="E557" s="20"/>
      <c r="F557" s="20"/>
      <c r="G557" s="20"/>
      <c r="H557" s="20"/>
      <c r="I557" s="20"/>
      <c r="K557" s="20"/>
    </row>
    <row r="558" spans="1:11" outlineLevel="1" x14ac:dyDescent="0.25">
      <c r="A558" s="32"/>
      <c r="B558" s="33"/>
      <c r="C558" s="46"/>
      <c r="E558" s="20"/>
      <c r="F558" s="20"/>
      <c r="G558" s="20"/>
      <c r="H558" s="20"/>
      <c r="I558" s="20"/>
      <c r="K558" s="20"/>
    </row>
    <row r="559" spans="1:11" outlineLevel="1" x14ac:dyDescent="0.25">
      <c r="A559" s="32"/>
      <c r="B559" s="33"/>
      <c r="C559" s="46"/>
      <c r="E559" s="20"/>
      <c r="F559" s="20"/>
      <c r="G559" s="20"/>
      <c r="H559" s="20"/>
      <c r="I559" s="20"/>
      <c r="K559" s="20"/>
    </row>
    <row r="560" spans="1:11" outlineLevel="1" x14ac:dyDescent="0.25">
      <c r="A560" s="32"/>
      <c r="B560" s="33"/>
      <c r="C560" s="46"/>
      <c r="E560" s="20"/>
      <c r="F560" s="20"/>
      <c r="G560" s="20"/>
      <c r="H560" s="20"/>
      <c r="I560" s="20"/>
      <c r="K560" s="20"/>
    </row>
    <row r="561" spans="1:11" outlineLevel="1" x14ac:dyDescent="0.25">
      <c r="A561" s="32"/>
      <c r="B561" s="33"/>
      <c r="C561" s="46"/>
      <c r="E561" s="20"/>
      <c r="F561" s="20"/>
      <c r="G561" s="20"/>
      <c r="H561" s="20"/>
      <c r="I561" s="20"/>
      <c r="K561" s="20"/>
    </row>
    <row r="562" spans="1:11" outlineLevel="1" x14ac:dyDescent="0.25">
      <c r="A562" s="32"/>
      <c r="B562" s="33"/>
      <c r="C562" s="46"/>
      <c r="E562" s="20"/>
      <c r="F562" s="20"/>
      <c r="G562" s="20"/>
      <c r="H562" s="20"/>
      <c r="I562" s="20"/>
      <c r="K562" s="20"/>
    </row>
    <row r="563" spans="1:11" outlineLevel="1" x14ac:dyDescent="0.25">
      <c r="A563" s="32"/>
      <c r="B563" s="33"/>
      <c r="C563" s="46"/>
      <c r="E563" s="20"/>
      <c r="F563" s="20"/>
      <c r="G563" s="20"/>
      <c r="H563" s="20"/>
      <c r="I563" s="20"/>
      <c r="K563" s="20"/>
    </row>
    <row r="564" spans="1:11" outlineLevel="1" x14ac:dyDescent="0.25">
      <c r="A564" s="32"/>
      <c r="B564" s="33"/>
      <c r="C564" s="46"/>
      <c r="E564" s="20"/>
      <c r="F564" s="20"/>
      <c r="G564" s="20"/>
      <c r="H564" s="20"/>
      <c r="I564" s="20"/>
      <c r="K564" s="20"/>
    </row>
    <row r="565" spans="1:11" outlineLevel="1" x14ac:dyDescent="0.25">
      <c r="A565" s="32"/>
      <c r="B565" s="33"/>
      <c r="C565" s="46"/>
      <c r="E565" s="20"/>
      <c r="F565" s="20"/>
      <c r="G565" s="20"/>
      <c r="H565" s="20"/>
      <c r="I565" s="20"/>
      <c r="K565" s="20"/>
    </row>
    <row r="566" spans="1:11" outlineLevel="1" x14ac:dyDescent="0.25">
      <c r="A566" s="32"/>
      <c r="B566" s="33"/>
      <c r="C566" s="46"/>
      <c r="E566" s="20"/>
      <c r="F566" s="20"/>
      <c r="G566" s="20"/>
      <c r="H566" s="20"/>
      <c r="I566" s="20"/>
      <c r="K566" s="20"/>
    </row>
    <row r="567" spans="1:11" outlineLevel="1" x14ac:dyDescent="0.25">
      <c r="A567" s="32"/>
      <c r="B567" s="33"/>
      <c r="C567" s="46"/>
      <c r="E567" s="20"/>
      <c r="F567" s="20"/>
      <c r="G567" s="20"/>
      <c r="H567" s="20"/>
      <c r="I567" s="20"/>
      <c r="K567" s="20"/>
    </row>
    <row r="568" spans="1:11" outlineLevel="1" x14ac:dyDescent="0.25">
      <c r="A568" s="32"/>
      <c r="B568" s="33"/>
      <c r="C568" s="46"/>
      <c r="E568" s="20"/>
      <c r="F568" s="20"/>
      <c r="G568" s="20"/>
      <c r="H568" s="20"/>
      <c r="I568" s="20"/>
      <c r="K568" s="20"/>
    </row>
    <row r="569" spans="1:11" outlineLevel="1" x14ac:dyDescent="0.25">
      <c r="A569" s="32"/>
      <c r="B569" s="33"/>
      <c r="C569" s="46"/>
      <c r="E569" s="20"/>
      <c r="F569" s="20"/>
      <c r="G569" s="20"/>
      <c r="H569" s="20"/>
      <c r="I569" s="20"/>
      <c r="K569" s="20"/>
    </row>
    <row r="570" spans="1:11" outlineLevel="1" x14ac:dyDescent="0.25">
      <c r="A570" s="32"/>
      <c r="B570" s="33"/>
      <c r="C570" s="46"/>
      <c r="E570" s="20"/>
      <c r="F570" s="20"/>
      <c r="G570" s="20"/>
      <c r="H570" s="20"/>
      <c r="I570" s="20"/>
      <c r="K570" s="20"/>
    </row>
    <row r="571" spans="1:11" outlineLevel="1" x14ac:dyDescent="0.25">
      <c r="A571" s="32"/>
      <c r="B571" s="33"/>
      <c r="C571" s="46"/>
      <c r="E571" s="20"/>
      <c r="F571" s="20"/>
      <c r="G571" s="20"/>
      <c r="H571" s="20"/>
      <c r="I571" s="20"/>
      <c r="K571" s="20"/>
    </row>
    <row r="572" spans="1:11" outlineLevel="1" x14ac:dyDescent="0.25">
      <c r="A572" s="32"/>
      <c r="B572" s="33"/>
      <c r="C572" s="46"/>
      <c r="E572" s="20"/>
      <c r="F572" s="20"/>
      <c r="G572" s="20"/>
      <c r="H572" s="20"/>
      <c r="I572" s="20"/>
      <c r="K572" s="20"/>
    </row>
    <row r="573" spans="1:11" outlineLevel="1" x14ac:dyDescent="0.25">
      <c r="A573" s="32"/>
      <c r="B573" s="33"/>
      <c r="C573" s="46"/>
      <c r="E573" s="20"/>
      <c r="F573" s="20"/>
      <c r="G573" s="20"/>
      <c r="H573" s="20"/>
      <c r="I573" s="20"/>
      <c r="K573" s="20"/>
    </row>
    <row r="574" spans="1:11" outlineLevel="1" x14ac:dyDescent="0.25">
      <c r="A574" s="32"/>
      <c r="B574" s="33"/>
      <c r="C574" s="46"/>
      <c r="E574" s="20"/>
      <c r="F574" s="20"/>
      <c r="G574" s="20"/>
      <c r="H574" s="20"/>
      <c r="I574" s="20"/>
      <c r="K574" s="20"/>
    </row>
    <row r="575" spans="1:11" outlineLevel="1" x14ac:dyDescent="0.25">
      <c r="A575" s="32"/>
      <c r="B575" s="33"/>
      <c r="C575" s="46"/>
      <c r="E575" s="20"/>
      <c r="F575" s="20"/>
      <c r="G575" s="20"/>
      <c r="H575" s="20"/>
      <c r="I575" s="20"/>
      <c r="K575" s="20"/>
    </row>
    <row r="576" spans="1:11" outlineLevel="1" x14ac:dyDescent="0.25">
      <c r="A576" s="32"/>
      <c r="B576" s="33"/>
      <c r="C576" s="46"/>
      <c r="E576" s="20"/>
      <c r="F576" s="20"/>
      <c r="G576" s="20"/>
      <c r="H576" s="20"/>
      <c r="I576" s="20"/>
      <c r="K576" s="20"/>
    </row>
    <row r="577" spans="1:11" outlineLevel="1" x14ac:dyDescent="0.25">
      <c r="A577" s="32"/>
      <c r="B577" s="33"/>
      <c r="C577" s="46"/>
      <c r="E577" s="20"/>
      <c r="F577" s="20"/>
      <c r="G577" s="20"/>
      <c r="H577" s="20"/>
      <c r="I577" s="20"/>
      <c r="K577" s="20"/>
    </row>
    <row r="578" spans="1:11" outlineLevel="1" x14ac:dyDescent="0.25">
      <c r="A578" s="32"/>
      <c r="B578" s="33"/>
      <c r="C578" s="46"/>
      <c r="E578" s="20"/>
      <c r="F578" s="20"/>
      <c r="G578" s="20"/>
      <c r="H578" s="20"/>
      <c r="I578" s="20"/>
      <c r="K578" s="20"/>
    </row>
    <row r="579" spans="1:11" outlineLevel="1" x14ac:dyDescent="0.25">
      <c r="A579" s="32"/>
      <c r="B579" s="33"/>
      <c r="C579" s="46"/>
      <c r="E579" s="20"/>
      <c r="F579" s="20"/>
      <c r="G579" s="20"/>
      <c r="H579" s="20"/>
      <c r="I579" s="20"/>
      <c r="K579" s="20"/>
    </row>
    <row r="580" spans="1:11" outlineLevel="1" x14ac:dyDescent="0.25">
      <c r="A580" s="32"/>
      <c r="B580" s="33"/>
      <c r="C580" s="46"/>
      <c r="E580" s="20"/>
      <c r="F580" s="20"/>
      <c r="G580" s="20"/>
      <c r="H580" s="20"/>
      <c r="I580" s="20"/>
      <c r="K580" s="20"/>
    </row>
    <row r="581" spans="1:11" outlineLevel="1" x14ac:dyDescent="0.25">
      <c r="A581" s="32"/>
      <c r="B581" s="33"/>
      <c r="C581" s="46"/>
      <c r="E581" s="20"/>
      <c r="F581" s="20"/>
      <c r="G581" s="20"/>
      <c r="H581" s="20"/>
      <c r="I581" s="20"/>
      <c r="K581" s="20"/>
    </row>
    <row r="582" spans="1:11" outlineLevel="1" x14ac:dyDescent="0.25">
      <c r="A582" s="32"/>
      <c r="B582" s="33"/>
      <c r="C582" s="46"/>
      <c r="E582" s="20"/>
      <c r="F582" s="20"/>
      <c r="G582" s="20"/>
      <c r="H582" s="20"/>
      <c r="I582" s="20"/>
      <c r="K582" s="20"/>
    </row>
    <row r="583" spans="1:11" outlineLevel="1" x14ac:dyDescent="0.25">
      <c r="A583" s="32"/>
      <c r="B583" s="33"/>
      <c r="C583" s="46"/>
      <c r="E583" s="20"/>
      <c r="F583" s="20"/>
      <c r="G583" s="20"/>
      <c r="H583" s="20"/>
      <c r="I583" s="20"/>
      <c r="K583" s="20"/>
    </row>
    <row r="584" spans="1:11" outlineLevel="1" x14ac:dyDescent="0.25">
      <c r="A584" s="32"/>
      <c r="B584" s="33"/>
      <c r="C584" s="46"/>
      <c r="E584" s="20"/>
      <c r="F584" s="20"/>
      <c r="G584" s="20"/>
      <c r="H584" s="20"/>
      <c r="I584" s="20"/>
      <c r="K584" s="20"/>
    </row>
    <row r="585" spans="1:11" outlineLevel="1" x14ac:dyDescent="0.25">
      <c r="A585" s="32"/>
      <c r="B585" s="33"/>
      <c r="C585" s="46"/>
      <c r="E585" s="20"/>
      <c r="F585" s="20"/>
      <c r="G585" s="20"/>
      <c r="H585" s="20"/>
      <c r="I585" s="20"/>
      <c r="K585" s="20"/>
    </row>
    <row r="586" spans="1:11" outlineLevel="1" x14ac:dyDescent="0.25">
      <c r="A586" s="32"/>
      <c r="B586" s="33"/>
      <c r="C586" s="46"/>
      <c r="E586" s="20"/>
      <c r="F586" s="20"/>
      <c r="G586" s="20"/>
      <c r="H586" s="20"/>
      <c r="I586" s="20"/>
      <c r="K586" s="20"/>
    </row>
    <row r="587" spans="1:11" outlineLevel="1" x14ac:dyDescent="0.25">
      <c r="A587" s="32"/>
      <c r="B587" s="33"/>
      <c r="C587" s="46"/>
      <c r="E587" s="20"/>
      <c r="F587" s="20"/>
      <c r="G587" s="20"/>
      <c r="H587" s="20"/>
      <c r="I587" s="20"/>
      <c r="K587" s="20"/>
    </row>
    <row r="588" spans="1:11" outlineLevel="1" x14ac:dyDescent="0.25">
      <c r="A588" s="32"/>
      <c r="B588" s="33"/>
      <c r="C588" s="46"/>
      <c r="E588" s="20"/>
      <c r="F588" s="20"/>
      <c r="G588" s="20"/>
      <c r="H588" s="20"/>
      <c r="I588" s="20"/>
      <c r="K588" s="20"/>
    </row>
    <row r="589" spans="1:11" outlineLevel="1" x14ac:dyDescent="0.25">
      <c r="A589" s="32"/>
      <c r="B589" s="33"/>
      <c r="C589" s="46"/>
      <c r="E589" s="20"/>
      <c r="F589" s="20"/>
      <c r="G589" s="20"/>
      <c r="H589" s="20"/>
      <c r="I589" s="20"/>
      <c r="K589" s="20"/>
    </row>
    <row r="590" spans="1:11" outlineLevel="1" x14ac:dyDescent="0.25">
      <c r="A590" s="32"/>
      <c r="B590" s="33"/>
      <c r="C590" s="46"/>
      <c r="E590" s="20"/>
      <c r="F590" s="20"/>
      <c r="G590" s="20"/>
      <c r="H590" s="20"/>
      <c r="I590" s="20"/>
      <c r="K590" s="20"/>
    </row>
    <row r="591" spans="1:11" outlineLevel="1" x14ac:dyDescent="0.25">
      <c r="A591" s="32"/>
      <c r="B591" s="33"/>
      <c r="C591" s="46"/>
      <c r="E591" s="20"/>
      <c r="F591" s="20"/>
      <c r="G591" s="20"/>
      <c r="H591" s="20"/>
      <c r="I591" s="20"/>
      <c r="K591" s="20"/>
    </row>
    <row r="592" spans="1:11" outlineLevel="1" x14ac:dyDescent="0.25">
      <c r="A592" s="32"/>
      <c r="B592" s="33"/>
      <c r="C592" s="46"/>
      <c r="E592" s="20"/>
      <c r="F592" s="20"/>
      <c r="G592" s="20"/>
      <c r="H592" s="20"/>
      <c r="I592" s="20"/>
      <c r="K592" s="20"/>
    </row>
    <row r="593" spans="1:11" outlineLevel="1" x14ac:dyDescent="0.25">
      <c r="A593" s="32"/>
      <c r="B593" s="33"/>
      <c r="C593" s="46"/>
      <c r="E593" s="20"/>
      <c r="F593" s="20"/>
      <c r="G593" s="20"/>
      <c r="H593" s="20"/>
      <c r="I593" s="20"/>
      <c r="K593" s="20"/>
    </row>
    <row r="594" spans="1:11" outlineLevel="1" x14ac:dyDescent="0.25">
      <c r="A594" s="32"/>
      <c r="B594" s="33"/>
      <c r="C594" s="46"/>
      <c r="E594" s="20"/>
      <c r="F594" s="20"/>
      <c r="G594" s="20"/>
      <c r="H594" s="20"/>
      <c r="I594" s="20"/>
      <c r="K594" s="20"/>
    </row>
    <row r="595" spans="1:11" outlineLevel="1" x14ac:dyDescent="0.25">
      <c r="A595" s="32"/>
      <c r="B595" s="33"/>
      <c r="C595" s="46"/>
      <c r="E595" s="20"/>
      <c r="F595" s="20"/>
      <c r="G595" s="20"/>
      <c r="H595" s="20"/>
      <c r="I595" s="20"/>
      <c r="K595" s="20"/>
    </row>
    <row r="596" spans="1:11" outlineLevel="1" x14ac:dyDescent="0.25">
      <c r="A596" s="32"/>
      <c r="B596" s="33"/>
      <c r="C596" s="46"/>
      <c r="E596" s="20"/>
      <c r="F596" s="20"/>
      <c r="G596" s="20"/>
      <c r="H596" s="20"/>
      <c r="I596" s="20"/>
      <c r="K596" s="20"/>
    </row>
    <row r="597" spans="1:11" outlineLevel="1" x14ac:dyDescent="0.25">
      <c r="A597" s="32"/>
      <c r="B597" s="33"/>
      <c r="C597" s="46"/>
      <c r="E597" s="20"/>
      <c r="F597" s="20"/>
      <c r="G597" s="20"/>
      <c r="H597" s="20"/>
      <c r="I597" s="20"/>
      <c r="K597" s="20"/>
    </row>
    <row r="598" spans="1:11" outlineLevel="1" x14ac:dyDescent="0.25">
      <c r="A598" s="32"/>
      <c r="B598" s="33"/>
      <c r="C598" s="46"/>
      <c r="E598" s="20"/>
      <c r="F598" s="20"/>
      <c r="G598" s="20"/>
      <c r="H598" s="20"/>
      <c r="I598" s="20"/>
      <c r="K598" s="20"/>
    </row>
    <row r="599" spans="1:11" outlineLevel="1" x14ac:dyDescent="0.25">
      <c r="A599" s="32"/>
      <c r="B599" s="33"/>
      <c r="C599" s="46"/>
      <c r="E599" s="20"/>
      <c r="F599" s="20"/>
      <c r="G599" s="20"/>
      <c r="H599" s="20"/>
      <c r="I599" s="20"/>
      <c r="K599" s="20"/>
    </row>
    <row r="600" spans="1:11" outlineLevel="1" x14ac:dyDescent="0.25">
      <c r="A600" s="32"/>
      <c r="B600" s="33"/>
      <c r="C600" s="46"/>
      <c r="E600" s="20"/>
      <c r="F600" s="20"/>
      <c r="G600" s="20"/>
      <c r="H600" s="20"/>
      <c r="I600" s="20"/>
      <c r="K600" s="20"/>
    </row>
    <row r="601" spans="1:11" outlineLevel="1" x14ac:dyDescent="0.25">
      <c r="A601" s="32"/>
      <c r="B601" s="33"/>
      <c r="C601" s="46"/>
      <c r="E601" s="20"/>
      <c r="F601" s="20"/>
      <c r="G601" s="20"/>
      <c r="H601" s="20"/>
      <c r="I601" s="20"/>
      <c r="K601" s="20"/>
    </row>
    <row r="602" spans="1:11" outlineLevel="1" x14ac:dyDescent="0.25">
      <c r="A602" s="32"/>
      <c r="B602" s="33"/>
      <c r="C602" s="46"/>
      <c r="E602" s="20"/>
      <c r="F602" s="20"/>
      <c r="G602" s="20"/>
      <c r="H602" s="20"/>
      <c r="I602" s="20"/>
      <c r="K602" s="20"/>
    </row>
    <row r="603" spans="1:11" outlineLevel="1" x14ac:dyDescent="0.25">
      <c r="A603" s="32"/>
      <c r="B603" s="33"/>
      <c r="C603" s="46"/>
      <c r="E603" s="20"/>
      <c r="F603" s="20"/>
      <c r="G603" s="20"/>
      <c r="H603" s="20"/>
      <c r="I603" s="20"/>
      <c r="K603" s="20"/>
    </row>
    <row r="604" spans="1:11" outlineLevel="1" x14ac:dyDescent="0.25">
      <c r="A604" s="32"/>
      <c r="B604" s="33"/>
      <c r="C604" s="46"/>
      <c r="E604" s="20"/>
      <c r="F604" s="20"/>
      <c r="G604" s="20"/>
      <c r="H604" s="20"/>
      <c r="I604" s="20"/>
      <c r="K604" s="20"/>
    </row>
    <row r="605" spans="1:11" outlineLevel="1" x14ac:dyDescent="0.25">
      <c r="A605" s="32"/>
      <c r="B605" s="33"/>
      <c r="C605" s="46"/>
      <c r="E605" s="20"/>
      <c r="F605" s="20"/>
      <c r="G605" s="20"/>
      <c r="H605" s="20"/>
      <c r="I605" s="20"/>
      <c r="K605" s="20"/>
    </row>
    <row r="606" spans="1:11" outlineLevel="1" x14ac:dyDescent="0.25">
      <c r="A606" s="32"/>
      <c r="B606" s="33"/>
      <c r="C606" s="46"/>
      <c r="E606" s="20"/>
      <c r="F606" s="20"/>
      <c r="G606" s="20"/>
      <c r="H606" s="20"/>
      <c r="I606" s="20"/>
      <c r="K606" s="20"/>
    </row>
    <row r="607" spans="1:11" outlineLevel="1" x14ac:dyDescent="0.25">
      <c r="A607" s="32"/>
      <c r="B607" s="33"/>
      <c r="C607" s="46"/>
      <c r="E607" s="20"/>
      <c r="F607" s="20"/>
      <c r="G607" s="20"/>
      <c r="H607" s="20"/>
      <c r="I607" s="20"/>
      <c r="K607" s="20"/>
    </row>
    <row r="608" spans="1:11" outlineLevel="1" x14ac:dyDescent="0.25">
      <c r="A608" s="32"/>
      <c r="B608" s="33"/>
      <c r="C608" s="46"/>
      <c r="E608" s="20"/>
      <c r="F608" s="20"/>
      <c r="G608" s="20"/>
      <c r="H608" s="20"/>
      <c r="I608" s="20"/>
      <c r="K608" s="20"/>
    </row>
    <row r="609" spans="1:11" outlineLevel="1" x14ac:dyDescent="0.25">
      <c r="A609" s="32"/>
      <c r="B609" s="33"/>
      <c r="C609" s="46"/>
      <c r="E609" s="20"/>
      <c r="F609" s="20"/>
      <c r="G609" s="20"/>
      <c r="H609" s="20"/>
      <c r="I609" s="20"/>
      <c r="K609" s="20"/>
    </row>
    <row r="610" spans="1:11" outlineLevel="1" x14ac:dyDescent="0.25">
      <c r="A610" s="32"/>
      <c r="B610" s="33"/>
      <c r="C610" s="46"/>
      <c r="E610" s="20"/>
      <c r="F610" s="20"/>
      <c r="G610" s="20"/>
      <c r="H610" s="20"/>
      <c r="I610" s="20"/>
      <c r="K610" s="20"/>
    </row>
    <row r="611" spans="1:11" outlineLevel="1" x14ac:dyDescent="0.25">
      <c r="A611" s="32"/>
      <c r="B611" s="33"/>
      <c r="C611" s="46"/>
      <c r="E611" s="20"/>
      <c r="F611" s="20"/>
      <c r="G611" s="20"/>
      <c r="H611" s="20"/>
      <c r="I611" s="20"/>
      <c r="K611" s="20"/>
    </row>
    <row r="612" spans="1:11" outlineLevel="1" x14ac:dyDescent="0.25">
      <c r="A612" s="32"/>
      <c r="B612" s="33"/>
      <c r="C612" s="46"/>
      <c r="E612" s="20"/>
      <c r="F612" s="20"/>
      <c r="G612" s="20"/>
      <c r="H612" s="20"/>
      <c r="I612" s="20"/>
      <c r="K612" s="20"/>
    </row>
    <row r="613" spans="1:11" outlineLevel="1" x14ac:dyDescent="0.25">
      <c r="A613" s="32"/>
      <c r="B613" s="33"/>
      <c r="C613" s="46"/>
      <c r="E613" s="20"/>
      <c r="F613" s="20"/>
      <c r="G613" s="20"/>
      <c r="H613" s="20"/>
      <c r="I613" s="20"/>
      <c r="K613" s="20"/>
    </row>
    <row r="614" spans="1:11" outlineLevel="1" x14ac:dyDescent="0.25">
      <c r="A614" s="32"/>
      <c r="B614" s="33"/>
      <c r="C614" s="46"/>
      <c r="E614" s="20"/>
      <c r="F614" s="20"/>
      <c r="G614" s="20"/>
      <c r="H614" s="20"/>
      <c r="I614" s="20"/>
      <c r="K614" s="20"/>
    </row>
    <row r="615" spans="1:11" outlineLevel="1" x14ac:dyDescent="0.25">
      <c r="A615" s="32"/>
      <c r="B615" s="33"/>
      <c r="C615" s="46"/>
      <c r="E615" s="20"/>
      <c r="F615" s="20"/>
      <c r="G615" s="20"/>
      <c r="H615" s="20"/>
      <c r="I615" s="20"/>
      <c r="K615" s="20"/>
    </row>
    <row r="616" spans="1:11" outlineLevel="1" x14ac:dyDescent="0.25">
      <c r="A616" s="32"/>
      <c r="B616" s="33"/>
      <c r="C616" s="46"/>
      <c r="E616" s="20"/>
      <c r="F616" s="20"/>
      <c r="G616" s="20"/>
      <c r="H616" s="20"/>
      <c r="I616" s="20"/>
      <c r="K616" s="20"/>
    </row>
    <row r="617" spans="1:11" outlineLevel="1" x14ac:dyDescent="0.25">
      <c r="A617" s="32"/>
      <c r="B617" s="33"/>
      <c r="C617" s="46"/>
      <c r="E617" s="20"/>
      <c r="F617" s="20"/>
      <c r="G617" s="20"/>
      <c r="H617" s="20"/>
      <c r="I617" s="20"/>
      <c r="K617" s="20"/>
    </row>
    <row r="618" spans="1:11" outlineLevel="1" x14ac:dyDescent="0.25">
      <c r="A618" s="32"/>
      <c r="B618" s="33"/>
      <c r="C618" s="46"/>
      <c r="E618" s="20"/>
      <c r="F618" s="20"/>
      <c r="G618" s="20"/>
      <c r="H618" s="20"/>
      <c r="I618" s="20"/>
      <c r="K618" s="20"/>
    </row>
    <row r="619" spans="1:11" outlineLevel="1" x14ac:dyDescent="0.25">
      <c r="A619" s="32"/>
      <c r="B619" s="33"/>
      <c r="C619" s="46"/>
      <c r="E619" s="20"/>
      <c r="F619" s="20"/>
      <c r="G619" s="20"/>
      <c r="H619" s="20"/>
      <c r="I619" s="20"/>
      <c r="K619" s="20"/>
    </row>
    <row r="620" spans="1:11" outlineLevel="1" x14ac:dyDescent="0.25">
      <c r="A620" s="32"/>
      <c r="B620" s="33"/>
      <c r="C620" s="46"/>
      <c r="E620" s="20"/>
      <c r="F620" s="20"/>
      <c r="G620" s="20"/>
      <c r="H620" s="20"/>
      <c r="I620" s="20"/>
      <c r="K620" s="20"/>
    </row>
    <row r="621" spans="1:11" outlineLevel="1" x14ac:dyDescent="0.25">
      <c r="A621" s="32"/>
      <c r="B621" s="33"/>
      <c r="C621" s="46"/>
      <c r="E621" s="20"/>
      <c r="F621" s="20"/>
      <c r="G621" s="20"/>
      <c r="H621" s="20"/>
      <c r="I621" s="20"/>
      <c r="K621" s="20"/>
    </row>
    <row r="622" spans="1:11" outlineLevel="1" x14ac:dyDescent="0.25">
      <c r="A622" s="32"/>
      <c r="B622" s="33"/>
      <c r="C622" s="46"/>
      <c r="E622" s="20"/>
      <c r="F622" s="20"/>
      <c r="G622" s="20"/>
      <c r="H622" s="20"/>
      <c r="I622" s="20"/>
      <c r="K622" s="20"/>
    </row>
    <row r="623" spans="1:11" outlineLevel="1" x14ac:dyDescent="0.25">
      <c r="A623" s="32"/>
      <c r="B623" s="33"/>
      <c r="C623" s="46"/>
      <c r="E623" s="20"/>
      <c r="F623" s="20"/>
      <c r="G623" s="20"/>
      <c r="H623" s="20"/>
      <c r="I623" s="20"/>
      <c r="K623" s="20"/>
    </row>
    <row r="624" spans="1:11" outlineLevel="1" x14ac:dyDescent="0.25">
      <c r="A624" s="32"/>
      <c r="B624" s="33"/>
      <c r="C624" s="46"/>
      <c r="E624" s="20"/>
      <c r="F624" s="20"/>
      <c r="G624" s="20"/>
      <c r="H624" s="20"/>
      <c r="I624" s="20"/>
      <c r="K624" s="20"/>
    </row>
    <row r="625" spans="1:11" outlineLevel="1" x14ac:dyDescent="0.25">
      <c r="A625" s="32"/>
      <c r="B625" s="33"/>
      <c r="C625" s="46"/>
      <c r="E625" s="20"/>
      <c r="F625" s="20"/>
      <c r="G625" s="20"/>
      <c r="H625" s="20"/>
      <c r="I625" s="20"/>
      <c r="K625" s="20"/>
    </row>
    <row r="626" spans="1:11" outlineLevel="1" x14ac:dyDescent="0.25">
      <c r="A626" s="32"/>
      <c r="B626" s="33"/>
      <c r="C626" s="46"/>
      <c r="E626" s="20"/>
      <c r="F626" s="20"/>
      <c r="G626" s="20"/>
      <c r="H626" s="20"/>
      <c r="I626" s="20"/>
      <c r="K626" s="20"/>
    </row>
    <row r="627" spans="1:11" outlineLevel="1" x14ac:dyDescent="0.25">
      <c r="A627" s="32"/>
      <c r="B627" s="33"/>
      <c r="C627" s="46"/>
      <c r="E627" s="20"/>
      <c r="F627" s="20"/>
      <c r="G627" s="20"/>
      <c r="H627" s="20"/>
      <c r="I627" s="20"/>
      <c r="K627" s="20"/>
    </row>
    <row r="628" spans="1:11" outlineLevel="1" x14ac:dyDescent="0.25">
      <c r="A628" s="32"/>
      <c r="B628" s="33"/>
      <c r="C628" s="46"/>
      <c r="E628" s="20"/>
      <c r="F628" s="20"/>
      <c r="G628" s="20"/>
      <c r="H628" s="20"/>
      <c r="I628" s="20"/>
      <c r="K628" s="20"/>
    </row>
    <row r="629" spans="1:11" outlineLevel="1" x14ac:dyDescent="0.25">
      <c r="A629" s="32"/>
      <c r="B629" s="33"/>
      <c r="C629" s="46"/>
      <c r="E629" s="20"/>
      <c r="F629" s="20"/>
      <c r="G629" s="20"/>
      <c r="H629" s="20"/>
      <c r="I629" s="20"/>
      <c r="K629" s="20"/>
    </row>
    <row r="630" spans="1:11" outlineLevel="1" x14ac:dyDescent="0.25">
      <c r="A630" s="32"/>
      <c r="B630" s="33"/>
      <c r="C630" s="46"/>
      <c r="E630" s="20"/>
      <c r="F630" s="20"/>
      <c r="G630" s="20"/>
      <c r="H630" s="20"/>
      <c r="I630" s="20"/>
      <c r="K630" s="20"/>
    </row>
    <row r="631" spans="1:11" outlineLevel="1" x14ac:dyDescent="0.25">
      <c r="A631" s="32"/>
      <c r="B631" s="33"/>
      <c r="C631" s="46"/>
      <c r="E631" s="20"/>
      <c r="F631" s="20"/>
      <c r="G631" s="20"/>
      <c r="H631" s="20"/>
      <c r="I631" s="20"/>
      <c r="K631" s="20"/>
    </row>
    <row r="632" spans="1:11" outlineLevel="1" x14ac:dyDescent="0.25">
      <c r="A632" s="32"/>
      <c r="B632" s="33"/>
      <c r="C632" s="46"/>
      <c r="E632" s="20"/>
      <c r="F632" s="20"/>
      <c r="G632" s="20"/>
      <c r="H632" s="20"/>
      <c r="I632" s="20"/>
      <c r="K632" s="20"/>
    </row>
    <row r="633" spans="1:11" outlineLevel="1" x14ac:dyDescent="0.25">
      <c r="A633" s="32"/>
      <c r="B633" s="33"/>
      <c r="C633" s="46"/>
      <c r="E633" s="20"/>
      <c r="F633" s="20"/>
      <c r="G633" s="20"/>
      <c r="H633" s="20"/>
      <c r="I633" s="20"/>
      <c r="K633" s="20"/>
    </row>
    <row r="634" spans="1:11" outlineLevel="1" x14ac:dyDescent="0.25">
      <c r="A634" s="32"/>
      <c r="B634" s="33"/>
      <c r="C634" s="46"/>
      <c r="E634" s="20"/>
      <c r="F634" s="20"/>
      <c r="G634" s="20"/>
      <c r="H634" s="20"/>
      <c r="I634" s="20"/>
      <c r="K634" s="20"/>
    </row>
    <row r="635" spans="1:11" outlineLevel="1" x14ac:dyDescent="0.25">
      <c r="A635" s="32"/>
      <c r="B635" s="33"/>
      <c r="C635" s="46"/>
      <c r="E635" s="20"/>
      <c r="F635" s="20"/>
      <c r="G635" s="20"/>
      <c r="H635" s="20"/>
      <c r="I635" s="20"/>
      <c r="K635" s="20"/>
    </row>
    <row r="636" spans="1:11" outlineLevel="1" x14ac:dyDescent="0.25">
      <c r="A636" s="32"/>
      <c r="B636" s="33"/>
      <c r="C636" s="46"/>
      <c r="E636" s="20"/>
      <c r="F636" s="20"/>
      <c r="G636" s="20"/>
      <c r="H636" s="20"/>
      <c r="I636" s="20"/>
      <c r="K636" s="20"/>
    </row>
    <row r="637" spans="1:11" outlineLevel="1" x14ac:dyDescent="0.25">
      <c r="A637" s="32"/>
      <c r="B637" s="33"/>
      <c r="C637" s="46"/>
      <c r="E637" s="20"/>
      <c r="F637" s="20"/>
      <c r="G637" s="20"/>
      <c r="H637" s="20"/>
      <c r="I637" s="20"/>
      <c r="K637" s="20"/>
    </row>
    <row r="638" spans="1:11" outlineLevel="1" x14ac:dyDescent="0.25">
      <c r="A638" s="32"/>
      <c r="B638" s="33"/>
      <c r="C638" s="46"/>
      <c r="E638" s="20"/>
      <c r="F638" s="20"/>
      <c r="G638" s="20"/>
      <c r="H638" s="20"/>
      <c r="I638" s="20"/>
      <c r="K638" s="20"/>
    </row>
    <row r="639" spans="1:11" outlineLevel="1" x14ac:dyDescent="0.25">
      <c r="A639" s="32"/>
      <c r="B639" s="33"/>
      <c r="C639" s="46"/>
      <c r="E639" s="20"/>
      <c r="F639" s="20"/>
      <c r="G639" s="20"/>
      <c r="H639" s="20"/>
      <c r="I639" s="20"/>
      <c r="K639" s="20"/>
    </row>
    <row r="640" spans="1:11" outlineLevel="1" x14ac:dyDescent="0.25">
      <c r="A640" s="32"/>
      <c r="B640" s="33"/>
      <c r="C640" s="46"/>
      <c r="E640" s="20"/>
      <c r="F640" s="20"/>
      <c r="G640" s="20"/>
      <c r="H640" s="20"/>
      <c r="I640" s="20"/>
      <c r="K640" s="20"/>
    </row>
    <row r="641" spans="1:11" outlineLevel="1" x14ac:dyDescent="0.25">
      <c r="A641" s="32"/>
      <c r="B641" s="33"/>
      <c r="C641" s="46"/>
      <c r="E641" s="20"/>
      <c r="F641" s="20"/>
      <c r="G641" s="20"/>
      <c r="H641" s="20"/>
      <c r="I641" s="20"/>
      <c r="K641" s="20"/>
    </row>
    <row r="642" spans="1:11" outlineLevel="1" x14ac:dyDescent="0.25">
      <c r="A642" s="32"/>
      <c r="B642" s="33"/>
      <c r="C642" s="46"/>
      <c r="E642" s="20"/>
      <c r="F642" s="20"/>
      <c r="G642" s="20"/>
      <c r="H642" s="20"/>
      <c r="I642" s="20"/>
      <c r="K642" s="20"/>
    </row>
    <row r="643" spans="1:11" outlineLevel="1" x14ac:dyDescent="0.25">
      <c r="A643" s="32"/>
      <c r="B643" s="33"/>
      <c r="C643" s="46"/>
      <c r="E643" s="20"/>
      <c r="F643" s="20"/>
      <c r="G643" s="20"/>
      <c r="H643" s="20"/>
      <c r="I643" s="20"/>
      <c r="K643" s="20"/>
    </row>
    <row r="644" spans="1:11" outlineLevel="1" x14ac:dyDescent="0.25">
      <c r="A644" s="32"/>
      <c r="B644" s="33"/>
      <c r="C644" s="46"/>
      <c r="E644" s="20"/>
      <c r="F644" s="20"/>
      <c r="G644" s="20"/>
      <c r="H644" s="20"/>
      <c r="I644" s="20"/>
      <c r="K644" s="20"/>
    </row>
    <row r="645" spans="1:11" outlineLevel="1" x14ac:dyDescent="0.25">
      <c r="A645" s="32"/>
      <c r="B645" s="33"/>
      <c r="C645" s="46"/>
      <c r="E645" s="20"/>
      <c r="F645" s="20"/>
      <c r="G645" s="20"/>
      <c r="H645" s="20"/>
      <c r="I645" s="20"/>
      <c r="K645" s="20"/>
    </row>
    <row r="646" spans="1:11" outlineLevel="1" x14ac:dyDescent="0.25">
      <c r="A646" s="32"/>
      <c r="B646" s="33"/>
      <c r="C646" s="46"/>
      <c r="E646" s="20"/>
      <c r="F646" s="20"/>
      <c r="G646" s="20"/>
      <c r="H646" s="20"/>
      <c r="I646" s="20"/>
      <c r="K646" s="20"/>
    </row>
    <row r="647" spans="1:11" outlineLevel="1" x14ac:dyDescent="0.25">
      <c r="A647" s="32"/>
      <c r="B647" s="33"/>
      <c r="C647" s="46"/>
      <c r="E647" s="20"/>
      <c r="F647" s="20"/>
      <c r="G647" s="20"/>
      <c r="H647" s="20"/>
      <c r="I647" s="20"/>
      <c r="K647" s="20"/>
    </row>
    <row r="648" spans="1:11" outlineLevel="1" x14ac:dyDescent="0.25">
      <c r="A648" s="32"/>
      <c r="B648" s="33"/>
      <c r="C648" s="46"/>
      <c r="E648" s="20"/>
      <c r="F648" s="20"/>
      <c r="G648" s="20"/>
      <c r="H648" s="20"/>
      <c r="I648" s="20"/>
      <c r="K648" s="20"/>
    </row>
    <row r="649" spans="1:11" outlineLevel="1" x14ac:dyDescent="0.25">
      <c r="A649" s="32"/>
      <c r="B649" s="33"/>
      <c r="C649" s="46"/>
      <c r="E649" s="20"/>
      <c r="F649" s="20"/>
      <c r="G649" s="20"/>
      <c r="H649" s="20"/>
      <c r="I649" s="20"/>
      <c r="K649" s="20"/>
    </row>
    <row r="650" spans="1:11" outlineLevel="1" x14ac:dyDescent="0.25">
      <c r="A650" s="32"/>
      <c r="B650" s="33"/>
      <c r="C650" s="46"/>
      <c r="E650" s="20"/>
      <c r="F650" s="20"/>
      <c r="G650" s="20"/>
      <c r="H650" s="20"/>
      <c r="I650" s="20"/>
      <c r="K650" s="20"/>
    </row>
    <row r="651" spans="1:11" outlineLevel="1" x14ac:dyDescent="0.25">
      <c r="A651" s="32"/>
      <c r="B651" s="33"/>
      <c r="C651" s="46"/>
      <c r="E651" s="20"/>
      <c r="F651" s="20"/>
      <c r="G651" s="20"/>
      <c r="H651" s="20"/>
      <c r="I651" s="20"/>
      <c r="K651" s="20"/>
    </row>
    <row r="652" spans="1:11" outlineLevel="1" x14ac:dyDescent="0.25">
      <c r="A652" s="32"/>
      <c r="B652" s="33"/>
      <c r="C652" s="46"/>
      <c r="E652" s="20"/>
      <c r="F652" s="20"/>
      <c r="G652" s="20"/>
      <c r="H652" s="20"/>
      <c r="I652" s="20"/>
      <c r="K652" s="20"/>
    </row>
    <row r="653" spans="1:11" outlineLevel="1" x14ac:dyDescent="0.25">
      <c r="A653" s="32"/>
      <c r="B653" s="33"/>
      <c r="C653" s="46"/>
      <c r="E653" s="20"/>
      <c r="F653" s="20"/>
      <c r="G653" s="20"/>
      <c r="H653" s="20"/>
      <c r="I653" s="20"/>
      <c r="K653" s="20"/>
    </row>
    <row r="654" spans="1:11" outlineLevel="1" x14ac:dyDescent="0.25">
      <c r="A654" s="32"/>
      <c r="B654" s="33"/>
      <c r="C654" s="46"/>
      <c r="E654" s="20"/>
      <c r="F654" s="20"/>
      <c r="G654" s="20"/>
      <c r="H654" s="20"/>
      <c r="I654" s="20"/>
      <c r="K654" s="20"/>
    </row>
    <row r="655" spans="1:11" outlineLevel="1" x14ac:dyDescent="0.25">
      <c r="A655" s="32"/>
      <c r="B655" s="33"/>
      <c r="C655" s="46"/>
      <c r="E655" s="20"/>
      <c r="F655" s="20"/>
      <c r="G655" s="20"/>
      <c r="H655" s="20"/>
      <c r="I655" s="20"/>
      <c r="K655" s="20"/>
    </row>
    <row r="656" spans="1:11" outlineLevel="1" x14ac:dyDescent="0.25">
      <c r="A656" s="32"/>
      <c r="B656" s="33"/>
      <c r="C656" s="46"/>
      <c r="E656" s="20"/>
      <c r="F656" s="20"/>
      <c r="G656" s="20"/>
      <c r="H656" s="20"/>
      <c r="I656" s="20"/>
      <c r="K656" s="20"/>
    </row>
    <row r="657" spans="1:11" outlineLevel="1" x14ac:dyDescent="0.25">
      <c r="A657" s="32"/>
      <c r="B657" s="33"/>
      <c r="C657" s="46"/>
      <c r="E657" s="20"/>
      <c r="F657" s="20"/>
      <c r="G657" s="20"/>
      <c r="H657" s="20"/>
      <c r="I657" s="20"/>
      <c r="K657" s="20"/>
    </row>
    <row r="658" spans="1:11" outlineLevel="1" x14ac:dyDescent="0.25">
      <c r="A658" s="32"/>
      <c r="B658" s="33"/>
      <c r="C658" s="46"/>
      <c r="E658" s="20"/>
      <c r="F658" s="20"/>
      <c r="G658" s="20"/>
      <c r="H658" s="20"/>
      <c r="I658" s="20"/>
      <c r="K658" s="20"/>
    </row>
    <row r="659" spans="1:11" outlineLevel="1" x14ac:dyDescent="0.25">
      <c r="A659" s="32"/>
      <c r="B659" s="33"/>
      <c r="C659" s="46"/>
      <c r="E659" s="20"/>
      <c r="F659" s="20"/>
      <c r="G659" s="20"/>
      <c r="H659" s="20"/>
      <c r="I659" s="20"/>
      <c r="K659" s="20"/>
    </row>
    <row r="660" spans="1:11" outlineLevel="1" x14ac:dyDescent="0.25">
      <c r="A660" s="32"/>
      <c r="B660" s="33"/>
      <c r="C660" s="46"/>
      <c r="E660" s="20"/>
      <c r="F660" s="20"/>
      <c r="G660" s="20"/>
      <c r="H660" s="20"/>
      <c r="I660" s="20"/>
      <c r="K660" s="20"/>
    </row>
    <row r="661" spans="1:11" outlineLevel="1" x14ac:dyDescent="0.25">
      <c r="A661" s="32"/>
      <c r="B661" s="33"/>
      <c r="C661" s="46"/>
      <c r="E661" s="20"/>
      <c r="F661" s="20"/>
      <c r="G661" s="20"/>
      <c r="H661" s="20"/>
      <c r="I661" s="20"/>
      <c r="K661" s="20"/>
    </row>
    <row r="662" spans="1:11" outlineLevel="1" x14ac:dyDescent="0.25">
      <c r="A662" s="32"/>
      <c r="B662" s="33"/>
      <c r="C662" s="46"/>
      <c r="E662" s="20"/>
      <c r="F662" s="20"/>
      <c r="G662" s="20"/>
      <c r="H662" s="20"/>
      <c r="I662" s="20"/>
      <c r="K662" s="20"/>
    </row>
    <row r="663" spans="1:11" outlineLevel="1" x14ac:dyDescent="0.25">
      <c r="A663" s="32"/>
      <c r="B663" s="33"/>
      <c r="C663" s="46"/>
      <c r="E663" s="20"/>
      <c r="F663" s="20"/>
      <c r="G663" s="20"/>
      <c r="H663" s="20"/>
      <c r="I663" s="20"/>
      <c r="K663" s="20"/>
    </row>
    <row r="664" spans="1:11" outlineLevel="1" x14ac:dyDescent="0.25">
      <c r="A664" s="32"/>
      <c r="B664" s="33"/>
      <c r="C664" s="46"/>
      <c r="E664" s="20"/>
      <c r="F664" s="20"/>
      <c r="G664" s="20"/>
      <c r="H664" s="20"/>
      <c r="I664" s="20"/>
      <c r="K664" s="20"/>
    </row>
    <row r="665" spans="1:11" outlineLevel="1" x14ac:dyDescent="0.25">
      <c r="A665" s="32"/>
      <c r="B665" s="33"/>
      <c r="C665" s="46"/>
      <c r="E665" s="20"/>
      <c r="F665" s="20"/>
      <c r="G665" s="20"/>
      <c r="H665" s="20"/>
      <c r="I665" s="20"/>
      <c r="K665" s="20"/>
    </row>
    <row r="666" spans="1:11" outlineLevel="1" x14ac:dyDescent="0.25">
      <c r="A666" s="32"/>
      <c r="B666" s="33"/>
      <c r="C666" s="46"/>
      <c r="E666" s="20"/>
      <c r="F666" s="20"/>
      <c r="G666" s="20"/>
      <c r="H666" s="20"/>
      <c r="I666" s="20"/>
      <c r="K666" s="20"/>
    </row>
    <row r="667" spans="1:11" outlineLevel="1" x14ac:dyDescent="0.25">
      <c r="A667" s="32"/>
      <c r="B667" s="33"/>
      <c r="C667" s="46"/>
      <c r="E667" s="20"/>
      <c r="F667" s="20"/>
      <c r="G667" s="20"/>
      <c r="H667" s="20"/>
      <c r="I667" s="20"/>
      <c r="K667" s="20"/>
    </row>
    <row r="668" spans="1:11" outlineLevel="1" x14ac:dyDescent="0.25">
      <c r="A668" s="32"/>
      <c r="B668" s="33"/>
      <c r="C668" s="46"/>
      <c r="E668" s="20"/>
      <c r="F668" s="20"/>
      <c r="G668" s="20"/>
      <c r="H668" s="20"/>
      <c r="I668" s="20"/>
      <c r="K668" s="20"/>
    </row>
    <row r="669" spans="1:11" outlineLevel="1" x14ac:dyDescent="0.25">
      <c r="A669" s="32"/>
      <c r="B669" s="33"/>
      <c r="C669" s="46"/>
      <c r="E669" s="20"/>
      <c r="F669" s="20"/>
      <c r="G669" s="20"/>
      <c r="H669" s="20"/>
      <c r="I669" s="20"/>
      <c r="K669" s="20"/>
    </row>
    <row r="670" spans="1:11" outlineLevel="1" x14ac:dyDescent="0.25">
      <c r="A670" s="32"/>
      <c r="B670" s="33"/>
      <c r="C670" s="46"/>
      <c r="E670" s="20"/>
      <c r="F670" s="20"/>
      <c r="G670" s="20"/>
      <c r="H670" s="20"/>
      <c r="I670" s="20"/>
      <c r="K670" s="20"/>
    </row>
    <row r="671" spans="1:11" outlineLevel="1" x14ac:dyDescent="0.25">
      <c r="A671" s="32"/>
      <c r="B671" s="33"/>
      <c r="C671" s="46"/>
      <c r="E671" s="20"/>
      <c r="F671" s="20"/>
      <c r="G671" s="20"/>
      <c r="H671" s="20"/>
      <c r="I671" s="20"/>
      <c r="K671" s="20"/>
    </row>
    <row r="672" spans="1:11" outlineLevel="1" x14ac:dyDescent="0.25">
      <c r="A672" s="32"/>
      <c r="B672" s="33"/>
      <c r="C672" s="46"/>
      <c r="E672" s="20"/>
      <c r="F672" s="20"/>
      <c r="G672" s="20"/>
      <c r="H672" s="20"/>
      <c r="I672" s="20"/>
      <c r="K672" s="20"/>
    </row>
    <row r="673" spans="1:11" outlineLevel="1" x14ac:dyDescent="0.25">
      <c r="A673" s="32"/>
      <c r="B673" s="33"/>
      <c r="C673" s="46"/>
      <c r="E673" s="20"/>
      <c r="F673" s="20"/>
      <c r="G673" s="20"/>
      <c r="H673" s="20"/>
      <c r="I673" s="20"/>
      <c r="K673" s="20"/>
    </row>
    <row r="674" spans="1:11" outlineLevel="1" x14ac:dyDescent="0.25">
      <c r="A674" s="32"/>
      <c r="B674" s="33"/>
      <c r="C674" s="46"/>
      <c r="E674" s="20"/>
      <c r="F674" s="20"/>
      <c r="G674" s="20"/>
      <c r="H674" s="20"/>
      <c r="I674" s="20"/>
      <c r="K674" s="20"/>
    </row>
    <row r="675" spans="1:11" outlineLevel="1" x14ac:dyDescent="0.25">
      <c r="A675" s="32"/>
      <c r="B675" s="33"/>
      <c r="C675" s="46"/>
      <c r="E675" s="20"/>
      <c r="F675" s="20"/>
      <c r="G675" s="20"/>
      <c r="H675" s="20"/>
      <c r="I675" s="20"/>
      <c r="K675" s="20"/>
    </row>
    <row r="676" spans="1:11" outlineLevel="1" x14ac:dyDescent="0.25">
      <c r="A676" s="32"/>
      <c r="B676" s="33"/>
      <c r="C676" s="46"/>
      <c r="E676" s="20"/>
      <c r="F676" s="20"/>
      <c r="G676" s="20"/>
      <c r="H676" s="20"/>
      <c r="I676" s="20"/>
      <c r="K676" s="20"/>
    </row>
    <row r="677" spans="1:11" outlineLevel="1" x14ac:dyDescent="0.25">
      <c r="A677" s="32"/>
      <c r="B677" s="33"/>
      <c r="C677" s="46"/>
      <c r="E677" s="20"/>
      <c r="F677" s="20"/>
      <c r="G677" s="20"/>
      <c r="H677" s="20"/>
      <c r="I677" s="20"/>
      <c r="K677" s="20"/>
    </row>
    <row r="678" spans="1:11" outlineLevel="1" x14ac:dyDescent="0.25">
      <c r="A678" s="32"/>
      <c r="B678" s="33"/>
      <c r="C678" s="46"/>
      <c r="E678" s="20"/>
      <c r="F678" s="20"/>
      <c r="G678" s="20"/>
      <c r="H678" s="20"/>
      <c r="I678" s="20"/>
      <c r="K678" s="20"/>
    </row>
    <row r="679" spans="1:11" outlineLevel="1" x14ac:dyDescent="0.25">
      <c r="A679" s="32"/>
      <c r="B679" s="33"/>
      <c r="C679" s="46"/>
      <c r="E679" s="20"/>
      <c r="F679" s="20"/>
      <c r="G679" s="20"/>
      <c r="H679" s="20"/>
      <c r="I679" s="20"/>
      <c r="K679" s="20"/>
    </row>
    <row r="680" spans="1:11" outlineLevel="1" x14ac:dyDescent="0.25">
      <c r="A680" s="32"/>
      <c r="B680" s="33"/>
      <c r="C680" s="46"/>
      <c r="E680" s="20"/>
      <c r="F680" s="20"/>
      <c r="G680" s="20"/>
      <c r="H680" s="20"/>
      <c r="I680" s="20"/>
      <c r="K680" s="20"/>
    </row>
    <row r="681" spans="1:11" outlineLevel="1" x14ac:dyDescent="0.25">
      <c r="A681" s="32"/>
      <c r="B681" s="33"/>
      <c r="C681" s="46"/>
      <c r="E681" s="20"/>
      <c r="F681" s="20"/>
      <c r="G681" s="20"/>
      <c r="H681" s="20"/>
      <c r="I681" s="20"/>
      <c r="K681" s="20"/>
    </row>
    <row r="682" spans="1:11" outlineLevel="1" x14ac:dyDescent="0.25">
      <c r="A682" s="32"/>
      <c r="B682" s="33"/>
      <c r="C682" s="46"/>
      <c r="E682" s="20"/>
      <c r="F682" s="20"/>
      <c r="G682" s="20"/>
      <c r="H682" s="20"/>
      <c r="I682" s="20"/>
      <c r="K682" s="20"/>
    </row>
    <row r="683" spans="1:11" outlineLevel="1" x14ac:dyDescent="0.25">
      <c r="A683" s="32"/>
      <c r="B683" s="33"/>
      <c r="C683" s="46"/>
      <c r="E683" s="20"/>
      <c r="F683" s="20"/>
      <c r="G683" s="20"/>
      <c r="H683" s="20"/>
      <c r="I683" s="20"/>
      <c r="K683" s="20"/>
    </row>
    <row r="684" spans="1:11" outlineLevel="1" x14ac:dyDescent="0.25">
      <c r="A684" s="32"/>
      <c r="B684" s="33"/>
      <c r="C684" s="46"/>
      <c r="E684" s="20"/>
      <c r="F684" s="20"/>
      <c r="G684" s="20"/>
      <c r="H684" s="20"/>
      <c r="I684" s="20"/>
      <c r="K684" s="20"/>
    </row>
    <row r="685" spans="1:11" outlineLevel="1" x14ac:dyDescent="0.25">
      <c r="A685" s="32"/>
      <c r="B685" s="33"/>
      <c r="C685" s="46"/>
      <c r="E685" s="20"/>
      <c r="F685" s="20"/>
      <c r="G685" s="20"/>
      <c r="H685" s="20"/>
      <c r="I685" s="20"/>
      <c r="K685" s="20"/>
    </row>
    <row r="686" spans="1:11" outlineLevel="1" x14ac:dyDescent="0.25">
      <c r="A686" s="32"/>
      <c r="B686" s="33"/>
      <c r="C686" s="46"/>
      <c r="E686" s="20"/>
      <c r="F686" s="20"/>
      <c r="G686" s="20"/>
      <c r="H686" s="20"/>
      <c r="I686" s="20"/>
      <c r="K686" s="20"/>
    </row>
    <row r="687" spans="1:11" outlineLevel="1" x14ac:dyDescent="0.25">
      <c r="A687" s="32"/>
      <c r="B687" s="33"/>
      <c r="C687" s="46"/>
      <c r="E687" s="20"/>
      <c r="F687" s="20"/>
      <c r="G687" s="20"/>
      <c r="H687" s="20"/>
      <c r="I687" s="20"/>
      <c r="K687" s="20"/>
    </row>
    <row r="688" spans="1:11" outlineLevel="1" x14ac:dyDescent="0.25">
      <c r="A688" s="32"/>
      <c r="B688" s="33"/>
      <c r="C688" s="46"/>
      <c r="E688" s="20"/>
      <c r="F688" s="20"/>
      <c r="G688" s="20"/>
      <c r="H688" s="20"/>
      <c r="I688" s="20"/>
      <c r="K688" s="20"/>
    </row>
    <row r="689" spans="1:11" outlineLevel="1" x14ac:dyDescent="0.25">
      <c r="A689" s="32"/>
      <c r="B689" s="33"/>
      <c r="C689" s="46"/>
      <c r="E689" s="20"/>
      <c r="F689" s="20"/>
      <c r="G689" s="20"/>
      <c r="H689" s="20"/>
      <c r="I689" s="20"/>
      <c r="K689" s="20"/>
    </row>
    <row r="690" spans="1:11" outlineLevel="1" x14ac:dyDescent="0.25">
      <c r="A690" s="32"/>
      <c r="B690" s="33"/>
      <c r="C690" s="46"/>
      <c r="E690" s="20"/>
      <c r="F690" s="20"/>
      <c r="G690" s="20"/>
      <c r="H690" s="20"/>
      <c r="I690" s="20"/>
      <c r="K690" s="20"/>
    </row>
    <row r="691" spans="1:11" outlineLevel="1" x14ac:dyDescent="0.25">
      <c r="A691" s="32"/>
      <c r="B691" s="33"/>
      <c r="C691" s="46"/>
      <c r="E691" s="20"/>
      <c r="F691" s="20"/>
      <c r="G691" s="20"/>
      <c r="H691" s="20"/>
      <c r="I691" s="20"/>
      <c r="K691" s="20"/>
    </row>
    <row r="692" spans="1:11" outlineLevel="1" x14ac:dyDescent="0.25">
      <c r="A692" s="32"/>
      <c r="B692" s="33"/>
      <c r="C692" s="46"/>
      <c r="E692" s="20"/>
      <c r="F692" s="20"/>
      <c r="G692" s="20"/>
      <c r="H692" s="20"/>
      <c r="I692" s="20"/>
      <c r="K692" s="20"/>
    </row>
    <row r="693" spans="1:11" outlineLevel="1" x14ac:dyDescent="0.25">
      <c r="A693" s="32"/>
      <c r="B693" s="33"/>
      <c r="C693" s="46"/>
      <c r="E693" s="20"/>
      <c r="F693" s="20"/>
      <c r="G693" s="20"/>
      <c r="H693" s="20"/>
      <c r="I693" s="20"/>
      <c r="K693" s="20"/>
    </row>
    <row r="694" spans="1:11" outlineLevel="1" x14ac:dyDescent="0.25">
      <c r="A694" s="32"/>
      <c r="B694" s="33"/>
      <c r="C694" s="46"/>
      <c r="E694" s="20"/>
      <c r="F694" s="20"/>
      <c r="G694" s="20"/>
      <c r="H694" s="20"/>
      <c r="I694" s="20"/>
      <c r="K694" s="20"/>
    </row>
    <row r="695" spans="1:11" outlineLevel="1" x14ac:dyDescent="0.25">
      <c r="A695" s="32"/>
      <c r="B695" s="33"/>
      <c r="C695" s="46"/>
      <c r="E695" s="20"/>
      <c r="F695" s="20"/>
      <c r="G695" s="20"/>
      <c r="H695" s="20"/>
      <c r="I695" s="20"/>
      <c r="K695" s="20"/>
    </row>
    <row r="696" spans="1:11" outlineLevel="1" x14ac:dyDescent="0.25">
      <c r="A696" s="32"/>
      <c r="B696" s="33"/>
      <c r="C696" s="46"/>
      <c r="E696" s="20"/>
      <c r="F696" s="20"/>
      <c r="G696" s="20"/>
      <c r="H696" s="20"/>
      <c r="I696" s="20"/>
      <c r="K696" s="20"/>
    </row>
    <row r="697" spans="1:11" outlineLevel="1" x14ac:dyDescent="0.25">
      <c r="A697" s="32"/>
      <c r="B697" s="33"/>
      <c r="C697" s="46"/>
      <c r="E697" s="20"/>
      <c r="F697" s="20"/>
      <c r="G697" s="20"/>
      <c r="H697" s="20"/>
      <c r="I697" s="20"/>
      <c r="K697" s="20"/>
    </row>
    <row r="698" spans="1:11" outlineLevel="1" x14ac:dyDescent="0.25">
      <c r="A698" s="32"/>
      <c r="B698" s="33"/>
      <c r="C698" s="46"/>
      <c r="E698" s="20"/>
      <c r="F698" s="20"/>
      <c r="G698" s="20"/>
      <c r="H698" s="20"/>
      <c r="I698" s="20"/>
      <c r="K698" s="20"/>
    </row>
    <row r="699" spans="1:11" outlineLevel="1" x14ac:dyDescent="0.25">
      <c r="A699" s="32"/>
      <c r="B699" s="33"/>
      <c r="C699" s="46"/>
      <c r="E699" s="20"/>
      <c r="F699" s="20"/>
      <c r="G699" s="20"/>
      <c r="H699" s="20"/>
      <c r="I699" s="20"/>
      <c r="K699" s="20"/>
    </row>
    <row r="700" spans="1:11" outlineLevel="1" x14ac:dyDescent="0.25">
      <c r="A700" s="32"/>
      <c r="B700" s="33"/>
      <c r="C700" s="46"/>
      <c r="E700" s="20"/>
      <c r="F700" s="20"/>
      <c r="G700" s="20"/>
      <c r="H700" s="20"/>
      <c r="I700" s="20"/>
      <c r="K700" s="20"/>
    </row>
    <row r="701" spans="1:11" outlineLevel="1" x14ac:dyDescent="0.25">
      <c r="A701" s="32"/>
      <c r="B701" s="33"/>
      <c r="C701" s="46"/>
      <c r="E701" s="20"/>
      <c r="F701" s="20"/>
      <c r="G701" s="20"/>
      <c r="H701" s="20"/>
      <c r="I701" s="20"/>
      <c r="K701" s="20"/>
    </row>
    <row r="702" spans="1:11" outlineLevel="1" x14ac:dyDescent="0.25">
      <c r="A702" s="32"/>
      <c r="B702" s="33"/>
      <c r="C702" s="46"/>
      <c r="E702" s="20"/>
      <c r="F702" s="20"/>
      <c r="G702" s="20"/>
      <c r="H702" s="20"/>
      <c r="I702" s="20"/>
      <c r="K702" s="20"/>
    </row>
    <row r="703" spans="1:11" outlineLevel="1" x14ac:dyDescent="0.25">
      <c r="A703" s="32"/>
      <c r="B703" s="33"/>
      <c r="C703" s="46"/>
      <c r="E703" s="20"/>
      <c r="F703" s="20"/>
      <c r="G703" s="20"/>
      <c r="H703" s="20"/>
      <c r="I703" s="20"/>
      <c r="K703" s="20"/>
    </row>
    <row r="704" spans="1:11" outlineLevel="1" x14ac:dyDescent="0.25">
      <c r="A704" s="32"/>
      <c r="B704" s="33"/>
      <c r="C704" s="46"/>
      <c r="E704" s="20"/>
      <c r="F704" s="20"/>
      <c r="G704" s="20"/>
      <c r="H704" s="20"/>
      <c r="I704" s="20"/>
      <c r="K704" s="20"/>
    </row>
    <row r="705" spans="1:11" outlineLevel="1" x14ac:dyDescent="0.25">
      <c r="A705" s="32"/>
      <c r="B705" s="33"/>
      <c r="C705" s="46"/>
      <c r="E705" s="20"/>
      <c r="F705" s="20"/>
      <c r="G705" s="20"/>
      <c r="H705" s="20"/>
      <c r="I705" s="20"/>
      <c r="K705" s="20"/>
    </row>
    <row r="706" spans="1:11" outlineLevel="1" x14ac:dyDescent="0.25">
      <c r="A706" s="32"/>
      <c r="B706" s="33"/>
      <c r="C706" s="46"/>
      <c r="E706" s="20"/>
      <c r="F706" s="20"/>
      <c r="G706" s="20"/>
      <c r="H706" s="20"/>
      <c r="I706" s="20"/>
      <c r="K706" s="20"/>
    </row>
    <row r="707" spans="1:11" outlineLevel="1" x14ac:dyDescent="0.25">
      <c r="A707" s="32"/>
      <c r="B707" s="33"/>
      <c r="C707" s="46"/>
      <c r="E707" s="20"/>
      <c r="F707" s="20"/>
      <c r="G707" s="20"/>
      <c r="H707" s="20"/>
      <c r="I707" s="20"/>
      <c r="K707" s="20"/>
    </row>
    <row r="708" spans="1:11" outlineLevel="1" x14ac:dyDescent="0.25">
      <c r="A708" s="32"/>
      <c r="B708" s="33"/>
      <c r="C708" s="46"/>
      <c r="E708" s="20"/>
      <c r="F708" s="20"/>
      <c r="G708" s="20"/>
      <c r="H708" s="20"/>
      <c r="I708" s="20"/>
      <c r="K708" s="20"/>
    </row>
    <row r="709" spans="1:11" outlineLevel="1" x14ac:dyDescent="0.25">
      <c r="A709" s="32"/>
      <c r="B709" s="33"/>
      <c r="C709" s="46"/>
      <c r="E709" s="20"/>
      <c r="F709" s="20"/>
      <c r="G709" s="20"/>
      <c r="H709" s="20"/>
      <c r="I709" s="20"/>
      <c r="K709" s="20"/>
    </row>
    <row r="710" spans="1:11" outlineLevel="1" x14ac:dyDescent="0.25">
      <c r="A710" s="32"/>
      <c r="B710" s="33"/>
      <c r="C710" s="46"/>
      <c r="E710" s="20"/>
      <c r="F710" s="20"/>
      <c r="G710" s="20"/>
      <c r="H710" s="20"/>
      <c r="I710" s="20"/>
      <c r="K710" s="20"/>
    </row>
    <row r="711" spans="1:11" outlineLevel="1" x14ac:dyDescent="0.25">
      <c r="A711" s="32"/>
      <c r="B711" s="33"/>
      <c r="C711" s="46"/>
      <c r="E711" s="20"/>
      <c r="F711" s="20"/>
      <c r="G711" s="20"/>
      <c r="H711" s="20"/>
      <c r="I711" s="20"/>
      <c r="K711" s="20"/>
    </row>
    <row r="712" spans="1:11" outlineLevel="1" x14ac:dyDescent="0.25">
      <c r="A712" s="32"/>
      <c r="B712" s="33"/>
      <c r="C712" s="46"/>
      <c r="E712" s="20"/>
      <c r="F712" s="20"/>
      <c r="G712" s="20"/>
      <c r="H712" s="20"/>
      <c r="I712" s="20"/>
      <c r="K712" s="20"/>
    </row>
    <row r="713" spans="1:11" outlineLevel="1" x14ac:dyDescent="0.25">
      <c r="A713" s="32"/>
      <c r="B713" s="33"/>
      <c r="C713" s="46"/>
      <c r="E713" s="20"/>
      <c r="F713" s="20"/>
      <c r="G713" s="20"/>
      <c r="H713" s="20"/>
      <c r="I713" s="20"/>
      <c r="K713" s="20"/>
    </row>
    <row r="714" spans="1:11" outlineLevel="1" x14ac:dyDescent="0.25">
      <c r="A714" s="32"/>
      <c r="B714" s="33"/>
      <c r="C714" s="46"/>
      <c r="E714" s="20"/>
      <c r="F714" s="20"/>
      <c r="G714" s="20"/>
      <c r="H714" s="20"/>
      <c r="I714" s="20"/>
      <c r="K714" s="20"/>
    </row>
    <row r="715" spans="1:11" outlineLevel="1" x14ac:dyDescent="0.25">
      <c r="A715" s="32"/>
      <c r="B715" s="33"/>
      <c r="C715" s="46"/>
      <c r="E715" s="20"/>
      <c r="F715" s="20"/>
      <c r="G715" s="20"/>
      <c r="H715" s="20"/>
      <c r="I715" s="20"/>
      <c r="K715" s="20"/>
    </row>
    <row r="716" spans="1:11" outlineLevel="1" x14ac:dyDescent="0.25">
      <c r="A716" s="32"/>
      <c r="B716" s="33"/>
      <c r="C716" s="46"/>
      <c r="E716" s="20"/>
      <c r="F716" s="20"/>
      <c r="G716" s="20"/>
      <c r="H716" s="20"/>
      <c r="I716" s="20"/>
      <c r="K716" s="20"/>
    </row>
    <row r="717" spans="1:11" outlineLevel="1" x14ac:dyDescent="0.25">
      <c r="A717" s="32"/>
      <c r="B717" s="33"/>
      <c r="C717" s="46"/>
      <c r="E717" s="20"/>
      <c r="F717" s="20"/>
      <c r="G717" s="20"/>
      <c r="H717" s="20"/>
      <c r="I717" s="20"/>
      <c r="K717" s="20"/>
    </row>
    <row r="718" spans="1:11" outlineLevel="1" x14ac:dyDescent="0.25">
      <c r="A718" s="32"/>
      <c r="B718" s="33"/>
      <c r="C718" s="46"/>
      <c r="E718" s="20"/>
      <c r="F718" s="20"/>
      <c r="G718" s="20"/>
      <c r="H718" s="20"/>
      <c r="I718" s="20"/>
      <c r="K718" s="20"/>
    </row>
    <row r="719" spans="1:11" outlineLevel="1" x14ac:dyDescent="0.25">
      <c r="A719" s="32"/>
      <c r="B719" s="33"/>
      <c r="C719" s="46"/>
      <c r="E719" s="20"/>
      <c r="F719" s="20"/>
      <c r="G719" s="20"/>
      <c r="H719" s="20"/>
      <c r="I719" s="20"/>
      <c r="K719" s="20"/>
    </row>
    <row r="720" spans="1:11" outlineLevel="1" x14ac:dyDescent="0.25">
      <c r="A720" s="32"/>
      <c r="B720" s="33"/>
      <c r="C720" s="46"/>
      <c r="E720" s="20"/>
      <c r="F720" s="20"/>
      <c r="G720" s="20"/>
      <c r="H720" s="20"/>
      <c r="I720" s="20"/>
      <c r="K720" s="20"/>
    </row>
    <row r="721" spans="1:11" outlineLevel="1" x14ac:dyDescent="0.25">
      <c r="A721" s="32"/>
      <c r="B721" s="33"/>
      <c r="C721" s="46"/>
      <c r="E721" s="20"/>
      <c r="F721" s="20"/>
      <c r="G721" s="20"/>
      <c r="H721" s="20"/>
      <c r="I721" s="20"/>
      <c r="K721" s="20"/>
    </row>
    <row r="722" spans="1:11" outlineLevel="1" x14ac:dyDescent="0.25">
      <c r="A722" s="32"/>
      <c r="B722" s="33"/>
      <c r="C722" s="46"/>
      <c r="E722" s="20"/>
      <c r="F722" s="20"/>
      <c r="G722" s="20"/>
      <c r="H722" s="20"/>
      <c r="I722" s="20"/>
      <c r="K722" s="20"/>
    </row>
    <row r="723" spans="1:11" outlineLevel="1" x14ac:dyDescent="0.25">
      <c r="A723" s="32"/>
      <c r="B723" s="33"/>
      <c r="C723" s="46"/>
      <c r="E723" s="20"/>
      <c r="F723" s="20"/>
      <c r="G723" s="20"/>
      <c r="H723" s="20"/>
      <c r="I723" s="20"/>
      <c r="K723" s="20"/>
    </row>
    <row r="724" spans="1:11" outlineLevel="1" x14ac:dyDescent="0.25">
      <c r="A724" s="32"/>
      <c r="B724" s="33"/>
      <c r="C724" s="46"/>
      <c r="E724" s="20"/>
      <c r="F724" s="20"/>
      <c r="G724" s="20"/>
      <c r="H724" s="20"/>
      <c r="I724" s="20"/>
      <c r="K724" s="20"/>
    </row>
    <row r="725" spans="1:11" outlineLevel="1" x14ac:dyDescent="0.25">
      <c r="A725" s="32"/>
      <c r="B725" s="33"/>
      <c r="C725" s="46"/>
      <c r="E725" s="20"/>
      <c r="F725" s="20"/>
      <c r="G725" s="20"/>
      <c r="H725" s="20"/>
      <c r="I725" s="20"/>
      <c r="K725" s="20"/>
    </row>
    <row r="726" spans="1:11" outlineLevel="1" x14ac:dyDescent="0.25">
      <c r="A726" s="32"/>
      <c r="B726" s="33"/>
      <c r="C726" s="46"/>
      <c r="E726" s="20"/>
      <c r="F726" s="20"/>
      <c r="G726" s="20"/>
      <c r="H726" s="20"/>
      <c r="I726" s="20"/>
      <c r="K726" s="20"/>
    </row>
    <row r="727" spans="1:11" outlineLevel="1" x14ac:dyDescent="0.25">
      <c r="A727" s="32"/>
      <c r="B727" s="33"/>
      <c r="C727" s="46"/>
      <c r="E727" s="20"/>
      <c r="F727" s="20"/>
      <c r="G727" s="20"/>
      <c r="H727" s="20"/>
      <c r="I727" s="20"/>
      <c r="K727" s="20"/>
    </row>
    <row r="728" spans="1:11" outlineLevel="1" x14ac:dyDescent="0.25">
      <c r="A728" s="32"/>
      <c r="B728" s="33"/>
      <c r="C728" s="46"/>
      <c r="E728" s="20"/>
      <c r="F728" s="20"/>
      <c r="G728" s="20"/>
      <c r="H728" s="20"/>
      <c r="I728" s="20"/>
      <c r="K728" s="20"/>
    </row>
    <row r="729" spans="1:11" outlineLevel="1" x14ac:dyDescent="0.25">
      <c r="A729" s="32"/>
      <c r="B729" s="33"/>
      <c r="C729" s="46"/>
      <c r="E729" s="20"/>
      <c r="F729" s="20"/>
      <c r="G729" s="20"/>
      <c r="H729" s="20"/>
      <c r="I729" s="20"/>
      <c r="K729" s="20"/>
    </row>
    <row r="730" spans="1:11" outlineLevel="1" x14ac:dyDescent="0.25">
      <c r="A730" s="32"/>
      <c r="B730" s="33"/>
      <c r="C730" s="46"/>
      <c r="E730" s="20"/>
      <c r="F730" s="20"/>
      <c r="G730" s="20"/>
      <c r="H730" s="20"/>
      <c r="I730" s="20"/>
      <c r="K730" s="20"/>
    </row>
    <row r="731" spans="1:11" outlineLevel="1" x14ac:dyDescent="0.25">
      <c r="A731" s="32"/>
      <c r="B731" s="33"/>
      <c r="C731" s="46"/>
      <c r="E731" s="20"/>
      <c r="F731" s="20"/>
      <c r="G731" s="20"/>
      <c r="H731" s="20"/>
      <c r="I731" s="20"/>
      <c r="K731" s="20"/>
    </row>
    <row r="732" spans="1:11" outlineLevel="1" x14ac:dyDescent="0.25">
      <c r="A732" s="32"/>
      <c r="B732" s="33"/>
      <c r="C732" s="46"/>
      <c r="E732" s="20"/>
      <c r="F732" s="20"/>
      <c r="G732" s="20"/>
      <c r="H732" s="20"/>
      <c r="I732" s="20"/>
      <c r="K732" s="20"/>
    </row>
    <row r="733" spans="1:11" outlineLevel="1" x14ac:dyDescent="0.25">
      <c r="A733" s="32"/>
      <c r="B733" s="33"/>
      <c r="C733" s="46"/>
      <c r="E733" s="20"/>
      <c r="F733" s="20"/>
      <c r="G733" s="20"/>
      <c r="H733" s="20"/>
      <c r="I733" s="20"/>
      <c r="K733" s="20"/>
    </row>
    <row r="734" spans="1:11" outlineLevel="1" x14ac:dyDescent="0.25">
      <c r="A734" s="32"/>
      <c r="B734" s="33"/>
      <c r="C734" s="46"/>
      <c r="E734" s="20"/>
      <c r="F734" s="20"/>
      <c r="G734" s="20"/>
      <c r="H734" s="20"/>
      <c r="I734" s="20"/>
      <c r="K734" s="20"/>
    </row>
    <row r="735" spans="1:11" outlineLevel="1" x14ac:dyDescent="0.25">
      <c r="A735" s="32"/>
      <c r="B735" s="33"/>
      <c r="C735" s="46"/>
      <c r="E735" s="20"/>
      <c r="F735" s="20"/>
      <c r="G735" s="20"/>
      <c r="H735" s="20"/>
      <c r="I735" s="20"/>
      <c r="K735" s="20"/>
    </row>
    <row r="736" spans="1:11" outlineLevel="1" x14ac:dyDescent="0.25">
      <c r="A736" s="32"/>
      <c r="B736" s="33"/>
      <c r="C736" s="46"/>
      <c r="E736" s="20"/>
      <c r="F736" s="20"/>
      <c r="G736" s="20"/>
      <c r="H736" s="20"/>
      <c r="I736" s="20"/>
      <c r="K736" s="20"/>
    </row>
    <row r="737" spans="1:11" outlineLevel="1" x14ac:dyDescent="0.25">
      <c r="A737" s="32"/>
      <c r="B737" s="33"/>
      <c r="C737" s="46"/>
      <c r="E737" s="20"/>
      <c r="F737" s="20"/>
      <c r="G737" s="20"/>
      <c r="H737" s="20"/>
      <c r="I737" s="20"/>
      <c r="K737" s="20"/>
    </row>
    <row r="738" spans="1:11" outlineLevel="1" x14ac:dyDescent="0.25">
      <c r="A738" s="32"/>
      <c r="B738" s="33"/>
      <c r="C738" s="46"/>
      <c r="E738" s="20"/>
      <c r="F738" s="20"/>
      <c r="G738" s="20"/>
      <c r="H738" s="20"/>
      <c r="I738" s="20"/>
      <c r="K738" s="20"/>
    </row>
    <row r="739" spans="1:11" outlineLevel="1" x14ac:dyDescent="0.25">
      <c r="A739" s="32"/>
      <c r="B739" s="33"/>
      <c r="C739" s="46"/>
      <c r="E739" s="20"/>
      <c r="F739" s="20"/>
      <c r="G739" s="20"/>
      <c r="H739" s="20"/>
      <c r="I739" s="20"/>
      <c r="K739" s="20"/>
    </row>
    <row r="740" spans="1:11" outlineLevel="1" x14ac:dyDescent="0.25">
      <c r="A740" s="32"/>
      <c r="B740" s="33"/>
      <c r="C740" s="46"/>
      <c r="E740" s="20"/>
      <c r="F740" s="20"/>
      <c r="G740" s="20"/>
      <c r="H740" s="20"/>
      <c r="I740" s="20"/>
      <c r="K740" s="20"/>
    </row>
    <row r="741" spans="1:11" outlineLevel="1" x14ac:dyDescent="0.25">
      <c r="A741" s="32"/>
      <c r="B741" s="33"/>
      <c r="C741" s="46"/>
      <c r="E741" s="20"/>
      <c r="F741" s="20"/>
      <c r="G741" s="20"/>
      <c r="H741" s="20"/>
      <c r="I741" s="20"/>
      <c r="K741" s="20"/>
    </row>
    <row r="742" spans="1:11" outlineLevel="1" x14ac:dyDescent="0.25">
      <c r="A742" s="32"/>
      <c r="B742" s="33"/>
      <c r="C742" s="46"/>
      <c r="E742" s="20"/>
      <c r="F742" s="20"/>
      <c r="G742" s="20"/>
      <c r="H742" s="20"/>
      <c r="I742" s="20"/>
      <c r="K742" s="20"/>
    </row>
    <row r="743" spans="1:11" outlineLevel="1" x14ac:dyDescent="0.25">
      <c r="A743" s="32"/>
      <c r="B743" s="33"/>
      <c r="C743" s="46"/>
      <c r="E743" s="20"/>
      <c r="F743" s="20"/>
      <c r="G743" s="20"/>
      <c r="H743" s="20"/>
      <c r="I743" s="20"/>
      <c r="K743" s="20"/>
    </row>
    <row r="744" spans="1:11" outlineLevel="1" x14ac:dyDescent="0.25">
      <c r="A744" s="32"/>
      <c r="B744" s="33"/>
      <c r="C744" s="46"/>
      <c r="E744" s="20"/>
      <c r="F744" s="20"/>
      <c r="G744" s="20"/>
      <c r="H744" s="20"/>
      <c r="I744" s="20"/>
      <c r="K744" s="20"/>
    </row>
    <row r="745" spans="1:11" outlineLevel="1" x14ac:dyDescent="0.25">
      <c r="A745" s="32"/>
      <c r="B745" s="33"/>
      <c r="C745" s="46"/>
      <c r="E745" s="20"/>
      <c r="F745" s="20"/>
      <c r="G745" s="20"/>
      <c r="H745" s="20"/>
      <c r="I745" s="20"/>
      <c r="K745" s="20"/>
    </row>
    <row r="746" spans="1:11" outlineLevel="1" x14ac:dyDescent="0.25">
      <c r="A746" s="32"/>
      <c r="B746" s="33"/>
      <c r="C746" s="46"/>
      <c r="E746" s="20"/>
      <c r="F746" s="20"/>
      <c r="G746" s="20"/>
      <c r="H746" s="20"/>
      <c r="I746" s="20"/>
      <c r="K746" s="20"/>
    </row>
    <row r="747" spans="1:11" outlineLevel="1" x14ac:dyDescent="0.25">
      <c r="A747" s="32"/>
      <c r="B747" s="33"/>
      <c r="C747" s="46"/>
      <c r="E747" s="20"/>
      <c r="F747" s="20"/>
      <c r="G747" s="20"/>
      <c r="H747" s="20"/>
      <c r="I747" s="20"/>
      <c r="K747" s="20"/>
    </row>
    <row r="748" spans="1:11" outlineLevel="1" x14ac:dyDescent="0.25">
      <c r="A748" s="32"/>
      <c r="B748" s="33"/>
      <c r="C748" s="46"/>
      <c r="E748" s="20"/>
      <c r="F748" s="20"/>
      <c r="G748" s="20"/>
      <c r="H748" s="20"/>
      <c r="I748" s="20"/>
      <c r="K748" s="20"/>
    </row>
    <row r="749" spans="1:11" outlineLevel="1" x14ac:dyDescent="0.25">
      <c r="A749" s="32"/>
      <c r="B749" s="33"/>
      <c r="C749" s="46"/>
      <c r="E749" s="20"/>
      <c r="F749" s="20"/>
      <c r="G749" s="20"/>
      <c r="H749" s="20"/>
      <c r="I749" s="20"/>
      <c r="K749" s="20"/>
    </row>
    <row r="750" spans="1:11" outlineLevel="1" x14ac:dyDescent="0.25">
      <c r="A750" s="32"/>
      <c r="B750" s="33"/>
      <c r="C750" s="46"/>
      <c r="E750" s="20"/>
      <c r="F750" s="20"/>
      <c r="G750" s="20"/>
      <c r="H750" s="20"/>
      <c r="I750" s="20"/>
      <c r="K750" s="20"/>
    </row>
    <row r="751" spans="1:11" outlineLevel="1" x14ac:dyDescent="0.25">
      <c r="A751" s="32"/>
      <c r="B751" s="33"/>
      <c r="C751" s="46"/>
      <c r="E751" s="20"/>
      <c r="F751" s="20"/>
      <c r="G751" s="20"/>
      <c r="H751" s="20"/>
      <c r="I751" s="20"/>
      <c r="K751" s="20"/>
    </row>
    <row r="752" spans="1:11" outlineLevel="1" x14ac:dyDescent="0.25">
      <c r="A752" s="32"/>
      <c r="B752" s="33"/>
      <c r="C752" s="46"/>
      <c r="E752" s="20"/>
      <c r="F752" s="20"/>
      <c r="G752" s="20"/>
      <c r="H752" s="20"/>
      <c r="I752" s="20"/>
      <c r="K752" s="20"/>
    </row>
    <row r="753" spans="1:11" outlineLevel="1" x14ac:dyDescent="0.25">
      <c r="A753" s="32"/>
      <c r="B753" s="33"/>
      <c r="C753" s="46"/>
      <c r="E753" s="20"/>
      <c r="F753" s="20"/>
      <c r="G753" s="20"/>
      <c r="H753" s="20"/>
      <c r="I753" s="20"/>
      <c r="K753" s="20"/>
    </row>
    <row r="754" spans="1:11" outlineLevel="1" x14ac:dyDescent="0.25">
      <c r="A754" s="32"/>
      <c r="B754" s="33"/>
      <c r="C754" s="46"/>
      <c r="E754" s="20"/>
      <c r="F754" s="20"/>
      <c r="G754" s="20"/>
      <c r="H754" s="20"/>
      <c r="I754" s="20"/>
      <c r="K754" s="20"/>
    </row>
    <row r="755" spans="1:11" outlineLevel="1" x14ac:dyDescent="0.25">
      <c r="A755" s="32"/>
      <c r="B755" s="33"/>
      <c r="C755" s="46"/>
      <c r="E755" s="20"/>
      <c r="F755" s="20"/>
      <c r="G755" s="20"/>
      <c r="H755" s="20"/>
      <c r="I755" s="20"/>
      <c r="K755" s="20"/>
    </row>
    <row r="756" spans="1:11" outlineLevel="1" x14ac:dyDescent="0.25">
      <c r="A756" s="32"/>
      <c r="B756" s="33"/>
      <c r="C756" s="46"/>
      <c r="E756" s="20"/>
      <c r="F756" s="20"/>
      <c r="G756" s="20"/>
      <c r="H756" s="20"/>
      <c r="I756" s="20"/>
      <c r="K756" s="20"/>
    </row>
    <row r="757" spans="1:11" outlineLevel="1" x14ac:dyDescent="0.25">
      <c r="A757" s="32"/>
      <c r="B757" s="33"/>
      <c r="C757" s="46"/>
      <c r="E757" s="20"/>
      <c r="F757" s="20"/>
      <c r="G757" s="20"/>
      <c r="H757" s="20"/>
      <c r="I757" s="20"/>
      <c r="K757" s="20"/>
    </row>
    <row r="758" spans="1:11" outlineLevel="1" x14ac:dyDescent="0.25">
      <c r="A758" s="32"/>
      <c r="B758" s="33"/>
      <c r="C758" s="46"/>
      <c r="E758" s="20"/>
      <c r="F758" s="20"/>
      <c r="G758" s="20"/>
      <c r="H758" s="20"/>
      <c r="I758" s="20"/>
      <c r="K758" s="20"/>
    </row>
    <row r="759" spans="1:11" outlineLevel="1" x14ac:dyDescent="0.25">
      <c r="A759" s="32"/>
      <c r="B759" s="33"/>
      <c r="C759" s="46"/>
      <c r="E759" s="20"/>
      <c r="F759" s="20"/>
      <c r="G759" s="20"/>
      <c r="H759" s="20"/>
      <c r="I759" s="20"/>
      <c r="K759" s="20"/>
    </row>
    <row r="760" spans="1:11" outlineLevel="1" x14ac:dyDescent="0.25">
      <c r="A760" s="32"/>
      <c r="B760" s="33"/>
      <c r="C760" s="46"/>
      <c r="E760" s="20"/>
      <c r="F760" s="20"/>
      <c r="G760" s="20"/>
      <c r="H760" s="20"/>
      <c r="I760" s="20"/>
      <c r="K760" s="20"/>
    </row>
    <row r="761" spans="1:11" outlineLevel="1" x14ac:dyDescent="0.25">
      <c r="A761" s="32"/>
      <c r="B761" s="33"/>
      <c r="C761" s="46"/>
      <c r="E761" s="20"/>
      <c r="F761" s="20"/>
      <c r="G761" s="20"/>
      <c r="H761" s="20"/>
      <c r="I761" s="20"/>
      <c r="K761" s="20"/>
    </row>
    <row r="762" spans="1:11" outlineLevel="1" x14ac:dyDescent="0.25">
      <c r="A762" s="32"/>
      <c r="B762" s="33"/>
      <c r="C762" s="46"/>
      <c r="E762" s="20"/>
      <c r="F762" s="20"/>
      <c r="G762" s="20"/>
      <c r="H762" s="20"/>
      <c r="I762" s="20"/>
      <c r="K762" s="20"/>
    </row>
    <row r="763" spans="1:11" outlineLevel="1" x14ac:dyDescent="0.25">
      <c r="A763" s="32"/>
      <c r="B763" s="33"/>
      <c r="C763" s="46"/>
      <c r="E763" s="20"/>
      <c r="F763" s="20"/>
      <c r="G763" s="20"/>
      <c r="H763" s="20"/>
      <c r="I763" s="20"/>
      <c r="K763" s="20"/>
    </row>
    <row r="764" spans="1:11" outlineLevel="1" x14ac:dyDescent="0.25">
      <c r="A764" s="32"/>
      <c r="B764" s="33"/>
      <c r="C764" s="46"/>
      <c r="E764" s="20"/>
      <c r="F764" s="20"/>
      <c r="G764" s="20"/>
      <c r="H764" s="20"/>
      <c r="I764" s="20"/>
      <c r="K764" s="20"/>
    </row>
    <row r="765" spans="1:11" outlineLevel="1" x14ac:dyDescent="0.25">
      <c r="A765" s="32"/>
      <c r="B765" s="33"/>
      <c r="C765" s="46"/>
      <c r="E765" s="20"/>
      <c r="F765" s="20"/>
      <c r="G765" s="20"/>
      <c r="H765" s="20"/>
      <c r="I765" s="20"/>
      <c r="K765" s="20"/>
    </row>
    <row r="766" spans="1:11" outlineLevel="1" x14ac:dyDescent="0.25">
      <c r="A766" s="32"/>
      <c r="B766" s="33"/>
      <c r="C766" s="46"/>
      <c r="E766" s="20"/>
      <c r="F766" s="20"/>
      <c r="G766" s="20"/>
      <c r="H766" s="20"/>
      <c r="I766" s="20"/>
      <c r="K766" s="20"/>
    </row>
    <row r="767" spans="1:11" outlineLevel="1" x14ac:dyDescent="0.25">
      <c r="A767" s="32"/>
      <c r="B767" s="33"/>
      <c r="C767" s="46"/>
      <c r="E767" s="20"/>
      <c r="F767" s="20"/>
      <c r="G767" s="20"/>
      <c r="H767" s="20"/>
      <c r="I767" s="20"/>
      <c r="K767" s="20"/>
    </row>
    <row r="768" spans="1:11" outlineLevel="1" x14ac:dyDescent="0.25">
      <c r="A768" s="32"/>
      <c r="B768" s="33"/>
      <c r="C768" s="46"/>
      <c r="E768" s="20"/>
      <c r="F768" s="20"/>
      <c r="G768" s="20"/>
      <c r="H768" s="20"/>
      <c r="I768" s="20"/>
      <c r="K768" s="20"/>
    </row>
    <row r="769" spans="1:11" outlineLevel="1" x14ac:dyDescent="0.25">
      <c r="A769" s="32"/>
      <c r="B769" s="33"/>
      <c r="C769" s="46"/>
      <c r="E769" s="20"/>
      <c r="F769" s="20"/>
      <c r="G769" s="20"/>
      <c r="H769" s="20"/>
      <c r="I769" s="20"/>
      <c r="K769" s="20"/>
    </row>
    <row r="770" spans="1:11" outlineLevel="1" x14ac:dyDescent="0.25">
      <c r="A770" s="32"/>
      <c r="B770" s="33"/>
      <c r="C770" s="46"/>
      <c r="E770" s="20"/>
      <c r="F770" s="20"/>
      <c r="G770" s="20"/>
      <c r="H770" s="20"/>
      <c r="I770" s="20"/>
      <c r="K770" s="20"/>
    </row>
    <row r="771" spans="1:11" outlineLevel="1" x14ac:dyDescent="0.25">
      <c r="A771" s="32"/>
      <c r="B771" s="33"/>
      <c r="C771" s="46"/>
      <c r="E771" s="20"/>
      <c r="F771" s="20"/>
      <c r="G771" s="20"/>
      <c r="H771" s="20"/>
      <c r="I771" s="20"/>
      <c r="K771" s="20"/>
    </row>
    <row r="772" spans="1:11" outlineLevel="1" x14ac:dyDescent="0.25">
      <c r="A772" s="32"/>
      <c r="B772" s="33"/>
      <c r="C772" s="46"/>
      <c r="E772" s="20"/>
      <c r="F772" s="20"/>
      <c r="G772" s="20"/>
      <c r="H772" s="20"/>
      <c r="I772" s="20"/>
      <c r="K772" s="20"/>
    </row>
    <row r="773" spans="1:11" outlineLevel="1" x14ac:dyDescent="0.25">
      <c r="A773" s="32"/>
      <c r="B773" s="33"/>
      <c r="C773" s="46"/>
      <c r="E773" s="20"/>
      <c r="F773" s="20"/>
      <c r="G773" s="20"/>
      <c r="H773" s="20"/>
      <c r="I773" s="20"/>
      <c r="K773" s="20"/>
    </row>
    <row r="774" spans="1:11" outlineLevel="1" x14ac:dyDescent="0.25">
      <c r="A774" s="32"/>
      <c r="B774" s="33"/>
      <c r="C774" s="46"/>
      <c r="E774" s="20"/>
      <c r="F774" s="20"/>
      <c r="G774" s="20"/>
      <c r="H774" s="20"/>
      <c r="I774" s="20"/>
      <c r="K774" s="20"/>
    </row>
    <row r="775" spans="1:11" outlineLevel="1" x14ac:dyDescent="0.25">
      <c r="A775" s="32"/>
      <c r="B775" s="33"/>
      <c r="C775" s="46"/>
      <c r="E775" s="20"/>
      <c r="F775" s="20"/>
      <c r="G775" s="20"/>
      <c r="H775" s="20"/>
      <c r="I775" s="20"/>
      <c r="K775" s="20"/>
    </row>
    <row r="776" spans="1:11" outlineLevel="1" x14ac:dyDescent="0.25">
      <c r="A776" s="32"/>
      <c r="B776" s="33"/>
      <c r="C776" s="46"/>
      <c r="E776" s="20"/>
      <c r="F776" s="20"/>
      <c r="G776" s="20"/>
      <c r="H776" s="20"/>
      <c r="I776" s="20"/>
      <c r="K776" s="20"/>
    </row>
    <row r="777" spans="1:11" outlineLevel="1" x14ac:dyDescent="0.25">
      <c r="A777" s="32"/>
      <c r="B777" s="33"/>
      <c r="C777" s="46"/>
      <c r="E777" s="20"/>
      <c r="F777" s="20"/>
      <c r="G777" s="20"/>
      <c r="H777" s="20"/>
      <c r="I777" s="20"/>
      <c r="K777" s="20"/>
    </row>
    <row r="778" spans="1:11" outlineLevel="1" x14ac:dyDescent="0.25">
      <c r="A778" s="32"/>
      <c r="B778" s="33"/>
      <c r="C778" s="46"/>
      <c r="E778" s="20"/>
      <c r="F778" s="20"/>
      <c r="G778" s="20"/>
      <c r="H778" s="20"/>
      <c r="I778" s="20"/>
      <c r="K778" s="20"/>
    </row>
    <row r="779" spans="1:11" outlineLevel="1" x14ac:dyDescent="0.25">
      <c r="A779" s="32"/>
      <c r="B779" s="33"/>
      <c r="C779" s="46"/>
      <c r="E779" s="20"/>
      <c r="F779" s="20"/>
      <c r="G779" s="20"/>
      <c r="H779" s="20"/>
      <c r="I779" s="20"/>
      <c r="K779" s="20"/>
    </row>
    <row r="780" spans="1:11" outlineLevel="1" x14ac:dyDescent="0.25">
      <c r="A780" s="32"/>
      <c r="B780" s="33"/>
      <c r="C780" s="46"/>
      <c r="E780" s="20"/>
      <c r="F780" s="20"/>
      <c r="G780" s="20"/>
      <c r="H780" s="20"/>
      <c r="I780" s="20"/>
      <c r="K780" s="20"/>
    </row>
    <row r="781" spans="1:11" outlineLevel="1" x14ac:dyDescent="0.25">
      <c r="A781" s="32"/>
      <c r="B781" s="33"/>
      <c r="C781" s="46"/>
      <c r="E781" s="20"/>
      <c r="F781" s="20"/>
      <c r="G781" s="20"/>
      <c r="H781" s="20"/>
      <c r="I781" s="20"/>
      <c r="K781" s="20"/>
    </row>
    <row r="782" spans="1:11" outlineLevel="1" x14ac:dyDescent="0.25">
      <c r="A782" s="32"/>
      <c r="B782" s="33"/>
      <c r="C782" s="46"/>
      <c r="E782" s="20"/>
      <c r="F782" s="20"/>
      <c r="G782" s="20"/>
      <c r="H782" s="20"/>
      <c r="I782" s="20"/>
      <c r="K782" s="20"/>
    </row>
    <row r="783" spans="1:11" outlineLevel="1" x14ac:dyDescent="0.25">
      <c r="A783" s="32"/>
      <c r="B783" s="33"/>
      <c r="C783" s="46"/>
      <c r="E783" s="20"/>
      <c r="F783" s="20"/>
      <c r="G783" s="20"/>
      <c r="H783" s="20"/>
      <c r="I783" s="20"/>
      <c r="K783" s="20"/>
    </row>
    <row r="784" spans="1:11" outlineLevel="1" x14ac:dyDescent="0.25">
      <c r="A784" s="32"/>
      <c r="B784" s="33"/>
      <c r="C784" s="46"/>
      <c r="E784" s="20"/>
      <c r="F784" s="20"/>
      <c r="G784" s="20"/>
      <c r="H784" s="20"/>
      <c r="I784" s="20"/>
      <c r="K784" s="20"/>
    </row>
    <row r="785" spans="1:11" outlineLevel="1" x14ac:dyDescent="0.25">
      <c r="A785" s="32"/>
      <c r="B785" s="33"/>
      <c r="C785" s="46"/>
      <c r="E785" s="20"/>
      <c r="F785" s="20"/>
      <c r="G785" s="20"/>
      <c r="H785" s="20"/>
      <c r="I785" s="20"/>
      <c r="K785" s="20"/>
    </row>
    <row r="786" spans="1:11" outlineLevel="1" x14ac:dyDescent="0.25">
      <c r="A786" s="32"/>
      <c r="B786" s="33"/>
      <c r="C786" s="46"/>
      <c r="E786" s="20"/>
      <c r="F786" s="20"/>
      <c r="G786" s="20"/>
      <c r="H786" s="20"/>
      <c r="I786" s="20"/>
      <c r="K786" s="20"/>
    </row>
    <row r="787" spans="1:11" outlineLevel="1" x14ac:dyDescent="0.25">
      <c r="A787" s="32"/>
      <c r="B787" s="33"/>
      <c r="C787" s="46"/>
      <c r="E787" s="20"/>
      <c r="F787" s="20"/>
      <c r="G787" s="20"/>
      <c r="H787" s="20"/>
      <c r="I787" s="20"/>
      <c r="K787" s="20"/>
    </row>
    <row r="788" spans="1:11" outlineLevel="1" x14ac:dyDescent="0.25">
      <c r="A788" s="32"/>
      <c r="B788" s="33"/>
      <c r="C788" s="46"/>
      <c r="E788" s="20"/>
      <c r="F788" s="20"/>
      <c r="G788" s="20"/>
      <c r="H788" s="20"/>
      <c r="I788" s="20"/>
      <c r="K788" s="20"/>
    </row>
    <row r="789" spans="1:11" outlineLevel="1" x14ac:dyDescent="0.25">
      <c r="A789" s="32"/>
      <c r="B789" s="33"/>
      <c r="C789" s="46"/>
      <c r="E789" s="20"/>
      <c r="F789" s="20"/>
      <c r="G789" s="20"/>
      <c r="H789" s="20"/>
      <c r="I789" s="20"/>
      <c r="K789" s="20"/>
    </row>
    <row r="790" spans="1:11" outlineLevel="1" x14ac:dyDescent="0.25">
      <c r="A790" s="32"/>
      <c r="B790" s="33"/>
      <c r="C790" s="46"/>
      <c r="E790" s="20"/>
      <c r="F790" s="20"/>
      <c r="G790" s="20"/>
      <c r="H790" s="20"/>
      <c r="I790" s="20"/>
      <c r="K790" s="20"/>
    </row>
    <row r="791" spans="1:11" outlineLevel="1" x14ac:dyDescent="0.25">
      <c r="A791" s="32"/>
      <c r="B791" s="33"/>
      <c r="C791" s="46"/>
      <c r="E791" s="20"/>
      <c r="F791" s="20"/>
      <c r="G791" s="20"/>
      <c r="H791" s="20"/>
      <c r="I791" s="20"/>
      <c r="K791" s="20"/>
    </row>
    <row r="792" spans="1:11" outlineLevel="1" x14ac:dyDescent="0.25">
      <c r="A792" s="32"/>
      <c r="B792" s="33"/>
      <c r="C792" s="46"/>
      <c r="E792" s="20"/>
      <c r="F792" s="20"/>
      <c r="G792" s="20"/>
      <c r="H792" s="20"/>
      <c r="I792" s="20"/>
      <c r="K792" s="20"/>
    </row>
    <row r="793" spans="1:11" outlineLevel="1" x14ac:dyDescent="0.25">
      <c r="A793" s="32"/>
      <c r="B793" s="33"/>
      <c r="C793" s="46"/>
      <c r="E793" s="20"/>
      <c r="F793" s="20"/>
      <c r="G793" s="20"/>
      <c r="H793" s="20"/>
      <c r="I793" s="20"/>
      <c r="K793" s="20"/>
    </row>
    <row r="794" spans="1:11" outlineLevel="1" x14ac:dyDescent="0.25">
      <c r="A794" s="32"/>
      <c r="B794" s="33"/>
      <c r="C794" s="46"/>
      <c r="E794" s="20"/>
      <c r="F794" s="20"/>
      <c r="G794" s="20"/>
      <c r="H794" s="20"/>
      <c r="I794" s="20"/>
      <c r="K794" s="20"/>
    </row>
    <row r="795" spans="1:11" outlineLevel="1" x14ac:dyDescent="0.25">
      <c r="A795" s="32"/>
      <c r="B795" s="33"/>
      <c r="C795" s="46"/>
      <c r="E795" s="20"/>
      <c r="F795" s="20"/>
      <c r="G795" s="20"/>
      <c r="H795" s="20"/>
      <c r="I795" s="20"/>
      <c r="K795" s="20"/>
    </row>
    <row r="796" spans="1:11" outlineLevel="1" x14ac:dyDescent="0.25">
      <c r="A796" s="32"/>
      <c r="B796" s="33"/>
      <c r="C796" s="46"/>
      <c r="E796" s="20"/>
      <c r="F796" s="20"/>
      <c r="G796" s="20"/>
      <c r="H796" s="20"/>
      <c r="I796" s="20"/>
      <c r="K796" s="20"/>
    </row>
    <row r="797" spans="1:11" outlineLevel="1" x14ac:dyDescent="0.25">
      <c r="A797" s="32"/>
      <c r="B797" s="33"/>
      <c r="C797" s="46"/>
      <c r="E797" s="20"/>
      <c r="F797" s="20"/>
      <c r="G797" s="20"/>
      <c r="H797" s="20"/>
      <c r="I797" s="20"/>
      <c r="K797" s="20"/>
    </row>
    <row r="798" spans="1:11" outlineLevel="1" x14ac:dyDescent="0.25">
      <c r="A798" s="32"/>
      <c r="B798" s="33"/>
      <c r="C798" s="46"/>
      <c r="E798" s="20"/>
      <c r="F798" s="20"/>
      <c r="G798" s="20"/>
      <c r="H798" s="20"/>
      <c r="I798" s="20"/>
      <c r="K798" s="20"/>
    </row>
    <row r="799" spans="1:11" outlineLevel="1" x14ac:dyDescent="0.25">
      <c r="A799" s="32"/>
      <c r="B799" s="33"/>
      <c r="C799" s="46"/>
      <c r="E799" s="20"/>
      <c r="F799" s="20"/>
      <c r="G799" s="20"/>
      <c r="H799" s="20"/>
      <c r="I799" s="20"/>
      <c r="K799" s="20"/>
    </row>
    <row r="800" spans="1:11" outlineLevel="1" x14ac:dyDescent="0.25">
      <c r="A800" s="32"/>
      <c r="B800" s="33"/>
      <c r="C800" s="46"/>
      <c r="E800" s="20"/>
      <c r="F800" s="20"/>
      <c r="G800" s="20"/>
      <c r="H800" s="20"/>
      <c r="I800" s="20"/>
      <c r="K800" s="20"/>
    </row>
    <row r="801" spans="1:11" outlineLevel="1" x14ac:dyDescent="0.25">
      <c r="A801" s="32"/>
      <c r="B801" s="33"/>
      <c r="C801" s="46"/>
      <c r="E801" s="20"/>
      <c r="F801" s="20"/>
      <c r="G801" s="20"/>
      <c r="H801" s="20"/>
      <c r="I801" s="20"/>
      <c r="K801" s="20"/>
    </row>
    <row r="802" spans="1:11" outlineLevel="1" x14ac:dyDescent="0.25">
      <c r="A802" s="32"/>
      <c r="B802" s="33"/>
      <c r="C802" s="46"/>
      <c r="E802" s="20"/>
      <c r="F802" s="20"/>
      <c r="G802" s="20"/>
      <c r="H802" s="20"/>
      <c r="I802" s="20"/>
      <c r="K802" s="20"/>
    </row>
    <row r="803" spans="1:11" outlineLevel="1" x14ac:dyDescent="0.25">
      <c r="A803" s="32"/>
      <c r="B803" s="33"/>
      <c r="C803" s="46"/>
      <c r="E803" s="20"/>
      <c r="F803" s="20"/>
      <c r="G803" s="20"/>
      <c r="H803" s="20"/>
      <c r="I803" s="20"/>
      <c r="K803" s="20"/>
    </row>
    <row r="804" spans="1:11" outlineLevel="1" x14ac:dyDescent="0.25">
      <c r="A804" s="32"/>
      <c r="B804" s="33"/>
      <c r="C804" s="46"/>
      <c r="E804" s="20"/>
      <c r="F804" s="20"/>
      <c r="G804" s="20"/>
      <c r="H804" s="20"/>
      <c r="I804" s="20"/>
      <c r="K804" s="20"/>
    </row>
    <row r="805" spans="1:11" outlineLevel="1" x14ac:dyDescent="0.25">
      <c r="A805" s="32"/>
      <c r="B805" s="33"/>
      <c r="C805" s="46"/>
      <c r="E805" s="20"/>
      <c r="F805" s="20"/>
      <c r="G805" s="20"/>
      <c r="H805" s="20"/>
      <c r="I805" s="20"/>
      <c r="K805" s="20"/>
    </row>
    <row r="806" spans="1:11" outlineLevel="1" x14ac:dyDescent="0.25">
      <c r="A806" s="32"/>
      <c r="B806" s="33"/>
      <c r="C806" s="46"/>
      <c r="E806" s="20"/>
      <c r="F806" s="20"/>
      <c r="G806" s="20"/>
      <c r="H806" s="20"/>
      <c r="I806" s="20"/>
      <c r="K806" s="20"/>
    </row>
    <row r="807" spans="1:11" outlineLevel="1" x14ac:dyDescent="0.25">
      <c r="A807" s="32"/>
      <c r="B807" s="33"/>
      <c r="C807" s="46"/>
      <c r="E807" s="20"/>
      <c r="F807" s="20"/>
      <c r="G807" s="20"/>
      <c r="H807" s="20"/>
      <c r="I807" s="20"/>
      <c r="K807" s="20"/>
    </row>
    <row r="808" spans="1:11" outlineLevel="1" x14ac:dyDescent="0.25">
      <c r="A808" s="32"/>
      <c r="B808" s="33"/>
      <c r="C808" s="46"/>
      <c r="E808" s="20"/>
      <c r="F808" s="20"/>
      <c r="G808" s="20"/>
      <c r="H808" s="20"/>
      <c r="I808" s="20"/>
      <c r="K808" s="20"/>
    </row>
    <row r="809" spans="1:11" outlineLevel="1" x14ac:dyDescent="0.25">
      <c r="A809" s="32"/>
      <c r="B809" s="33"/>
      <c r="C809" s="46"/>
      <c r="E809" s="20"/>
      <c r="F809" s="20"/>
      <c r="G809" s="20"/>
      <c r="H809" s="20"/>
      <c r="I809" s="20"/>
      <c r="K809" s="20"/>
    </row>
    <row r="810" spans="1:11" outlineLevel="1" x14ac:dyDescent="0.25">
      <c r="A810" s="32"/>
      <c r="B810" s="33"/>
      <c r="C810" s="46"/>
      <c r="E810" s="20"/>
      <c r="F810" s="20"/>
      <c r="G810" s="20"/>
      <c r="H810" s="20"/>
      <c r="I810" s="20"/>
      <c r="K810" s="20"/>
    </row>
    <row r="811" spans="1:11" outlineLevel="1" x14ac:dyDescent="0.25">
      <c r="A811" s="32"/>
      <c r="B811" s="33"/>
      <c r="C811" s="46"/>
      <c r="E811" s="20"/>
      <c r="F811" s="20"/>
      <c r="G811" s="20"/>
      <c r="H811" s="20"/>
      <c r="I811" s="20"/>
      <c r="K811" s="20"/>
    </row>
    <row r="812" spans="1:11" outlineLevel="1" x14ac:dyDescent="0.25">
      <c r="A812" s="32"/>
      <c r="B812" s="33"/>
      <c r="C812" s="46"/>
      <c r="E812" s="20"/>
      <c r="F812" s="20"/>
      <c r="G812" s="20"/>
      <c r="H812" s="20"/>
      <c r="I812" s="20"/>
      <c r="K812" s="20"/>
    </row>
    <row r="813" spans="1:11" outlineLevel="1" x14ac:dyDescent="0.25">
      <c r="A813" s="32"/>
      <c r="B813" s="33"/>
      <c r="C813" s="46"/>
      <c r="E813" s="20"/>
      <c r="F813" s="20"/>
      <c r="G813" s="20"/>
      <c r="H813" s="20"/>
      <c r="I813" s="20"/>
      <c r="K813" s="20"/>
    </row>
    <row r="814" spans="1:11" outlineLevel="1" x14ac:dyDescent="0.25">
      <c r="A814" s="32"/>
      <c r="B814" s="33"/>
      <c r="C814" s="46"/>
      <c r="E814" s="20"/>
      <c r="F814" s="20"/>
      <c r="G814" s="20"/>
      <c r="H814" s="20"/>
      <c r="I814" s="20"/>
      <c r="K814" s="20"/>
    </row>
    <row r="815" spans="1:11" outlineLevel="1" x14ac:dyDescent="0.25">
      <c r="A815" s="32"/>
      <c r="B815" s="33"/>
      <c r="C815" s="46"/>
      <c r="E815" s="20"/>
      <c r="F815" s="20"/>
      <c r="G815" s="20"/>
      <c r="H815" s="20"/>
      <c r="I815" s="20"/>
      <c r="K815" s="20"/>
    </row>
    <row r="816" spans="1:11" outlineLevel="1" x14ac:dyDescent="0.25">
      <c r="A816" s="32"/>
      <c r="B816" s="33"/>
      <c r="C816" s="46"/>
      <c r="E816" s="20"/>
      <c r="F816" s="20"/>
      <c r="G816" s="20"/>
      <c r="H816" s="20"/>
      <c r="I816" s="20"/>
      <c r="K816" s="20"/>
    </row>
    <row r="817" spans="1:11" outlineLevel="1" x14ac:dyDescent="0.25">
      <c r="A817" s="32"/>
      <c r="B817" s="33"/>
      <c r="C817" s="46"/>
      <c r="E817" s="20"/>
      <c r="F817" s="20"/>
      <c r="G817" s="20"/>
      <c r="H817" s="20"/>
      <c r="I817" s="20"/>
      <c r="K817" s="20"/>
    </row>
    <row r="818" spans="1:11" outlineLevel="1" x14ac:dyDescent="0.25">
      <c r="A818" s="32"/>
      <c r="B818" s="33"/>
      <c r="C818" s="46"/>
      <c r="E818" s="20"/>
      <c r="F818" s="20"/>
      <c r="G818" s="20"/>
      <c r="H818" s="20"/>
      <c r="I818" s="20"/>
      <c r="K818" s="20"/>
    </row>
    <row r="819" spans="1:11" outlineLevel="1" x14ac:dyDescent="0.25">
      <c r="A819" s="32"/>
      <c r="B819" s="33"/>
      <c r="C819" s="46"/>
      <c r="E819" s="20"/>
      <c r="F819" s="20"/>
      <c r="G819" s="20"/>
      <c r="H819" s="20"/>
      <c r="I819" s="20"/>
      <c r="K819" s="20"/>
    </row>
    <row r="820" spans="1:11" outlineLevel="1" x14ac:dyDescent="0.25">
      <c r="A820" s="32"/>
      <c r="B820" s="33"/>
      <c r="C820" s="46"/>
      <c r="E820" s="20"/>
      <c r="F820" s="20"/>
      <c r="G820" s="20"/>
      <c r="H820" s="20"/>
      <c r="I820" s="20"/>
      <c r="K820" s="20"/>
    </row>
    <row r="821" spans="1:11" outlineLevel="1" x14ac:dyDescent="0.25">
      <c r="A821" s="32"/>
      <c r="B821" s="33"/>
      <c r="C821" s="46"/>
      <c r="E821" s="20"/>
      <c r="F821" s="20"/>
      <c r="G821" s="20"/>
      <c r="H821" s="20"/>
      <c r="I821" s="20"/>
      <c r="K821" s="20"/>
    </row>
    <row r="822" spans="1:11" outlineLevel="1" x14ac:dyDescent="0.25">
      <c r="A822" s="32"/>
      <c r="B822" s="33"/>
      <c r="C822" s="46"/>
      <c r="E822" s="20"/>
      <c r="F822" s="20"/>
      <c r="G822" s="20"/>
      <c r="H822" s="20"/>
      <c r="I822" s="20"/>
      <c r="K822" s="20"/>
    </row>
    <row r="823" spans="1:11" outlineLevel="1" x14ac:dyDescent="0.25">
      <c r="A823" s="32"/>
      <c r="B823" s="33"/>
      <c r="C823" s="46"/>
      <c r="E823" s="20"/>
      <c r="F823" s="20"/>
      <c r="G823" s="20"/>
      <c r="H823" s="20"/>
      <c r="I823" s="20"/>
      <c r="K823" s="20"/>
    </row>
    <row r="824" spans="1:11" outlineLevel="1" x14ac:dyDescent="0.25">
      <c r="A824" s="32"/>
      <c r="B824" s="33"/>
      <c r="C824" s="46"/>
      <c r="E824" s="20"/>
      <c r="F824" s="20"/>
      <c r="G824" s="20"/>
      <c r="H824" s="20"/>
      <c r="I824" s="20"/>
      <c r="K824" s="20"/>
    </row>
    <row r="825" spans="1:11" outlineLevel="1" x14ac:dyDescent="0.25">
      <c r="A825" s="32"/>
      <c r="B825" s="33"/>
      <c r="C825" s="46"/>
      <c r="E825" s="20"/>
      <c r="F825" s="20"/>
      <c r="G825" s="20"/>
      <c r="H825" s="20"/>
      <c r="I825" s="20"/>
      <c r="K825" s="20"/>
    </row>
    <row r="826" spans="1:11" outlineLevel="1" x14ac:dyDescent="0.25">
      <c r="A826" s="32"/>
      <c r="B826" s="33"/>
      <c r="C826" s="46"/>
      <c r="E826" s="20"/>
      <c r="F826" s="20"/>
      <c r="G826" s="20"/>
      <c r="H826" s="20"/>
      <c r="I826" s="20"/>
      <c r="K826" s="20"/>
    </row>
    <row r="827" spans="1:11" outlineLevel="1" x14ac:dyDescent="0.25">
      <c r="A827" s="32"/>
      <c r="B827" s="33"/>
      <c r="C827" s="46"/>
      <c r="E827" s="20"/>
      <c r="F827" s="20"/>
      <c r="G827" s="20"/>
      <c r="H827" s="20"/>
      <c r="I827" s="20"/>
      <c r="K827" s="20"/>
    </row>
    <row r="828" spans="1:11" outlineLevel="1" x14ac:dyDescent="0.25">
      <c r="A828" s="32"/>
      <c r="B828" s="33"/>
      <c r="C828" s="46"/>
      <c r="E828" s="20"/>
      <c r="F828" s="20"/>
      <c r="G828" s="20"/>
      <c r="H828" s="20"/>
      <c r="I828" s="20"/>
      <c r="K828" s="20"/>
    </row>
    <row r="829" spans="1:11" outlineLevel="1" x14ac:dyDescent="0.25">
      <c r="A829" s="32"/>
      <c r="B829" s="33"/>
      <c r="C829" s="46"/>
      <c r="E829" s="20"/>
      <c r="F829" s="20"/>
      <c r="G829" s="20"/>
      <c r="H829" s="20"/>
      <c r="I829" s="20"/>
      <c r="K829" s="20"/>
    </row>
    <row r="830" spans="1:11" outlineLevel="1" x14ac:dyDescent="0.25">
      <c r="A830" s="32"/>
      <c r="B830" s="33"/>
      <c r="C830" s="46"/>
      <c r="E830" s="20"/>
      <c r="F830" s="20"/>
      <c r="G830" s="20"/>
      <c r="H830" s="20"/>
      <c r="I830" s="20"/>
      <c r="K830" s="20"/>
    </row>
    <row r="831" spans="1:11" outlineLevel="1" x14ac:dyDescent="0.25">
      <c r="A831" s="32"/>
      <c r="B831" s="33"/>
      <c r="C831" s="46"/>
      <c r="E831" s="20"/>
      <c r="F831" s="20"/>
      <c r="G831" s="20"/>
      <c r="H831" s="20"/>
      <c r="I831" s="20"/>
      <c r="K831" s="20"/>
    </row>
    <row r="832" spans="1:11" outlineLevel="1" x14ac:dyDescent="0.25">
      <c r="A832" s="32"/>
      <c r="B832" s="33"/>
      <c r="C832" s="46"/>
      <c r="E832" s="20"/>
      <c r="F832" s="20"/>
      <c r="G832" s="20"/>
      <c r="H832" s="20"/>
      <c r="I832" s="20"/>
      <c r="K832" s="20"/>
    </row>
    <row r="833" spans="1:11" outlineLevel="1" x14ac:dyDescent="0.25">
      <c r="A833" s="32"/>
      <c r="B833" s="33"/>
      <c r="C833" s="46"/>
      <c r="E833" s="20"/>
      <c r="F833" s="20"/>
      <c r="G833" s="20"/>
      <c r="H833" s="20"/>
      <c r="I833" s="20"/>
      <c r="K833" s="20"/>
    </row>
    <row r="834" spans="1:11" outlineLevel="1" x14ac:dyDescent="0.25">
      <c r="A834" s="32"/>
      <c r="B834" s="33"/>
      <c r="C834" s="46"/>
      <c r="E834" s="20"/>
      <c r="F834" s="20"/>
      <c r="G834" s="20"/>
      <c r="H834" s="20"/>
      <c r="I834" s="20"/>
      <c r="K834" s="20"/>
    </row>
    <row r="835" spans="1:11" outlineLevel="1" x14ac:dyDescent="0.25">
      <c r="A835" s="32"/>
      <c r="B835" s="33"/>
      <c r="C835" s="46"/>
      <c r="E835" s="20"/>
      <c r="F835" s="20"/>
      <c r="G835" s="20"/>
      <c r="H835" s="20"/>
      <c r="I835" s="20"/>
      <c r="K835" s="20"/>
    </row>
    <row r="836" spans="1:11" outlineLevel="1" x14ac:dyDescent="0.25">
      <c r="A836" s="32"/>
      <c r="B836" s="33"/>
      <c r="C836" s="46"/>
      <c r="E836" s="20"/>
      <c r="F836" s="20"/>
      <c r="G836" s="20"/>
      <c r="H836" s="20"/>
      <c r="I836" s="20"/>
      <c r="K836" s="20"/>
    </row>
    <row r="837" spans="1:11" outlineLevel="1" x14ac:dyDescent="0.25">
      <c r="A837" s="32"/>
      <c r="B837" s="33"/>
      <c r="C837" s="46"/>
      <c r="E837" s="20"/>
      <c r="F837" s="20"/>
      <c r="G837" s="20"/>
      <c r="H837" s="20"/>
      <c r="I837" s="20"/>
      <c r="K837" s="20"/>
    </row>
    <row r="838" spans="1:11" outlineLevel="1" x14ac:dyDescent="0.25">
      <c r="A838" s="32"/>
      <c r="B838" s="33"/>
      <c r="C838" s="46"/>
      <c r="E838" s="20"/>
      <c r="F838" s="20"/>
      <c r="G838" s="20"/>
      <c r="H838" s="20"/>
      <c r="I838" s="20"/>
      <c r="K838" s="20"/>
    </row>
    <row r="839" spans="1:11" outlineLevel="1" x14ac:dyDescent="0.25">
      <c r="A839" s="32"/>
      <c r="B839" s="33"/>
      <c r="C839" s="46"/>
      <c r="E839" s="20"/>
      <c r="F839" s="20"/>
      <c r="G839" s="20"/>
      <c r="H839" s="20"/>
      <c r="I839" s="20"/>
      <c r="K839" s="20"/>
    </row>
    <row r="840" spans="1:11" outlineLevel="1" x14ac:dyDescent="0.25">
      <c r="A840" s="32"/>
      <c r="B840" s="33"/>
      <c r="C840" s="46"/>
      <c r="E840" s="20"/>
      <c r="F840" s="20"/>
      <c r="G840" s="20"/>
      <c r="H840" s="20"/>
      <c r="I840" s="20"/>
      <c r="K840" s="20"/>
    </row>
    <row r="841" spans="1:11" outlineLevel="1" x14ac:dyDescent="0.25">
      <c r="A841" s="32"/>
      <c r="B841" s="33"/>
      <c r="C841" s="46"/>
      <c r="E841" s="20"/>
      <c r="F841" s="20"/>
      <c r="G841" s="20"/>
      <c r="H841" s="20"/>
      <c r="I841" s="20"/>
      <c r="K841" s="20"/>
    </row>
    <row r="842" spans="1:11" outlineLevel="1" x14ac:dyDescent="0.25">
      <c r="A842" s="32"/>
      <c r="B842" s="33"/>
      <c r="C842" s="46"/>
      <c r="E842" s="20"/>
      <c r="F842" s="20"/>
      <c r="G842" s="20"/>
      <c r="H842" s="20"/>
      <c r="I842" s="20"/>
      <c r="K842" s="20"/>
    </row>
    <row r="843" spans="1:11" outlineLevel="1" x14ac:dyDescent="0.25">
      <c r="A843" s="32"/>
      <c r="B843" s="33"/>
      <c r="C843" s="46"/>
      <c r="E843" s="20"/>
      <c r="F843" s="20"/>
      <c r="G843" s="20"/>
      <c r="H843" s="20"/>
      <c r="I843" s="20"/>
      <c r="K843" s="20"/>
    </row>
    <row r="844" spans="1:11" outlineLevel="1" x14ac:dyDescent="0.25">
      <c r="A844" s="32"/>
      <c r="B844" s="33"/>
      <c r="C844" s="46"/>
      <c r="E844" s="20"/>
      <c r="F844" s="20"/>
      <c r="G844" s="20"/>
      <c r="H844" s="20"/>
      <c r="I844" s="20"/>
      <c r="K844" s="20"/>
    </row>
    <row r="845" spans="1:11" outlineLevel="1" x14ac:dyDescent="0.25">
      <c r="A845" s="32"/>
      <c r="B845" s="33"/>
      <c r="C845" s="46"/>
      <c r="E845" s="20"/>
      <c r="F845" s="20"/>
      <c r="G845" s="20"/>
      <c r="H845" s="20"/>
      <c r="I845" s="20"/>
      <c r="K845" s="20"/>
    </row>
    <row r="846" spans="1:11" outlineLevel="1" x14ac:dyDescent="0.25">
      <c r="A846" s="32"/>
      <c r="B846" s="33"/>
      <c r="C846" s="46"/>
      <c r="E846" s="20"/>
      <c r="F846" s="20"/>
      <c r="G846" s="20"/>
      <c r="H846" s="20"/>
      <c r="I846" s="20"/>
      <c r="K846" s="20"/>
    </row>
    <row r="847" spans="1:11" outlineLevel="1" x14ac:dyDescent="0.25">
      <c r="A847" s="32"/>
      <c r="B847" s="33"/>
      <c r="C847" s="46"/>
      <c r="E847" s="20"/>
      <c r="F847" s="20"/>
      <c r="G847" s="20"/>
      <c r="H847" s="20"/>
      <c r="I847" s="20"/>
      <c r="K847" s="20"/>
    </row>
    <row r="848" spans="1:11" outlineLevel="1" x14ac:dyDescent="0.25">
      <c r="A848" s="32"/>
      <c r="B848" s="33"/>
      <c r="C848" s="46"/>
      <c r="E848" s="20"/>
      <c r="F848" s="20"/>
      <c r="G848" s="20"/>
      <c r="H848" s="20"/>
      <c r="I848" s="20"/>
      <c r="K848" s="20"/>
    </row>
    <row r="849" spans="1:11" outlineLevel="1" x14ac:dyDescent="0.25">
      <c r="A849" s="32"/>
      <c r="B849" s="33"/>
      <c r="C849" s="46"/>
      <c r="E849" s="20"/>
      <c r="F849" s="20"/>
      <c r="G849" s="20"/>
      <c r="H849" s="20"/>
      <c r="I849" s="20"/>
      <c r="K849" s="20"/>
    </row>
    <row r="850" spans="1:11" outlineLevel="1" x14ac:dyDescent="0.25">
      <c r="A850" s="32"/>
      <c r="B850" s="33"/>
      <c r="C850" s="46"/>
      <c r="E850" s="20"/>
      <c r="F850" s="20"/>
      <c r="G850" s="20"/>
      <c r="H850" s="20"/>
      <c r="I850" s="20"/>
      <c r="K850" s="20"/>
    </row>
    <row r="851" spans="1:11" outlineLevel="1" x14ac:dyDescent="0.25">
      <c r="A851" s="32"/>
      <c r="B851" s="33"/>
      <c r="C851" s="46"/>
      <c r="E851" s="20"/>
      <c r="F851" s="20"/>
      <c r="G851" s="20"/>
      <c r="H851" s="20"/>
      <c r="I851" s="20"/>
      <c r="K851" s="20"/>
    </row>
    <row r="852" spans="1:11" outlineLevel="1" x14ac:dyDescent="0.25">
      <c r="A852" s="32"/>
      <c r="B852" s="33"/>
      <c r="C852" s="46"/>
      <c r="E852" s="20"/>
      <c r="F852" s="20"/>
      <c r="G852" s="20"/>
      <c r="H852" s="20"/>
      <c r="I852" s="20"/>
      <c r="K852" s="20"/>
    </row>
    <row r="853" spans="1:11" outlineLevel="1" x14ac:dyDescent="0.25">
      <c r="A853" s="32"/>
      <c r="B853" s="33"/>
      <c r="C853" s="46"/>
      <c r="E853" s="20"/>
      <c r="F853" s="20"/>
      <c r="G853" s="20"/>
      <c r="H853" s="20"/>
      <c r="I853" s="20"/>
      <c r="K853" s="20"/>
    </row>
    <row r="854" spans="1:11" outlineLevel="1" x14ac:dyDescent="0.25">
      <c r="A854" s="32"/>
      <c r="B854" s="33"/>
      <c r="C854" s="46"/>
      <c r="E854" s="20"/>
      <c r="F854" s="20"/>
      <c r="G854" s="20"/>
      <c r="H854" s="20"/>
      <c r="I854" s="20"/>
      <c r="K854" s="20"/>
    </row>
    <row r="855" spans="1:11" outlineLevel="1" x14ac:dyDescent="0.25">
      <c r="A855" s="32"/>
      <c r="B855" s="33"/>
      <c r="C855" s="46"/>
      <c r="E855" s="20"/>
      <c r="F855" s="20"/>
      <c r="G855" s="20"/>
      <c r="H855" s="20"/>
      <c r="I855" s="20"/>
      <c r="K855" s="20"/>
    </row>
    <row r="856" spans="1:11" outlineLevel="1" x14ac:dyDescent="0.25">
      <c r="A856" s="32"/>
      <c r="B856" s="33"/>
      <c r="C856" s="46"/>
      <c r="E856" s="20"/>
      <c r="F856" s="20"/>
      <c r="G856" s="20"/>
      <c r="H856" s="20"/>
      <c r="I856" s="20"/>
      <c r="K856" s="20"/>
    </row>
    <row r="857" spans="1:11" outlineLevel="1" x14ac:dyDescent="0.25">
      <c r="A857" s="32"/>
      <c r="B857" s="33"/>
      <c r="C857" s="46"/>
      <c r="E857" s="20"/>
      <c r="F857" s="20"/>
      <c r="G857" s="20"/>
      <c r="H857" s="20"/>
      <c r="I857" s="20"/>
      <c r="K857" s="20"/>
    </row>
    <row r="858" spans="1:11" outlineLevel="1" x14ac:dyDescent="0.25">
      <c r="A858" s="32"/>
      <c r="B858" s="33"/>
      <c r="C858" s="46"/>
      <c r="E858" s="20"/>
      <c r="F858" s="20"/>
      <c r="G858" s="20"/>
      <c r="H858" s="20"/>
      <c r="I858" s="20"/>
      <c r="K858" s="20"/>
    </row>
    <row r="859" spans="1:11" outlineLevel="1" x14ac:dyDescent="0.25">
      <c r="A859" s="32"/>
      <c r="B859" s="33"/>
      <c r="C859" s="46"/>
      <c r="E859" s="20"/>
      <c r="F859" s="20"/>
      <c r="G859" s="20"/>
      <c r="H859" s="20"/>
      <c r="I859" s="20"/>
      <c r="K859" s="20"/>
    </row>
    <row r="860" spans="1:11" outlineLevel="1" x14ac:dyDescent="0.25">
      <c r="A860" s="32"/>
      <c r="B860" s="33"/>
      <c r="C860" s="46"/>
      <c r="E860" s="20"/>
      <c r="F860" s="20"/>
      <c r="G860" s="20"/>
      <c r="H860" s="20"/>
      <c r="I860" s="20"/>
      <c r="K860" s="20"/>
    </row>
    <row r="861" spans="1:11" outlineLevel="1" x14ac:dyDescent="0.25">
      <c r="A861" s="32"/>
      <c r="B861" s="33"/>
      <c r="C861" s="46"/>
      <c r="E861" s="20"/>
      <c r="F861" s="20"/>
      <c r="G861" s="20"/>
      <c r="H861" s="20"/>
      <c r="I861" s="20"/>
      <c r="K861" s="20"/>
    </row>
    <row r="862" spans="1:11" outlineLevel="1" x14ac:dyDescent="0.25">
      <c r="A862" s="32"/>
      <c r="B862" s="33"/>
      <c r="C862" s="46"/>
      <c r="E862" s="20"/>
      <c r="F862" s="20"/>
      <c r="G862" s="20"/>
      <c r="H862" s="20"/>
      <c r="I862" s="20"/>
      <c r="K862" s="20"/>
    </row>
    <row r="863" spans="1:11" outlineLevel="1" x14ac:dyDescent="0.25">
      <c r="A863" s="32"/>
      <c r="B863" s="33"/>
      <c r="C863" s="46"/>
      <c r="E863" s="20"/>
      <c r="F863" s="20"/>
      <c r="G863" s="20"/>
      <c r="H863" s="20"/>
      <c r="I863" s="20"/>
      <c r="K863" s="20"/>
    </row>
    <row r="864" spans="1:11" outlineLevel="1" x14ac:dyDescent="0.25">
      <c r="A864" s="32"/>
      <c r="B864" s="33"/>
      <c r="C864" s="46"/>
      <c r="E864" s="20"/>
      <c r="F864" s="20"/>
      <c r="G864" s="20"/>
      <c r="H864" s="20"/>
      <c r="I864" s="20"/>
      <c r="K864" s="20"/>
    </row>
    <row r="865" spans="1:11" outlineLevel="1" x14ac:dyDescent="0.25">
      <c r="A865" s="32"/>
      <c r="B865" s="33"/>
      <c r="C865" s="46"/>
      <c r="E865" s="20"/>
      <c r="F865" s="20"/>
      <c r="G865" s="20"/>
      <c r="H865" s="20"/>
      <c r="I865" s="20"/>
      <c r="K865" s="20"/>
    </row>
    <row r="866" spans="1:11" outlineLevel="1" x14ac:dyDescent="0.25">
      <c r="A866" s="32"/>
      <c r="B866" s="33"/>
      <c r="C866" s="46"/>
      <c r="E866" s="20"/>
      <c r="F866" s="20"/>
      <c r="G866" s="20"/>
      <c r="H866" s="20"/>
      <c r="I866" s="20"/>
      <c r="K866" s="20"/>
    </row>
    <row r="867" spans="1:11" outlineLevel="1" x14ac:dyDescent="0.25">
      <c r="A867" s="32"/>
      <c r="B867" s="33"/>
      <c r="C867" s="46"/>
      <c r="E867" s="20"/>
      <c r="F867" s="20"/>
      <c r="G867" s="20"/>
      <c r="H867" s="20"/>
      <c r="I867" s="20"/>
      <c r="K867" s="20"/>
    </row>
    <row r="868" spans="1:11" outlineLevel="1" x14ac:dyDescent="0.25">
      <c r="A868" s="32"/>
      <c r="B868" s="33"/>
      <c r="C868" s="46"/>
      <c r="E868" s="20"/>
      <c r="F868" s="20"/>
      <c r="G868" s="20"/>
      <c r="H868" s="20"/>
      <c r="I868" s="20"/>
      <c r="K868" s="20"/>
    </row>
    <row r="869" spans="1:11" outlineLevel="1" x14ac:dyDescent="0.25">
      <c r="A869" s="32"/>
      <c r="B869" s="33"/>
      <c r="C869" s="46"/>
      <c r="E869" s="20"/>
      <c r="F869" s="20"/>
      <c r="G869" s="20"/>
      <c r="H869" s="20"/>
      <c r="I869" s="20"/>
      <c r="K869" s="20"/>
    </row>
    <row r="870" spans="1:11" outlineLevel="1" x14ac:dyDescent="0.25">
      <c r="A870" s="32"/>
      <c r="B870" s="33"/>
      <c r="C870" s="46"/>
      <c r="E870" s="20"/>
      <c r="F870" s="20"/>
      <c r="G870" s="20"/>
      <c r="H870" s="20"/>
      <c r="I870" s="20"/>
      <c r="K870" s="20"/>
    </row>
    <row r="871" spans="1:11" outlineLevel="1" x14ac:dyDescent="0.25">
      <c r="A871" s="32"/>
      <c r="B871" s="33"/>
      <c r="C871" s="46"/>
      <c r="E871" s="20"/>
      <c r="F871" s="20"/>
      <c r="G871" s="20"/>
      <c r="H871" s="20"/>
      <c r="I871" s="20"/>
      <c r="K871" s="20"/>
    </row>
    <row r="872" spans="1:11" outlineLevel="1" x14ac:dyDescent="0.25">
      <c r="A872" s="32"/>
      <c r="B872" s="33"/>
      <c r="C872" s="46"/>
      <c r="E872" s="20"/>
      <c r="F872" s="20"/>
      <c r="G872" s="20"/>
      <c r="H872" s="20"/>
      <c r="I872" s="20"/>
      <c r="K872" s="20"/>
    </row>
    <row r="873" spans="1:11" outlineLevel="1" x14ac:dyDescent="0.25">
      <c r="A873" s="32"/>
      <c r="B873" s="33"/>
      <c r="C873" s="46"/>
      <c r="E873" s="20"/>
      <c r="F873" s="20"/>
      <c r="G873" s="20"/>
      <c r="H873" s="20"/>
      <c r="I873" s="20"/>
      <c r="K873" s="20"/>
    </row>
    <row r="874" spans="1:11" outlineLevel="1" x14ac:dyDescent="0.25">
      <c r="A874" s="32"/>
      <c r="B874" s="33"/>
      <c r="C874" s="46"/>
      <c r="E874" s="20"/>
      <c r="F874" s="20"/>
      <c r="G874" s="20"/>
      <c r="H874" s="20"/>
      <c r="I874" s="20"/>
      <c r="K874" s="20"/>
    </row>
    <row r="875" spans="1:11" outlineLevel="1" x14ac:dyDescent="0.25">
      <c r="A875" s="32"/>
      <c r="B875" s="33"/>
      <c r="C875" s="46"/>
      <c r="E875" s="20"/>
      <c r="F875" s="20"/>
      <c r="G875" s="20"/>
      <c r="H875" s="20"/>
      <c r="I875" s="20"/>
      <c r="K875" s="20"/>
    </row>
    <row r="876" spans="1:11" outlineLevel="1" x14ac:dyDescent="0.25">
      <c r="A876" s="32"/>
      <c r="B876" s="33"/>
      <c r="C876" s="46"/>
      <c r="E876" s="20"/>
      <c r="F876" s="20"/>
      <c r="G876" s="20"/>
      <c r="H876" s="20"/>
      <c r="I876" s="20"/>
      <c r="K876" s="20"/>
    </row>
    <row r="877" spans="1:11" outlineLevel="1" x14ac:dyDescent="0.25">
      <c r="A877" s="32"/>
      <c r="B877" s="33"/>
      <c r="C877" s="46"/>
      <c r="E877" s="20"/>
      <c r="F877" s="20"/>
      <c r="G877" s="20"/>
      <c r="H877" s="20"/>
      <c r="I877" s="20"/>
      <c r="K877" s="20"/>
    </row>
    <row r="878" spans="1:11" outlineLevel="1" x14ac:dyDescent="0.25">
      <c r="A878" s="32"/>
      <c r="B878" s="33"/>
      <c r="C878" s="46"/>
      <c r="E878" s="20"/>
      <c r="F878" s="20"/>
      <c r="G878" s="20"/>
      <c r="H878" s="20"/>
      <c r="I878" s="20"/>
      <c r="K878" s="20"/>
    </row>
    <row r="879" spans="1:11" outlineLevel="1" x14ac:dyDescent="0.25">
      <c r="A879" s="32"/>
      <c r="B879" s="33"/>
      <c r="C879" s="46"/>
      <c r="E879" s="20"/>
      <c r="F879" s="20"/>
      <c r="G879" s="20"/>
      <c r="H879" s="20"/>
      <c r="I879" s="20"/>
      <c r="K879" s="20"/>
    </row>
    <row r="880" spans="1:11" outlineLevel="1" x14ac:dyDescent="0.25">
      <c r="A880" s="32"/>
      <c r="B880" s="33"/>
      <c r="C880" s="46"/>
      <c r="E880" s="20"/>
      <c r="F880" s="20"/>
      <c r="G880" s="20"/>
      <c r="H880" s="20"/>
      <c r="I880" s="20"/>
      <c r="K880" s="20"/>
    </row>
    <row r="881" spans="1:11" outlineLevel="1" x14ac:dyDescent="0.25">
      <c r="A881" s="32"/>
      <c r="B881" s="33"/>
      <c r="C881" s="46"/>
      <c r="E881" s="20"/>
      <c r="F881" s="20"/>
      <c r="G881" s="20"/>
      <c r="H881" s="20"/>
      <c r="I881" s="20"/>
      <c r="K881" s="20"/>
    </row>
    <row r="882" spans="1:11" outlineLevel="1" x14ac:dyDescent="0.25">
      <c r="A882" s="32"/>
      <c r="B882" s="33"/>
      <c r="C882" s="46"/>
      <c r="E882" s="20"/>
      <c r="F882" s="20"/>
      <c r="G882" s="20"/>
      <c r="H882" s="20"/>
      <c r="I882" s="20"/>
      <c r="K882" s="20"/>
    </row>
    <row r="883" spans="1:11" outlineLevel="1" x14ac:dyDescent="0.25">
      <c r="A883" s="32"/>
      <c r="B883" s="33"/>
      <c r="C883" s="46"/>
      <c r="E883" s="20"/>
      <c r="F883" s="20"/>
      <c r="G883" s="20"/>
      <c r="H883" s="20"/>
      <c r="I883" s="20"/>
      <c r="K883" s="20"/>
    </row>
    <row r="884" spans="1:11" outlineLevel="1" x14ac:dyDescent="0.25">
      <c r="A884" s="32"/>
      <c r="B884" s="33"/>
      <c r="C884" s="46"/>
      <c r="E884" s="20"/>
      <c r="F884" s="20"/>
      <c r="G884" s="20"/>
      <c r="H884" s="20"/>
      <c r="I884" s="20"/>
      <c r="K884" s="20"/>
    </row>
    <row r="885" spans="1:11" outlineLevel="1" x14ac:dyDescent="0.25">
      <c r="A885" s="32"/>
      <c r="B885" s="33"/>
      <c r="C885" s="46"/>
      <c r="E885" s="20"/>
      <c r="F885" s="20"/>
      <c r="G885" s="20"/>
      <c r="H885" s="20"/>
      <c r="I885" s="20"/>
      <c r="K885" s="20"/>
    </row>
    <row r="886" spans="1:11" outlineLevel="1" x14ac:dyDescent="0.25">
      <c r="A886" s="32"/>
      <c r="B886" s="33"/>
      <c r="C886" s="46"/>
      <c r="E886" s="20"/>
      <c r="F886" s="20"/>
      <c r="G886" s="20"/>
      <c r="H886" s="20"/>
      <c r="I886" s="20"/>
      <c r="K886" s="20"/>
    </row>
    <row r="887" spans="1:11" outlineLevel="1" x14ac:dyDescent="0.25">
      <c r="A887" s="32"/>
      <c r="B887" s="33"/>
      <c r="C887" s="46"/>
      <c r="E887" s="20"/>
      <c r="F887" s="20"/>
      <c r="G887" s="20"/>
      <c r="H887" s="20"/>
      <c r="I887" s="20"/>
      <c r="K887" s="20"/>
    </row>
    <row r="888" spans="1:11" outlineLevel="1" x14ac:dyDescent="0.25">
      <c r="A888" s="32"/>
      <c r="B888" s="33"/>
      <c r="C888" s="46"/>
      <c r="E888" s="20"/>
      <c r="F888" s="20"/>
      <c r="G888" s="20"/>
      <c r="H888" s="20"/>
      <c r="I888" s="20"/>
      <c r="K888" s="20"/>
    </row>
    <row r="889" spans="1:11" outlineLevel="1" x14ac:dyDescent="0.25">
      <c r="A889" s="32"/>
      <c r="B889" s="33"/>
      <c r="C889" s="46"/>
      <c r="E889" s="20"/>
      <c r="F889" s="20"/>
      <c r="G889" s="20"/>
      <c r="H889" s="20"/>
      <c r="I889" s="20"/>
      <c r="K889" s="20"/>
    </row>
    <row r="890" spans="1:11" outlineLevel="1" x14ac:dyDescent="0.25">
      <c r="A890" s="32"/>
      <c r="B890" s="33"/>
      <c r="C890" s="46"/>
      <c r="E890" s="20"/>
      <c r="F890" s="20"/>
      <c r="G890" s="20"/>
      <c r="H890" s="20"/>
      <c r="I890" s="20"/>
      <c r="K890" s="20"/>
    </row>
    <row r="891" spans="1:11" outlineLevel="1" x14ac:dyDescent="0.25">
      <c r="A891" s="32"/>
      <c r="B891" s="33"/>
      <c r="C891" s="46"/>
      <c r="E891" s="20"/>
      <c r="F891" s="20"/>
      <c r="G891" s="20"/>
      <c r="H891" s="20"/>
      <c r="I891" s="20"/>
      <c r="K891" s="20"/>
    </row>
    <row r="892" spans="1:11" outlineLevel="1" x14ac:dyDescent="0.25">
      <c r="A892" s="32"/>
      <c r="B892" s="33"/>
      <c r="C892" s="46"/>
      <c r="E892" s="20"/>
      <c r="F892" s="20"/>
      <c r="G892" s="20"/>
      <c r="H892" s="20"/>
      <c r="I892" s="20"/>
      <c r="K892" s="20"/>
    </row>
    <row r="893" spans="1:11" outlineLevel="1" x14ac:dyDescent="0.25">
      <c r="A893" s="32"/>
      <c r="B893" s="33"/>
      <c r="C893" s="46"/>
      <c r="E893" s="20"/>
      <c r="F893" s="20"/>
      <c r="G893" s="20"/>
      <c r="H893" s="20"/>
      <c r="I893" s="20"/>
      <c r="K893" s="20"/>
    </row>
    <row r="894" spans="1:11" outlineLevel="1" x14ac:dyDescent="0.25">
      <c r="A894" s="32"/>
      <c r="B894" s="33"/>
      <c r="C894" s="46"/>
      <c r="E894" s="20"/>
      <c r="F894" s="20"/>
      <c r="G894" s="20"/>
      <c r="H894" s="20"/>
      <c r="I894" s="20"/>
      <c r="K894" s="20"/>
    </row>
    <row r="895" spans="1:11" outlineLevel="1" x14ac:dyDescent="0.25">
      <c r="A895" s="32"/>
      <c r="B895" s="33"/>
      <c r="C895" s="46"/>
      <c r="E895" s="20"/>
      <c r="F895" s="20"/>
      <c r="G895" s="20"/>
      <c r="H895" s="20"/>
      <c r="I895" s="20"/>
      <c r="K895" s="20"/>
    </row>
    <row r="896" spans="1:11" outlineLevel="1" x14ac:dyDescent="0.25">
      <c r="A896" s="32"/>
      <c r="B896" s="33"/>
      <c r="C896" s="46"/>
      <c r="E896" s="20"/>
      <c r="F896" s="20"/>
      <c r="G896" s="20"/>
      <c r="H896" s="20"/>
      <c r="I896" s="20"/>
      <c r="K896" s="20"/>
    </row>
    <row r="897" spans="1:11" outlineLevel="1" x14ac:dyDescent="0.25">
      <c r="A897" s="32"/>
      <c r="B897" s="33"/>
      <c r="C897" s="46"/>
      <c r="E897" s="20"/>
      <c r="F897" s="20"/>
      <c r="G897" s="20"/>
      <c r="H897" s="20"/>
      <c r="I897" s="20"/>
      <c r="K897" s="20"/>
    </row>
    <row r="898" spans="1:11" outlineLevel="1" x14ac:dyDescent="0.25">
      <c r="A898" s="32"/>
      <c r="B898" s="33"/>
      <c r="C898" s="46"/>
      <c r="E898" s="20"/>
      <c r="F898" s="20"/>
      <c r="G898" s="20"/>
      <c r="H898" s="20"/>
      <c r="I898" s="20"/>
      <c r="K898" s="20"/>
    </row>
    <row r="899" spans="1:11" outlineLevel="1" x14ac:dyDescent="0.25">
      <c r="A899" s="32"/>
      <c r="B899" s="33"/>
      <c r="C899" s="46"/>
      <c r="E899" s="20"/>
      <c r="F899" s="20"/>
      <c r="G899" s="20"/>
      <c r="H899" s="20"/>
      <c r="I899" s="20"/>
      <c r="K899" s="20"/>
    </row>
    <row r="900" spans="1:11" outlineLevel="1" x14ac:dyDescent="0.25">
      <c r="A900" s="32"/>
      <c r="B900" s="33"/>
      <c r="C900" s="46"/>
      <c r="E900" s="20"/>
      <c r="F900" s="20"/>
      <c r="G900" s="20"/>
      <c r="H900" s="20"/>
      <c r="I900" s="20"/>
      <c r="K900" s="20"/>
    </row>
    <row r="901" spans="1:11" outlineLevel="1" x14ac:dyDescent="0.25">
      <c r="A901" s="32"/>
      <c r="B901" s="33"/>
      <c r="C901" s="46"/>
      <c r="E901" s="20"/>
      <c r="F901" s="20"/>
      <c r="G901" s="20"/>
      <c r="H901" s="20"/>
      <c r="I901" s="20"/>
      <c r="K901" s="20"/>
    </row>
    <row r="902" spans="1:11" outlineLevel="1" x14ac:dyDescent="0.25">
      <c r="A902" s="32"/>
      <c r="B902" s="33"/>
      <c r="C902" s="46"/>
      <c r="E902" s="20"/>
      <c r="F902" s="20"/>
      <c r="G902" s="20"/>
      <c r="H902" s="20"/>
      <c r="I902" s="20"/>
      <c r="K902" s="20"/>
    </row>
    <row r="903" spans="1:11" outlineLevel="1" x14ac:dyDescent="0.25">
      <c r="A903" s="32"/>
      <c r="B903" s="33"/>
      <c r="C903" s="46"/>
      <c r="E903" s="20"/>
      <c r="F903" s="20"/>
      <c r="G903" s="20"/>
      <c r="H903" s="20"/>
      <c r="I903" s="20"/>
      <c r="K903" s="20"/>
    </row>
    <row r="904" spans="1:11" outlineLevel="1" x14ac:dyDescent="0.25">
      <c r="A904" s="32"/>
      <c r="B904" s="33"/>
      <c r="C904" s="46"/>
      <c r="E904" s="20"/>
      <c r="F904" s="20"/>
      <c r="G904" s="20"/>
      <c r="H904" s="20"/>
      <c r="I904" s="20"/>
      <c r="K904" s="20"/>
    </row>
    <row r="905" spans="1:11" outlineLevel="1" x14ac:dyDescent="0.25">
      <c r="A905" s="32"/>
      <c r="B905" s="33"/>
      <c r="C905" s="46"/>
      <c r="E905" s="20"/>
      <c r="F905" s="20"/>
      <c r="G905" s="20"/>
      <c r="H905" s="20"/>
      <c r="I905" s="20"/>
      <c r="K905" s="20"/>
    </row>
    <row r="906" spans="1:11" outlineLevel="1" x14ac:dyDescent="0.25">
      <c r="A906" s="32"/>
      <c r="B906" s="33"/>
      <c r="C906" s="46"/>
      <c r="E906" s="20"/>
      <c r="F906" s="20"/>
      <c r="G906" s="20"/>
      <c r="H906" s="20"/>
      <c r="I906" s="20"/>
      <c r="K906" s="20"/>
    </row>
    <row r="907" spans="1:11" outlineLevel="1" x14ac:dyDescent="0.25">
      <c r="A907" s="32"/>
      <c r="B907" s="33"/>
      <c r="C907" s="46"/>
      <c r="E907" s="20"/>
      <c r="F907" s="20"/>
      <c r="G907" s="20"/>
      <c r="H907" s="20"/>
      <c r="I907" s="20"/>
      <c r="K907" s="20"/>
    </row>
    <row r="908" spans="1:11" outlineLevel="1" x14ac:dyDescent="0.25">
      <c r="A908" s="32"/>
      <c r="B908" s="33"/>
      <c r="C908" s="46"/>
      <c r="E908" s="20"/>
      <c r="F908" s="20"/>
      <c r="G908" s="20"/>
      <c r="H908" s="20"/>
      <c r="I908" s="20"/>
      <c r="K908" s="20"/>
    </row>
    <row r="909" spans="1:11" outlineLevel="1" x14ac:dyDescent="0.25">
      <c r="A909" s="32"/>
      <c r="B909" s="33"/>
      <c r="C909" s="46"/>
      <c r="E909" s="20"/>
      <c r="F909" s="20"/>
      <c r="G909" s="20"/>
      <c r="H909" s="20"/>
      <c r="I909" s="20"/>
      <c r="K909" s="20"/>
    </row>
    <row r="910" spans="1:11" outlineLevel="1" x14ac:dyDescent="0.25">
      <c r="A910" s="32"/>
      <c r="B910" s="33"/>
      <c r="C910" s="46"/>
      <c r="E910" s="20"/>
      <c r="F910" s="20"/>
      <c r="G910" s="20"/>
      <c r="H910" s="20"/>
      <c r="I910" s="20"/>
      <c r="K910" s="20"/>
    </row>
    <row r="911" spans="1:11" outlineLevel="1" x14ac:dyDescent="0.25">
      <c r="A911" s="32"/>
      <c r="B911" s="33"/>
      <c r="C911" s="46"/>
      <c r="E911" s="20"/>
      <c r="F911" s="20"/>
      <c r="G911" s="20"/>
      <c r="H911" s="20"/>
      <c r="I911" s="20"/>
      <c r="K911" s="20"/>
    </row>
    <row r="912" spans="1:11" outlineLevel="1" x14ac:dyDescent="0.25">
      <c r="A912" s="32"/>
      <c r="B912" s="33"/>
      <c r="C912" s="46"/>
      <c r="E912" s="20"/>
      <c r="F912" s="20"/>
      <c r="G912" s="20"/>
      <c r="H912" s="20"/>
      <c r="I912" s="20"/>
      <c r="K912" s="20"/>
    </row>
    <row r="913" spans="1:11" outlineLevel="1" x14ac:dyDescent="0.25">
      <c r="A913" s="32"/>
      <c r="B913" s="33"/>
      <c r="C913" s="46"/>
      <c r="E913" s="20"/>
      <c r="F913" s="20"/>
      <c r="G913" s="20"/>
      <c r="H913" s="20"/>
      <c r="I913" s="20"/>
      <c r="K913" s="20"/>
    </row>
    <row r="914" spans="1:11" outlineLevel="1" x14ac:dyDescent="0.25">
      <c r="A914" s="32"/>
      <c r="B914" s="33"/>
      <c r="C914" s="46"/>
      <c r="E914" s="20"/>
      <c r="F914" s="20"/>
      <c r="G914" s="20"/>
      <c r="H914" s="20"/>
      <c r="I914" s="20"/>
      <c r="K914" s="20"/>
    </row>
    <row r="915" spans="1:11" outlineLevel="1" x14ac:dyDescent="0.25">
      <c r="A915" s="32"/>
      <c r="B915" s="33"/>
      <c r="C915" s="46"/>
      <c r="E915" s="20"/>
      <c r="F915" s="20"/>
      <c r="G915" s="20"/>
      <c r="H915" s="20"/>
      <c r="I915" s="20"/>
      <c r="K915" s="20"/>
    </row>
    <row r="916" spans="1:11" outlineLevel="1" x14ac:dyDescent="0.25">
      <c r="A916" s="32"/>
      <c r="B916" s="33"/>
      <c r="C916" s="46"/>
      <c r="E916" s="20"/>
      <c r="F916" s="20"/>
      <c r="G916" s="20"/>
      <c r="H916" s="20"/>
      <c r="I916" s="20"/>
      <c r="K916" s="20"/>
    </row>
    <row r="917" spans="1:11" outlineLevel="1" x14ac:dyDescent="0.25">
      <c r="A917" s="32"/>
      <c r="B917" s="33"/>
      <c r="C917" s="46"/>
      <c r="E917" s="20"/>
      <c r="F917" s="20"/>
      <c r="G917" s="20"/>
      <c r="H917" s="20"/>
      <c r="I917" s="20"/>
      <c r="K917" s="20"/>
    </row>
    <row r="918" spans="1:11" outlineLevel="1" x14ac:dyDescent="0.25">
      <c r="A918" s="32"/>
      <c r="B918" s="33"/>
      <c r="C918" s="46"/>
      <c r="E918" s="20"/>
      <c r="F918" s="20"/>
      <c r="G918" s="20"/>
      <c r="H918" s="20"/>
      <c r="I918" s="20"/>
      <c r="K918" s="20"/>
    </row>
    <row r="919" spans="1:11" outlineLevel="1" x14ac:dyDescent="0.25">
      <c r="A919" s="32"/>
      <c r="B919" s="33"/>
      <c r="C919" s="46"/>
      <c r="E919" s="20"/>
      <c r="F919" s="20"/>
      <c r="G919" s="20"/>
      <c r="H919" s="20"/>
      <c r="I919" s="20"/>
      <c r="K919" s="20"/>
    </row>
    <row r="920" spans="1:11" outlineLevel="1" x14ac:dyDescent="0.25">
      <c r="A920" s="32"/>
      <c r="B920" s="33"/>
      <c r="C920" s="46"/>
      <c r="E920" s="20"/>
      <c r="F920" s="20"/>
      <c r="G920" s="20"/>
      <c r="H920" s="20"/>
      <c r="I920" s="20"/>
      <c r="K920" s="20"/>
    </row>
    <row r="921" spans="1:11" outlineLevel="1" x14ac:dyDescent="0.25">
      <c r="A921" s="32"/>
      <c r="B921" s="33"/>
      <c r="C921" s="46"/>
      <c r="E921" s="20"/>
      <c r="F921" s="20"/>
      <c r="G921" s="20"/>
      <c r="H921" s="20"/>
      <c r="I921" s="20"/>
      <c r="K921" s="20"/>
    </row>
    <row r="922" spans="1:11" outlineLevel="1" x14ac:dyDescent="0.25">
      <c r="A922" s="32"/>
      <c r="B922" s="33"/>
      <c r="C922" s="46"/>
      <c r="E922" s="20"/>
      <c r="F922" s="20"/>
      <c r="G922" s="20"/>
      <c r="H922" s="20"/>
      <c r="I922" s="20"/>
      <c r="K922" s="20"/>
    </row>
    <row r="923" spans="1:11" outlineLevel="1" x14ac:dyDescent="0.25">
      <c r="A923" s="32"/>
      <c r="B923" s="33"/>
      <c r="C923" s="46"/>
      <c r="E923" s="20"/>
      <c r="F923" s="20"/>
      <c r="G923" s="20"/>
      <c r="H923" s="20"/>
      <c r="I923" s="20"/>
      <c r="K923" s="20"/>
    </row>
    <row r="924" spans="1:11" outlineLevel="1" x14ac:dyDescent="0.25">
      <c r="A924" s="32"/>
      <c r="B924" s="33"/>
      <c r="C924" s="46"/>
      <c r="E924" s="20"/>
      <c r="F924" s="20"/>
      <c r="G924" s="20"/>
      <c r="H924" s="20"/>
      <c r="I924" s="20"/>
      <c r="K924" s="20"/>
    </row>
    <row r="925" spans="1:11" outlineLevel="1" x14ac:dyDescent="0.25">
      <c r="A925" s="32"/>
      <c r="B925" s="33"/>
      <c r="C925" s="46"/>
      <c r="E925" s="20"/>
      <c r="F925" s="20"/>
      <c r="G925" s="20"/>
      <c r="H925" s="20"/>
      <c r="I925" s="20"/>
      <c r="K925" s="20"/>
    </row>
    <row r="926" spans="1:11" outlineLevel="1" x14ac:dyDescent="0.25">
      <c r="A926" s="32"/>
      <c r="B926" s="33"/>
      <c r="C926" s="46"/>
      <c r="E926" s="20"/>
      <c r="F926" s="20"/>
      <c r="G926" s="20"/>
      <c r="H926" s="20"/>
      <c r="I926" s="20"/>
      <c r="K926" s="20"/>
    </row>
    <row r="927" spans="1:11" outlineLevel="1" x14ac:dyDescent="0.25">
      <c r="A927" s="32"/>
      <c r="B927" s="33"/>
      <c r="C927" s="46"/>
      <c r="E927" s="20"/>
      <c r="F927" s="20"/>
      <c r="G927" s="20"/>
      <c r="H927" s="20"/>
      <c r="I927" s="20"/>
      <c r="K927" s="20"/>
    </row>
    <row r="928" spans="1:11" outlineLevel="1" x14ac:dyDescent="0.25">
      <c r="A928" s="32"/>
      <c r="B928" s="33"/>
      <c r="C928" s="46"/>
      <c r="E928" s="20"/>
      <c r="F928" s="20"/>
      <c r="G928" s="20"/>
      <c r="H928" s="20"/>
      <c r="I928" s="20"/>
      <c r="K928" s="20"/>
    </row>
    <row r="929" spans="1:11" outlineLevel="1" x14ac:dyDescent="0.25">
      <c r="A929" s="32"/>
      <c r="B929" s="33"/>
      <c r="C929" s="46"/>
      <c r="E929" s="20"/>
      <c r="F929" s="20"/>
      <c r="G929" s="20"/>
      <c r="H929" s="20"/>
      <c r="I929" s="20"/>
      <c r="K929" s="20"/>
    </row>
    <row r="930" spans="1:11" outlineLevel="1" x14ac:dyDescent="0.25">
      <c r="A930" s="32"/>
      <c r="B930" s="33"/>
      <c r="C930" s="46"/>
      <c r="E930" s="20"/>
      <c r="F930" s="20"/>
      <c r="G930" s="20"/>
      <c r="H930" s="20"/>
      <c r="I930" s="20"/>
      <c r="K930" s="20"/>
    </row>
    <row r="931" spans="1:11" outlineLevel="1" x14ac:dyDescent="0.25">
      <c r="A931" s="32"/>
      <c r="B931" s="33"/>
      <c r="C931" s="46"/>
      <c r="E931" s="20"/>
      <c r="F931" s="20"/>
      <c r="G931" s="20"/>
      <c r="H931" s="20"/>
      <c r="I931" s="20"/>
      <c r="K931" s="20"/>
    </row>
    <row r="932" spans="1:11" outlineLevel="1" x14ac:dyDescent="0.25">
      <c r="A932" s="32"/>
      <c r="B932" s="33"/>
      <c r="C932" s="46"/>
      <c r="E932" s="20"/>
      <c r="F932" s="20"/>
      <c r="G932" s="20"/>
      <c r="H932" s="20"/>
      <c r="I932" s="20"/>
      <c r="K932" s="20"/>
    </row>
    <row r="933" spans="1:11" outlineLevel="1" x14ac:dyDescent="0.25">
      <c r="A933" s="32"/>
      <c r="B933" s="33"/>
      <c r="C933" s="46"/>
      <c r="E933" s="20"/>
      <c r="F933" s="20"/>
      <c r="G933" s="20"/>
      <c r="H933" s="20"/>
      <c r="I933" s="20"/>
      <c r="K933" s="20"/>
    </row>
    <row r="934" spans="1:11" outlineLevel="1" x14ac:dyDescent="0.25">
      <c r="A934" s="32"/>
      <c r="B934" s="33"/>
      <c r="C934" s="46"/>
      <c r="E934" s="20"/>
      <c r="F934" s="20"/>
      <c r="G934" s="20"/>
      <c r="H934" s="20"/>
      <c r="I934" s="20"/>
      <c r="K934" s="20"/>
    </row>
    <row r="935" spans="1:11" outlineLevel="1" x14ac:dyDescent="0.25">
      <c r="A935" s="32"/>
      <c r="B935" s="33"/>
      <c r="C935" s="46"/>
      <c r="E935" s="20"/>
      <c r="F935" s="20"/>
      <c r="G935" s="20"/>
      <c r="H935" s="20"/>
      <c r="I935" s="20"/>
      <c r="K935" s="20"/>
    </row>
    <row r="936" spans="1:11" outlineLevel="1" x14ac:dyDescent="0.25">
      <c r="A936" s="32"/>
      <c r="B936" s="33"/>
      <c r="C936" s="46"/>
      <c r="E936" s="20"/>
      <c r="F936" s="20"/>
      <c r="G936" s="20"/>
      <c r="H936" s="20"/>
      <c r="I936" s="20"/>
      <c r="K936" s="20"/>
    </row>
    <row r="937" spans="1:11" outlineLevel="1" x14ac:dyDescent="0.25">
      <c r="A937" s="32"/>
      <c r="B937" s="33"/>
      <c r="C937" s="46"/>
      <c r="E937" s="20"/>
      <c r="F937" s="20"/>
      <c r="G937" s="20"/>
      <c r="H937" s="20"/>
      <c r="I937" s="20"/>
      <c r="K937" s="20"/>
    </row>
    <row r="938" spans="1:11" outlineLevel="1" x14ac:dyDescent="0.25">
      <c r="A938" s="32"/>
      <c r="B938" s="33"/>
      <c r="C938" s="46"/>
      <c r="E938" s="20"/>
      <c r="F938" s="20"/>
      <c r="G938" s="20"/>
      <c r="H938" s="20"/>
      <c r="I938" s="20"/>
      <c r="K938" s="20"/>
    </row>
    <row r="939" spans="1:11" outlineLevel="1" x14ac:dyDescent="0.25">
      <c r="A939" s="32"/>
      <c r="B939" s="33"/>
      <c r="C939" s="46"/>
      <c r="E939" s="20"/>
      <c r="F939" s="20"/>
      <c r="G939" s="20"/>
      <c r="H939" s="20"/>
      <c r="I939" s="20"/>
      <c r="K939" s="20"/>
    </row>
    <row r="940" spans="1:11" outlineLevel="1" x14ac:dyDescent="0.25">
      <c r="A940" s="32"/>
      <c r="B940" s="33"/>
      <c r="C940" s="46"/>
      <c r="E940" s="20"/>
      <c r="F940" s="20"/>
      <c r="G940" s="20"/>
      <c r="H940" s="20"/>
      <c r="I940" s="20"/>
      <c r="K940" s="20"/>
    </row>
    <row r="941" spans="1:11" outlineLevel="1" x14ac:dyDescent="0.25">
      <c r="A941" s="32"/>
      <c r="B941" s="33"/>
      <c r="C941" s="46"/>
      <c r="E941" s="20"/>
      <c r="F941" s="20"/>
      <c r="G941" s="20"/>
      <c r="H941" s="20"/>
      <c r="I941" s="20"/>
      <c r="K941" s="20"/>
    </row>
    <row r="942" spans="1:11" outlineLevel="1" x14ac:dyDescent="0.25">
      <c r="A942" s="32"/>
      <c r="B942" s="33"/>
      <c r="C942" s="46"/>
      <c r="E942" s="20"/>
      <c r="F942" s="20"/>
      <c r="G942" s="20"/>
      <c r="H942" s="20"/>
      <c r="I942" s="20"/>
      <c r="K942" s="20"/>
    </row>
    <row r="943" spans="1:11" outlineLevel="1" x14ac:dyDescent="0.25">
      <c r="A943" s="32"/>
      <c r="B943" s="33"/>
      <c r="C943" s="46"/>
      <c r="E943" s="20"/>
      <c r="F943" s="20"/>
      <c r="G943" s="20"/>
      <c r="H943" s="20"/>
      <c r="I943" s="20"/>
      <c r="K943" s="20"/>
    </row>
    <row r="944" spans="1:11" outlineLevel="1" x14ac:dyDescent="0.25">
      <c r="A944" s="32"/>
      <c r="B944" s="33"/>
      <c r="C944" s="46"/>
      <c r="E944" s="20"/>
      <c r="F944" s="20"/>
      <c r="G944" s="20"/>
      <c r="H944" s="20"/>
      <c r="I944" s="20"/>
      <c r="K944" s="20"/>
    </row>
    <row r="945" spans="1:11" outlineLevel="1" x14ac:dyDescent="0.25">
      <c r="A945" s="32"/>
      <c r="B945" s="33"/>
      <c r="C945" s="46"/>
      <c r="E945" s="20"/>
      <c r="F945" s="20"/>
      <c r="G945" s="20"/>
      <c r="H945" s="20"/>
      <c r="I945" s="20"/>
      <c r="K945" s="20"/>
    </row>
    <row r="946" spans="1:11" outlineLevel="1" x14ac:dyDescent="0.25">
      <c r="A946" s="32"/>
      <c r="B946" s="33"/>
      <c r="C946" s="46"/>
      <c r="E946" s="20"/>
      <c r="F946" s="20"/>
      <c r="G946" s="20"/>
      <c r="H946" s="20"/>
      <c r="I946" s="20"/>
      <c r="K946" s="20"/>
    </row>
    <row r="947" spans="1:11" outlineLevel="1" x14ac:dyDescent="0.25">
      <c r="A947" s="32"/>
      <c r="B947" s="33"/>
      <c r="C947" s="46"/>
      <c r="E947" s="20"/>
      <c r="F947" s="20"/>
      <c r="G947" s="20"/>
      <c r="H947" s="20"/>
      <c r="I947" s="20"/>
      <c r="K947" s="20"/>
    </row>
    <row r="948" spans="1:11" outlineLevel="1" x14ac:dyDescent="0.25">
      <c r="A948" s="32"/>
      <c r="B948" s="33"/>
      <c r="C948" s="46"/>
      <c r="E948" s="20"/>
      <c r="F948" s="20"/>
      <c r="G948" s="20"/>
      <c r="H948" s="20"/>
      <c r="I948" s="20"/>
      <c r="K948" s="20"/>
    </row>
    <row r="949" spans="1:11" outlineLevel="1" x14ac:dyDescent="0.25">
      <c r="A949" s="32"/>
      <c r="B949" s="33"/>
      <c r="C949" s="46"/>
      <c r="E949" s="20"/>
      <c r="F949" s="20"/>
      <c r="G949" s="20"/>
      <c r="H949" s="20"/>
      <c r="I949" s="20"/>
      <c r="K949" s="20"/>
    </row>
    <row r="950" spans="1:11" outlineLevel="1" x14ac:dyDescent="0.25">
      <c r="A950" s="32"/>
      <c r="B950" s="33"/>
      <c r="C950" s="46"/>
      <c r="E950" s="20"/>
      <c r="F950" s="20"/>
      <c r="G950" s="20"/>
      <c r="H950" s="20"/>
      <c r="I950" s="20"/>
      <c r="K950" s="20"/>
    </row>
    <row r="951" spans="1:11" outlineLevel="1" x14ac:dyDescent="0.25">
      <c r="A951" s="32"/>
      <c r="B951" s="33"/>
      <c r="C951" s="46"/>
      <c r="E951" s="20"/>
      <c r="F951" s="20"/>
      <c r="G951" s="20"/>
      <c r="H951" s="20"/>
      <c r="I951" s="20"/>
      <c r="K951" s="20"/>
    </row>
    <row r="952" spans="1:11" outlineLevel="1" x14ac:dyDescent="0.25">
      <c r="A952" s="32"/>
      <c r="B952" s="33"/>
      <c r="C952" s="46"/>
      <c r="E952" s="20"/>
      <c r="F952" s="20"/>
      <c r="G952" s="20"/>
      <c r="H952" s="20"/>
      <c r="I952" s="20"/>
      <c r="K952" s="20"/>
    </row>
    <row r="953" spans="1:11" outlineLevel="1" x14ac:dyDescent="0.25">
      <c r="A953" s="32"/>
      <c r="B953" s="33"/>
      <c r="C953" s="46"/>
      <c r="E953" s="20"/>
      <c r="F953" s="20"/>
      <c r="G953" s="20"/>
      <c r="H953" s="20"/>
      <c r="I953" s="20"/>
      <c r="K953" s="20"/>
    </row>
    <row r="954" spans="1:11" outlineLevel="1" x14ac:dyDescent="0.25">
      <c r="A954" s="32"/>
      <c r="B954" s="33"/>
      <c r="C954" s="46"/>
      <c r="E954" s="20"/>
      <c r="F954" s="20"/>
      <c r="G954" s="20"/>
      <c r="H954" s="20"/>
      <c r="I954" s="20"/>
      <c r="K954" s="20"/>
    </row>
    <row r="955" spans="1:11" outlineLevel="1" x14ac:dyDescent="0.25">
      <c r="A955" s="32"/>
      <c r="B955" s="33"/>
      <c r="C955" s="46"/>
      <c r="E955" s="20"/>
      <c r="F955" s="20"/>
      <c r="G955" s="20"/>
      <c r="H955" s="20"/>
      <c r="I955" s="20"/>
      <c r="K955" s="20"/>
    </row>
    <row r="956" spans="1:11" outlineLevel="1" x14ac:dyDescent="0.25">
      <c r="A956" s="32"/>
      <c r="B956" s="33"/>
      <c r="C956" s="46"/>
      <c r="E956" s="20"/>
      <c r="F956" s="20"/>
      <c r="G956" s="20"/>
      <c r="H956" s="20"/>
      <c r="I956" s="20"/>
      <c r="K956" s="20"/>
    </row>
    <row r="957" spans="1:11" outlineLevel="1" x14ac:dyDescent="0.25">
      <c r="A957" s="32"/>
      <c r="B957" s="33"/>
      <c r="C957" s="46"/>
      <c r="E957" s="20"/>
      <c r="F957" s="20"/>
      <c r="G957" s="20"/>
      <c r="H957" s="20"/>
      <c r="I957" s="20"/>
      <c r="K957" s="20"/>
    </row>
    <row r="958" spans="1:11" outlineLevel="1" x14ac:dyDescent="0.25">
      <c r="A958" s="32"/>
      <c r="B958" s="33"/>
      <c r="C958" s="46"/>
      <c r="E958" s="20"/>
      <c r="F958" s="20"/>
      <c r="G958" s="20"/>
      <c r="H958" s="20"/>
      <c r="I958" s="20"/>
      <c r="K958" s="20"/>
    </row>
    <row r="959" spans="1:11" outlineLevel="1" x14ac:dyDescent="0.25">
      <c r="A959" s="32"/>
      <c r="B959" s="33"/>
      <c r="C959" s="46"/>
      <c r="E959" s="20"/>
      <c r="F959" s="20"/>
      <c r="G959" s="20"/>
      <c r="H959" s="20"/>
      <c r="I959" s="20"/>
      <c r="K959" s="20"/>
    </row>
    <row r="960" spans="1:11" outlineLevel="1" x14ac:dyDescent="0.25">
      <c r="A960" s="32"/>
      <c r="B960" s="33"/>
      <c r="C960" s="46"/>
      <c r="E960" s="20"/>
      <c r="F960" s="20"/>
      <c r="G960" s="20"/>
      <c r="H960" s="20"/>
      <c r="I960" s="20"/>
      <c r="K960" s="20"/>
    </row>
    <row r="961" spans="1:11" outlineLevel="1" x14ac:dyDescent="0.25">
      <c r="A961" s="32"/>
      <c r="B961" s="33"/>
      <c r="C961" s="46"/>
      <c r="E961" s="20"/>
      <c r="F961" s="20"/>
      <c r="G961" s="20"/>
      <c r="H961" s="20"/>
      <c r="I961" s="20"/>
      <c r="K961" s="20"/>
    </row>
    <row r="962" spans="1:11" outlineLevel="1" x14ac:dyDescent="0.25">
      <c r="A962" s="32"/>
      <c r="B962" s="33"/>
      <c r="C962" s="46"/>
      <c r="E962" s="20"/>
      <c r="F962" s="20"/>
      <c r="G962" s="20"/>
      <c r="H962" s="20"/>
      <c r="I962" s="20"/>
      <c r="K962" s="20"/>
    </row>
    <row r="963" spans="1:11" outlineLevel="1" x14ac:dyDescent="0.25">
      <c r="A963" s="32"/>
      <c r="B963" s="33"/>
      <c r="C963" s="46"/>
      <c r="E963" s="20"/>
      <c r="F963" s="20"/>
      <c r="G963" s="20"/>
      <c r="H963" s="20"/>
      <c r="I963" s="20"/>
      <c r="K963" s="20"/>
    </row>
    <row r="964" spans="1:11" outlineLevel="1" x14ac:dyDescent="0.25">
      <c r="A964" s="32"/>
      <c r="B964" s="33"/>
      <c r="C964" s="46"/>
      <c r="E964" s="20"/>
      <c r="F964" s="20"/>
      <c r="G964" s="20"/>
      <c r="H964" s="20"/>
      <c r="I964" s="20"/>
      <c r="K964" s="20"/>
    </row>
    <row r="965" spans="1:11" outlineLevel="1" x14ac:dyDescent="0.25">
      <c r="A965" s="32"/>
      <c r="B965" s="33"/>
      <c r="C965" s="46"/>
      <c r="E965" s="20"/>
      <c r="F965" s="20"/>
      <c r="G965" s="20"/>
      <c r="H965" s="20"/>
      <c r="I965" s="20"/>
      <c r="K965" s="20"/>
    </row>
    <row r="966" spans="1:11" outlineLevel="1" x14ac:dyDescent="0.25">
      <c r="A966" s="32"/>
      <c r="B966" s="33"/>
      <c r="C966" s="46"/>
      <c r="E966" s="20"/>
      <c r="F966" s="20"/>
      <c r="G966" s="20"/>
      <c r="H966" s="20"/>
      <c r="I966" s="20"/>
      <c r="K966" s="20"/>
    </row>
    <row r="967" spans="1:11" outlineLevel="1" x14ac:dyDescent="0.25">
      <c r="A967" s="32"/>
      <c r="B967" s="33"/>
      <c r="C967" s="46"/>
      <c r="E967" s="20"/>
      <c r="F967" s="20"/>
      <c r="G967" s="20"/>
      <c r="H967" s="20"/>
      <c r="I967" s="20"/>
      <c r="K967" s="20"/>
    </row>
    <row r="968" spans="1:11" outlineLevel="1" x14ac:dyDescent="0.25">
      <c r="A968" s="32"/>
      <c r="B968" s="33"/>
      <c r="C968" s="46"/>
      <c r="E968" s="20"/>
      <c r="F968" s="20"/>
      <c r="G968" s="20"/>
      <c r="H968" s="20"/>
      <c r="I968" s="20"/>
      <c r="K968" s="20"/>
    </row>
    <row r="969" spans="1:11" outlineLevel="1" x14ac:dyDescent="0.25">
      <c r="A969" s="32"/>
      <c r="B969" s="33"/>
      <c r="C969" s="46"/>
      <c r="E969" s="20"/>
      <c r="F969" s="20"/>
      <c r="G969" s="20"/>
      <c r="H969" s="20"/>
      <c r="I969" s="20"/>
      <c r="K969" s="20"/>
    </row>
    <row r="970" spans="1:11" outlineLevel="1" x14ac:dyDescent="0.25">
      <c r="A970" s="32"/>
      <c r="B970" s="33"/>
      <c r="C970" s="46"/>
      <c r="E970" s="20"/>
      <c r="F970" s="20"/>
      <c r="G970" s="20"/>
      <c r="H970" s="20"/>
      <c r="I970" s="20"/>
      <c r="K970" s="20"/>
    </row>
    <row r="971" spans="1:11" outlineLevel="1" x14ac:dyDescent="0.25">
      <c r="A971" s="32"/>
      <c r="B971" s="33"/>
      <c r="C971" s="46"/>
      <c r="E971" s="20"/>
      <c r="F971" s="20"/>
      <c r="G971" s="20"/>
      <c r="H971" s="20"/>
      <c r="I971" s="20"/>
      <c r="K971" s="20"/>
    </row>
    <row r="972" spans="1:11" outlineLevel="1" x14ac:dyDescent="0.25">
      <c r="A972" s="32"/>
      <c r="B972" s="33"/>
      <c r="C972" s="46"/>
      <c r="E972" s="20"/>
      <c r="F972" s="20"/>
      <c r="G972" s="20"/>
      <c r="H972" s="20"/>
      <c r="I972" s="20"/>
      <c r="K972" s="20"/>
    </row>
    <row r="973" spans="1:11" outlineLevel="1" x14ac:dyDescent="0.25">
      <c r="A973" s="32"/>
      <c r="B973" s="33"/>
      <c r="C973" s="46"/>
      <c r="E973" s="20"/>
      <c r="F973" s="20"/>
      <c r="G973" s="20"/>
      <c r="H973" s="20"/>
      <c r="I973" s="20"/>
      <c r="K973" s="20"/>
    </row>
    <row r="974" spans="1:11" outlineLevel="1" x14ac:dyDescent="0.25">
      <c r="A974" s="32"/>
      <c r="B974" s="33"/>
      <c r="C974" s="46"/>
      <c r="E974" s="20"/>
      <c r="F974" s="20"/>
      <c r="G974" s="20"/>
      <c r="H974" s="20"/>
      <c r="I974" s="20"/>
      <c r="K974" s="20"/>
    </row>
    <row r="975" spans="1:11" outlineLevel="1" x14ac:dyDescent="0.25">
      <c r="A975" s="32"/>
      <c r="B975" s="33"/>
      <c r="C975" s="46"/>
      <c r="E975" s="20"/>
      <c r="F975" s="20"/>
      <c r="G975" s="20"/>
      <c r="H975" s="20"/>
      <c r="I975" s="20"/>
      <c r="K975" s="20"/>
    </row>
    <row r="976" spans="1:11" outlineLevel="1" x14ac:dyDescent="0.25">
      <c r="A976" s="32"/>
      <c r="B976" s="33"/>
      <c r="C976" s="46"/>
      <c r="E976" s="20"/>
      <c r="F976" s="20"/>
      <c r="G976" s="20"/>
      <c r="H976" s="20"/>
      <c r="I976" s="20"/>
      <c r="K976" s="20"/>
    </row>
    <row r="977" spans="1:11" outlineLevel="1" x14ac:dyDescent="0.25">
      <c r="A977" s="32"/>
      <c r="B977" s="33"/>
      <c r="C977" s="46"/>
      <c r="E977" s="20"/>
      <c r="F977" s="20"/>
      <c r="G977" s="20"/>
      <c r="H977" s="20"/>
      <c r="I977" s="20"/>
      <c r="K977" s="20"/>
    </row>
    <row r="978" spans="1:11" outlineLevel="1" x14ac:dyDescent="0.25">
      <c r="A978" s="32"/>
      <c r="B978" s="33"/>
      <c r="C978" s="46"/>
      <c r="E978" s="20"/>
      <c r="F978" s="20"/>
      <c r="G978" s="20"/>
      <c r="H978" s="20"/>
      <c r="I978" s="20"/>
      <c r="K978" s="20"/>
    </row>
    <row r="979" spans="1:11" x14ac:dyDescent="0.25">
      <c r="C979" s="48"/>
      <c r="K979" s="49"/>
    </row>
    <row r="980" spans="1:11" x14ac:dyDescent="0.25">
      <c r="C980" s="48"/>
      <c r="K980" s="49"/>
    </row>
    <row r="981" spans="1:11" x14ac:dyDescent="0.25">
      <c r="C981" s="48"/>
    </row>
  </sheetData>
  <autoFilter ref="A12:K603" xr:uid="{00000000-0009-0000-0000-000006000000}"/>
  <mergeCells count="3">
    <mergeCell ref="B2:B3"/>
    <mergeCell ref="C2:C3"/>
    <mergeCell ref="K2:K3"/>
  </mergeCells>
  <conditionalFormatting sqref="A13:A17 A21:A38">
    <cfRule type="expression" dxfId="84" priority="40">
      <formula>$C14&lt;$B$4</formula>
    </cfRule>
  </conditionalFormatting>
  <conditionalFormatting sqref="A18:A20">
    <cfRule type="expression" dxfId="83" priority="316">
      <formula>$C21&lt;$B$4</formula>
    </cfRule>
  </conditionalFormatting>
  <conditionalFormatting sqref="B10:C10">
    <cfRule type="cellIs" dxfId="82" priority="36" operator="lessThan">
      <formula>0</formula>
    </cfRule>
    <cfRule type="cellIs" dxfId="81" priority="37" operator="greaterThan">
      <formula>0</formula>
    </cfRule>
  </conditionalFormatting>
  <conditionalFormatting sqref="B13:C28">
    <cfRule type="expression" dxfId="80" priority="1">
      <formula>$C13&lt;$B$4</formula>
    </cfRule>
  </conditionalFormatting>
  <conditionalFormatting sqref="E10:K10">
    <cfRule type="cellIs" dxfId="79" priority="38" operator="lessThan">
      <formula>0</formula>
    </cfRule>
    <cfRule type="cellIs" dxfId="78" priority="39" operator="greaterThan">
      <formula>0</formula>
    </cfRule>
  </conditionalFormatting>
  <conditionalFormatting sqref="H13:H15 E13:E20 I16:I24 F21:F23 G24 H25 I26:I28 B29:B36">
    <cfRule type="expression" dxfId="77" priority="29">
      <formula>$C13&lt;$B$4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0000000}">
          <x14:formula1>
            <xm:f>Config!$J$9:$J$154</xm:f>
          </x14:formula1>
          <xm:sqref>B13:B15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ilha8">
    <tabColor theme="9" tint="0.39997558519241921"/>
  </sheetPr>
  <dimension ref="A1:S991"/>
  <sheetViews>
    <sheetView showGridLines="0" zoomScaleSheetLayoutView="100" workbookViewId="0">
      <pane ySplit="12" topLeftCell="A64" activePane="bottomLeft" state="frozen"/>
      <selection pane="bottomLeft" activeCell="E3" sqref="E3"/>
    </sheetView>
  </sheetViews>
  <sheetFormatPr defaultColWidth="11" defaultRowHeight="15.75" outlineLevelRow="1" x14ac:dyDescent="0.25"/>
  <cols>
    <col min="1" max="1" width="15.625" style="2" customWidth="1"/>
    <col min="2" max="2" width="30.625" style="2" customWidth="1"/>
    <col min="3" max="3" width="15.625" style="3" customWidth="1"/>
    <col min="4" max="4" width="0.625" customWidth="1"/>
    <col min="5" max="9" width="15.625" style="2" customWidth="1"/>
    <col min="10" max="10" width="0.625" style="2" customWidth="1"/>
    <col min="11" max="11" width="15.625" style="2" customWidth="1"/>
    <col min="12" max="12" width="0.875" style="2" customWidth="1"/>
    <col min="13" max="13" width="8.875" customWidth="1"/>
    <col min="14" max="16384" width="11" style="2"/>
  </cols>
  <sheetData>
    <row r="1" spans="1:19" ht="7.5" customHeight="1" thickBot="1" x14ac:dyDescent="0.3">
      <c r="N1" s="1"/>
      <c r="O1" s="1"/>
      <c r="P1" s="1"/>
      <c r="Q1" s="1"/>
      <c r="R1" s="1"/>
    </row>
    <row r="2" spans="1:19" ht="13.5" customHeight="1" x14ac:dyDescent="0.25">
      <c r="B2" s="418" t="s">
        <v>334</v>
      </c>
      <c r="C2" s="420" t="s">
        <v>168</v>
      </c>
      <c r="E2" s="4">
        <f>+WEEKDAY(E3,1)</f>
        <v>2</v>
      </c>
      <c r="F2" s="5">
        <f>+WEEKDAY(F3,1)</f>
        <v>3</v>
      </c>
      <c r="G2" s="5">
        <f>+WEEKDAY(G3,1)</f>
        <v>4</v>
      </c>
      <c r="H2" s="5">
        <f>+WEEKDAY(H3,1)</f>
        <v>5</v>
      </c>
      <c r="I2" s="36">
        <f>+WEEKDAY(I3,1)</f>
        <v>6</v>
      </c>
      <c r="K2" s="422" t="s">
        <v>169</v>
      </c>
      <c r="N2" s="1"/>
      <c r="O2" s="1"/>
      <c r="P2" s="1"/>
      <c r="Q2" s="1"/>
      <c r="R2" s="1"/>
    </row>
    <row r="3" spans="1:19" ht="15.75" customHeight="1" thickBot="1" x14ac:dyDescent="0.3">
      <c r="B3" s="419"/>
      <c r="C3" s="421"/>
      <c r="E3" s="6">
        <v>45957</v>
      </c>
      <c r="F3" s="7">
        <f>E3+1</f>
        <v>45958</v>
      </c>
      <c r="G3" s="7">
        <f>F3+1</f>
        <v>45959</v>
      </c>
      <c r="H3" s="7">
        <f>G3+1</f>
        <v>45960</v>
      </c>
      <c r="I3" s="37">
        <f>H3+1</f>
        <v>45961</v>
      </c>
      <c r="K3" s="423"/>
      <c r="N3" s="1"/>
      <c r="O3" s="1"/>
      <c r="P3" s="1"/>
      <c r="Q3" s="1"/>
      <c r="R3" s="1"/>
    </row>
    <row r="4" spans="1:19" ht="7.5" customHeight="1" thickBot="1" x14ac:dyDescent="0.3">
      <c r="B4" s="8"/>
      <c r="C4" s="9"/>
      <c r="E4" s="10"/>
      <c r="F4" s="10"/>
      <c r="G4" s="10"/>
      <c r="H4" s="10"/>
      <c r="I4" s="10"/>
      <c r="J4" s="38"/>
      <c r="K4" s="39"/>
      <c r="L4" s="38"/>
      <c r="N4" s="1"/>
      <c r="O4" s="1"/>
      <c r="P4" s="1"/>
      <c r="Q4" s="1"/>
      <c r="R4" s="1"/>
    </row>
    <row r="5" spans="1:19" ht="16.5" customHeight="1" thickBot="1" x14ac:dyDescent="0.3">
      <c r="B5" s="11" t="s">
        <v>170</v>
      </c>
      <c r="C5" s="12"/>
      <c r="E5" s="13">
        <f>SUM(E6:E7)</f>
        <v>0</v>
      </c>
      <c r="F5" s="13">
        <f>SUM(F6:F7)</f>
        <v>200000</v>
      </c>
      <c r="G5" s="13">
        <f>SUM(G6:G7)</f>
        <v>0</v>
      </c>
      <c r="H5" s="13">
        <f>SUM(H6:H7)</f>
        <v>0</v>
      </c>
      <c r="I5" s="12">
        <f>SUM(I6:I7)</f>
        <v>0</v>
      </c>
      <c r="J5" s="40"/>
      <c r="K5" s="12">
        <f>SUM(E5:J5)</f>
        <v>200000</v>
      </c>
      <c r="L5" s="41"/>
      <c r="N5" s="1"/>
      <c r="O5" s="1"/>
      <c r="P5" s="1"/>
      <c r="Q5" s="1"/>
      <c r="R5" s="1"/>
      <c r="S5" s="43"/>
    </row>
    <row r="6" spans="1:19" ht="16.5" customHeight="1" outlineLevel="1" x14ac:dyDescent="0.25">
      <c r="B6" s="14" t="s">
        <v>171</v>
      </c>
      <c r="C6" s="15">
        <v>0</v>
      </c>
      <c r="E6" s="16">
        <v>0</v>
      </c>
      <c r="F6" s="16">
        <v>200000</v>
      </c>
      <c r="G6" s="16"/>
      <c r="H6" s="16"/>
      <c r="I6" s="16">
        <v>0</v>
      </c>
      <c r="J6" s="42"/>
      <c r="K6" s="16">
        <f>SUM(E6:J6)</f>
        <v>200000</v>
      </c>
      <c r="L6" s="42"/>
      <c r="N6" s="43"/>
      <c r="O6" s="43"/>
      <c r="P6" s="43"/>
      <c r="Q6" s="43"/>
      <c r="R6" s="43"/>
      <c r="S6" s="43"/>
    </row>
    <row r="7" spans="1:19" ht="16.5" customHeight="1" outlineLevel="1" x14ac:dyDescent="0.25">
      <c r="A7" s="17"/>
      <c r="B7" s="18" t="s">
        <v>172</v>
      </c>
      <c r="C7" s="19">
        <v>0</v>
      </c>
      <c r="E7" s="20">
        <v>0</v>
      </c>
      <c r="F7" s="20">
        <v>0</v>
      </c>
      <c r="G7" s="20">
        <v>0</v>
      </c>
      <c r="H7" s="20">
        <v>0</v>
      </c>
      <c r="I7" s="20">
        <v>0</v>
      </c>
      <c r="J7" s="42"/>
      <c r="K7" s="20">
        <f>SUM(E7:J7)</f>
        <v>0</v>
      </c>
      <c r="L7" s="42"/>
      <c r="N7" s="43"/>
      <c r="O7" s="43"/>
      <c r="P7" s="43"/>
      <c r="Q7" s="43"/>
      <c r="R7" s="43"/>
      <c r="S7" s="43"/>
    </row>
    <row r="8" spans="1:19" outlineLevel="1" x14ac:dyDescent="0.25">
      <c r="A8" s="17"/>
      <c r="B8" s="21">
        <v>0.05</v>
      </c>
      <c r="C8" s="19"/>
      <c r="E8" s="20">
        <f>E6*$B$8</f>
        <v>0</v>
      </c>
      <c r="F8" s="20">
        <f>F6*$B$8</f>
        <v>10000</v>
      </c>
      <c r="G8" s="20">
        <f>G6*$B$8</f>
        <v>0</v>
      </c>
      <c r="H8" s="20">
        <f>H6*$B$8</f>
        <v>0</v>
      </c>
      <c r="I8" s="20">
        <f>I6*$B$8</f>
        <v>0</v>
      </c>
      <c r="J8" s="42"/>
      <c r="K8" s="20">
        <f>SUM(E8:I8)</f>
        <v>10000</v>
      </c>
      <c r="L8" s="42"/>
      <c r="N8" s="43"/>
      <c r="O8" s="43"/>
      <c r="P8" s="43"/>
      <c r="Q8" s="43"/>
      <c r="R8" s="43"/>
      <c r="S8" s="43"/>
    </row>
    <row r="9" spans="1:19" ht="16.5" thickBot="1" x14ac:dyDescent="0.3">
      <c r="A9" s="17"/>
      <c r="B9" s="22" t="s">
        <v>173</v>
      </c>
      <c r="C9" s="23"/>
      <c r="E9" s="24">
        <f>E6-E8</f>
        <v>0</v>
      </c>
      <c r="F9" s="24">
        <f>F6-F8</f>
        <v>190000</v>
      </c>
      <c r="G9" s="24">
        <f>G6-G8</f>
        <v>0</v>
      </c>
      <c r="H9" s="24">
        <f>H6-H8</f>
        <v>0</v>
      </c>
      <c r="I9" s="24">
        <f>I6-I8</f>
        <v>0</v>
      </c>
      <c r="J9" s="44"/>
      <c r="K9" s="24">
        <f>SUM(E9:I9)</f>
        <v>190000</v>
      </c>
      <c r="L9" s="42"/>
      <c r="N9" s="43"/>
      <c r="O9" s="43"/>
      <c r="P9" s="43"/>
      <c r="Q9" s="43"/>
      <c r="R9" s="43"/>
      <c r="S9" s="43"/>
    </row>
    <row r="10" spans="1:19" ht="16.5" thickBot="1" x14ac:dyDescent="0.3">
      <c r="A10" s="25"/>
      <c r="B10" s="26"/>
      <c r="C10" s="27"/>
      <c r="E10" s="27">
        <f>B10+E9-E12</f>
        <v>-35711.51</v>
      </c>
      <c r="F10" s="27">
        <f>E10+F9-F12</f>
        <v>80871.48</v>
      </c>
      <c r="G10" s="27">
        <f>F10+G9-G12</f>
        <v>8905.0300000000134</v>
      </c>
      <c r="H10" s="27">
        <f>G10+H9-H12</f>
        <v>-86852.889999999985</v>
      </c>
      <c r="I10" s="27">
        <f>H10+I9-I12</f>
        <v>-202556.59999999998</v>
      </c>
      <c r="J10" s="30"/>
      <c r="K10" s="27">
        <f>K9-K12</f>
        <v>-202556.59999999998</v>
      </c>
      <c r="L10" s="30"/>
      <c r="N10" s="30"/>
      <c r="O10" s="43"/>
      <c r="P10" s="43"/>
      <c r="Q10" s="43"/>
      <c r="R10" s="43"/>
      <c r="S10" s="43"/>
    </row>
    <row r="11" spans="1:19" ht="17.25" customHeight="1" thickBot="1" x14ac:dyDescent="0.3">
      <c r="B11" s="28"/>
      <c r="C11" s="29" t="s">
        <v>174</v>
      </c>
      <c r="E11" s="30"/>
      <c r="F11" s="30"/>
      <c r="G11" s="30"/>
      <c r="H11" s="30"/>
      <c r="I11" s="30"/>
      <c r="J11" s="30"/>
      <c r="K11" s="30"/>
      <c r="L11" s="30"/>
      <c r="N11" s="30"/>
      <c r="O11" s="43"/>
      <c r="P11" s="43"/>
      <c r="Q11" s="43"/>
      <c r="R11" s="43"/>
      <c r="S11" s="43"/>
    </row>
    <row r="12" spans="1:19" ht="16.5" thickBot="1" x14ac:dyDescent="0.3">
      <c r="A12" s="62" t="s">
        <v>175</v>
      </c>
      <c r="B12" s="63" t="s">
        <v>176</v>
      </c>
      <c r="C12" s="64">
        <f>SUM(C13:C988)</f>
        <v>392556.60000000003</v>
      </c>
      <c r="E12" s="71">
        <f>SUM(E13:E988)</f>
        <v>35711.51</v>
      </c>
      <c r="F12" s="71">
        <f>SUM(F13:F988)</f>
        <v>73417.009999999995</v>
      </c>
      <c r="G12" s="71">
        <f>SUM(G13:G988)</f>
        <v>71966.449999999983</v>
      </c>
      <c r="H12" s="71">
        <f>SUM(H13:H988)</f>
        <v>95757.92</v>
      </c>
      <c r="I12" s="71">
        <f>SUM(I13:I988)</f>
        <v>115703.71</v>
      </c>
      <c r="J12" s="45"/>
      <c r="K12" s="12">
        <f>E12+F12+G12+H12+I12</f>
        <v>392556.6</v>
      </c>
    </row>
    <row r="13" spans="1:19" outlineLevel="1" x14ac:dyDescent="0.25">
      <c r="A13" s="69">
        <v>45957</v>
      </c>
      <c r="B13" s="291" t="s">
        <v>284</v>
      </c>
      <c r="C13" s="293">
        <v>4483.34</v>
      </c>
      <c r="E13" s="293">
        <v>4483.34</v>
      </c>
      <c r="F13" s="35"/>
      <c r="G13" s="35"/>
      <c r="H13" s="68"/>
      <c r="I13" s="35"/>
      <c r="K13" s="35"/>
    </row>
    <row r="14" spans="1:19" outlineLevel="1" x14ac:dyDescent="0.25">
      <c r="A14" s="69">
        <v>45957</v>
      </c>
      <c r="B14" s="291" t="s">
        <v>285</v>
      </c>
      <c r="C14" s="293">
        <v>10000</v>
      </c>
      <c r="E14" s="293">
        <v>10000</v>
      </c>
      <c r="F14" s="35"/>
      <c r="G14" s="35"/>
      <c r="H14" s="68"/>
      <c r="I14" s="35"/>
      <c r="K14" s="35"/>
    </row>
    <row r="15" spans="1:19" outlineLevel="1" x14ac:dyDescent="0.25">
      <c r="A15" s="69">
        <v>45957</v>
      </c>
      <c r="B15" s="292" t="s">
        <v>350</v>
      </c>
      <c r="C15" s="294">
        <v>3615.45</v>
      </c>
      <c r="E15" s="294">
        <v>3615.45</v>
      </c>
      <c r="F15" s="35"/>
      <c r="G15" s="35"/>
      <c r="H15" s="35"/>
      <c r="I15" s="67"/>
      <c r="K15" s="35"/>
      <c r="M15" s="76"/>
    </row>
    <row r="16" spans="1:19" outlineLevel="1" x14ac:dyDescent="0.25">
      <c r="A16" s="69">
        <v>45957</v>
      </c>
      <c r="B16" s="292" t="s">
        <v>348</v>
      </c>
      <c r="C16" s="294">
        <v>3560.6</v>
      </c>
      <c r="E16" s="294">
        <v>3560.6</v>
      </c>
      <c r="F16" s="35"/>
      <c r="G16" s="35"/>
      <c r="H16" s="35"/>
      <c r="I16" s="67"/>
      <c r="K16" s="35"/>
      <c r="M16" s="76"/>
    </row>
    <row r="17" spans="1:13" outlineLevel="1" x14ac:dyDescent="0.25">
      <c r="A17" s="69">
        <v>45957</v>
      </c>
      <c r="B17" s="292" t="s">
        <v>351</v>
      </c>
      <c r="C17" s="294">
        <v>541.42999999999995</v>
      </c>
      <c r="E17" s="294">
        <v>541.42999999999995</v>
      </c>
      <c r="F17" s="35"/>
      <c r="G17" s="35"/>
      <c r="H17" s="35"/>
      <c r="I17" s="67"/>
      <c r="K17" s="35"/>
      <c r="M17" s="76"/>
    </row>
    <row r="18" spans="1:13" outlineLevel="1" x14ac:dyDescent="0.25">
      <c r="A18" s="69">
        <v>45957</v>
      </c>
      <c r="B18" s="292" t="s">
        <v>352</v>
      </c>
      <c r="C18" s="294">
        <f>134.8+59.22</f>
        <v>194.02</v>
      </c>
      <c r="E18" s="294">
        <f>134.8+59.22</f>
        <v>194.02</v>
      </c>
      <c r="F18" s="35"/>
      <c r="G18" s="35"/>
      <c r="H18" s="35"/>
      <c r="I18" s="67"/>
      <c r="K18" s="35"/>
      <c r="M18" s="76"/>
    </row>
    <row r="19" spans="1:13" outlineLevel="1" x14ac:dyDescent="0.25">
      <c r="A19" s="69">
        <v>45957</v>
      </c>
      <c r="B19" s="292" t="s">
        <v>362</v>
      </c>
      <c r="C19" s="294">
        <v>13316.67</v>
      </c>
      <c r="E19" s="294">
        <v>13316.67</v>
      </c>
      <c r="F19" s="35"/>
      <c r="G19" s="35"/>
      <c r="H19" s="35"/>
      <c r="I19" s="67"/>
      <c r="K19" s="35"/>
      <c r="M19" s="76"/>
    </row>
    <row r="20" spans="1:13" outlineLevel="1" x14ac:dyDescent="0.25">
      <c r="A20" s="69">
        <v>45958</v>
      </c>
      <c r="B20" s="291" t="s">
        <v>287</v>
      </c>
      <c r="C20" s="293">
        <v>2779.75</v>
      </c>
      <c r="E20" s="67"/>
      <c r="F20" s="293">
        <v>2779.75</v>
      </c>
      <c r="G20" s="35"/>
      <c r="H20" s="35"/>
      <c r="I20" s="67"/>
      <c r="K20" s="35"/>
    </row>
    <row r="21" spans="1:13" outlineLevel="1" x14ac:dyDescent="0.25">
      <c r="A21" s="69">
        <v>45958</v>
      </c>
      <c r="B21" s="291" t="s">
        <v>284</v>
      </c>
      <c r="C21" s="293">
        <v>7900</v>
      </c>
      <c r="E21" s="68"/>
      <c r="F21" s="293">
        <v>7900</v>
      </c>
      <c r="G21" s="35"/>
      <c r="H21" s="35"/>
      <c r="I21" s="68"/>
      <c r="K21" s="35"/>
    </row>
    <row r="22" spans="1:13" outlineLevel="1" x14ac:dyDescent="0.25">
      <c r="A22" s="69">
        <v>45958</v>
      </c>
      <c r="B22" s="291" t="s">
        <v>270</v>
      </c>
      <c r="C22" s="293">
        <v>59553.93</v>
      </c>
      <c r="E22" s="68"/>
      <c r="F22" s="293">
        <v>59553.93</v>
      </c>
      <c r="G22" s="35"/>
      <c r="H22" s="35"/>
      <c r="I22" s="68"/>
      <c r="K22" s="35"/>
    </row>
    <row r="23" spans="1:13" outlineLevel="1" x14ac:dyDescent="0.25">
      <c r="A23" s="69">
        <v>45958</v>
      </c>
      <c r="B23" s="291" t="s">
        <v>353</v>
      </c>
      <c r="C23" s="293">
        <v>3183.33</v>
      </c>
      <c r="E23" s="68"/>
      <c r="F23" s="293">
        <v>3183.33</v>
      </c>
      <c r="G23" s="35"/>
      <c r="H23" s="35"/>
      <c r="I23" s="68"/>
      <c r="K23" s="35"/>
    </row>
    <row r="24" spans="1:13" outlineLevel="1" x14ac:dyDescent="0.25">
      <c r="A24" s="69">
        <v>45958</v>
      </c>
      <c r="B24" s="292" t="s">
        <v>361</v>
      </c>
      <c r="C24" s="293">
        <v>13086.84</v>
      </c>
      <c r="E24" s="68"/>
      <c r="F24" s="293"/>
      <c r="G24" s="293">
        <v>13086.84</v>
      </c>
      <c r="H24" s="35"/>
      <c r="I24" s="68"/>
      <c r="K24" s="35"/>
    </row>
    <row r="25" spans="1:13" outlineLevel="1" x14ac:dyDescent="0.25">
      <c r="A25" s="69">
        <v>45959</v>
      </c>
      <c r="B25" s="291" t="s">
        <v>278</v>
      </c>
      <c r="C25" s="293">
        <v>2004.69</v>
      </c>
      <c r="E25" s="68"/>
      <c r="F25" s="293"/>
      <c r="G25" s="293">
        <v>2004.69</v>
      </c>
      <c r="H25" s="35"/>
      <c r="I25" s="68"/>
      <c r="K25" s="35"/>
    </row>
    <row r="26" spans="1:13" outlineLevel="1" x14ac:dyDescent="0.25">
      <c r="A26" s="69">
        <v>45959</v>
      </c>
      <c r="B26" s="291" t="s">
        <v>354</v>
      </c>
      <c r="C26" s="293">
        <v>1007.44</v>
      </c>
      <c r="E26" s="35"/>
      <c r="F26" s="67"/>
      <c r="G26" s="293">
        <v>1007.44</v>
      </c>
      <c r="H26" s="35"/>
      <c r="I26" s="67"/>
      <c r="K26" s="35"/>
    </row>
    <row r="27" spans="1:13" outlineLevel="1" x14ac:dyDescent="0.25">
      <c r="A27" s="69">
        <v>45959</v>
      </c>
      <c r="B27" s="291" t="s">
        <v>355</v>
      </c>
      <c r="C27" s="293">
        <v>1333.9</v>
      </c>
      <c r="E27" s="35"/>
      <c r="F27" s="67"/>
      <c r="G27" s="293">
        <v>1333.9</v>
      </c>
      <c r="H27" s="35"/>
      <c r="I27" s="67"/>
      <c r="K27" s="35"/>
    </row>
    <row r="28" spans="1:13" outlineLevel="1" x14ac:dyDescent="0.25">
      <c r="A28" s="69">
        <v>45959</v>
      </c>
      <c r="B28" s="291" t="s">
        <v>304</v>
      </c>
      <c r="C28" s="293">
        <v>1500</v>
      </c>
      <c r="E28" s="35"/>
      <c r="F28" s="67"/>
      <c r="G28" s="293">
        <v>1500</v>
      </c>
      <c r="H28" s="35"/>
      <c r="I28" s="67"/>
      <c r="K28" s="35"/>
    </row>
    <row r="29" spans="1:13" outlineLevel="1" x14ac:dyDescent="0.25">
      <c r="A29" s="69">
        <v>45959</v>
      </c>
      <c r="B29" s="291" t="s">
        <v>304</v>
      </c>
      <c r="C29" s="293">
        <v>1179.44</v>
      </c>
      <c r="E29" s="35"/>
      <c r="F29" s="35"/>
      <c r="G29" s="293">
        <v>1179.44</v>
      </c>
      <c r="H29" s="35"/>
      <c r="I29" s="67"/>
      <c r="K29" s="35"/>
    </row>
    <row r="30" spans="1:13" outlineLevel="1" x14ac:dyDescent="0.25">
      <c r="A30" s="69">
        <v>45959</v>
      </c>
      <c r="B30" s="291" t="s">
        <v>270</v>
      </c>
      <c r="C30" s="293">
        <v>49653.2</v>
      </c>
      <c r="E30" s="35"/>
      <c r="F30" s="35"/>
      <c r="G30" s="293">
        <v>49653.2</v>
      </c>
      <c r="H30" s="73"/>
      <c r="I30" s="35"/>
      <c r="K30" s="35"/>
    </row>
    <row r="31" spans="1:13" outlineLevel="1" x14ac:dyDescent="0.25">
      <c r="A31" s="69">
        <v>45959</v>
      </c>
      <c r="B31" s="291" t="s">
        <v>256</v>
      </c>
      <c r="C31" s="293">
        <v>331.29</v>
      </c>
      <c r="E31" s="35"/>
      <c r="F31" s="35"/>
      <c r="G31" s="293">
        <v>331.29</v>
      </c>
      <c r="H31" s="35"/>
      <c r="I31" s="67"/>
      <c r="K31" s="35"/>
    </row>
    <row r="32" spans="1:13" outlineLevel="1" x14ac:dyDescent="0.25">
      <c r="A32" s="69">
        <v>45959</v>
      </c>
      <c r="B32" s="291" t="s">
        <v>256</v>
      </c>
      <c r="C32" s="293">
        <v>331.29</v>
      </c>
      <c r="E32" s="35"/>
      <c r="F32" s="35"/>
      <c r="G32" s="293">
        <v>331.29</v>
      </c>
      <c r="H32" s="35"/>
      <c r="I32" s="67"/>
      <c r="K32" s="35"/>
    </row>
    <row r="33" spans="1:11" outlineLevel="1" x14ac:dyDescent="0.25">
      <c r="A33" s="69">
        <v>45959</v>
      </c>
      <c r="B33" s="291" t="s">
        <v>256</v>
      </c>
      <c r="C33" s="293">
        <v>331.29</v>
      </c>
      <c r="E33" s="35"/>
      <c r="F33" s="35"/>
      <c r="G33" s="293">
        <v>331.29</v>
      </c>
      <c r="H33" s="35"/>
      <c r="I33" s="68"/>
      <c r="K33" s="35"/>
    </row>
    <row r="34" spans="1:11" outlineLevel="1" x14ac:dyDescent="0.25">
      <c r="A34" s="69">
        <v>45959</v>
      </c>
      <c r="B34" s="199" t="s">
        <v>356</v>
      </c>
      <c r="C34" s="293">
        <v>1207.07</v>
      </c>
      <c r="E34" s="35"/>
      <c r="F34" s="35"/>
      <c r="G34" s="293">
        <v>1207.07</v>
      </c>
      <c r="H34" s="35"/>
      <c r="I34" s="68"/>
      <c r="K34" s="35"/>
    </row>
    <row r="35" spans="1:11" outlineLevel="1" x14ac:dyDescent="0.25">
      <c r="A35" s="69">
        <v>45959</v>
      </c>
      <c r="B35" s="292" t="s">
        <v>362</v>
      </c>
      <c r="C35" s="293">
        <v>13316.67</v>
      </c>
      <c r="E35" s="35"/>
      <c r="F35" s="35"/>
      <c r="G35" s="293"/>
      <c r="H35" s="293">
        <v>13316.67</v>
      </c>
      <c r="I35" s="68"/>
      <c r="K35" s="35"/>
    </row>
    <row r="36" spans="1:11" outlineLevel="1" x14ac:dyDescent="0.25">
      <c r="A36" s="69">
        <v>45959</v>
      </c>
      <c r="B36" s="292" t="s">
        <v>349</v>
      </c>
      <c r="C36" s="293">
        <v>136.68</v>
      </c>
      <c r="E36" s="35"/>
      <c r="F36" s="35"/>
      <c r="G36" s="293"/>
      <c r="H36" s="293">
        <v>136.68</v>
      </c>
      <c r="I36" s="68"/>
      <c r="K36" s="35"/>
    </row>
    <row r="37" spans="1:11" outlineLevel="1" x14ac:dyDescent="0.25">
      <c r="A37" s="69">
        <v>45960</v>
      </c>
      <c r="B37" s="291" t="s">
        <v>237</v>
      </c>
      <c r="C37" s="293">
        <v>1930</v>
      </c>
      <c r="E37" s="35"/>
      <c r="F37" s="35"/>
      <c r="G37" s="35"/>
      <c r="H37" s="293">
        <v>1930</v>
      </c>
      <c r="I37" s="34"/>
      <c r="K37" s="35"/>
    </row>
    <row r="38" spans="1:11" outlineLevel="1" x14ac:dyDescent="0.25">
      <c r="A38" s="69">
        <v>45960</v>
      </c>
      <c r="B38" s="291" t="s">
        <v>229</v>
      </c>
      <c r="C38" s="293">
        <v>10500</v>
      </c>
      <c r="E38" s="35"/>
      <c r="F38" s="35"/>
      <c r="G38" s="35"/>
      <c r="H38" s="293">
        <v>10500</v>
      </c>
      <c r="I38" s="34"/>
      <c r="K38" s="35"/>
    </row>
    <row r="39" spans="1:11" outlineLevel="1" x14ac:dyDescent="0.25">
      <c r="A39" s="69">
        <v>45960</v>
      </c>
      <c r="B39" s="291" t="s">
        <v>256</v>
      </c>
      <c r="C39" s="293">
        <v>3601.36</v>
      </c>
      <c r="E39" s="35"/>
      <c r="F39" s="35"/>
      <c r="G39" s="35"/>
      <c r="H39" s="293">
        <v>3601.36</v>
      </c>
      <c r="I39" s="34"/>
      <c r="K39" s="35"/>
    </row>
    <row r="40" spans="1:11" outlineLevel="1" x14ac:dyDescent="0.25">
      <c r="A40" s="69">
        <v>45960</v>
      </c>
      <c r="B40" s="291" t="s">
        <v>256</v>
      </c>
      <c r="C40" s="293">
        <v>2608.48</v>
      </c>
      <c r="E40" s="35"/>
      <c r="F40" s="35"/>
      <c r="G40" s="35"/>
      <c r="H40" s="293">
        <v>2608.48</v>
      </c>
      <c r="I40" s="34"/>
      <c r="K40" s="35"/>
    </row>
    <row r="41" spans="1:11" outlineLevel="1" x14ac:dyDescent="0.25">
      <c r="A41" s="69">
        <v>45960</v>
      </c>
      <c r="B41" s="291" t="s">
        <v>284</v>
      </c>
      <c r="C41" s="293">
        <v>4550</v>
      </c>
      <c r="E41" s="35"/>
      <c r="F41" s="35"/>
      <c r="G41" s="35"/>
      <c r="H41" s="293">
        <v>4550</v>
      </c>
      <c r="I41" s="34"/>
      <c r="K41" s="35"/>
    </row>
    <row r="42" spans="1:11" ht="24" outlineLevel="1" x14ac:dyDescent="0.25">
      <c r="A42" s="69">
        <v>45960</v>
      </c>
      <c r="B42" s="291" t="s">
        <v>286</v>
      </c>
      <c r="C42" s="293">
        <v>150</v>
      </c>
      <c r="E42" s="35"/>
      <c r="F42" s="35"/>
      <c r="G42" s="35"/>
      <c r="H42" s="293">
        <v>150</v>
      </c>
      <c r="I42" s="35"/>
      <c r="K42" s="35"/>
    </row>
    <row r="43" spans="1:11" outlineLevel="1" x14ac:dyDescent="0.25">
      <c r="A43" s="69">
        <v>45960</v>
      </c>
      <c r="B43" s="291" t="s">
        <v>270</v>
      </c>
      <c r="C43" s="293">
        <v>22750.28</v>
      </c>
      <c r="E43" s="35"/>
      <c r="F43" s="35"/>
      <c r="G43" s="35"/>
      <c r="H43" s="293">
        <v>22750.28</v>
      </c>
      <c r="I43" s="35"/>
      <c r="K43" s="35"/>
    </row>
    <row r="44" spans="1:11" outlineLevel="1" x14ac:dyDescent="0.25">
      <c r="A44" s="69">
        <v>45960</v>
      </c>
      <c r="B44" s="291" t="s">
        <v>288</v>
      </c>
      <c r="C44" s="293">
        <f>15000-5000-5000</f>
        <v>5000</v>
      </c>
      <c r="E44" s="35"/>
      <c r="F44" s="35"/>
      <c r="G44" s="35"/>
      <c r="H44" s="293">
        <f>15000-5000-5000</f>
        <v>5000</v>
      </c>
      <c r="I44" s="35"/>
      <c r="K44" s="35"/>
    </row>
    <row r="45" spans="1:11" outlineLevel="1" x14ac:dyDescent="0.25">
      <c r="A45" s="69">
        <v>45960</v>
      </c>
      <c r="B45" s="291" t="s">
        <v>235</v>
      </c>
      <c r="C45" s="293">
        <v>252</v>
      </c>
      <c r="E45" s="35"/>
      <c r="F45" s="35"/>
      <c r="G45" s="35"/>
      <c r="H45" s="293">
        <v>252</v>
      </c>
      <c r="I45" s="35"/>
      <c r="K45" s="35"/>
    </row>
    <row r="46" spans="1:11" outlineLevel="1" x14ac:dyDescent="0.25">
      <c r="A46" s="69">
        <v>45960</v>
      </c>
      <c r="B46" s="291" t="s">
        <v>240</v>
      </c>
      <c r="C46" s="293">
        <v>252</v>
      </c>
      <c r="E46" s="35"/>
      <c r="F46" s="35"/>
      <c r="G46" s="35"/>
      <c r="H46" s="293">
        <v>252</v>
      </c>
      <c r="I46" s="35"/>
      <c r="K46" s="35"/>
    </row>
    <row r="47" spans="1:11" outlineLevel="1" x14ac:dyDescent="0.25">
      <c r="A47" s="69">
        <v>45960</v>
      </c>
      <c r="B47" s="291" t="s">
        <v>234</v>
      </c>
      <c r="C47" s="293">
        <v>240</v>
      </c>
      <c r="E47" s="35"/>
      <c r="F47" s="35"/>
      <c r="G47" s="35"/>
      <c r="H47" s="293">
        <v>240</v>
      </c>
      <c r="I47" s="35"/>
      <c r="K47" s="35"/>
    </row>
    <row r="48" spans="1:11" outlineLevel="1" x14ac:dyDescent="0.25">
      <c r="A48" s="69">
        <v>45960</v>
      </c>
      <c r="B48" s="291" t="s">
        <v>232</v>
      </c>
      <c r="C48" s="293">
        <v>252</v>
      </c>
      <c r="E48" s="35"/>
      <c r="F48" s="35"/>
      <c r="G48" s="35"/>
      <c r="H48" s="293">
        <v>252</v>
      </c>
      <c r="I48" s="35"/>
      <c r="K48" s="35"/>
    </row>
    <row r="49" spans="1:11" outlineLevel="1" x14ac:dyDescent="0.25">
      <c r="A49" s="69">
        <v>45960</v>
      </c>
      <c r="B49" s="291" t="s">
        <v>236</v>
      </c>
      <c r="C49" s="293">
        <v>264</v>
      </c>
      <c r="E49" s="35"/>
      <c r="F49" s="35"/>
      <c r="G49" s="35"/>
      <c r="H49" s="293">
        <v>264</v>
      </c>
      <c r="I49" s="35"/>
      <c r="K49" s="35"/>
    </row>
    <row r="50" spans="1:11" outlineLevel="1" x14ac:dyDescent="0.25">
      <c r="A50" s="69">
        <v>45960</v>
      </c>
      <c r="B50" s="291" t="s">
        <v>258</v>
      </c>
      <c r="C50" s="293">
        <v>312</v>
      </c>
      <c r="E50" s="35"/>
      <c r="F50" s="35"/>
      <c r="G50" s="35"/>
      <c r="H50" s="293">
        <v>312</v>
      </c>
      <c r="I50" s="35"/>
      <c r="K50" s="35"/>
    </row>
    <row r="51" spans="1:11" outlineLevel="1" x14ac:dyDescent="0.25">
      <c r="A51" s="69">
        <v>45960</v>
      </c>
      <c r="B51" s="291" t="s">
        <v>259</v>
      </c>
      <c r="C51" s="293">
        <v>252</v>
      </c>
      <c r="E51" s="35"/>
      <c r="F51" s="35"/>
      <c r="G51" s="35"/>
      <c r="H51" s="293">
        <v>252</v>
      </c>
      <c r="I51" s="35"/>
      <c r="K51" s="35"/>
    </row>
    <row r="52" spans="1:11" outlineLevel="1" x14ac:dyDescent="0.25">
      <c r="A52" s="69">
        <v>45960</v>
      </c>
      <c r="B52" s="291" t="s">
        <v>231</v>
      </c>
      <c r="C52" s="293">
        <v>252</v>
      </c>
      <c r="E52" s="35"/>
      <c r="F52" s="35"/>
      <c r="G52" s="35"/>
      <c r="H52" s="293">
        <v>252</v>
      </c>
      <c r="I52" s="35"/>
      <c r="K52" s="35"/>
    </row>
    <row r="53" spans="1:11" outlineLevel="1" x14ac:dyDescent="0.25">
      <c r="A53" s="69">
        <v>45960</v>
      </c>
      <c r="B53" s="291" t="s">
        <v>233</v>
      </c>
      <c r="C53" s="293">
        <v>252</v>
      </c>
      <c r="E53" s="35"/>
      <c r="F53" s="35"/>
      <c r="G53" s="35"/>
      <c r="H53" s="293">
        <v>252</v>
      </c>
      <c r="I53" s="35"/>
      <c r="K53" s="35"/>
    </row>
    <row r="54" spans="1:11" outlineLevel="1" x14ac:dyDescent="0.25">
      <c r="A54" s="69">
        <v>45960</v>
      </c>
      <c r="B54" s="291" t="s">
        <v>230</v>
      </c>
      <c r="C54" s="293">
        <v>240</v>
      </c>
      <c r="E54" s="35"/>
      <c r="F54" s="35"/>
      <c r="G54" s="35"/>
      <c r="H54" s="293">
        <v>240</v>
      </c>
      <c r="I54" s="35"/>
      <c r="K54" s="35"/>
    </row>
    <row r="55" spans="1:11" outlineLevel="1" x14ac:dyDescent="0.25">
      <c r="A55" s="69">
        <v>45960</v>
      </c>
      <c r="B55" s="291" t="s">
        <v>260</v>
      </c>
      <c r="C55" s="293">
        <v>264</v>
      </c>
      <c r="E55" s="35"/>
      <c r="F55" s="35"/>
      <c r="G55" s="35"/>
      <c r="H55" s="293">
        <v>264</v>
      </c>
      <c r="I55" s="35"/>
      <c r="K55" s="35"/>
    </row>
    <row r="56" spans="1:11" ht="24" outlineLevel="1" x14ac:dyDescent="0.25">
      <c r="A56" s="69">
        <v>45960</v>
      </c>
      <c r="B56" s="291" t="s">
        <v>268</v>
      </c>
      <c r="C56" s="293">
        <v>432.4</v>
      </c>
      <c r="E56" s="35"/>
      <c r="F56" s="35"/>
      <c r="G56" s="35"/>
      <c r="H56" s="293">
        <v>432.4</v>
      </c>
      <c r="I56" s="35"/>
      <c r="K56" s="35"/>
    </row>
    <row r="57" spans="1:11" outlineLevel="1" x14ac:dyDescent="0.25">
      <c r="A57" s="69">
        <v>45960</v>
      </c>
      <c r="B57" s="291" t="s">
        <v>266</v>
      </c>
      <c r="C57" s="293">
        <v>324</v>
      </c>
      <c r="E57" s="35"/>
      <c r="F57" s="35"/>
      <c r="G57" s="35"/>
      <c r="H57" s="293">
        <v>324</v>
      </c>
      <c r="I57" s="35"/>
      <c r="K57" s="35"/>
    </row>
    <row r="58" spans="1:11" outlineLevel="1" x14ac:dyDescent="0.25">
      <c r="A58" s="69">
        <v>45960</v>
      </c>
      <c r="B58" s="291" t="s">
        <v>267</v>
      </c>
      <c r="C58" s="293">
        <v>276</v>
      </c>
      <c r="E58" s="35"/>
      <c r="F58" s="35"/>
      <c r="G58" s="35"/>
      <c r="H58" s="293">
        <v>276</v>
      </c>
      <c r="I58" s="35"/>
      <c r="K58" s="35"/>
    </row>
    <row r="59" spans="1:11" outlineLevel="1" x14ac:dyDescent="0.25">
      <c r="A59" s="69">
        <v>45960</v>
      </c>
      <c r="B59" s="291" t="s">
        <v>279</v>
      </c>
      <c r="C59" s="293">
        <v>1780</v>
      </c>
      <c r="E59" s="35"/>
      <c r="F59" s="35"/>
      <c r="G59" s="35"/>
      <c r="H59" s="293">
        <v>1780</v>
      </c>
      <c r="I59" s="35"/>
      <c r="K59" s="35"/>
    </row>
    <row r="60" spans="1:11" ht="24" outlineLevel="1" x14ac:dyDescent="0.25">
      <c r="A60" s="69">
        <v>45960</v>
      </c>
      <c r="B60" s="291" t="s">
        <v>286</v>
      </c>
      <c r="C60" s="293">
        <v>3500</v>
      </c>
      <c r="E60" s="35"/>
      <c r="F60" s="35"/>
      <c r="G60" s="35"/>
      <c r="H60" s="293">
        <v>3500</v>
      </c>
      <c r="I60" s="35"/>
      <c r="K60" s="35"/>
    </row>
    <row r="61" spans="1:11" ht="24" outlineLevel="1" x14ac:dyDescent="0.25">
      <c r="A61" s="69">
        <v>45960</v>
      </c>
      <c r="B61" s="291" t="s">
        <v>290</v>
      </c>
      <c r="C61" s="293">
        <v>1416.85</v>
      </c>
      <c r="E61" s="35"/>
      <c r="F61" s="35"/>
      <c r="G61" s="35"/>
      <c r="H61" s="293">
        <v>1416.85</v>
      </c>
      <c r="I61" s="35"/>
      <c r="K61" s="35"/>
    </row>
    <row r="62" spans="1:11" outlineLevel="1" x14ac:dyDescent="0.25">
      <c r="A62" s="69">
        <v>45960</v>
      </c>
      <c r="B62" s="291" t="s">
        <v>280</v>
      </c>
      <c r="C62" s="293">
        <v>766.36</v>
      </c>
      <c r="E62" s="35"/>
      <c r="F62" s="35"/>
      <c r="G62" s="35"/>
      <c r="H62" s="293">
        <v>766.36</v>
      </c>
      <c r="I62" s="35"/>
      <c r="K62" s="35"/>
    </row>
    <row r="63" spans="1:11" outlineLevel="1" x14ac:dyDescent="0.25">
      <c r="A63" s="69">
        <v>45960</v>
      </c>
      <c r="B63" s="199" t="s">
        <v>360</v>
      </c>
      <c r="C63" s="293">
        <v>6800</v>
      </c>
      <c r="E63" s="35"/>
      <c r="F63" s="35"/>
      <c r="G63" s="35"/>
      <c r="H63" s="293">
        <v>6800</v>
      </c>
      <c r="I63" s="35"/>
      <c r="K63" s="35"/>
    </row>
    <row r="64" spans="1:11" outlineLevel="1" x14ac:dyDescent="0.25">
      <c r="A64" s="69">
        <v>45960</v>
      </c>
      <c r="B64" s="292" t="s">
        <v>361</v>
      </c>
      <c r="C64" s="293">
        <v>13086.84</v>
      </c>
      <c r="E64" s="35"/>
      <c r="F64" s="35"/>
      <c r="G64" s="35"/>
      <c r="H64" s="293">
        <v>13086.84</v>
      </c>
      <c r="K64" s="35"/>
    </row>
    <row r="65" spans="1:11" outlineLevel="1" x14ac:dyDescent="0.25">
      <c r="A65" s="69">
        <v>45961</v>
      </c>
      <c r="B65" s="291" t="s">
        <v>270</v>
      </c>
      <c r="C65" s="293">
        <v>41059.17</v>
      </c>
      <c r="E65" s="35"/>
      <c r="F65" s="35"/>
      <c r="G65" s="35"/>
      <c r="H65" s="35"/>
      <c r="I65" s="293">
        <v>41059.17</v>
      </c>
      <c r="K65" s="35"/>
    </row>
    <row r="66" spans="1:11" outlineLevel="1" x14ac:dyDescent="0.25">
      <c r="A66" s="69">
        <v>45961</v>
      </c>
      <c r="B66" s="291" t="s">
        <v>271</v>
      </c>
      <c r="C66" s="293">
        <v>439.56</v>
      </c>
      <c r="E66" s="35"/>
      <c r="F66" s="35"/>
      <c r="G66" s="35"/>
      <c r="H66" s="35"/>
      <c r="I66" s="293">
        <v>439.56</v>
      </c>
      <c r="K66" s="35"/>
    </row>
    <row r="67" spans="1:11" outlineLevel="1" x14ac:dyDescent="0.25">
      <c r="A67" s="69">
        <v>45961</v>
      </c>
      <c r="B67" s="291" t="s">
        <v>270</v>
      </c>
      <c r="C67" s="294">
        <v>42814.21</v>
      </c>
      <c r="E67" s="35"/>
      <c r="F67" s="35"/>
      <c r="G67" s="35"/>
      <c r="H67" s="35"/>
      <c r="I67" s="294">
        <v>42814.21</v>
      </c>
      <c r="K67" s="35"/>
    </row>
    <row r="68" spans="1:11" ht="24" outlineLevel="1" x14ac:dyDescent="0.25">
      <c r="A68" s="69">
        <v>45961</v>
      </c>
      <c r="B68" s="291" t="s">
        <v>252</v>
      </c>
      <c r="C68" s="293">
        <v>408</v>
      </c>
      <c r="E68" s="35"/>
      <c r="F68" s="35"/>
      <c r="G68" s="35"/>
      <c r="H68" s="35"/>
      <c r="I68" s="293">
        <v>408</v>
      </c>
      <c r="K68" s="35"/>
    </row>
    <row r="69" spans="1:11" outlineLevel="1" x14ac:dyDescent="0.25">
      <c r="A69" s="69">
        <v>45961</v>
      </c>
      <c r="B69" s="292" t="s">
        <v>357</v>
      </c>
      <c r="C69" s="294">
        <v>7000</v>
      </c>
      <c r="E69" s="35"/>
      <c r="F69" s="35"/>
      <c r="G69" s="35"/>
      <c r="H69" s="35"/>
      <c r="I69" s="294">
        <v>7000</v>
      </c>
      <c r="K69" s="35"/>
    </row>
    <row r="70" spans="1:11" outlineLevel="1" x14ac:dyDescent="0.25">
      <c r="A70" s="69">
        <v>45961</v>
      </c>
      <c r="B70" s="292" t="s">
        <v>358</v>
      </c>
      <c r="C70" s="294">
        <v>7000</v>
      </c>
      <c r="E70" s="35"/>
      <c r="F70" s="35"/>
      <c r="G70" s="35"/>
      <c r="H70" s="35"/>
      <c r="I70" s="294">
        <v>7000</v>
      </c>
      <c r="K70" s="35"/>
    </row>
    <row r="71" spans="1:11" outlineLevel="1" x14ac:dyDescent="0.25">
      <c r="A71" s="69">
        <v>45961</v>
      </c>
      <c r="B71" s="292" t="s">
        <v>359</v>
      </c>
      <c r="C71" s="34">
        <v>3666.1</v>
      </c>
      <c r="E71" s="35"/>
      <c r="F71" s="35"/>
      <c r="G71" s="35"/>
      <c r="H71" s="35"/>
      <c r="I71" s="34">
        <v>3666.1</v>
      </c>
      <c r="K71" s="35"/>
    </row>
    <row r="72" spans="1:11" outlineLevel="1" x14ac:dyDescent="0.25">
      <c r="A72" s="69">
        <v>45961</v>
      </c>
      <c r="B72" s="292" t="s">
        <v>362</v>
      </c>
      <c r="C72" s="34">
        <v>13316.67</v>
      </c>
      <c r="E72" s="35"/>
      <c r="F72" s="35"/>
      <c r="G72" s="35"/>
      <c r="H72" s="35"/>
      <c r="I72" s="34">
        <v>13316.67</v>
      </c>
      <c r="K72" s="35"/>
    </row>
    <row r="73" spans="1:11" outlineLevel="1" x14ac:dyDescent="0.25">
      <c r="A73" s="32"/>
      <c r="B73" s="33"/>
      <c r="C73" s="34"/>
      <c r="E73" s="35"/>
      <c r="F73" s="35"/>
      <c r="G73" s="35"/>
      <c r="H73" s="35"/>
      <c r="I73" s="35"/>
      <c r="K73" s="35"/>
    </row>
    <row r="74" spans="1:11" outlineLevel="1" x14ac:dyDescent="0.25">
      <c r="A74" s="32"/>
      <c r="B74" s="33"/>
      <c r="C74" s="34"/>
      <c r="E74" s="35"/>
      <c r="F74" s="35"/>
      <c r="G74" s="35"/>
      <c r="H74" s="35"/>
      <c r="I74" s="35"/>
      <c r="K74" s="35"/>
    </row>
    <row r="75" spans="1:11" outlineLevel="1" x14ac:dyDescent="0.25">
      <c r="A75" s="32"/>
      <c r="B75" s="33"/>
      <c r="C75" s="34"/>
      <c r="E75" s="35"/>
      <c r="F75" s="35"/>
      <c r="G75" s="35"/>
      <c r="H75" s="35"/>
      <c r="I75" s="35"/>
      <c r="K75" s="35"/>
    </row>
    <row r="76" spans="1:11" outlineLevel="1" x14ac:dyDescent="0.25">
      <c r="A76" s="32"/>
      <c r="B76" s="33"/>
      <c r="C76" s="34"/>
      <c r="E76" s="35"/>
      <c r="F76" s="35"/>
      <c r="G76" s="35"/>
      <c r="H76" s="35"/>
      <c r="I76" s="35"/>
      <c r="K76" s="35"/>
    </row>
    <row r="77" spans="1:11" outlineLevel="1" x14ac:dyDescent="0.25">
      <c r="A77" s="32"/>
      <c r="B77" s="33"/>
      <c r="C77" s="34"/>
      <c r="E77" s="35"/>
      <c r="F77" s="35"/>
      <c r="G77" s="35"/>
      <c r="H77" s="35"/>
      <c r="I77" s="35"/>
      <c r="K77" s="35"/>
    </row>
    <row r="78" spans="1:11" outlineLevel="1" x14ac:dyDescent="0.25">
      <c r="A78" s="32"/>
      <c r="B78" s="33"/>
      <c r="C78" s="34"/>
      <c r="E78" s="35"/>
      <c r="F78" s="35"/>
      <c r="G78" s="35"/>
      <c r="H78" s="35"/>
      <c r="I78" s="35"/>
      <c r="K78" s="35"/>
    </row>
    <row r="79" spans="1:11" outlineLevel="1" x14ac:dyDescent="0.25">
      <c r="A79" s="32"/>
      <c r="B79" s="33"/>
      <c r="C79" s="34"/>
      <c r="E79" s="35"/>
      <c r="F79" s="35"/>
      <c r="G79" s="35"/>
      <c r="H79" s="35"/>
      <c r="I79" s="35"/>
      <c r="K79" s="35"/>
    </row>
    <row r="80" spans="1:11" outlineLevel="1" x14ac:dyDescent="0.25">
      <c r="A80" s="32"/>
      <c r="B80" s="33"/>
      <c r="C80" s="34"/>
      <c r="E80" s="35"/>
      <c r="F80" s="35"/>
      <c r="G80" s="35"/>
      <c r="H80" s="35"/>
      <c r="I80" s="35"/>
      <c r="K80" s="35"/>
    </row>
    <row r="81" spans="1:11" outlineLevel="1" x14ac:dyDescent="0.25">
      <c r="A81" s="32"/>
      <c r="B81" s="33"/>
      <c r="C81" s="34"/>
      <c r="E81" s="35"/>
      <c r="F81" s="35"/>
      <c r="G81" s="35"/>
      <c r="H81" s="35"/>
      <c r="I81" s="35"/>
      <c r="K81" s="35"/>
    </row>
    <row r="82" spans="1:11" outlineLevel="1" x14ac:dyDescent="0.25">
      <c r="A82" s="32"/>
      <c r="B82" s="33"/>
      <c r="C82" s="34"/>
      <c r="E82" s="35"/>
      <c r="F82" s="35"/>
      <c r="G82" s="35"/>
      <c r="H82" s="35"/>
      <c r="I82" s="35"/>
      <c r="K82" s="35"/>
    </row>
    <row r="83" spans="1:11" outlineLevel="1" x14ac:dyDescent="0.25">
      <c r="A83" s="32"/>
      <c r="B83" s="33"/>
      <c r="C83" s="34"/>
      <c r="E83" s="35"/>
      <c r="F83" s="35"/>
      <c r="G83" s="35"/>
      <c r="H83" s="35"/>
      <c r="I83" s="35"/>
      <c r="K83" s="35"/>
    </row>
    <row r="84" spans="1:11" outlineLevel="1" x14ac:dyDescent="0.25">
      <c r="A84" s="32"/>
      <c r="B84" s="33"/>
      <c r="C84" s="34"/>
      <c r="E84" s="35"/>
      <c r="F84" s="35"/>
      <c r="G84" s="35"/>
      <c r="H84" s="35"/>
      <c r="I84" s="35"/>
      <c r="K84" s="35"/>
    </row>
    <row r="85" spans="1:11" outlineLevel="1" x14ac:dyDescent="0.25">
      <c r="A85" s="32"/>
      <c r="B85" s="33"/>
      <c r="C85" s="34"/>
      <c r="E85" s="35"/>
      <c r="F85" s="35"/>
      <c r="G85" s="35"/>
      <c r="H85" s="35"/>
      <c r="I85" s="35"/>
      <c r="K85" s="35"/>
    </row>
    <row r="86" spans="1:11" outlineLevel="1" x14ac:dyDescent="0.25">
      <c r="A86" s="32"/>
      <c r="B86" s="33"/>
      <c r="C86" s="34"/>
      <c r="E86" s="35"/>
      <c r="F86" s="35"/>
      <c r="G86" s="35"/>
      <c r="H86" s="35"/>
      <c r="I86" s="35"/>
      <c r="K86" s="35"/>
    </row>
    <row r="87" spans="1:11" outlineLevel="1" x14ac:dyDescent="0.25">
      <c r="A87" s="32"/>
      <c r="B87" s="33"/>
      <c r="C87" s="34"/>
      <c r="E87" s="35"/>
      <c r="F87" s="35"/>
      <c r="G87" s="35"/>
      <c r="H87" s="35"/>
      <c r="I87" s="35"/>
      <c r="K87" s="35"/>
    </row>
    <row r="88" spans="1:11" outlineLevel="1" x14ac:dyDescent="0.25">
      <c r="A88" s="32"/>
      <c r="B88" s="33"/>
      <c r="C88" s="34"/>
      <c r="E88" s="35"/>
      <c r="F88" s="35"/>
      <c r="G88" s="35"/>
      <c r="H88" s="35"/>
      <c r="I88" s="35"/>
      <c r="K88" s="35"/>
    </row>
    <row r="89" spans="1:11" outlineLevel="1" x14ac:dyDescent="0.25">
      <c r="A89" s="32"/>
      <c r="B89" s="33"/>
      <c r="C89" s="34"/>
      <c r="E89" s="35"/>
      <c r="F89" s="35"/>
      <c r="G89" s="35"/>
      <c r="H89" s="35"/>
      <c r="I89" s="35"/>
      <c r="K89" s="35"/>
    </row>
    <row r="90" spans="1:11" outlineLevel="1" x14ac:dyDescent="0.25">
      <c r="A90" s="32"/>
      <c r="B90" s="33"/>
      <c r="C90" s="34"/>
      <c r="E90" s="35"/>
      <c r="F90" s="35"/>
      <c r="G90" s="35"/>
      <c r="H90" s="35"/>
      <c r="I90" s="35"/>
      <c r="K90" s="35"/>
    </row>
    <row r="91" spans="1:11" outlineLevel="1" x14ac:dyDescent="0.25">
      <c r="A91" s="32"/>
      <c r="B91" s="33"/>
      <c r="C91" s="34"/>
      <c r="E91" s="35"/>
      <c r="F91" s="35"/>
      <c r="G91" s="35"/>
      <c r="H91" s="35"/>
      <c r="I91" s="35"/>
      <c r="K91" s="35"/>
    </row>
    <row r="92" spans="1:11" outlineLevel="1" x14ac:dyDescent="0.25">
      <c r="A92" s="32"/>
      <c r="B92" s="33"/>
      <c r="C92" s="34"/>
      <c r="E92" s="35"/>
      <c r="F92" s="35"/>
      <c r="G92" s="35"/>
      <c r="H92" s="35"/>
      <c r="I92" s="35"/>
      <c r="K92" s="35"/>
    </row>
    <row r="93" spans="1:11" outlineLevel="1" x14ac:dyDescent="0.25">
      <c r="A93" s="32"/>
      <c r="B93" s="33"/>
      <c r="C93" s="34"/>
      <c r="E93" s="35"/>
      <c r="F93" s="35"/>
      <c r="G93" s="35"/>
      <c r="H93" s="35"/>
      <c r="I93" s="35"/>
      <c r="K93" s="35"/>
    </row>
    <row r="94" spans="1:11" outlineLevel="1" x14ac:dyDescent="0.25">
      <c r="A94" s="32"/>
      <c r="B94" s="33"/>
      <c r="C94" s="34"/>
      <c r="E94" s="35"/>
      <c r="F94" s="35"/>
      <c r="G94" s="35"/>
      <c r="H94" s="35"/>
      <c r="I94" s="35"/>
      <c r="K94" s="35"/>
    </row>
    <row r="95" spans="1:11" outlineLevel="1" x14ac:dyDescent="0.25">
      <c r="A95" s="32"/>
      <c r="B95" s="33"/>
      <c r="C95" s="34"/>
      <c r="E95" s="35"/>
      <c r="F95" s="35"/>
      <c r="G95" s="35"/>
      <c r="H95" s="35"/>
      <c r="I95" s="35"/>
      <c r="K95" s="35"/>
    </row>
    <row r="96" spans="1:11" outlineLevel="1" x14ac:dyDescent="0.25">
      <c r="A96" s="32"/>
      <c r="B96" s="33"/>
      <c r="C96" s="34"/>
      <c r="E96" s="35"/>
      <c r="F96" s="35"/>
      <c r="G96" s="35"/>
      <c r="H96" s="35"/>
      <c r="I96" s="35"/>
      <c r="K96" s="35"/>
    </row>
    <row r="97" spans="1:11" outlineLevel="1" x14ac:dyDescent="0.25">
      <c r="A97" s="32"/>
      <c r="B97" s="33"/>
      <c r="C97" s="34"/>
      <c r="E97" s="35"/>
      <c r="F97" s="35"/>
      <c r="G97" s="35"/>
      <c r="H97" s="35"/>
      <c r="I97" s="35"/>
      <c r="K97" s="35"/>
    </row>
    <row r="98" spans="1:11" outlineLevel="1" x14ac:dyDescent="0.25">
      <c r="A98" s="32"/>
      <c r="B98" s="33"/>
      <c r="C98" s="34"/>
      <c r="E98" s="35"/>
      <c r="F98" s="35"/>
      <c r="G98" s="35"/>
      <c r="H98" s="35"/>
      <c r="I98" s="35"/>
      <c r="K98" s="35"/>
    </row>
    <row r="99" spans="1:11" outlineLevel="1" x14ac:dyDescent="0.25">
      <c r="A99" s="32"/>
      <c r="B99" s="33"/>
      <c r="C99" s="34"/>
      <c r="E99" s="35"/>
      <c r="F99" s="35"/>
      <c r="G99" s="35"/>
      <c r="H99" s="35"/>
      <c r="I99" s="35"/>
      <c r="K99" s="35"/>
    </row>
    <row r="100" spans="1:11" outlineLevel="1" x14ac:dyDescent="0.25">
      <c r="A100" s="32"/>
      <c r="B100" s="33"/>
      <c r="C100" s="34"/>
      <c r="E100" s="35"/>
      <c r="F100" s="35"/>
      <c r="G100" s="35"/>
      <c r="H100" s="35"/>
      <c r="I100" s="35"/>
      <c r="K100" s="35"/>
    </row>
    <row r="101" spans="1:11" outlineLevel="1" x14ac:dyDescent="0.25">
      <c r="A101" s="32"/>
      <c r="B101" s="33"/>
      <c r="C101" s="34"/>
      <c r="E101" s="35"/>
      <c r="F101" s="35"/>
      <c r="G101" s="35"/>
      <c r="H101" s="35"/>
      <c r="I101" s="35"/>
      <c r="K101" s="35"/>
    </row>
    <row r="102" spans="1:11" outlineLevel="1" x14ac:dyDescent="0.25">
      <c r="A102" s="32"/>
      <c r="B102" s="33"/>
      <c r="C102" s="34"/>
      <c r="E102" s="35"/>
      <c r="F102" s="35"/>
      <c r="G102" s="35"/>
      <c r="H102" s="35"/>
      <c r="I102" s="35"/>
      <c r="K102" s="35"/>
    </row>
    <row r="103" spans="1:11" outlineLevel="1" x14ac:dyDescent="0.25">
      <c r="A103" s="32"/>
      <c r="B103" s="33"/>
      <c r="C103" s="34"/>
      <c r="E103" s="35"/>
      <c r="F103" s="35"/>
      <c r="G103" s="35"/>
      <c r="H103" s="35"/>
      <c r="I103" s="35"/>
      <c r="K103" s="35"/>
    </row>
    <row r="104" spans="1:11" outlineLevel="1" x14ac:dyDescent="0.25">
      <c r="A104" s="32"/>
      <c r="B104" s="33"/>
      <c r="C104" s="34"/>
      <c r="E104" s="35"/>
      <c r="F104" s="35"/>
      <c r="G104" s="35"/>
      <c r="H104" s="35"/>
      <c r="I104" s="35"/>
      <c r="K104" s="35"/>
    </row>
    <row r="105" spans="1:11" outlineLevel="1" x14ac:dyDescent="0.25">
      <c r="A105" s="32"/>
      <c r="B105" s="33"/>
      <c r="C105" s="34"/>
      <c r="E105" s="35"/>
      <c r="F105" s="35"/>
      <c r="G105" s="35"/>
      <c r="H105" s="35"/>
      <c r="I105" s="35"/>
      <c r="K105" s="35"/>
    </row>
    <row r="106" spans="1:11" outlineLevel="1" x14ac:dyDescent="0.25">
      <c r="A106" s="32"/>
      <c r="B106" s="33"/>
      <c r="C106" s="34"/>
      <c r="E106" s="35"/>
      <c r="F106" s="35"/>
      <c r="G106" s="35"/>
      <c r="H106" s="35"/>
      <c r="I106" s="35"/>
      <c r="K106" s="35"/>
    </row>
    <row r="107" spans="1:11" outlineLevel="1" x14ac:dyDescent="0.25">
      <c r="A107" s="32"/>
      <c r="B107" s="33"/>
      <c r="C107" s="34"/>
      <c r="E107" s="35"/>
      <c r="F107" s="35"/>
      <c r="G107" s="35"/>
      <c r="H107" s="35"/>
      <c r="I107" s="35"/>
      <c r="K107" s="35"/>
    </row>
    <row r="108" spans="1:11" outlineLevel="1" x14ac:dyDescent="0.25">
      <c r="A108" s="32"/>
      <c r="B108" s="33"/>
      <c r="C108" s="34"/>
      <c r="E108" s="35"/>
      <c r="F108" s="35"/>
      <c r="G108" s="35"/>
      <c r="H108" s="35"/>
      <c r="I108" s="35"/>
      <c r="K108" s="35"/>
    </row>
    <row r="109" spans="1:11" outlineLevel="1" x14ac:dyDescent="0.25">
      <c r="A109" s="32"/>
      <c r="B109" s="33"/>
      <c r="C109" s="34"/>
      <c r="E109" s="35"/>
      <c r="F109" s="35"/>
      <c r="G109" s="35"/>
      <c r="H109" s="35"/>
      <c r="I109" s="35"/>
      <c r="K109" s="35"/>
    </row>
    <row r="110" spans="1:11" outlineLevel="1" x14ac:dyDescent="0.25">
      <c r="A110" s="32"/>
      <c r="B110" s="33"/>
      <c r="C110" s="34"/>
      <c r="E110" s="35"/>
      <c r="F110" s="35"/>
      <c r="G110" s="35"/>
      <c r="H110" s="35"/>
      <c r="I110" s="35"/>
      <c r="K110" s="35"/>
    </row>
    <row r="111" spans="1:11" outlineLevel="1" x14ac:dyDescent="0.25">
      <c r="A111" s="32"/>
      <c r="B111" s="33"/>
      <c r="C111" s="34"/>
      <c r="E111" s="35"/>
      <c r="F111" s="35"/>
      <c r="G111" s="35"/>
      <c r="H111" s="35"/>
      <c r="I111" s="35"/>
      <c r="K111" s="35"/>
    </row>
    <row r="112" spans="1:11" outlineLevel="1" x14ac:dyDescent="0.25">
      <c r="A112" s="32"/>
      <c r="B112" s="33"/>
      <c r="C112" s="34"/>
      <c r="E112" s="35"/>
      <c r="F112" s="35"/>
      <c r="G112" s="35"/>
      <c r="H112" s="35"/>
      <c r="I112" s="35"/>
      <c r="K112" s="35"/>
    </row>
    <row r="113" spans="1:11" outlineLevel="1" x14ac:dyDescent="0.25">
      <c r="A113" s="32"/>
      <c r="B113" s="33"/>
      <c r="C113" s="34"/>
      <c r="E113" s="35"/>
      <c r="F113" s="35"/>
      <c r="G113" s="35"/>
      <c r="H113" s="35"/>
      <c r="I113" s="35"/>
      <c r="K113" s="35"/>
    </row>
    <row r="114" spans="1:11" outlineLevel="1" x14ac:dyDescent="0.25">
      <c r="A114" s="32"/>
      <c r="B114" s="33"/>
      <c r="C114" s="34"/>
      <c r="E114" s="35"/>
      <c r="F114" s="35"/>
      <c r="G114" s="35"/>
      <c r="H114" s="35"/>
      <c r="I114" s="35"/>
      <c r="K114" s="35"/>
    </row>
    <row r="115" spans="1:11" outlineLevel="1" x14ac:dyDescent="0.25">
      <c r="A115" s="32"/>
      <c r="B115" s="33"/>
      <c r="C115" s="34"/>
      <c r="E115" s="35"/>
      <c r="F115" s="35"/>
      <c r="G115" s="35"/>
      <c r="H115" s="35"/>
      <c r="I115" s="35"/>
      <c r="K115" s="35"/>
    </row>
    <row r="116" spans="1:11" outlineLevel="1" x14ac:dyDescent="0.25">
      <c r="A116" s="32"/>
      <c r="B116" s="33"/>
      <c r="C116" s="34"/>
      <c r="E116" s="35"/>
      <c r="F116" s="35"/>
      <c r="G116" s="35"/>
      <c r="H116" s="35"/>
      <c r="I116" s="35"/>
      <c r="K116" s="35"/>
    </row>
    <row r="117" spans="1:11" outlineLevel="1" x14ac:dyDescent="0.25">
      <c r="A117" s="32"/>
      <c r="B117" s="33"/>
      <c r="C117" s="34"/>
      <c r="E117" s="35"/>
      <c r="F117" s="35"/>
      <c r="G117" s="35"/>
      <c r="H117" s="35"/>
      <c r="I117" s="35"/>
      <c r="K117" s="35"/>
    </row>
    <row r="118" spans="1:11" outlineLevel="1" x14ac:dyDescent="0.25">
      <c r="A118" s="32"/>
      <c r="B118" s="33"/>
      <c r="C118" s="34"/>
      <c r="E118" s="35"/>
      <c r="F118" s="35"/>
      <c r="G118" s="35"/>
      <c r="H118" s="35"/>
      <c r="I118" s="35"/>
      <c r="K118" s="35"/>
    </row>
    <row r="119" spans="1:11" outlineLevel="1" x14ac:dyDescent="0.25">
      <c r="A119" s="32"/>
      <c r="B119" s="33"/>
      <c r="C119" s="34"/>
      <c r="E119" s="35"/>
      <c r="F119" s="35"/>
      <c r="G119" s="35"/>
      <c r="H119" s="35"/>
      <c r="I119" s="35"/>
      <c r="K119" s="35"/>
    </row>
    <row r="120" spans="1:11" outlineLevel="1" x14ac:dyDescent="0.25">
      <c r="A120" s="32"/>
      <c r="B120" s="33"/>
      <c r="C120" s="34"/>
      <c r="E120" s="35"/>
      <c r="F120" s="35"/>
      <c r="G120" s="35"/>
      <c r="H120" s="35"/>
      <c r="I120" s="35"/>
      <c r="K120" s="35"/>
    </row>
    <row r="121" spans="1:11" outlineLevel="1" x14ac:dyDescent="0.25">
      <c r="A121" s="32"/>
      <c r="B121" s="33"/>
      <c r="C121" s="34"/>
      <c r="E121" s="35"/>
      <c r="F121" s="35"/>
      <c r="G121" s="35"/>
      <c r="H121" s="35"/>
      <c r="I121" s="35"/>
      <c r="K121" s="35"/>
    </row>
    <row r="122" spans="1:11" outlineLevel="1" x14ac:dyDescent="0.25">
      <c r="A122" s="32"/>
      <c r="B122" s="33"/>
      <c r="C122" s="34"/>
      <c r="E122" s="35"/>
      <c r="F122" s="35"/>
      <c r="G122" s="35"/>
      <c r="H122" s="35"/>
      <c r="I122" s="35"/>
      <c r="K122" s="35"/>
    </row>
    <row r="123" spans="1:11" outlineLevel="1" x14ac:dyDescent="0.25">
      <c r="A123" s="32"/>
      <c r="B123" s="33"/>
      <c r="C123" s="34"/>
      <c r="E123" s="35"/>
      <c r="F123" s="35"/>
      <c r="G123" s="35"/>
      <c r="H123" s="35"/>
      <c r="I123" s="35"/>
      <c r="K123" s="35"/>
    </row>
    <row r="124" spans="1:11" outlineLevel="1" x14ac:dyDescent="0.25">
      <c r="A124" s="32"/>
      <c r="B124" s="33"/>
      <c r="C124" s="34"/>
      <c r="E124" s="35"/>
      <c r="F124" s="35"/>
      <c r="G124" s="35"/>
      <c r="H124" s="35"/>
      <c r="I124" s="35"/>
      <c r="K124" s="35"/>
    </row>
    <row r="125" spans="1:11" outlineLevel="1" x14ac:dyDescent="0.25">
      <c r="A125" s="32"/>
      <c r="B125" s="33"/>
      <c r="C125" s="34"/>
      <c r="E125" s="35"/>
      <c r="F125" s="35"/>
      <c r="G125" s="35"/>
      <c r="H125" s="35"/>
      <c r="I125" s="35"/>
      <c r="K125" s="35"/>
    </row>
    <row r="126" spans="1:11" outlineLevel="1" x14ac:dyDescent="0.25">
      <c r="A126" s="32"/>
      <c r="B126" s="33"/>
      <c r="C126" s="34"/>
      <c r="E126" s="35"/>
      <c r="F126" s="35"/>
      <c r="G126" s="35"/>
      <c r="H126" s="35"/>
      <c r="I126" s="35"/>
      <c r="K126" s="35"/>
    </row>
    <row r="127" spans="1:11" outlineLevel="1" x14ac:dyDescent="0.25">
      <c r="A127" s="32"/>
      <c r="B127" s="33"/>
      <c r="C127" s="34"/>
      <c r="E127" s="35"/>
      <c r="F127" s="35"/>
      <c r="G127" s="35"/>
      <c r="H127" s="35"/>
      <c r="I127" s="35"/>
      <c r="K127" s="35"/>
    </row>
    <row r="128" spans="1:11" outlineLevel="1" x14ac:dyDescent="0.25">
      <c r="A128" s="32"/>
      <c r="B128" s="33"/>
      <c r="C128" s="34"/>
      <c r="E128" s="35"/>
      <c r="F128" s="35"/>
      <c r="G128" s="35"/>
      <c r="H128" s="35"/>
      <c r="I128" s="35"/>
      <c r="K128" s="35"/>
    </row>
    <row r="129" spans="1:11" outlineLevel="1" x14ac:dyDescent="0.25">
      <c r="A129" s="32"/>
      <c r="B129" s="33"/>
      <c r="C129" s="34"/>
      <c r="E129" s="35"/>
      <c r="F129" s="35"/>
      <c r="G129" s="35"/>
      <c r="H129" s="35"/>
      <c r="I129" s="35"/>
      <c r="K129" s="35"/>
    </row>
    <row r="130" spans="1:11" outlineLevel="1" x14ac:dyDescent="0.25">
      <c r="A130" s="32"/>
      <c r="B130" s="33"/>
      <c r="C130" s="34"/>
      <c r="E130" s="35"/>
      <c r="F130" s="35"/>
      <c r="G130" s="35"/>
      <c r="H130" s="35"/>
      <c r="I130" s="35"/>
      <c r="K130" s="35"/>
    </row>
    <row r="131" spans="1:11" outlineLevel="1" x14ac:dyDescent="0.25">
      <c r="A131" s="32"/>
      <c r="B131" s="33"/>
      <c r="C131" s="34"/>
      <c r="E131" s="35"/>
      <c r="F131" s="35"/>
      <c r="G131" s="35"/>
      <c r="H131" s="35"/>
      <c r="I131" s="35"/>
      <c r="K131" s="35"/>
    </row>
    <row r="132" spans="1:11" outlineLevel="1" x14ac:dyDescent="0.25">
      <c r="A132" s="32"/>
      <c r="B132" s="33"/>
      <c r="C132" s="34"/>
      <c r="E132" s="35"/>
      <c r="F132" s="35"/>
      <c r="G132" s="35"/>
      <c r="H132" s="35"/>
      <c r="I132" s="35"/>
      <c r="K132" s="35"/>
    </row>
    <row r="133" spans="1:11" outlineLevel="1" x14ac:dyDescent="0.25">
      <c r="A133" s="32"/>
      <c r="B133" s="33"/>
      <c r="C133" s="34"/>
      <c r="E133" s="35"/>
      <c r="F133" s="35"/>
      <c r="G133" s="35"/>
      <c r="H133" s="35"/>
      <c r="I133" s="35"/>
      <c r="K133" s="35"/>
    </row>
    <row r="134" spans="1:11" outlineLevel="1" x14ac:dyDescent="0.25">
      <c r="A134" s="32"/>
      <c r="B134" s="33"/>
      <c r="C134" s="34"/>
      <c r="E134" s="35"/>
      <c r="F134" s="35"/>
      <c r="G134" s="35"/>
      <c r="H134" s="35"/>
      <c r="I134" s="35"/>
      <c r="K134" s="35"/>
    </row>
    <row r="135" spans="1:11" outlineLevel="1" x14ac:dyDescent="0.25">
      <c r="A135" s="32"/>
      <c r="B135" s="33"/>
      <c r="C135" s="34"/>
      <c r="E135" s="35"/>
      <c r="F135" s="35"/>
      <c r="G135" s="35"/>
      <c r="H135" s="35"/>
      <c r="I135" s="35"/>
      <c r="K135" s="35"/>
    </row>
    <row r="136" spans="1:11" outlineLevel="1" x14ac:dyDescent="0.25">
      <c r="A136" s="32"/>
      <c r="B136" s="33"/>
      <c r="C136" s="34"/>
      <c r="E136" s="35"/>
      <c r="F136" s="35"/>
      <c r="G136" s="35"/>
      <c r="H136" s="35"/>
      <c r="I136" s="35"/>
      <c r="K136" s="35"/>
    </row>
    <row r="137" spans="1:11" outlineLevel="1" x14ac:dyDescent="0.25">
      <c r="A137" s="32"/>
      <c r="B137" s="33"/>
      <c r="C137" s="34"/>
      <c r="E137" s="35"/>
      <c r="F137" s="35"/>
      <c r="G137" s="35"/>
      <c r="H137" s="35"/>
      <c r="I137" s="35"/>
      <c r="K137" s="35"/>
    </row>
    <row r="138" spans="1:11" outlineLevel="1" x14ac:dyDescent="0.25">
      <c r="A138" s="32"/>
      <c r="B138" s="33"/>
      <c r="C138" s="34"/>
      <c r="E138" s="35"/>
      <c r="F138" s="35"/>
      <c r="G138" s="35"/>
      <c r="H138" s="35"/>
      <c r="I138" s="35"/>
      <c r="K138" s="35"/>
    </row>
    <row r="139" spans="1:11" outlineLevel="1" x14ac:dyDescent="0.25">
      <c r="A139" s="32"/>
      <c r="B139" s="33"/>
      <c r="C139" s="34"/>
      <c r="E139" s="35"/>
      <c r="F139" s="35"/>
      <c r="G139" s="35"/>
      <c r="H139" s="35"/>
      <c r="I139" s="35"/>
      <c r="K139" s="35"/>
    </row>
    <row r="140" spans="1:11" outlineLevel="1" x14ac:dyDescent="0.25">
      <c r="A140" s="32"/>
      <c r="B140" s="33"/>
      <c r="C140" s="34"/>
      <c r="E140" s="35"/>
      <c r="F140" s="35"/>
      <c r="G140" s="35"/>
      <c r="H140" s="35"/>
      <c r="I140" s="35"/>
      <c r="K140" s="35"/>
    </row>
    <row r="141" spans="1:11" outlineLevel="1" x14ac:dyDescent="0.25">
      <c r="A141" s="32"/>
      <c r="B141" s="33"/>
      <c r="C141" s="34"/>
      <c r="E141" s="35"/>
      <c r="F141" s="35"/>
      <c r="G141" s="35"/>
      <c r="H141" s="35"/>
      <c r="I141" s="35"/>
      <c r="K141" s="35"/>
    </row>
    <row r="142" spans="1:11" outlineLevel="1" x14ac:dyDescent="0.25">
      <c r="A142" s="32"/>
      <c r="B142" s="33"/>
      <c r="C142" s="34"/>
      <c r="E142" s="35"/>
      <c r="F142" s="35"/>
      <c r="G142" s="35"/>
      <c r="H142" s="35"/>
      <c r="I142" s="35"/>
      <c r="K142" s="35"/>
    </row>
    <row r="143" spans="1:11" outlineLevel="1" x14ac:dyDescent="0.25">
      <c r="A143" s="32"/>
      <c r="B143" s="33"/>
      <c r="C143" s="34"/>
      <c r="E143" s="35"/>
      <c r="F143" s="35"/>
      <c r="G143" s="35"/>
      <c r="H143" s="35"/>
      <c r="I143" s="35"/>
      <c r="K143" s="35"/>
    </row>
    <row r="144" spans="1:11" outlineLevel="1" x14ac:dyDescent="0.25">
      <c r="A144" s="32"/>
      <c r="B144" s="33"/>
      <c r="C144" s="34"/>
      <c r="E144" s="35"/>
      <c r="F144" s="35"/>
      <c r="G144" s="35"/>
      <c r="H144" s="35"/>
      <c r="I144" s="35"/>
      <c r="K144" s="35"/>
    </row>
    <row r="145" spans="1:11" outlineLevel="1" x14ac:dyDescent="0.25">
      <c r="A145" s="32"/>
      <c r="B145" s="33"/>
      <c r="C145" s="34"/>
      <c r="E145" s="35"/>
      <c r="F145" s="35"/>
      <c r="G145" s="35"/>
      <c r="H145" s="35"/>
      <c r="I145" s="35"/>
      <c r="K145" s="35"/>
    </row>
    <row r="146" spans="1:11" outlineLevel="1" x14ac:dyDescent="0.25">
      <c r="A146" s="32"/>
      <c r="B146" s="33"/>
      <c r="C146" s="34"/>
      <c r="E146" s="35"/>
      <c r="F146" s="35"/>
      <c r="G146" s="35"/>
      <c r="H146" s="35"/>
      <c r="I146" s="35"/>
      <c r="K146" s="35"/>
    </row>
    <row r="147" spans="1:11" outlineLevel="1" x14ac:dyDescent="0.25">
      <c r="A147" s="32"/>
      <c r="B147" s="33"/>
      <c r="C147" s="34"/>
      <c r="E147" s="35"/>
      <c r="F147" s="35"/>
      <c r="G147" s="35"/>
      <c r="H147" s="35"/>
      <c r="I147" s="35"/>
      <c r="K147" s="35"/>
    </row>
    <row r="148" spans="1:11" outlineLevel="1" x14ac:dyDescent="0.25">
      <c r="A148" s="32"/>
      <c r="B148" s="33"/>
      <c r="C148" s="34"/>
      <c r="E148" s="35"/>
      <c r="F148" s="35"/>
      <c r="G148" s="35"/>
      <c r="H148" s="35"/>
      <c r="I148" s="35"/>
      <c r="K148" s="35"/>
    </row>
    <row r="149" spans="1:11" outlineLevel="1" x14ac:dyDescent="0.25">
      <c r="A149" s="32"/>
      <c r="B149" s="33"/>
      <c r="C149" s="34"/>
      <c r="E149" s="35"/>
      <c r="F149" s="35"/>
      <c r="G149" s="35"/>
      <c r="H149" s="35"/>
      <c r="I149" s="35"/>
      <c r="K149" s="35"/>
    </row>
    <row r="150" spans="1:11" outlineLevel="1" x14ac:dyDescent="0.25">
      <c r="A150" s="32"/>
      <c r="B150" s="33"/>
      <c r="C150" s="34"/>
      <c r="E150" s="35"/>
      <c r="F150" s="35"/>
      <c r="G150" s="35"/>
      <c r="H150" s="35"/>
      <c r="I150" s="35"/>
      <c r="K150" s="35"/>
    </row>
    <row r="151" spans="1:11" outlineLevel="1" x14ac:dyDescent="0.25">
      <c r="A151" s="32"/>
      <c r="B151" s="33"/>
      <c r="C151" s="34"/>
      <c r="E151" s="35"/>
      <c r="F151" s="35"/>
      <c r="G151" s="35"/>
      <c r="H151" s="35"/>
      <c r="I151" s="35"/>
      <c r="K151" s="35"/>
    </row>
    <row r="152" spans="1:11" outlineLevel="1" x14ac:dyDescent="0.25">
      <c r="A152" s="32"/>
      <c r="B152" s="33"/>
      <c r="C152" s="34"/>
      <c r="E152" s="35"/>
      <c r="F152" s="35"/>
      <c r="G152" s="35"/>
      <c r="H152" s="35"/>
      <c r="I152" s="35"/>
      <c r="K152" s="35"/>
    </row>
    <row r="153" spans="1:11" outlineLevel="1" x14ac:dyDescent="0.25">
      <c r="A153" s="32"/>
      <c r="B153" s="33"/>
      <c r="C153" s="34"/>
      <c r="E153" s="35"/>
      <c r="F153" s="35"/>
      <c r="G153" s="35"/>
      <c r="H153" s="35"/>
      <c r="I153" s="35"/>
      <c r="K153" s="35"/>
    </row>
    <row r="154" spans="1:11" outlineLevel="1" x14ac:dyDescent="0.25">
      <c r="A154" s="32"/>
      <c r="B154" s="33"/>
      <c r="C154" s="34"/>
      <c r="E154" s="35"/>
      <c r="F154" s="35"/>
      <c r="G154" s="35"/>
      <c r="H154" s="35"/>
      <c r="I154" s="35"/>
      <c r="K154" s="35"/>
    </row>
    <row r="155" spans="1:11" outlineLevel="1" x14ac:dyDescent="0.25">
      <c r="A155" s="32"/>
      <c r="B155" s="33"/>
      <c r="C155" s="34"/>
      <c r="E155" s="35"/>
      <c r="F155" s="35"/>
      <c r="G155" s="35"/>
      <c r="H155" s="35"/>
      <c r="I155" s="35"/>
      <c r="K155" s="35"/>
    </row>
    <row r="156" spans="1:11" outlineLevel="1" x14ac:dyDescent="0.25">
      <c r="A156" s="32"/>
      <c r="B156" s="33"/>
      <c r="C156" s="34"/>
      <c r="E156" s="35"/>
      <c r="F156" s="35"/>
      <c r="G156" s="35"/>
      <c r="H156" s="35"/>
      <c r="I156" s="35"/>
      <c r="K156" s="35"/>
    </row>
    <row r="157" spans="1:11" outlineLevel="1" x14ac:dyDescent="0.25">
      <c r="A157" s="32"/>
      <c r="B157" s="33"/>
      <c r="C157" s="34"/>
      <c r="E157" s="35"/>
      <c r="F157" s="35"/>
      <c r="G157" s="35"/>
      <c r="H157" s="35"/>
      <c r="I157" s="35"/>
      <c r="K157" s="35"/>
    </row>
    <row r="158" spans="1:11" outlineLevel="1" x14ac:dyDescent="0.25">
      <c r="A158" s="32"/>
      <c r="B158" s="33"/>
      <c r="C158" s="34"/>
      <c r="E158" s="35"/>
      <c r="F158" s="35"/>
      <c r="G158" s="35"/>
      <c r="H158" s="35"/>
      <c r="I158" s="35"/>
      <c r="K158" s="35"/>
    </row>
    <row r="159" spans="1:11" outlineLevel="1" x14ac:dyDescent="0.25">
      <c r="A159" s="32"/>
      <c r="B159" s="33"/>
      <c r="C159" s="34"/>
      <c r="E159" s="35"/>
      <c r="F159" s="35"/>
      <c r="G159" s="35"/>
      <c r="H159" s="35"/>
      <c r="I159" s="35"/>
      <c r="K159" s="35"/>
    </row>
    <row r="160" spans="1:11" outlineLevel="1" x14ac:dyDescent="0.25">
      <c r="A160" s="32"/>
      <c r="B160" s="33"/>
      <c r="C160" s="34"/>
      <c r="E160" s="35"/>
      <c r="F160" s="35"/>
      <c r="G160" s="35"/>
      <c r="H160" s="35"/>
      <c r="I160" s="35"/>
      <c r="K160" s="35"/>
    </row>
    <row r="161" spans="1:11" outlineLevel="1" x14ac:dyDescent="0.25">
      <c r="A161" s="32"/>
      <c r="B161" s="33"/>
      <c r="C161" s="34"/>
      <c r="E161" s="35"/>
      <c r="F161" s="35"/>
      <c r="G161" s="35"/>
      <c r="H161" s="35"/>
      <c r="I161" s="35"/>
      <c r="K161" s="35"/>
    </row>
    <row r="162" spans="1:11" outlineLevel="1" x14ac:dyDescent="0.25">
      <c r="A162" s="32"/>
      <c r="B162" s="33"/>
      <c r="C162" s="34"/>
      <c r="E162" s="35"/>
      <c r="F162" s="35"/>
      <c r="G162" s="35"/>
      <c r="H162" s="35"/>
      <c r="I162" s="35"/>
      <c r="K162" s="35"/>
    </row>
    <row r="163" spans="1:11" outlineLevel="1" x14ac:dyDescent="0.25">
      <c r="A163" s="32"/>
      <c r="B163" s="33"/>
      <c r="C163" s="34"/>
      <c r="E163" s="35"/>
      <c r="F163" s="35"/>
      <c r="G163" s="35"/>
      <c r="H163" s="35"/>
      <c r="I163" s="35"/>
      <c r="K163" s="35"/>
    </row>
    <row r="164" spans="1:11" outlineLevel="1" x14ac:dyDescent="0.25">
      <c r="A164" s="32"/>
      <c r="B164" s="33"/>
      <c r="C164" s="34"/>
      <c r="E164" s="35"/>
      <c r="F164" s="35"/>
      <c r="G164" s="35"/>
      <c r="H164" s="35"/>
      <c r="I164" s="35"/>
      <c r="K164" s="35"/>
    </row>
    <row r="165" spans="1:11" outlineLevel="1" x14ac:dyDescent="0.25">
      <c r="A165" s="32"/>
      <c r="B165" s="33"/>
      <c r="C165" s="34"/>
      <c r="E165" s="35"/>
      <c r="F165" s="35"/>
      <c r="G165" s="35"/>
      <c r="H165" s="35"/>
      <c r="I165" s="35"/>
      <c r="K165" s="35"/>
    </row>
    <row r="166" spans="1:11" outlineLevel="1" x14ac:dyDescent="0.25">
      <c r="A166" s="32"/>
      <c r="B166" s="33"/>
      <c r="C166" s="34"/>
      <c r="E166" s="35"/>
      <c r="F166" s="35"/>
      <c r="G166" s="35"/>
      <c r="H166" s="35"/>
      <c r="I166" s="35"/>
      <c r="K166" s="35"/>
    </row>
    <row r="167" spans="1:11" outlineLevel="1" x14ac:dyDescent="0.25">
      <c r="A167" s="32"/>
      <c r="B167" s="33"/>
      <c r="C167" s="34"/>
      <c r="E167" s="35"/>
      <c r="F167" s="35"/>
      <c r="G167" s="35"/>
      <c r="H167" s="35"/>
      <c r="I167" s="35"/>
      <c r="K167" s="35"/>
    </row>
    <row r="168" spans="1:11" outlineLevel="1" x14ac:dyDescent="0.25">
      <c r="A168" s="32"/>
      <c r="B168" s="33"/>
      <c r="C168" s="34"/>
      <c r="E168" s="35"/>
      <c r="F168" s="35"/>
      <c r="G168" s="35"/>
      <c r="H168" s="35"/>
      <c r="I168" s="35"/>
      <c r="K168" s="35"/>
    </row>
    <row r="169" spans="1:11" outlineLevel="1" x14ac:dyDescent="0.25">
      <c r="A169" s="32"/>
      <c r="B169" s="33"/>
      <c r="C169" s="34"/>
      <c r="E169" s="35"/>
      <c r="F169" s="35"/>
      <c r="G169" s="35"/>
      <c r="H169" s="35"/>
      <c r="I169" s="35"/>
      <c r="K169" s="35"/>
    </row>
    <row r="170" spans="1:11" outlineLevel="1" x14ac:dyDescent="0.25">
      <c r="A170" s="32"/>
      <c r="B170" s="33"/>
      <c r="C170" s="34"/>
      <c r="E170" s="35"/>
      <c r="F170" s="35"/>
      <c r="G170" s="35"/>
      <c r="H170" s="35"/>
      <c r="I170" s="35"/>
      <c r="K170" s="35"/>
    </row>
    <row r="171" spans="1:11" outlineLevel="1" x14ac:dyDescent="0.25">
      <c r="A171" s="32"/>
      <c r="B171" s="33"/>
      <c r="C171" s="34"/>
      <c r="E171" s="35"/>
      <c r="F171" s="35"/>
      <c r="G171" s="35"/>
      <c r="H171" s="35"/>
      <c r="I171" s="35"/>
      <c r="K171" s="35"/>
    </row>
    <row r="172" spans="1:11" outlineLevel="1" x14ac:dyDescent="0.25">
      <c r="A172" s="32"/>
      <c r="B172" s="33"/>
      <c r="C172" s="34"/>
      <c r="E172" s="35"/>
      <c r="F172" s="35"/>
      <c r="G172" s="35"/>
      <c r="H172" s="35"/>
      <c r="I172" s="35"/>
      <c r="K172" s="35"/>
    </row>
    <row r="173" spans="1:11" outlineLevel="1" x14ac:dyDescent="0.25">
      <c r="A173" s="32"/>
      <c r="B173" s="33"/>
      <c r="C173" s="34"/>
      <c r="E173" s="35"/>
      <c r="F173" s="35"/>
      <c r="G173" s="35"/>
      <c r="H173" s="35"/>
      <c r="I173" s="35"/>
      <c r="K173" s="35"/>
    </row>
    <row r="174" spans="1:11" outlineLevel="1" x14ac:dyDescent="0.25">
      <c r="A174" s="32"/>
      <c r="B174" s="33"/>
      <c r="C174" s="34"/>
      <c r="E174" s="35"/>
      <c r="F174" s="35"/>
      <c r="G174" s="35"/>
      <c r="H174" s="35"/>
      <c r="I174" s="35"/>
      <c r="K174" s="35"/>
    </row>
    <row r="175" spans="1:11" outlineLevel="1" x14ac:dyDescent="0.25">
      <c r="A175" s="32"/>
      <c r="B175" s="33"/>
      <c r="C175" s="34"/>
      <c r="E175" s="35"/>
      <c r="F175" s="35"/>
      <c r="G175" s="35"/>
      <c r="H175" s="35"/>
      <c r="I175" s="35"/>
      <c r="K175" s="35"/>
    </row>
    <row r="176" spans="1:11" outlineLevel="1" x14ac:dyDescent="0.25">
      <c r="A176" s="32"/>
      <c r="B176" s="33"/>
      <c r="C176" s="34"/>
      <c r="E176" s="35"/>
      <c r="F176" s="35"/>
      <c r="G176" s="35"/>
      <c r="H176" s="35"/>
      <c r="I176" s="35"/>
      <c r="K176" s="35"/>
    </row>
    <row r="177" spans="1:11" outlineLevel="1" x14ac:dyDescent="0.25">
      <c r="A177" s="32"/>
      <c r="B177" s="33"/>
      <c r="C177" s="34"/>
      <c r="E177" s="35"/>
      <c r="F177" s="35"/>
      <c r="G177" s="35"/>
      <c r="H177" s="35"/>
      <c r="I177" s="35"/>
      <c r="K177" s="35"/>
    </row>
    <row r="178" spans="1:11" outlineLevel="1" x14ac:dyDescent="0.25">
      <c r="A178" s="32"/>
      <c r="B178" s="33"/>
      <c r="C178" s="34"/>
      <c r="E178" s="35"/>
      <c r="F178" s="35"/>
      <c r="G178" s="35"/>
      <c r="H178" s="35"/>
      <c r="I178" s="35"/>
      <c r="K178" s="35"/>
    </row>
    <row r="179" spans="1:11" outlineLevel="1" x14ac:dyDescent="0.25">
      <c r="A179" s="32"/>
      <c r="B179" s="33"/>
      <c r="C179" s="34"/>
      <c r="E179" s="35"/>
      <c r="F179" s="35"/>
      <c r="G179" s="35"/>
      <c r="H179" s="35"/>
      <c r="I179" s="35"/>
      <c r="K179" s="35"/>
    </row>
    <row r="180" spans="1:11" outlineLevel="1" x14ac:dyDescent="0.25">
      <c r="A180" s="32"/>
      <c r="B180" s="33"/>
      <c r="C180" s="34"/>
      <c r="E180" s="35"/>
      <c r="F180" s="35"/>
      <c r="G180" s="35"/>
      <c r="H180" s="35"/>
      <c r="I180" s="35"/>
      <c r="K180" s="35"/>
    </row>
    <row r="181" spans="1:11" outlineLevel="1" x14ac:dyDescent="0.25">
      <c r="A181" s="32"/>
      <c r="B181" s="33"/>
      <c r="C181" s="34"/>
      <c r="E181" s="35"/>
      <c r="F181" s="35"/>
      <c r="G181" s="35"/>
      <c r="H181" s="35"/>
      <c r="I181" s="35"/>
      <c r="K181" s="35"/>
    </row>
    <row r="182" spans="1:11" outlineLevel="1" x14ac:dyDescent="0.25">
      <c r="A182" s="32"/>
      <c r="B182" s="33"/>
      <c r="C182" s="34"/>
      <c r="E182" s="35"/>
      <c r="F182" s="35"/>
      <c r="G182" s="35"/>
      <c r="H182" s="35"/>
      <c r="I182" s="35"/>
      <c r="K182" s="35"/>
    </row>
    <row r="183" spans="1:11" outlineLevel="1" x14ac:dyDescent="0.25">
      <c r="A183" s="32"/>
      <c r="B183" s="33"/>
      <c r="C183" s="34"/>
      <c r="E183" s="35"/>
      <c r="F183" s="35"/>
      <c r="G183" s="35"/>
      <c r="H183" s="35"/>
      <c r="I183" s="35"/>
      <c r="K183" s="35"/>
    </row>
    <row r="184" spans="1:11" outlineLevel="1" x14ac:dyDescent="0.25">
      <c r="A184" s="32"/>
      <c r="B184" s="33"/>
      <c r="C184" s="34"/>
      <c r="E184" s="35"/>
      <c r="F184" s="35"/>
      <c r="G184" s="35"/>
      <c r="H184" s="35"/>
      <c r="I184" s="35"/>
      <c r="K184" s="35"/>
    </row>
    <row r="185" spans="1:11" outlineLevel="1" x14ac:dyDescent="0.25">
      <c r="A185" s="32"/>
      <c r="B185" s="33"/>
      <c r="C185" s="34"/>
      <c r="E185" s="35"/>
      <c r="F185" s="35"/>
      <c r="G185" s="35"/>
      <c r="H185" s="35"/>
      <c r="I185" s="35"/>
      <c r="K185" s="35"/>
    </row>
    <row r="186" spans="1:11" outlineLevel="1" x14ac:dyDescent="0.25">
      <c r="A186" s="32"/>
      <c r="B186" s="33"/>
      <c r="C186" s="34"/>
      <c r="E186" s="35"/>
      <c r="F186" s="35"/>
      <c r="G186" s="35"/>
      <c r="H186" s="35"/>
      <c r="I186" s="35"/>
      <c r="K186" s="35"/>
    </row>
    <row r="187" spans="1:11" outlineLevel="1" x14ac:dyDescent="0.25">
      <c r="A187" s="32"/>
      <c r="B187" s="33"/>
      <c r="C187" s="34"/>
      <c r="E187" s="35"/>
      <c r="F187" s="35"/>
      <c r="G187" s="35"/>
      <c r="H187" s="35"/>
      <c r="I187" s="35"/>
      <c r="K187" s="35"/>
    </row>
    <row r="188" spans="1:11" outlineLevel="1" x14ac:dyDescent="0.25">
      <c r="A188" s="32"/>
      <c r="B188" s="33"/>
      <c r="C188" s="34"/>
      <c r="E188" s="35"/>
      <c r="F188" s="35"/>
      <c r="G188" s="35"/>
      <c r="H188" s="35"/>
      <c r="I188" s="35"/>
      <c r="K188" s="35"/>
    </row>
    <row r="189" spans="1:11" outlineLevel="1" x14ac:dyDescent="0.25">
      <c r="A189" s="32"/>
      <c r="B189" s="33"/>
      <c r="C189" s="34"/>
      <c r="E189" s="35"/>
      <c r="F189" s="35"/>
      <c r="G189" s="35"/>
      <c r="H189" s="35"/>
      <c r="I189" s="35"/>
      <c r="K189" s="35"/>
    </row>
    <row r="190" spans="1:11" outlineLevel="1" x14ac:dyDescent="0.25">
      <c r="A190" s="32"/>
      <c r="B190" s="33"/>
      <c r="C190" s="34"/>
      <c r="E190" s="35"/>
      <c r="F190" s="35"/>
      <c r="G190" s="35"/>
      <c r="H190" s="35"/>
      <c r="I190" s="35"/>
      <c r="K190" s="35"/>
    </row>
    <row r="191" spans="1:11" outlineLevel="1" x14ac:dyDescent="0.25">
      <c r="A191" s="32"/>
      <c r="B191" s="33"/>
      <c r="C191" s="34"/>
      <c r="E191" s="35"/>
      <c r="F191" s="35"/>
      <c r="G191" s="35"/>
      <c r="H191" s="35"/>
      <c r="I191" s="35"/>
      <c r="K191" s="35"/>
    </row>
    <row r="192" spans="1:11" outlineLevel="1" x14ac:dyDescent="0.25">
      <c r="A192" s="32"/>
      <c r="B192" s="33"/>
      <c r="C192" s="34"/>
      <c r="E192" s="35"/>
      <c r="F192" s="35"/>
      <c r="G192" s="35"/>
      <c r="H192" s="35"/>
      <c r="I192" s="35"/>
      <c r="K192" s="35"/>
    </row>
    <row r="193" spans="1:11" outlineLevel="1" x14ac:dyDescent="0.25">
      <c r="A193" s="32"/>
      <c r="B193" s="33"/>
      <c r="C193" s="34"/>
      <c r="E193" s="35"/>
      <c r="F193" s="35"/>
      <c r="G193" s="35"/>
      <c r="H193" s="35"/>
      <c r="I193" s="35"/>
      <c r="K193" s="35"/>
    </row>
    <row r="194" spans="1:11" outlineLevel="1" x14ac:dyDescent="0.25">
      <c r="A194" s="32"/>
      <c r="B194" s="33"/>
      <c r="C194" s="34"/>
      <c r="E194" s="35"/>
      <c r="F194" s="35"/>
      <c r="G194" s="35"/>
      <c r="H194" s="35"/>
      <c r="I194" s="35"/>
      <c r="K194" s="35"/>
    </row>
    <row r="195" spans="1:11" outlineLevel="1" x14ac:dyDescent="0.25">
      <c r="A195" s="32"/>
      <c r="B195" s="33"/>
      <c r="C195" s="34"/>
      <c r="E195" s="35"/>
      <c r="F195" s="35"/>
      <c r="G195" s="35"/>
      <c r="H195" s="35"/>
      <c r="I195" s="35"/>
      <c r="K195" s="35"/>
    </row>
    <row r="196" spans="1:11" outlineLevel="1" x14ac:dyDescent="0.25">
      <c r="A196" s="32"/>
      <c r="B196" s="33"/>
      <c r="C196" s="34"/>
      <c r="E196" s="35"/>
      <c r="F196" s="35"/>
      <c r="G196" s="35"/>
      <c r="H196" s="35"/>
      <c r="I196" s="35"/>
      <c r="K196" s="35"/>
    </row>
    <row r="197" spans="1:11" outlineLevel="1" x14ac:dyDescent="0.25">
      <c r="A197" s="32"/>
      <c r="B197" s="33"/>
      <c r="C197" s="34"/>
      <c r="E197" s="35"/>
      <c r="F197" s="35"/>
      <c r="G197" s="35"/>
      <c r="H197" s="35"/>
      <c r="I197" s="35"/>
      <c r="K197" s="35"/>
    </row>
    <row r="198" spans="1:11" outlineLevel="1" x14ac:dyDescent="0.25">
      <c r="A198" s="32"/>
      <c r="B198" s="33"/>
      <c r="C198" s="34"/>
      <c r="E198" s="35"/>
      <c r="F198" s="35"/>
      <c r="G198" s="35"/>
      <c r="H198" s="35"/>
      <c r="I198" s="35"/>
      <c r="K198" s="35"/>
    </row>
    <row r="199" spans="1:11" outlineLevel="1" x14ac:dyDescent="0.25">
      <c r="A199" s="32"/>
      <c r="B199" s="33"/>
      <c r="C199" s="34"/>
      <c r="E199" s="35"/>
      <c r="F199" s="35"/>
      <c r="G199" s="35"/>
      <c r="H199" s="35"/>
      <c r="I199" s="35"/>
      <c r="K199" s="35"/>
    </row>
    <row r="200" spans="1:11" outlineLevel="1" x14ac:dyDescent="0.25">
      <c r="A200" s="32"/>
      <c r="B200" s="33"/>
      <c r="C200" s="34"/>
      <c r="E200" s="35"/>
      <c r="F200" s="35"/>
      <c r="G200" s="35"/>
      <c r="H200" s="35"/>
      <c r="I200" s="35"/>
      <c r="K200" s="35"/>
    </row>
    <row r="201" spans="1:11" outlineLevel="1" x14ac:dyDescent="0.25">
      <c r="A201" s="32"/>
      <c r="B201" s="33"/>
      <c r="C201" s="34"/>
      <c r="E201" s="35"/>
      <c r="F201" s="35"/>
      <c r="G201" s="35"/>
      <c r="H201" s="35"/>
      <c r="I201" s="35"/>
      <c r="K201" s="35"/>
    </row>
    <row r="202" spans="1:11" outlineLevel="1" x14ac:dyDescent="0.25">
      <c r="A202" s="32"/>
      <c r="B202" s="33"/>
      <c r="C202" s="34"/>
      <c r="E202" s="35"/>
      <c r="F202" s="35"/>
      <c r="G202" s="35"/>
      <c r="H202" s="35"/>
      <c r="I202" s="35"/>
      <c r="K202" s="35"/>
    </row>
    <row r="203" spans="1:11" outlineLevel="1" x14ac:dyDescent="0.25">
      <c r="A203" s="32"/>
      <c r="B203" s="33"/>
      <c r="C203" s="34"/>
      <c r="E203" s="35"/>
      <c r="F203" s="35"/>
      <c r="G203" s="35"/>
      <c r="H203" s="35"/>
      <c r="I203" s="35"/>
      <c r="K203" s="35"/>
    </row>
    <row r="204" spans="1:11" outlineLevel="1" x14ac:dyDescent="0.25">
      <c r="A204" s="32"/>
      <c r="B204" s="33"/>
      <c r="C204" s="34"/>
      <c r="E204" s="35"/>
      <c r="F204" s="35"/>
      <c r="G204" s="35"/>
      <c r="H204" s="35"/>
      <c r="I204" s="35"/>
      <c r="K204" s="35"/>
    </row>
    <row r="205" spans="1:11" outlineLevel="1" x14ac:dyDescent="0.25">
      <c r="A205" s="32"/>
      <c r="B205" s="33"/>
      <c r="C205" s="34"/>
      <c r="E205" s="35"/>
      <c r="F205" s="35"/>
      <c r="G205" s="35"/>
      <c r="H205" s="35"/>
      <c r="I205" s="35"/>
      <c r="K205" s="35"/>
    </row>
    <row r="206" spans="1:11" outlineLevel="1" x14ac:dyDescent="0.25">
      <c r="A206" s="32"/>
      <c r="B206" s="33"/>
      <c r="C206" s="34"/>
      <c r="E206" s="35"/>
      <c r="F206" s="35"/>
      <c r="G206" s="35"/>
      <c r="H206" s="35"/>
      <c r="I206" s="35"/>
      <c r="K206" s="35"/>
    </row>
    <row r="207" spans="1:11" outlineLevel="1" x14ac:dyDescent="0.25">
      <c r="A207" s="32"/>
      <c r="B207" s="33"/>
      <c r="C207" s="34"/>
      <c r="E207" s="35"/>
      <c r="F207" s="35"/>
      <c r="G207" s="35"/>
      <c r="H207" s="35"/>
      <c r="I207" s="35"/>
      <c r="K207" s="35"/>
    </row>
    <row r="208" spans="1:11" outlineLevel="1" x14ac:dyDescent="0.25">
      <c r="A208" s="32"/>
      <c r="B208" s="33"/>
      <c r="C208" s="34"/>
      <c r="E208" s="35"/>
      <c r="F208" s="35"/>
      <c r="G208" s="35"/>
      <c r="H208" s="35"/>
      <c r="I208" s="35"/>
      <c r="K208" s="35"/>
    </row>
    <row r="209" spans="1:11" outlineLevel="1" x14ac:dyDescent="0.25">
      <c r="A209" s="32"/>
      <c r="B209" s="33"/>
      <c r="C209" s="34"/>
      <c r="E209" s="35"/>
      <c r="F209" s="35"/>
      <c r="G209" s="35"/>
      <c r="H209" s="35"/>
      <c r="I209" s="35"/>
      <c r="K209" s="35"/>
    </row>
    <row r="210" spans="1:11" outlineLevel="1" x14ac:dyDescent="0.25">
      <c r="A210" s="32"/>
      <c r="B210" s="33"/>
      <c r="C210" s="34"/>
      <c r="E210" s="35"/>
      <c r="F210" s="35"/>
      <c r="G210" s="35"/>
      <c r="H210" s="35"/>
      <c r="I210" s="35"/>
      <c r="K210" s="35"/>
    </row>
    <row r="211" spans="1:11" outlineLevel="1" x14ac:dyDescent="0.25">
      <c r="A211" s="32"/>
      <c r="B211" s="33"/>
      <c r="C211" s="34"/>
      <c r="E211" s="35"/>
      <c r="F211" s="35"/>
      <c r="G211" s="35"/>
      <c r="H211" s="35"/>
      <c r="I211" s="35"/>
      <c r="K211" s="35"/>
    </row>
    <row r="212" spans="1:11" outlineLevel="1" x14ac:dyDescent="0.25">
      <c r="A212" s="32"/>
      <c r="B212" s="33"/>
      <c r="C212" s="34"/>
      <c r="E212" s="35"/>
      <c r="F212" s="35"/>
      <c r="G212" s="35"/>
      <c r="H212" s="35"/>
      <c r="I212" s="35"/>
      <c r="K212" s="35"/>
    </row>
    <row r="213" spans="1:11" outlineLevel="1" x14ac:dyDescent="0.25">
      <c r="A213" s="32"/>
      <c r="B213" s="33"/>
      <c r="C213" s="34"/>
      <c r="E213" s="35"/>
      <c r="F213" s="35"/>
      <c r="G213" s="35"/>
      <c r="H213" s="35"/>
      <c r="I213" s="35"/>
      <c r="K213" s="35"/>
    </row>
    <row r="214" spans="1:11" outlineLevel="1" x14ac:dyDescent="0.25">
      <c r="A214" s="32"/>
      <c r="B214" s="33"/>
      <c r="C214" s="34"/>
      <c r="E214" s="35"/>
      <c r="F214" s="35"/>
      <c r="G214" s="35"/>
      <c r="H214" s="35"/>
      <c r="I214" s="35"/>
      <c r="K214" s="35"/>
    </row>
    <row r="215" spans="1:11" outlineLevel="1" x14ac:dyDescent="0.25">
      <c r="A215" s="32"/>
      <c r="B215" s="33"/>
      <c r="C215" s="34"/>
      <c r="E215" s="35"/>
      <c r="F215" s="35"/>
      <c r="G215" s="35"/>
      <c r="H215" s="35"/>
      <c r="I215" s="35"/>
      <c r="K215" s="35"/>
    </row>
    <row r="216" spans="1:11" outlineLevel="1" x14ac:dyDescent="0.25">
      <c r="A216" s="32"/>
      <c r="B216" s="33"/>
      <c r="C216" s="34"/>
      <c r="E216" s="35"/>
      <c r="F216" s="35"/>
      <c r="G216" s="35"/>
      <c r="H216" s="35"/>
      <c r="I216" s="35"/>
      <c r="K216" s="35"/>
    </row>
    <row r="217" spans="1:11" outlineLevel="1" x14ac:dyDescent="0.25">
      <c r="A217" s="32"/>
      <c r="B217" s="33"/>
      <c r="C217" s="34"/>
      <c r="E217" s="35"/>
      <c r="F217" s="35"/>
      <c r="G217" s="35"/>
      <c r="H217" s="35"/>
      <c r="I217" s="35"/>
      <c r="K217" s="35"/>
    </row>
    <row r="218" spans="1:11" outlineLevel="1" x14ac:dyDescent="0.25">
      <c r="A218" s="32"/>
      <c r="B218" s="33"/>
      <c r="C218" s="34"/>
      <c r="E218" s="35"/>
      <c r="F218" s="35"/>
      <c r="G218" s="35"/>
      <c r="H218" s="35"/>
      <c r="I218" s="35"/>
      <c r="K218" s="35"/>
    </row>
    <row r="219" spans="1:11" outlineLevel="1" x14ac:dyDescent="0.25">
      <c r="A219" s="32"/>
      <c r="B219" s="33"/>
      <c r="C219" s="34"/>
      <c r="E219" s="35"/>
      <c r="F219" s="35"/>
      <c r="G219" s="35"/>
      <c r="H219" s="35"/>
      <c r="I219" s="35"/>
      <c r="K219" s="35"/>
    </row>
    <row r="220" spans="1:11" outlineLevel="1" x14ac:dyDescent="0.25">
      <c r="A220" s="32"/>
      <c r="B220" s="33"/>
      <c r="C220" s="34"/>
      <c r="E220" s="35"/>
      <c r="F220" s="35"/>
      <c r="G220" s="35"/>
      <c r="H220" s="35"/>
      <c r="I220" s="35"/>
      <c r="K220" s="35"/>
    </row>
    <row r="221" spans="1:11" outlineLevel="1" x14ac:dyDescent="0.25">
      <c r="A221" s="32"/>
      <c r="B221" s="33"/>
      <c r="C221" s="34"/>
      <c r="E221" s="35"/>
      <c r="F221" s="35"/>
      <c r="G221" s="35"/>
      <c r="H221" s="35"/>
      <c r="I221" s="35"/>
      <c r="K221" s="35"/>
    </row>
    <row r="222" spans="1:11" outlineLevel="1" x14ac:dyDescent="0.25">
      <c r="A222" s="32"/>
      <c r="B222" s="33"/>
      <c r="C222" s="34"/>
      <c r="E222" s="35"/>
      <c r="F222" s="35"/>
      <c r="G222" s="35"/>
      <c r="H222" s="35"/>
      <c r="I222" s="35"/>
      <c r="K222" s="35"/>
    </row>
    <row r="223" spans="1:11" outlineLevel="1" x14ac:dyDescent="0.25">
      <c r="A223" s="32"/>
      <c r="B223" s="33"/>
      <c r="C223" s="34"/>
      <c r="E223" s="35"/>
      <c r="F223" s="35"/>
      <c r="G223" s="35"/>
      <c r="H223" s="35"/>
      <c r="I223" s="35"/>
      <c r="K223" s="35"/>
    </row>
    <row r="224" spans="1:11" outlineLevel="1" x14ac:dyDescent="0.25">
      <c r="A224" s="32"/>
      <c r="B224" s="33"/>
      <c r="C224" s="34"/>
      <c r="E224" s="35"/>
      <c r="F224" s="35"/>
      <c r="G224" s="35"/>
      <c r="H224" s="35"/>
      <c r="I224" s="35"/>
      <c r="K224" s="35"/>
    </row>
    <row r="225" spans="1:11" outlineLevel="1" x14ac:dyDescent="0.25">
      <c r="A225" s="32"/>
      <c r="B225" s="33"/>
      <c r="C225" s="34"/>
      <c r="E225" s="35"/>
      <c r="F225" s="35"/>
      <c r="G225" s="35"/>
      <c r="H225" s="35"/>
      <c r="I225" s="35"/>
      <c r="K225" s="35"/>
    </row>
    <row r="226" spans="1:11" outlineLevel="1" x14ac:dyDescent="0.25">
      <c r="A226" s="32"/>
      <c r="B226" s="33"/>
      <c r="C226" s="34"/>
      <c r="E226" s="35"/>
      <c r="F226" s="35"/>
      <c r="G226" s="35"/>
      <c r="H226" s="35"/>
      <c r="I226" s="35"/>
      <c r="K226" s="35"/>
    </row>
    <row r="227" spans="1:11" outlineLevel="1" x14ac:dyDescent="0.25">
      <c r="A227" s="32"/>
      <c r="B227" s="33"/>
      <c r="C227" s="34"/>
      <c r="E227" s="35"/>
      <c r="F227" s="35"/>
      <c r="G227" s="35"/>
      <c r="H227" s="35"/>
      <c r="I227" s="35"/>
      <c r="K227" s="35"/>
    </row>
    <row r="228" spans="1:11" outlineLevel="1" x14ac:dyDescent="0.25">
      <c r="A228" s="32"/>
      <c r="B228" s="33"/>
      <c r="C228" s="34"/>
      <c r="E228" s="35"/>
      <c r="F228" s="35"/>
      <c r="G228" s="35"/>
      <c r="H228" s="35"/>
      <c r="I228" s="35"/>
      <c r="K228" s="35"/>
    </row>
    <row r="229" spans="1:11" outlineLevel="1" x14ac:dyDescent="0.25">
      <c r="A229" s="32"/>
      <c r="B229" s="33"/>
      <c r="C229" s="34"/>
      <c r="E229" s="35"/>
      <c r="F229" s="35"/>
      <c r="G229" s="35"/>
      <c r="H229" s="35"/>
      <c r="I229" s="35"/>
      <c r="K229" s="35"/>
    </row>
    <row r="230" spans="1:11" outlineLevel="1" x14ac:dyDescent="0.25">
      <c r="A230" s="32"/>
      <c r="B230" s="33"/>
      <c r="C230" s="34"/>
      <c r="E230" s="35"/>
      <c r="F230" s="35"/>
      <c r="G230" s="35"/>
      <c r="H230" s="35"/>
      <c r="I230" s="35"/>
      <c r="K230" s="35"/>
    </row>
    <row r="231" spans="1:11" outlineLevel="1" x14ac:dyDescent="0.25">
      <c r="A231" s="32"/>
      <c r="B231" s="33"/>
      <c r="C231" s="34"/>
      <c r="E231" s="35"/>
      <c r="F231" s="35"/>
      <c r="G231" s="35"/>
      <c r="H231" s="35"/>
      <c r="I231" s="35"/>
      <c r="K231" s="35"/>
    </row>
    <row r="232" spans="1:11" outlineLevel="1" x14ac:dyDescent="0.25">
      <c r="A232" s="32"/>
      <c r="B232" s="33"/>
      <c r="C232" s="34"/>
      <c r="E232" s="35"/>
      <c r="F232" s="35"/>
      <c r="G232" s="35"/>
      <c r="H232" s="35"/>
      <c r="I232" s="35"/>
      <c r="K232" s="35"/>
    </row>
    <row r="233" spans="1:11" outlineLevel="1" x14ac:dyDescent="0.25">
      <c r="A233" s="32"/>
      <c r="B233" s="33"/>
      <c r="C233" s="34"/>
      <c r="E233" s="35"/>
      <c r="F233" s="35"/>
      <c r="G233" s="35"/>
      <c r="H233" s="35"/>
      <c r="I233" s="35"/>
      <c r="K233" s="35"/>
    </row>
    <row r="234" spans="1:11" outlineLevel="1" x14ac:dyDescent="0.25">
      <c r="A234" s="32"/>
      <c r="B234" s="33"/>
      <c r="C234" s="34"/>
      <c r="E234" s="35"/>
      <c r="F234" s="35"/>
      <c r="G234" s="35"/>
      <c r="H234" s="35"/>
      <c r="I234" s="35"/>
      <c r="K234" s="35"/>
    </row>
    <row r="235" spans="1:11" outlineLevel="1" x14ac:dyDescent="0.25">
      <c r="A235" s="32"/>
      <c r="B235" s="33"/>
      <c r="C235" s="34"/>
      <c r="E235" s="35"/>
      <c r="F235" s="35"/>
      <c r="G235" s="35"/>
      <c r="H235" s="35"/>
      <c r="I235" s="35"/>
      <c r="K235" s="35"/>
    </row>
    <row r="236" spans="1:11" outlineLevel="1" x14ac:dyDescent="0.25">
      <c r="A236" s="32"/>
      <c r="B236" s="33"/>
      <c r="C236" s="34"/>
      <c r="E236" s="35"/>
      <c r="F236" s="35"/>
      <c r="G236" s="35"/>
      <c r="H236" s="35"/>
      <c r="I236" s="35"/>
      <c r="K236" s="35"/>
    </row>
    <row r="237" spans="1:11" outlineLevel="1" x14ac:dyDescent="0.25">
      <c r="A237" s="32"/>
      <c r="B237" s="33"/>
      <c r="C237" s="34"/>
      <c r="E237" s="35"/>
      <c r="F237" s="35"/>
      <c r="G237" s="35"/>
      <c r="H237" s="35"/>
      <c r="I237" s="35"/>
      <c r="K237" s="35"/>
    </row>
    <row r="238" spans="1:11" outlineLevel="1" x14ac:dyDescent="0.25">
      <c r="A238" s="32"/>
      <c r="B238" s="33"/>
      <c r="C238" s="34"/>
      <c r="E238" s="35"/>
      <c r="F238" s="35"/>
      <c r="G238" s="35"/>
      <c r="H238" s="35"/>
      <c r="I238" s="35"/>
      <c r="K238" s="35"/>
    </row>
    <row r="239" spans="1:11" outlineLevel="1" x14ac:dyDescent="0.25">
      <c r="A239" s="32"/>
      <c r="B239" s="33"/>
      <c r="C239" s="34"/>
      <c r="E239" s="35"/>
      <c r="F239" s="35"/>
      <c r="G239" s="35"/>
      <c r="H239" s="35"/>
      <c r="I239" s="35"/>
      <c r="K239" s="35"/>
    </row>
    <row r="240" spans="1:11" outlineLevel="1" x14ac:dyDescent="0.25">
      <c r="A240" s="32"/>
      <c r="B240" s="33"/>
      <c r="C240" s="34"/>
      <c r="E240" s="35"/>
      <c r="F240" s="35"/>
      <c r="G240" s="35"/>
      <c r="H240" s="35"/>
      <c r="I240" s="35"/>
      <c r="K240" s="35"/>
    </row>
    <row r="241" spans="1:11" outlineLevel="1" x14ac:dyDescent="0.25">
      <c r="A241" s="32"/>
      <c r="B241" s="33"/>
      <c r="C241" s="34"/>
      <c r="E241" s="35"/>
      <c r="F241" s="35"/>
      <c r="G241" s="35"/>
      <c r="H241" s="35"/>
      <c r="I241" s="35"/>
      <c r="K241" s="35"/>
    </row>
    <row r="242" spans="1:11" outlineLevel="1" x14ac:dyDescent="0.25">
      <c r="A242" s="32"/>
      <c r="B242" s="33"/>
      <c r="C242" s="34"/>
      <c r="E242" s="35"/>
      <c r="F242" s="35"/>
      <c r="G242" s="35"/>
      <c r="H242" s="35"/>
      <c r="I242" s="35"/>
      <c r="K242" s="35"/>
    </row>
    <row r="243" spans="1:11" outlineLevel="1" x14ac:dyDescent="0.25">
      <c r="A243" s="32"/>
      <c r="B243" s="33"/>
      <c r="C243" s="34"/>
      <c r="E243" s="35"/>
      <c r="F243" s="35"/>
      <c r="G243" s="35"/>
      <c r="H243" s="35"/>
      <c r="I243" s="35"/>
      <c r="K243" s="35"/>
    </row>
    <row r="244" spans="1:11" outlineLevel="1" x14ac:dyDescent="0.25">
      <c r="A244" s="32"/>
      <c r="B244" s="33"/>
      <c r="C244" s="34"/>
      <c r="E244" s="35"/>
      <c r="F244" s="35"/>
      <c r="G244" s="35"/>
      <c r="H244" s="35"/>
      <c r="I244" s="35"/>
      <c r="K244" s="35"/>
    </row>
    <row r="245" spans="1:11" outlineLevel="1" x14ac:dyDescent="0.25">
      <c r="A245" s="32"/>
      <c r="B245" s="33"/>
      <c r="C245" s="34"/>
      <c r="E245" s="35"/>
      <c r="F245" s="35"/>
      <c r="G245" s="35"/>
      <c r="H245" s="35"/>
      <c r="I245" s="35"/>
      <c r="K245" s="35"/>
    </row>
    <row r="246" spans="1:11" outlineLevel="1" x14ac:dyDescent="0.25">
      <c r="A246" s="32"/>
      <c r="B246" s="33"/>
      <c r="C246" s="34"/>
      <c r="E246" s="35"/>
      <c r="F246" s="35"/>
      <c r="G246" s="35"/>
      <c r="H246" s="35"/>
      <c r="I246" s="35"/>
      <c r="K246" s="35"/>
    </row>
    <row r="247" spans="1:11" outlineLevel="1" x14ac:dyDescent="0.25">
      <c r="A247" s="32"/>
      <c r="B247" s="33"/>
      <c r="C247" s="34"/>
      <c r="E247" s="35"/>
      <c r="F247" s="35"/>
      <c r="G247" s="35"/>
      <c r="H247" s="35"/>
      <c r="I247" s="35"/>
      <c r="K247" s="35"/>
    </row>
    <row r="248" spans="1:11" outlineLevel="1" x14ac:dyDescent="0.25">
      <c r="A248" s="32"/>
      <c r="B248" s="33"/>
      <c r="C248" s="34"/>
      <c r="E248" s="35"/>
      <c r="F248" s="35"/>
      <c r="G248" s="35"/>
      <c r="H248" s="35"/>
      <c r="I248" s="35"/>
      <c r="K248" s="35"/>
    </row>
    <row r="249" spans="1:11" outlineLevel="1" x14ac:dyDescent="0.25">
      <c r="A249" s="32"/>
      <c r="B249" s="33"/>
      <c r="C249" s="34"/>
      <c r="E249" s="35"/>
      <c r="F249" s="35"/>
      <c r="G249" s="35"/>
      <c r="H249" s="35"/>
      <c r="I249" s="35"/>
      <c r="K249" s="35"/>
    </row>
    <row r="250" spans="1:11" outlineLevel="1" x14ac:dyDescent="0.25">
      <c r="A250" s="32"/>
      <c r="B250" s="33"/>
      <c r="C250" s="34"/>
      <c r="E250" s="35"/>
      <c r="F250" s="35"/>
      <c r="G250" s="35"/>
      <c r="H250" s="35"/>
      <c r="I250" s="35"/>
      <c r="K250" s="35"/>
    </row>
    <row r="251" spans="1:11" outlineLevel="1" x14ac:dyDescent="0.25">
      <c r="A251" s="32"/>
      <c r="B251" s="33"/>
      <c r="C251" s="34"/>
      <c r="E251" s="35"/>
      <c r="F251" s="35"/>
      <c r="G251" s="35"/>
      <c r="H251" s="35"/>
      <c r="I251" s="35"/>
      <c r="K251" s="35"/>
    </row>
    <row r="252" spans="1:11" outlineLevel="1" x14ac:dyDescent="0.25">
      <c r="A252" s="32"/>
      <c r="B252" s="33"/>
      <c r="C252" s="34"/>
      <c r="E252" s="35"/>
      <c r="F252" s="35"/>
      <c r="G252" s="35"/>
      <c r="H252" s="35"/>
      <c r="I252" s="35"/>
      <c r="K252" s="35"/>
    </row>
    <row r="253" spans="1:11" outlineLevel="1" x14ac:dyDescent="0.25">
      <c r="A253" s="32"/>
      <c r="B253" s="33"/>
      <c r="C253" s="34"/>
      <c r="E253" s="35"/>
      <c r="F253" s="35"/>
      <c r="G253" s="35"/>
      <c r="H253" s="35"/>
      <c r="I253" s="35"/>
      <c r="K253" s="35"/>
    </row>
    <row r="254" spans="1:11" outlineLevel="1" x14ac:dyDescent="0.25">
      <c r="A254" s="32"/>
      <c r="B254" s="33"/>
      <c r="C254" s="34"/>
      <c r="E254" s="35"/>
      <c r="F254" s="35"/>
      <c r="G254" s="35"/>
      <c r="H254" s="35"/>
      <c r="I254" s="35"/>
      <c r="K254" s="35"/>
    </row>
    <row r="255" spans="1:11" outlineLevel="1" x14ac:dyDescent="0.25">
      <c r="A255" s="32"/>
      <c r="B255" s="33"/>
      <c r="C255" s="34"/>
      <c r="E255" s="35"/>
      <c r="F255" s="35"/>
      <c r="G255" s="35"/>
      <c r="H255" s="35"/>
      <c r="I255" s="35"/>
      <c r="K255" s="35"/>
    </row>
    <row r="256" spans="1:11" outlineLevel="1" x14ac:dyDescent="0.25">
      <c r="A256" s="32"/>
      <c r="B256" s="33"/>
      <c r="C256" s="34"/>
      <c r="E256" s="35"/>
      <c r="F256" s="35"/>
      <c r="G256" s="35"/>
      <c r="H256" s="35"/>
      <c r="I256" s="35"/>
      <c r="K256" s="35"/>
    </row>
    <row r="257" spans="1:11" outlineLevel="1" x14ac:dyDescent="0.25">
      <c r="A257" s="32"/>
      <c r="B257" s="33"/>
      <c r="C257" s="34"/>
      <c r="E257" s="35"/>
      <c r="F257" s="35"/>
      <c r="G257" s="35"/>
      <c r="H257" s="35"/>
      <c r="I257" s="35"/>
      <c r="K257" s="35"/>
    </row>
    <row r="258" spans="1:11" outlineLevel="1" x14ac:dyDescent="0.25">
      <c r="A258" s="32"/>
      <c r="B258" s="33"/>
      <c r="C258" s="34"/>
      <c r="E258" s="35"/>
      <c r="F258" s="35"/>
      <c r="G258" s="35"/>
      <c r="H258" s="35"/>
      <c r="I258" s="35"/>
      <c r="K258" s="35"/>
    </row>
    <row r="259" spans="1:11" outlineLevel="1" x14ac:dyDescent="0.25">
      <c r="A259" s="32"/>
      <c r="B259" s="33"/>
      <c r="C259" s="34"/>
      <c r="E259" s="35"/>
      <c r="F259" s="35"/>
      <c r="G259" s="35"/>
      <c r="H259" s="35"/>
      <c r="I259" s="35"/>
      <c r="K259" s="35"/>
    </row>
    <row r="260" spans="1:11" outlineLevel="1" x14ac:dyDescent="0.25">
      <c r="A260" s="32"/>
      <c r="B260" s="33"/>
      <c r="C260" s="46"/>
      <c r="E260" s="20"/>
      <c r="F260" s="20"/>
      <c r="G260" s="20"/>
      <c r="H260" s="35"/>
      <c r="I260" s="35"/>
      <c r="K260" s="35"/>
    </row>
    <row r="261" spans="1:11" outlineLevel="1" x14ac:dyDescent="0.25">
      <c r="A261" s="32"/>
      <c r="B261" s="33"/>
      <c r="C261" s="46"/>
      <c r="E261" s="20"/>
      <c r="F261" s="20"/>
      <c r="G261" s="20"/>
      <c r="H261" s="35"/>
      <c r="I261" s="35"/>
      <c r="K261" s="35"/>
    </row>
    <row r="262" spans="1:11" outlineLevel="1" x14ac:dyDescent="0.25">
      <c r="A262" s="32"/>
      <c r="B262" s="33"/>
      <c r="C262" s="46"/>
      <c r="E262" s="20"/>
      <c r="F262" s="20"/>
      <c r="G262" s="20"/>
      <c r="H262" s="35"/>
      <c r="I262" s="35"/>
      <c r="K262" s="35"/>
    </row>
    <row r="263" spans="1:11" outlineLevel="1" x14ac:dyDescent="0.25">
      <c r="A263" s="32"/>
      <c r="B263" s="33"/>
      <c r="C263" s="46"/>
      <c r="E263" s="20"/>
      <c r="F263" s="20"/>
      <c r="G263" s="20"/>
      <c r="H263" s="35"/>
      <c r="I263" s="35"/>
      <c r="K263" s="35"/>
    </row>
    <row r="264" spans="1:11" outlineLevel="1" x14ac:dyDescent="0.25">
      <c r="A264" s="32"/>
      <c r="B264" s="33"/>
      <c r="C264" s="46"/>
      <c r="E264" s="20"/>
      <c r="F264" s="20"/>
      <c r="G264" s="20"/>
      <c r="H264" s="35"/>
      <c r="I264" s="35"/>
      <c r="K264" s="35"/>
    </row>
    <row r="265" spans="1:11" outlineLevel="1" x14ac:dyDescent="0.25">
      <c r="A265" s="32"/>
      <c r="B265" s="33"/>
      <c r="C265" s="46"/>
      <c r="E265" s="20"/>
      <c r="F265" s="20"/>
      <c r="G265" s="20"/>
      <c r="H265" s="35"/>
      <c r="I265" s="35"/>
      <c r="K265" s="35"/>
    </row>
    <row r="266" spans="1:11" outlineLevel="1" x14ac:dyDescent="0.25">
      <c r="A266" s="32"/>
      <c r="B266" s="33"/>
      <c r="C266" s="46"/>
      <c r="E266" s="20"/>
      <c r="F266" s="20"/>
      <c r="G266" s="20"/>
      <c r="H266" s="35"/>
      <c r="I266" s="35"/>
      <c r="K266" s="35"/>
    </row>
    <row r="267" spans="1:11" outlineLevel="1" x14ac:dyDescent="0.25">
      <c r="A267" s="32"/>
      <c r="B267" s="33"/>
      <c r="C267" s="46"/>
      <c r="E267" s="20"/>
      <c r="F267" s="20"/>
      <c r="G267" s="20"/>
      <c r="H267" s="35"/>
      <c r="I267" s="35"/>
      <c r="K267" s="35"/>
    </row>
    <row r="268" spans="1:11" outlineLevel="1" x14ac:dyDescent="0.25">
      <c r="A268" s="32"/>
      <c r="B268" s="33"/>
      <c r="C268" s="46"/>
      <c r="E268" s="20"/>
      <c r="F268" s="20"/>
      <c r="G268" s="20"/>
      <c r="H268" s="35"/>
      <c r="I268" s="35"/>
      <c r="K268" s="35"/>
    </row>
    <row r="269" spans="1:11" outlineLevel="1" x14ac:dyDescent="0.25">
      <c r="A269" s="32"/>
      <c r="B269" s="33"/>
      <c r="C269" s="46"/>
      <c r="E269" s="20"/>
      <c r="F269" s="20"/>
      <c r="G269" s="20"/>
      <c r="H269" s="35"/>
      <c r="I269" s="35"/>
      <c r="K269" s="35"/>
    </row>
    <row r="270" spans="1:11" outlineLevel="1" x14ac:dyDescent="0.25">
      <c r="A270" s="32"/>
      <c r="B270" s="33"/>
      <c r="C270" s="46"/>
      <c r="E270" s="20"/>
      <c r="F270" s="20"/>
      <c r="G270" s="20"/>
      <c r="H270" s="35"/>
      <c r="I270" s="35"/>
      <c r="K270" s="35"/>
    </row>
    <row r="271" spans="1:11" outlineLevel="1" x14ac:dyDescent="0.25">
      <c r="A271" s="32"/>
      <c r="B271" s="33"/>
      <c r="C271" s="46"/>
      <c r="E271" s="20"/>
      <c r="F271" s="20"/>
      <c r="G271" s="20"/>
      <c r="H271" s="35"/>
      <c r="I271" s="35"/>
      <c r="K271" s="35"/>
    </row>
    <row r="272" spans="1:11" outlineLevel="1" x14ac:dyDescent="0.25">
      <c r="A272" s="32"/>
      <c r="B272" s="33"/>
      <c r="C272" s="46"/>
      <c r="E272" s="20"/>
      <c r="F272" s="20"/>
      <c r="G272" s="20"/>
      <c r="H272" s="35"/>
      <c r="I272" s="35"/>
      <c r="K272" s="35"/>
    </row>
    <row r="273" spans="1:11" outlineLevel="1" x14ac:dyDescent="0.25">
      <c r="A273" s="32"/>
      <c r="B273" s="33"/>
      <c r="C273" s="46"/>
      <c r="E273" s="20"/>
      <c r="F273" s="20"/>
      <c r="G273" s="20"/>
      <c r="H273" s="35"/>
      <c r="I273" s="35"/>
      <c r="K273" s="35"/>
    </row>
    <row r="274" spans="1:11" outlineLevel="1" x14ac:dyDescent="0.25">
      <c r="A274" s="32"/>
      <c r="B274" s="33"/>
      <c r="C274" s="46"/>
      <c r="E274" s="20"/>
      <c r="F274" s="20"/>
      <c r="G274" s="20"/>
      <c r="H274" s="35"/>
      <c r="I274" s="35"/>
      <c r="K274" s="35"/>
    </row>
    <row r="275" spans="1:11" outlineLevel="1" x14ac:dyDescent="0.25">
      <c r="A275" s="32"/>
      <c r="B275" s="33"/>
      <c r="C275" s="46"/>
      <c r="E275" s="20"/>
      <c r="F275" s="20"/>
      <c r="G275" s="20"/>
      <c r="H275" s="35"/>
      <c r="I275" s="35"/>
      <c r="K275" s="35"/>
    </row>
    <row r="276" spans="1:11" outlineLevel="1" x14ac:dyDescent="0.25">
      <c r="A276" s="32"/>
      <c r="B276" s="33"/>
      <c r="C276" s="46"/>
      <c r="E276" s="20"/>
      <c r="F276" s="20"/>
      <c r="G276" s="20"/>
      <c r="H276" s="35"/>
      <c r="I276" s="35"/>
      <c r="K276" s="35"/>
    </row>
    <row r="277" spans="1:11" outlineLevel="1" x14ac:dyDescent="0.25">
      <c r="A277" s="32"/>
      <c r="B277" s="33"/>
      <c r="C277" s="46"/>
      <c r="E277" s="20"/>
      <c r="F277" s="20"/>
      <c r="G277" s="20"/>
      <c r="H277" s="35"/>
      <c r="I277" s="35"/>
      <c r="K277" s="35"/>
    </row>
    <row r="278" spans="1:11" outlineLevel="1" x14ac:dyDescent="0.25">
      <c r="A278" s="32"/>
      <c r="B278" s="33"/>
      <c r="C278" s="46"/>
      <c r="E278" s="20"/>
      <c r="F278" s="20"/>
      <c r="G278" s="20"/>
      <c r="H278" s="35"/>
      <c r="I278" s="35"/>
      <c r="K278" s="35"/>
    </row>
    <row r="279" spans="1:11" outlineLevel="1" x14ac:dyDescent="0.25">
      <c r="A279" s="32"/>
      <c r="B279" s="33"/>
      <c r="C279" s="46"/>
      <c r="E279" s="20"/>
      <c r="F279" s="20"/>
      <c r="G279" s="20"/>
      <c r="H279" s="35"/>
      <c r="I279" s="35"/>
      <c r="K279" s="35"/>
    </row>
    <row r="280" spans="1:11" outlineLevel="1" x14ac:dyDescent="0.25">
      <c r="A280" s="32"/>
      <c r="B280" s="33"/>
      <c r="C280" s="46"/>
      <c r="E280" s="20"/>
      <c r="F280" s="20"/>
      <c r="G280" s="20"/>
      <c r="H280" s="35"/>
      <c r="I280" s="35"/>
      <c r="K280" s="35"/>
    </row>
    <row r="281" spans="1:11" outlineLevel="1" x14ac:dyDescent="0.25">
      <c r="A281" s="32"/>
      <c r="B281" s="33"/>
      <c r="C281" s="46"/>
      <c r="E281" s="20"/>
      <c r="F281" s="20"/>
      <c r="G281" s="20"/>
      <c r="H281" s="35"/>
      <c r="I281" s="35"/>
      <c r="K281" s="35"/>
    </row>
    <row r="282" spans="1:11" outlineLevel="1" x14ac:dyDescent="0.25">
      <c r="A282" s="32"/>
      <c r="B282" s="33"/>
      <c r="C282" s="46"/>
      <c r="E282" s="20"/>
      <c r="F282" s="20"/>
      <c r="G282" s="20"/>
      <c r="H282" s="35"/>
      <c r="I282" s="35"/>
      <c r="K282" s="35"/>
    </row>
    <row r="283" spans="1:11" outlineLevel="1" x14ac:dyDescent="0.25">
      <c r="A283" s="32"/>
      <c r="B283" s="33"/>
      <c r="C283" s="46"/>
      <c r="E283" s="20"/>
      <c r="F283" s="20"/>
      <c r="G283" s="20"/>
      <c r="H283" s="35"/>
      <c r="I283" s="35"/>
      <c r="K283" s="35"/>
    </row>
    <row r="284" spans="1:11" outlineLevel="1" x14ac:dyDescent="0.25">
      <c r="A284" s="32"/>
      <c r="B284" s="33"/>
      <c r="C284" s="46"/>
      <c r="E284" s="20"/>
      <c r="F284" s="20"/>
      <c r="G284" s="20"/>
      <c r="H284" s="35"/>
      <c r="I284" s="35"/>
      <c r="K284" s="35"/>
    </row>
    <row r="285" spans="1:11" outlineLevel="1" x14ac:dyDescent="0.25">
      <c r="A285" s="32"/>
      <c r="B285" s="33"/>
      <c r="C285" s="46"/>
      <c r="E285" s="20"/>
      <c r="F285" s="20"/>
      <c r="G285" s="20"/>
      <c r="H285" s="35"/>
      <c r="I285" s="35"/>
      <c r="K285" s="35"/>
    </row>
    <row r="286" spans="1:11" outlineLevel="1" x14ac:dyDescent="0.25">
      <c r="A286" s="32"/>
      <c r="B286" s="33"/>
      <c r="C286" s="46"/>
      <c r="E286" s="20"/>
      <c r="F286" s="20"/>
      <c r="G286" s="20"/>
      <c r="H286" s="35"/>
      <c r="I286" s="35"/>
      <c r="K286" s="35"/>
    </row>
    <row r="287" spans="1:11" outlineLevel="1" x14ac:dyDescent="0.25">
      <c r="A287" s="32"/>
      <c r="B287" s="33"/>
      <c r="C287" s="46"/>
      <c r="E287" s="20"/>
      <c r="F287" s="20"/>
      <c r="G287" s="20"/>
      <c r="H287" s="35"/>
      <c r="I287" s="35"/>
      <c r="K287" s="35"/>
    </row>
    <row r="288" spans="1:11" outlineLevel="1" x14ac:dyDescent="0.25">
      <c r="A288" s="32"/>
      <c r="B288" s="33"/>
      <c r="C288" s="46"/>
      <c r="E288" s="20"/>
      <c r="F288" s="20"/>
      <c r="G288" s="20"/>
      <c r="H288" s="35"/>
      <c r="I288" s="35"/>
      <c r="K288" s="35"/>
    </row>
    <row r="289" spans="1:11" outlineLevel="1" x14ac:dyDescent="0.25">
      <c r="A289" s="32"/>
      <c r="B289" s="33"/>
      <c r="C289" s="46"/>
      <c r="E289" s="20"/>
      <c r="F289" s="20"/>
      <c r="G289" s="20"/>
      <c r="H289" s="35"/>
      <c r="I289" s="35"/>
      <c r="K289" s="35"/>
    </row>
    <row r="290" spans="1:11" outlineLevel="1" x14ac:dyDescent="0.25">
      <c r="A290" s="32"/>
      <c r="B290" s="33"/>
      <c r="C290" s="46"/>
      <c r="E290" s="20"/>
      <c r="F290" s="20"/>
      <c r="G290" s="20"/>
      <c r="H290" s="35"/>
      <c r="I290" s="35"/>
      <c r="K290" s="35"/>
    </row>
    <row r="291" spans="1:11" outlineLevel="1" x14ac:dyDescent="0.25">
      <c r="A291" s="32"/>
      <c r="B291" s="33"/>
      <c r="C291" s="46"/>
      <c r="E291" s="20"/>
      <c r="F291" s="20"/>
      <c r="G291" s="20"/>
      <c r="H291" s="35"/>
      <c r="I291" s="35"/>
      <c r="K291" s="35"/>
    </row>
    <row r="292" spans="1:11" outlineLevel="1" x14ac:dyDescent="0.25">
      <c r="A292" s="32"/>
      <c r="B292" s="33"/>
      <c r="C292" s="34"/>
      <c r="E292" s="35"/>
      <c r="F292" s="35"/>
      <c r="G292" s="35"/>
      <c r="H292" s="35"/>
      <c r="I292" s="35"/>
      <c r="K292" s="35"/>
    </row>
    <row r="293" spans="1:11" outlineLevel="1" x14ac:dyDescent="0.25">
      <c r="A293" s="32"/>
      <c r="B293" s="33"/>
      <c r="C293" s="34"/>
      <c r="E293" s="35"/>
      <c r="F293" s="35"/>
      <c r="G293" s="35"/>
      <c r="H293" s="35"/>
      <c r="I293" s="35"/>
      <c r="K293" s="35"/>
    </row>
    <row r="294" spans="1:11" outlineLevel="1" x14ac:dyDescent="0.25">
      <c r="A294" s="32"/>
      <c r="B294" s="33"/>
      <c r="C294" s="34"/>
      <c r="E294" s="35"/>
      <c r="F294" s="35"/>
      <c r="G294" s="35"/>
      <c r="H294" s="35"/>
      <c r="I294" s="35"/>
      <c r="K294" s="35"/>
    </row>
    <row r="295" spans="1:11" outlineLevel="1" x14ac:dyDescent="0.25">
      <c r="A295" s="32"/>
      <c r="B295" s="33"/>
      <c r="C295" s="34"/>
      <c r="E295" s="47"/>
      <c r="F295" s="35"/>
      <c r="G295" s="35"/>
      <c r="H295" s="35"/>
      <c r="I295" s="35"/>
      <c r="K295" s="35"/>
    </row>
    <row r="296" spans="1:11" outlineLevel="1" x14ac:dyDescent="0.25">
      <c r="A296" s="32"/>
      <c r="B296" s="33"/>
      <c r="C296" s="34"/>
      <c r="E296" s="35"/>
      <c r="F296" s="35"/>
      <c r="G296" s="35"/>
      <c r="H296" s="35"/>
      <c r="I296" s="35"/>
      <c r="K296" s="35"/>
    </row>
    <row r="297" spans="1:11" outlineLevel="1" x14ac:dyDescent="0.25">
      <c r="A297" s="32"/>
      <c r="B297" s="33"/>
      <c r="C297" s="34"/>
      <c r="E297" s="35"/>
      <c r="F297" s="35"/>
      <c r="G297" s="35"/>
      <c r="H297" s="35"/>
      <c r="I297" s="35"/>
      <c r="K297" s="35"/>
    </row>
    <row r="298" spans="1:11" outlineLevel="1" x14ac:dyDescent="0.25">
      <c r="A298" s="32"/>
      <c r="B298" s="33"/>
      <c r="C298" s="46"/>
      <c r="E298" s="20"/>
      <c r="F298" s="20"/>
      <c r="G298" s="20"/>
      <c r="H298" s="20"/>
      <c r="I298" s="20"/>
      <c r="K298" s="20"/>
    </row>
    <row r="299" spans="1:11" outlineLevel="1" x14ac:dyDescent="0.25">
      <c r="A299" s="32"/>
      <c r="B299" s="33"/>
      <c r="C299" s="46"/>
      <c r="E299" s="20"/>
      <c r="F299" s="20"/>
      <c r="G299" s="20"/>
      <c r="H299" s="20"/>
      <c r="I299" s="20"/>
      <c r="K299" s="20"/>
    </row>
    <row r="300" spans="1:11" outlineLevel="1" x14ac:dyDescent="0.25">
      <c r="A300" s="32"/>
      <c r="B300" s="33"/>
      <c r="C300" s="46"/>
      <c r="E300" s="20"/>
      <c r="F300" s="20"/>
      <c r="G300" s="20"/>
      <c r="H300" s="20"/>
      <c r="I300" s="20"/>
      <c r="K300" s="20"/>
    </row>
    <row r="301" spans="1:11" outlineLevel="1" x14ac:dyDescent="0.25">
      <c r="A301" s="32"/>
      <c r="B301" s="33"/>
      <c r="C301" s="46"/>
      <c r="E301" s="20"/>
      <c r="F301" s="20"/>
      <c r="G301" s="20"/>
      <c r="H301" s="20"/>
      <c r="I301" s="20"/>
      <c r="K301" s="20"/>
    </row>
    <row r="302" spans="1:11" outlineLevel="1" x14ac:dyDescent="0.25">
      <c r="A302" s="32"/>
      <c r="B302" s="33"/>
      <c r="C302" s="46"/>
      <c r="E302" s="20"/>
      <c r="F302" s="20"/>
      <c r="G302" s="20"/>
      <c r="H302" s="20"/>
      <c r="I302" s="20"/>
      <c r="K302" s="20"/>
    </row>
    <row r="303" spans="1:11" outlineLevel="1" x14ac:dyDescent="0.25">
      <c r="A303" s="32"/>
      <c r="B303" s="33"/>
      <c r="C303" s="46"/>
      <c r="E303" s="20"/>
      <c r="F303" s="20"/>
      <c r="G303" s="20"/>
      <c r="H303" s="20"/>
      <c r="I303" s="20"/>
      <c r="K303" s="20"/>
    </row>
    <row r="304" spans="1:11" outlineLevel="1" x14ac:dyDescent="0.25">
      <c r="A304" s="32"/>
      <c r="B304" s="33"/>
      <c r="C304" s="46"/>
      <c r="E304" s="20"/>
      <c r="F304" s="20"/>
      <c r="G304" s="20"/>
      <c r="H304" s="20"/>
      <c r="I304" s="20"/>
      <c r="K304" s="20"/>
    </row>
    <row r="305" spans="1:11" outlineLevel="1" x14ac:dyDescent="0.25">
      <c r="A305" s="32"/>
      <c r="B305" s="33"/>
      <c r="C305" s="46"/>
      <c r="E305" s="20"/>
      <c r="F305" s="20"/>
      <c r="G305" s="20"/>
      <c r="H305" s="20"/>
      <c r="I305" s="20"/>
      <c r="K305" s="20"/>
    </row>
    <row r="306" spans="1:11" outlineLevel="1" x14ac:dyDescent="0.25">
      <c r="A306" s="32"/>
      <c r="B306" s="33"/>
      <c r="C306" s="46"/>
      <c r="E306" s="20"/>
      <c r="F306" s="20"/>
      <c r="G306" s="20"/>
      <c r="H306" s="20"/>
      <c r="I306" s="20"/>
      <c r="K306" s="20"/>
    </row>
    <row r="307" spans="1:11" outlineLevel="1" x14ac:dyDescent="0.25">
      <c r="A307" s="32"/>
      <c r="B307" s="33"/>
      <c r="C307" s="46"/>
      <c r="E307" s="20"/>
      <c r="F307" s="20"/>
      <c r="G307" s="20"/>
      <c r="H307" s="20"/>
      <c r="I307" s="20"/>
      <c r="K307" s="20"/>
    </row>
    <row r="308" spans="1:11" outlineLevel="1" x14ac:dyDescent="0.25">
      <c r="A308" s="32"/>
      <c r="B308" s="33"/>
      <c r="C308" s="46"/>
      <c r="E308" s="20"/>
      <c r="F308" s="20"/>
      <c r="G308" s="20"/>
      <c r="H308" s="20"/>
      <c r="I308" s="20"/>
      <c r="K308" s="20"/>
    </row>
    <row r="309" spans="1:11" outlineLevel="1" x14ac:dyDescent="0.25">
      <c r="A309" s="32"/>
      <c r="B309" s="33"/>
      <c r="C309" s="46"/>
      <c r="E309" s="20"/>
      <c r="F309" s="20"/>
      <c r="G309" s="20"/>
      <c r="H309" s="20"/>
      <c r="I309" s="20"/>
      <c r="K309" s="20"/>
    </row>
    <row r="310" spans="1:11" outlineLevel="1" x14ac:dyDescent="0.25">
      <c r="A310" s="32"/>
      <c r="B310" s="33"/>
      <c r="C310" s="46"/>
      <c r="E310" s="20"/>
      <c r="F310" s="20"/>
      <c r="G310" s="20"/>
      <c r="H310" s="20"/>
      <c r="I310" s="20"/>
      <c r="K310" s="20"/>
    </row>
    <row r="311" spans="1:11" outlineLevel="1" x14ac:dyDescent="0.25">
      <c r="A311" s="32"/>
      <c r="B311" s="33"/>
      <c r="C311" s="46"/>
      <c r="E311" s="20"/>
      <c r="F311" s="20"/>
      <c r="G311" s="20"/>
      <c r="H311" s="20"/>
      <c r="I311" s="20"/>
      <c r="K311" s="20"/>
    </row>
    <row r="312" spans="1:11" outlineLevel="1" x14ac:dyDescent="0.25">
      <c r="A312" s="32"/>
      <c r="B312" s="33"/>
      <c r="C312" s="46"/>
      <c r="E312" s="20"/>
      <c r="F312" s="20"/>
      <c r="G312" s="20"/>
      <c r="H312" s="20"/>
      <c r="I312" s="20"/>
      <c r="K312" s="20"/>
    </row>
    <row r="313" spans="1:11" outlineLevel="1" x14ac:dyDescent="0.25">
      <c r="A313" s="32"/>
      <c r="B313" s="33"/>
      <c r="C313" s="46"/>
      <c r="E313" s="20"/>
      <c r="F313" s="20"/>
      <c r="G313" s="20"/>
      <c r="H313" s="20"/>
      <c r="I313" s="20"/>
      <c r="K313" s="20"/>
    </row>
    <row r="314" spans="1:11" outlineLevel="1" x14ac:dyDescent="0.25">
      <c r="A314" s="32"/>
      <c r="B314" s="33"/>
      <c r="C314" s="46"/>
      <c r="E314" s="20"/>
      <c r="F314" s="20"/>
      <c r="G314" s="20"/>
      <c r="H314" s="20"/>
      <c r="I314" s="20"/>
      <c r="K314" s="20"/>
    </row>
    <row r="315" spans="1:11" outlineLevel="1" x14ac:dyDescent="0.25">
      <c r="A315" s="32"/>
      <c r="B315" s="33"/>
      <c r="C315" s="46"/>
      <c r="E315" s="20"/>
      <c r="F315" s="20"/>
      <c r="G315" s="20"/>
      <c r="H315" s="20"/>
      <c r="I315" s="20"/>
      <c r="K315" s="20"/>
    </row>
    <row r="316" spans="1:11" outlineLevel="1" x14ac:dyDescent="0.25">
      <c r="A316" s="32"/>
      <c r="B316" s="33"/>
      <c r="C316" s="46"/>
      <c r="E316" s="20"/>
      <c r="F316" s="20"/>
      <c r="G316" s="20"/>
      <c r="H316" s="20"/>
      <c r="I316" s="20"/>
      <c r="K316" s="20"/>
    </row>
    <row r="317" spans="1:11" outlineLevel="1" x14ac:dyDescent="0.25">
      <c r="A317" s="32"/>
      <c r="B317" s="33"/>
      <c r="C317" s="46"/>
      <c r="E317" s="20"/>
      <c r="F317" s="20"/>
      <c r="G317" s="20"/>
      <c r="H317" s="20"/>
      <c r="I317" s="20"/>
      <c r="K317" s="20"/>
    </row>
    <row r="318" spans="1:11" outlineLevel="1" x14ac:dyDescent="0.25">
      <c r="A318" s="32"/>
      <c r="B318" s="33"/>
      <c r="C318" s="46"/>
      <c r="E318" s="20"/>
      <c r="F318" s="20"/>
      <c r="G318" s="20"/>
      <c r="H318" s="20"/>
      <c r="I318" s="20"/>
      <c r="K318" s="20"/>
    </row>
    <row r="319" spans="1:11" outlineLevel="1" x14ac:dyDescent="0.25">
      <c r="A319" s="32"/>
      <c r="B319" s="33"/>
      <c r="C319" s="46"/>
      <c r="E319" s="20"/>
      <c r="F319" s="20"/>
      <c r="G319" s="20"/>
      <c r="H319" s="20"/>
      <c r="I319" s="20"/>
      <c r="K319" s="20"/>
    </row>
    <row r="320" spans="1:11" outlineLevel="1" x14ac:dyDescent="0.25">
      <c r="A320" s="32"/>
      <c r="B320" s="33"/>
      <c r="C320" s="46"/>
      <c r="E320" s="20"/>
      <c r="F320" s="20"/>
      <c r="G320" s="20"/>
      <c r="H320" s="20"/>
      <c r="I320" s="20"/>
      <c r="K320" s="20"/>
    </row>
    <row r="321" spans="1:11" outlineLevel="1" x14ac:dyDescent="0.25">
      <c r="A321" s="32"/>
      <c r="B321" s="33"/>
      <c r="C321" s="46"/>
      <c r="E321" s="20"/>
      <c r="F321" s="20"/>
      <c r="G321" s="20"/>
      <c r="H321" s="20"/>
      <c r="I321" s="20"/>
      <c r="K321" s="20"/>
    </row>
    <row r="322" spans="1:11" outlineLevel="1" x14ac:dyDescent="0.25">
      <c r="A322" s="32"/>
      <c r="B322" s="33"/>
      <c r="C322" s="46"/>
      <c r="E322" s="20"/>
      <c r="F322" s="20"/>
      <c r="G322" s="20"/>
      <c r="H322" s="20"/>
      <c r="I322" s="20"/>
      <c r="K322" s="20"/>
    </row>
    <row r="323" spans="1:11" outlineLevel="1" x14ac:dyDescent="0.25">
      <c r="A323" s="32"/>
      <c r="B323" s="33"/>
      <c r="C323" s="46"/>
      <c r="E323" s="20"/>
      <c r="F323" s="20"/>
      <c r="G323" s="20"/>
      <c r="H323" s="20"/>
      <c r="I323" s="20"/>
      <c r="K323" s="20"/>
    </row>
    <row r="324" spans="1:11" outlineLevel="1" x14ac:dyDescent="0.25">
      <c r="A324" s="32"/>
      <c r="B324" s="33"/>
      <c r="C324" s="46"/>
      <c r="E324" s="20"/>
      <c r="F324" s="20"/>
      <c r="G324" s="20"/>
      <c r="H324" s="20"/>
      <c r="I324" s="20"/>
      <c r="K324" s="20"/>
    </row>
    <row r="325" spans="1:11" outlineLevel="1" x14ac:dyDescent="0.25">
      <c r="A325" s="32"/>
      <c r="B325" s="33"/>
      <c r="C325" s="46"/>
      <c r="E325" s="20"/>
      <c r="F325" s="20"/>
      <c r="G325" s="20"/>
      <c r="H325" s="20"/>
      <c r="I325" s="20"/>
      <c r="K325" s="20"/>
    </row>
    <row r="326" spans="1:11" outlineLevel="1" x14ac:dyDescent="0.25">
      <c r="A326" s="32"/>
      <c r="B326" s="33"/>
      <c r="C326" s="46"/>
      <c r="E326" s="20"/>
      <c r="F326" s="20"/>
      <c r="G326" s="20"/>
      <c r="H326" s="20"/>
      <c r="I326" s="20"/>
      <c r="K326" s="20"/>
    </row>
    <row r="327" spans="1:11" outlineLevel="1" x14ac:dyDescent="0.25">
      <c r="A327" s="32"/>
      <c r="B327" s="33"/>
      <c r="C327" s="46"/>
      <c r="E327" s="20"/>
      <c r="F327" s="20"/>
      <c r="G327" s="20"/>
      <c r="H327" s="20"/>
      <c r="I327" s="20"/>
      <c r="K327" s="20"/>
    </row>
    <row r="328" spans="1:11" outlineLevel="1" x14ac:dyDescent="0.25">
      <c r="A328" s="32"/>
      <c r="B328" s="33"/>
      <c r="C328" s="46"/>
      <c r="E328" s="20"/>
      <c r="F328" s="20"/>
      <c r="G328" s="20"/>
      <c r="H328" s="20"/>
      <c r="I328" s="20"/>
      <c r="K328" s="20"/>
    </row>
    <row r="329" spans="1:11" outlineLevel="1" x14ac:dyDescent="0.25">
      <c r="A329" s="32"/>
      <c r="B329" s="33"/>
      <c r="C329" s="46"/>
      <c r="E329" s="20"/>
      <c r="F329" s="20"/>
      <c r="G329" s="20"/>
      <c r="H329" s="20"/>
      <c r="I329" s="20"/>
      <c r="K329" s="20"/>
    </row>
    <row r="330" spans="1:11" outlineLevel="1" x14ac:dyDescent="0.25">
      <c r="A330" s="32"/>
      <c r="B330" s="33"/>
      <c r="C330" s="46"/>
      <c r="E330" s="20"/>
      <c r="F330" s="20"/>
      <c r="G330" s="20"/>
      <c r="H330" s="20"/>
      <c r="I330" s="20"/>
      <c r="K330" s="20"/>
    </row>
    <row r="331" spans="1:11" outlineLevel="1" x14ac:dyDescent="0.25">
      <c r="A331" s="32"/>
      <c r="B331" s="33"/>
      <c r="C331" s="46"/>
      <c r="E331" s="20"/>
      <c r="F331" s="20"/>
      <c r="G331" s="20"/>
      <c r="H331" s="20"/>
      <c r="I331" s="20"/>
      <c r="K331" s="20"/>
    </row>
    <row r="332" spans="1:11" outlineLevel="1" x14ac:dyDescent="0.25">
      <c r="A332" s="32"/>
      <c r="B332" s="33"/>
      <c r="C332" s="46"/>
      <c r="E332" s="20"/>
      <c r="F332" s="20"/>
      <c r="G332" s="20"/>
      <c r="H332" s="20"/>
      <c r="I332" s="20"/>
      <c r="K332" s="20"/>
    </row>
    <row r="333" spans="1:11" outlineLevel="1" x14ac:dyDescent="0.25">
      <c r="A333" s="32"/>
      <c r="B333" s="33"/>
      <c r="C333" s="46"/>
      <c r="E333" s="20"/>
      <c r="F333" s="20"/>
      <c r="G333" s="20"/>
      <c r="H333" s="20"/>
      <c r="I333" s="20"/>
      <c r="K333" s="20"/>
    </row>
    <row r="334" spans="1:11" outlineLevel="1" x14ac:dyDescent="0.25">
      <c r="A334" s="32"/>
      <c r="B334" s="33"/>
      <c r="C334" s="46"/>
      <c r="E334" s="20"/>
      <c r="F334" s="20"/>
      <c r="G334" s="20"/>
      <c r="H334" s="20"/>
      <c r="I334" s="20"/>
      <c r="K334" s="20"/>
    </row>
    <row r="335" spans="1:11" outlineLevel="1" x14ac:dyDescent="0.25">
      <c r="A335" s="32"/>
      <c r="B335" s="33"/>
      <c r="C335" s="46"/>
      <c r="E335" s="20"/>
      <c r="F335" s="20"/>
      <c r="G335" s="20"/>
      <c r="H335" s="20"/>
      <c r="I335" s="20"/>
      <c r="K335" s="20"/>
    </row>
    <row r="336" spans="1:11" outlineLevel="1" x14ac:dyDescent="0.25">
      <c r="A336" s="32"/>
      <c r="B336" s="33"/>
      <c r="C336" s="46"/>
      <c r="E336" s="20"/>
      <c r="F336" s="20"/>
      <c r="G336" s="20"/>
      <c r="H336" s="20"/>
      <c r="I336" s="20"/>
      <c r="K336" s="20"/>
    </row>
    <row r="337" spans="1:11" outlineLevel="1" x14ac:dyDescent="0.25">
      <c r="A337" s="32"/>
      <c r="B337" s="33"/>
      <c r="C337" s="46"/>
      <c r="E337" s="20"/>
      <c r="F337" s="20"/>
      <c r="G337" s="20"/>
      <c r="H337" s="20"/>
      <c r="I337" s="20"/>
      <c r="K337" s="20"/>
    </row>
    <row r="338" spans="1:11" outlineLevel="1" x14ac:dyDescent="0.25">
      <c r="A338" s="32"/>
      <c r="B338" s="33"/>
      <c r="C338" s="46"/>
      <c r="E338" s="20"/>
      <c r="F338" s="20"/>
      <c r="G338" s="20"/>
      <c r="H338" s="20"/>
      <c r="I338" s="20"/>
      <c r="K338" s="20"/>
    </row>
    <row r="339" spans="1:11" outlineLevel="1" x14ac:dyDescent="0.25">
      <c r="A339" s="32"/>
      <c r="B339" s="33"/>
      <c r="C339" s="46"/>
      <c r="E339" s="20"/>
      <c r="F339" s="20"/>
      <c r="G339" s="20"/>
      <c r="H339" s="20"/>
      <c r="I339" s="20"/>
      <c r="K339" s="20"/>
    </row>
    <row r="340" spans="1:11" outlineLevel="1" x14ac:dyDescent="0.25">
      <c r="A340" s="32"/>
      <c r="B340" s="33"/>
      <c r="C340" s="46"/>
      <c r="E340" s="20"/>
      <c r="F340" s="20"/>
      <c r="G340" s="20"/>
      <c r="H340" s="20"/>
      <c r="I340" s="20"/>
      <c r="K340" s="20"/>
    </row>
    <row r="341" spans="1:11" outlineLevel="1" x14ac:dyDescent="0.25">
      <c r="A341" s="32"/>
      <c r="B341" s="33"/>
      <c r="C341" s="46"/>
      <c r="E341" s="20"/>
      <c r="F341" s="20"/>
      <c r="G341" s="20"/>
      <c r="H341" s="20"/>
      <c r="I341" s="20"/>
      <c r="K341" s="20"/>
    </row>
    <row r="342" spans="1:11" outlineLevel="1" x14ac:dyDescent="0.25">
      <c r="A342" s="32"/>
      <c r="B342" s="33"/>
      <c r="C342" s="46"/>
      <c r="E342" s="20"/>
      <c r="F342" s="20"/>
      <c r="G342" s="20"/>
      <c r="H342" s="20"/>
      <c r="I342" s="20"/>
      <c r="K342" s="20"/>
    </row>
    <row r="343" spans="1:11" outlineLevel="1" x14ac:dyDescent="0.25">
      <c r="A343" s="32"/>
      <c r="B343" s="33"/>
      <c r="C343" s="46"/>
      <c r="E343" s="20"/>
      <c r="F343" s="20"/>
      <c r="G343" s="20"/>
      <c r="H343" s="20"/>
      <c r="I343" s="20"/>
      <c r="K343" s="20"/>
    </row>
    <row r="344" spans="1:11" outlineLevel="1" x14ac:dyDescent="0.25">
      <c r="A344" s="32"/>
      <c r="B344" s="33"/>
      <c r="C344" s="46"/>
      <c r="E344" s="20"/>
      <c r="F344" s="20"/>
      <c r="G344" s="20"/>
      <c r="H344" s="20"/>
      <c r="I344" s="20"/>
      <c r="K344" s="20"/>
    </row>
    <row r="345" spans="1:11" outlineLevel="1" x14ac:dyDescent="0.25">
      <c r="A345" s="32"/>
      <c r="B345" s="33"/>
      <c r="C345" s="46"/>
      <c r="E345" s="20"/>
      <c r="F345" s="20"/>
      <c r="G345" s="20"/>
      <c r="H345" s="20"/>
      <c r="I345" s="20"/>
      <c r="K345" s="20"/>
    </row>
    <row r="346" spans="1:11" outlineLevel="1" x14ac:dyDescent="0.25">
      <c r="A346" s="32"/>
      <c r="B346" s="33"/>
      <c r="C346" s="46"/>
      <c r="E346" s="20"/>
      <c r="F346" s="20"/>
      <c r="G346" s="20"/>
      <c r="H346" s="20"/>
      <c r="I346" s="20"/>
      <c r="K346" s="20"/>
    </row>
    <row r="347" spans="1:11" outlineLevel="1" x14ac:dyDescent="0.25">
      <c r="A347" s="32"/>
      <c r="B347" s="33"/>
      <c r="C347" s="46"/>
      <c r="E347" s="20"/>
      <c r="F347" s="20"/>
      <c r="G347" s="20"/>
      <c r="H347" s="20"/>
      <c r="I347" s="20"/>
      <c r="K347" s="20"/>
    </row>
    <row r="348" spans="1:11" outlineLevel="1" x14ac:dyDescent="0.25">
      <c r="A348" s="32"/>
      <c r="B348" s="33"/>
      <c r="C348" s="46"/>
      <c r="E348" s="20"/>
      <c r="F348" s="20"/>
      <c r="G348" s="20"/>
      <c r="H348" s="20"/>
      <c r="I348" s="20"/>
      <c r="K348" s="20"/>
    </row>
    <row r="349" spans="1:11" outlineLevel="1" x14ac:dyDescent="0.25">
      <c r="A349" s="32"/>
      <c r="B349" s="33"/>
      <c r="C349" s="46"/>
      <c r="E349" s="20"/>
      <c r="F349" s="20"/>
      <c r="G349" s="20"/>
      <c r="H349" s="20"/>
      <c r="I349" s="20"/>
      <c r="K349" s="20"/>
    </row>
    <row r="350" spans="1:11" outlineLevel="1" x14ac:dyDescent="0.25">
      <c r="A350" s="32"/>
      <c r="B350" s="33"/>
      <c r="C350" s="46"/>
      <c r="E350" s="20"/>
      <c r="F350" s="20"/>
      <c r="G350" s="20"/>
      <c r="H350" s="20"/>
      <c r="I350" s="20"/>
      <c r="K350" s="20"/>
    </row>
    <row r="351" spans="1:11" outlineLevel="1" x14ac:dyDescent="0.25">
      <c r="A351" s="32"/>
      <c r="B351" s="33"/>
      <c r="C351" s="46"/>
      <c r="E351" s="20"/>
      <c r="F351" s="20"/>
      <c r="G351" s="20"/>
      <c r="H351" s="20"/>
      <c r="I351" s="20"/>
      <c r="K351" s="20"/>
    </row>
    <row r="352" spans="1:11" outlineLevel="1" x14ac:dyDescent="0.25">
      <c r="A352" s="32"/>
      <c r="B352" s="33"/>
      <c r="C352" s="46"/>
      <c r="E352" s="20"/>
      <c r="F352" s="20"/>
      <c r="G352" s="20"/>
      <c r="H352" s="20"/>
      <c r="I352" s="20"/>
      <c r="K352" s="20"/>
    </row>
    <row r="353" spans="1:11" outlineLevel="1" x14ac:dyDescent="0.25">
      <c r="A353" s="32"/>
      <c r="B353" s="33"/>
      <c r="C353" s="46"/>
      <c r="E353" s="20"/>
      <c r="F353" s="20"/>
      <c r="G353" s="20"/>
      <c r="H353" s="20"/>
      <c r="I353" s="20"/>
      <c r="K353" s="20"/>
    </row>
    <row r="354" spans="1:11" outlineLevel="1" x14ac:dyDescent="0.25">
      <c r="A354" s="32"/>
      <c r="B354" s="33"/>
      <c r="C354" s="46"/>
      <c r="E354" s="20"/>
      <c r="F354" s="20"/>
      <c r="G354" s="20"/>
      <c r="H354" s="20"/>
      <c r="I354" s="20"/>
      <c r="K354" s="20"/>
    </row>
    <row r="355" spans="1:11" outlineLevel="1" x14ac:dyDescent="0.25">
      <c r="A355" s="32"/>
      <c r="B355" s="33"/>
      <c r="C355" s="46"/>
      <c r="E355" s="20"/>
      <c r="F355" s="20"/>
      <c r="G355" s="20"/>
      <c r="H355" s="20"/>
      <c r="I355" s="20"/>
      <c r="K355" s="20"/>
    </row>
    <row r="356" spans="1:11" outlineLevel="1" x14ac:dyDescent="0.25">
      <c r="A356" s="32"/>
      <c r="B356" s="33"/>
      <c r="C356" s="46"/>
      <c r="E356" s="20"/>
      <c r="F356" s="20"/>
      <c r="G356" s="20"/>
      <c r="H356" s="20"/>
      <c r="I356" s="20"/>
      <c r="K356" s="20"/>
    </row>
    <row r="357" spans="1:11" outlineLevel="1" x14ac:dyDescent="0.25">
      <c r="A357" s="32"/>
      <c r="B357" s="33"/>
      <c r="C357" s="46"/>
      <c r="E357" s="20"/>
      <c r="F357" s="20"/>
      <c r="G357" s="20"/>
      <c r="H357" s="20"/>
      <c r="I357" s="20"/>
      <c r="K357" s="20"/>
    </row>
    <row r="358" spans="1:11" outlineLevel="1" x14ac:dyDescent="0.25">
      <c r="A358" s="32"/>
      <c r="B358" s="33"/>
      <c r="C358" s="46"/>
      <c r="E358" s="20"/>
      <c r="F358" s="20"/>
      <c r="G358" s="20"/>
      <c r="H358" s="20"/>
      <c r="I358" s="20"/>
      <c r="K358" s="20"/>
    </row>
    <row r="359" spans="1:11" outlineLevel="1" x14ac:dyDescent="0.25">
      <c r="A359" s="32"/>
      <c r="B359" s="33"/>
      <c r="C359" s="46"/>
      <c r="E359" s="20"/>
      <c r="F359" s="20"/>
      <c r="G359" s="20"/>
      <c r="H359" s="20"/>
      <c r="I359" s="20"/>
      <c r="K359" s="20"/>
    </row>
    <row r="360" spans="1:11" outlineLevel="1" x14ac:dyDescent="0.25">
      <c r="A360" s="32"/>
      <c r="B360" s="33"/>
      <c r="C360" s="46"/>
      <c r="E360" s="20"/>
      <c r="F360" s="20"/>
      <c r="G360" s="20"/>
      <c r="H360" s="20"/>
      <c r="I360" s="20"/>
      <c r="K360" s="20"/>
    </row>
    <row r="361" spans="1:11" outlineLevel="1" x14ac:dyDescent="0.25">
      <c r="A361" s="32"/>
      <c r="B361" s="33"/>
      <c r="C361" s="46"/>
      <c r="E361" s="20"/>
      <c r="F361" s="20"/>
      <c r="G361" s="20"/>
      <c r="H361" s="20"/>
      <c r="I361" s="20"/>
      <c r="K361" s="20"/>
    </row>
    <row r="362" spans="1:11" outlineLevel="1" x14ac:dyDescent="0.25">
      <c r="A362" s="32"/>
      <c r="B362" s="33"/>
      <c r="C362" s="46"/>
      <c r="E362" s="20"/>
      <c r="F362" s="20"/>
      <c r="G362" s="20"/>
      <c r="H362" s="20"/>
      <c r="I362" s="20"/>
      <c r="K362" s="20"/>
    </row>
    <row r="363" spans="1:11" outlineLevel="1" x14ac:dyDescent="0.25">
      <c r="A363" s="32"/>
      <c r="B363" s="33"/>
      <c r="C363" s="46"/>
      <c r="E363" s="20"/>
      <c r="F363" s="20"/>
      <c r="G363" s="20"/>
      <c r="H363" s="20"/>
      <c r="I363" s="20"/>
      <c r="K363" s="20"/>
    </row>
    <row r="364" spans="1:11" outlineLevel="1" x14ac:dyDescent="0.25">
      <c r="A364" s="32"/>
      <c r="B364" s="33"/>
      <c r="C364" s="46"/>
      <c r="E364" s="20"/>
      <c r="F364" s="20"/>
      <c r="G364" s="20"/>
      <c r="H364" s="20"/>
      <c r="I364" s="20"/>
      <c r="K364" s="20"/>
    </row>
    <row r="365" spans="1:11" outlineLevel="1" x14ac:dyDescent="0.25">
      <c r="A365" s="32"/>
      <c r="B365" s="33"/>
      <c r="C365" s="46"/>
      <c r="E365" s="20"/>
      <c r="F365" s="20"/>
      <c r="G365" s="20"/>
      <c r="H365" s="20"/>
      <c r="I365" s="20"/>
      <c r="K365" s="20"/>
    </row>
    <row r="366" spans="1:11" outlineLevel="1" x14ac:dyDescent="0.25">
      <c r="A366" s="32"/>
      <c r="B366" s="33"/>
      <c r="C366" s="46"/>
      <c r="E366" s="20"/>
      <c r="F366" s="20"/>
      <c r="G366" s="20"/>
      <c r="H366" s="20"/>
      <c r="I366" s="20"/>
      <c r="K366" s="20"/>
    </row>
    <row r="367" spans="1:11" outlineLevel="1" x14ac:dyDescent="0.25">
      <c r="A367" s="32"/>
      <c r="B367" s="33"/>
      <c r="C367" s="46"/>
      <c r="E367" s="20"/>
      <c r="F367" s="20"/>
      <c r="G367" s="20"/>
      <c r="H367" s="20"/>
      <c r="I367" s="20"/>
      <c r="K367" s="20"/>
    </row>
    <row r="368" spans="1:11" outlineLevel="1" x14ac:dyDescent="0.25">
      <c r="A368" s="32"/>
      <c r="B368" s="33"/>
      <c r="C368" s="46"/>
      <c r="E368" s="20"/>
      <c r="F368" s="20"/>
      <c r="G368" s="20"/>
      <c r="H368" s="20"/>
      <c r="I368" s="20"/>
      <c r="K368" s="20"/>
    </row>
    <row r="369" spans="1:11" outlineLevel="1" x14ac:dyDescent="0.25">
      <c r="A369" s="32"/>
      <c r="B369" s="33"/>
      <c r="C369" s="46"/>
      <c r="E369" s="20"/>
      <c r="F369" s="20"/>
      <c r="G369" s="20"/>
      <c r="H369" s="20"/>
      <c r="I369" s="20"/>
      <c r="K369" s="20"/>
    </row>
    <row r="370" spans="1:11" outlineLevel="1" x14ac:dyDescent="0.25">
      <c r="A370" s="32"/>
      <c r="B370" s="33"/>
      <c r="C370" s="46"/>
      <c r="E370" s="20"/>
      <c r="F370" s="20"/>
      <c r="G370" s="20"/>
      <c r="H370" s="20"/>
      <c r="I370" s="20"/>
      <c r="K370" s="20"/>
    </row>
    <row r="371" spans="1:11" outlineLevel="1" x14ac:dyDescent="0.25">
      <c r="A371" s="32"/>
      <c r="B371" s="33"/>
      <c r="C371" s="46"/>
      <c r="E371" s="20"/>
      <c r="F371" s="20"/>
      <c r="G371" s="20"/>
      <c r="H371" s="20"/>
      <c r="I371" s="20"/>
      <c r="K371" s="20"/>
    </row>
    <row r="372" spans="1:11" outlineLevel="1" x14ac:dyDescent="0.25">
      <c r="A372" s="32"/>
      <c r="B372" s="33"/>
      <c r="C372" s="46"/>
      <c r="E372" s="20"/>
      <c r="F372" s="20"/>
      <c r="G372" s="20"/>
      <c r="H372" s="20"/>
      <c r="I372" s="20"/>
      <c r="K372" s="20"/>
    </row>
    <row r="373" spans="1:11" outlineLevel="1" x14ac:dyDescent="0.25">
      <c r="A373" s="32"/>
      <c r="B373" s="33"/>
      <c r="C373" s="46"/>
      <c r="E373" s="20"/>
      <c r="F373" s="20"/>
      <c r="G373" s="20"/>
      <c r="H373" s="20"/>
      <c r="I373" s="20"/>
      <c r="K373" s="20"/>
    </row>
    <row r="374" spans="1:11" outlineLevel="1" x14ac:dyDescent="0.25">
      <c r="A374" s="32"/>
      <c r="B374" s="33"/>
      <c r="C374" s="46"/>
      <c r="E374" s="20"/>
      <c r="F374" s="20"/>
      <c r="G374" s="20"/>
      <c r="H374" s="20"/>
      <c r="I374" s="20"/>
      <c r="K374" s="20"/>
    </row>
    <row r="375" spans="1:11" outlineLevel="1" x14ac:dyDescent="0.25">
      <c r="A375" s="32"/>
      <c r="B375" s="33"/>
      <c r="C375" s="46"/>
      <c r="E375" s="20"/>
      <c r="F375" s="20"/>
      <c r="G375" s="20"/>
      <c r="H375" s="20"/>
      <c r="I375" s="20"/>
      <c r="K375" s="20"/>
    </row>
    <row r="376" spans="1:11" outlineLevel="1" x14ac:dyDescent="0.25">
      <c r="A376" s="32"/>
      <c r="B376" s="33"/>
      <c r="C376" s="46"/>
      <c r="E376" s="20"/>
      <c r="F376" s="20"/>
      <c r="G376" s="20"/>
      <c r="H376" s="20"/>
      <c r="I376" s="20"/>
      <c r="K376" s="20"/>
    </row>
    <row r="377" spans="1:11" outlineLevel="1" x14ac:dyDescent="0.25">
      <c r="A377" s="32"/>
      <c r="B377" s="33"/>
      <c r="C377" s="46"/>
      <c r="E377" s="20"/>
      <c r="F377" s="20"/>
      <c r="G377" s="20"/>
      <c r="H377" s="20"/>
      <c r="I377" s="20"/>
      <c r="K377" s="20"/>
    </row>
    <row r="378" spans="1:11" outlineLevel="1" x14ac:dyDescent="0.25">
      <c r="A378" s="32"/>
      <c r="B378" s="33"/>
      <c r="C378" s="46"/>
      <c r="E378" s="20"/>
      <c r="F378" s="20"/>
      <c r="G378" s="20"/>
      <c r="H378" s="20"/>
      <c r="I378" s="20"/>
      <c r="K378" s="20"/>
    </row>
    <row r="379" spans="1:11" outlineLevel="1" x14ac:dyDescent="0.25">
      <c r="A379" s="32"/>
      <c r="B379" s="33"/>
      <c r="C379" s="46"/>
      <c r="E379" s="20"/>
      <c r="F379" s="20"/>
      <c r="G379" s="20"/>
      <c r="H379" s="20"/>
      <c r="I379" s="20"/>
      <c r="K379" s="20"/>
    </row>
    <row r="380" spans="1:11" outlineLevel="1" x14ac:dyDescent="0.25">
      <c r="A380" s="32"/>
      <c r="B380" s="33"/>
      <c r="C380" s="46"/>
      <c r="E380" s="20"/>
      <c r="F380" s="20"/>
      <c r="G380" s="20"/>
      <c r="H380" s="20"/>
      <c r="I380" s="20"/>
      <c r="K380" s="20"/>
    </row>
    <row r="381" spans="1:11" outlineLevel="1" x14ac:dyDescent="0.25">
      <c r="A381" s="32"/>
      <c r="B381" s="33"/>
      <c r="C381" s="46"/>
      <c r="E381" s="20"/>
      <c r="F381" s="20"/>
      <c r="G381" s="20"/>
      <c r="H381" s="20"/>
      <c r="I381" s="20"/>
      <c r="K381" s="20"/>
    </row>
    <row r="382" spans="1:11" outlineLevel="1" x14ac:dyDescent="0.25">
      <c r="A382" s="32"/>
      <c r="B382" s="33"/>
      <c r="C382" s="46"/>
      <c r="E382" s="20"/>
      <c r="F382" s="20"/>
      <c r="G382" s="20"/>
      <c r="H382" s="20"/>
      <c r="I382" s="20"/>
      <c r="K382" s="20"/>
    </row>
    <row r="383" spans="1:11" outlineLevel="1" x14ac:dyDescent="0.25">
      <c r="A383" s="32"/>
      <c r="B383" s="33"/>
      <c r="C383" s="46"/>
      <c r="E383" s="20"/>
      <c r="F383" s="20"/>
      <c r="G383" s="20"/>
      <c r="H383" s="20"/>
      <c r="I383" s="20"/>
      <c r="K383" s="20"/>
    </row>
    <row r="384" spans="1:11" outlineLevel="1" x14ac:dyDescent="0.25">
      <c r="A384" s="32"/>
      <c r="B384" s="33"/>
      <c r="C384" s="46"/>
      <c r="E384" s="20"/>
      <c r="F384" s="20"/>
      <c r="G384" s="20"/>
      <c r="H384" s="20"/>
      <c r="I384" s="20"/>
      <c r="K384" s="20"/>
    </row>
    <row r="385" spans="1:11" outlineLevel="1" x14ac:dyDescent="0.25">
      <c r="A385" s="32"/>
      <c r="B385" s="33"/>
      <c r="C385" s="46"/>
      <c r="E385" s="20"/>
      <c r="F385" s="20"/>
      <c r="G385" s="20"/>
      <c r="H385" s="20"/>
      <c r="I385" s="20"/>
      <c r="K385" s="20"/>
    </row>
    <row r="386" spans="1:11" outlineLevel="1" x14ac:dyDescent="0.25">
      <c r="A386" s="32"/>
      <c r="B386" s="33"/>
      <c r="C386" s="46"/>
      <c r="E386" s="20"/>
      <c r="F386" s="20"/>
      <c r="G386" s="20"/>
      <c r="H386" s="20"/>
      <c r="I386" s="20"/>
      <c r="K386" s="20"/>
    </row>
    <row r="387" spans="1:11" outlineLevel="1" x14ac:dyDescent="0.25">
      <c r="A387" s="32"/>
      <c r="B387" s="33"/>
      <c r="C387" s="46"/>
      <c r="E387" s="20"/>
      <c r="F387" s="20"/>
      <c r="G387" s="20"/>
      <c r="H387" s="20"/>
      <c r="I387" s="20"/>
      <c r="K387" s="20"/>
    </row>
    <row r="388" spans="1:11" outlineLevel="1" x14ac:dyDescent="0.25">
      <c r="A388" s="32"/>
      <c r="B388" s="33"/>
      <c r="C388" s="46"/>
      <c r="E388" s="20"/>
      <c r="F388" s="20"/>
      <c r="G388" s="20"/>
      <c r="H388" s="20"/>
      <c r="I388" s="20"/>
      <c r="K388" s="20"/>
    </row>
    <row r="389" spans="1:11" outlineLevel="1" x14ac:dyDescent="0.25">
      <c r="A389" s="32"/>
      <c r="B389" s="33"/>
      <c r="C389" s="46"/>
      <c r="E389" s="20"/>
      <c r="F389" s="20"/>
      <c r="G389" s="20"/>
      <c r="H389" s="20"/>
      <c r="I389" s="20"/>
      <c r="K389" s="20"/>
    </row>
    <row r="390" spans="1:11" outlineLevel="1" x14ac:dyDescent="0.25">
      <c r="A390" s="32"/>
      <c r="B390" s="33"/>
      <c r="C390" s="46"/>
      <c r="E390" s="20"/>
      <c r="F390" s="20"/>
      <c r="G390" s="20"/>
      <c r="H390" s="20"/>
      <c r="I390" s="20"/>
      <c r="K390" s="20"/>
    </row>
    <row r="391" spans="1:11" outlineLevel="1" x14ac:dyDescent="0.25">
      <c r="A391" s="32"/>
      <c r="B391" s="33"/>
      <c r="C391" s="46"/>
      <c r="E391" s="20"/>
      <c r="F391" s="20"/>
      <c r="G391" s="20"/>
      <c r="H391" s="20"/>
      <c r="I391" s="20"/>
      <c r="K391" s="20"/>
    </row>
    <row r="392" spans="1:11" outlineLevel="1" x14ac:dyDescent="0.25">
      <c r="A392" s="32"/>
      <c r="B392" s="33"/>
      <c r="C392" s="46"/>
      <c r="E392" s="20"/>
      <c r="F392" s="20"/>
      <c r="G392" s="20"/>
      <c r="H392" s="20"/>
      <c r="I392" s="20"/>
      <c r="K392" s="20"/>
    </row>
    <row r="393" spans="1:11" outlineLevel="1" x14ac:dyDescent="0.25">
      <c r="A393" s="32"/>
      <c r="B393" s="33"/>
      <c r="C393" s="46"/>
      <c r="E393" s="20"/>
      <c r="F393" s="20"/>
      <c r="G393" s="20"/>
      <c r="H393" s="20"/>
      <c r="I393" s="20"/>
      <c r="K393" s="20"/>
    </row>
    <row r="394" spans="1:11" outlineLevel="1" x14ac:dyDescent="0.25">
      <c r="A394" s="32"/>
      <c r="B394" s="33"/>
      <c r="C394" s="46"/>
      <c r="E394" s="20"/>
      <c r="F394" s="20"/>
      <c r="G394" s="20"/>
      <c r="H394" s="20"/>
      <c r="I394" s="20"/>
      <c r="K394" s="20"/>
    </row>
    <row r="395" spans="1:11" outlineLevel="1" x14ac:dyDescent="0.25">
      <c r="A395" s="32"/>
      <c r="B395" s="33"/>
      <c r="C395" s="46"/>
      <c r="E395" s="20"/>
      <c r="F395" s="20"/>
      <c r="G395" s="20"/>
      <c r="H395" s="20"/>
      <c r="I395" s="20"/>
      <c r="K395" s="20"/>
    </row>
    <row r="396" spans="1:11" outlineLevel="1" x14ac:dyDescent="0.25">
      <c r="A396" s="32"/>
      <c r="B396" s="33"/>
      <c r="C396" s="46"/>
      <c r="E396" s="20"/>
      <c r="F396" s="20"/>
      <c r="G396" s="20"/>
      <c r="H396" s="20"/>
      <c r="I396" s="20"/>
      <c r="K396" s="20"/>
    </row>
    <row r="397" spans="1:11" outlineLevel="1" x14ac:dyDescent="0.25">
      <c r="A397" s="32"/>
      <c r="B397" s="33"/>
      <c r="C397" s="46"/>
      <c r="E397" s="20"/>
      <c r="F397" s="20"/>
      <c r="G397" s="20"/>
      <c r="H397" s="20"/>
      <c r="I397" s="20"/>
      <c r="K397" s="20"/>
    </row>
    <row r="398" spans="1:11" outlineLevel="1" x14ac:dyDescent="0.25">
      <c r="A398" s="32"/>
      <c r="B398" s="33"/>
      <c r="C398" s="46"/>
      <c r="E398" s="20"/>
      <c r="F398" s="20"/>
      <c r="G398" s="20"/>
      <c r="H398" s="20"/>
      <c r="I398" s="20"/>
      <c r="K398" s="20"/>
    </row>
    <row r="399" spans="1:11" outlineLevel="1" x14ac:dyDescent="0.25">
      <c r="A399" s="32"/>
      <c r="B399" s="33"/>
      <c r="C399" s="46"/>
      <c r="E399" s="20"/>
      <c r="F399" s="20"/>
      <c r="G399" s="20"/>
      <c r="H399" s="20"/>
      <c r="I399" s="20"/>
      <c r="K399" s="20"/>
    </row>
    <row r="400" spans="1:11" outlineLevel="1" x14ac:dyDescent="0.25">
      <c r="A400" s="32"/>
      <c r="B400" s="33"/>
      <c r="C400" s="46"/>
      <c r="E400" s="20"/>
      <c r="F400" s="20"/>
      <c r="G400" s="20"/>
      <c r="H400" s="20"/>
      <c r="I400" s="20"/>
      <c r="K400" s="20"/>
    </row>
    <row r="401" spans="1:11" outlineLevel="1" x14ac:dyDescent="0.25">
      <c r="A401" s="32"/>
      <c r="B401" s="33"/>
      <c r="C401" s="46"/>
      <c r="E401" s="20"/>
      <c r="F401" s="20"/>
      <c r="G401" s="20"/>
      <c r="H401" s="20"/>
      <c r="I401" s="20"/>
      <c r="K401" s="20"/>
    </row>
    <row r="402" spans="1:11" outlineLevel="1" x14ac:dyDescent="0.25">
      <c r="A402" s="32"/>
      <c r="B402" s="33"/>
      <c r="C402" s="46"/>
      <c r="E402" s="20"/>
      <c r="F402" s="20"/>
      <c r="G402" s="20"/>
      <c r="H402" s="20"/>
      <c r="I402" s="20"/>
      <c r="K402" s="20"/>
    </row>
    <row r="403" spans="1:11" outlineLevel="1" x14ac:dyDescent="0.25">
      <c r="A403" s="32"/>
      <c r="B403" s="33"/>
      <c r="C403" s="46"/>
      <c r="E403" s="20"/>
      <c r="F403" s="20"/>
      <c r="G403" s="20"/>
      <c r="H403" s="20"/>
      <c r="I403" s="20"/>
      <c r="K403" s="20"/>
    </row>
    <row r="404" spans="1:11" outlineLevel="1" x14ac:dyDescent="0.25">
      <c r="A404" s="32"/>
      <c r="B404" s="33"/>
      <c r="C404" s="46"/>
      <c r="E404" s="20"/>
      <c r="F404" s="20"/>
      <c r="G404" s="20"/>
      <c r="H404" s="20"/>
      <c r="I404" s="20"/>
      <c r="K404" s="20"/>
    </row>
    <row r="405" spans="1:11" outlineLevel="1" x14ac:dyDescent="0.25">
      <c r="A405" s="32"/>
      <c r="B405" s="33"/>
      <c r="C405" s="46"/>
      <c r="E405" s="20"/>
      <c r="F405" s="20"/>
      <c r="G405" s="20"/>
      <c r="H405" s="20"/>
      <c r="I405" s="20"/>
      <c r="K405" s="20"/>
    </row>
    <row r="406" spans="1:11" outlineLevel="1" x14ac:dyDescent="0.25">
      <c r="A406" s="32"/>
      <c r="B406" s="33"/>
      <c r="C406" s="46"/>
      <c r="E406" s="20"/>
      <c r="F406" s="20"/>
      <c r="G406" s="20"/>
      <c r="H406" s="20"/>
      <c r="I406" s="20"/>
      <c r="K406" s="20"/>
    </row>
    <row r="407" spans="1:11" outlineLevel="1" x14ac:dyDescent="0.25">
      <c r="A407" s="32"/>
      <c r="B407" s="33"/>
      <c r="C407" s="46"/>
      <c r="E407" s="20">
        <f>C407</f>
        <v>0</v>
      </c>
      <c r="F407" s="20"/>
      <c r="G407" s="20"/>
      <c r="H407" s="20"/>
      <c r="I407" s="20"/>
      <c r="K407" s="20"/>
    </row>
    <row r="408" spans="1:11" outlineLevel="1" x14ac:dyDescent="0.25">
      <c r="A408" s="32"/>
      <c r="B408" s="33"/>
      <c r="C408" s="46"/>
      <c r="E408" s="20">
        <f>C408</f>
        <v>0</v>
      </c>
      <c r="F408" s="20"/>
      <c r="G408" s="20"/>
      <c r="H408" s="20"/>
      <c r="I408" s="20"/>
      <c r="K408" s="20"/>
    </row>
    <row r="409" spans="1:11" outlineLevel="1" x14ac:dyDescent="0.25">
      <c r="A409" s="32"/>
      <c r="B409" s="33"/>
      <c r="C409" s="46"/>
      <c r="E409" s="20">
        <f>C409</f>
        <v>0</v>
      </c>
      <c r="F409" s="20"/>
      <c r="G409" s="20"/>
      <c r="H409" s="20"/>
      <c r="I409" s="20"/>
      <c r="K409" s="20"/>
    </row>
    <row r="410" spans="1:11" outlineLevel="1" x14ac:dyDescent="0.25">
      <c r="A410" s="32"/>
      <c r="B410" s="33"/>
      <c r="C410" s="46"/>
      <c r="E410" s="20"/>
      <c r="F410" s="20">
        <f>C410</f>
        <v>0</v>
      </c>
      <c r="G410" s="20"/>
      <c r="H410" s="20"/>
      <c r="I410" s="20"/>
      <c r="K410" s="20"/>
    </row>
    <row r="411" spans="1:11" outlineLevel="1" x14ac:dyDescent="0.25">
      <c r="A411" s="32"/>
      <c r="B411" s="33"/>
      <c r="C411" s="46"/>
      <c r="E411" s="20"/>
      <c r="F411" s="20"/>
      <c r="G411" s="20">
        <f>C411</f>
        <v>0</v>
      </c>
      <c r="H411" s="20"/>
      <c r="I411" s="20"/>
      <c r="K411" s="20"/>
    </row>
    <row r="412" spans="1:11" outlineLevel="1" x14ac:dyDescent="0.25">
      <c r="A412" s="32"/>
      <c r="B412" s="33"/>
      <c r="C412" s="46"/>
      <c r="E412" s="20"/>
      <c r="F412" s="20"/>
      <c r="G412" s="20">
        <f t="shared" ref="G412:G419" si="0">C412</f>
        <v>0</v>
      </c>
      <c r="H412" s="20"/>
      <c r="I412" s="20"/>
      <c r="K412" s="20"/>
    </row>
    <row r="413" spans="1:11" outlineLevel="1" x14ac:dyDescent="0.25">
      <c r="A413" s="32"/>
      <c r="B413" s="33"/>
      <c r="C413" s="46"/>
      <c r="E413" s="20"/>
      <c r="F413" s="20"/>
      <c r="G413" s="20">
        <f t="shared" si="0"/>
        <v>0</v>
      </c>
      <c r="H413" s="20"/>
      <c r="I413" s="20"/>
      <c r="K413" s="20"/>
    </row>
    <row r="414" spans="1:11" outlineLevel="1" x14ac:dyDescent="0.25">
      <c r="A414" s="32"/>
      <c r="B414" s="33"/>
      <c r="C414" s="46"/>
      <c r="E414" s="20"/>
      <c r="F414" s="20"/>
      <c r="G414" s="20">
        <f t="shared" si="0"/>
        <v>0</v>
      </c>
      <c r="H414" s="20"/>
      <c r="I414" s="20"/>
      <c r="K414" s="20"/>
    </row>
    <row r="415" spans="1:11" outlineLevel="1" x14ac:dyDescent="0.25">
      <c r="A415" s="32"/>
      <c r="B415" s="33"/>
      <c r="C415" s="46"/>
      <c r="E415" s="20"/>
      <c r="F415" s="20"/>
      <c r="G415" s="20">
        <f t="shared" si="0"/>
        <v>0</v>
      </c>
      <c r="H415" s="20"/>
      <c r="I415" s="20"/>
      <c r="K415" s="20"/>
    </row>
    <row r="416" spans="1:11" outlineLevel="1" x14ac:dyDescent="0.25">
      <c r="A416" s="32"/>
      <c r="B416" s="33"/>
      <c r="C416" s="46"/>
      <c r="E416" s="20"/>
      <c r="F416" s="20"/>
      <c r="G416" s="20">
        <f t="shared" si="0"/>
        <v>0</v>
      </c>
      <c r="H416" s="20"/>
      <c r="I416" s="20"/>
      <c r="K416" s="20"/>
    </row>
    <row r="417" spans="1:11" outlineLevel="1" x14ac:dyDescent="0.25">
      <c r="A417" s="32"/>
      <c r="B417" s="33"/>
      <c r="C417" s="46"/>
      <c r="E417" s="20"/>
      <c r="F417" s="20"/>
      <c r="G417" s="20">
        <f t="shared" si="0"/>
        <v>0</v>
      </c>
      <c r="H417" s="20"/>
      <c r="I417" s="20"/>
      <c r="K417" s="20"/>
    </row>
    <row r="418" spans="1:11" outlineLevel="1" x14ac:dyDescent="0.25">
      <c r="A418" s="32"/>
      <c r="B418" s="33"/>
      <c r="C418" s="46"/>
      <c r="E418" s="20"/>
      <c r="F418" s="20"/>
      <c r="G418" s="20">
        <f t="shared" si="0"/>
        <v>0</v>
      </c>
      <c r="H418" s="20"/>
      <c r="I418" s="20"/>
      <c r="K418" s="20"/>
    </row>
    <row r="419" spans="1:11" outlineLevel="1" x14ac:dyDescent="0.25">
      <c r="A419" s="32"/>
      <c r="B419" s="33"/>
      <c r="C419" s="46"/>
      <c r="E419" s="20"/>
      <c r="F419" s="20"/>
      <c r="G419" s="20">
        <f t="shared" si="0"/>
        <v>0</v>
      </c>
      <c r="H419" s="20"/>
      <c r="I419" s="20"/>
      <c r="K419" s="20"/>
    </row>
    <row r="420" spans="1:11" outlineLevel="1" x14ac:dyDescent="0.25">
      <c r="A420" s="32"/>
      <c r="B420" s="33"/>
      <c r="C420" s="46"/>
      <c r="E420" s="20"/>
      <c r="F420" s="20"/>
      <c r="G420" s="20"/>
      <c r="H420" s="20">
        <f>C420</f>
        <v>0</v>
      </c>
      <c r="I420" s="20"/>
      <c r="K420" s="20"/>
    </row>
    <row r="421" spans="1:11" outlineLevel="1" x14ac:dyDescent="0.25">
      <c r="A421" s="32"/>
      <c r="B421" s="33"/>
      <c r="C421" s="46"/>
      <c r="E421" s="20"/>
      <c r="F421" s="20"/>
      <c r="G421" s="20"/>
      <c r="H421" s="20">
        <f>C421</f>
        <v>0</v>
      </c>
      <c r="I421" s="20"/>
      <c r="K421" s="20"/>
    </row>
    <row r="422" spans="1:11" outlineLevel="1" x14ac:dyDescent="0.25">
      <c r="A422" s="32"/>
      <c r="B422" s="33"/>
      <c r="C422" s="46"/>
      <c r="E422" s="20"/>
      <c r="F422" s="20"/>
      <c r="G422" s="20"/>
      <c r="H422" s="20">
        <f t="shared" ref="H422:H435" si="1">C422</f>
        <v>0</v>
      </c>
      <c r="I422" s="20"/>
      <c r="K422" s="20"/>
    </row>
    <row r="423" spans="1:11" outlineLevel="1" x14ac:dyDescent="0.25">
      <c r="A423" s="32"/>
      <c r="B423" s="33"/>
      <c r="C423" s="46"/>
      <c r="E423" s="20"/>
      <c r="F423" s="20"/>
      <c r="G423" s="20"/>
      <c r="H423" s="20">
        <f t="shared" si="1"/>
        <v>0</v>
      </c>
      <c r="I423" s="20"/>
      <c r="K423" s="20"/>
    </row>
    <row r="424" spans="1:11" outlineLevel="1" x14ac:dyDescent="0.25">
      <c r="A424" s="32"/>
      <c r="B424" s="33"/>
      <c r="C424" s="46"/>
      <c r="E424" s="20"/>
      <c r="F424" s="20"/>
      <c r="G424" s="20"/>
      <c r="H424" s="20">
        <f t="shared" si="1"/>
        <v>0</v>
      </c>
      <c r="I424" s="20"/>
      <c r="K424" s="20"/>
    </row>
    <row r="425" spans="1:11" outlineLevel="1" x14ac:dyDescent="0.25">
      <c r="A425" s="32"/>
      <c r="B425" s="33"/>
      <c r="C425" s="46"/>
      <c r="E425" s="20"/>
      <c r="F425" s="20"/>
      <c r="G425" s="20"/>
      <c r="H425" s="20">
        <f t="shared" si="1"/>
        <v>0</v>
      </c>
      <c r="I425" s="20"/>
      <c r="K425" s="20"/>
    </row>
    <row r="426" spans="1:11" outlineLevel="1" x14ac:dyDescent="0.25">
      <c r="A426" s="32"/>
      <c r="B426" s="33"/>
      <c r="C426" s="46"/>
      <c r="E426" s="20"/>
      <c r="F426" s="20"/>
      <c r="G426" s="20"/>
      <c r="H426" s="20">
        <f t="shared" si="1"/>
        <v>0</v>
      </c>
      <c r="I426" s="20"/>
      <c r="K426" s="20"/>
    </row>
    <row r="427" spans="1:11" outlineLevel="1" x14ac:dyDescent="0.25">
      <c r="A427" s="32"/>
      <c r="B427" s="33"/>
      <c r="C427" s="46"/>
      <c r="E427" s="20"/>
      <c r="F427" s="20"/>
      <c r="G427" s="20"/>
      <c r="H427" s="20">
        <f t="shared" si="1"/>
        <v>0</v>
      </c>
      <c r="I427" s="20"/>
      <c r="K427" s="20"/>
    </row>
    <row r="428" spans="1:11" outlineLevel="1" x14ac:dyDescent="0.25">
      <c r="A428" s="32"/>
      <c r="B428" s="33"/>
      <c r="C428" s="46"/>
      <c r="E428" s="20"/>
      <c r="F428" s="20"/>
      <c r="G428" s="20"/>
      <c r="H428" s="20">
        <f t="shared" si="1"/>
        <v>0</v>
      </c>
      <c r="I428" s="20"/>
      <c r="K428" s="20"/>
    </row>
    <row r="429" spans="1:11" outlineLevel="1" x14ac:dyDescent="0.25">
      <c r="A429" s="32"/>
      <c r="B429" s="33"/>
      <c r="C429" s="46"/>
      <c r="E429" s="20"/>
      <c r="F429" s="20"/>
      <c r="G429" s="20"/>
      <c r="H429" s="20">
        <f t="shared" si="1"/>
        <v>0</v>
      </c>
      <c r="I429" s="20"/>
      <c r="K429" s="20"/>
    </row>
    <row r="430" spans="1:11" outlineLevel="1" x14ac:dyDescent="0.25">
      <c r="A430" s="32"/>
      <c r="B430" s="33"/>
      <c r="C430" s="46"/>
      <c r="E430" s="20"/>
      <c r="F430" s="20"/>
      <c r="G430" s="20"/>
      <c r="H430" s="20">
        <f t="shared" si="1"/>
        <v>0</v>
      </c>
      <c r="I430" s="20"/>
      <c r="K430" s="20"/>
    </row>
    <row r="431" spans="1:11" outlineLevel="1" x14ac:dyDescent="0.25">
      <c r="A431" s="32"/>
      <c r="B431" s="33"/>
      <c r="C431" s="46"/>
      <c r="E431" s="20"/>
      <c r="F431" s="20"/>
      <c r="G431" s="20"/>
      <c r="H431" s="20">
        <f t="shared" si="1"/>
        <v>0</v>
      </c>
      <c r="I431" s="20"/>
      <c r="K431" s="20"/>
    </row>
    <row r="432" spans="1:11" outlineLevel="1" x14ac:dyDescent="0.25">
      <c r="A432" s="32"/>
      <c r="B432" s="33"/>
      <c r="C432" s="46"/>
      <c r="E432" s="20"/>
      <c r="F432" s="20"/>
      <c r="G432" s="20"/>
      <c r="H432" s="20">
        <f t="shared" si="1"/>
        <v>0</v>
      </c>
      <c r="I432" s="20"/>
      <c r="K432" s="20"/>
    </row>
    <row r="433" spans="1:11" outlineLevel="1" x14ac:dyDescent="0.25">
      <c r="A433" s="32"/>
      <c r="B433" s="33"/>
      <c r="C433" s="46"/>
      <c r="E433" s="20"/>
      <c r="F433" s="20"/>
      <c r="G433" s="20"/>
      <c r="H433" s="20">
        <f t="shared" si="1"/>
        <v>0</v>
      </c>
      <c r="I433" s="20"/>
      <c r="K433" s="20"/>
    </row>
    <row r="434" spans="1:11" outlineLevel="1" x14ac:dyDescent="0.25">
      <c r="A434" s="32"/>
      <c r="B434" s="33"/>
      <c r="C434" s="46"/>
      <c r="E434" s="20"/>
      <c r="F434" s="20"/>
      <c r="G434" s="20"/>
      <c r="H434" s="20">
        <f t="shared" si="1"/>
        <v>0</v>
      </c>
      <c r="I434" s="20"/>
      <c r="K434" s="20"/>
    </row>
    <row r="435" spans="1:11" outlineLevel="1" x14ac:dyDescent="0.25">
      <c r="A435" s="32"/>
      <c r="B435" s="33"/>
      <c r="C435" s="46"/>
      <c r="E435" s="20"/>
      <c r="F435" s="20"/>
      <c r="G435" s="20"/>
      <c r="H435" s="20">
        <f t="shared" si="1"/>
        <v>0</v>
      </c>
      <c r="I435" s="20"/>
      <c r="K435" s="20"/>
    </row>
    <row r="436" spans="1:11" outlineLevel="1" x14ac:dyDescent="0.25">
      <c r="A436" s="32"/>
      <c r="B436" s="33"/>
      <c r="C436" s="46"/>
      <c r="E436" s="20"/>
      <c r="F436" s="20"/>
      <c r="G436" s="20"/>
      <c r="H436" s="20"/>
      <c r="I436" s="20">
        <f t="shared" ref="I436:I441" si="2">C436</f>
        <v>0</v>
      </c>
      <c r="K436" s="20"/>
    </row>
    <row r="437" spans="1:11" outlineLevel="1" x14ac:dyDescent="0.25">
      <c r="A437" s="32"/>
      <c r="B437" s="33"/>
      <c r="C437" s="46"/>
      <c r="E437" s="20"/>
      <c r="F437" s="20"/>
      <c r="G437" s="20"/>
      <c r="H437" s="20"/>
      <c r="I437" s="20">
        <f t="shared" si="2"/>
        <v>0</v>
      </c>
      <c r="K437" s="20"/>
    </row>
    <row r="438" spans="1:11" outlineLevel="1" x14ac:dyDescent="0.25">
      <c r="A438" s="32"/>
      <c r="B438" s="33"/>
      <c r="C438" s="46"/>
      <c r="E438" s="20"/>
      <c r="F438" s="20"/>
      <c r="G438" s="20"/>
      <c r="H438" s="20"/>
      <c r="I438" s="20">
        <f t="shared" si="2"/>
        <v>0</v>
      </c>
      <c r="K438" s="20"/>
    </row>
    <row r="439" spans="1:11" outlineLevel="1" x14ac:dyDescent="0.25">
      <c r="A439" s="32"/>
      <c r="B439" s="33"/>
      <c r="C439" s="46"/>
      <c r="E439" s="20"/>
      <c r="F439" s="20"/>
      <c r="G439" s="20"/>
      <c r="H439" s="20"/>
      <c r="I439" s="20">
        <f t="shared" si="2"/>
        <v>0</v>
      </c>
      <c r="K439" s="20"/>
    </row>
    <row r="440" spans="1:11" outlineLevel="1" x14ac:dyDescent="0.25">
      <c r="A440" s="32"/>
      <c r="B440" s="33"/>
      <c r="C440" s="46"/>
      <c r="E440" s="20"/>
      <c r="F440" s="20"/>
      <c r="G440" s="20"/>
      <c r="H440" s="20"/>
      <c r="I440" s="20">
        <f t="shared" si="2"/>
        <v>0</v>
      </c>
      <c r="K440" s="20"/>
    </row>
    <row r="441" spans="1:11" outlineLevel="1" x14ac:dyDescent="0.25">
      <c r="A441" s="32"/>
      <c r="B441" s="33"/>
      <c r="C441" s="46"/>
      <c r="E441" s="20"/>
      <c r="F441" s="20"/>
      <c r="G441" s="20"/>
      <c r="H441" s="20"/>
      <c r="I441" s="20">
        <f t="shared" si="2"/>
        <v>0</v>
      </c>
      <c r="K441" s="20"/>
    </row>
    <row r="442" spans="1:11" outlineLevel="1" x14ac:dyDescent="0.25">
      <c r="A442" s="32"/>
      <c r="B442" s="33"/>
      <c r="C442" s="46"/>
      <c r="E442" s="20"/>
      <c r="F442" s="20"/>
      <c r="G442" s="20"/>
      <c r="H442" s="20"/>
      <c r="I442" s="20"/>
      <c r="K442" s="20"/>
    </row>
    <row r="443" spans="1:11" outlineLevel="1" x14ac:dyDescent="0.25">
      <c r="A443" s="32"/>
      <c r="B443" s="33"/>
      <c r="C443" s="46"/>
      <c r="E443" s="20"/>
      <c r="F443" s="20"/>
      <c r="G443" s="20"/>
      <c r="H443" s="20"/>
      <c r="I443" s="20"/>
      <c r="K443" s="20"/>
    </row>
    <row r="444" spans="1:11" outlineLevel="1" x14ac:dyDescent="0.25">
      <c r="A444" s="32"/>
      <c r="B444" s="33"/>
      <c r="C444" s="46"/>
      <c r="E444" s="20"/>
      <c r="F444" s="20"/>
      <c r="G444" s="20"/>
      <c r="H444" s="20"/>
      <c r="I444" s="20"/>
      <c r="K444" s="20"/>
    </row>
    <row r="445" spans="1:11" outlineLevel="1" x14ac:dyDescent="0.25">
      <c r="A445" s="32"/>
      <c r="B445" s="33"/>
      <c r="C445" s="46"/>
      <c r="E445" s="20"/>
      <c r="F445" s="20"/>
      <c r="G445" s="20"/>
      <c r="H445" s="20"/>
      <c r="I445" s="20"/>
      <c r="K445" s="20"/>
    </row>
    <row r="446" spans="1:11" outlineLevel="1" x14ac:dyDescent="0.25">
      <c r="A446" s="32"/>
      <c r="B446" s="33"/>
      <c r="C446" s="46"/>
      <c r="E446" s="20"/>
      <c r="F446" s="20"/>
      <c r="G446" s="20"/>
      <c r="H446" s="20"/>
      <c r="I446" s="20"/>
      <c r="K446" s="20"/>
    </row>
    <row r="447" spans="1:11" outlineLevel="1" x14ac:dyDescent="0.25">
      <c r="A447" s="32"/>
      <c r="B447" s="33"/>
      <c r="C447" s="46"/>
      <c r="E447" s="20"/>
      <c r="F447" s="20"/>
      <c r="G447" s="20"/>
      <c r="H447" s="20"/>
      <c r="I447" s="20"/>
      <c r="K447" s="20"/>
    </row>
    <row r="448" spans="1:11" outlineLevel="1" x14ac:dyDescent="0.25">
      <c r="A448" s="32"/>
      <c r="B448" s="33"/>
      <c r="C448" s="46"/>
      <c r="E448" s="20"/>
      <c r="F448" s="20"/>
      <c r="G448" s="20"/>
      <c r="H448" s="20"/>
      <c r="I448" s="20"/>
      <c r="K448" s="20"/>
    </row>
    <row r="449" spans="1:11" outlineLevel="1" x14ac:dyDescent="0.25">
      <c r="A449" s="32"/>
      <c r="B449" s="33"/>
      <c r="C449" s="46"/>
      <c r="E449" s="20"/>
      <c r="F449" s="20"/>
      <c r="G449" s="20"/>
      <c r="H449" s="20"/>
      <c r="I449" s="20"/>
      <c r="K449" s="20"/>
    </row>
    <row r="450" spans="1:11" outlineLevel="1" x14ac:dyDescent="0.25">
      <c r="A450" s="32"/>
      <c r="B450" s="33"/>
      <c r="C450" s="46"/>
      <c r="E450" s="20"/>
      <c r="F450" s="20"/>
      <c r="G450" s="20"/>
      <c r="H450" s="20"/>
      <c r="I450" s="20"/>
      <c r="K450" s="20"/>
    </row>
    <row r="451" spans="1:11" outlineLevel="1" x14ac:dyDescent="0.25">
      <c r="A451" s="32"/>
      <c r="B451" s="33"/>
      <c r="C451" s="46"/>
      <c r="E451" s="20"/>
      <c r="F451" s="20"/>
      <c r="G451" s="20"/>
      <c r="H451" s="20"/>
      <c r="I451" s="20"/>
      <c r="K451" s="20"/>
    </row>
    <row r="452" spans="1:11" outlineLevel="1" x14ac:dyDescent="0.25">
      <c r="A452" s="32"/>
      <c r="B452" s="33"/>
      <c r="C452" s="46"/>
      <c r="E452" s="20"/>
      <c r="F452" s="20"/>
      <c r="G452" s="20"/>
      <c r="H452" s="20"/>
      <c r="I452" s="20"/>
      <c r="K452" s="20"/>
    </row>
    <row r="453" spans="1:11" outlineLevel="1" x14ac:dyDescent="0.25">
      <c r="A453" s="32"/>
      <c r="B453" s="33"/>
      <c r="C453" s="46"/>
      <c r="E453" s="20"/>
      <c r="F453" s="20"/>
      <c r="G453" s="20"/>
      <c r="H453" s="20"/>
      <c r="I453" s="20"/>
      <c r="K453" s="20"/>
    </row>
    <row r="454" spans="1:11" outlineLevel="1" x14ac:dyDescent="0.25">
      <c r="A454" s="32"/>
      <c r="B454" s="33"/>
      <c r="C454" s="46"/>
      <c r="E454" s="20"/>
      <c r="F454" s="20"/>
      <c r="G454" s="20"/>
      <c r="H454" s="20"/>
      <c r="I454" s="20"/>
      <c r="K454" s="20"/>
    </row>
    <row r="455" spans="1:11" outlineLevel="1" x14ac:dyDescent="0.25">
      <c r="A455" s="32"/>
      <c r="B455" s="33"/>
      <c r="C455" s="46"/>
      <c r="E455" s="20"/>
      <c r="F455" s="20"/>
      <c r="G455" s="20"/>
      <c r="H455" s="20"/>
      <c r="I455" s="20"/>
      <c r="K455" s="20"/>
    </row>
    <row r="456" spans="1:11" outlineLevel="1" x14ac:dyDescent="0.25">
      <c r="A456" s="32"/>
      <c r="B456" s="33"/>
      <c r="C456" s="46"/>
      <c r="E456" s="20"/>
      <c r="F456" s="20"/>
      <c r="G456" s="20"/>
      <c r="H456" s="20"/>
      <c r="I456" s="20"/>
      <c r="K456" s="20"/>
    </row>
    <row r="457" spans="1:11" outlineLevel="1" x14ac:dyDescent="0.25">
      <c r="A457" s="32"/>
      <c r="B457" s="33"/>
      <c r="C457" s="46"/>
      <c r="E457" s="20"/>
      <c r="F457" s="20"/>
      <c r="G457" s="20"/>
      <c r="H457" s="20"/>
      <c r="I457" s="20"/>
      <c r="K457" s="20"/>
    </row>
    <row r="458" spans="1:11" outlineLevel="1" x14ac:dyDescent="0.25">
      <c r="A458" s="32"/>
      <c r="B458" s="33"/>
      <c r="C458" s="46"/>
      <c r="E458" s="20"/>
      <c r="F458" s="20"/>
      <c r="G458" s="20"/>
      <c r="H458" s="20"/>
      <c r="I458" s="20"/>
      <c r="K458" s="20"/>
    </row>
    <row r="459" spans="1:11" outlineLevel="1" x14ac:dyDescent="0.25">
      <c r="A459" s="32"/>
      <c r="B459" s="33"/>
      <c r="C459" s="46"/>
      <c r="E459" s="20"/>
      <c r="F459" s="20"/>
      <c r="G459" s="20"/>
      <c r="H459" s="20"/>
      <c r="I459" s="20"/>
      <c r="K459" s="20"/>
    </row>
    <row r="460" spans="1:11" outlineLevel="1" x14ac:dyDescent="0.25">
      <c r="A460" s="32"/>
      <c r="B460" s="33"/>
      <c r="C460" s="46"/>
      <c r="E460" s="20"/>
      <c r="F460" s="20"/>
      <c r="G460" s="20"/>
      <c r="H460" s="20"/>
      <c r="I460" s="20"/>
      <c r="K460" s="20"/>
    </row>
    <row r="461" spans="1:11" outlineLevel="1" x14ac:dyDescent="0.25">
      <c r="A461" s="32"/>
      <c r="B461" s="33"/>
      <c r="C461" s="46"/>
      <c r="E461" s="20"/>
      <c r="F461" s="20"/>
      <c r="G461" s="20"/>
      <c r="H461" s="20"/>
      <c r="I461" s="20"/>
      <c r="K461" s="20"/>
    </row>
    <row r="462" spans="1:11" outlineLevel="1" x14ac:dyDescent="0.25">
      <c r="A462" s="32"/>
      <c r="B462" s="33"/>
      <c r="C462" s="46"/>
      <c r="E462" s="20"/>
      <c r="F462" s="20"/>
      <c r="G462" s="20"/>
      <c r="H462" s="20"/>
      <c r="I462" s="20"/>
      <c r="K462" s="20"/>
    </row>
    <row r="463" spans="1:11" outlineLevel="1" x14ac:dyDescent="0.25">
      <c r="A463" s="32"/>
      <c r="B463" s="33"/>
      <c r="C463" s="46"/>
      <c r="E463" s="20"/>
      <c r="F463" s="20"/>
      <c r="G463" s="20"/>
      <c r="H463" s="20"/>
      <c r="I463" s="20"/>
      <c r="K463" s="20"/>
    </row>
    <row r="464" spans="1:11" outlineLevel="1" x14ac:dyDescent="0.25">
      <c r="A464" s="32"/>
      <c r="B464" s="33"/>
      <c r="C464" s="46"/>
      <c r="E464" s="20"/>
      <c r="F464" s="20"/>
      <c r="G464" s="20"/>
      <c r="H464" s="20"/>
      <c r="I464" s="20"/>
      <c r="K464" s="20"/>
    </row>
    <row r="465" spans="1:11" outlineLevel="1" x14ac:dyDescent="0.25">
      <c r="A465" s="32"/>
      <c r="B465" s="33"/>
      <c r="C465" s="46"/>
      <c r="E465" s="20"/>
      <c r="F465" s="20"/>
      <c r="G465" s="20"/>
      <c r="H465" s="20"/>
      <c r="I465" s="20"/>
      <c r="K465" s="20"/>
    </row>
    <row r="466" spans="1:11" outlineLevel="1" x14ac:dyDescent="0.25">
      <c r="A466" s="32"/>
      <c r="B466" s="33"/>
      <c r="C466" s="46"/>
      <c r="E466" s="20"/>
      <c r="F466" s="20"/>
      <c r="G466" s="20"/>
      <c r="H466" s="20"/>
      <c r="I466" s="20"/>
      <c r="K466" s="20"/>
    </row>
    <row r="467" spans="1:11" outlineLevel="1" x14ac:dyDescent="0.25">
      <c r="A467" s="32"/>
      <c r="B467" s="33"/>
      <c r="C467" s="46"/>
      <c r="E467" s="20"/>
      <c r="F467" s="20"/>
      <c r="G467" s="20"/>
      <c r="H467" s="20"/>
      <c r="I467" s="20"/>
      <c r="K467" s="20"/>
    </row>
    <row r="468" spans="1:11" outlineLevel="1" x14ac:dyDescent="0.25">
      <c r="A468" s="32"/>
      <c r="B468" s="33"/>
      <c r="C468" s="46"/>
      <c r="E468" s="20"/>
      <c r="F468" s="20"/>
      <c r="G468" s="20"/>
      <c r="H468" s="20"/>
      <c r="I468" s="20"/>
      <c r="K468" s="20"/>
    </row>
    <row r="469" spans="1:11" outlineLevel="1" x14ac:dyDescent="0.25">
      <c r="A469" s="32"/>
      <c r="B469" s="33"/>
      <c r="C469" s="46"/>
      <c r="E469" s="20"/>
      <c r="F469" s="20"/>
      <c r="G469" s="20"/>
      <c r="H469" s="20"/>
      <c r="I469" s="20"/>
      <c r="K469" s="20"/>
    </row>
    <row r="470" spans="1:11" outlineLevel="1" x14ac:dyDescent="0.25">
      <c r="A470" s="32"/>
      <c r="B470" s="33"/>
      <c r="C470" s="46"/>
      <c r="E470" s="20"/>
      <c r="F470" s="20"/>
      <c r="G470" s="20"/>
      <c r="H470" s="20"/>
      <c r="I470" s="20"/>
      <c r="K470" s="20"/>
    </row>
    <row r="471" spans="1:11" outlineLevel="1" x14ac:dyDescent="0.25">
      <c r="A471" s="32"/>
      <c r="B471" s="33"/>
      <c r="C471" s="46"/>
      <c r="E471" s="20"/>
      <c r="F471" s="20"/>
      <c r="G471" s="20"/>
      <c r="H471" s="20"/>
      <c r="I471" s="20"/>
      <c r="K471" s="20"/>
    </row>
    <row r="472" spans="1:11" outlineLevel="1" x14ac:dyDescent="0.25">
      <c r="A472" s="32"/>
      <c r="B472" s="33"/>
      <c r="C472" s="46"/>
      <c r="E472" s="20"/>
      <c r="F472" s="20"/>
      <c r="G472" s="20"/>
      <c r="H472" s="20"/>
      <c r="I472" s="20"/>
      <c r="K472" s="20"/>
    </row>
    <row r="473" spans="1:11" outlineLevel="1" x14ac:dyDescent="0.25">
      <c r="A473" s="32"/>
      <c r="B473" s="33"/>
      <c r="C473" s="46"/>
      <c r="E473" s="20"/>
      <c r="F473" s="20"/>
      <c r="G473" s="20"/>
      <c r="H473" s="20"/>
      <c r="I473" s="20"/>
      <c r="K473" s="20"/>
    </row>
    <row r="474" spans="1:11" outlineLevel="1" x14ac:dyDescent="0.25">
      <c r="A474" s="32"/>
      <c r="B474" s="33"/>
      <c r="C474" s="46"/>
      <c r="E474" s="20"/>
      <c r="F474" s="20"/>
      <c r="G474" s="20"/>
      <c r="H474" s="20"/>
      <c r="I474" s="20"/>
      <c r="K474" s="20"/>
    </row>
    <row r="475" spans="1:11" outlineLevel="1" x14ac:dyDescent="0.25">
      <c r="A475" s="32"/>
      <c r="B475" s="33"/>
      <c r="C475" s="46"/>
      <c r="E475" s="20"/>
      <c r="F475" s="20"/>
      <c r="G475" s="20"/>
      <c r="H475" s="20"/>
      <c r="I475" s="20"/>
      <c r="K475" s="20"/>
    </row>
    <row r="476" spans="1:11" outlineLevel="1" x14ac:dyDescent="0.25">
      <c r="A476" s="32"/>
      <c r="B476" s="33"/>
      <c r="C476" s="46"/>
      <c r="E476" s="20"/>
      <c r="F476" s="20"/>
      <c r="G476" s="20"/>
      <c r="H476" s="20"/>
      <c r="I476" s="20"/>
      <c r="K476" s="20"/>
    </row>
    <row r="477" spans="1:11" outlineLevel="1" x14ac:dyDescent="0.25">
      <c r="A477" s="32"/>
      <c r="B477" s="33"/>
      <c r="C477" s="46"/>
      <c r="E477" s="20"/>
      <c r="F477" s="20"/>
      <c r="G477" s="20"/>
      <c r="H477" s="20"/>
      <c r="I477" s="20"/>
      <c r="K477" s="20"/>
    </row>
    <row r="478" spans="1:11" outlineLevel="1" x14ac:dyDescent="0.25">
      <c r="A478" s="32"/>
      <c r="B478" s="33"/>
      <c r="C478" s="46"/>
      <c r="E478" s="20"/>
      <c r="F478" s="20"/>
      <c r="G478" s="20"/>
      <c r="H478" s="20"/>
      <c r="I478" s="20"/>
      <c r="K478" s="20"/>
    </row>
    <row r="479" spans="1:11" outlineLevel="1" x14ac:dyDescent="0.25">
      <c r="A479" s="32"/>
      <c r="B479" s="33"/>
      <c r="C479" s="46"/>
      <c r="E479" s="20"/>
      <c r="F479" s="20"/>
      <c r="G479" s="20"/>
      <c r="H479" s="20"/>
      <c r="I479" s="20"/>
      <c r="K479" s="20"/>
    </row>
    <row r="480" spans="1:11" outlineLevel="1" x14ac:dyDescent="0.25">
      <c r="A480" s="32"/>
      <c r="B480" s="33"/>
      <c r="C480" s="46"/>
      <c r="E480" s="20"/>
      <c r="F480" s="20"/>
      <c r="G480" s="20"/>
      <c r="H480" s="20"/>
      <c r="I480" s="20"/>
      <c r="K480" s="20"/>
    </row>
    <row r="481" spans="1:11" outlineLevel="1" x14ac:dyDescent="0.25">
      <c r="A481" s="32"/>
      <c r="B481" s="33"/>
      <c r="C481" s="46"/>
      <c r="E481" s="20"/>
      <c r="F481" s="20"/>
      <c r="G481" s="20"/>
      <c r="H481" s="20"/>
      <c r="I481" s="20"/>
      <c r="K481" s="20"/>
    </row>
    <row r="482" spans="1:11" outlineLevel="1" x14ac:dyDescent="0.25">
      <c r="A482" s="32"/>
      <c r="B482" s="33"/>
      <c r="C482" s="46"/>
      <c r="E482" s="20"/>
      <c r="F482" s="20"/>
      <c r="G482" s="20"/>
      <c r="H482" s="20"/>
      <c r="I482" s="20"/>
      <c r="K482" s="20"/>
    </row>
    <row r="483" spans="1:11" outlineLevel="1" x14ac:dyDescent="0.25">
      <c r="A483" s="32"/>
      <c r="B483" s="33"/>
      <c r="C483" s="46"/>
      <c r="E483" s="20"/>
      <c r="F483" s="20"/>
      <c r="G483" s="20"/>
      <c r="H483" s="20"/>
      <c r="I483" s="20"/>
      <c r="K483" s="20"/>
    </row>
    <row r="484" spans="1:11" outlineLevel="1" x14ac:dyDescent="0.25">
      <c r="A484" s="32"/>
      <c r="B484" s="33"/>
      <c r="C484" s="46"/>
      <c r="E484" s="20"/>
      <c r="F484" s="20"/>
      <c r="G484" s="20"/>
      <c r="H484" s="20"/>
      <c r="I484" s="20"/>
      <c r="K484" s="20"/>
    </row>
    <row r="485" spans="1:11" outlineLevel="1" x14ac:dyDescent="0.25">
      <c r="A485" s="32"/>
      <c r="B485" s="33"/>
      <c r="C485" s="46"/>
      <c r="E485" s="20"/>
      <c r="F485" s="20"/>
      <c r="G485" s="20"/>
      <c r="H485" s="20"/>
      <c r="I485" s="20"/>
      <c r="K485" s="20"/>
    </row>
    <row r="486" spans="1:11" outlineLevel="1" x14ac:dyDescent="0.25">
      <c r="A486" s="32"/>
      <c r="B486" s="33"/>
      <c r="C486" s="46"/>
      <c r="E486" s="20"/>
      <c r="F486" s="20"/>
      <c r="G486" s="20"/>
      <c r="H486" s="20"/>
      <c r="I486" s="20"/>
      <c r="K486" s="20"/>
    </row>
    <row r="487" spans="1:11" outlineLevel="1" x14ac:dyDescent="0.25">
      <c r="A487" s="32"/>
      <c r="B487" s="33"/>
      <c r="C487" s="46"/>
      <c r="E487" s="20"/>
      <c r="F487" s="20"/>
      <c r="G487" s="20"/>
      <c r="H487" s="20"/>
      <c r="I487" s="20"/>
      <c r="K487" s="20"/>
    </row>
    <row r="488" spans="1:11" outlineLevel="1" x14ac:dyDescent="0.25">
      <c r="A488" s="32"/>
      <c r="B488" s="33"/>
      <c r="C488" s="46"/>
      <c r="E488" s="20"/>
      <c r="F488" s="20"/>
      <c r="G488" s="20"/>
      <c r="H488" s="20"/>
      <c r="I488" s="20"/>
      <c r="K488" s="20"/>
    </row>
    <row r="489" spans="1:11" outlineLevel="1" x14ac:dyDescent="0.25">
      <c r="A489" s="32"/>
      <c r="B489" s="33"/>
      <c r="C489" s="46"/>
      <c r="E489" s="20"/>
      <c r="F489" s="20"/>
      <c r="G489" s="20"/>
      <c r="H489" s="20"/>
      <c r="I489" s="20"/>
      <c r="K489" s="20"/>
    </row>
    <row r="490" spans="1:11" outlineLevel="1" x14ac:dyDescent="0.25">
      <c r="A490" s="32"/>
      <c r="B490" s="33"/>
      <c r="C490" s="46"/>
      <c r="E490" s="20"/>
      <c r="F490" s="20"/>
      <c r="G490" s="20"/>
      <c r="H490" s="20"/>
      <c r="I490" s="20"/>
      <c r="K490" s="20"/>
    </row>
    <row r="491" spans="1:11" outlineLevel="1" x14ac:dyDescent="0.25">
      <c r="A491" s="32"/>
      <c r="B491" s="33"/>
      <c r="C491" s="46"/>
      <c r="E491" s="20"/>
      <c r="F491" s="20"/>
      <c r="G491" s="20"/>
      <c r="H491" s="20"/>
      <c r="I491" s="20"/>
      <c r="K491" s="20"/>
    </row>
    <row r="492" spans="1:11" outlineLevel="1" x14ac:dyDescent="0.25">
      <c r="A492" s="32"/>
      <c r="B492" s="33"/>
      <c r="C492" s="46"/>
      <c r="E492" s="20"/>
      <c r="F492" s="20"/>
      <c r="G492" s="20"/>
      <c r="H492" s="20"/>
      <c r="I492" s="20"/>
      <c r="K492" s="20"/>
    </row>
    <row r="493" spans="1:11" outlineLevel="1" x14ac:dyDescent="0.25">
      <c r="A493" s="32"/>
      <c r="B493" s="33"/>
      <c r="C493" s="46"/>
      <c r="E493" s="20"/>
      <c r="F493" s="20"/>
      <c r="G493" s="20"/>
      <c r="H493" s="20"/>
      <c r="I493" s="20"/>
      <c r="K493" s="20"/>
    </row>
    <row r="494" spans="1:11" outlineLevel="1" x14ac:dyDescent="0.25">
      <c r="A494" s="32"/>
      <c r="B494" s="33"/>
      <c r="C494" s="46"/>
      <c r="E494" s="20"/>
      <c r="F494" s="20"/>
      <c r="G494" s="20"/>
      <c r="H494" s="20"/>
      <c r="I494" s="20"/>
      <c r="K494" s="20"/>
    </row>
    <row r="495" spans="1:11" outlineLevel="1" x14ac:dyDescent="0.25">
      <c r="A495" s="32"/>
      <c r="B495" s="33"/>
      <c r="C495" s="46"/>
      <c r="E495" s="20"/>
      <c r="F495" s="20"/>
      <c r="G495" s="20"/>
      <c r="H495" s="20"/>
      <c r="I495" s="20"/>
      <c r="K495" s="20"/>
    </row>
    <row r="496" spans="1:11" outlineLevel="1" x14ac:dyDescent="0.25">
      <c r="A496" s="32"/>
      <c r="B496" s="33"/>
      <c r="C496" s="46"/>
      <c r="E496" s="20"/>
      <c r="F496" s="20"/>
      <c r="G496" s="20"/>
      <c r="H496" s="20"/>
      <c r="I496" s="20"/>
      <c r="K496" s="20"/>
    </row>
    <row r="497" spans="1:11" outlineLevel="1" x14ac:dyDescent="0.25">
      <c r="A497" s="32"/>
      <c r="B497" s="33"/>
      <c r="C497" s="46"/>
      <c r="E497" s="20"/>
      <c r="F497" s="20"/>
      <c r="G497" s="20"/>
      <c r="H497" s="20"/>
      <c r="I497" s="20"/>
      <c r="K497" s="20"/>
    </row>
    <row r="498" spans="1:11" outlineLevel="1" x14ac:dyDescent="0.25">
      <c r="A498" s="32"/>
      <c r="B498" s="33"/>
      <c r="C498" s="46"/>
      <c r="E498" s="20"/>
      <c r="F498" s="20"/>
      <c r="G498" s="20"/>
      <c r="H498" s="20"/>
      <c r="I498" s="20"/>
      <c r="K498" s="20"/>
    </row>
    <row r="499" spans="1:11" outlineLevel="1" x14ac:dyDescent="0.25">
      <c r="A499" s="32"/>
      <c r="B499" s="33"/>
      <c r="C499" s="46"/>
      <c r="E499" s="20"/>
      <c r="F499" s="20"/>
      <c r="G499" s="20"/>
      <c r="H499" s="20"/>
      <c r="I499" s="20"/>
      <c r="K499" s="20"/>
    </row>
    <row r="500" spans="1:11" outlineLevel="1" x14ac:dyDescent="0.25">
      <c r="A500" s="32"/>
      <c r="B500" s="33"/>
      <c r="C500" s="46"/>
      <c r="E500" s="20"/>
      <c r="F500" s="20"/>
      <c r="G500" s="20"/>
      <c r="H500" s="20"/>
      <c r="I500" s="20"/>
      <c r="K500" s="20"/>
    </row>
    <row r="501" spans="1:11" outlineLevel="1" x14ac:dyDescent="0.25">
      <c r="A501" s="32"/>
      <c r="B501" s="33"/>
      <c r="C501" s="46"/>
      <c r="E501" s="20"/>
      <c r="F501" s="20"/>
      <c r="G501" s="20"/>
      <c r="H501" s="20"/>
      <c r="I501" s="20"/>
      <c r="K501" s="20"/>
    </row>
    <row r="502" spans="1:11" outlineLevel="1" x14ac:dyDescent="0.25">
      <c r="A502" s="32"/>
      <c r="B502" s="33"/>
      <c r="C502" s="46"/>
      <c r="E502" s="20"/>
      <c r="F502" s="20"/>
      <c r="G502" s="20"/>
      <c r="H502" s="20"/>
      <c r="I502" s="20"/>
      <c r="K502" s="20"/>
    </row>
    <row r="503" spans="1:11" outlineLevel="1" x14ac:dyDescent="0.25">
      <c r="A503" s="32"/>
      <c r="B503" s="33"/>
      <c r="C503" s="46"/>
      <c r="E503" s="20"/>
      <c r="F503" s="20"/>
      <c r="G503" s="20"/>
      <c r="H503" s="20"/>
      <c r="I503" s="20"/>
      <c r="K503" s="20"/>
    </row>
    <row r="504" spans="1:11" outlineLevel="1" x14ac:dyDescent="0.25">
      <c r="A504" s="32"/>
      <c r="B504" s="33"/>
      <c r="C504" s="46"/>
      <c r="E504" s="20"/>
      <c r="F504" s="20"/>
      <c r="G504" s="20"/>
      <c r="H504" s="20"/>
      <c r="I504" s="20"/>
      <c r="K504" s="20"/>
    </row>
    <row r="505" spans="1:11" outlineLevel="1" x14ac:dyDescent="0.25">
      <c r="A505" s="32"/>
      <c r="B505" s="33"/>
      <c r="C505" s="46"/>
      <c r="E505" s="20"/>
      <c r="F505" s="20"/>
      <c r="G505" s="20"/>
      <c r="H505" s="20"/>
      <c r="I505" s="20"/>
      <c r="K505" s="20"/>
    </row>
    <row r="506" spans="1:11" outlineLevel="1" x14ac:dyDescent="0.25">
      <c r="A506" s="32"/>
      <c r="B506" s="33"/>
      <c r="C506" s="46"/>
      <c r="E506" s="20"/>
      <c r="F506" s="20"/>
      <c r="G506" s="20"/>
      <c r="H506" s="20"/>
      <c r="I506" s="20"/>
      <c r="K506" s="20"/>
    </row>
    <row r="507" spans="1:11" outlineLevel="1" x14ac:dyDescent="0.25">
      <c r="A507" s="32"/>
      <c r="B507" s="33"/>
      <c r="C507" s="46"/>
      <c r="E507" s="20"/>
      <c r="F507" s="20"/>
      <c r="G507" s="20"/>
      <c r="H507" s="20"/>
      <c r="I507" s="20"/>
      <c r="K507" s="20"/>
    </row>
    <row r="508" spans="1:11" outlineLevel="1" x14ac:dyDescent="0.25">
      <c r="A508" s="32"/>
      <c r="B508" s="33"/>
      <c r="C508" s="46"/>
      <c r="E508" s="20"/>
      <c r="F508" s="20"/>
      <c r="G508" s="20"/>
      <c r="H508" s="20"/>
      <c r="I508" s="20"/>
      <c r="K508" s="20"/>
    </row>
    <row r="509" spans="1:11" outlineLevel="1" x14ac:dyDescent="0.25">
      <c r="A509" s="32"/>
      <c r="B509" s="33"/>
      <c r="C509" s="46"/>
      <c r="E509" s="20"/>
      <c r="F509" s="20"/>
      <c r="G509" s="20"/>
      <c r="H509" s="20"/>
      <c r="I509" s="20"/>
      <c r="K509" s="20"/>
    </row>
    <row r="510" spans="1:11" outlineLevel="1" x14ac:dyDescent="0.25">
      <c r="A510" s="32"/>
      <c r="B510" s="33"/>
      <c r="C510" s="46"/>
      <c r="E510" s="20"/>
      <c r="F510" s="20"/>
      <c r="G510" s="20"/>
      <c r="H510" s="20"/>
      <c r="I510" s="20"/>
      <c r="K510" s="20"/>
    </row>
    <row r="511" spans="1:11" outlineLevel="1" x14ac:dyDescent="0.25">
      <c r="A511" s="32"/>
      <c r="B511" s="33"/>
      <c r="C511" s="46"/>
      <c r="E511" s="20"/>
      <c r="F511" s="20"/>
      <c r="G511" s="20"/>
      <c r="H511" s="20"/>
      <c r="I511" s="20"/>
      <c r="K511" s="20"/>
    </row>
    <row r="512" spans="1:11" outlineLevel="1" x14ac:dyDescent="0.25">
      <c r="A512" s="32"/>
      <c r="B512" s="33"/>
      <c r="C512" s="46"/>
      <c r="E512" s="20"/>
      <c r="F512" s="20"/>
      <c r="G512" s="20"/>
      <c r="H512" s="20"/>
      <c r="I512" s="20"/>
      <c r="K512" s="20"/>
    </row>
    <row r="513" spans="1:11" outlineLevel="1" x14ac:dyDescent="0.25">
      <c r="A513" s="32"/>
      <c r="B513" s="33"/>
      <c r="C513" s="46"/>
      <c r="E513" s="20"/>
      <c r="F513" s="20"/>
      <c r="G513" s="20"/>
      <c r="H513" s="20"/>
      <c r="I513" s="20"/>
      <c r="K513" s="20"/>
    </row>
    <row r="514" spans="1:11" outlineLevel="1" x14ac:dyDescent="0.25">
      <c r="A514" s="32"/>
      <c r="B514" s="33"/>
      <c r="C514" s="46"/>
      <c r="E514" s="20"/>
      <c r="F514" s="20"/>
      <c r="G514" s="20"/>
      <c r="H514" s="20"/>
      <c r="I514" s="20"/>
      <c r="K514" s="20"/>
    </row>
    <row r="515" spans="1:11" outlineLevel="1" x14ac:dyDescent="0.25">
      <c r="A515" s="32"/>
      <c r="B515" s="33"/>
      <c r="C515" s="46"/>
      <c r="E515" s="20"/>
      <c r="F515" s="20"/>
      <c r="G515" s="20"/>
      <c r="H515" s="20"/>
      <c r="I515" s="20"/>
      <c r="K515" s="20"/>
    </row>
    <row r="516" spans="1:11" outlineLevel="1" x14ac:dyDescent="0.25">
      <c r="A516" s="32"/>
      <c r="B516" s="33"/>
      <c r="C516" s="46"/>
      <c r="E516" s="20"/>
      <c r="F516" s="20"/>
      <c r="G516" s="20"/>
      <c r="H516" s="20"/>
      <c r="I516" s="20"/>
      <c r="K516" s="20"/>
    </row>
    <row r="517" spans="1:11" outlineLevel="1" x14ac:dyDescent="0.25">
      <c r="A517" s="32"/>
      <c r="B517" s="33"/>
      <c r="C517" s="46"/>
      <c r="E517" s="20"/>
      <c r="F517" s="20"/>
      <c r="G517" s="20"/>
      <c r="H517" s="20"/>
      <c r="I517" s="20"/>
      <c r="K517" s="20"/>
    </row>
    <row r="518" spans="1:11" outlineLevel="1" x14ac:dyDescent="0.25">
      <c r="A518" s="32"/>
      <c r="B518" s="33"/>
      <c r="C518" s="46"/>
      <c r="E518" s="20"/>
      <c r="F518" s="20"/>
      <c r="G518" s="20"/>
      <c r="H518" s="20"/>
      <c r="I518" s="20"/>
      <c r="K518" s="20"/>
    </row>
    <row r="519" spans="1:11" outlineLevel="1" x14ac:dyDescent="0.25">
      <c r="A519" s="32"/>
      <c r="B519" s="33"/>
      <c r="C519" s="46"/>
      <c r="E519" s="20"/>
      <c r="F519" s="20"/>
      <c r="G519" s="20"/>
      <c r="H519" s="20"/>
      <c r="I519" s="20"/>
      <c r="K519" s="20"/>
    </row>
    <row r="520" spans="1:11" outlineLevel="1" x14ac:dyDescent="0.25">
      <c r="A520" s="32"/>
      <c r="B520" s="33"/>
      <c r="C520" s="46"/>
      <c r="E520" s="20"/>
      <c r="F520" s="20"/>
      <c r="G520" s="20"/>
      <c r="H520" s="20"/>
      <c r="I520" s="20"/>
      <c r="K520" s="20"/>
    </row>
    <row r="521" spans="1:11" outlineLevel="1" x14ac:dyDescent="0.25">
      <c r="A521" s="32"/>
      <c r="B521" s="33"/>
      <c r="C521" s="46"/>
      <c r="E521" s="20"/>
      <c r="F521" s="20"/>
      <c r="G521" s="20"/>
      <c r="H521" s="20"/>
      <c r="I521" s="20"/>
      <c r="K521" s="20"/>
    </row>
    <row r="522" spans="1:11" outlineLevel="1" x14ac:dyDescent="0.25">
      <c r="A522" s="32"/>
      <c r="B522" s="33"/>
      <c r="C522" s="46"/>
      <c r="E522" s="20"/>
      <c r="F522" s="20"/>
      <c r="G522" s="20"/>
      <c r="H522" s="20"/>
      <c r="I522" s="20"/>
      <c r="K522" s="20"/>
    </row>
    <row r="523" spans="1:11" outlineLevel="1" x14ac:dyDescent="0.25">
      <c r="A523" s="32"/>
      <c r="B523" s="33"/>
      <c r="C523" s="46"/>
      <c r="E523" s="20"/>
      <c r="F523" s="20"/>
      <c r="G523" s="20"/>
      <c r="H523" s="20"/>
      <c r="I523" s="20"/>
      <c r="K523" s="20"/>
    </row>
    <row r="524" spans="1:11" outlineLevel="1" x14ac:dyDescent="0.25">
      <c r="A524" s="32"/>
      <c r="B524" s="33"/>
      <c r="C524" s="46"/>
      <c r="E524" s="20"/>
      <c r="F524" s="20"/>
      <c r="G524" s="20"/>
      <c r="H524" s="20"/>
      <c r="I524" s="20"/>
      <c r="K524" s="20"/>
    </row>
    <row r="525" spans="1:11" outlineLevel="1" x14ac:dyDescent="0.25">
      <c r="A525" s="32"/>
      <c r="B525" s="33"/>
      <c r="C525" s="46"/>
      <c r="E525" s="20"/>
      <c r="F525" s="20"/>
      <c r="G525" s="20"/>
      <c r="H525" s="20"/>
      <c r="I525" s="20"/>
      <c r="K525" s="20"/>
    </row>
    <row r="526" spans="1:11" outlineLevel="1" x14ac:dyDescent="0.25">
      <c r="A526" s="32"/>
      <c r="B526" s="33"/>
      <c r="C526" s="46"/>
      <c r="E526" s="20"/>
      <c r="F526" s="20"/>
      <c r="G526" s="20"/>
      <c r="H526" s="20"/>
      <c r="I526" s="20"/>
      <c r="K526" s="20"/>
    </row>
    <row r="527" spans="1:11" outlineLevel="1" x14ac:dyDescent="0.25">
      <c r="A527" s="32"/>
      <c r="B527" s="33"/>
      <c r="C527" s="46"/>
      <c r="E527" s="20"/>
      <c r="F527" s="20"/>
      <c r="G527" s="20"/>
      <c r="H527" s="20"/>
      <c r="I527" s="20"/>
      <c r="K527" s="20"/>
    </row>
    <row r="528" spans="1:11" outlineLevel="1" x14ac:dyDescent="0.25">
      <c r="A528" s="32"/>
      <c r="B528" s="33"/>
      <c r="C528" s="46"/>
      <c r="E528" s="20"/>
      <c r="F528" s="20"/>
      <c r="G528" s="20"/>
      <c r="H528" s="20"/>
      <c r="I528" s="20"/>
      <c r="K528" s="20"/>
    </row>
    <row r="529" spans="1:11" outlineLevel="1" x14ac:dyDescent="0.25">
      <c r="A529" s="32"/>
      <c r="B529" s="33"/>
      <c r="C529" s="46"/>
      <c r="E529" s="20"/>
      <c r="F529" s="20"/>
      <c r="G529" s="20"/>
      <c r="H529" s="20"/>
      <c r="I529" s="20"/>
      <c r="K529" s="20"/>
    </row>
    <row r="530" spans="1:11" outlineLevel="1" x14ac:dyDescent="0.25">
      <c r="A530" s="32"/>
      <c r="B530" s="33"/>
      <c r="C530" s="46"/>
      <c r="E530" s="20"/>
      <c r="F530" s="20"/>
      <c r="G530" s="20"/>
      <c r="H530" s="20"/>
      <c r="I530" s="20"/>
      <c r="K530" s="20"/>
    </row>
    <row r="531" spans="1:11" outlineLevel="1" x14ac:dyDescent="0.25">
      <c r="A531" s="32"/>
      <c r="B531" s="33"/>
      <c r="C531" s="46"/>
      <c r="E531" s="20"/>
      <c r="F531" s="20"/>
      <c r="G531" s="20"/>
      <c r="H531" s="20"/>
      <c r="I531" s="20"/>
      <c r="K531" s="20"/>
    </row>
    <row r="532" spans="1:11" outlineLevel="1" x14ac:dyDescent="0.25">
      <c r="A532" s="32"/>
      <c r="B532" s="33"/>
      <c r="C532" s="46"/>
      <c r="E532" s="20"/>
      <c r="F532" s="20"/>
      <c r="G532" s="20"/>
      <c r="H532" s="20"/>
      <c r="I532" s="20"/>
      <c r="K532" s="20"/>
    </row>
    <row r="533" spans="1:11" outlineLevel="1" x14ac:dyDescent="0.25">
      <c r="A533" s="32"/>
      <c r="B533" s="33"/>
      <c r="C533" s="46"/>
      <c r="E533" s="20"/>
      <c r="F533" s="20"/>
      <c r="G533" s="20"/>
      <c r="H533" s="20"/>
      <c r="I533" s="20"/>
      <c r="K533" s="20"/>
    </row>
    <row r="534" spans="1:11" outlineLevel="1" x14ac:dyDescent="0.25">
      <c r="A534" s="32"/>
      <c r="B534" s="33"/>
      <c r="C534" s="46"/>
      <c r="E534" s="20"/>
      <c r="F534" s="20"/>
      <c r="G534" s="20"/>
      <c r="H534" s="20"/>
      <c r="I534" s="20"/>
      <c r="K534" s="20"/>
    </row>
    <row r="535" spans="1:11" outlineLevel="1" x14ac:dyDescent="0.25">
      <c r="A535" s="32"/>
      <c r="B535" s="33"/>
      <c r="C535" s="46"/>
      <c r="E535" s="20"/>
      <c r="F535" s="20"/>
      <c r="G535" s="20"/>
      <c r="H535" s="20"/>
      <c r="I535" s="20"/>
      <c r="K535" s="20"/>
    </row>
    <row r="536" spans="1:11" outlineLevel="1" x14ac:dyDescent="0.25">
      <c r="A536" s="32"/>
      <c r="B536" s="33"/>
      <c r="C536" s="46"/>
      <c r="E536" s="20"/>
      <c r="F536" s="20"/>
      <c r="G536" s="20"/>
      <c r="H536" s="20"/>
      <c r="I536" s="20"/>
      <c r="K536" s="20"/>
    </row>
    <row r="537" spans="1:11" outlineLevel="1" x14ac:dyDescent="0.25">
      <c r="A537" s="32"/>
      <c r="B537" s="33"/>
      <c r="C537" s="46"/>
      <c r="E537" s="20"/>
      <c r="F537" s="20"/>
      <c r="G537" s="20"/>
      <c r="H537" s="20"/>
      <c r="I537" s="20"/>
      <c r="K537" s="20"/>
    </row>
    <row r="538" spans="1:11" outlineLevel="1" x14ac:dyDescent="0.25">
      <c r="A538" s="32"/>
      <c r="B538" s="33"/>
      <c r="C538" s="46"/>
      <c r="E538" s="20"/>
      <c r="F538" s="20"/>
      <c r="G538" s="20"/>
      <c r="H538" s="20"/>
      <c r="I538" s="20"/>
      <c r="K538" s="20"/>
    </row>
    <row r="539" spans="1:11" outlineLevel="1" x14ac:dyDescent="0.25">
      <c r="A539" s="32"/>
      <c r="B539" s="33"/>
      <c r="C539" s="46"/>
      <c r="E539" s="20"/>
      <c r="F539" s="20"/>
      <c r="G539" s="20"/>
      <c r="H539" s="20"/>
      <c r="I539" s="20"/>
      <c r="K539" s="20"/>
    </row>
    <row r="540" spans="1:11" outlineLevel="1" x14ac:dyDescent="0.25">
      <c r="A540" s="32"/>
      <c r="B540" s="33"/>
      <c r="C540" s="46"/>
      <c r="E540" s="20"/>
      <c r="F540" s="20"/>
      <c r="G540" s="20"/>
      <c r="H540" s="20"/>
      <c r="I540" s="20"/>
      <c r="K540" s="20"/>
    </row>
    <row r="541" spans="1:11" outlineLevel="1" x14ac:dyDescent="0.25">
      <c r="A541" s="32"/>
      <c r="B541" s="33"/>
      <c r="C541" s="46"/>
      <c r="E541" s="20"/>
      <c r="F541" s="20"/>
      <c r="G541" s="20"/>
      <c r="H541" s="20"/>
      <c r="I541" s="20"/>
      <c r="K541" s="20"/>
    </row>
    <row r="542" spans="1:11" outlineLevel="1" x14ac:dyDescent="0.25">
      <c r="A542" s="32"/>
      <c r="B542" s="33"/>
      <c r="C542" s="46"/>
      <c r="E542" s="20"/>
      <c r="F542" s="20"/>
      <c r="G542" s="20"/>
      <c r="H542" s="20"/>
      <c r="I542" s="20"/>
      <c r="K542" s="20"/>
    </row>
    <row r="543" spans="1:11" outlineLevel="1" x14ac:dyDescent="0.25">
      <c r="A543" s="32"/>
      <c r="B543" s="33"/>
      <c r="C543" s="46"/>
      <c r="E543" s="20"/>
      <c r="F543" s="20"/>
      <c r="G543" s="20"/>
      <c r="H543" s="20"/>
      <c r="I543" s="20"/>
      <c r="K543" s="20"/>
    </row>
    <row r="544" spans="1:11" outlineLevel="1" x14ac:dyDescent="0.25">
      <c r="A544" s="32"/>
      <c r="B544" s="33"/>
      <c r="C544" s="46"/>
      <c r="E544" s="20"/>
      <c r="F544" s="20"/>
      <c r="G544" s="20"/>
      <c r="H544" s="20"/>
      <c r="I544" s="20"/>
      <c r="K544" s="20"/>
    </row>
    <row r="545" spans="1:11" outlineLevel="1" x14ac:dyDescent="0.25">
      <c r="A545" s="32"/>
      <c r="B545" s="33"/>
      <c r="C545" s="46"/>
      <c r="E545" s="20"/>
      <c r="F545" s="20"/>
      <c r="G545" s="20"/>
      <c r="H545" s="20"/>
      <c r="I545" s="20"/>
      <c r="K545" s="20"/>
    </row>
    <row r="546" spans="1:11" outlineLevel="1" x14ac:dyDescent="0.25">
      <c r="A546" s="32"/>
      <c r="B546" s="33"/>
      <c r="C546" s="46"/>
      <c r="E546" s="20"/>
      <c r="F546" s="20"/>
      <c r="G546" s="20"/>
      <c r="H546" s="20"/>
      <c r="I546" s="20"/>
      <c r="K546" s="20"/>
    </row>
    <row r="547" spans="1:11" outlineLevel="1" x14ac:dyDescent="0.25">
      <c r="A547" s="32"/>
      <c r="B547" s="33"/>
      <c r="C547" s="46"/>
      <c r="E547" s="20"/>
      <c r="F547" s="20"/>
      <c r="G547" s="20"/>
      <c r="H547" s="20"/>
      <c r="I547" s="20"/>
      <c r="K547" s="20"/>
    </row>
    <row r="548" spans="1:11" outlineLevel="1" x14ac:dyDescent="0.25">
      <c r="A548" s="32"/>
      <c r="B548" s="33"/>
      <c r="C548" s="46"/>
      <c r="E548" s="20"/>
      <c r="F548" s="20"/>
      <c r="G548" s="20"/>
      <c r="H548" s="20"/>
      <c r="I548" s="20"/>
      <c r="K548" s="20"/>
    </row>
    <row r="549" spans="1:11" outlineLevel="1" x14ac:dyDescent="0.25">
      <c r="A549" s="32"/>
      <c r="B549" s="33"/>
      <c r="C549" s="46"/>
      <c r="E549" s="20"/>
      <c r="F549" s="20"/>
      <c r="G549" s="20"/>
      <c r="H549" s="20"/>
      <c r="I549" s="20"/>
      <c r="K549" s="20"/>
    </row>
    <row r="550" spans="1:11" outlineLevel="1" x14ac:dyDescent="0.25">
      <c r="A550" s="32"/>
      <c r="B550" s="33"/>
      <c r="C550" s="46"/>
      <c r="E550" s="20"/>
      <c r="F550" s="20"/>
      <c r="G550" s="20"/>
      <c r="H550" s="20"/>
      <c r="I550" s="20"/>
      <c r="K550" s="20"/>
    </row>
    <row r="551" spans="1:11" outlineLevel="1" x14ac:dyDescent="0.25">
      <c r="A551" s="32"/>
      <c r="B551" s="33"/>
      <c r="C551" s="46"/>
      <c r="E551" s="20"/>
      <c r="F551" s="20"/>
      <c r="G551" s="20"/>
      <c r="H551" s="20"/>
      <c r="I551" s="20"/>
      <c r="K551" s="20"/>
    </row>
    <row r="552" spans="1:11" outlineLevel="1" x14ac:dyDescent="0.25">
      <c r="A552" s="32"/>
      <c r="B552" s="33"/>
      <c r="C552" s="46"/>
      <c r="E552" s="20"/>
      <c r="F552" s="20"/>
      <c r="G552" s="20"/>
      <c r="H552" s="20"/>
      <c r="I552" s="20"/>
      <c r="K552" s="20"/>
    </row>
    <row r="553" spans="1:11" outlineLevel="1" x14ac:dyDescent="0.25">
      <c r="A553" s="32"/>
      <c r="B553" s="33"/>
      <c r="C553" s="46"/>
      <c r="E553" s="20"/>
      <c r="F553" s="20"/>
      <c r="G553" s="20"/>
      <c r="H553" s="20"/>
      <c r="I553" s="20"/>
      <c r="K553" s="20"/>
    </row>
    <row r="554" spans="1:11" outlineLevel="1" x14ac:dyDescent="0.25">
      <c r="A554" s="32"/>
      <c r="B554" s="33"/>
      <c r="C554" s="46"/>
      <c r="E554" s="20"/>
      <c r="F554" s="20"/>
      <c r="G554" s="20"/>
      <c r="H554" s="20"/>
      <c r="I554" s="20"/>
      <c r="K554" s="20"/>
    </row>
    <row r="555" spans="1:11" outlineLevel="1" x14ac:dyDescent="0.25">
      <c r="A555" s="32"/>
      <c r="B555" s="33"/>
      <c r="C555" s="46"/>
      <c r="E555" s="20"/>
      <c r="F555" s="20"/>
      <c r="G555" s="20"/>
      <c r="H555" s="20"/>
      <c r="I555" s="20"/>
      <c r="K555" s="20"/>
    </row>
    <row r="556" spans="1:11" outlineLevel="1" x14ac:dyDescent="0.25">
      <c r="A556" s="32"/>
      <c r="B556" s="33"/>
      <c r="C556" s="46"/>
      <c r="E556" s="20"/>
      <c r="F556" s="20"/>
      <c r="G556" s="20"/>
      <c r="H556" s="20"/>
      <c r="I556" s="20"/>
      <c r="K556" s="20"/>
    </row>
    <row r="557" spans="1:11" outlineLevel="1" x14ac:dyDescent="0.25">
      <c r="A557" s="32"/>
      <c r="B557" s="33"/>
      <c r="C557" s="46"/>
      <c r="E557" s="20"/>
      <c r="F557" s="20"/>
      <c r="G557" s="20"/>
      <c r="H557" s="20"/>
      <c r="I557" s="20"/>
      <c r="K557" s="20"/>
    </row>
    <row r="558" spans="1:11" outlineLevel="1" x14ac:dyDescent="0.25">
      <c r="A558" s="32"/>
      <c r="B558" s="33"/>
      <c r="C558" s="46"/>
      <c r="E558" s="20"/>
      <c r="F558" s="20"/>
      <c r="G558" s="20"/>
      <c r="H558" s="20"/>
      <c r="I558" s="20"/>
      <c r="K558" s="20"/>
    </row>
    <row r="559" spans="1:11" outlineLevel="1" x14ac:dyDescent="0.25">
      <c r="A559" s="32"/>
      <c r="B559" s="33"/>
      <c r="C559" s="46"/>
      <c r="E559" s="20"/>
      <c r="F559" s="20"/>
      <c r="G559" s="20"/>
      <c r="H559" s="20"/>
      <c r="I559" s="20"/>
      <c r="K559" s="20"/>
    </row>
    <row r="560" spans="1:11" outlineLevel="1" x14ac:dyDescent="0.25">
      <c r="A560" s="32"/>
      <c r="B560" s="33"/>
      <c r="C560" s="46"/>
      <c r="E560" s="20"/>
      <c r="F560" s="20"/>
      <c r="G560" s="20"/>
      <c r="H560" s="20"/>
      <c r="I560" s="20"/>
      <c r="K560" s="20"/>
    </row>
    <row r="561" spans="1:11" outlineLevel="1" x14ac:dyDescent="0.25">
      <c r="A561" s="32"/>
      <c r="B561" s="33"/>
      <c r="C561" s="46"/>
      <c r="E561" s="20"/>
      <c r="F561" s="20"/>
      <c r="G561" s="20"/>
      <c r="H561" s="20"/>
      <c r="I561" s="20"/>
      <c r="K561" s="20"/>
    </row>
    <row r="562" spans="1:11" outlineLevel="1" x14ac:dyDescent="0.25">
      <c r="A562" s="32"/>
      <c r="B562" s="33"/>
      <c r="C562" s="46"/>
      <c r="E562" s="20"/>
      <c r="F562" s="20"/>
      <c r="G562" s="20"/>
      <c r="H562" s="20"/>
      <c r="I562" s="20"/>
      <c r="K562" s="20"/>
    </row>
    <row r="563" spans="1:11" outlineLevel="1" x14ac:dyDescent="0.25">
      <c r="A563" s="32"/>
      <c r="B563" s="33"/>
      <c r="C563" s="46"/>
      <c r="E563" s="20"/>
      <c r="F563" s="20"/>
      <c r="G563" s="20"/>
      <c r="H563" s="20"/>
      <c r="I563" s="20"/>
      <c r="K563" s="20"/>
    </row>
    <row r="564" spans="1:11" outlineLevel="1" x14ac:dyDescent="0.25">
      <c r="A564" s="32"/>
      <c r="B564" s="33"/>
      <c r="C564" s="46"/>
      <c r="E564" s="20"/>
      <c r="F564" s="20"/>
      <c r="G564" s="20"/>
      <c r="H564" s="20"/>
      <c r="I564" s="20"/>
      <c r="K564" s="20"/>
    </row>
    <row r="565" spans="1:11" outlineLevel="1" x14ac:dyDescent="0.25">
      <c r="A565" s="32"/>
      <c r="B565" s="33"/>
      <c r="C565" s="46"/>
      <c r="E565" s="20"/>
      <c r="F565" s="20"/>
      <c r="G565" s="20"/>
      <c r="H565" s="20"/>
      <c r="I565" s="20"/>
      <c r="K565" s="20"/>
    </row>
    <row r="566" spans="1:11" outlineLevel="1" x14ac:dyDescent="0.25">
      <c r="A566" s="32"/>
      <c r="B566" s="33"/>
      <c r="C566" s="46"/>
      <c r="E566" s="20"/>
      <c r="F566" s="20"/>
      <c r="G566" s="20"/>
      <c r="H566" s="20"/>
      <c r="I566" s="20"/>
      <c r="K566" s="20"/>
    </row>
    <row r="567" spans="1:11" outlineLevel="1" x14ac:dyDescent="0.25">
      <c r="A567" s="32"/>
      <c r="B567" s="33"/>
      <c r="C567" s="46"/>
      <c r="E567" s="20"/>
      <c r="F567" s="20"/>
      <c r="G567" s="20"/>
      <c r="H567" s="20"/>
      <c r="I567" s="20"/>
      <c r="K567" s="20"/>
    </row>
    <row r="568" spans="1:11" outlineLevel="1" x14ac:dyDescent="0.25">
      <c r="A568" s="32"/>
      <c r="B568" s="33"/>
      <c r="C568" s="46"/>
      <c r="E568" s="20"/>
      <c r="F568" s="20"/>
      <c r="G568" s="20"/>
      <c r="H568" s="20"/>
      <c r="I568" s="20"/>
      <c r="K568" s="20"/>
    </row>
    <row r="569" spans="1:11" outlineLevel="1" x14ac:dyDescent="0.25">
      <c r="A569" s="32"/>
      <c r="B569" s="33"/>
      <c r="C569" s="46"/>
      <c r="E569" s="20"/>
      <c r="F569" s="20"/>
      <c r="G569" s="20"/>
      <c r="H569" s="20"/>
      <c r="I569" s="20"/>
      <c r="K569" s="20"/>
    </row>
    <row r="570" spans="1:11" outlineLevel="1" x14ac:dyDescent="0.25">
      <c r="A570" s="32"/>
      <c r="B570" s="33"/>
      <c r="C570" s="46"/>
      <c r="E570" s="20"/>
      <c r="F570" s="20"/>
      <c r="G570" s="20"/>
      <c r="H570" s="20"/>
      <c r="I570" s="20"/>
      <c r="K570" s="20"/>
    </row>
    <row r="571" spans="1:11" outlineLevel="1" x14ac:dyDescent="0.25">
      <c r="A571" s="32"/>
      <c r="B571" s="33"/>
      <c r="C571" s="46"/>
      <c r="E571" s="20"/>
      <c r="F571" s="20"/>
      <c r="G571" s="20"/>
      <c r="H571" s="20"/>
      <c r="I571" s="20"/>
      <c r="K571" s="20"/>
    </row>
    <row r="572" spans="1:11" outlineLevel="1" x14ac:dyDescent="0.25">
      <c r="A572" s="32"/>
      <c r="B572" s="33"/>
      <c r="C572" s="46"/>
      <c r="E572" s="20"/>
      <c r="F572" s="20"/>
      <c r="G572" s="20"/>
      <c r="H572" s="20"/>
      <c r="I572" s="20"/>
      <c r="K572" s="20"/>
    </row>
    <row r="573" spans="1:11" outlineLevel="1" x14ac:dyDescent="0.25">
      <c r="A573" s="32"/>
      <c r="B573" s="33"/>
      <c r="C573" s="46"/>
      <c r="E573" s="20"/>
      <c r="F573" s="20"/>
      <c r="G573" s="20"/>
      <c r="H573" s="20"/>
      <c r="I573" s="20"/>
      <c r="K573" s="20"/>
    </row>
    <row r="574" spans="1:11" outlineLevel="1" x14ac:dyDescent="0.25">
      <c r="A574" s="32"/>
      <c r="B574" s="33"/>
      <c r="C574" s="46"/>
      <c r="E574" s="20"/>
      <c r="F574" s="20"/>
      <c r="G574" s="20"/>
      <c r="H574" s="20"/>
      <c r="I574" s="20"/>
      <c r="K574" s="20"/>
    </row>
    <row r="575" spans="1:11" outlineLevel="1" x14ac:dyDescent="0.25">
      <c r="A575" s="32"/>
      <c r="B575" s="33"/>
      <c r="C575" s="46"/>
      <c r="E575" s="20"/>
      <c r="F575" s="20"/>
      <c r="G575" s="20"/>
      <c r="H575" s="20"/>
      <c r="I575" s="20"/>
      <c r="K575" s="20"/>
    </row>
    <row r="576" spans="1:11" outlineLevel="1" x14ac:dyDescent="0.25">
      <c r="A576" s="32"/>
      <c r="B576" s="33"/>
      <c r="C576" s="46"/>
      <c r="E576" s="20"/>
      <c r="F576" s="20"/>
      <c r="G576" s="20"/>
      <c r="H576" s="20"/>
      <c r="I576" s="20"/>
      <c r="K576" s="20"/>
    </row>
    <row r="577" spans="1:11" outlineLevel="1" x14ac:dyDescent="0.25">
      <c r="A577" s="32"/>
      <c r="B577" s="33"/>
      <c r="C577" s="46"/>
      <c r="E577" s="20"/>
      <c r="F577" s="20"/>
      <c r="G577" s="20"/>
      <c r="H577" s="20"/>
      <c r="I577" s="20"/>
      <c r="K577" s="20"/>
    </row>
    <row r="578" spans="1:11" outlineLevel="1" x14ac:dyDescent="0.25">
      <c r="A578" s="32"/>
      <c r="B578" s="33"/>
      <c r="C578" s="46"/>
      <c r="E578" s="20"/>
      <c r="F578" s="20"/>
      <c r="G578" s="20"/>
      <c r="H578" s="20"/>
      <c r="I578" s="20"/>
      <c r="K578" s="20"/>
    </row>
    <row r="579" spans="1:11" outlineLevel="1" x14ac:dyDescent="0.25">
      <c r="A579" s="32"/>
      <c r="B579" s="33"/>
      <c r="C579" s="46"/>
      <c r="E579" s="20"/>
      <c r="F579" s="20"/>
      <c r="G579" s="20"/>
      <c r="H579" s="20"/>
      <c r="I579" s="20"/>
      <c r="K579" s="20"/>
    </row>
    <row r="580" spans="1:11" outlineLevel="1" x14ac:dyDescent="0.25">
      <c r="A580" s="32"/>
      <c r="B580" s="33"/>
      <c r="C580" s="46"/>
      <c r="E580" s="20"/>
      <c r="F580" s="20"/>
      <c r="G580" s="20"/>
      <c r="H580" s="20"/>
      <c r="I580" s="20"/>
      <c r="K580" s="20"/>
    </row>
    <row r="581" spans="1:11" outlineLevel="1" x14ac:dyDescent="0.25">
      <c r="A581" s="32"/>
      <c r="B581" s="33"/>
      <c r="C581" s="46"/>
      <c r="E581" s="20"/>
      <c r="F581" s="20"/>
      <c r="G581" s="20"/>
      <c r="H581" s="20"/>
      <c r="I581" s="20"/>
      <c r="K581" s="20"/>
    </row>
    <row r="582" spans="1:11" outlineLevel="1" x14ac:dyDescent="0.25">
      <c r="A582" s="32"/>
      <c r="B582" s="33"/>
      <c r="C582" s="46"/>
      <c r="E582" s="20"/>
      <c r="F582" s="20"/>
      <c r="G582" s="20"/>
      <c r="H582" s="20"/>
      <c r="I582" s="20"/>
      <c r="K582" s="20"/>
    </row>
    <row r="583" spans="1:11" outlineLevel="1" x14ac:dyDescent="0.25">
      <c r="A583" s="32"/>
      <c r="B583" s="33"/>
      <c r="C583" s="46"/>
      <c r="E583" s="20"/>
      <c r="F583" s="20"/>
      <c r="G583" s="20"/>
      <c r="H583" s="20"/>
      <c r="I583" s="20"/>
      <c r="K583" s="20"/>
    </row>
    <row r="584" spans="1:11" outlineLevel="1" x14ac:dyDescent="0.25">
      <c r="A584" s="32"/>
      <c r="B584" s="33"/>
      <c r="C584" s="46"/>
      <c r="E584" s="20"/>
      <c r="F584" s="20"/>
      <c r="G584" s="20"/>
      <c r="H584" s="20"/>
      <c r="I584" s="20"/>
      <c r="K584" s="20"/>
    </row>
    <row r="585" spans="1:11" outlineLevel="1" x14ac:dyDescent="0.25">
      <c r="A585" s="32"/>
      <c r="B585" s="33"/>
      <c r="C585" s="46"/>
      <c r="E585" s="20"/>
      <c r="F585" s="20"/>
      <c r="G585" s="20"/>
      <c r="H585" s="20"/>
      <c r="I585" s="20"/>
      <c r="K585" s="20"/>
    </row>
    <row r="586" spans="1:11" outlineLevel="1" x14ac:dyDescent="0.25">
      <c r="A586" s="32"/>
      <c r="B586" s="33"/>
      <c r="C586" s="46"/>
      <c r="E586" s="20"/>
      <c r="F586" s="20"/>
      <c r="G586" s="20"/>
      <c r="H586" s="20"/>
      <c r="I586" s="20"/>
      <c r="K586" s="20"/>
    </row>
    <row r="587" spans="1:11" outlineLevel="1" x14ac:dyDescent="0.25">
      <c r="A587" s="32"/>
      <c r="B587" s="33"/>
      <c r="C587" s="46"/>
      <c r="E587" s="20"/>
      <c r="F587" s="20"/>
      <c r="G587" s="20"/>
      <c r="H587" s="20"/>
      <c r="I587" s="20"/>
      <c r="K587" s="20"/>
    </row>
    <row r="588" spans="1:11" outlineLevel="1" x14ac:dyDescent="0.25">
      <c r="A588" s="32"/>
      <c r="B588" s="33"/>
      <c r="C588" s="46"/>
      <c r="E588" s="20"/>
      <c r="F588" s="20"/>
      <c r="G588" s="20"/>
      <c r="H588" s="20"/>
      <c r="I588" s="20"/>
      <c r="K588" s="20"/>
    </row>
    <row r="589" spans="1:11" outlineLevel="1" x14ac:dyDescent="0.25">
      <c r="A589" s="32"/>
      <c r="B589" s="33"/>
      <c r="C589" s="46"/>
      <c r="E589" s="20"/>
      <c r="F589" s="20"/>
      <c r="G589" s="20"/>
      <c r="H589" s="20"/>
      <c r="I589" s="20"/>
      <c r="K589" s="20"/>
    </row>
    <row r="590" spans="1:11" outlineLevel="1" x14ac:dyDescent="0.25">
      <c r="A590" s="32"/>
      <c r="B590" s="33"/>
      <c r="C590" s="46"/>
      <c r="E590" s="20"/>
      <c r="F590" s="20"/>
      <c r="G590" s="20"/>
      <c r="H590" s="20"/>
      <c r="I590" s="20"/>
      <c r="K590" s="20"/>
    </row>
    <row r="591" spans="1:11" outlineLevel="1" x14ac:dyDescent="0.25">
      <c r="A591" s="32"/>
      <c r="B591" s="33"/>
      <c r="C591" s="46"/>
      <c r="E591" s="20"/>
      <c r="F591" s="20"/>
      <c r="G591" s="20"/>
      <c r="H591" s="20"/>
      <c r="I591" s="20"/>
      <c r="K591" s="20"/>
    </row>
    <row r="592" spans="1:11" outlineLevel="1" x14ac:dyDescent="0.25">
      <c r="A592" s="32"/>
      <c r="B592" s="33"/>
      <c r="C592" s="46"/>
      <c r="E592" s="20"/>
      <c r="F592" s="20"/>
      <c r="G592" s="20"/>
      <c r="H592" s="20"/>
      <c r="I592" s="20"/>
      <c r="K592" s="20"/>
    </row>
    <row r="593" spans="1:11" outlineLevel="1" x14ac:dyDescent="0.25">
      <c r="A593" s="32"/>
      <c r="B593" s="33"/>
      <c r="C593" s="46"/>
      <c r="E593" s="20"/>
      <c r="F593" s="20"/>
      <c r="G593" s="20"/>
      <c r="H593" s="20"/>
      <c r="I593" s="20"/>
      <c r="K593" s="20"/>
    </row>
    <row r="594" spans="1:11" outlineLevel="1" x14ac:dyDescent="0.25">
      <c r="A594" s="32"/>
      <c r="B594" s="33"/>
      <c r="C594" s="46"/>
      <c r="E594" s="20"/>
      <c r="F594" s="20"/>
      <c r="G594" s="20"/>
      <c r="H594" s="20"/>
      <c r="I594" s="20"/>
      <c r="K594" s="20"/>
    </row>
    <row r="595" spans="1:11" outlineLevel="1" x14ac:dyDescent="0.25">
      <c r="A595" s="32"/>
      <c r="B595" s="33"/>
      <c r="C595" s="46"/>
      <c r="E595" s="20"/>
      <c r="F595" s="20"/>
      <c r="G595" s="20"/>
      <c r="H595" s="20"/>
      <c r="I595" s="20"/>
      <c r="K595" s="20"/>
    </row>
    <row r="596" spans="1:11" outlineLevel="1" x14ac:dyDescent="0.25">
      <c r="A596" s="32"/>
      <c r="B596" s="33"/>
      <c r="C596" s="46"/>
      <c r="E596" s="20"/>
      <c r="F596" s="20"/>
      <c r="G596" s="20"/>
      <c r="H596" s="20"/>
      <c r="I596" s="20"/>
      <c r="K596" s="20"/>
    </row>
    <row r="597" spans="1:11" outlineLevel="1" x14ac:dyDescent="0.25">
      <c r="A597" s="32"/>
      <c r="B597" s="33"/>
      <c r="C597" s="46"/>
      <c r="E597" s="20"/>
      <c r="F597" s="20"/>
      <c r="G597" s="20"/>
      <c r="H597" s="20"/>
      <c r="I597" s="20"/>
      <c r="K597" s="20"/>
    </row>
    <row r="598" spans="1:11" outlineLevel="1" x14ac:dyDescent="0.25">
      <c r="A598" s="32"/>
      <c r="B598" s="33"/>
      <c r="C598" s="46"/>
      <c r="E598" s="20"/>
      <c r="F598" s="20"/>
      <c r="G598" s="20"/>
      <c r="H598" s="20"/>
      <c r="I598" s="20"/>
      <c r="K598" s="20"/>
    </row>
    <row r="599" spans="1:11" outlineLevel="1" x14ac:dyDescent="0.25">
      <c r="A599" s="32"/>
      <c r="B599" s="33"/>
      <c r="C599" s="46"/>
      <c r="E599" s="20"/>
      <c r="F599" s="20"/>
      <c r="G599" s="20"/>
      <c r="H599" s="20"/>
      <c r="I599" s="20"/>
      <c r="K599" s="20"/>
    </row>
    <row r="600" spans="1:11" outlineLevel="1" x14ac:dyDescent="0.25">
      <c r="A600" s="32"/>
      <c r="B600" s="33"/>
      <c r="C600" s="46"/>
      <c r="E600" s="20"/>
      <c r="F600" s="20"/>
      <c r="G600" s="20"/>
      <c r="H600" s="20"/>
      <c r="I600" s="20"/>
      <c r="K600" s="20"/>
    </row>
    <row r="601" spans="1:11" outlineLevel="1" x14ac:dyDescent="0.25">
      <c r="A601" s="32"/>
      <c r="B601" s="33"/>
      <c r="C601" s="46"/>
      <c r="E601" s="20"/>
      <c r="F601" s="20"/>
      <c r="G601" s="20"/>
      <c r="H601" s="20"/>
      <c r="I601" s="20"/>
      <c r="K601" s="20"/>
    </row>
    <row r="602" spans="1:11" outlineLevel="1" x14ac:dyDescent="0.25">
      <c r="A602" s="32"/>
      <c r="B602" s="33"/>
      <c r="C602" s="46"/>
      <c r="E602" s="20"/>
      <c r="F602" s="20"/>
      <c r="G602" s="20"/>
      <c r="H602" s="20"/>
      <c r="I602" s="20"/>
      <c r="K602" s="20"/>
    </row>
    <row r="603" spans="1:11" outlineLevel="1" x14ac:dyDescent="0.25">
      <c r="A603" s="32"/>
      <c r="B603" s="33"/>
      <c r="C603" s="46"/>
      <c r="E603" s="20"/>
      <c r="F603" s="20"/>
      <c r="G603" s="20"/>
      <c r="H603" s="20"/>
      <c r="I603" s="20"/>
      <c r="K603" s="20"/>
    </row>
    <row r="604" spans="1:11" outlineLevel="1" x14ac:dyDescent="0.25">
      <c r="A604" s="32"/>
      <c r="B604" s="33"/>
      <c r="C604" s="46"/>
      <c r="E604" s="20"/>
      <c r="F604" s="20"/>
      <c r="G604" s="20"/>
      <c r="H604" s="20"/>
      <c r="I604" s="20"/>
      <c r="K604" s="20"/>
    </row>
    <row r="605" spans="1:11" outlineLevel="1" x14ac:dyDescent="0.25">
      <c r="A605" s="32"/>
      <c r="B605" s="33"/>
      <c r="C605" s="46"/>
      <c r="E605" s="20"/>
      <c r="F605" s="20"/>
      <c r="G605" s="20"/>
      <c r="H605" s="20"/>
      <c r="I605" s="20"/>
      <c r="K605" s="20"/>
    </row>
    <row r="606" spans="1:11" outlineLevel="1" x14ac:dyDescent="0.25">
      <c r="A606" s="32"/>
      <c r="B606" s="33"/>
      <c r="C606" s="46"/>
      <c r="E606" s="20"/>
      <c r="F606" s="20"/>
      <c r="G606" s="20"/>
      <c r="H606" s="20"/>
      <c r="I606" s="20"/>
      <c r="K606" s="20"/>
    </row>
    <row r="607" spans="1:11" outlineLevel="1" x14ac:dyDescent="0.25">
      <c r="A607" s="32"/>
      <c r="B607" s="33"/>
      <c r="C607" s="46"/>
      <c r="E607" s="20"/>
      <c r="F607" s="20"/>
      <c r="G607" s="20"/>
      <c r="H607" s="20"/>
      <c r="I607" s="20"/>
      <c r="K607" s="20"/>
    </row>
    <row r="608" spans="1:11" outlineLevel="1" x14ac:dyDescent="0.25">
      <c r="A608" s="32"/>
      <c r="B608" s="33"/>
      <c r="C608" s="46"/>
      <c r="E608" s="20"/>
      <c r="F608" s="20"/>
      <c r="G608" s="20"/>
      <c r="H608" s="20"/>
      <c r="I608" s="20"/>
      <c r="K608" s="20"/>
    </row>
    <row r="609" spans="1:11" outlineLevel="1" x14ac:dyDescent="0.25">
      <c r="A609" s="32"/>
      <c r="B609" s="33"/>
      <c r="C609" s="46"/>
      <c r="E609" s="20"/>
      <c r="F609" s="20"/>
      <c r="G609" s="20"/>
      <c r="H609" s="20"/>
      <c r="I609" s="20"/>
      <c r="K609" s="20"/>
    </row>
    <row r="610" spans="1:11" outlineLevel="1" x14ac:dyDescent="0.25">
      <c r="A610" s="32"/>
      <c r="B610" s="33"/>
      <c r="C610" s="46"/>
      <c r="E610" s="20"/>
      <c r="F610" s="20"/>
      <c r="G610" s="20"/>
      <c r="H610" s="20"/>
      <c r="I610" s="20"/>
      <c r="K610" s="20"/>
    </row>
    <row r="611" spans="1:11" outlineLevel="1" x14ac:dyDescent="0.25">
      <c r="A611" s="32"/>
      <c r="B611" s="33"/>
      <c r="C611" s="46"/>
      <c r="E611" s="20"/>
      <c r="F611" s="20"/>
      <c r="G611" s="20"/>
      <c r="H611" s="20"/>
      <c r="I611" s="20"/>
      <c r="K611" s="20"/>
    </row>
    <row r="612" spans="1:11" outlineLevel="1" x14ac:dyDescent="0.25">
      <c r="A612" s="32"/>
      <c r="B612" s="33"/>
      <c r="C612" s="46"/>
      <c r="E612" s="20"/>
      <c r="F612" s="20"/>
      <c r="G612" s="20"/>
      <c r="H612" s="20"/>
      <c r="I612" s="20"/>
      <c r="K612" s="20"/>
    </row>
    <row r="613" spans="1:11" outlineLevel="1" x14ac:dyDescent="0.25">
      <c r="A613" s="32"/>
      <c r="B613" s="33"/>
      <c r="C613" s="46"/>
      <c r="E613" s="20"/>
      <c r="F613" s="20"/>
      <c r="G613" s="20"/>
      <c r="H613" s="20"/>
      <c r="I613" s="20"/>
      <c r="K613" s="20"/>
    </row>
    <row r="614" spans="1:11" outlineLevel="1" x14ac:dyDescent="0.25">
      <c r="A614" s="32"/>
      <c r="B614" s="33"/>
      <c r="C614" s="46"/>
      <c r="E614" s="20"/>
      <c r="F614" s="20"/>
      <c r="G614" s="20"/>
      <c r="H614" s="20"/>
      <c r="I614" s="20"/>
      <c r="K614" s="20"/>
    </row>
    <row r="615" spans="1:11" outlineLevel="1" x14ac:dyDescent="0.25">
      <c r="A615" s="32"/>
      <c r="B615" s="33"/>
      <c r="C615" s="46"/>
      <c r="E615" s="20"/>
      <c r="F615" s="20"/>
      <c r="G615" s="20"/>
      <c r="H615" s="20"/>
      <c r="I615" s="20"/>
      <c r="K615" s="20"/>
    </row>
    <row r="616" spans="1:11" outlineLevel="1" x14ac:dyDescent="0.25">
      <c r="A616" s="32"/>
      <c r="B616" s="33"/>
      <c r="C616" s="46"/>
      <c r="E616" s="20"/>
      <c r="F616" s="20"/>
      <c r="G616" s="20"/>
      <c r="H616" s="20"/>
      <c r="I616" s="20"/>
      <c r="K616" s="20"/>
    </row>
    <row r="617" spans="1:11" outlineLevel="1" x14ac:dyDescent="0.25">
      <c r="A617" s="32"/>
      <c r="B617" s="33"/>
      <c r="C617" s="46"/>
      <c r="E617" s="20"/>
      <c r="F617" s="20"/>
      <c r="G617" s="20"/>
      <c r="H617" s="20"/>
      <c r="I617" s="20"/>
      <c r="K617" s="20"/>
    </row>
    <row r="618" spans="1:11" outlineLevel="1" x14ac:dyDescent="0.25">
      <c r="A618" s="32"/>
      <c r="B618" s="33"/>
      <c r="C618" s="46"/>
      <c r="E618" s="20"/>
      <c r="F618" s="20"/>
      <c r="G618" s="20"/>
      <c r="H618" s="20"/>
      <c r="I618" s="20"/>
      <c r="K618" s="20"/>
    </row>
    <row r="619" spans="1:11" outlineLevel="1" x14ac:dyDescent="0.25">
      <c r="A619" s="32"/>
      <c r="B619" s="33"/>
      <c r="C619" s="46"/>
      <c r="E619" s="20"/>
      <c r="F619" s="20"/>
      <c r="G619" s="20"/>
      <c r="H619" s="20"/>
      <c r="I619" s="20"/>
      <c r="K619" s="20"/>
    </row>
    <row r="620" spans="1:11" outlineLevel="1" x14ac:dyDescent="0.25">
      <c r="A620" s="32"/>
      <c r="B620" s="33"/>
      <c r="C620" s="46"/>
      <c r="E620" s="20"/>
      <c r="F620" s="20"/>
      <c r="G620" s="20"/>
      <c r="H620" s="20"/>
      <c r="I620" s="20"/>
      <c r="K620" s="20"/>
    </row>
    <row r="621" spans="1:11" outlineLevel="1" x14ac:dyDescent="0.25">
      <c r="A621" s="32"/>
      <c r="B621" s="33"/>
      <c r="C621" s="46"/>
      <c r="E621" s="20"/>
      <c r="F621" s="20"/>
      <c r="G621" s="20"/>
      <c r="H621" s="20"/>
      <c r="I621" s="20"/>
      <c r="K621" s="20"/>
    </row>
    <row r="622" spans="1:11" outlineLevel="1" x14ac:dyDescent="0.25">
      <c r="A622" s="32"/>
      <c r="B622" s="33"/>
      <c r="C622" s="46"/>
      <c r="E622" s="20"/>
      <c r="F622" s="20"/>
      <c r="G622" s="20"/>
      <c r="H622" s="20"/>
      <c r="I622" s="20"/>
      <c r="K622" s="20"/>
    </row>
    <row r="623" spans="1:11" outlineLevel="1" x14ac:dyDescent="0.25">
      <c r="A623" s="32"/>
      <c r="B623" s="33"/>
      <c r="C623" s="46"/>
      <c r="E623" s="20"/>
      <c r="F623" s="20"/>
      <c r="G623" s="20"/>
      <c r="H623" s="20"/>
      <c r="I623" s="20"/>
      <c r="K623" s="20"/>
    </row>
    <row r="624" spans="1:11" outlineLevel="1" x14ac:dyDescent="0.25">
      <c r="A624" s="32"/>
      <c r="B624" s="33"/>
      <c r="C624" s="46"/>
      <c r="E624" s="20"/>
      <c r="F624" s="20"/>
      <c r="G624" s="20"/>
      <c r="H624" s="20"/>
      <c r="I624" s="20"/>
      <c r="K624" s="20"/>
    </row>
    <row r="625" spans="1:11" outlineLevel="1" x14ac:dyDescent="0.25">
      <c r="A625" s="32"/>
      <c r="B625" s="33"/>
      <c r="C625" s="46"/>
      <c r="E625" s="20"/>
      <c r="F625" s="20"/>
      <c r="G625" s="20"/>
      <c r="H625" s="20"/>
      <c r="I625" s="20"/>
      <c r="K625" s="20"/>
    </row>
    <row r="626" spans="1:11" outlineLevel="1" x14ac:dyDescent="0.25">
      <c r="A626" s="32"/>
      <c r="B626" s="33"/>
      <c r="C626" s="46"/>
      <c r="E626" s="20"/>
      <c r="F626" s="20"/>
      <c r="G626" s="20"/>
      <c r="H626" s="20"/>
      <c r="I626" s="20"/>
      <c r="K626" s="20"/>
    </row>
    <row r="627" spans="1:11" outlineLevel="1" x14ac:dyDescent="0.25">
      <c r="A627" s="32"/>
      <c r="B627" s="33"/>
      <c r="C627" s="46"/>
      <c r="E627" s="20"/>
      <c r="F627" s="20"/>
      <c r="G627" s="20"/>
      <c r="H627" s="20"/>
      <c r="I627" s="20"/>
      <c r="K627" s="20"/>
    </row>
    <row r="628" spans="1:11" outlineLevel="1" x14ac:dyDescent="0.25">
      <c r="A628" s="32"/>
      <c r="B628" s="33"/>
      <c r="C628" s="46"/>
      <c r="E628" s="20"/>
      <c r="F628" s="20"/>
      <c r="G628" s="20"/>
      <c r="H628" s="20"/>
      <c r="I628" s="20"/>
      <c r="K628" s="20"/>
    </row>
    <row r="629" spans="1:11" outlineLevel="1" x14ac:dyDescent="0.25">
      <c r="A629" s="32"/>
      <c r="B629" s="33"/>
      <c r="C629" s="46"/>
      <c r="E629" s="20"/>
      <c r="F629" s="20"/>
      <c r="G629" s="20"/>
      <c r="H629" s="20"/>
      <c r="I629" s="20"/>
      <c r="K629" s="20"/>
    </row>
    <row r="630" spans="1:11" outlineLevel="1" x14ac:dyDescent="0.25">
      <c r="A630" s="32"/>
      <c r="B630" s="33"/>
      <c r="C630" s="46"/>
      <c r="E630" s="20"/>
      <c r="F630" s="20"/>
      <c r="G630" s="20"/>
      <c r="H630" s="20"/>
      <c r="I630" s="20"/>
      <c r="K630" s="20"/>
    </row>
    <row r="631" spans="1:11" outlineLevel="1" x14ac:dyDescent="0.25">
      <c r="A631" s="32"/>
      <c r="B631" s="33"/>
      <c r="C631" s="46"/>
      <c r="E631" s="20"/>
      <c r="F631" s="20"/>
      <c r="G631" s="20"/>
      <c r="H631" s="20"/>
      <c r="I631" s="20"/>
      <c r="K631" s="20"/>
    </row>
    <row r="632" spans="1:11" outlineLevel="1" x14ac:dyDescent="0.25">
      <c r="A632" s="32"/>
      <c r="B632" s="33"/>
      <c r="C632" s="46"/>
      <c r="E632" s="20"/>
      <c r="F632" s="20"/>
      <c r="G632" s="20"/>
      <c r="H632" s="20"/>
      <c r="I632" s="20"/>
      <c r="K632" s="20"/>
    </row>
    <row r="633" spans="1:11" outlineLevel="1" x14ac:dyDescent="0.25">
      <c r="A633" s="32"/>
      <c r="B633" s="33"/>
      <c r="C633" s="46"/>
      <c r="E633" s="20"/>
      <c r="F633" s="20"/>
      <c r="G633" s="20"/>
      <c r="H633" s="20"/>
      <c r="I633" s="20"/>
      <c r="K633" s="20"/>
    </row>
    <row r="634" spans="1:11" outlineLevel="1" x14ac:dyDescent="0.25">
      <c r="A634" s="32"/>
      <c r="B634" s="33"/>
      <c r="C634" s="46"/>
      <c r="E634" s="20"/>
      <c r="F634" s="20"/>
      <c r="G634" s="20"/>
      <c r="H634" s="20"/>
      <c r="I634" s="20"/>
      <c r="K634" s="20"/>
    </row>
    <row r="635" spans="1:11" outlineLevel="1" x14ac:dyDescent="0.25">
      <c r="A635" s="32"/>
      <c r="B635" s="33"/>
      <c r="C635" s="46"/>
      <c r="E635" s="20"/>
      <c r="F635" s="20"/>
      <c r="G635" s="20"/>
      <c r="H635" s="20"/>
      <c r="I635" s="20"/>
      <c r="K635" s="20"/>
    </row>
    <row r="636" spans="1:11" outlineLevel="1" x14ac:dyDescent="0.25">
      <c r="A636" s="32"/>
      <c r="B636" s="33"/>
      <c r="C636" s="46"/>
      <c r="E636" s="20"/>
      <c r="F636" s="20"/>
      <c r="G636" s="20"/>
      <c r="H636" s="20"/>
      <c r="I636" s="20"/>
      <c r="K636" s="20"/>
    </row>
    <row r="637" spans="1:11" outlineLevel="1" x14ac:dyDescent="0.25">
      <c r="A637" s="32"/>
      <c r="B637" s="33"/>
      <c r="C637" s="46"/>
      <c r="E637" s="20"/>
      <c r="F637" s="20"/>
      <c r="G637" s="20"/>
      <c r="H637" s="20"/>
      <c r="I637" s="20"/>
      <c r="K637" s="20"/>
    </row>
    <row r="638" spans="1:11" outlineLevel="1" x14ac:dyDescent="0.25">
      <c r="A638" s="32"/>
      <c r="B638" s="33"/>
      <c r="C638" s="46"/>
      <c r="E638" s="20"/>
      <c r="F638" s="20"/>
      <c r="G638" s="20"/>
      <c r="H638" s="20"/>
      <c r="I638" s="20"/>
      <c r="K638" s="20"/>
    </row>
    <row r="639" spans="1:11" outlineLevel="1" x14ac:dyDescent="0.25">
      <c r="A639" s="32"/>
      <c r="B639" s="33"/>
      <c r="C639" s="46"/>
      <c r="E639" s="20"/>
      <c r="F639" s="20"/>
      <c r="G639" s="20"/>
      <c r="H639" s="20"/>
      <c r="I639" s="20"/>
      <c r="K639" s="20"/>
    </row>
    <row r="640" spans="1:11" outlineLevel="1" x14ac:dyDescent="0.25">
      <c r="A640" s="32"/>
      <c r="B640" s="33"/>
      <c r="C640" s="46"/>
      <c r="E640" s="20"/>
      <c r="F640" s="20"/>
      <c r="G640" s="20"/>
      <c r="H640" s="20"/>
      <c r="I640" s="20"/>
      <c r="K640" s="20"/>
    </row>
    <row r="641" spans="1:11" outlineLevel="1" x14ac:dyDescent="0.25">
      <c r="A641" s="32"/>
      <c r="B641" s="33"/>
      <c r="C641" s="46"/>
      <c r="E641" s="20"/>
      <c r="F641" s="20"/>
      <c r="G641" s="20"/>
      <c r="H641" s="20"/>
      <c r="I641" s="20"/>
      <c r="K641" s="20"/>
    </row>
    <row r="642" spans="1:11" outlineLevel="1" x14ac:dyDescent="0.25">
      <c r="A642" s="32"/>
      <c r="B642" s="33"/>
      <c r="C642" s="46"/>
      <c r="E642" s="20"/>
      <c r="F642" s="20"/>
      <c r="G642" s="20"/>
      <c r="H642" s="20"/>
      <c r="I642" s="20"/>
      <c r="K642" s="20"/>
    </row>
    <row r="643" spans="1:11" outlineLevel="1" x14ac:dyDescent="0.25">
      <c r="A643" s="32"/>
      <c r="B643" s="33"/>
      <c r="C643" s="46"/>
      <c r="E643" s="20"/>
      <c r="F643" s="20"/>
      <c r="G643" s="20"/>
      <c r="H643" s="20"/>
      <c r="I643" s="20"/>
      <c r="K643" s="20"/>
    </row>
    <row r="644" spans="1:11" outlineLevel="1" x14ac:dyDescent="0.25">
      <c r="A644" s="32"/>
      <c r="B644" s="33"/>
      <c r="C644" s="46"/>
      <c r="E644" s="20"/>
      <c r="F644" s="20"/>
      <c r="G644" s="20"/>
      <c r="H644" s="20"/>
      <c r="I644" s="20"/>
      <c r="K644" s="20"/>
    </row>
    <row r="645" spans="1:11" outlineLevel="1" x14ac:dyDescent="0.25">
      <c r="A645" s="32"/>
      <c r="B645" s="33"/>
      <c r="C645" s="46"/>
      <c r="E645" s="20"/>
      <c r="F645" s="20"/>
      <c r="G645" s="20"/>
      <c r="H645" s="20"/>
      <c r="I645" s="20"/>
      <c r="K645" s="20"/>
    </row>
    <row r="646" spans="1:11" outlineLevel="1" x14ac:dyDescent="0.25">
      <c r="A646" s="32"/>
      <c r="B646" s="33"/>
      <c r="C646" s="46"/>
      <c r="E646" s="20"/>
      <c r="F646" s="20"/>
      <c r="G646" s="20"/>
      <c r="H646" s="20"/>
      <c r="I646" s="20"/>
      <c r="K646" s="20"/>
    </row>
    <row r="647" spans="1:11" outlineLevel="1" x14ac:dyDescent="0.25">
      <c r="A647" s="32"/>
      <c r="B647" s="33"/>
      <c r="C647" s="46"/>
      <c r="E647" s="20"/>
      <c r="F647" s="20"/>
      <c r="G647" s="20"/>
      <c r="H647" s="20"/>
      <c r="I647" s="20"/>
      <c r="K647" s="20"/>
    </row>
    <row r="648" spans="1:11" outlineLevel="1" x14ac:dyDescent="0.25">
      <c r="A648" s="32"/>
      <c r="B648" s="33"/>
      <c r="C648" s="46"/>
      <c r="E648" s="20"/>
      <c r="F648" s="20"/>
      <c r="G648" s="20"/>
      <c r="H648" s="20"/>
      <c r="I648" s="20"/>
      <c r="K648" s="20"/>
    </row>
    <row r="649" spans="1:11" outlineLevel="1" x14ac:dyDescent="0.25">
      <c r="A649" s="32"/>
      <c r="B649" s="33"/>
      <c r="C649" s="46"/>
      <c r="E649" s="20"/>
      <c r="F649" s="20"/>
      <c r="G649" s="20"/>
      <c r="H649" s="20"/>
      <c r="I649" s="20"/>
      <c r="K649" s="20"/>
    </row>
    <row r="650" spans="1:11" outlineLevel="1" x14ac:dyDescent="0.25">
      <c r="A650" s="32"/>
      <c r="B650" s="33"/>
      <c r="C650" s="46"/>
      <c r="E650" s="20"/>
      <c r="F650" s="20"/>
      <c r="G650" s="20"/>
      <c r="H650" s="20"/>
      <c r="I650" s="20"/>
      <c r="K650" s="20"/>
    </row>
    <row r="651" spans="1:11" outlineLevel="1" x14ac:dyDescent="0.25">
      <c r="A651" s="32"/>
      <c r="B651" s="33"/>
      <c r="C651" s="46"/>
      <c r="E651" s="20"/>
      <c r="F651" s="20"/>
      <c r="G651" s="20"/>
      <c r="H651" s="20"/>
      <c r="I651" s="20"/>
      <c r="K651" s="20"/>
    </row>
    <row r="652" spans="1:11" outlineLevel="1" x14ac:dyDescent="0.25">
      <c r="A652" s="32"/>
      <c r="B652" s="33"/>
      <c r="C652" s="46"/>
      <c r="E652" s="20"/>
      <c r="F652" s="20"/>
      <c r="G652" s="20"/>
      <c r="H652" s="20"/>
      <c r="I652" s="20"/>
      <c r="K652" s="20"/>
    </row>
    <row r="653" spans="1:11" outlineLevel="1" x14ac:dyDescent="0.25">
      <c r="A653" s="32"/>
      <c r="B653" s="33"/>
      <c r="C653" s="46"/>
      <c r="E653" s="20"/>
      <c r="F653" s="20"/>
      <c r="G653" s="20"/>
      <c r="H653" s="20"/>
      <c r="I653" s="20"/>
      <c r="K653" s="20"/>
    </row>
    <row r="654" spans="1:11" outlineLevel="1" x14ac:dyDescent="0.25">
      <c r="A654" s="32"/>
      <c r="B654" s="33"/>
      <c r="C654" s="46"/>
      <c r="E654" s="20"/>
      <c r="F654" s="20"/>
      <c r="G654" s="20"/>
      <c r="H654" s="20"/>
      <c r="I654" s="20"/>
      <c r="K654" s="20"/>
    </row>
    <row r="655" spans="1:11" outlineLevel="1" x14ac:dyDescent="0.25">
      <c r="A655" s="32"/>
      <c r="B655" s="33"/>
      <c r="C655" s="46"/>
      <c r="E655" s="20"/>
      <c r="F655" s="20"/>
      <c r="G655" s="20"/>
      <c r="H655" s="20"/>
      <c r="I655" s="20"/>
      <c r="K655" s="20"/>
    </row>
    <row r="656" spans="1:11" outlineLevel="1" x14ac:dyDescent="0.25">
      <c r="A656" s="32"/>
      <c r="B656" s="33"/>
      <c r="C656" s="46"/>
      <c r="E656" s="20"/>
      <c r="F656" s="20"/>
      <c r="G656" s="20"/>
      <c r="H656" s="20"/>
      <c r="I656" s="20"/>
      <c r="K656" s="20"/>
    </row>
    <row r="657" spans="1:11" outlineLevel="1" x14ac:dyDescent="0.25">
      <c r="A657" s="32"/>
      <c r="B657" s="33"/>
      <c r="C657" s="46"/>
      <c r="E657" s="20"/>
      <c r="F657" s="20"/>
      <c r="G657" s="20"/>
      <c r="H657" s="20"/>
      <c r="I657" s="20"/>
      <c r="K657" s="20"/>
    </row>
    <row r="658" spans="1:11" outlineLevel="1" x14ac:dyDescent="0.25">
      <c r="A658" s="32"/>
      <c r="B658" s="33"/>
      <c r="C658" s="46"/>
      <c r="E658" s="20"/>
      <c r="F658" s="20"/>
      <c r="G658" s="20"/>
      <c r="H658" s="20"/>
      <c r="I658" s="20"/>
      <c r="K658" s="20"/>
    </row>
    <row r="659" spans="1:11" outlineLevel="1" x14ac:dyDescent="0.25">
      <c r="A659" s="32"/>
      <c r="B659" s="33"/>
      <c r="C659" s="46"/>
      <c r="E659" s="20"/>
      <c r="F659" s="20"/>
      <c r="G659" s="20"/>
      <c r="H659" s="20"/>
      <c r="I659" s="20"/>
      <c r="K659" s="20"/>
    </row>
    <row r="660" spans="1:11" outlineLevel="1" x14ac:dyDescent="0.25">
      <c r="A660" s="32"/>
      <c r="B660" s="33"/>
      <c r="C660" s="46"/>
      <c r="E660" s="20"/>
      <c r="F660" s="20"/>
      <c r="G660" s="20"/>
      <c r="H660" s="20"/>
      <c r="I660" s="20"/>
      <c r="K660" s="20"/>
    </row>
    <row r="661" spans="1:11" outlineLevel="1" x14ac:dyDescent="0.25">
      <c r="A661" s="32"/>
      <c r="B661" s="33"/>
      <c r="C661" s="46"/>
      <c r="E661" s="20"/>
      <c r="F661" s="20"/>
      <c r="G661" s="20"/>
      <c r="H661" s="20"/>
      <c r="I661" s="20"/>
      <c r="K661" s="20"/>
    </row>
    <row r="662" spans="1:11" outlineLevel="1" x14ac:dyDescent="0.25">
      <c r="A662" s="32"/>
      <c r="B662" s="33"/>
      <c r="C662" s="46"/>
      <c r="E662" s="20"/>
      <c r="F662" s="20"/>
      <c r="G662" s="20"/>
      <c r="H662" s="20"/>
      <c r="I662" s="20"/>
      <c r="K662" s="20"/>
    </row>
    <row r="663" spans="1:11" outlineLevel="1" x14ac:dyDescent="0.25">
      <c r="A663" s="32"/>
      <c r="B663" s="33"/>
      <c r="C663" s="46"/>
      <c r="E663" s="20"/>
      <c r="F663" s="20"/>
      <c r="G663" s="20"/>
      <c r="H663" s="20"/>
      <c r="I663" s="20"/>
      <c r="K663" s="20"/>
    </row>
    <row r="664" spans="1:11" outlineLevel="1" x14ac:dyDescent="0.25">
      <c r="A664" s="32"/>
      <c r="B664" s="33"/>
      <c r="C664" s="46"/>
      <c r="E664" s="20"/>
      <c r="F664" s="20"/>
      <c r="G664" s="20"/>
      <c r="H664" s="20"/>
      <c r="I664" s="20"/>
      <c r="K664" s="20"/>
    </row>
    <row r="665" spans="1:11" outlineLevel="1" x14ac:dyDescent="0.25">
      <c r="A665" s="32"/>
      <c r="B665" s="33"/>
      <c r="C665" s="46"/>
      <c r="E665" s="20"/>
      <c r="F665" s="20"/>
      <c r="G665" s="20"/>
      <c r="H665" s="20"/>
      <c r="I665" s="20"/>
      <c r="K665" s="20"/>
    </row>
    <row r="666" spans="1:11" outlineLevel="1" x14ac:dyDescent="0.25">
      <c r="A666" s="32"/>
      <c r="B666" s="33"/>
      <c r="C666" s="46"/>
      <c r="E666" s="20"/>
      <c r="F666" s="20"/>
      <c r="G666" s="20"/>
      <c r="H666" s="20"/>
      <c r="I666" s="20"/>
      <c r="K666" s="20"/>
    </row>
    <row r="667" spans="1:11" outlineLevel="1" x14ac:dyDescent="0.25">
      <c r="A667" s="32"/>
      <c r="B667" s="33"/>
      <c r="C667" s="46"/>
      <c r="E667" s="20"/>
      <c r="F667" s="20"/>
      <c r="G667" s="20"/>
      <c r="H667" s="20"/>
      <c r="I667" s="20"/>
      <c r="K667" s="20"/>
    </row>
    <row r="668" spans="1:11" outlineLevel="1" x14ac:dyDescent="0.25">
      <c r="A668" s="32"/>
      <c r="B668" s="33"/>
      <c r="C668" s="46"/>
      <c r="E668" s="20"/>
      <c r="F668" s="20"/>
      <c r="G668" s="20"/>
      <c r="H668" s="20"/>
      <c r="I668" s="20"/>
      <c r="K668" s="20"/>
    </row>
    <row r="669" spans="1:11" outlineLevel="1" x14ac:dyDescent="0.25">
      <c r="A669" s="32"/>
      <c r="B669" s="33"/>
      <c r="C669" s="46"/>
      <c r="E669" s="20"/>
      <c r="F669" s="20"/>
      <c r="G669" s="20"/>
      <c r="H669" s="20"/>
      <c r="I669" s="20"/>
      <c r="K669" s="20"/>
    </row>
    <row r="670" spans="1:11" outlineLevel="1" x14ac:dyDescent="0.25">
      <c r="A670" s="32"/>
      <c r="B670" s="33"/>
      <c r="C670" s="46"/>
      <c r="E670" s="20"/>
      <c r="F670" s="20"/>
      <c r="G670" s="20"/>
      <c r="H670" s="20"/>
      <c r="I670" s="20"/>
      <c r="K670" s="20"/>
    </row>
    <row r="671" spans="1:11" outlineLevel="1" x14ac:dyDescent="0.25">
      <c r="A671" s="32"/>
      <c r="B671" s="33"/>
      <c r="C671" s="46"/>
      <c r="E671" s="20"/>
      <c r="F671" s="20"/>
      <c r="G671" s="20"/>
      <c r="H671" s="20"/>
      <c r="I671" s="20"/>
      <c r="K671" s="20"/>
    </row>
    <row r="672" spans="1:11" outlineLevel="1" x14ac:dyDescent="0.25">
      <c r="A672" s="32"/>
      <c r="B672" s="33"/>
      <c r="C672" s="46"/>
      <c r="E672" s="20"/>
      <c r="F672" s="20"/>
      <c r="G672" s="20"/>
      <c r="H672" s="20"/>
      <c r="I672" s="20"/>
      <c r="K672" s="20"/>
    </row>
    <row r="673" spans="1:11" outlineLevel="1" x14ac:dyDescent="0.25">
      <c r="A673" s="32"/>
      <c r="B673" s="33"/>
      <c r="C673" s="46"/>
      <c r="E673" s="20"/>
      <c r="F673" s="20"/>
      <c r="G673" s="20"/>
      <c r="H673" s="20"/>
      <c r="I673" s="20"/>
      <c r="K673" s="20"/>
    </row>
    <row r="674" spans="1:11" outlineLevel="1" x14ac:dyDescent="0.25">
      <c r="A674" s="32"/>
      <c r="B674" s="33"/>
      <c r="C674" s="46"/>
      <c r="E674" s="20"/>
      <c r="F674" s="20"/>
      <c r="G674" s="20"/>
      <c r="H674" s="20"/>
      <c r="I674" s="20"/>
      <c r="K674" s="20"/>
    </row>
    <row r="675" spans="1:11" outlineLevel="1" x14ac:dyDescent="0.25">
      <c r="A675" s="32"/>
      <c r="B675" s="33"/>
      <c r="C675" s="46"/>
      <c r="E675" s="20"/>
      <c r="F675" s="20"/>
      <c r="G675" s="20"/>
      <c r="H675" s="20"/>
      <c r="I675" s="20"/>
      <c r="K675" s="20"/>
    </row>
    <row r="676" spans="1:11" outlineLevel="1" x14ac:dyDescent="0.25">
      <c r="A676" s="32"/>
      <c r="B676" s="33"/>
      <c r="C676" s="46"/>
      <c r="E676" s="20"/>
      <c r="F676" s="20"/>
      <c r="G676" s="20"/>
      <c r="H676" s="20"/>
      <c r="I676" s="20"/>
      <c r="K676" s="20"/>
    </row>
    <row r="677" spans="1:11" outlineLevel="1" x14ac:dyDescent="0.25">
      <c r="A677" s="32"/>
      <c r="B677" s="33"/>
      <c r="C677" s="46"/>
      <c r="E677" s="20"/>
      <c r="F677" s="20"/>
      <c r="G677" s="20"/>
      <c r="H677" s="20"/>
      <c r="I677" s="20"/>
      <c r="K677" s="20"/>
    </row>
    <row r="678" spans="1:11" outlineLevel="1" x14ac:dyDescent="0.25">
      <c r="A678" s="32"/>
      <c r="B678" s="33"/>
      <c r="C678" s="46"/>
      <c r="E678" s="20"/>
      <c r="F678" s="20"/>
      <c r="G678" s="20"/>
      <c r="H678" s="20"/>
      <c r="I678" s="20"/>
      <c r="K678" s="20"/>
    </row>
    <row r="679" spans="1:11" outlineLevel="1" x14ac:dyDescent="0.25">
      <c r="A679" s="32"/>
      <c r="B679" s="33"/>
      <c r="C679" s="46"/>
      <c r="E679" s="20"/>
      <c r="F679" s="20"/>
      <c r="G679" s="20"/>
      <c r="H679" s="20"/>
      <c r="I679" s="20"/>
      <c r="K679" s="20"/>
    </row>
    <row r="680" spans="1:11" outlineLevel="1" x14ac:dyDescent="0.25">
      <c r="A680" s="32"/>
      <c r="B680" s="33"/>
      <c r="C680" s="46"/>
      <c r="E680" s="20"/>
      <c r="F680" s="20"/>
      <c r="G680" s="20"/>
      <c r="H680" s="20"/>
      <c r="I680" s="20"/>
      <c r="K680" s="20"/>
    </row>
    <row r="681" spans="1:11" outlineLevel="1" x14ac:dyDescent="0.25">
      <c r="A681" s="32"/>
      <c r="B681" s="33"/>
      <c r="C681" s="46"/>
      <c r="E681" s="20"/>
      <c r="F681" s="20"/>
      <c r="G681" s="20"/>
      <c r="H681" s="20"/>
      <c r="I681" s="20"/>
      <c r="K681" s="20"/>
    </row>
    <row r="682" spans="1:11" outlineLevel="1" x14ac:dyDescent="0.25">
      <c r="A682" s="32"/>
      <c r="B682" s="33"/>
      <c r="C682" s="46"/>
      <c r="E682" s="20"/>
      <c r="F682" s="20"/>
      <c r="G682" s="20"/>
      <c r="H682" s="20"/>
      <c r="I682" s="20"/>
      <c r="K682" s="20"/>
    </row>
    <row r="683" spans="1:11" outlineLevel="1" x14ac:dyDescent="0.25">
      <c r="A683" s="32"/>
      <c r="B683" s="33"/>
      <c r="C683" s="46"/>
      <c r="E683" s="20"/>
      <c r="F683" s="20"/>
      <c r="G683" s="20"/>
      <c r="H683" s="20"/>
      <c r="I683" s="20"/>
      <c r="K683" s="20"/>
    </row>
    <row r="684" spans="1:11" outlineLevel="1" x14ac:dyDescent="0.25">
      <c r="A684" s="32"/>
      <c r="B684" s="33"/>
      <c r="C684" s="46"/>
      <c r="E684" s="20"/>
      <c r="F684" s="20"/>
      <c r="G684" s="20"/>
      <c r="H684" s="20"/>
      <c r="I684" s="20"/>
      <c r="K684" s="20"/>
    </row>
    <row r="685" spans="1:11" outlineLevel="1" x14ac:dyDescent="0.25">
      <c r="A685" s="32"/>
      <c r="B685" s="33"/>
      <c r="C685" s="46"/>
      <c r="E685" s="20"/>
      <c r="F685" s="20"/>
      <c r="G685" s="20"/>
      <c r="H685" s="20"/>
      <c r="I685" s="20"/>
      <c r="K685" s="20"/>
    </row>
    <row r="686" spans="1:11" outlineLevel="1" x14ac:dyDescent="0.25">
      <c r="A686" s="32"/>
      <c r="B686" s="33"/>
      <c r="C686" s="46"/>
      <c r="E686" s="20"/>
      <c r="F686" s="20"/>
      <c r="G686" s="20"/>
      <c r="H686" s="20"/>
      <c r="I686" s="20"/>
      <c r="K686" s="20"/>
    </row>
    <row r="687" spans="1:11" outlineLevel="1" x14ac:dyDescent="0.25">
      <c r="A687" s="32"/>
      <c r="B687" s="33"/>
      <c r="C687" s="46"/>
      <c r="E687" s="20"/>
      <c r="F687" s="20"/>
      <c r="G687" s="20"/>
      <c r="H687" s="20"/>
      <c r="I687" s="20"/>
      <c r="K687" s="20"/>
    </row>
    <row r="688" spans="1:11" outlineLevel="1" x14ac:dyDescent="0.25">
      <c r="A688" s="32"/>
      <c r="B688" s="33"/>
      <c r="C688" s="46"/>
      <c r="E688" s="20"/>
      <c r="F688" s="20"/>
      <c r="G688" s="20"/>
      <c r="H688" s="20"/>
      <c r="I688" s="20"/>
      <c r="K688" s="20"/>
    </row>
    <row r="689" spans="1:11" outlineLevel="1" x14ac:dyDescent="0.25">
      <c r="A689" s="32"/>
      <c r="B689" s="33"/>
      <c r="C689" s="46"/>
      <c r="E689" s="20"/>
      <c r="F689" s="20"/>
      <c r="G689" s="20"/>
      <c r="H689" s="20"/>
      <c r="I689" s="20"/>
      <c r="K689" s="20"/>
    </row>
    <row r="690" spans="1:11" outlineLevel="1" x14ac:dyDescent="0.25">
      <c r="A690" s="32"/>
      <c r="B690" s="33"/>
      <c r="C690" s="46"/>
      <c r="E690" s="20"/>
      <c r="F690" s="20"/>
      <c r="G690" s="20"/>
      <c r="H690" s="20"/>
      <c r="I690" s="20"/>
      <c r="K690" s="20"/>
    </row>
    <row r="691" spans="1:11" outlineLevel="1" x14ac:dyDescent="0.25">
      <c r="A691" s="32"/>
      <c r="B691" s="33"/>
      <c r="C691" s="46"/>
      <c r="E691" s="20"/>
      <c r="F691" s="20"/>
      <c r="G691" s="20"/>
      <c r="H691" s="20"/>
      <c r="I691" s="20"/>
      <c r="K691" s="20"/>
    </row>
    <row r="692" spans="1:11" outlineLevel="1" x14ac:dyDescent="0.25">
      <c r="A692" s="32"/>
      <c r="B692" s="33"/>
      <c r="C692" s="46"/>
      <c r="E692" s="20"/>
      <c r="F692" s="20"/>
      <c r="G692" s="20"/>
      <c r="H692" s="20"/>
      <c r="I692" s="20"/>
      <c r="K692" s="20"/>
    </row>
    <row r="693" spans="1:11" outlineLevel="1" x14ac:dyDescent="0.25">
      <c r="A693" s="32"/>
      <c r="B693" s="33"/>
      <c r="C693" s="46"/>
      <c r="E693" s="20"/>
      <c r="F693" s="20"/>
      <c r="G693" s="20"/>
      <c r="H693" s="20"/>
      <c r="I693" s="20"/>
      <c r="K693" s="20"/>
    </row>
    <row r="694" spans="1:11" outlineLevel="1" x14ac:dyDescent="0.25">
      <c r="A694" s="32"/>
      <c r="B694" s="33"/>
      <c r="C694" s="46"/>
      <c r="E694" s="20"/>
      <c r="F694" s="20"/>
      <c r="G694" s="20"/>
      <c r="H694" s="20"/>
      <c r="I694" s="20"/>
      <c r="K694" s="20"/>
    </row>
    <row r="695" spans="1:11" outlineLevel="1" x14ac:dyDescent="0.25">
      <c r="A695" s="32"/>
      <c r="B695" s="33"/>
      <c r="C695" s="46"/>
      <c r="E695" s="20"/>
      <c r="F695" s="20"/>
      <c r="G695" s="20"/>
      <c r="H695" s="20"/>
      <c r="I695" s="20"/>
      <c r="K695" s="20"/>
    </row>
    <row r="696" spans="1:11" outlineLevel="1" x14ac:dyDescent="0.25">
      <c r="A696" s="32"/>
      <c r="B696" s="33"/>
      <c r="C696" s="46"/>
      <c r="E696" s="20"/>
      <c r="F696" s="20"/>
      <c r="G696" s="20"/>
      <c r="H696" s="20"/>
      <c r="I696" s="20"/>
      <c r="K696" s="20"/>
    </row>
    <row r="697" spans="1:11" outlineLevel="1" x14ac:dyDescent="0.25">
      <c r="A697" s="32"/>
      <c r="B697" s="33"/>
      <c r="C697" s="46"/>
      <c r="E697" s="20"/>
      <c r="F697" s="20"/>
      <c r="G697" s="20"/>
      <c r="H697" s="20"/>
      <c r="I697" s="20"/>
      <c r="K697" s="20"/>
    </row>
    <row r="698" spans="1:11" outlineLevel="1" x14ac:dyDescent="0.25">
      <c r="A698" s="32"/>
      <c r="B698" s="33"/>
      <c r="C698" s="46"/>
      <c r="E698" s="20"/>
      <c r="F698" s="20"/>
      <c r="G698" s="20"/>
      <c r="H698" s="20"/>
      <c r="I698" s="20"/>
      <c r="K698" s="20"/>
    </row>
    <row r="699" spans="1:11" outlineLevel="1" x14ac:dyDescent="0.25">
      <c r="A699" s="32"/>
      <c r="B699" s="33"/>
      <c r="C699" s="46"/>
      <c r="E699" s="20"/>
      <c r="F699" s="20"/>
      <c r="G699" s="20"/>
      <c r="H699" s="20"/>
      <c r="I699" s="20"/>
      <c r="K699" s="20"/>
    </row>
    <row r="700" spans="1:11" outlineLevel="1" x14ac:dyDescent="0.25">
      <c r="A700" s="32"/>
      <c r="B700" s="33"/>
      <c r="C700" s="46"/>
      <c r="E700" s="20"/>
      <c r="F700" s="20"/>
      <c r="G700" s="20"/>
      <c r="H700" s="20"/>
      <c r="I700" s="20"/>
      <c r="K700" s="20"/>
    </row>
    <row r="701" spans="1:11" outlineLevel="1" x14ac:dyDescent="0.25">
      <c r="A701" s="32"/>
      <c r="B701" s="33"/>
      <c r="C701" s="46"/>
      <c r="E701" s="20"/>
      <c r="F701" s="20"/>
      <c r="G701" s="20"/>
      <c r="H701" s="20"/>
      <c r="I701" s="20"/>
      <c r="K701" s="20"/>
    </row>
    <row r="702" spans="1:11" outlineLevel="1" x14ac:dyDescent="0.25">
      <c r="A702" s="32"/>
      <c r="B702" s="33"/>
      <c r="C702" s="46"/>
      <c r="E702" s="20"/>
      <c r="F702" s="20"/>
      <c r="G702" s="20"/>
      <c r="H702" s="20"/>
      <c r="I702" s="20"/>
      <c r="K702" s="20"/>
    </row>
    <row r="703" spans="1:11" outlineLevel="1" x14ac:dyDescent="0.25">
      <c r="A703" s="32"/>
      <c r="B703" s="33"/>
      <c r="C703" s="46"/>
      <c r="E703" s="20"/>
      <c r="F703" s="20"/>
      <c r="G703" s="20"/>
      <c r="H703" s="20"/>
      <c r="I703" s="20"/>
      <c r="K703" s="20"/>
    </row>
    <row r="704" spans="1:11" outlineLevel="1" x14ac:dyDescent="0.25">
      <c r="A704" s="32"/>
      <c r="B704" s="33"/>
      <c r="C704" s="46"/>
      <c r="E704" s="20"/>
      <c r="F704" s="20"/>
      <c r="G704" s="20"/>
      <c r="H704" s="20"/>
      <c r="I704" s="20"/>
      <c r="K704" s="20"/>
    </row>
    <row r="705" spans="1:11" outlineLevel="1" x14ac:dyDescent="0.25">
      <c r="A705" s="32"/>
      <c r="B705" s="33"/>
      <c r="C705" s="46"/>
      <c r="E705" s="20"/>
      <c r="F705" s="20"/>
      <c r="G705" s="20"/>
      <c r="H705" s="20"/>
      <c r="I705" s="20"/>
      <c r="K705" s="20"/>
    </row>
    <row r="706" spans="1:11" outlineLevel="1" x14ac:dyDescent="0.25">
      <c r="A706" s="32"/>
      <c r="B706" s="33"/>
      <c r="C706" s="46"/>
      <c r="E706" s="20"/>
      <c r="F706" s="20"/>
      <c r="G706" s="20"/>
      <c r="H706" s="20"/>
      <c r="I706" s="20"/>
      <c r="K706" s="20"/>
    </row>
    <row r="707" spans="1:11" outlineLevel="1" x14ac:dyDescent="0.25">
      <c r="A707" s="32"/>
      <c r="B707" s="33"/>
      <c r="C707" s="46"/>
      <c r="E707" s="20"/>
      <c r="F707" s="20"/>
      <c r="G707" s="20"/>
      <c r="H707" s="20"/>
      <c r="I707" s="20"/>
      <c r="K707" s="20"/>
    </row>
    <row r="708" spans="1:11" outlineLevel="1" x14ac:dyDescent="0.25">
      <c r="A708" s="32"/>
      <c r="B708" s="33"/>
      <c r="C708" s="46"/>
      <c r="E708" s="20"/>
      <c r="F708" s="20"/>
      <c r="G708" s="20"/>
      <c r="H708" s="20"/>
      <c r="I708" s="20"/>
      <c r="K708" s="20"/>
    </row>
    <row r="709" spans="1:11" outlineLevel="1" x14ac:dyDescent="0.25">
      <c r="A709" s="32"/>
      <c r="B709" s="33"/>
      <c r="C709" s="46"/>
      <c r="E709" s="20"/>
      <c r="F709" s="20"/>
      <c r="G709" s="20"/>
      <c r="H709" s="20"/>
      <c r="I709" s="20"/>
      <c r="K709" s="20"/>
    </row>
    <row r="710" spans="1:11" outlineLevel="1" x14ac:dyDescent="0.25">
      <c r="A710" s="32"/>
      <c r="B710" s="33"/>
      <c r="C710" s="46"/>
      <c r="E710" s="20"/>
      <c r="F710" s="20"/>
      <c r="G710" s="20"/>
      <c r="H710" s="20"/>
      <c r="I710" s="20"/>
      <c r="K710" s="20"/>
    </row>
    <row r="711" spans="1:11" outlineLevel="1" x14ac:dyDescent="0.25">
      <c r="A711" s="32"/>
      <c r="B711" s="33"/>
      <c r="C711" s="46"/>
      <c r="E711" s="20"/>
      <c r="F711" s="20"/>
      <c r="G711" s="20"/>
      <c r="H711" s="20"/>
      <c r="I711" s="20"/>
      <c r="K711" s="20"/>
    </row>
    <row r="712" spans="1:11" outlineLevel="1" x14ac:dyDescent="0.25">
      <c r="A712" s="32"/>
      <c r="B712" s="33"/>
      <c r="C712" s="46"/>
      <c r="E712" s="20"/>
      <c r="F712" s="20"/>
      <c r="G712" s="20"/>
      <c r="H712" s="20"/>
      <c r="I712" s="20"/>
      <c r="K712" s="20"/>
    </row>
    <row r="713" spans="1:11" outlineLevel="1" x14ac:dyDescent="0.25">
      <c r="A713" s="32"/>
      <c r="B713" s="33"/>
      <c r="C713" s="46"/>
      <c r="E713" s="20"/>
      <c r="F713" s="20"/>
      <c r="G713" s="20"/>
      <c r="H713" s="20"/>
      <c r="I713" s="20"/>
      <c r="K713" s="20"/>
    </row>
    <row r="714" spans="1:11" outlineLevel="1" x14ac:dyDescent="0.25">
      <c r="A714" s="32"/>
      <c r="B714" s="33"/>
      <c r="C714" s="46"/>
      <c r="E714" s="20"/>
      <c r="F714" s="20"/>
      <c r="G714" s="20"/>
      <c r="H714" s="20"/>
      <c r="I714" s="20"/>
      <c r="K714" s="20"/>
    </row>
    <row r="715" spans="1:11" outlineLevel="1" x14ac:dyDescent="0.25">
      <c r="A715" s="32"/>
      <c r="B715" s="33"/>
      <c r="C715" s="46"/>
      <c r="E715" s="20"/>
      <c r="F715" s="20"/>
      <c r="G715" s="20"/>
      <c r="H715" s="20"/>
      <c r="I715" s="20"/>
      <c r="K715" s="20"/>
    </row>
    <row r="716" spans="1:11" outlineLevel="1" x14ac:dyDescent="0.25">
      <c r="A716" s="32"/>
      <c r="B716" s="33"/>
      <c r="C716" s="46"/>
      <c r="E716" s="20"/>
      <c r="F716" s="20"/>
      <c r="G716" s="20"/>
      <c r="H716" s="20"/>
      <c r="I716" s="20"/>
      <c r="K716" s="20"/>
    </row>
    <row r="717" spans="1:11" outlineLevel="1" x14ac:dyDescent="0.25">
      <c r="A717" s="32"/>
      <c r="B717" s="33"/>
      <c r="C717" s="46"/>
      <c r="E717" s="20"/>
      <c r="F717" s="20"/>
      <c r="G717" s="20"/>
      <c r="H717" s="20"/>
      <c r="I717" s="20"/>
      <c r="K717" s="20"/>
    </row>
    <row r="718" spans="1:11" outlineLevel="1" x14ac:dyDescent="0.25">
      <c r="A718" s="32"/>
      <c r="B718" s="33"/>
      <c r="C718" s="46"/>
      <c r="E718" s="20"/>
      <c r="F718" s="20"/>
      <c r="G718" s="20"/>
      <c r="H718" s="20"/>
      <c r="I718" s="20"/>
      <c r="K718" s="20"/>
    </row>
    <row r="719" spans="1:11" outlineLevel="1" x14ac:dyDescent="0.25">
      <c r="A719" s="32"/>
      <c r="B719" s="33"/>
      <c r="C719" s="46"/>
      <c r="E719" s="20"/>
      <c r="F719" s="20"/>
      <c r="G719" s="20"/>
      <c r="H719" s="20"/>
      <c r="I719" s="20"/>
      <c r="K719" s="20"/>
    </row>
    <row r="720" spans="1:11" outlineLevel="1" x14ac:dyDescent="0.25">
      <c r="A720" s="32"/>
      <c r="B720" s="33"/>
      <c r="C720" s="46"/>
      <c r="E720" s="20"/>
      <c r="F720" s="20"/>
      <c r="G720" s="20"/>
      <c r="H720" s="20"/>
      <c r="I720" s="20"/>
      <c r="K720" s="20"/>
    </row>
    <row r="721" spans="1:11" outlineLevel="1" x14ac:dyDescent="0.25">
      <c r="A721" s="32"/>
      <c r="B721" s="33"/>
      <c r="C721" s="46"/>
      <c r="E721" s="20"/>
      <c r="F721" s="20"/>
      <c r="G721" s="20"/>
      <c r="H721" s="20"/>
      <c r="I721" s="20"/>
      <c r="K721" s="20"/>
    </row>
    <row r="722" spans="1:11" outlineLevel="1" x14ac:dyDescent="0.25">
      <c r="A722" s="32"/>
      <c r="B722" s="33"/>
      <c r="C722" s="46"/>
      <c r="E722" s="20"/>
      <c r="F722" s="20"/>
      <c r="G722" s="20"/>
      <c r="H722" s="20"/>
      <c r="I722" s="20"/>
      <c r="K722" s="20"/>
    </row>
    <row r="723" spans="1:11" outlineLevel="1" x14ac:dyDescent="0.25">
      <c r="A723" s="32"/>
      <c r="B723" s="33"/>
      <c r="C723" s="46"/>
      <c r="E723" s="20"/>
      <c r="F723" s="20"/>
      <c r="G723" s="20"/>
      <c r="H723" s="20"/>
      <c r="I723" s="20"/>
      <c r="K723" s="20"/>
    </row>
    <row r="724" spans="1:11" outlineLevel="1" x14ac:dyDescent="0.25">
      <c r="A724" s="32"/>
      <c r="B724" s="33"/>
      <c r="C724" s="46"/>
      <c r="E724" s="20"/>
      <c r="F724" s="20"/>
      <c r="G724" s="20"/>
      <c r="H724" s="20"/>
      <c r="I724" s="20"/>
      <c r="K724" s="20"/>
    </row>
    <row r="725" spans="1:11" outlineLevel="1" x14ac:dyDescent="0.25">
      <c r="A725" s="32"/>
      <c r="B725" s="33"/>
      <c r="C725" s="46"/>
      <c r="E725" s="20"/>
      <c r="F725" s="20"/>
      <c r="G725" s="20"/>
      <c r="H725" s="20"/>
      <c r="I725" s="20"/>
      <c r="K725" s="20"/>
    </row>
    <row r="726" spans="1:11" outlineLevel="1" x14ac:dyDescent="0.25">
      <c r="A726" s="32"/>
      <c r="B726" s="33"/>
      <c r="C726" s="46"/>
      <c r="E726" s="20"/>
      <c r="F726" s="20"/>
      <c r="G726" s="20"/>
      <c r="H726" s="20"/>
      <c r="I726" s="20"/>
      <c r="K726" s="20"/>
    </row>
    <row r="727" spans="1:11" outlineLevel="1" x14ac:dyDescent="0.25">
      <c r="A727" s="32"/>
      <c r="B727" s="33"/>
      <c r="C727" s="46"/>
      <c r="E727" s="20"/>
      <c r="F727" s="20"/>
      <c r="G727" s="20"/>
      <c r="H727" s="20"/>
      <c r="I727" s="20"/>
      <c r="K727" s="20"/>
    </row>
    <row r="728" spans="1:11" outlineLevel="1" x14ac:dyDescent="0.25">
      <c r="A728" s="32"/>
      <c r="B728" s="33"/>
      <c r="C728" s="46"/>
      <c r="E728" s="20"/>
      <c r="F728" s="20"/>
      <c r="G728" s="20"/>
      <c r="H728" s="20"/>
      <c r="I728" s="20"/>
      <c r="K728" s="20"/>
    </row>
    <row r="729" spans="1:11" outlineLevel="1" x14ac:dyDescent="0.25">
      <c r="A729" s="32"/>
      <c r="B729" s="33"/>
      <c r="C729" s="46"/>
      <c r="E729" s="20"/>
      <c r="F729" s="20"/>
      <c r="G729" s="20"/>
      <c r="H729" s="20"/>
      <c r="I729" s="20"/>
      <c r="K729" s="20"/>
    </row>
    <row r="730" spans="1:11" outlineLevel="1" x14ac:dyDescent="0.25">
      <c r="A730" s="32"/>
      <c r="B730" s="33"/>
      <c r="C730" s="46"/>
      <c r="E730" s="20"/>
      <c r="F730" s="20"/>
      <c r="G730" s="20"/>
      <c r="H730" s="20"/>
      <c r="I730" s="20"/>
      <c r="K730" s="20"/>
    </row>
    <row r="731" spans="1:11" outlineLevel="1" x14ac:dyDescent="0.25">
      <c r="A731" s="32"/>
      <c r="B731" s="33"/>
      <c r="C731" s="46"/>
      <c r="E731" s="20"/>
      <c r="F731" s="20"/>
      <c r="G731" s="20"/>
      <c r="H731" s="20"/>
      <c r="I731" s="20"/>
      <c r="K731" s="20"/>
    </row>
    <row r="732" spans="1:11" outlineLevel="1" x14ac:dyDescent="0.25">
      <c r="A732" s="32"/>
      <c r="B732" s="33"/>
      <c r="C732" s="46"/>
      <c r="E732" s="20"/>
      <c r="F732" s="20"/>
      <c r="G732" s="20"/>
      <c r="H732" s="20"/>
      <c r="I732" s="20"/>
      <c r="K732" s="20"/>
    </row>
    <row r="733" spans="1:11" outlineLevel="1" x14ac:dyDescent="0.25">
      <c r="A733" s="32"/>
      <c r="B733" s="33"/>
      <c r="C733" s="46"/>
      <c r="E733" s="20"/>
      <c r="F733" s="20"/>
      <c r="G733" s="20"/>
      <c r="H733" s="20"/>
      <c r="I733" s="20"/>
      <c r="K733" s="20"/>
    </row>
    <row r="734" spans="1:11" outlineLevel="1" x14ac:dyDescent="0.25">
      <c r="A734" s="32"/>
      <c r="B734" s="33"/>
      <c r="C734" s="46"/>
      <c r="E734" s="20"/>
      <c r="F734" s="20"/>
      <c r="G734" s="20"/>
      <c r="H734" s="20"/>
      <c r="I734" s="20"/>
      <c r="K734" s="20"/>
    </row>
    <row r="735" spans="1:11" outlineLevel="1" x14ac:dyDescent="0.25">
      <c r="A735" s="32"/>
      <c r="B735" s="33"/>
      <c r="C735" s="46"/>
      <c r="E735" s="20"/>
      <c r="F735" s="20"/>
      <c r="G735" s="20"/>
      <c r="H735" s="20"/>
      <c r="I735" s="20"/>
      <c r="K735" s="20"/>
    </row>
    <row r="736" spans="1:11" outlineLevel="1" x14ac:dyDescent="0.25">
      <c r="A736" s="32"/>
      <c r="B736" s="33"/>
      <c r="C736" s="46"/>
      <c r="E736" s="20"/>
      <c r="F736" s="20"/>
      <c r="G736" s="20"/>
      <c r="H736" s="20"/>
      <c r="I736" s="20"/>
      <c r="K736" s="20"/>
    </row>
    <row r="737" spans="1:11" outlineLevel="1" x14ac:dyDescent="0.25">
      <c r="A737" s="32"/>
      <c r="B737" s="33"/>
      <c r="C737" s="46"/>
      <c r="E737" s="20"/>
      <c r="F737" s="20"/>
      <c r="G737" s="20"/>
      <c r="H737" s="20"/>
      <c r="I737" s="20"/>
      <c r="K737" s="20"/>
    </row>
    <row r="738" spans="1:11" outlineLevel="1" x14ac:dyDescent="0.25">
      <c r="A738" s="32"/>
      <c r="B738" s="33"/>
      <c r="C738" s="46"/>
      <c r="E738" s="20"/>
      <c r="F738" s="20"/>
      <c r="G738" s="20"/>
      <c r="H738" s="20"/>
      <c r="I738" s="20"/>
      <c r="K738" s="20"/>
    </row>
    <row r="739" spans="1:11" outlineLevel="1" x14ac:dyDescent="0.25">
      <c r="A739" s="32"/>
      <c r="B739" s="33"/>
      <c r="C739" s="46"/>
      <c r="E739" s="20"/>
      <c r="F739" s="20"/>
      <c r="G739" s="20"/>
      <c r="H739" s="20"/>
      <c r="I739" s="20"/>
      <c r="K739" s="20"/>
    </row>
    <row r="740" spans="1:11" outlineLevel="1" x14ac:dyDescent="0.25">
      <c r="A740" s="32"/>
      <c r="B740" s="33"/>
      <c r="C740" s="46"/>
      <c r="E740" s="20"/>
      <c r="F740" s="20"/>
      <c r="G740" s="20"/>
      <c r="H740" s="20"/>
      <c r="I740" s="20"/>
      <c r="K740" s="20"/>
    </row>
    <row r="741" spans="1:11" outlineLevel="1" x14ac:dyDescent="0.25">
      <c r="A741" s="32"/>
      <c r="B741" s="33"/>
      <c r="C741" s="46"/>
      <c r="E741" s="20"/>
      <c r="F741" s="20"/>
      <c r="G741" s="20"/>
      <c r="H741" s="20"/>
      <c r="I741" s="20"/>
      <c r="K741" s="20"/>
    </row>
    <row r="742" spans="1:11" outlineLevel="1" x14ac:dyDescent="0.25">
      <c r="A742" s="32"/>
      <c r="B742" s="33"/>
      <c r="C742" s="46"/>
      <c r="E742" s="20"/>
      <c r="F742" s="20"/>
      <c r="G742" s="20"/>
      <c r="H742" s="20"/>
      <c r="I742" s="20"/>
      <c r="K742" s="20"/>
    </row>
    <row r="743" spans="1:11" outlineLevel="1" x14ac:dyDescent="0.25">
      <c r="A743" s="32"/>
      <c r="B743" s="33"/>
      <c r="C743" s="46"/>
      <c r="E743" s="20"/>
      <c r="F743" s="20"/>
      <c r="G743" s="20"/>
      <c r="H743" s="20"/>
      <c r="I743" s="20"/>
      <c r="K743" s="20"/>
    </row>
    <row r="744" spans="1:11" outlineLevel="1" x14ac:dyDescent="0.25">
      <c r="A744" s="32"/>
      <c r="B744" s="33"/>
      <c r="C744" s="46"/>
      <c r="E744" s="20"/>
      <c r="F744" s="20"/>
      <c r="G744" s="20"/>
      <c r="H744" s="20"/>
      <c r="I744" s="20"/>
      <c r="K744" s="20"/>
    </row>
    <row r="745" spans="1:11" outlineLevel="1" x14ac:dyDescent="0.25">
      <c r="A745" s="32"/>
      <c r="B745" s="33"/>
      <c r="C745" s="46"/>
      <c r="E745" s="20"/>
      <c r="F745" s="20"/>
      <c r="G745" s="20"/>
      <c r="H745" s="20"/>
      <c r="I745" s="20"/>
      <c r="K745" s="20"/>
    </row>
    <row r="746" spans="1:11" outlineLevel="1" x14ac:dyDescent="0.25">
      <c r="A746" s="32"/>
      <c r="B746" s="33"/>
      <c r="C746" s="46"/>
      <c r="E746" s="20"/>
      <c r="F746" s="20"/>
      <c r="G746" s="20"/>
      <c r="H746" s="20"/>
      <c r="I746" s="20"/>
      <c r="K746" s="20"/>
    </row>
    <row r="747" spans="1:11" outlineLevel="1" x14ac:dyDescent="0.25">
      <c r="A747" s="32"/>
      <c r="B747" s="33"/>
      <c r="C747" s="46"/>
      <c r="E747" s="20"/>
      <c r="F747" s="20"/>
      <c r="G747" s="20"/>
      <c r="H747" s="20"/>
      <c r="I747" s="20"/>
      <c r="K747" s="20"/>
    </row>
    <row r="748" spans="1:11" outlineLevel="1" x14ac:dyDescent="0.25">
      <c r="A748" s="32"/>
      <c r="B748" s="33"/>
      <c r="C748" s="46"/>
      <c r="E748" s="20"/>
      <c r="F748" s="20"/>
      <c r="G748" s="20"/>
      <c r="H748" s="20"/>
      <c r="I748" s="20"/>
      <c r="K748" s="20"/>
    </row>
    <row r="749" spans="1:11" outlineLevel="1" x14ac:dyDescent="0.25">
      <c r="A749" s="32"/>
      <c r="B749" s="33"/>
      <c r="C749" s="46"/>
      <c r="E749" s="20"/>
      <c r="F749" s="20"/>
      <c r="G749" s="20"/>
      <c r="H749" s="20"/>
      <c r="I749" s="20"/>
      <c r="K749" s="20"/>
    </row>
    <row r="750" spans="1:11" outlineLevel="1" x14ac:dyDescent="0.25">
      <c r="A750" s="32"/>
      <c r="B750" s="33"/>
      <c r="C750" s="46"/>
      <c r="E750" s="20"/>
      <c r="F750" s="20"/>
      <c r="G750" s="20"/>
      <c r="H750" s="20"/>
      <c r="I750" s="20"/>
      <c r="K750" s="20"/>
    </row>
    <row r="751" spans="1:11" outlineLevel="1" x14ac:dyDescent="0.25">
      <c r="A751" s="32"/>
      <c r="B751" s="33"/>
      <c r="C751" s="46"/>
      <c r="E751" s="20"/>
      <c r="F751" s="20"/>
      <c r="G751" s="20"/>
      <c r="H751" s="20"/>
      <c r="I751" s="20"/>
      <c r="K751" s="20"/>
    </row>
    <row r="752" spans="1:11" outlineLevel="1" x14ac:dyDescent="0.25">
      <c r="A752" s="32"/>
      <c r="B752" s="33"/>
      <c r="C752" s="46"/>
      <c r="E752" s="20"/>
      <c r="F752" s="20"/>
      <c r="G752" s="20"/>
      <c r="H752" s="20"/>
      <c r="I752" s="20"/>
      <c r="K752" s="20"/>
    </row>
    <row r="753" spans="1:11" outlineLevel="1" x14ac:dyDescent="0.25">
      <c r="A753" s="32"/>
      <c r="B753" s="33"/>
      <c r="C753" s="46"/>
      <c r="E753" s="20"/>
      <c r="F753" s="20"/>
      <c r="G753" s="20"/>
      <c r="H753" s="20"/>
      <c r="I753" s="20"/>
      <c r="K753" s="20"/>
    </row>
    <row r="754" spans="1:11" outlineLevel="1" x14ac:dyDescent="0.25">
      <c r="A754" s="32"/>
      <c r="B754" s="33"/>
      <c r="C754" s="46"/>
      <c r="E754" s="20"/>
      <c r="F754" s="20"/>
      <c r="G754" s="20"/>
      <c r="H754" s="20"/>
      <c r="I754" s="20"/>
      <c r="K754" s="20"/>
    </row>
    <row r="755" spans="1:11" outlineLevel="1" x14ac:dyDescent="0.25">
      <c r="A755" s="32"/>
      <c r="B755" s="33"/>
      <c r="C755" s="46"/>
      <c r="E755" s="20"/>
      <c r="F755" s="20"/>
      <c r="G755" s="20"/>
      <c r="H755" s="20"/>
      <c r="I755" s="20"/>
      <c r="K755" s="20"/>
    </row>
    <row r="756" spans="1:11" outlineLevel="1" x14ac:dyDescent="0.25">
      <c r="A756" s="32"/>
      <c r="B756" s="33"/>
      <c r="C756" s="46"/>
      <c r="E756" s="20"/>
      <c r="F756" s="20"/>
      <c r="G756" s="20"/>
      <c r="H756" s="20"/>
      <c r="I756" s="20"/>
      <c r="K756" s="20"/>
    </row>
    <row r="757" spans="1:11" outlineLevel="1" x14ac:dyDescent="0.25">
      <c r="A757" s="32"/>
      <c r="B757" s="33"/>
      <c r="C757" s="46"/>
      <c r="E757" s="20"/>
      <c r="F757" s="20"/>
      <c r="G757" s="20"/>
      <c r="H757" s="20"/>
      <c r="I757" s="20"/>
      <c r="K757" s="20"/>
    </row>
    <row r="758" spans="1:11" outlineLevel="1" x14ac:dyDescent="0.25">
      <c r="A758" s="32"/>
      <c r="B758" s="33"/>
      <c r="C758" s="46"/>
      <c r="E758" s="20"/>
      <c r="F758" s="20"/>
      <c r="G758" s="20"/>
      <c r="H758" s="20"/>
      <c r="I758" s="20"/>
      <c r="K758" s="20"/>
    </row>
    <row r="759" spans="1:11" outlineLevel="1" x14ac:dyDescent="0.25">
      <c r="A759" s="32"/>
      <c r="B759" s="33"/>
      <c r="C759" s="46"/>
      <c r="E759" s="20"/>
      <c r="F759" s="20"/>
      <c r="G759" s="20"/>
      <c r="H759" s="20"/>
      <c r="I759" s="20"/>
      <c r="K759" s="20"/>
    </row>
    <row r="760" spans="1:11" outlineLevel="1" x14ac:dyDescent="0.25">
      <c r="A760" s="32"/>
      <c r="B760" s="33"/>
      <c r="C760" s="46"/>
      <c r="E760" s="20"/>
      <c r="F760" s="20"/>
      <c r="G760" s="20"/>
      <c r="H760" s="20"/>
      <c r="I760" s="20"/>
      <c r="K760" s="20"/>
    </row>
    <row r="761" spans="1:11" outlineLevel="1" x14ac:dyDescent="0.25">
      <c r="A761" s="32"/>
      <c r="B761" s="33"/>
      <c r="C761" s="46"/>
      <c r="E761" s="20"/>
      <c r="F761" s="20"/>
      <c r="G761" s="20"/>
      <c r="H761" s="20"/>
      <c r="I761" s="20"/>
      <c r="K761" s="20"/>
    </row>
    <row r="762" spans="1:11" outlineLevel="1" x14ac:dyDescent="0.25">
      <c r="A762" s="32"/>
      <c r="B762" s="33"/>
      <c r="C762" s="46"/>
      <c r="E762" s="20"/>
      <c r="F762" s="20"/>
      <c r="G762" s="20"/>
      <c r="H762" s="20"/>
      <c r="I762" s="20"/>
      <c r="K762" s="20"/>
    </row>
    <row r="763" spans="1:11" outlineLevel="1" x14ac:dyDescent="0.25">
      <c r="A763" s="32"/>
      <c r="B763" s="33"/>
      <c r="C763" s="46"/>
      <c r="E763" s="20"/>
      <c r="F763" s="20"/>
      <c r="G763" s="20"/>
      <c r="H763" s="20"/>
      <c r="I763" s="20"/>
      <c r="K763" s="20"/>
    </row>
    <row r="764" spans="1:11" outlineLevel="1" x14ac:dyDescent="0.25">
      <c r="A764" s="32"/>
      <c r="B764" s="33"/>
      <c r="C764" s="46"/>
      <c r="E764" s="20"/>
      <c r="F764" s="20"/>
      <c r="G764" s="20"/>
      <c r="H764" s="20"/>
      <c r="I764" s="20"/>
      <c r="K764" s="20"/>
    </row>
    <row r="765" spans="1:11" outlineLevel="1" x14ac:dyDescent="0.25">
      <c r="A765" s="32"/>
      <c r="B765" s="33"/>
      <c r="C765" s="46"/>
      <c r="E765" s="20"/>
      <c r="F765" s="20"/>
      <c r="G765" s="20"/>
      <c r="H765" s="20"/>
      <c r="I765" s="20"/>
      <c r="K765" s="20"/>
    </row>
    <row r="766" spans="1:11" outlineLevel="1" x14ac:dyDescent="0.25">
      <c r="A766" s="32"/>
      <c r="B766" s="33"/>
      <c r="C766" s="46"/>
      <c r="E766" s="20"/>
      <c r="F766" s="20"/>
      <c r="G766" s="20"/>
      <c r="H766" s="20"/>
      <c r="I766" s="20"/>
      <c r="K766" s="20"/>
    </row>
    <row r="767" spans="1:11" outlineLevel="1" x14ac:dyDescent="0.25">
      <c r="A767" s="32"/>
      <c r="B767" s="33"/>
      <c r="C767" s="46"/>
      <c r="E767" s="20"/>
      <c r="F767" s="20"/>
      <c r="G767" s="20"/>
      <c r="H767" s="20"/>
      <c r="I767" s="20"/>
      <c r="K767" s="20"/>
    </row>
    <row r="768" spans="1:11" outlineLevel="1" x14ac:dyDescent="0.25">
      <c r="A768" s="32"/>
      <c r="B768" s="33"/>
      <c r="C768" s="46"/>
      <c r="E768" s="20"/>
      <c r="F768" s="20"/>
      <c r="G768" s="20"/>
      <c r="H768" s="20"/>
      <c r="I768" s="20"/>
      <c r="K768" s="20"/>
    </row>
    <row r="769" spans="1:11" outlineLevel="1" x14ac:dyDescent="0.25">
      <c r="A769" s="32"/>
      <c r="B769" s="33"/>
      <c r="C769" s="46"/>
      <c r="E769" s="20"/>
      <c r="F769" s="20"/>
      <c r="G769" s="20"/>
      <c r="H769" s="20"/>
      <c r="I769" s="20"/>
      <c r="K769" s="20"/>
    </row>
    <row r="770" spans="1:11" outlineLevel="1" x14ac:dyDescent="0.25">
      <c r="A770" s="32"/>
      <c r="B770" s="33"/>
      <c r="C770" s="46"/>
      <c r="E770" s="20"/>
      <c r="F770" s="20"/>
      <c r="G770" s="20"/>
      <c r="H770" s="20"/>
      <c r="I770" s="20"/>
      <c r="K770" s="20"/>
    </row>
    <row r="771" spans="1:11" outlineLevel="1" x14ac:dyDescent="0.25">
      <c r="A771" s="32"/>
      <c r="B771" s="33"/>
      <c r="C771" s="46"/>
      <c r="E771" s="20"/>
      <c r="F771" s="20"/>
      <c r="G771" s="20"/>
      <c r="H771" s="20"/>
      <c r="I771" s="20"/>
      <c r="K771" s="20"/>
    </row>
    <row r="772" spans="1:11" outlineLevel="1" x14ac:dyDescent="0.25">
      <c r="A772" s="32"/>
      <c r="B772" s="33"/>
      <c r="C772" s="46"/>
      <c r="E772" s="20"/>
      <c r="F772" s="20"/>
      <c r="G772" s="20"/>
      <c r="H772" s="20"/>
      <c r="I772" s="20"/>
      <c r="K772" s="20"/>
    </row>
    <row r="773" spans="1:11" outlineLevel="1" x14ac:dyDescent="0.25">
      <c r="A773" s="32"/>
      <c r="B773" s="33"/>
      <c r="C773" s="46"/>
      <c r="E773" s="20"/>
      <c r="F773" s="20"/>
      <c r="G773" s="20"/>
      <c r="H773" s="20"/>
      <c r="I773" s="20"/>
      <c r="K773" s="20"/>
    </row>
    <row r="774" spans="1:11" outlineLevel="1" x14ac:dyDescent="0.25">
      <c r="A774" s="32"/>
      <c r="B774" s="33"/>
      <c r="C774" s="46"/>
      <c r="E774" s="20"/>
      <c r="F774" s="20"/>
      <c r="G774" s="20"/>
      <c r="H774" s="20"/>
      <c r="I774" s="20"/>
      <c r="K774" s="20"/>
    </row>
    <row r="775" spans="1:11" outlineLevel="1" x14ac:dyDescent="0.25">
      <c r="A775" s="32"/>
      <c r="B775" s="33"/>
      <c r="C775" s="46"/>
      <c r="E775" s="20"/>
      <c r="F775" s="20"/>
      <c r="G775" s="20"/>
      <c r="H775" s="20"/>
      <c r="I775" s="20"/>
      <c r="K775" s="20"/>
    </row>
    <row r="776" spans="1:11" outlineLevel="1" x14ac:dyDescent="0.25">
      <c r="A776" s="32"/>
      <c r="B776" s="33"/>
      <c r="C776" s="46"/>
      <c r="E776" s="20"/>
      <c r="F776" s="20"/>
      <c r="G776" s="20"/>
      <c r="H776" s="20"/>
      <c r="I776" s="20"/>
      <c r="K776" s="20"/>
    </row>
    <row r="777" spans="1:11" outlineLevel="1" x14ac:dyDescent="0.25">
      <c r="A777" s="32"/>
      <c r="B777" s="33"/>
      <c r="C777" s="46"/>
      <c r="E777" s="20"/>
      <c r="F777" s="20"/>
      <c r="G777" s="20"/>
      <c r="H777" s="20"/>
      <c r="I777" s="20"/>
      <c r="K777" s="20"/>
    </row>
    <row r="778" spans="1:11" outlineLevel="1" x14ac:dyDescent="0.25">
      <c r="A778" s="32"/>
      <c r="B778" s="33"/>
      <c r="C778" s="46"/>
      <c r="E778" s="20"/>
      <c r="F778" s="20"/>
      <c r="G778" s="20"/>
      <c r="H778" s="20"/>
      <c r="I778" s="20"/>
      <c r="K778" s="20"/>
    </row>
    <row r="779" spans="1:11" outlineLevel="1" x14ac:dyDescent="0.25">
      <c r="A779" s="32"/>
      <c r="B779" s="33"/>
      <c r="C779" s="46"/>
      <c r="E779" s="20"/>
      <c r="F779" s="20"/>
      <c r="G779" s="20"/>
      <c r="H779" s="20"/>
      <c r="I779" s="20"/>
      <c r="K779" s="20"/>
    </row>
    <row r="780" spans="1:11" outlineLevel="1" x14ac:dyDescent="0.25">
      <c r="A780" s="32"/>
      <c r="B780" s="33"/>
      <c r="C780" s="46"/>
      <c r="E780" s="20"/>
      <c r="F780" s="20"/>
      <c r="G780" s="20"/>
      <c r="H780" s="20"/>
      <c r="I780" s="20"/>
      <c r="K780" s="20"/>
    </row>
    <row r="781" spans="1:11" outlineLevel="1" x14ac:dyDescent="0.25">
      <c r="A781" s="32"/>
      <c r="B781" s="33"/>
      <c r="C781" s="46"/>
      <c r="E781" s="20"/>
      <c r="F781" s="20"/>
      <c r="G781" s="20"/>
      <c r="H781" s="20"/>
      <c r="I781" s="20"/>
      <c r="K781" s="20"/>
    </row>
    <row r="782" spans="1:11" outlineLevel="1" x14ac:dyDescent="0.25">
      <c r="A782" s="32"/>
      <c r="B782" s="33"/>
      <c r="C782" s="46"/>
      <c r="E782" s="20"/>
      <c r="F782" s="20"/>
      <c r="G782" s="20"/>
      <c r="H782" s="20"/>
      <c r="I782" s="20"/>
      <c r="K782" s="20"/>
    </row>
    <row r="783" spans="1:11" outlineLevel="1" x14ac:dyDescent="0.25">
      <c r="A783" s="32"/>
      <c r="B783" s="33"/>
      <c r="C783" s="46"/>
      <c r="E783" s="20"/>
      <c r="F783" s="20"/>
      <c r="G783" s="20"/>
      <c r="H783" s="20"/>
      <c r="I783" s="20"/>
      <c r="K783" s="20"/>
    </row>
    <row r="784" spans="1:11" outlineLevel="1" x14ac:dyDescent="0.25">
      <c r="A784" s="32"/>
      <c r="B784" s="33"/>
      <c r="C784" s="46"/>
      <c r="E784" s="20"/>
      <c r="F784" s="20"/>
      <c r="G784" s="20"/>
      <c r="H784" s="20"/>
      <c r="I784" s="20"/>
      <c r="K784" s="20"/>
    </row>
    <row r="785" spans="1:11" outlineLevel="1" x14ac:dyDescent="0.25">
      <c r="A785" s="32"/>
      <c r="B785" s="33"/>
      <c r="C785" s="46"/>
      <c r="E785" s="20"/>
      <c r="F785" s="20"/>
      <c r="G785" s="20"/>
      <c r="H785" s="20"/>
      <c r="I785" s="20"/>
      <c r="K785" s="20"/>
    </row>
    <row r="786" spans="1:11" outlineLevel="1" x14ac:dyDescent="0.25">
      <c r="A786" s="32"/>
      <c r="B786" s="33"/>
      <c r="C786" s="46"/>
      <c r="E786" s="20"/>
      <c r="F786" s="20"/>
      <c r="G786" s="20"/>
      <c r="H786" s="20"/>
      <c r="I786" s="20"/>
      <c r="K786" s="20"/>
    </row>
    <row r="787" spans="1:11" outlineLevel="1" x14ac:dyDescent="0.25">
      <c r="A787" s="32"/>
      <c r="B787" s="33"/>
      <c r="C787" s="46"/>
      <c r="E787" s="20"/>
      <c r="F787" s="20"/>
      <c r="G787" s="20"/>
      <c r="H787" s="20"/>
      <c r="I787" s="20"/>
      <c r="K787" s="20"/>
    </row>
    <row r="788" spans="1:11" outlineLevel="1" x14ac:dyDescent="0.25">
      <c r="A788" s="32"/>
      <c r="B788" s="33"/>
      <c r="C788" s="46"/>
      <c r="E788" s="20"/>
      <c r="F788" s="20"/>
      <c r="G788" s="20"/>
      <c r="H788" s="20"/>
      <c r="I788" s="20"/>
      <c r="K788" s="20"/>
    </row>
    <row r="789" spans="1:11" outlineLevel="1" x14ac:dyDescent="0.25">
      <c r="A789" s="32"/>
      <c r="B789" s="33"/>
      <c r="C789" s="46"/>
      <c r="E789" s="20"/>
      <c r="F789" s="20"/>
      <c r="G789" s="20"/>
      <c r="H789" s="20"/>
      <c r="I789" s="20"/>
      <c r="K789" s="20"/>
    </row>
    <row r="790" spans="1:11" outlineLevel="1" x14ac:dyDescent="0.25">
      <c r="A790" s="32"/>
      <c r="B790" s="33"/>
      <c r="C790" s="46"/>
      <c r="E790" s="20"/>
      <c r="F790" s="20"/>
      <c r="G790" s="20"/>
      <c r="H790" s="20"/>
      <c r="I790" s="20"/>
      <c r="K790" s="20"/>
    </row>
    <row r="791" spans="1:11" outlineLevel="1" x14ac:dyDescent="0.25">
      <c r="A791" s="32"/>
      <c r="B791" s="33"/>
      <c r="C791" s="46"/>
      <c r="E791" s="20"/>
      <c r="F791" s="20"/>
      <c r="G791" s="20"/>
      <c r="H791" s="20"/>
      <c r="I791" s="20"/>
      <c r="K791" s="20"/>
    </row>
    <row r="792" spans="1:11" outlineLevel="1" x14ac:dyDescent="0.25">
      <c r="A792" s="32"/>
      <c r="B792" s="33"/>
      <c r="C792" s="46"/>
      <c r="E792" s="20"/>
      <c r="F792" s="20"/>
      <c r="G792" s="20"/>
      <c r="H792" s="20"/>
      <c r="I792" s="20"/>
      <c r="K792" s="20"/>
    </row>
    <row r="793" spans="1:11" outlineLevel="1" x14ac:dyDescent="0.25">
      <c r="A793" s="32"/>
      <c r="B793" s="33"/>
      <c r="C793" s="46"/>
      <c r="E793" s="20"/>
      <c r="F793" s="20"/>
      <c r="G793" s="20"/>
      <c r="H793" s="20"/>
      <c r="I793" s="20"/>
      <c r="K793" s="20"/>
    </row>
    <row r="794" spans="1:11" outlineLevel="1" x14ac:dyDescent="0.25">
      <c r="A794" s="32"/>
      <c r="B794" s="33"/>
      <c r="C794" s="46"/>
      <c r="E794" s="20"/>
      <c r="F794" s="20"/>
      <c r="G794" s="20"/>
      <c r="H794" s="20"/>
      <c r="I794" s="20"/>
      <c r="K794" s="20"/>
    </row>
    <row r="795" spans="1:11" outlineLevel="1" x14ac:dyDescent="0.25">
      <c r="A795" s="32"/>
      <c r="B795" s="33"/>
      <c r="C795" s="46"/>
      <c r="E795" s="20"/>
      <c r="F795" s="20"/>
      <c r="G795" s="20"/>
      <c r="H795" s="20"/>
      <c r="I795" s="20"/>
      <c r="K795" s="20"/>
    </row>
    <row r="796" spans="1:11" outlineLevel="1" x14ac:dyDescent="0.25">
      <c r="A796" s="32"/>
      <c r="B796" s="33"/>
      <c r="C796" s="46"/>
      <c r="E796" s="20"/>
      <c r="F796" s="20"/>
      <c r="G796" s="20"/>
      <c r="H796" s="20"/>
      <c r="I796" s="20"/>
      <c r="K796" s="20"/>
    </row>
    <row r="797" spans="1:11" outlineLevel="1" x14ac:dyDescent="0.25">
      <c r="A797" s="32"/>
      <c r="B797" s="33"/>
      <c r="C797" s="46"/>
      <c r="E797" s="20"/>
      <c r="F797" s="20"/>
      <c r="G797" s="20"/>
      <c r="H797" s="20"/>
      <c r="I797" s="20"/>
      <c r="K797" s="20"/>
    </row>
    <row r="798" spans="1:11" outlineLevel="1" x14ac:dyDescent="0.25">
      <c r="A798" s="32"/>
      <c r="B798" s="33"/>
      <c r="C798" s="46"/>
      <c r="E798" s="20"/>
      <c r="F798" s="20"/>
      <c r="G798" s="20"/>
      <c r="H798" s="20"/>
      <c r="I798" s="20"/>
      <c r="K798" s="20"/>
    </row>
    <row r="799" spans="1:11" outlineLevel="1" x14ac:dyDescent="0.25">
      <c r="A799" s="32"/>
      <c r="B799" s="33"/>
      <c r="C799" s="46"/>
      <c r="E799" s="20"/>
      <c r="F799" s="20"/>
      <c r="G799" s="20"/>
      <c r="H799" s="20"/>
      <c r="I799" s="20"/>
      <c r="K799" s="20"/>
    </row>
    <row r="800" spans="1:11" outlineLevel="1" x14ac:dyDescent="0.25">
      <c r="A800" s="32"/>
      <c r="B800" s="33"/>
      <c r="C800" s="46"/>
      <c r="E800" s="20"/>
      <c r="F800" s="20"/>
      <c r="G800" s="20"/>
      <c r="H800" s="20"/>
      <c r="I800" s="20"/>
      <c r="K800" s="20"/>
    </row>
    <row r="801" spans="1:11" outlineLevel="1" x14ac:dyDescent="0.25">
      <c r="A801" s="32"/>
      <c r="B801" s="33"/>
      <c r="C801" s="46"/>
      <c r="E801" s="20"/>
      <c r="F801" s="20"/>
      <c r="G801" s="20"/>
      <c r="H801" s="20"/>
      <c r="I801" s="20"/>
      <c r="K801" s="20"/>
    </row>
    <row r="802" spans="1:11" outlineLevel="1" x14ac:dyDescent="0.25">
      <c r="A802" s="32"/>
      <c r="B802" s="33"/>
      <c r="C802" s="46"/>
      <c r="E802" s="20"/>
      <c r="F802" s="20"/>
      <c r="G802" s="20"/>
      <c r="H802" s="20"/>
      <c r="I802" s="20"/>
      <c r="K802" s="20"/>
    </row>
    <row r="803" spans="1:11" outlineLevel="1" x14ac:dyDescent="0.25">
      <c r="A803" s="32"/>
      <c r="B803" s="33"/>
      <c r="C803" s="46"/>
      <c r="E803" s="20"/>
      <c r="F803" s="20"/>
      <c r="G803" s="20"/>
      <c r="H803" s="20"/>
      <c r="I803" s="20"/>
      <c r="K803" s="20"/>
    </row>
    <row r="804" spans="1:11" outlineLevel="1" x14ac:dyDescent="0.25">
      <c r="A804" s="32"/>
      <c r="B804" s="33"/>
      <c r="C804" s="46"/>
      <c r="E804" s="20"/>
      <c r="F804" s="20"/>
      <c r="G804" s="20"/>
      <c r="H804" s="20"/>
      <c r="I804" s="20"/>
      <c r="K804" s="20"/>
    </row>
    <row r="805" spans="1:11" outlineLevel="1" x14ac:dyDescent="0.25">
      <c r="A805" s="32"/>
      <c r="B805" s="33"/>
      <c r="C805" s="46"/>
      <c r="E805" s="20"/>
      <c r="F805" s="20"/>
      <c r="G805" s="20"/>
      <c r="H805" s="20"/>
      <c r="I805" s="20"/>
      <c r="K805" s="20"/>
    </row>
    <row r="806" spans="1:11" outlineLevel="1" x14ac:dyDescent="0.25">
      <c r="A806" s="32"/>
      <c r="B806" s="33"/>
      <c r="C806" s="46"/>
      <c r="E806" s="20"/>
      <c r="F806" s="20"/>
      <c r="G806" s="20"/>
      <c r="H806" s="20"/>
      <c r="I806" s="20"/>
      <c r="K806" s="20"/>
    </row>
    <row r="807" spans="1:11" outlineLevel="1" x14ac:dyDescent="0.25">
      <c r="A807" s="32"/>
      <c r="B807" s="33"/>
      <c r="C807" s="46"/>
      <c r="E807" s="20"/>
      <c r="F807" s="20"/>
      <c r="G807" s="20"/>
      <c r="H807" s="20"/>
      <c r="I807" s="20"/>
      <c r="K807" s="20"/>
    </row>
    <row r="808" spans="1:11" outlineLevel="1" x14ac:dyDescent="0.25">
      <c r="A808" s="32"/>
      <c r="B808" s="33"/>
      <c r="C808" s="46"/>
      <c r="E808" s="20"/>
      <c r="F808" s="20"/>
      <c r="G808" s="20"/>
      <c r="H808" s="20"/>
      <c r="I808" s="20"/>
      <c r="K808" s="20"/>
    </row>
    <row r="809" spans="1:11" outlineLevel="1" x14ac:dyDescent="0.25">
      <c r="A809" s="32"/>
      <c r="B809" s="33"/>
      <c r="C809" s="46"/>
      <c r="E809" s="20"/>
      <c r="F809" s="20"/>
      <c r="G809" s="20"/>
      <c r="H809" s="20"/>
      <c r="I809" s="20"/>
      <c r="K809" s="20"/>
    </row>
    <row r="810" spans="1:11" outlineLevel="1" x14ac:dyDescent="0.25">
      <c r="A810" s="32"/>
      <c r="B810" s="33"/>
      <c r="C810" s="46"/>
      <c r="E810" s="20"/>
      <c r="F810" s="20"/>
      <c r="G810" s="20"/>
      <c r="H810" s="20"/>
      <c r="I810" s="20"/>
      <c r="K810" s="20"/>
    </row>
    <row r="811" spans="1:11" outlineLevel="1" x14ac:dyDescent="0.25">
      <c r="A811" s="32"/>
      <c r="B811" s="33"/>
      <c r="C811" s="46"/>
      <c r="E811" s="20"/>
      <c r="F811" s="20"/>
      <c r="G811" s="20"/>
      <c r="H811" s="20"/>
      <c r="I811" s="20"/>
      <c r="K811" s="20"/>
    </row>
    <row r="812" spans="1:11" outlineLevel="1" x14ac:dyDescent="0.25">
      <c r="A812" s="32"/>
      <c r="B812" s="33"/>
      <c r="C812" s="46"/>
      <c r="E812" s="20"/>
      <c r="F812" s="20"/>
      <c r="G812" s="20"/>
      <c r="H812" s="20"/>
      <c r="I812" s="20"/>
      <c r="K812" s="20"/>
    </row>
    <row r="813" spans="1:11" outlineLevel="1" x14ac:dyDescent="0.25">
      <c r="A813" s="32"/>
      <c r="B813" s="33"/>
      <c r="C813" s="46"/>
      <c r="E813" s="20"/>
      <c r="F813" s="20"/>
      <c r="G813" s="20"/>
      <c r="H813" s="20"/>
      <c r="I813" s="20"/>
      <c r="K813" s="20"/>
    </row>
    <row r="814" spans="1:11" outlineLevel="1" x14ac:dyDescent="0.25">
      <c r="A814" s="32"/>
      <c r="B814" s="33"/>
      <c r="C814" s="46"/>
      <c r="E814" s="20"/>
      <c r="F814" s="20"/>
      <c r="G814" s="20"/>
      <c r="H814" s="20"/>
      <c r="I814" s="20"/>
      <c r="K814" s="20"/>
    </row>
    <row r="815" spans="1:11" outlineLevel="1" x14ac:dyDescent="0.25">
      <c r="A815" s="32"/>
      <c r="B815" s="33"/>
      <c r="C815" s="46"/>
      <c r="E815" s="20"/>
      <c r="F815" s="20"/>
      <c r="G815" s="20"/>
      <c r="H815" s="20"/>
      <c r="I815" s="20"/>
      <c r="K815" s="20"/>
    </row>
    <row r="816" spans="1:11" outlineLevel="1" x14ac:dyDescent="0.25">
      <c r="A816" s="32"/>
      <c r="B816" s="33"/>
      <c r="C816" s="46"/>
      <c r="E816" s="20"/>
      <c r="F816" s="20"/>
      <c r="G816" s="20"/>
      <c r="H816" s="20"/>
      <c r="I816" s="20"/>
      <c r="K816" s="20"/>
    </row>
    <row r="817" spans="1:11" outlineLevel="1" x14ac:dyDescent="0.25">
      <c r="A817" s="32"/>
      <c r="B817" s="33"/>
      <c r="C817" s="46"/>
      <c r="E817" s="20"/>
      <c r="F817" s="20"/>
      <c r="G817" s="20"/>
      <c r="H817" s="20"/>
      <c r="I817" s="20"/>
      <c r="K817" s="20"/>
    </row>
    <row r="818" spans="1:11" outlineLevel="1" x14ac:dyDescent="0.25">
      <c r="A818" s="32"/>
      <c r="B818" s="33"/>
      <c r="C818" s="46"/>
      <c r="E818" s="20"/>
      <c r="F818" s="20"/>
      <c r="G818" s="20"/>
      <c r="H818" s="20"/>
      <c r="I818" s="20"/>
      <c r="K818" s="20"/>
    </row>
    <row r="819" spans="1:11" outlineLevel="1" x14ac:dyDescent="0.25">
      <c r="A819" s="32"/>
      <c r="B819" s="33"/>
      <c r="C819" s="46"/>
      <c r="E819" s="20"/>
      <c r="F819" s="20"/>
      <c r="G819" s="20"/>
      <c r="H819" s="20"/>
      <c r="I819" s="20"/>
      <c r="K819" s="20"/>
    </row>
    <row r="820" spans="1:11" outlineLevel="1" x14ac:dyDescent="0.25">
      <c r="A820" s="32"/>
      <c r="B820" s="33"/>
      <c r="C820" s="46"/>
      <c r="E820" s="20"/>
      <c r="F820" s="20"/>
      <c r="G820" s="20"/>
      <c r="H820" s="20"/>
      <c r="I820" s="20"/>
      <c r="K820" s="20"/>
    </row>
    <row r="821" spans="1:11" outlineLevel="1" x14ac:dyDescent="0.25">
      <c r="A821" s="32"/>
      <c r="B821" s="33"/>
      <c r="C821" s="46"/>
      <c r="E821" s="20"/>
      <c r="F821" s="20"/>
      <c r="G821" s="20"/>
      <c r="H821" s="20"/>
      <c r="I821" s="20"/>
      <c r="K821" s="20"/>
    </row>
    <row r="822" spans="1:11" outlineLevel="1" x14ac:dyDescent="0.25">
      <c r="A822" s="32"/>
      <c r="B822" s="33"/>
      <c r="C822" s="46"/>
      <c r="E822" s="20"/>
      <c r="F822" s="20"/>
      <c r="G822" s="20"/>
      <c r="H822" s="20"/>
      <c r="I822" s="20"/>
      <c r="K822" s="20"/>
    </row>
    <row r="823" spans="1:11" outlineLevel="1" x14ac:dyDescent="0.25">
      <c r="A823" s="32"/>
      <c r="B823" s="33"/>
      <c r="C823" s="46"/>
      <c r="E823" s="20"/>
      <c r="F823" s="20"/>
      <c r="G823" s="20"/>
      <c r="H823" s="20"/>
      <c r="I823" s="20"/>
      <c r="K823" s="20"/>
    </row>
    <row r="824" spans="1:11" outlineLevel="1" x14ac:dyDescent="0.25">
      <c r="A824" s="32"/>
      <c r="B824" s="33"/>
      <c r="C824" s="46"/>
      <c r="E824" s="20"/>
      <c r="F824" s="20"/>
      <c r="G824" s="20"/>
      <c r="H824" s="20"/>
      <c r="I824" s="20"/>
      <c r="K824" s="20"/>
    </row>
    <row r="825" spans="1:11" outlineLevel="1" x14ac:dyDescent="0.25">
      <c r="A825" s="32"/>
      <c r="B825" s="33"/>
      <c r="C825" s="46"/>
      <c r="E825" s="20"/>
      <c r="F825" s="20"/>
      <c r="G825" s="20"/>
      <c r="H825" s="20"/>
      <c r="I825" s="20"/>
      <c r="K825" s="20"/>
    </row>
    <row r="826" spans="1:11" outlineLevel="1" x14ac:dyDescent="0.25">
      <c r="A826" s="32"/>
      <c r="B826" s="33"/>
      <c r="C826" s="46"/>
      <c r="E826" s="20"/>
      <c r="F826" s="20"/>
      <c r="G826" s="20"/>
      <c r="H826" s="20"/>
      <c r="I826" s="20"/>
      <c r="K826" s="20"/>
    </row>
    <row r="827" spans="1:11" outlineLevel="1" x14ac:dyDescent="0.25">
      <c r="A827" s="32"/>
      <c r="B827" s="33"/>
      <c r="C827" s="46"/>
      <c r="E827" s="20"/>
      <c r="F827" s="20"/>
      <c r="G827" s="20"/>
      <c r="H827" s="20"/>
      <c r="I827" s="20"/>
      <c r="K827" s="20"/>
    </row>
    <row r="828" spans="1:11" outlineLevel="1" x14ac:dyDescent="0.25">
      <c r="A828" s="32"/>
      <c r="B828" s="33"/>
      <c r="C828" s="46"/>
      <c r="E828" s="20"/>
      <c r="F828" s="20"/>
      <c r="G828" s="20"/>
      <c r="H828" s="20"/>
      <c r="I828" s="20"/>
      <c r="K828" s="20"/>
    </row>
    <row r="829" spans="1:11" outlineLevel="1" x14ac:dyDescent="0.25">
      <c r="A829" s="32"/>
      <c r="B829" s="33"/>
      <c r="C829" s="46"/>
      <c r="E829" s="20"/>
      <c r="F829" s="20"/>
      <c r="G829" s="20"/>
      <c r="H829" s="20"/>
      <c r="I829" s="20"/>
      <c r="K829" s="20"/>
    </row>
    <row r="830" spans="1:11" outlineLevel="1" x14ac:dyDescent="0.25">
      <c r="A830" s="32"/>
      <c r="B830" s="33"/>
      <c r="C830" s="46"/>
      <c r="E830" s="20"/>
      <c r="F830" s="20"/>
      <c r="G830" s="20"/>
      <c r="H830" s="20"/>
      <c r="I830" s="20"/>
      <c r="K830" s="20"/>
    </row>
    <row r="831" spans="1:11" outlineLevel="1" x14ac:dyDescent="0.25">
      <c r="A831" s="32"/>
      <c r="B831" s="33"/>
      <c r="C831" s="46"/>
      <c r="E831" s="20"/>
      <c r="F831" s="20"/>
      <c r="G831" s="20"/>
      <c r="H831" s="20"/>
      <c r="I831" s="20"/>
      <c r="K831" s="20"/>
    </row>
    <row r="832" spans="1:11" outlineLevel="1" x14ac:dyDescent="0.25">
      <c r="A832" s="32"/>
      <c r="B832" s="33"/>
      <c r="C832" s="46"/>
      <c r="E832" s="20"/>
      <c r="F832" s="20"/>
      <c r="G832" s="20"/>
      <c r="H832" s="20"/>
      <c r="I832" s="20"/>
      <c r="K832" s="20"/>
    </row>
    <row r="833" spans="1:11" outlineLevel="1" x14ac:dyDescent="0.25">
      <c r="A833" s="32"/>
      <c r="B833" s="33"/>
      <c r="C833" s="46"/>
      <c r="E833" s="20"/>
      <c r="F833" s="20"/>
      <c r="G833" s="20"/>
      <c r="H833" s="20"/>
      <c r="I833" s="20"/>
      <c r="K833" s="20"/>
    </row>
    <row r="834" spans="1:11" outlineLevel="1" x14ac:dyDescent="0.25">
      <c r="A834" s="32"/>
      <c r="B834" s="33"/>
      <c r="C834" s="46"/>
      <c r="E834" s="20"/>
      <c r="F834" s="20"/>
      <c r="G834" s="20"/>
      <c r="H834" s="20"/>
      <c r="I834" s="20"/>
      <c r="K834" s="20"/>
    </row>
    <row r="835" spans="1:11" outlineLevel="1" x14ac:dyDescent="0.25">
      <c r="A835" s="32"/>
      <c r="B835" s="33"/>
      <c r="C835" s="46"/>
      <c r="E835" s="20"/>
      <c r="F835" s="20"/>
      <c r="G835" s="20"/>
      <c r="H835" s="20"/>
      <c r="I835" s="20"/>
      <c r="K835" s="20"/>
    </row>
    <row r="836" spans="1:11" outlineLevel="1" x14ac:dyDescent="0.25">
      <c r="A836" s="32"/>
      <c r="B836" s="33"/>
      <c r="C836" s="46"/>
      <c r="E836" s="20"/>
      <c r="F836" s="20"/>
      <c r="G836" s="20"/>
      <c r="H836" s="20"/>
      <c r="I836" s="20"/>
      <c r="K836" s="20"/>
    </row>
    <row r="837" spans="1:11" outlineLevel="1" x14ac:dyDescent="0.25">
      <c r="A837" s="32"/>
      <c r="B837" s="33"/>
      <c r="C837" s="46"/>
      <c r="E837" s="20"/>
      <c r="F837" s="20"/>
      <c r="G837" s="20"/>
      <c r="H837" s="20"/>
      <c r="I837" s="20"/>
      <c r="K837" s="20"/>
    </row>
    <row r="838" spans="1:11" outlineLevel="1" x14ac:dyDescent="0.25">
      <c r="A838" s="32"/>
      <c r="B838" s="33"/>
      <c r="C838" s="46"/>
      <c r="E838" s="20"/>
      <c r="F838" s="20"/>
      <c r="G838" s="20"/>
      <c r="H838" s="20"/>
      <c r="I838" s="20"/>
      <c r="K838" s="20"/>
    </row>
    <row r="839" spans="1:11" outlineLevel="1" x14ac:dyDescent="0.25">
      <c r="A839" s="32"/>
      <c r="B839" s="33"/>
      <c r="C839" s="46"/>
      <c r="E839" s="20"/>
      <c r="F839" s="20"/>
      <c r="G839" s="20"/>
      <c r="H839" s="20"/>
      <c r="I839" s="20"/>
      <c r="K839" s="20"/>
    </row>
    <row r="840" spans="1:11" outlineLevel="1" x14ac:dyDescent="0.25">
      <c r="A840" s="32"/>
      <c r="B840" s="33"/>
      <c r="C840" s="46"/>
      <c r="E840" s="20"/>
      <c r="F840" s="20"/>
      <c r="G840" s="20"/>
      <c r="H840" s="20"/>
      <c r="I840" s="20"/>
      <c r="K840" s="20"/>
    </row>
    <row r="841" spans="1:11" outlineLevel="1" x14ac:dyDescent="0.25">
      <c r="A841" s="32"/>
      <c r="B841" s="33"/>
      <c r="C841" s="46"/>
      <c r="E841" s="20"/>
      <c r="F841" s="20"/>
      <c r="G841" s="20"/>
      <c r="H841" s="20"/>
      <c r="I841" s="20"/>
      <c r="K841" s="20"/>
    </row>
    <row r="842" spans="1:11" outlineLevel="1" x14ac:dyDescent="0.25">
      <c r="A842" s="32"/>
      <c r="B842" s="33"/>
      <c r="C842" s="46"/>
      <c r="E842" s="20"/>
      <c r="F842" s="20"/>
      <c r="G842" s="20"/>
      <c r="H842" s="20"/>
      <c r="I842" s="20"/>
      <c r="K842" s="20"/>
    </row>
    <row r="843" spans="1:11" outlineLevel="1" x14ac:dyDescent="0.25">
      <c r="A843" s="32"/>
      <c r="B843" s="33"/>
      <c r="C843" s="46"/>
      <c r="E843" s="20"/>
      <c r="F843" s="20"/>
      <c r="G843" s="20"/>
      <c r="H843" s="20"/>
      <c r="I843" s="20"/>
      <c r="K843" s="20"/>
    </row>
    <row r="844" spans="1:11" outlineLevel="1" x14ac:dyDescent="0.25">
      <c r="A844" s="32"/>
      <c r="B844" s="33"/>
      <c r="C844" s="46"/>
      <c r="E844" s="20"/>
      <c r="F844" s="20"/>
      <c r="G844" s="20"/>
      <c r="H844" s="20"/>
      <c r="I844" s="20"/>
      <c r="K844" s="20"/>
    </row>
    <row r="845" spans="1:11" outlineLevel="1" x14ac:dyDescent="0.25">
      <c r="A845" s="32"/>
      <c r="B845" s="33"/>
      <c r="C845" s="46"/>
      <c r="E845" s="20"/>
      <c r="F845" s="20"/>
      <c r="G845" s="20"/>
      <c r="H845" s="20"/>
      <c r="I845" s="20"/>
      <c r="K845" s="20"/>
    </row>
    <row r="846" spans="1:11" outlineLevel="1" x14ac:dyDescent="0.25">
      <c r="A846" s="32"/>
      <c r="B846" s="33"/>
      <c r="C846" s="46"/>
      <c r="E846" s="20"/>
      <c r="F846" s="20"/>
      <c r="G846" s="20"/>
      <c r="H846" s="20"/>
      <c r="I846" s="20"/>
      <c r="K846" s="20"/>
    </row>
    <row r="847" spans="1:11" outlineLevel="1" x14ac:dyDescent="0.25">
      <c r="A847" s="32"/>
      <c r="B847" s="33"/>
      <c r="C847" s="46"/>
      <c r="E847" s="20"/>
      <c r="F847" s="20"/>
      <c r="G847" s="20"/>
      <c r="H847" s="20"/>
      <c r="I847" s="20"/>
      <c r="K847" s="20"/>
    </row>
    <row r="848" spans="1:11" outlineLevel="1" x14ac:dyDescent="0.25">
      <c r="A848" s="32"/>
      <c r="B848" s="33"/>
      <c r="C848" s="46"/>
      <c r="E848" s="20"/>
      <c r="F848" s="20"/>
      <c r="G848" s="20"/>
      <c r="H848" s="20"/>
      <c r="I848" s="20"/>
      <c r="K848" s="20"/>
    </row>
    <row r="849" spans="1:11" outlineLevel="1" x14ac:dyDescent="0.25">
      <c r="A849" s="32"/>
      <c r="B849" s="33"/>
      <c r="C849" s="46"/>
      <c r="E849" s="20"/>
      <c r="F849" s="20"/>
      <c r="G849" s="20"/>
      <c r="H849" s="20"/>
      <c r="I849" s="20"/>
      <c r="K849" s="20"/>
    </row>
    <row r="850" spans="1:11" outlineLevel="1" x14ac:dyDescent="0.25">
      <c r="A850" s="32"/>
      <c r="B850" s="33"/>
      <c r="C850" s="46"/>
      <c r="E850" s="20"/>
      <c r="F850" s="20"/>
      <c r="G850" s="20"/>
      <c r="H850" s="20"/>
      <c r="I850" s="20"/>
      <c r="K850" s="20"/>
    </row>
    <row r="851" spans="1:11" outlineLevel="1" x14ac:dyDescent="0.25">
      <c r="A851" s="32"/>
      <c r="B851" s="33"/>
      <c r="C851" s="46"/>
      <c r="E851" s="20"/>
      <c r="F851" s="20"/>
      <c r="G851" s="20"/>
      <c r="H851" s="20"/>
      <c r="I851" s="20"/>
      <c r="K851" s="20"/>
    </row>
    <row r="852" spans="1:11" outlineLevel="1" x14ac:dyDescent="0.25">
      <c r="A852" s="32"/>
      <c r="B852" s="33"/>
      <c r="C852" s="46"/>
      <c r="E852" s="20"/>
      <c r="F852" s="20"/>
      <c r="G852" s="20"/>
      <c r="H852" s="20"/>
      <c r="I852" s="20"/>
      <c r="K852" s="20"/>
    </row>
    <row r="853" spans="1:11" outlineLevel="1" x14ac:dyDescent="0.25">
      <c r="A853" s="32"/>
      <c r="B853" s="33"/>
      <c r="C853" s="46"/>
      <c r="E853" s="20"/>
      <c r="F853" s="20"/>
      <c r="G853" s="20"/>
      <c r="H853" s="20"/>
      <c r="I853" s="20"/>
      <c r="K853" s="20"/>
    </row>
    <row r="854" spans="1:11" outlineLevel="1" x14ac:dyDescent="0.25">
      <c r="A854" s="32"/>
      <c r="B854" s="33"/>
      <c r="C854" s="46"/>
      <c r="E854" s="20"/>
      <c r="F854" s="20"/>
      <c r="G854" s="20"/>
      <c r="H854" s="20"/>
      <c r="I854" s="20"/>
      <c r="K854" s="20"/>
    </row>
    <row r="855" spans="1:11" outlineLevel="1" x14ac:dyDescent="0.25">
      <c r="A855" s="32"/>
      <c r="B855" s="33"/>
      <c r="C855" s="46"/>
      <c r="E855" s="20"/>
      <c r="F855" s="20"/>
      <c r="G855" s="20"/>
      <c r="H855" s="20"/>
      <c r="I855" s="20"/>
      <c r="K855" s="20"/>
    </row>
    <row r="856" spans="1:11" outlineLevel="1" x14ac:dyDescent="0.25">
      <c r="A856" s="32"/>
      <c r="B856" s="33"/>
      <c r="C856" s="46"/>
      <c r="E856" s="20"/>
      <c r="F856" s="20"/>
      <c r="G856" s="20"/>
      <c r="H856" s="20"/>
      <c r="I856" s="20"/>
      <c r="K856" s="20"/>
    </row>
    <row r="857" spans="1:11" outlineLevel="1" x14ac:dyDescent="0.25">
      <c r="A857" s="32"/>
      <c r="B857" s="33"/>
      <c r="C857" s="46"/>
      <c r="E857" s="20"/>
      <c r="F857" s="20"/>
      <c r="G857" s="20"/>
      <c r="H857" s="20"/>
      <c r="I857" s="20"/>
      <c r="K857" s="20"/>
    </row>
    <row r="858" spans="1:11" outlineLevel="1" x14ac:dyDescent="0.25">
      <c r="A858" s="32"/>
      <c r="B858" s="33"/>
      <c r="C858" s="46"/>
      <c r="E858" s="20"/>
      <c r="F858" s="20"/>
      <c r="G858" s="20"/>
      <c r="H858" s="20"/>
      <c r="I858" s="20"/>
      <c r="K858" s="20"/>
    </row>
    <row r="859" spans="1:11" outlineLevel="1" x14ac:dyDescent="0.25">
      <c r="A859" s="32"/>
      <c r="B859" s="33"/>
      <c r="C859" s="46"/>
      <c r="E859" s="20"/>
      <c r="F859" s="20"/>
      <c r="G859" s="20"/>
      <c r="H859" s="20"/>
      <c r="I859" s="20"/>
      <c r="K859" s="20"/>
    </row>
    <row r="860" spans="1:11" outlineLevel="1" x14ac:dyDescent="0.25">
      <c r="A860" s="32"/>
      <c r="B860" s="33"/>
      <c r="C860" s="46"/>
      <c r="E860" s="20"/>
      <c r="F860" s="20"/>
      <c r="G860" s="20"/>
      <c r="H860" s="20"/>
      <c r="I860" s="20"/>
      <c r="K860" s="20"/>
    </row>
    <row r="861" spans="1:11" outlineLevel="1" x14ac:dyDescent="0.25">
      <c r="A861" s="32"/>
      <c r="B861" s="33"/>
      <c r="C861" s="46"/>
      <c r="E861" s="20"/>
      <c r="F861" s="20"/>
      <c r="G861" s="20"/>
      <c r="H861" s="20"/>
      <c r="I861" s="20"/>
      <c r="K861" s="20"/>
    </row>
    <row r="862" spans="1:11" outlineLevel="1" x14ac:dyDescent="0.25">
      <c r="A862" s="32"/>
      <c r="B862" s="33"/>
      <c r="C862" s="46"/>
      <c r="E862" s="20"/>
      <c r="F862" s="20"/>
      <c r="G862" s="20"/>
      <c r="H862" s="20"/>
      <c r="I862" s="20"/>
      <c r="K862" s="20"/>
    </row>
    <row r="863" spans="1:11" outlineLevel="1" x14ac:dyDescent="0.25">
      <c r="A863" s="32"/>
      <c r="B863" s="33"/>
      <c r="C863" s="46"/>
      <c r="E863" s="20"/>
      <c r="F863" s="20"/>
      <c r="G863" s="20"/>
      <c r="H863" s="20"/>
      <c r="I863" s="20"/>
      <c r="K863" s="20"/>
    </row>
    <row r="864" spans="1:11" outlineLevel="1" x14ac:dyDescent="0.25">
      <c r="A864" s="32"/>
      <c r="B864" s="33"/>
      <c r="C864" s="46"/>
      <c r="E864" s="20"/>
      <c r="F864" s="20"/>
      <c r="G864" s="20"/>
      <c r="H864" s="20"/>
      <c r="I864" s="20"/>
      <c r="K864" s="20"/>
    </row>
    <row r="865" spans="1:11" outlineLevel="1" x14ac:dyDescent="0.25">
      <c r="A865" s="32"/>
      <c r="B865" s="33"/>
      <c r="C865" s="46"/>
      <c r="E865" s="20"/>
      <c r="F865" s="20"/>
      <c r="G865" s="20"/>
      <c r="H865" s="20"/>
      <c r="I865" s="20"/>
      <c r="K865" s="20"/>
    </row>
    <row r="866" spans="1:11" outlineLevel="1" x14ac:dyDescent="0.25">
      <c r="A866" s="32"/>
      <c r="B866" s="33"/>
      <c r="C866" s="46"/>
      <c r="E866" s="20"/>
      <c r="F866" s="20"/>
      <c r="G866" s="20"/>
      <c r="H866" s="20"/>
      <c r="I866" s="20"/>
      <c r="K866" s="20"/>
    </row>
    <row r="867" spans="1:11" outlineLevel="1" x14ac:dyDescent="0.25">
      <c r="A867" s="32"/>
      <c r="B867" s="33"/>
      <c r="C867" s="46"/>
      <c r="E867" s="20"/>
      <c r="F867" s="20"/>
      <c r="G867" s="20"/>
      <c r="H867" s="20"/>
      <c r="I867" s="20"/>
      <c r="K867" s="20"/>
    </row>
    <row r="868" spans="1:11" outlineLevel="1" x14ac:dyDescent="0.25">
      <c r="A868" s="32"/>
      <c r="B868" s="33"/>
      <c r="C868" s="46"/>
      <c r="E868" s="20"/>
      <c r="F868" s="20"/>
      <c r="G868" s="20"/>
      <c r="H868" s="20"/>
      <c r="I868" s="20"/>
      <c r="K868" s="20"/>
    </row>
    <row r="869" spans="1:11" outlineLevel="1" x14ac:dyDescent="0.25">
      <c r="A869" s="32"/>
      <c r="B869" s="33"/>
      <c r="C869" s="46"/>
      <c r="E869" s="20"/>
      <c r="F869" s="20"/>
      <c r="G869" s="20"/>
      <c r="H869" s="20"/>
      <c r="I869" s="20"/>
      <c r="K869" s="20"/>
    </row>
    <row r="870" spans="1:11" outlineLevel="1" x14ac:dyDescent="0.25">
      <c r="A870" s="32"/>
      <c r="B870" s="33"/>
      <c r="C870" s="46"/>
      <c r="E870" s="20"/>
      <c r="F870" s="20"/>
      <c r="G870" s="20"/>
      <c r="H870" s="20"/>
      <c r="I870" s="20"/>
      <c r="K870" s="20"/>
    </row>
    <row r="871" spans="1:11" outlineLevel="1" x14ac:dyDescent="0.25">
      <c r="A871" s="32"/>
      <c r="B871" s="33"/>
      <c r="C871" s="46"/>
      <c r="E871" s="20"/>
      <c r="F871" s="20"/>
      <c r="G871" s="20"/>
      <c r="H871" s="20"/>
      <c r="I871" s="20"/>
      <c r="K871" s="20"/>
    </row>
    <row r="872" spans="1:11" outlineLevel="1" x14ac:dyDescent="0.25">
      <c r="A872" s="32"/>
      <c r="B872" s="33"/>
      <c r="C872" s="46"/>
      <c r="E872" s="20"/>
      <c r="F872" s="20"/>
      <c r="G872" s="20"/>
      <c r="H872" s="20"/>
      <c r="I872" s="20"/>
      <c r="K872" s="20"/>
    </row>
    <row r="873" spans="1:11" outlineLevel="1" x14ac:dyDescent="0.25">
      <c r="A873" s="32"/>
      <c r="B873" s="33"/>
      <c r="C873" s="46"/>
      <c r="E873" s="20"/>
      <c r="F873" s="20"/>
      <c r="G873" s="20"/>
      <c r="H873" s="20"/>
      <c r="I873" s="20"/>
      <c r="K873" s="20"/>
    </row>
    <row r="874" spans="1:11" outlineLevel="1" x14ac:dyDescent="0.25">
      <c r="A874" s="32"/>
      <c r="B874" s="33"/>
      <c r="C874" s="46"/>
      <c r="E874" s="20"/>
      <c r="F874" s="20"/>
      <c r="G874" s="20"/>
      <c r="H874" s="20"/>
      <c r="I874" s="20"/>
      <c r="K874" s="20"/>
    </row>
    <row r="875" spans="1:11" outlineLevel="1" x14ac:dyDescent="0.25">
      <c r="A875" s="32"/>
      <c r="B875" s="33"/>
      <c r="C875" s="46"/>
      <c r="E875" s="20"/>
      <c r="F875" s="20"/>
      <c r="G875" s="20"/>
      <c r="H875" s="20"/>
      <c r="I875" s="20"/>
      <c r="K875" s="20"/>
    </row>
    <row r="876" spans="1:11" outlineLevel="1" x14ac:dyDescent="0.25">
      <c r="A876" s="32"/>
      <c r="B876" s="33"/>
      <c r="C876" s="46"/>
      <c r="E876" s="20"/>
      <c r="F876" s="20"/>
      <c r="G876" s="20"/>
      <c r="H876" s="20"/>
      <c r="I876" s="20"/>
      <c r="K876" s="20"/>
    </row>
    <row r="877" spans="1:11" outlineLevel="1" x14ac:dyDescent="0.25">
      <c r="A877" s="32"/>
      <c r="B877" s="33"/>
      <c r="C877" s="46"/>
      <c r="E877" s="20"/>
      <c r="F877" s="20"/>
      <c r="G877" s="20"/>
      <c r="H877" s="20"/>
      <c r="I877" s="20"/>
      <c r="K877" s="20"/>
    </row>
    <row r="878" spans="1:11" outlineLevel="1" x14ac:dyDescent="0.25">
      <c r="A878" s="32"/>
      <c r="B878" s="33"/>
      <c r="C878" s="46"/>
      <c r="E878" s="20"/>
      <c r="F878" s="20"/>
      <c r="G878" s="20"/>
      <c r="H878" s="20"/>
      <c r="I878" s="20"/>
      <c r="K878" s="20"/>
    </row>
    <row r="879" spans="1:11" outlineLevel="1" x14ac:dyDescent="0.25">
      <c r="A879" s="32"/>
      <c r="B879" s="33"/>
      <c r="C879" s="46"/>
      <c r="E879" s="20"/>
      <c r="F879" s="20"/>
      <c r="G879" s="20"/>
      <c r="H879" s="20"/>
      <c r="I879" s="20"/>
      <c r="K879" s="20"/>
    </row>
    <row r="880" spans="1:11" outlineLevel="1" x14ac:dyDescent="0.25">
      <c r="A880" s="32"/>
      <c r="B880" s="33"/>
      <c r="C880" s="46"/>
      <c r="E880" s="20"/>
      <c r="F880" s="20"/>
      <c r="G880" s="20"/>
      <c r="H880" s="20"/>
      <c r="I880" s="20"/>
      <c r="K880" s="20"/>
    </row>
    <row r="881" spans="1:11" outlineLevel="1" x14ac:dyDescent="0.25">
      <c r="A881" s="32"/>
      <c r="B881" s="33"/>
      <c r="C881" s="46"/>
      <c r="E881" s="20"/>
      <c r="F881" s="20"/>
      <c r="G881" s="20"/>
      <c r="H881" s="20"/>
      <c r="I881" s="20"/>
      <c r="K881" s="20"/>
    </row>
    <row r="882" spans="1:11" outlineLevel="1" x14ac:dyDescent="0.25">
      <c r="A882" s="32"/>
      <c r="B882" s="33"/>
      <c r="C882" s="46"/>
      <c r="E882" s="20"/>
      <c r="F882" s="20"/>
      <c r="G882" s="20"/>
      <c r="H882" s="20"/>
      <c r="I882" s="20"/>
      <c r="K882" s="20"/>
    </row>
    <row r="883" spans="1:11" outlineLevel="1" x14ac:dyDescent="0.25">
      <c r="A883" s="32"/>
      <c r="B883" s="33"/>
      <c r="C883" s="46"/>
      <c r="E883" s="20"/>
      <c r="F883" s="20"/>
      <c r="G883" s="20"/>
      <c r="H883" s="20"/>
      <c r="I883" s="20"/>
      <c r="K883" s="20"/>
    </row>
    <row r="884" spans="1:11" outlineLevel="1" x14ac:dyDescent="0.25">
      <c r="A884" s="32"/>
      <c r="B884" s="33"/>
      <c r="C884" s="46"/>
      <c r="E884" s="20"/>
      <c r="F884" s="20"/>
      <c r="G884" s="20"/>
      <c r="H884" s="20"/>
      <c r="I884" s="20"/>
      <c r="K884" s="20"/>
    </row>
    <row r="885" spans="1:11" outlineLevel="1" x14ac:dyDescent="0.25">
      <c r="A885" s="32"/>
      <c r="B885" s="33"/>
      <c r="C885" s="46"/>
      <c r="E885" s="20"/>
      <c r="F885" s="20"/>
      <c r="G885" s="20"/>
      <c r="H885" s="20"/>
      <c r="I885" s="20"/>
      <c r="K885" s="20"/>
    </row>
    <row r="886" spans="1:11" outlineLevel="1" x14ac:dyDescent="0.25">
      <c r="A886" s="32"/>
      <c r="B886" s="33"/>
      <c r="C886" s="46"/>
      <c r="E886" s="20"/>
      <c r="F886" s="20"/>
      <c r="G886" s="20"/>
      <c r="H886" s="20"/>
      <c r="I886" s="20"/>
      <c r="K886" s="20"/>
    </row>
    <row r="887" spans="1:11" outlineLevel="1" x14ac:dyDescent="0.25">
      <c r="A887" s="32"/>
      <c r="B887" s="33"/>
      <c r="C887" s="46"/>
      <c r="E887" s="20"/>
      <c r="F887" s="20"/>
      <c r="G887" s="20"/>
      <c r="H887" s="20"/>
      <c r="I887" s="20"/>
      <c r="K887" s="20"/>
    </row>
    <row r="888" spans="1:11" outlineLevel="1" x14ac:dyDescent="0.25">
      <c r="A888" s="32"/>
      <c r="B888" s="33"/>
      <c r="C888" s="46"/>
      <c r="E888" s="20"/>
      <c r="F888" s="20"/>
      <c r="G888" s="20"/>
      <c r="H888" s="20"/>
      <c r="I888" s="20"/>
      <c r="K888" s="20"/>
    </row>
    <row r="889" spans="1:11" outlineLevel="1" x14ac:dyDescent="0.25">
      <c r="A889" s="32"/>
      <c r="B889" s="33"/>
      <c r="C889" s="46"/>
      <c r="E889" s="20"/>
      <c r="F889" s="20"/>
      <c r="G889" s="20"/>
      <c r="H889" s="20"/>
      <c r="I889" s="20"/>
      <c r="K889" s="20"/>
    </row>
    <row r="890" spans="1:11" outlineLevel="1" x14ac:dyDescent="0.25">
      <c r="A890" s="32"/>
      <c r="B890" s="33"/>
      <c r="C890" s="46"/>
      <c r="E890" s="20"/>
      <c r="F890" s="20"/>
      <c r="G890" s="20"/>
      <c r="H890" s="20"/>
      <c r="I890" s="20"/>
      <c r="K890" s="20"/>
    </row>
    <row r="891" spans="1:11" outlineLevel="1" x14ac:dyDescent="0.25">
      <c r="A891" s="32"/>
      <c r="B891" s="33"/>
      <c r="C891" s="46"/>
      <c r="E891" s="20"/>
      <c r="F891" s="20"/>
      <c r="G891" s="20"/>
      <c r="H891" s="20"/>
      <c r="I891" s="20"/>
      <c r="K891" s="20"/>
    </row>
    <row r="892" spans="1:11" outlineLevel="1" x14ac:dyDescent="0.25">
      <c r="A892" s="32"/>
      <c r="B892" s="33"/>
      <c r="C892" s="46"/>
      <c r="E892" s="20"/>
      <c r="F892" s="20"/>
      <c r="G892" s="20"/>
      <c r="H892" s="20"/>
      <c r="I892" s="20"/>
      <c r="K892" s="20"/>
    </row>
    <row r="893" spans="1:11" outlineLevel="1" x14ac:dyDescent="0.25">
      <c r="A893" s="32"/>
      <c r="B893" s="33"/>
      <c r="C893" s="46"/>
      <c r="E893" s="20"/>
      <c r="F893" s="20"/>
      <c r="G893" s="20"/>
      <c r="H893" s="20"/>
      <c r="I893" s="20"/>
      <c r="K893" s="20"/>
    </row>
    <row r="894" spans="1:11" outlineLevel="1" x14ac:dyDescent="0.25">
      <c r="A894" s="32"/>
      <c r="B894" s="33"/>
      <c r="C894" s="46"/>
      <c r="E894" s="20"/>
      <c r="F894" s="20"/>
      <c r="G894" s="20"/>
      <c r="H894" s="20"/>
      <c r="I894" s="20"/>
      <c r="K894" s="20"/>
    </row>
    <row r="895" spans="1:11" outlineLevel="1" x14ac:dyDescent="0.25">
      <c r="A895" s="32"/>
      <c r="B895" s="33"/>
      <c r="C895" s="46"/>
      <c r="E895" s="20"/>
      <c r="F895" s="20"/>
      <c r="G895" s="20"/>
      <c r="H895" s="20"/>
      <c r="I895" s="20"/>
      <c r="K895" s="20"/>
    </row>
    <row r="896" spans="1:11" outlineLevel="1" x14ac:dyDescent="0.25">
      <c r="A896" s="32"/>
      <c r="B896" s="33"/>
      <c r="C896" s="46"/>
      <c r="E896" s="20"/>
      <c r="F896" s="20"/>
      <c r="G896" s="20"/>
      <c r="H896" s="20"/>
      <c r="I896" s="20"/>
      <c r="K896" s="20"/>
    </row>
    <row r="897" spans="1:11" outlineLevel="1" x14ac:dyDescent="0.25">
      <c r="A897" s="32"/>
      <c r="B897" s="33"/>
      <c r="C897" s="46"/>
      <c r="E897" s="20"/>
      <c r="F897" s="20"/>
      <c r="G897" s="20"/>
      <c r="H897" s="20"/>
      <c r="I897" s="20"/>
      <c r="K897" s="20"/>
    </row>
    <row r="898" spans="1:11" outlineLevel="1" x14ac:dyDescent="0.25">
      <c r="A898" s="32"/>
      <c r="B898" s="33"/>
      <c r="C898" s="46"/>
      <c r="E898" s="20"/>
      <c r="F898" s="20"/>
      <c r="G898" s="20"/>
      <c r="H898" s="20"/>
      <c r="I898" s="20"/>
      <c r="K898" s="20"/>
    </row>
    <row r="899" spans="1:11" outlineLevel="1" x14ac:dyDescent="0.25">
      <c r="A899" s="32"/>
      <c r="B899" s="33"/>
      <c r="C899" s="46"/>
      <c r="E899" s="20"/>
      <c r="F899" s="20"/>
      <c r="G899" s="20"/>
      <c r="H899" s="20"/>
      <c r="I899" s="20"/>
      <c r="K899" s="20"/>
    </row>
    <row r="900" spans="1:11" outlineLevel="1" x14ac:dyDescent="0.25">
      <c r="A900" s="32"/>
      <c r="B900" s="33"/>
      <c r="C900" s="46"/>
      <c r="E900" s="20"/>
      <c r="F900" s="20"/>
      <c r="G900" s="20"/>
      <c r="H900" s="20"/>
      <c r="I900" s="20"/>
      <c r="K900" s="20"/>
    </row>
    <row r="901" spans="1:11" outlineLevel="1" x14ac:dyDescent="0.25">
      <c r="A901" s="32"/>
      <c r="B901" s="33"/>
      <c r="C901" s="46"/>
      <c r="E901" s="20"/>
      <c r="F901" s="20"/>
      <c r="G901" s="20"/>
      <c r="H901" s="20"/>
      <c r="I901" s="20"/>
      <c r="K901" s="20"/>
    </row>
    <row r="902" spans="1:11" outlineLevel="1" x14ac:dyDescent="0.25">
      <c r="A902" s="32"/>
      <c r="B902" s="33"/>
      <c r="C902" s="46"/>
      <c r="E902" s="20"/>
      <c r="F902" s="20"/>
      <c r="G902" s="20"/>
      <c r="H902" s="20"/>
      <c r="I902" s="20"/>
      <c r="K902" s="20"/>
    </row>
    <row r="903" spans="1:11" outlineLevel="1" x14ac:dyDescent="0.25">
      <c r="A903" s="32"/>
      <c r="B903" s="33"/>
      <c r="C903" s="46"/>
      <c r="E903" s="20"/>
      <c r="F903" s="20"/>
      <c r="G903" s="20"/>
      <c r="H903" s="20"/>
      <c r="I903" s="20"/>
      <c r="K903" s="20"/>
    </row>
    <row r="904" spans="1:11" outlineLevel="1" x14ac:dyDescent="0.25">
      <c r="A904" s="32"/>
      <c r="B904" s="33"/>
      <c r="C904" s="46"/>
      <c r="E904" s="20"/>
      <c r="F904" s="20"/>
      <c r="G904" s="20"/>
      <c r="H904" s="20"/>
      <c r="I904" s="20"/>
      <c r="K904" s="20"/>
    </row>
    <row r="905" spans="1:11" outlineLevel="1" x14ac:dyDescent="0.25">
      <c r="A905" s="32"/>
      <c r="B905" s="33"/>
      <c r="C905" s="46"/>
      <c r="E905" s="20"/>
      <c r="F905" s="20"/>
      <c r="G905" s="20"/>
      <c r="H905" s="20"/>
      <c r="I905" s="20"/>
      <c r="K905" s="20"/>
    </row>
    <row r="906" spans="1:11" outlineLevel="1" x14ac:dyDescent="0.25">
      <c r="A906" s="32"/>
      <c r="B906" s="33"/>
      <c r="C906" s="46"/>
      <c r="E906" s="20"/>
      <c r="F906" s="20"/>
      <c r="G906" s="20"/>
      <c r="H906" s="20"/>
      <c r="I906" s="20"/>
      <c r="K906" s="20"/>
    </row>
    <row r="907" spans="1:11" outlineLevel="1" x14ac:dyDescent="0.25">
      <c r="A907" s="32"/>
      <c r="B907" s="33"/>
      <c r="C907" s="46"/>
      <c r="E907" s="20"/>
      <c r="F907" s="20"/>
      <c r="G907" s="20"/>
      <c r="H907" s="20"/>
      <c r="I907" s="20"/>
      <c r="K907" s="20"/>
    </row>
    <row r="908" spans="1:11" outlineLevel="1" x14ac:dyDescent="0.25">
      <c r="A908" s="32"/>
      <c r="B908" s="33"/>
      <c r="C908" s="46"/>
      <c r="E908" s="20"/>
      <c r="F908" s="20"/>
      <c r="G908" s="20"/>
      <c r="H908" s="20"/>
      <c r="I908" s="20"/>
      <c r="K908" s="20"/>
    </row>
    <row r="909" spans="1:11" outlineLevel="1" x14ac:dyDescent="0.25">
      <c r="A909" s="32"/>
      <c r="B909" s="33"/>
      <c r="C909" s="46"/>
      <c r="E909" s="20"/>
      <c r="F909" s="20"/>
      <c r="G909" s="20"/>
      <c r="H909" s="20"/>
      <c r="I909" s="20"/>
      <c r="K909" s="20"/>
    </row>
    <row r="910" spans="1:11" outlineLevel="1" x14ac:dyDescent="0.25">
      <c r="A910" s="32"/>
      <c r="B910" s="33"/>
      <c r="C910" s="46"/>
      <c r="E910" s="20"/>
      <c r="F910" s="20"/>
      <c r="G910" s="20"/>
      <c r="H910" s="20"/>
      <c r="I910" s="20"/>
      <c r="K910" s="20"/>
    </row>
    <row r="911" spans="1:11" outlineLevel="1" x14ac:dyDescent="0.25">
      <c r="A911" s="32"/>
      <c r="B911" s="33"/>
      <c r="C911" s="46"/>
      <c r="E911" s="20"/>
      <c r="F911" s="20"/>
      <c r="G911" s="20"/>
      <c r="H911" s="20"/>
      <c r="I911" s="20"/>
      <c r="K911" s="20"/>
    </row>
    <row r="912" spans="1:11" outlineLevel="1" x14ac:dyDescent="0.25">
      <c r="A912" s="32"/>
      <c r="B912" s="33"/>
      <c r="C912" s="46"/>
      <c r="E912" s="20"/>
      <c r="F912" s="20"/>
      <c r="G912" s="20"/>
      <c r="H912" s="20"/>
      <c r="I912" s="20"/>
      <c r="K912" s="20"/>
    </row>
    <row r="913" spans="1:11" outlineLevel="1" x14ac:dyDescent="0.25">
      <c r="A913" s="32"/>
      <c r="B913" s="33"/>
      <c r="C913" s="46"/>
      <c r="E913" s="20"/>
      <c r="F913" s="20"/>
      <c r="G913" s="20"/>
      <c r="H913" s="20"/>
      <c r="I913" s="20"/>
      <c r="K913" s="20"/>
    </row>
    <row r="914" spans="1:11" outlineLevel="1" x14ac:dyDescent="0.25">
      <c r="A914" s="32"/>
      <c r="B914" s="33"/>
      <c r="C914" s="46"/>
      <c r="E914" s="20"/>
      <c r="F914" s="20"/>
      <c r="G914" s="20"/>
      <c r="H914" s="20"/>
      <c r="I914" s="20"/>
      <c r="K914" s="20"/>
    </row>
    <row r="915" spans="1:11" outlineLevel="1" x14ac:dyDescent="0.25">
      <c r="A915" s="32"/>
      <c r="B915" s="33"/>
      <c r="C915" s="46"/>
      <c r="E915" s="20"/>
      <c r="F915" s="20"/>
      <c r="G915" s="20"/>
      <c r="H915" s="20"/>
      <c r="I915" s="20"/>
      <c r="K915" s="20"/>
    </row>
    <row r="916" spans="1:11" outlineLevel="1" x14ac:dyDescent="0.25">
      <c r="A916" s="32"/>
      <c r="B916" s="33"/>
      <c r="C916" s="46"/>
      <c r="E916" s="20"/>
      <c r="F916" s="20"/>
      <c r="G916" s="20"/>
      <c r="H916" s="20"/>
      <c r="I916" s="20"/>
      <c r="K916" s="20"/>
    </row>
    <row r="917" spans="1:11" outlineLevel="1" x14ac:dyDescent="0.25">
      <c r="A917" s="32"/>
      <c r="B917" s="33"/>
      <c r="C917" s="46"/>
      <c r="E917" s="20"/>
      <c r="F917" s="20"/>
      <c r="G917" s="20"/>
      <c r="H917" s="20"/>
      <c r="I917" s="20"/>
      <c r="K917" s="20"/>
    </row>
    <row r="918" spans="1:11" outlineLevel="1" x14ac:dyDescent="0.25">
      <c r="A918" s="32"/>
      <c r="B918" s="33"/>
      <c r="C918" s="46"/>
      <c r="E918" s="20"/>
      <c r="F918" s="20"/>
      <c r="G918" s="20"/>
      <c r="H918" s="20"/>
      <c r="I918" s="20"/>
      <c r="K918" s="20"/>
    </row>
    <row r="919" spans="1:11" outlineLevel="1" x14ac:dyDescent="0.25">
      <c r="A919" s="32"/>
      <c r="B919" s="33"/>
      <c r="C919" s="46"/>
      <c r="E919" s="20"/>
      <c r="F919" s="20"/>
      <c r="G919" s="20"/>
      <c r="H919" s="20"/>
      <c r="I919" s="20"/>
      <c r="K919" s="20"/>
    </row>
    <row r="920" spans="1:11" outlineLevel="1" x14ac:dyDescent="0.25">
      <c r="A920" s="32"/>
      <c r="B920" s="33"/>
      <c r="C920" s="46"/>
      <c r="E920" s="20"/>
      <c r="F920" s="20"/>
      <c r="G920" s="20"/>
      <c r="H920" s="20"/>
      <c r="I920" s="20"/>
      <c r="K920" s="20"/>
    </row>
    <row r="921" spans="1:11" outlineLevel="1" x14ac:dyDescent="0.25">
      <c r="A921" s="32"/>
      <c r="B921" s="33"/>
      <c r="C921" s="46"/>
      <c r="E921" s="20"/>
      <c r="F921" s="20"/>
      <c r="G921" s="20"/>
      <c r="H921" s="20"/>
      <c r="I921" s="20"/>
      <c r="K921" s="20"/>
    </row>
    <row r="922" spans="1:11" outlineLevel="1" x14ac:dyDescent="0.25">
      <c r="A922" s="32"/>
      <c r="B922" s="33"/>
      <c r="C922" s="46"/>
      <c r="E922" s="20"/>
      <c r="F922" s="20"/>
      <c r="G922" s="20"/>
      <c r="H922" s="20"/>
      <c r="I922" s="20"/>
      <c r="K922" s="20"/>
    </row>
    <row r="923" spans="1:11" outlineLevel="1" x14ac:dyDescent="0.25">
      <c r="A923" s="32"/>
      <c r="B923" s="33"/>
      <c r="C923" s="46"/>
      <c r="E923" s="20"/>
      <c r="F923" s="20"/>
      <c r="G923" s="20"/>
      <c r="H923" s="20"/>
      <c r="I923" s="20"/>
      <c r="K923" s="20"/>
    </row>
    <row r="924" spans="1:11" outlineLevel="1" x14ac:dyDescent="0.25">
      <c r="A924" s="32"/>
      <c r="B924" s="33"/>
      <c r="C924" s="46"/>
      <c r="E924" s="20"/>
      <c r="F924" s="20"/>
      <c r="G924" s="20"/>
      <c r="H924" s="20"/>
      <c r="I924" s="20"/>
      <c r="K924" s="20"/>
    </row>
    <row r="925" spans="1:11" outlineLevel="1" x14ac:dyDescent="0.25">
      <c r="A925" s="32"/>
      <c r="B925" s="33"/>
      <c r="C925" s="46"/>
      <c r="E925" s="20"/>
      <c r="F925" s="20"/>
      <c r="G925" s="20"/>
      <c r="H925" s="20"/>
      <c r="I925" s="20"/>
      <c r="K925" s="20"/>
    </row>
    <row r="926" spans="1:11" outlineLevel="1" x14ac:dyDescent="0.25">
      <c r="A926" s="32"/>
      <c r="B926" s="33"/>
      <c r="C926" s="46"/>
      <c r="E926" s="20"/>
      <c r="F926" s="20"/>
      <c r="G926" s="20"/>
      <c r="H926" s="20"/>
      <c r="I926" s="20"/>
      <c r="K926" s="20"/>
    </row>
    <row r="927" spans="1:11" outlineLevel="1" x14ac:dyDescent="0.25">
      <c r="A927" s="32"/>
      <c r="B927" s="33"/>
      <c r="C927" s="46"/>
      <c r="E927" s="20"/>
      <c r="F927" s="20"/>
      <c r="G927" s="20"/>
      <c r="H927" s="20"/>
      <c r="I927" s="20"/>
      <c r="K927" s="20"/>
    </row>
    <row r="928" spans="1:11" outlineLevel="1" x14ac:dyDescent="0.25">
      <c r="A928" s="32"/>
      <c r="B928" s="33"/>
      <c r="C928" s="46"/>
      <c r="E928" s="20"/>
      <c r="F928" s="20"/>
      <c r="G928" s="20"/>
      <c r="H928" s="20"/>
      <c r="I928" s="20"/>
      <c r="K928" s="20"/>
    </row>
    <row r="929" spans="1:11" outlineLevel="1" x14ac:dyDescent="0.25">
      <c r="A929" s="32"/>
      <c r="B929" s="33"/>
      <c r="C929" s="46"/>
      <c r="E929" s="20"/>
      <c r="F929" s="20"/>
      <c r="G929" s="20"/>
      <c r="H929" s="20"/>
      <c r="I929" s="20"/>
      <c r="K929" s="20"/>
    </row>
    <row r="930" spans="1:11" outlineLevel="1" x14ac:dyDescent="0.25">
      <c r="A930" s="32"/>
      <c r="B930" s="33"/>
      <c r="C930" s="46"/>
      <c r="E930" s="20"/>
      <c r="F930" s="20"/>
      <c r="G930" s="20"/>
      <c r="H930" s="20"/>
      <c r="I930" s="20"/>
      <c r="K930" s="20"/>
    </row>
    <row r="931" spans="1:11" outlineLevel="1" x14ac:dyDescent="0.25">
      <c r="A931" s="32"/>
      <c r="B931" s="33"/>
      <c r="C931" s="46"/>
      <c r="E931" s="20"/>
      <c r="F931" s="20"/>
      <c r="G931" s="20"/>
      <c r="H931" s="20"/>
      <c r="I931" s="20"/>
      <c r="K931" s="20"/>
    </row>
    <row r="932" spans="1:11" outlineLevel="1" x14ac:dyDescent="0.25">
      <c r="A932" s="32"/>
      <c r="B932" s="33"/>
      <c r="C932" s="46"/>
      <c r="E932" s="20"/>
      <c r="F932" s="20"/>
      <c r="G932" s="20"/>
      <c r="H932" s="20"/>
      <c r="I932" s="20"/>
      <c r="K932" s="20"/>
    </row>
    <row r="933" spans="1:11" outlineLevel="1" x14ac:dyDescent="0.25">
      <c r="A933" s="32"/>
      <c r="B933" s="33"/>
      <c r="C933" s="46"/>
      <c r="E933" s="20"/>
      <c r="F933" s="20"/>
      <c r="G933" s="20"/>
      <c r="H933" s="20"/>
      <c r="I933" s="20"/>
      <c r="K933" s="20"/>
    </row>
    <row r="934" spans="1:11" outlineLevel="1" x14ac:dyDescent="0.25">
      <c r="A934" s="32"/>
      <c r="B934" s="33"/>
      <c r="C934" s="46"/>
      <c r="E934" s="20"/>
      <c r="F934" s="20"/>
      <c r="G934" s="20"/>
      <c r="H934" s="20"/>
      <c r="I934" s="20"/>
      <c r="K934" s="20"/>
    </row>
    <row r="935" spans="1:11" outlineLevel="1" x14ac:dyDescent="0.25">
      <c r="A935" s="32"/>
      <c r="B935" s="33"/>
      <c r="C935" s="46"/>
      <c r="E935" s="20"/>
      <c r="F935" s="20"/>
      <c r="G935" s="20"/>
      <c r="H935" s="20"/>
      <c r="I935" s="20"/>
      <c r="K935" s="20"/>
    </row>
    <row r="936" spans="1:11" outlineLevel="1" x14ac:dyDescent="0.25">
      <c r="A936" s="32"/>
      <c r="B936" s="33"/>
      <c r="C936" s="46"/>
      <c r="E936" s="20"/>
      <c r="F936" s="20"/>
      <c r="G936" s="20"/>
      <c r="H936" s="20"/>
      <c r="I936" s="20"/>
      <c r="K936" s="20"/>
    </row>
    <row r="937" spans="1:11" outlineLevel="1" x14ac:dyDescent="0.25">
      <c r="A937" s="32"/>
      <c r="B937" s="33"/>
      <c r="C937" s="46"/>
      <c r="E937" s="20"/>
      <c r="F937" s="20"/>
      <c r="G937" s="20"/>
      <c r="H937" s="20"/>
      <c r="I937" s="20"/>
      <c r="K937" s="20"/>
    </row>
    <row r="938" spans="1:11" outlineLevel="1" x14ac:dyDescent="0.25">
      <c r="A938" s="32"/>
      <c r="B938" s="33"/>
      <c r="C938" s="46"/>
      <c r="E938" s="20"/>
      <c r="F938" s="20"/>
      <c r="G938" s="20"/>
      <c r="H938" s="20"/>
      <c r="I938" s="20"/>
      <c r="K938" s="20"/>
    </row>
    <row r="939" spans="1:11" outlineLevel="1" x14ac:dyDescent="0.25">
      <c r="A939" s="32"/>
      <c r="B939" s="33"/>
      <c r="C939" s="46"/>
      <c r="E939" s="20"/>
      <c r="F939" s="20"/>
      <c r="G939" s="20"/>
      <c r="H939" s="20"/>
      <c r="I939" s="20"/>
      <c r="K939" s="20"/>
    </row>
    <row r="940" spans="1:11" outlineLevel="1" x14ac:dyDescent="0.25">
      <c r="A940" s="32"/>
      <c r="B940" s="33"/>
      <c r="C940" s="46"/>
      <c r="E940" s="20"/>
      <c r="F940" s="20"/>
      <c r="G940" s="20"/>
      <c r="H940" s="20"/>
      <c r="I940" s="20"/>
      <c r="K940" s="20"/>
    </row>
    <row r="941" spans="1:11" outlineLevel="1" x14ac:dyDescent="0.25">
      <c r="A941" s="32"/>
      <c r="B941" s="33"/>
      <c r="C941" s="46"/>
      <c r="E941" s="20"/>
      <c r="F941" s="20"/>
      <c r="G941" s="20"/>
      <c r="H941" s="20"/>
      <c r="I941" s="20"/>
      <c r="K941" s="20"/>
    </row>
    <row r="942" spans="1:11" outlineLevel="1" x14ac:dyDescent="0.25">
      <c r="A942" s="32"/>
      <c r="B942" s="33"/>
      <c r="C942" s="46"/>
      <c r="E942" s="20"/>
      <c r="F942" s="20"/>
      <c r="G942" s="20"/>
      <c r="H942" s="20"/>
      <c r="I942" s="20"/>
      <c r="K942" s="20"/>
    </row>
    <row r="943" spans="1:11" outlineLevel="1" x14ac:dyDescent="0.25">
      <c r="A943" s="32"/>
      <c r="B943" s="33"/>
      <c r="C943" s="46"/>
      <c r="E943" s="20"/>
      <c r="F943" s="20"/>
      <c r="G943" s="20"/>
      <c r="H943" s="20"/>
      <c r="I943" s="20"/>
      <c r="K943" s="20"/>
    </row>
    <row r="944" spans="1:11" outlineLevel="1" x14ac:dyDescent="0.25">
      <c r="A944" s="32"/>
      <c r="B944" s="33"/>
      <c r="C944" s="46"/>
      <c r="E944" s="20"/>
      <c r="F944" s="20"/>
      <c r="G944" s="20"/>
      <c r="H944" s="20"/>
      <c r="I944" s="20"/>
      <c r="K944" s="20"/>
    </row>
    <row r="945" spans="1:11" outlineLevel="1" x14ac:dyDescent="0.25">
      <c r="A945" s="32"/>
      <c r="B945" s="33"/>
      <c r="C945" s="46"/>
      <c r="E945" s="20"/>
      <c r="F945" s="20"/>
      <c r="G945" s="20"/>
      <c r="H945" s="20"/>
      <c r="I945" s="20"/>
      <c r="K945" s="20"/>
    </row>
    <row r="946" spans="1:11" outlineLevel="1" x14ac:dyDescent="0.25">
      <c r="A946" s="32"/>
      <c r="B946" s="33"/>
      <c r="C946" s="46"/>
      <c r="E946" s="20"/>
      <c r="F946" s="20"/>
      <c r="G946" s="20"/>
      <c r="H946" s="20"/>
      <c r="I946" s="20"/>
      <c r="K946" s="20"/>
    </row>
    <row r="947" spans="1:11" outlineLevel="1" x14ac:dyDescent="0.25">
      <c r="A947" s="32"/>
      <c r="B947" s="33"/>
      <c r="C947" s="46"/>
      <c r="E947" s="20"/>
      <c r="F947" s="20"/>
      <c r="G947" s="20"/>
      <c r="H947" s="20"/>
      <c r="I947" s="20"/>
      <c r="K947" s="20"/>
    </row>
    <row r="948" spans="1:11" outlineLevel="1" x14ac:dyDescent="0.25">
      <c r="A948" s="32"/>
      <c r="B948" s="33"/>
      <c r="C948" s="46"/>
      <c r="E948" s="20"/>
      <c r="F948" s="20"/>
      <c r="G948" s="20"/>
      <c r="H948" s="20"/>
      <c r="I948" s="20"/>
      <c r="K948" s="20"/>
    </row>
    <row r="949" spans="1:11" outlineLevel="1" x14ac:dyDescent="0.25">
      <c r="A949" s="32"/>
      <c r="B949" s="33"/>
      <c r="C949" s="46"/>
      <c r="E949" s="20"/>
      <c r="F949" s="20"/>
      <c r="G949" s="20"/>
      <c r="H949" s="20"/>
      <c r="I949" s="20"/>
      <c r="K949" s="20"/>
    </row>
    <row r="950" spans="1:11" outlineLevel="1" x14ac:dyDescent="0.25">
      <c r="A950" s="32"/>
      <c r="B950" s="33"/>
      <c r="C950" s="46"/>
      <c r="E950" s="20"/>
      <c r="F950" s="20"/>
      <c r="G950" s="20"/>
      <c r="H950" s="20"/>
      <c r="I950" s="20"/>
      <c r="K950" s="20"/>
    </row>
    <row r="951" spans="1:11" outlineLevel="1" x14ac:dyDescent="0.25">
      <c r="A951" s="32"/>
      <c r="B951" s="33"/>
      <c r="C951" s="46"/>
      <c r="E951" s="20"/>
      <c r="F951" s="20"/>
      <c r="G951" s="20"/>
      <c r="H951" s="20"/>
      <c r="I951" s="20"/>
      <c r="K951" s="20"/>
    </row>
    <row r="952" spans="1:11" outlineLevel="1" x14ac:dyDescent="0.25">
      <c r="A952" s="32"/>
      <c r="B952" s="33"/>
      <c r="C952" s="46"/>
      <c r="E952" s="20"/>
      <c r="F952" s="20"/>
      <c r="G952" s="20"/>
      <c r="H952" s="20"/>
      <c r="I952" s="20"/>
      <c r="K952" s="20"/>
    </row>
    <row r="953" spans="1:11" outlineLevel="1" x14ac:dyDescent="0.25">
      <c r="A953" s="32"/>
      <c r="B953" s="33"/>
      <c r="C953" s="46"/>
      <c r="E953" s="20"/>
      <c r="F953" s="20"/>
      <c r="G953" s="20"/>
      <c r="H953" s="20"/>
      <c r="I953" s="20"/>
      <c r="K953" s="20"/>
    </row>
    <row r="954" spans="1:11" outlineLevel="1" x14ac:dyDescent="0.25">
      <c r="A954" s="32"/>
      <c r="B954" s="33"/>
      <c r="C954" s="46"/>
      <c r="E954" s="20"/>
      <c r="F954" s="20"/>
      <c r="G954" s="20"/>
      <c r="H954" s="20"/>
      <c r="I954" s="20"/>
      <c r="K954" s="20"/>
    </row>
    <row r="955" spans="1:11" outlineLevel="1" x14ac:dyDescent="0.25">
      <c r="A955" s="32"/>
      <c r="B955" s="33"/>
      <c r="C955" s="46"/>
      <c r="E955" s="20"/>
      <c r="F955" s="20"/>
      <c r="G955" s="20"/>
      <c r="H955" s="20"/>
      <c r="I955" s="20"/>
      <c r="K955" s="20"/>
    </row>
    <row r="956" spans="1:11" outlineLevel="1" x14ac:dyDescent="0.25">
      <c r="A956" s="32"/>
      <c r="B956" s="33"/>
      <c r="C956" s="46"/>
      <c r="E956" s="20"/>
      <c r="F956" s="20"/>
      <c r="G956" s="20"/>
      <c r="H956" s="20"/>
      <c r="I956" s="20"/>
      <c r="K956" s="20"/>
    </row>
    <row r="957" spans="1:11" outlineLevel="1" x14ac:dyDescent="0.25">
      <c r="A957" s="32"/>
      <c r="B957" s="33"/>
      <c r="C957" s="46"/>
      <c r="E957" s="20"/>
      <c r="F957" s="20"/>
      <c r="G957" s="20"/>
      <c r="H957" s="20"/>
      <c r="I957" s="20"/>
      <c r="K957" s="20"/>
    </row>
    <row r="958" spans="1:11" outlineLevel="1" x14ac:dyDescent="0.25">
      <c r="A958" s="32"/>
      <c r="B958" s="33"/>
      <c r="C958" s="46"/>
      <c r="E958" s="20"/>
      <c r="F958" s="20"/>
      <c r="G958" s="20"/>
      <c r="H958" s="20"/>
      <c r="I958" s="20"/>
      <c r="K958" s="20"/>
    </row>
    <row r="959" spans="1:11" outlineLevel="1" x14ac:dyDescent="0.25">
      <c r="A959" s="32"/>
      <c r="B959" s="33"/>
      <c r="C959" s="46"/>
      <c r="E959" s="20"/>
      <c r="F959" s="20"/>
      <c r="G959" s="20"/>
      <c r="H959" s="20"/>
      <c r="I959" s="20"/>
      <c r="K959" s="20"/>
    </row>
    <row r="960" spans="1:11" outlineLevel="1" x14ac:dyDescent="0.25">
      <c r="A960" s="32"/>
      <c r="B960" s="33"/>
      <c r="C960" s="46"/>
      <c r="E960" s="20"/>
      <c r="F960" s="20"/>
      <c r="G960" s="20"/>
      <c r="H960" s="20"/>
      <c r="I960" s="20"/>
      <c r="K960" s="20"/>
    </row>
    <row r="961" spans="1:11" outlineLevel="1" x14ac:dyDescent="0.25">
      <c r="A961" s="32"/>
      <c r="B961" s="33"/>
      <c r="C961" s="46"/>
      <c r="E961" s="20"/>
      <c r="F961" s="20"/>
      <c r="G961" s="20"/>
      <c r="H961" s="20"/>
      <c r="I961" s="20"/>
      <c r="K961" s="20"/>
    </row>
    <row r="962" spans="1:11" outlineLevel="1" x14ac:dyDescent="0.25">
      <c r="A962" s="32"/>
      <c r="B962" s="33"/>
      <c r="C962" s="46"/>
      <c r="E962" s="20"/>
      <c r="F962" s="20"/>
      <c r="G962" s="20"/>
      <c r="H962" s="20"/>
      <c r="I962" s="20"/>
      <c r="K962" s="20"/>
    </row>
    <row r="963" spans="1:11" outlineLevel="1" x14ac:dyDescent="0.25">
      <c r="A963" s="32"/>
      <c r="B963" s="33"/>
      <c r="C963" s="46"/>
      <c r="E963" s="20"/>
      <c r="F963" s="20"/>
      <c r="G963" s="20"/>
      <c r="H963" s="20"/>
      <c r="I963" s="20"/>
      <c r="K963" s="20"/>
    </row>
    <row r="964" spans="1:11" outlineLevel="1" x14ac:dyDescent="0.25">
      <c r="A964" s="32"/>
      <c r="B964" s="33"/>
      <c r="C964" s="46"/>
      <c r="E964" s="20"/>
      <c r="F964" s="20"/>
      <c r="G964" s="20"/>
      <c r="H964" s="20"/>
      <c r="I964" s="20"/>
      <c r="K964" s="20"/>
    </row>
    <row r="965" spans="1:11" outlineLevel="1" x14ac:dyDescent="0.25">
      <c r="A965" s="32"/>
      <c r="B965" s="33"/>
      <c r="C965" s="46"/>
      <c r="E965" s="20"/>
      <c r="F965" s="20"/>
      <c r="G965" s="20"/>
      <c r="H965" s="20"/>
      <c r="I965" s="20"/>
      <c r="K965" s="20"/>
    </row>
    <row r="966" spans="1:11" outlineLevel="1" x14ac:dyDescent="0.25">
      <c r="A966" s="32"/>
      <c r="B966" s="33"/>
      <c r="C966" s="46"/>
      <c r="E966" s="20"/>
      <c r="F966" s="20"/>
      <c r="G966" s="20"/>
      <c r="H966" s="20"/>
      <c r="I966" s="20"/>
      <c r="K966" s="20"/>
    </row>
    <row r="967" spans="1:11" outlineLevel="1" x14ac:dyDescent="0.25">
      <c r="A967" s="32"/>
      <c r="B967" s="33"/>
      <c r="C967" s="46"/>
      <c r="E967" s="20"/>
      <c r="F967" s="20"/>
      <c r="G967" s="20"/>
      <c r="H967" s="20"/>
      <c r="I967" s="20"/>
      <c r="K967" s="20"/>
    </row>
    <row r="968" spans="1:11" outlineLevel="1" x14ac:dyDescent="0.25">
      <c r="A968" s="32"/>
      <c r="B968" s="33"/>
      <c r="C968" s="46"/>
      <c r="E968" s="20"/>
      <c r="F968" s="20"/>
      <c r="G968" s="20"/>
      <c r="H968" s="20"/>
      <c r="I968" s="20"/>
      <c r="K968" s="20"/>
    </row>
    <row r="969" spans="1:11" outlineLevel="1" x14ac:dyDescent="0.25">
      <c r="A969" s="32"/>
      <c r="B969" s="33"/>
      <c r="C969" s="46"/>
      <c r="E969" s="20"/>
      <c r="F969" s="20"/>
      <c r="G969" s="20"/>
      <c r="H969" s="20"/>
      <c r="I969" s="20"/>
      <c r="K969" s="20"/>
    </row>
    <row r="970" spans="1:11" outlineLevel="1" x14ac:dyDescent="0.25">
      <c r="A970" s="32"/>
      <c r="B970" s="33"/>
      <c r="C970" s="46"/>
      <c r="E970" s="20"/>
      <c r="F970" s="20"/>
      <c r="G970" s="20"/>
      <c r="H970" s="20"/>
      <c r="I970" s="20"/>
      <c r="K970" s="20"/>
    </row>
    <row r="971" spans="1:11" outlineLevel="1" x14ac:dyDescent="0.25">
      <c r="A971" s="32"/>
      <c r="B971" s="33"/>
      <c r="C971" s="46"/>
      <c r="E971" s="20"/>
      <c r="F971" s="20"/>
      <c r="G971" s="20"/>
      <c r="H971" s="20"/>
      <c r="I971" s="20"/>
      <c r="K971" s="20"/>
    </row>
    <row r="972" spans="1:11" outlineLevel="1" x14ac:dyDescent="0.25">
      <c r="A972" s="32"/>
      <c r="B972" s="33"/>
      <c r="C972" s="46"/>
      <c r="E972" s="20"/>
      <c r="F972" s="20"/>
      <c r="G972" s="20"/>
      <c r="H972" s="20"/>
      <c r="I972" s="20"/>
      <c r="K972" s="20"/>
    </row>
    <row r="973" spans="1:11" outlineLevel="1" x14ac:dyDescent="0.25">
      <c r="A973" s="32"/>
      <c r="B973" s="33"/>
      <c r="C973" s="46"/>
      <c r="E973" s="20"/>
      <c r="F973" s="20"/>
      <c r="G973" s="20"/>
      <c r="H973" s="20"/>
      <c r="I973" s="20"/>
      <c r="K973" s="20"/>
    </row>
    <row r="974" spans="1:11" outlineLevel="1" x14ac:dyDescent="0.25">
      <c r="A974" s="32"/>
      <c r="B974" s="33"/>
      <c r="C974" s="46"/>
      <c r="E974" s="20"/>
      <c r="F974" s="20"/>
      <c r="G974" s="20"/>
      <c r="H974" s="20"/>
      <c r="I974" s="20"/>
      <c r="K974" s="20"/>
    </row>
    <row r="975" spans="1:11" outlineLevel="1" x14ac:dyDescent="0.25">
      <c r="A975" s="32"/>
      <c r="B975" s="33"/>
      <c r="C975" s="46"/>
      <c r="E975" s="20"/>
      <c r="F975" s="20"/>
      <c r="G975" s="20"/>
      <c r="H975" s="20"/>
      <c r="I975" s="20"/>
      <c r="K975" s="20"/>
    </row>
    <row r="976" spans="1:11" outlineLevel="1" x14ac:dyDescent="0.25">
      <c r="A976" s="32"/>
      <c r="B976" s="33"/>
      <c r="C976" s="46"/>
      <c r="E976" s="20"/>
      <c r="F976" s="20"/>
      <c r="G976" s="20"/>
      <c r="H976" s="20"/>
      <c r="I976" s="20"/>
      <c r="K976" s="20"/>
    </row>
    <row r="977" spans="1:11" outlineLevel="1" x14ac:dyDescent="0.25">
      <c r="A977" s="32"/>
      <c r="B977" s="33"/>
      <c r="C977" s="46"/>
      <c r="E977" s="20"/>
      <c r="F977" s="20"/>
      <c r="G977" s="20"/>
      <c r="H977" s="20"/>
      <c r="I977" s="20"/>
      <c r="K977" s="20"/>
    </row>
    <row r="978" spans="1:11" outlineLevel="1" x14ac:dyDescent="0.25">
      <c r="A978" s="32"/>
      <c r="B978" s="33"/>
      <c r="C978" s="46"/>
      <c r="E978" s="20"/>
      <c r="F978" s="20"/>
      <c r="G978" s="20"/>
      <c r="H978" s="20"/>
      <c r="I978" s="20"/>
      <c r="K978" s="20"/>
    </row>
    <row r="979" spans="1:11" outlineLevel="1" x14ac:dyDescent="0.25">
      <c r="A979" s="32"/>
      <c r="B979" s="33"/>
      <c r="C979" s="46"/>
      <c r="E979" s="20"/>
      <c r="F979" s="20"/>
      <c r="G979" s="20"/>
      <c r="H979" s="20"/>
      <c r="I979" s="20"/>
      <c r="K979" s="20"/>
    </row>
    <row r="980" spans="1:11" outlineLevel="1" x14ac:dyDescent="0.25">
      <c r="A980" s="32"/>
      <c r="B980" s="33"/>
      <c r="C980" s="46"/>
      <c r="E980" s="20"/>
      <c r="F980" s="20"/>
      <c r="G980" s="20"/>
      <c r="H980" s="20"/>
      <c r="I980" s="20"/>
      <c r="K980" s="20"/>
    </row>
    <row r="981" spans="1:11" outlineLevel="1" x14ac:dyDescent="0.25">
      <c r="A981" s="32"/>
      <c r="B981" s="33"/>
      <c r="C981" s="46"/>
      <c r="E981" s="20"/>
      <c r="F981" s="20"/>
      <c r="G981" s="20"/>
      <c r="H981" s="20"/>
      <c r="I981" s="20"/>
      <c r="K981" s="20"/>
    </row>
    <row r="982" spans="1:11" outlineLevel="1" x14ac:dyDescent="0.25">
      <c r="A982" s="32"/>
      <c r="B982" s="33"/>
      <c r="C982" s="46"/>
      <c r="E982" s="20"/>
      <c r="F982" s="20"/>
      <c r="G982" s="20"/>
      <c r="H982" s="20"/>
      <c r="I982" s="20"/>
      <c r="K982" s="20"/>
    </row>
    <row r="983" spans="1:11" outlineLevel="1" x14ac:dyDescent="0.25">
      <c r="A983" s="32"/>
      <c r="B983" s="33"/>
      <c r="C983" s="46"/>
      <c r="E983" s="20"/>
      <c r="F983" s="20"/>
      <c r="G983" s="20"/>
      <c r="H983" s="20"/>
      <c r="I983" s="20"/>
      <c r="K983" s="20"/>
    </row>
    <row r="984" spans="1:11" outlineLevel="1" x14ac:dyDescent="0.25">
      <c r="A984" s="32"/>
      <c r="B984" s="33"/>
      <c r="C984" s="46"/>
      <c r="E984" s="20"/>
      <c r="F984" s="20"/>
      <c r="G984" s="20"/>
      <c r="H984" s="20"/>
      <c r="I984" s="20"/>
      <c r="K984" s="20"/>
    </row>
    <row r="985" spans="1:11" outlineLevel="1" x14ac:dyDescent="0.25">
      <c r="A985" s="32"/>
      <c r="B985" s="33"/>
      <c r="C985" s="46"/>
      <c r="E985" s="20"/>
      <c r="F985" s="20"/>
      <c r="G985" s="20"/>
      <c r="H985" s="20"/>
      <c r="I985" s="20"/>
      <c r="K985" s="20"/>
    </row>
    <row r="986" spans="1:11" outlineLevel="1" x14ac:dyDescent="0.25">
      <c r="A986" s="32"/>
      <c r="B986" s="33"/>
      <c r="C986" s="46"/>
      <c r="E986" s="20"/>
      <c r="F986" s="20"/>
      <c r="G986" s="20"/>
      <c r="H986" s="20"/>
      <c r="I986" s="20"/>
      <c r="K986" s="20"/>
    </row>
    <row r="987" spans="1:11" outlineLevel="1" x14ac:dyDescent="0.25">
      <c r="A987" s="32"/>
      <c r="B987" s="33"/>
      <c r="C987" s="46"/>
      <c r="E987" s="20"/>
      <c r="F987" s="20"/>
      <c r="G987" s="20"/>
      <c r="H987" s="20"/>
      <c r="I987" s="20"/>
      <c r="K987" s="20"/>
    </row>
    <row r="988" spans="1:11" outlineLevel="1" x14ac:dyDescent="0.25">
      <c r="A988" s="32"/>
      <c r="B988" s="33"/>
      <c r="C988" s="46"/>
      <c r="E988" s="20"/>
      <c r="F988" s="20"/>
      <c r="G988" s="20"/>
      <c r="H988" s="20"/>
      <c r="I988" s="20"/>
      <c r="K988" s="20"/>
    </row>
    <row r="989" spans="1:11" x14ac:dyDescent="0.25">
      <c r="C989" s="48"/>
      <c r="K989" s="49"/>
    </row>
    <row r="990" spans="1:11" x14ac:dyDescent="0.25">
      <c r="C990" s="48"/>
      <c r="K990" s="49"/>
    </row>
    <row r="991" spans="1:11" x14ac:dyDescent="0.25">
      <c r="C991" s="48"/>
    </row>
  </sheetData>
  <autoFilter ref="A12:K613" xr:uid="{00000000-0009-0000-0000-000007000000}"/>
  <mergeCells count="3">
    <mergeCell ref="B2:B3"/>
    <mergeCell ref="C2:C3"/>
    <mergeCell ref="K2:K3"/>
  </mergeCells>
  <conditionalFormatting sqref="A13:A19">
    <cfRule type="expression" dxfId="76" priority="447">
      <formula>#REF!&lt;$B$4</formula>
    </cfRule>
  </conditionalFormatting>
  <conditionalFormatting sqref="A20:A21 A25:A32 A37:A61 A65:A72">
    <cfRule type="expression" dxfId="75" priority="44">
      <formula>$C21&lt;$B$4</formula>
    </cfRule>
  </conditionalFormatting>
  <conditionalFormatting sqref="A22:A24 A62:A64">
    <cfRule type="expression" dxfId="74" priority="456">
      <formula>$C25&lt;$B$4</formula>
    </cfRule>
  </conditionalFormatting>
  <conditionalFormatting sqref="A33:A36">
    <cfRule type="expression" dxfId="73" priority="459">
      <formula>$C37&lt;$B$4</formula>
    </cfRule>
  </conditionalFormatting>
  <conditionalFormatting sqref="B10:C10">
    <cfRule type="cellIs" dxfId="72" priority="40" operator="lessThan">
      <formula>0</formula>
    </cfRule>
    <cfRule type="cellIs" dxfId="71" priority="41" operator="greaterThan">
      <formula>0</formula>
    </cfRule>
  </conditionalFormatting>
  <conditionalFormatting sqref="E13:E25 B13:C69 I15:I29 F20:F28 G24:G36 H30 I31:I36 H35:H64 I65:I70 C70 B70:B72">
    <cfRule type="expression" dxfId="70" priority="22">
      <formula>$C13&lt;$B$4</formula>
    </cfRule>
  </conditionalFormatting>
  <conditionalFormatting sqref="E10:K10">
    <cfRule type="cellIs" dxfId="69" priority="42" operator="lessThan">
      <formula>0</formula>
    </cfRule>
    <cfRule type="cellIs" dxfId="68" priority="43" operator="greaterThan">
      <formula>0</formula>
    </cfRule>
  </conditionalFormatting>
  <conditionalFormatting sqref="H13:H14">
    <cfRule type="expression" dxfId="67" priority="38">
      <formula>$C13&lt;$B$4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ilha9" filterMode="1">
    <tabColor theme="9" tint="0.39997558519241921"/>
  </sheetPr>
  <dimension ref="A2:S1002"/>
  <sheetViews>
    <sheetView showGridLines="0" zoomScaleSheetLayoutView="100" workbookViewId="0">
      <pane ySplit="13" topLeftCell="A14" activePane="bottomLeft" state="frozen"/>
      <selection pane="bottomLeft" sqref="A1:K43"/>
    </sheetView>
  </sheetViews>
  <sheetFormatPr defaultColWidth="11" defaultRowHeight="15.75" outlineLevelRow="1" x14ac:dyDescent="0.25"/>
  <cols>
    <col min="1" max="1" width="15.625" style="2" customWidth="1"/>
    <col min="2" max="2" width="30.625" style="2" customWidth="1"/>
    <col min="3" max="3" width="15.625" style="3" customWidth="1"/>
    <col min="4" max="4" width="0.625" customWidth="1"/>
    <col min="5" max="9" width="15.625" style="2" customWidth="1"/>
    <col min="10" max="10" width="0.625" style="2" customWidth="1"/>
    <col min="11" max="11" width="15.625" style="2" customWidth="1"/>
    <col min="12" max="12" width="0.875" style="2" customWidth="1"/>
    <col min="13" max="13" width="8.875" customWidth="1"/>
    <col min="14" max="16384" width="11" style="2"/>
  </cols>
  <sheetData>
    <row r="2" spans="1:19" ht="11.45" customHeight="1" thickBot="1" x14ac:dyDescent="0.3">
      <c r="N2" s="1"/>
      <c r="O2" s="1"/>
      <c r="P2" s="1"/>
      <c r="Q2" s="1"/>
      <c r="R2" s="1"/>
    </row>
    <row r="3" spans="1:19" ht="13.5" customHeight="1" x14ac:dyDescent="0.25">
      <c r="B3" s="418" t="s">
        <v>334</v>
      </c>
      <c r="C3" s="420" t="s">
        <v>168</v>
      </c>
      <c r="E3" s="4">
        <f>+WEEKDAY(E4,1)</f>
        <v>2</v>
      </c>
      <c r="F3" s="5">
        <f>+WEEKDAY(F4,1)</f>
        <v>3</v>
      </c>
      <c r="G3" s="5">
        <f>+WEEKDAY(G4,1)</f>
        <v>4</v>
      </c>
      <c r="H3" s="5">
        <f>+WEEKDAY(H4,1)</f>
        <v>5</v>
      </c>
      <c r="I3" s="36">
        <f>+WEEKDAY(I4,1)</f>
        <v>6</v>
      </c>
      <c r="K3" s="422" t="s">
        <v>169</v>
      </c>
      <c r="N3" s="1"/>
      <c r="O3" s="1"/>
      <c r="P3" s="1"/>
      <c r="Q3" s="1"/>
      <c r="R3" s="1"/>
    </row>
    <row r="4" spans="1:19" ht="15.75" customHeight="1" thickBot="1" x14ac:dyDescent="0.3">
      <c r="B4" s="419"/>
      <c r="C4" s="421"/>
      <c r="E4" s="6">
        <v>45964</v>
      </c>
      <c r="F4" s="7">
        <f>E4+1</f>
        <v>45965</v>
      </c>
      <c r="G4" s="7">
        <f>F4+1</f>
        <v>45966</v>
      </c>
      <c r="H4" s="7">
        <f>G4+1</f>
        <v>45967</v>
      </c>
      <c r="I4" s="37">
        <f>H4+1</f>
        <v>45968</v>
      </c>
      <c r="K4" s="423"/>
      <c r="N4" s="1"/>
      <c r="O4" s="1"/>
      <c r="P4" s="1"/>
      <c r="Q4" s="1"/>
      <c r="R4" s="1"/>
    </row>
    <row r="5" spans="1:19" ht="7.5" customHeight="1" thickBot="1" x14ac:dyDescent="0.3">
      <c r="B5" s="8"/>
      <c r="C5" s="9"/>
      <c r="E5" s="10"/>
      <c r="F5" s="10"/>
      <c r="G5" s="10"/>
      <c r="H5" s="10"/>
      <c r="I5" s="10"/>
      <c r="J5" s="38"/>
      <c r="K5" s="39"/>
      <c r="L5" s="38"/>
      <c r="N5" s="1"/>
      <c r="O5" s="1"/>
      <c r="P5" s="1"/>
      <c r="Q5" s="1"/>
      <c r="R5" s="1"/>
    </row>
    <row r="6" spans="1:19" ht="16.5" customHeight="1" thickBot="1" x14ac:dyDescent="0.3">
      <c r="B6" s="11" t="s">
        <v>170</v>
      </c>
      <c r="C6" s="12"/>
      <c r="E6" s="13">
        <f>SUM(E7:E8)</f>
        <v>65136</v>
      </c>
      <c r="F6" s="13">
        <f>SUM(F7:F8)</f>
        <v>74400</v>
      </c>
      <c r="G6" s="13">
        <f>SUM(G7:G8)</f>
        <v>85000</v>
      </c>
      <c r="H6" s="13">
        <f>SUM(H7:H8)</f>
        <v>0</v>
      </c>
      <c r="I6" s="12">
        <f>SUM(I7:I8)</f>
        <v>100360</v>
      </c>
      <c r="J6" s="40"/>
      <c r="K6" s="12">
        <f>SUM(E6:J6)</f>
        <v>324896</v>
      </c>
      <c r="L6" s="41"/>
      <c r="N6" s="1"/>
      <c r="O6" s="1"/>
      <c r="P6" s="1"/>
      <c r="Q6" s="1"/>
      <c r="R6" s="1"/>
      <c r="S6" s="43"/>
    </row>
    <row r="7" spans="1:19" ht="16.5" customHeight="1" outlineLevel="1" x14ac:dyDescent="0.25">
      <c r="B7" s="14" t="s">
        <v>171</v>
      </c>
      <c r="C7" s="15">
        <v>0</v>
      </c>
      <c r="E7" s="16">
        <v>65136</v>
      </c>
      <c r="F7" s="16">
        <v>74400</v>
      </c>
      <c r="G7" s="16">
        <v>85000</v>
      </c>
      <c r="H7" s="16"/>
      <c r="I7" s="16">
        <v>100360</v>
      </c>
      <c r="J7" s="42"/>
      <c r="K7" s="16">
        <f>SUM(E7:J7)</f>
        <v>324896</v>
      </c>
      <c r="L7" s="42"/>
      <c r="N7" s="43"/>
      <c r="O7" s="43"/>
      <c r="P7" s="43"/>
      <c r="Q7" s="43"/>
      <c r="R7" s="43"/>
      <c r="S7" s="43"/>
    </row>
    <row r="8" spans="1:19" ht="16.5" customHeight="1" outlineLevel="1" x14ac:dyDescent="0.25">
      <c r="A8" s="17"/>
      <c r="B8" s="18" t="s">
        <v>172</v>
      </c>
      <c r="C8" s="19">
        <v>0</v>
      </c>
      <c r="E8" s="20">
        <v>0</v>
      </c>
      <c r="F8" s="20"/>
      <c r="G8" s="20">
        <v>0</v>
      </c>
      <c r="H8" s="20">
        <v>0</v>
      </c>
      <c r="I8" s="20">
        <v>0</v>
      </c>
      <c r="J8" s="42"/>
      <c r="K8" s="20">
        <f>SUM(E8:J8)</f>
        <v>0</v>
      </c>
      <c r="L8" s="42"/>
      <c r="N8" s="43"/>
      <c r="O8" s="43"/>
      <c r="P8" s="43"/>
      <c r="Q8" s="43"/>
      <c r="R8" s="43"/>
      <c r="S8" s="43"/>
    </row>
    <row r="9" spans="1:19" outlineLevel="1" x14ac:dyDescent="0.25">
      <c r="A9" s="17"/>
      <c r="B9" s="21">
        <v>0.05</v>
      </c>
      <c r="C9" s="19"/>
      <c r="E9" s="20">
        <f>E7*$B$9</f>
        <v>3256.8</v>
      </c>
      <c r="F9" s="20">
        <f>F7*$B$9</f>
        <v>3720</v>
      </c>
      <c r="G9" s="20">
        <f>G7*$B$9</f>
        <v>4250</v>
      </c>
      <c r="H9" s="20">
        <f>H7*$B$9</f>
        <v>0</v>
      </c>
      <c r="I9" s="20">
        <f>I7*$B$9</f>
        <v>5018</v>
      </c>
      <c r="J9" s="42"/>
      <c r="K9" s="20">
        <f>SUM(E9:I9)</f>
        <v>16244.8</v>
      </c>
      <c r="L9" s="42"/>
      <c r="N9" s="43"/>
      <c r="O9" s="43"/>
      <c r="P9" s="43"/>
      <c r="Q9" s="43"/>
      <c r="R9" s="43"/>
      <c r="S9" s="43"/>
    </row>
    <row r="10" spans="1:19" ht="16.5" thickBot="1" x14ac:dyDescent="0.3">
      <c r="A10" s="17"/>
      <c r="B10" s="22" t="s">
        <v>173</v>
      </c>
      <c r="C10" s="23"/>
      <c r="E10" s="24">
        <f>E7-E9</f>
        <v>61879.199999999997</v>
      </c>
      <c r="F10" s="24">
        <f>F7-F9</f>
        <v>70680</v>
      </c>
      <c r="G10" s="24">
        <f>G7-G9</f>
        <v>80750</v>
      </c>
      <c r="H10" s="24">
        <f>H7-H9</f>
        <v>0</v>
      </c>
      <c r="I10" s="24">
        <f>I7-I9</f>
        <v>95342</v>
      </c>
      <c r="J10" s="44"/>
      <c r="K10" s="24">
        <f>SUM(E10:I10)</f>
        <v>308651.2</v>
      </c>
      <c r="L10" s="42"/>
      <c r="N10" s="43"/>
      <c r="O10" s="43"/>
      <c r="P10" s="43"/>
      <c r="Q10" s="43"/>
      <c r="R10" s="43"/>
      <c r="S10" s="43"/>
    </row>
    <row r="11" spans="1:19" ht="16.5" thickBot="1" x14ac:dyDescent="0.3">
      <c r="A11" s="25"/>
      <c r="B11" s="26"/>
      <c r="C11" s="27"/>
      <c r="E11" s="27">
        <f>B11+E10-E13</f>
        <v>27693.979999999996</v>
      </c>
      <c r="F11" s="27">
        <f>E11+F10-F13</f>
        <v>81510.649999999994</v>
      </c>
      <c r="G11" s="27">
        <f>F11+G10-G13</f>
        <v>-109125.45999999999</v>
      </c>
      <c r="H11" s="27">
        <f>G11+H10-H13</f>
        <v>-307137.74060000002</v>
      </c>
      <c r="I11" s="27">
        <f>H11+I10-I13</f>
        <v>-244272.4106</v>
      </c>
      <c r="J11" s="30"/>
      <c r="K11" s="27">
        <f>K10-K13</f>
        <v>-244272.4106</v>
      </c>
      <c r="L11" s="30"/>
      <c r="N11" s="30"/>
      <c r="O11" s="43"/>
      <c r="P11" s="43"/>
      <c r="Q11" s="43"/>
      <c r="R11" s="43"/>
      <c r="S11" s="43"/>
    </row>
    <row r="12" spans="1:19" ht="17.25" customHeight="1" thickBot="1" x14ac:dyDescent="0.3">
      <c r="B12" s="28"/>
      <c r="C12" s="29" t="s">
        <v>174</v>
      </c>
      <c r="E12" s="30"/>
      <c r="F12" s="30"/>
      <c r="G12" s="30"/>
      <c r="H12" s="30"/>
      <c r="I12" s="30"/>
      <c r="J12" s="30"/>
      <c r="K12" s="30"/>
      <c r="L12" s="30"/>
      <c r="N12" s="30"/>
      <c r="O12" s="43"/>
      <c r="P12" s="43"/>
      <c r="Q12" s="43"/>
      <c r="R12" s="43"/>
      <c r="S12" s="43"/>
    </row>
    <row r="13" spans="1:19" ht="16.5" thickBot="1" x14ac:dyDescent="0.3">
      <c r="A13" s="62" t="s">
        <v>175</v>
      </c>
      <c r="B13" s="63" t="s">
        <v>176</v>
      </c>
      <c r="C13" s="299">
        <f>SUM(C14:C999)</f>
        <v>552923.6100000001</v>
      </c>
      <c r="D13" s="301"/>
      <c r="E13" s="300">
        <f>SUM(E14:E999)</f>
        <v>34185.22</v>
      </c>
      <c r="F13" s="71">
        <f>SUM(F14:F999)</f>
        <v>16863.330000000002</v>
      </c>
      <c r="G13" s="71">
        <f>SUM(G14:G999)</f>
        <v>271386.11</v>
      </c>
      <c r="H13" s="71">
        <f>SUM(H14:H999)</f>
        <v>198012.2806</v>
      </c>
      <c r="I13" s="71">
        <f>SUM(I14:I999)</f>
        <v>32476.67</v>
      </c>
      <c r="J13" s="45"/>
      <c r="K13" s="12">
        <f>E13+F13+G13+H13+I13</f>
        <v>552923.61060000001</v>
      </c>
    </row>
    <row r="14" spans="1:19" hidden="1" outlineLevel="1" x14ac:dyDescent="0.25">
      <c r="A14" s="69">
        <v>45964</v>
      </c>
      <c r="B14" s="291" t="s">
        <v>364</v>
      </c>
      <c r="C14" s="294">
        <v>6225.22</v>
      </c>
      <c r="D14" s="302"/>
      <c r="E14" s="294">
        <v>6225.22</v>
      </c>
      <c r="F14" s="35"/>
      <c r="G14" s="35"/>
      <c r="H14" s="68"/>
      <c r="I14" s="35"/>
      <c r="K14" s="35"/>
    </row>
    <row r="15" spans="1:19" hidden="1" outlineLevel="1" x14ac:dyDescent="0.25">
      <c r="A15" s="69">
        <v>45964</v>
      </c>
      <c r="B15" s="291" t="s">
        <v>284</v>
      </c>
      <c r="C15" s="293">
        <v>4483.33</v>
      </c>
      <c r="D15" s="302"/>
      <c r="E15" s="293">
        <v>4483.33</v>
      </c>
      <c r="F15" s="35"/>
      <c r="G15" s="35"/>
      <c r="H15" s="68"/>
      <c r="I15" s="35"/>
      <c r="K15" s="35"/>
    </row>
    <row r="16" spans="1:19" hidden="1" outlineLevel="1" x14ac:dyDescent="0.25">
      <c r="A16" s="69">
        <v>45964</v>
      </c>
      <c r="B16" s="291" t="s">
        <v>285</v>
      </c>
      <c r="C16" s="293">
        <v>10000</v>
      </c>
      <c r="D16" s="303"/>
      <c r="E16" s="293">
        <v>10000</v>
      </c>
      <c r="F16" s="35"/>
      <c r="G16" s="35"/>
      <c r="H16" s="35"/>
      <c r="I16" s="67"/>
      <c r="K16" s="35"/>
      <c r="M16" s="76"/>
    </row>
    <row r="17" spans="1:14" hidden="1" outlineLevel="1" x14ac:dyDescent="0.25">
      <c r="A17" s="69">
        <v>45964</v>
      </c>
      <c r="B17" s="292" t="s">
        <v>362</v>
      </c>
      <c r="C17" s="293">
        <v>13316.67</v>
      </c>
      <c r="E17" s="293">
        <v>13316.67</v>
      </c>
      <c r="F17" s="35"/>
      <c r="G17" s="35"/>
      <c r="H17" s="35"/>
      <c r="I17" s="67"/>
      <c r="K17" s="35"/>
      <c r="M17" s="76"/>
      <c r="N17" s="2" t="s">
        <v>166</v>
      </c>
    </row>
    <row r="18" spans="1:14" hidden="1" outlineLevel="1" x14ac:dyDescent="0.25">
      <c r="A18" s="69">
        <v>45964</v>
      </c>
      <c r="B18" s="199" t="s">
        <v>264</v>
      </c>
      <c r="C18" s="293">
        <v>160</v>
      </c>
      <c r="E18" s="293">
        <v>160</v>
      </c>
      <c r="F18" s="35"/>
      <c r="G18" s="35"/>
      <c r="H18" s="35"/>
      <c r="I18" s="67"/>
      <c r="K18" s="35"/>
      <c r="M18" s="76"/>
    </row>
    <row r="19" spans="1:14" hidden="1" outlineLevel="1" x14ac:dyDescent="0.25">
      <c r="A19" s="69">
        <v>45965</v>
      </c>
      <c r="B19" s="291" t="s">
        <v>284</v>
      </c>
      <c r="C19" s="293">
        <v>7900</v>
      </c>
      <c r="E19" s="294"/>
      <c r="F19" s="293">
        <v>7900</v>
      </c>
      <c r="G19" s="35"/>
      <c r="H19" s="35"/>
      <c r="I19" s="67"/>
      <c r="K19" s="35"/>
      <c r="M19" s="76"/>
    </row>
    <row r="20" spans="1:14" hidden="1" outlineLevel="1" x14ac:dyDescent="0.25">
      <c r="A20" s="69">
        <v>45965</v>
      </c>
      <c r="B20" s="292" t="s">
        <v>363</v>
      </c>
      <c r="C20" s="294">
        <v>3183.33</v>
      </c>
      <c r="E20" s="294"/>
      <c r="F20" s="294">
        <v>3183.33</v>
      </c>
      <c r="G20" s="35"/>
      <c r="H20" s="35"/>
      <c r="I20" s="67"/>
      <c r="K20" s="35"/>
      <c r="M20" s="76"/>
    </row>
    <row r="21" spans="1:14" hidden="1" outlineLevel="1" x14ac:dyDescent="0.25">
      <c r="A21" s="69">
        <v>45965</v>
      </c>
      <c r="B21" s="292" t="s">
        <v>373</v>
      </c>
      <c r="C21" s="294">
        <v>1000</v>
      </c>
      <c r="E21" s="294"/>
      <c r="F21" s="294">
        <v>1000</v>
      </c>
      <c r="G21" s="35"/>
      <c r="H21" s="35"/>
      <c r="I21" s="67"/>
      <c r="K21" s="35"/>
      <c r="M21" s="76"/>
    </row>
    <row r="22" spans="1:14" hidden="1" outlineLevel="1" x14ac:dyDescent="0.25">
      <c r="A22" s="69">
        <v>45965</v>
      </c>
      <c r="B22" s="292" t="s">
        <v>374</v>
      </c>
      <c r="C22" s="294">
        <v>4620</v>
      </c>
      <c r="E22" s="294"/>
      <c r="F22" s="294">
        <v>4620</v>
      </c>
      <c r="G22" s="35"/>
      <c r="H22" s="35"/>
      <c r="I22" s="67"/>
      <c r="K22" s="35"/>
      <c r="M22" s="76"/>
    </row>
    <row r="23" spans="1:14" hidden="1" outlineLevel="1" x14ac:dyDescent="0.25">
      <c r="A23" s="69">
        <v>45965</v>
      </c>
      <c r="B23" s="199" t="s">
        <v>264</v>
      </c>
      <c r="C23" s="293">
        <v>160</v>
      </c>
      <c r="E23" s="294"/>
      <c r="F23" s="294">
        <v>160</v>
      </c>
      <c r="G23" s="35"/>
      <c r="H23" s="35"/>
      <c r="I23" s="67"/>
      <c r="K23" s="35"/>
      <c r="M23" s="76"/>
    </row>
    <row r="24" spans="1:14" hidden="1" outlineLevel="1" x14ac:dyDescent="0.25">
      <c r="A24" s="69">
        <v>45966</v>
      </c>
      <c r="B24" s="291" t="s">
        <v>270</v>
      </c>
      <c r="C24" s="293">
        <v>49653.19</v>
      </c>
      <c r="E24" s="294"/>
      <c r="F24" s="35"/>
      <c r="G24" s="293">
        <v>49653.19</v>
      </c>
      <c r="H24" s="35"/>
      <c r="I24" s="67"/>
      <c r="K24" s="35"/>
      <c r="M24" s="76"/>
    </row>
    <row r="25" spans="1:14" hidden="1" outlineLevel="1" x14ac:dyDescent="0.25">
      <c r="A25" s="69">
        <v>45966</v>
      </c>
      <c r="B25" s="291" t="s">
        <v>284</v>
      </c>
      <c r="C25" s="294">
        <v>6256.25</v>
      </c>
      <c r="E25" s="294"/>
      <c r="F25" s="35"/>
      <c r="G25" s="294">
        <v>6256.25</v>
      </c>
      <c r="H25" s="35"/>
      <c r="I25" s="67"/>
      <c r="K25" s="35"/>
      <c r="M25" s="76"/>
    </row>
    <row r="26" spans="1:14" hidden="1" outlineLevel="1" x14ac:dyDescent="0.25">
      <c r="A26" s="69">
        <v>45966</v>
      </c>
      <c r="B26" s="292" t="s">
        <v>362</v>
      </c>
      <c r="C26" s="293">
        <v>13316.67</v>
      </c>
      <c r="E26" s="294"/>
      <c r="F26" s="35"/>
      <c r="G26" s="293">
        <v>13316.67</v>
      </c>
      <c r="H26" s="35"/>
      <c r="I26" s="67"/>
      <c r="K26" s="35"/>
      <c r="M26" s="76"/>
    </row>
    <row r="27" spans="1:14" hidden="1" outlineLevel="1" x14ac:dyDescent="0.25">
      <c r="A27" s="69">
        <v>45966</v>
      </c>
      <c r="B27" s="292" t="s">
        <v>372</v>
      </c>
      <c r="C27" s="293">
        <v>2000</v>
      </c>
      <c r="E27" s="294"/>
      <c r="F27" s="35"/>
      <c r="G27" s="293">
        <v>2000</v>
      </c>
      <c r="H27" s="35"/>
      <c r="I27" s="67"/>
      <c r="K27" s="35"/>
      <c r="M27" s="76"/>
    </row>
    <row r="28" spans="1:14" hidden="1" outlineLevel="1" x14ac:dyDescent="0.25">
      <c r="A28" s="69">
        <v>45966</v>
      </c>
      <c r="B28" s="292" t="s">
        <v>377</v>
      </c>
      <c r="C28" s="293">
        <v>200000</v>
      </c>
      <c r="E28" s="294"/>
      <c r="F28" s="35"/>
      <c r="G28" s="293">
        <v>200000</v>
      </c>
      <c r="H28" s="35"/>
      <c r="I28" s="67"/>
      <c r="K28" s="35"/>
      <c r="M28" s="76"/>
    </row>
    <row r="29" spans="1:14" hidden="1" outlineLevel="1" x14ac:dyDescent="0.25">
      <c r="A29" s="69">
        <v>45966</v>
      </c>
      <c r="B29" s="199" t="s">
        <v>264</v>
      </c>
      <c r="C29" s="293">
        <v>160</v>
      </c>
      <c r="E29" s="294"/>
      <c r="F29" s="35"/>
      <c r="G29" s="293">
        <v>160</v>
      </c>
      <c r="H29" s="35"/>
      <c r="I29" s="67"/>
      <c r="K29" s="35"/>
      <c r="M29" s="76"/>
    </row>
    <row r="30" spans="1:14" hidden="1" outlineLevel="1" x14ac:dyDescent="0.25">
      <c r="A30" s="69">
        <v>45967</v>
      </c>
      <c r="B30" s="291" t="s">
        <v>284</v>
      </c>
      <c r="C30" s="293">
        <v>4550</v>
      </c>
      <c r="E30" s="67"/>
      <c r="F30" s="293"/>
      <c r="G30" s="35"/>
      <c r="H30" s="293">
        <v>4550</v>
      </c>
      <c r="I30" s="67"/>
      <c r="K30" s="35"/>
    </row>
    <row r="31" spans="1:14" hidden="1" outlineLevel="1" x14ac:dyDescent="0.25">
      <c r="A31" s="69">
        <v>45967</v>
      </c>
      <c r="B31" s="291" t="s">
        <v>270</v>
      </c>
      <c r="C31" s="293">
        <v>22750.27</v>
      </c>
      <c r="E31" s="68"/>
      <c r="F31" s="293"/>
      <c r="G31" s="35"/>
      <c r="H31" s="293">
        <v>22750.27</v>
      </c>
      <c r="I31" s="68"/>
      <c r="K31" s="35"/>
    </row>
    <row r="32" spans="1:14" hidden="1" outlineLevel="1" x14ac:dyDescent="0.25">
      <c r="A32" s="69">
        <v>45967</v>
      </c>
      <c r="B32" s="291" t="s">
        <v>270</v>
      </c>
      <c r="C32" s="293">
        <v>60285.21</v>
      </c>
      <c r="E32" s="68"/>
      <c r="F32" s="293"/>
      <c r="G32" s="35"/>
      <c r="H32" s="293">
        <v>60285.21</v>
      </c>
      <c r="I32" s="68"/>
      <c r="K32" s="35"/>
    </row>
    <row r="33" spans="1:11" hidden="1" outlineLevel="1" x14ac:dyDescent="0.25">
      <c r="A33" s="69">
        <v>45967</v>
      </c>
      <c r="B33" s="292" t="s">
        <v>340</v>
      </c>
      <c r="C33" s="294">
        <v>402.78</v>
      </c>
      <c r="E33" s="68"/>
      <c r="F33" s="293"/>
      <c r="G33" s="35"/>
      <c r="H33" s="294">
        <v>402.78</v>
      </c>
      <c r="I33" s="68"/>
      <c r="K33" s="35"/>
    </row>
    <row r="34" spans="1:11" hidden="1" outlineLevel="1" x14ac:dyDescent="0.25">
      <c r="A34" s="69">
        <v>45967</v>
      </c>
      <c r="B34" s="295" t="s">
        <v>270</v>
      </c>
      <c r="C34" s="304">
        <v>56114.61</v>
      </c>
      <c r="E34" s="68"/>
      <c r="F34" s="293"/>
      <c r="G34" s="293"/>
      <c r="H34" s="304">
        <v>56114.61</v>
      </c>
      <c r="I34" s="294"/>
      <c r="K34" s="35"/>
    </row>
    <row r="35" spans="1:11" hidden="1" outlineLevel="1" x14ac:dyDescent="0.25">
      <c r="A35" s="69">
        <v>45966</v>
      </c>
      <c r="B35" s="292" t="s">
        <v>365</v>
      </c>
      <c r="C35" s="294">
        <v>38149.410000000003</v>
      </c>
      <c r="E35" s="68"/>
      <c r="F35" s="293"/>
      <c r="G35" s="293"/>
      <c r="H35" s="294">
        <f>(35990.01*6%)+35990.01</f>
        <v>38149.410600000003</v>
      </c>
      <c r="I35" s="294"/>
      <c r="K35" s="35"/>
    </row>
    <row r="36" spans="1:11" hidden="1" outlineLevel="1" x14ac:dyDescent="0.25">
      <c r="A36" s="69">
        <v>45966</v>
      </c>
      <c r="B36" s="292" t="s">
        <v>58</v>
      </c>
      <c r="C36" s="294">
        <v>5600</v>
      </c>
      <c r="E36" s="35"/>
      <c r="F36" s="67"/>
      <c r="G36" s="293"/>
      <c r="H36" s="294">
        <v>5600</v>
      </c>
      <c r="I36" s="294"/>
      <c r="K36" s="35"/>
    </row>
    <row r="37" spans="1:11" hidden="1" outlineLevel="1" x14ac:dyDescent="0.25">
      <c r="A37" s="69">
        <v>45966</v>
      </c>
      <c r="B37" s="292" t="s">
        <v>339</v>
      </c>
      <c r="C37" s="294">
        <v>10000</v>
      </c>
      <c r="E37" s="35"/>
      <c r="F37" s="67"/>
      <c r="G37" s="293"/>
      <c r="H37" s="294">
        <v>10000</v>
      </c>
      <c r="I37" s="294"/>
      <c r="K37" s="35"/>
    </row>
    <row r="38" spans="1:11" hidden="1" outlineLevel="1" x14ac:dyDescent="0.25">
      <c r="A38" s="69">
        <v>45967</v>
      </c>
      <c r="B38" s="199" t="s">
        <v>264</v>
      </c>
      <c r="C38" s="293">
        <v>160</v>
      </c>
      <c r="E38" s="35"/>
      <c r="F38" s="67"/>
      <c r="G38" s="293"/>
      <c r="H38" s="294">
        <v>160</v>
      </c>
      <c r="I38" s="294"/>
      <c r="K38" s="35"/>
    </row>
    <row r="39" spans="1:11" outlineLevel="1" x14ac:dyDescent="0.25">
      <c r="A39" s="69">
        <v>45968</v>
      </c>
      <c r="B39" s="292" t="s">
        <v>332</v>
      </c>
      <c r="C39" s="294">
        <v>7000</v>
      </c>
      <c r="E39" s="35"/>
      <c r="F39" s="67"/>
      <c r="G39" s="293"/>
      <c r="H39" s="35"/>
      <c r="I39" s="294">
        <v>7000</v>
      </c>
      <c r="K39" s="35"/>
    </row>
    <row r="40" spans="1:11" outlineLevel="1" x14ac:dyDescent="0.25">
      <c r="A40" s="69">
        <v>45968</v>
      </c>
      <c r="B40" s="292" t="s">
        <v>303</v>
      </c>
      <c r="C40" s="294">
        <v>7000</v>
      </c>
      <c r="E40" s="35"/>
      <c r="F40" s="35"/>
      <c r="G40" s="293"/>
      <c r="H40" s="35"/>
      <c r="I40" s="294">
        <v>7000</v>
      </c>
      <c r="K40" s="35"/>
    </row>
    <row r="41" spans="1:11" outlineLevel="1" x14ac:dyDescent="0.25">
      <c r="A41" s="69">
        <v>45968</v>
      </c>
      <c r="B41" s="292" t="s">
        <v>263</v>
      </c>
      <c r="C41" s="294">
        <v>5000</v>
      </c>
      <c r="E41" s="35"/>
      <c r="F41" s="35"/>
      <c r="G41" s="293"/>
      <c r="H41" s="73"/>
      <c r="I41" s="294">
        <v>5000</v>
      </c>
      <c r="K41" s="35"/>
    </row>
    <row r="42" spans="1:11" outlineLevel="1" x14ac:dyDescent="0.25">
      <c r="A42" s="69">
        <v>45968</v>
      </c>
      <c r="B42" s="292" t="s">
        <v>362</v>
      </c>
      <c r="C42" s="293">
        <v>13316.67</v>
      </c>
      <c r="E42" s="35"/>
      <c r="F42" s="35"/>
      <c r="G42" s="293"/>
      <c r="H42" s="35"/>
      <c r="I42" s="293">
        <v>13316.67</v>
      </c>
      <c r="K42" s="35"/>
    </row>
    <row r="43" spans="1:11" outlineLevel="1" x14ac:dyDescent="0.25">
      <c r="A43" s="69">
        <v>45968</v>
      </c>
      <c r="B43" s="199" t="s">
        <v>264</v>
      </c>
      <c r="C43" s="293">
        <v>160</v>
      </c>
      <c r="E43" s="35"/>
      <c r="F43" s="35"/>
      <c r="G43" s="293"/>
      <c r="H43" s="35"/>
      <c r="I43" s="67">
        <v>160</v>
      </c>
      <c r="K43" s="35"/>
    </row>
    <row r="44" spans="1:11" outlineLevel="1" x14ac:dyDescent="0.25">
      <c r="A44" s="69"/>
      <c r="B44" s="291"/>
      <c r="C44" s="293"/>
      <c r="D44" s="301"/>
      <c r="E44" s="35"/>
      <c r="F44" s="35"/>
      <c r="G44" s="293"/>
      <c r="H44" s="35"/>
      <c r="I44" s="68"/>
      <c r="K44" s="35"/>
    </row>
    <row r="45" spans="1:11" outlineLevel="1" x14ac:dyDescent="0.25">
      <c r="A45" s="33"/>
      <c r="B45" s="33"/>
      <c r="C45" s="34"/>
      <c r="D45" s="298"/>
      <c r="E45" s="33"/>
      <c r="F45" s="35"/>
      <c r="G45" s="293"/>
      <c r="H45" s="35"/>
      <c r="I45" s="68"/>
      <c r="K45" s="35"/>
    </row>
    <row r="46" spans="1:11" outlineLevel="1" x14ac:dyDescent="0.25">
      <c r="A46" s="33"/>
      <c r="B46" s="33"/>
      <c r="C46" s="34"/>
      <c r="D46" s="298"/>
      <c r="E46" s="33"/>
      <c r="F46" s="35"/>
      <c r="G46" s="293"/>
      <c r="H46" s="293"/>
      <c r="I46" s="68"/>
      <c r="K46" s="35"/>
    </row>
    <row r="47" spans="1:11" outlineLevel="1" x14ac:dyDescent="0.25">
      <c r="A47" s="33"/>
      <c r="B47" s="33"/>
      <c r="C47" s="34"/>
      <c r="D47" s="298"/>
      <c r="E47" s="33"/>
      <c r="F47" s="35"/>
      <c r="G47" s="293"/>
      <c r="H47" s="293"/>
      <c r="I47" s="68"/>
      <c r="K47" s="35"/>
    </row>
    <row r="48" spans="1:11" outlineLevel="1" x14ac:dyDescent="0.25">
      <c r="A48" s="69"/>
      <c r="B48" s="291"/>
      <c r="C48" s="293"/>
      <c r="D48" s="298"/>
      <c r="E48" s="35"/>
      <c r="F48" s="35"/>
      <c r="G48" s="35"/>
      <c r="H48" s="293"/>
      <c r="I48" s="34"/>
      <c r="K48" s="35"/>
    </row>
    <row r="49" spans="1:11" outlineLevel="1" x14ac:dyDescent="0.25">
      <c r="A49" s="69"/>
      <c r="B49" s="296"/>
      <c r="C49" s="297"/>
      <c r="E49" s="31"/>
      <c r="F49" s="35"/>
      <c r="G49" s="35"/>
      <c r="H49" s="293"/>
      <c r="I49" s="34"/>
      <c r="K49" s="35"/>
    </row>
    <row r="50" spans="1:11" outlineLevel="1" x14ac:dyDescent="0.25">
      <c r="A50" s="69"/>
      <c r="B50" s="291"/>
      <c r="C50" s="293"/>
      <c r="E50" s="35"/>
      <c r="F50" s="35"/>
      <c r="G50" s="35"/>
      <c r="H50" s="293"/>
      <c r="I50" s="34"/>
      <c r="K50" s="35"/>
    </row>
    <row r="51" spans="1:11" outlineLevel="1" x14ac:dyDescent="0.25">
      <c r="A51" s="69"/>
      <c r="B51" s="291"/>
      <c r="C51" s="293"/>
      <c r="E51" s="35"/>
      <c r="F51" s="35"/>
      <c r="G51" s="35"/>
      <c r="H51" s="293"/>
      <c r="I51" s="34"/>
      <c r="K51" s="35"/>
    </row>
    <row r="52" spans="1:11" outlineLevel="1" x14ac:dyDescent="0.25">
      <c r="A52" s="69"/>
      <c r="B52" s="291"/>
      <c r="C52" s="293"/>
      <c r="E52" s="35"/>
      <c r="F52" s="35"/>
      <c r="G52" s="35"/>
      <c r="H52" s="293"/>
      <c r="I52" s="34"/>
      <c r="K52" s="35"/>
    </row>
    <row r="53" spans="1:11" outlineLevel="1" x14ac:dyDescent="0.25">
      <c r="A53" s="69"/>
      <c r="B53" s="291"/>
      <c r="C53" s="293"/>
      <c r="E53" s="35"/>
      <c r="F53" s="35"/>
      <c r="G53" s="35"/>
      <c r="H53" s="293"/>
      <c r="I53" s="35"/>
      <c r="K53" s="35"/>
    </row>
    <row r="54" spans="1:11" outlineLevel="1" x14ac:dyDescent="0.25">
      <c r="A54" s="69"/>
      <c r="B54" s="291"/>
      <c r="C54" s="293"/>
      <c r="E54" s="35"/>
      <c r="F54" s="35"/>
      <c r="G54" s="35"/>
      <c r="H54" s="293"/>
      <c r="I54" s="35"/>
      <c r="K54" s="35"/>
    </row>
    <row r="55" spans="1:11" outlineLevel="1" x14ac:dyDescent="0.25">
      <c r="A55" s="69"/>
      <c r="B55" s="291"/>
      <c r="C55" s="293"/>
      <c r="E55" s="35"/>
      <c r="F55" s="35"/>
      <c r="G55" s="35"/>
      <c r="H55" s="293"/>
      <c r="I55" s="35"/>
      <c r="K55" s="35"/>
    </row>
    <row r="56" spans="1:11" outlineLevel="1" x14ac:dyDescent="0.25">
      <c r="A56" s="69"/>
      <c r="B56" s="291"/>
      <c r="C56" s="293"/>
      <c r="E56" s="35"/>
      <c r="F56" s="35"/>
      <c r="G56" s="35"/>
      <c r="H56" s="293"/>
      <c r="I56" s="35"/>
      <c r="K56" s="35"/>
    </row>
    <row r="57" spans="1:11" outlineLevel="1" x14ac:dyDescent="0.25">
      <c r="A57" s="69"/>
      <c r="B57" s="291"/>
      <c r="C57" s="293"/>
      <c r="E57" s="35"/>
      <c r="F57" s="35"/>
      <c r="G57" s="35"/>
      <c r="H57" s="293"/>
      <c r="I57" s="35"/>
      <c r="K57" s="35"/>
    </row>
    <row r="58" spans="1:11" outlineLevel="1" x14ac:dyDescent="0.25">
      <c r="A58" s="69"/>
      <c r="B58" s="291"/>
      <c r="C58" s="293"/>
      <c r="E58" s="35"/>
      <c r="F58" s="35"/>
      <c r="G58" s="35"/>
      <c r="H58" s="293"/>
      <c r="I58" s="35"/>
      <c r="K58" s="35"/>
    </row>
    <row r="59" spans="1:11" outlineLevel="1" x14ac:dyDescent="0.25">
      <c r="A59" s="69"/>
      <c r="B59" s="291"/>
      <c r="C59" s="293"/>
      <c r="E59" s="35"/>
      <c r="F59" s="35"/>
      <c r="G59" s="35"/>
      <c r="H59" s="293"/>
      <c r="I59" s="35"/>
      <c r="K59" s="35"/>
    </row>
    <row r="60" spans="1:11" outlineLevel="1" x14ac:dyDescent="0.25">
      <c r="A60" s="69"/>
      <c r="B60" s="291"/>
      <c r="C60" s="293"/>
      <c r="E60" s="35"/>
      <c r="F60" s="35"/>
      <c r="G60" s="35"/>
      <c r="H60" s="293"/>
      <c r="I60" s="35"/>
      <c r="K60" s="35"/>
    </row>
    <row r="61" spans="1:11" outlineLevel="1" x14ac:dyDescent="0.25">
      <c r="A61" s="69"/>
      <c r="B61" s="291"/>
      <c r="C61" s="293"/>
      <c r="E61" s="35"/>
      <c r="F61" s="35"/>
      <c r="G61" s="35"/>
      <c r="H61" s="293"/>
      <c r="I61" s="35"/>
      <c r="K61" s="35"/>
    </row>
    <row r="62" spans="1:11" outlineLevel="1" x14ac:dyDescent="0.25">
      <c r="A62" s="69"/>
      <c r="B62" s="291"/>
      <c r="C62" s="293"/>
      <c r="E62" s="35"/>
      <c r="F62" s="35"/>
      <c r="G62" s="35"/>
      <c r="H62" s="293"/>
      <c r="I62" s="35"/>
      <c r="K62" s="35"/>
    </row>
    <row r="63" spans="1:11" outlineLevel="1" x14ac:dyDescent="0.25">
      <c r="A63" s="69"/>
      <c r="B63" s="291"/>
      <c r="C63" s="293"/>
      <c r="E63" s="35"/>
      <c r="F63" s="35"/>
      <c r="G63" s="35"/>
      <c r="H63" s="293"/>
      <c r="I63" s="35"/>
      <c r="K63" s="35"/>
    </row>
    <row r="64" spans="1:11" outlineLevel="1" x14ac:dyDescent="0.25">
      <c r="A64" s="69"/>
      <c r="B64" s="291"/>
      <c r="C64" s="293"/>
      <c r="E64" s="35"/>
      <c r="F64" s="35"/>
      <c r="G64" s="35"/>
      <c r="H64" s="293"/>
      <c r="I64" s="35"/>
      <c r="K64" s="35"/>
    </row>
    <row r="65" spans="1:11" outlineLevel="1" x14ac:dyDescent="0.25">
      <c r="A65" s="69"/>
      <c r="B65" s="291"/>
      <c r="C65" s="293"/>
      <c r="E65" s="35"/>
      <c r="F65" s="35"/>
      <c r="G65" s="35"/>
      <c r="H65" s="293"/>
      <c r="I65" s="35"/>
      <c r="K65" s="35"/>
    </row>
    <row r="66" spans="1:11" outlineLevel="1" x14ac:dyDescent="0.25">
      <c r="A66" s="69"/>
      <c r="B66" s="291"/>
      <c r="C66" s="293"/>
      <c r="E66" s="35"/>
      <c r="F66" s="35"/>
      <c r="G66" s="35"/>
      <c r="H66" s="293"/>
      <c r="I66" s="35"/>
      <c r="K66" s="35"/>
    </row>
    <row r="67" spans="1:11" outlineLevel="1" x14ac:dyDescent="0.25">
      <c r="A67" s="69"/>
      <c r="B67" s="291"/>
      <c r="C67" s="293"/>
      <c r="E67" s="35"/>
      <c r="F67" s="35"/>
      <c r="G67" s="35"/>
      <c r="H67" s="293"/>
      <c r="I67" s="35"/>
      <c r="K67" s="35"/>
    </row>
    <row r="68" spans="1:11" outlineLevel="1" x14ac:dyDescent="0.25">
      <c r="A68" s="69"/>
      <c r="B68" s="291"/>
      <c r="C68" s="293"/>
      <c r="E68" s="35"/>
      <c r="F68" s="35"/>
      <c r="G68" s="35"/>
      <c r="H68" s="293"/>
      <c r="I68" s="35"/>
      <c r="K68" s="35"/>
    </row>
    <row r="69" spans="1:11" outlineLevel="1" x14ac:dyDescent="0.25">
      <c r="A69" s="69"/>
      <c r="B69" s="291"/>
      <c r="C69" s="293"/>
      <c r="E69" s="35"/>
      <c r="F69" s="35"/>
      <c r="G69" s="35"/>
      <c r="H69" s="293"/>
      <c r="I69" s="35"/>
      <c r="K69" s="35"/>
    </row>
    <row r="70" spans="1:11" outlineLevel="1" x14ac:dyDescent="0.25">
      <c r="A70" s="69"/>
      <c r="B70" s="291"/>
      <c r="C70" s="293"/>
      <c r="E70" s="35"/>
      <c r="F70" s="35"/>
      <c r="G70" s="35"/>
      <c r="H70" s="293"/>
      <c r="I70" s="35"/>
      <c r="K70" s="35"/>
    </row>
    <row r="71" spans="1:11" outlineLevel="1" x14ac:dyDescent="0.25">
      <c r="A71" s="69"/>
      <c r="B71" s="291"/>
      <c r="C71" s="293"/>
      <c r="E71" s="35"/>
      <c r="F71" s="35"/>
      <c r="G71" s="35"/>
      <c r="H71" s="293"/>
      <c r="I71" s="35"/>
      <c r="K71" s="35"/>
    </row>
    <row r="72" spans="1:11" outlineLevel="1" x14ac:dyDescent="0.25">
      <c r="A72" s="69"/>
      <c r="B72" s="291"/>
      <c r="C72" s="293"/>
      <c r="E72" s="35"/>
      <c r="F72" s="35"/>
      <c r="G72" s="35"/>
      <c r="H72" s="293"/>
      <c r="I72" s="35"/>
      <c r="K72" s="35"/>
    </row>
    <row r="73" spans="1:11" outlineLevel="1" x14ac:dyDescent="0.25">
      <c r="A73" s="69"/>
      <c r="B73" s="291"/>
      <c r="C73" s="293"/>
      <c r="E73" s="35"/>
      <c r="F73" s="35"/>
      <c r="G73" s="35"/>
      <c r="H73" s="293"/>
      <c r="I73" s="35"/>
      <c r="K73" s="35"/>
    </row>
    <row r="74" spans="1:11" outlineLevel="1" x14ac:dyDescent="0.25">
      <c r="A74" s="69"/>
      <c r="B74" s="199"/>
      <c r="C74" s="293"/>
      <c r="E74" s="35"/>
      <c r="F74" s="35"/>
      <c r="G74" s="35"/>
      <c r="H74" s="293"/>
      <c r="I74" s="35"/>
      <c r="K74" s="35"/>
    </row>
    <row r="75" spans="1:11" outlineLevel="1" x14ac:dyDescent="0.25">
      <c r="A75" s="69"/>
      <c r="B75" s="292"/>
      <c r="C75" s="293"/>
      <c r="E75" s="35"/>
      <c r="F75" s="35"/>
      <c r="G75" s="35"/>
      <c r="H75" s="293"/>
      <c r="K75" s="35"/>
    </row>
    <row r="76" spans="1:11" outlineLevel="1" x14ac:dyDescent="0.25">
      <c r="A76" s="69"/>
      <c r="B76" s="291"/>
      <c r="C76" s="293"/>
      <c r="E76" s="35"/>
      <c r="F76" s="35"/>
      <c r="G76" s="35"/>
      <c r="H76" s="35"/>
      <c r="I76" s="293"/>
      <c r="K76" s="35"/>
    </row>
    <row r="77" spans="1:11" outlineLevel="1" x14ac:dyDescent="0.25">
      <c r="A77" s="69"/>
      <c r="B77" s="291"/>
      <c r="C77" s="293"/>
      <c r="E77" s="35"/>
      <c r="F77" s="35"/>
      <c r="G77" s="35"/>
      <c r="H77" s="35"/>
      <c r="I77" s="293"/>
      <c r="K77" s="35"/>
    </row>
    <row r="78" spans="1:11" outlineLevel="1" x14ac:dyDescent="0.25">
      <c r="A78" s="69"/>
      <c r="B78" s="291"/>
      <c r="C78" s="294"/>
      <c r="E78" s="35"/>
      <c r="F78" s="35"/>
      <c r="G78" s="35"/>
      <c r="H78" s="35"/>
      <c r="I78" s="294"/>
      <c r="K78" s="35"/>
    </row>
    <row r="79" spans="1:11" outlineLevel="1" x14ac:dyDescent="0.25">
      <c r="A79" s="69"/>
      <c r="B79" s="291"/>
      <c r="C79" s="293"/>
      <c r="E79" s="35"/>
      <c r="F79" s="35"/>
      <c r="G79" s="35"/>
      <c r="H79" s="35"/>
      <c r="I79" s="293"/>
      <c r="K79" s="35"/>
    </row>
    <row r="80" spans="1:11" outlineLevel="1" x14ac:dyDescent="0.25">
      <c r="A80" s="69"/>
      <c r="B80" s="292"/>
      <c r="C80" s="294"/>
      <c r="E80" s="35"/>
      <c r="F80" s="35"/>
      <c r="G80" s="35"/>
      <c r="H80" s="35"/>
      <c r="I80" s="294"/>
      <c r="K80" s="35"/>
    </row>
    <row r="81" spans="1:11" outlineLevel="1" x14ac:dyDescent="0.25">
      <c r="A81" s="69"/>
      <c r="B81" s="292"/>
      <c r="C81" s="294"/>
      <c r="E81" s="35"/>
      <c r="F81" s="35"/>
      <c r="G81" s="35"/>
      <c r="H81" s="35"/>
      <c r="I81" s="294"/>
      <c r="K81" s="35"/>
    </row>
    <row r="82" spans="1:11" outlineLevel="1" x14ac:dyDescent="0.25">
      <c r="A82" s="69"/>
      <c r="B82" s="292"/>
      <c r="C82" s="34"/>
      <c r="E82" s="35"/>
      <c r="F82" s="35"/>
      <c r="G82" s="35"/>
      <c r="H82" s="35"/>
      <c r="I82" s="34"/>
      <c r="K82" s="35"/>
    </row>
    <row r="83" spans="1:11" outlineLevel="1" x14ac:dyDescent="0.25">
      <c r="A83" s="69"/>
      <c r="B83" s="292"/>
      <c r="C83" s="34"/>
      <c r="E83" s="35"/>
      <c r="F83" s="35"/>
      <c r="G83" s="35"/>
      <c r="H83" s="35"/>
      <c r="I83" s="34"/>
      <c r="K83" s="35"/>
    </row>
    <row r="84" spans="1:11" outlineLevel="1" x14ac:dyDescent="0.25">
      <c r="A84" s="32"/>
      <c r="B84" s="33"/>
      <c r="C84" s="34"/>
      <c r="E84" s="35"/>
      <c r="F84" s="35"/>
      <c r="G84" s="35"/>
      <c r="H84" s="35"/>
      <c r="I84" s="35"/>
      <c r="K84" s="35"/>
    </row>
    <row r="85" spans="1:11" outlineLevel="1" x14ac:dyDescent="0.25">
      <c r="A85" s="32"/>
      <c r="B85" s="33"/>
      <c r="C85" s="34"/>
      <c r="E85" s="35"/>
      <c r="F85" s="35"/>
      <c r="G85" s="35"/>
      <c r="H85" s="35"/>
      <c r="I85" s="35"/>
      <c r="K85" s="35"/>
    </row>
    <row r="86" spans="1:11" outlineLevel="1" x14ac:dyDescent="0.25">
      <c r="A86" s="32"/>
      <c r="B86" s="33"/>
      <c r="C86" s="34"/>
      <c r="E86" s="35"/>
      <c r="F86" s="35"/>
      <c r="G86" s="35"/>
      <c r="H86" s="35"/>
      <c r="I86" s="35"/>
      <c r="K86" s="35"/>
    </row>
    <row r="87" spans="1:11" outlineLevel="1" x14ac:dyDescent="0.25">
      <c r="A87" s="32"/>
      <c r="B87" s="33"/>
      <c r="C87" s="34"/>
      <c r="E87" s="35"/>
      <c r="F87" s="35"/>
      <c r="G87" s="35"/>
      <c r="H87" s="35"/>
      <c r="I87" s="35"/>
      <c r="K87" s="35"/>
    </row>
    <row r="88" spans="1:11" outlineLevel="1" x14ac:dyDescent="0.25">
      <c r="A88" s="32"/>
      <c r="B88" s="33"/>
      <c r="C88" s="34"/>
      <c r="E88" s="35"/>
      <c r="F88" s="35"/>
      <c r="G88" s="35"/>
      <c r="H88" s="35"/>
      <c r="I88" s="35"/>
      <c r="K88" s="35"/>
    </row>
    <row r="89" spans="1:11" outlineLevel="1" x14ac:dyDescent="0.25">
      <c r="A89" s="32"/>
      <c r="B89" s="33"/>
      <c r="C89" s="34"/>
      <c r="E89" s="35"/>
      <c r="F89" s="35"/>
      <c r="G89" s="35"/>
      <c r="H89" s="35"/>
      <c r="I89" s="35"/>
      <c r="K89" s="35"/>
    </row>
    <row r="90" spans="1:11" outlineLevel="1" x14ac:dyDescent="0.25">
      <c r="A90" s="32"/>
      <c r="B90" s="33"/>
      <c r="C90" s="34"/>
      <c r="E90" s="35"/>
      <c r="F90" s="35"/>
      <c r="G90" s="35"/>
      <c r="H90" s="35"/>
      <c r="I90" s="35"/>
      <c r="K90" s="35"/>
    </row>
    <row r="91" spans="1:11" outlineLevel="1" x14ac:dyDescent="0.25">
      <c r="A91" s="32"/>
      <c r="B91" s="33"/>
      <c r="C91" s="34"/>
      <c r="E91" s="35"/>
      <c r="F91" s="35"/>
      <c r="G91" s="35"/>
      <c r="H91" s="35"/>
      <c r="I91" s="35"/>
      <c r="K91" s="35"/>
    </row>
    <row r="92" spans="1:11" outlineLevel="1" x14ac:dyDescent="0.25">
      <c r="A92" s="32"/>
      <c r="B92" s="33"/>
      <c r="C92" s="34"/>
      <c r="E92" s="35"/>
      <c r="F92" s="35"/>
      <c r="G92" s="35"/>
      <c r="H92" s="35"/>
      <c r="I92" s="35"/>
      <c r="K92" s="35"/>
    </row>
    <row r="93" spans="1:11" outlineLevel="1" x14ac:dyDescent="0.25">
      <c r="A93" s="32"/>
      <c r="B93" s="33"/>
      <c r="C93" s="34"/>
      <c r="E93" s="35"/>
      <c r="F93" s="35"/>
      <c r="G93" s="35"/>
      <c r="H93" s="35"/>
      <c r="I93" s="35"/>
      <c r="K93" s="35"/>
    </row>
    <row r="94" spans="1:11" outlineLevel="1" x14ac:dyDescent="0.25">
      <c r="A94" s="32"/>
      <c r="B94" s="33"/>
      <c r="C94" s="34"/>
      <c r="E94" s="35"/>
      <c r="F94" s="35"/>
      <c r="G94" s="35"/>
      <c r="H94" s="35"/>
      <c r="I94" s="35"/>
      <c r="K94" s="35"/>
    </row>
    <row r="95" spans="1:11" outlineLevel="1" x14ac:dyDescent="0.25">
      <c r="A95" s="32"/>
      <c r="B95" s="33"/>
      <c r="C95" s="34"/>
      <c r="E95" s="35"/>
      <c r="F95" s="35"/>
      <c r="G95" s="35"/>
      <c r="H95" s="35"/>
      <c r="I95" s="35"/>
      <c r="K95" s="35"/>
    </row>
    <row r="96" spans="1:11" outlineLevel="1" x14ac:dyDescent="0.25">
      <c r="A96" s="32"/>
      <c r="B96" s="33"/>
      <c r="C96" s="34"/>
      <c r="E96" s="35"/>
      <c r="F96" s="35"/>
      <c r="G96" s="35"/>
      <c r="H96" s="35"/>
      <c r="I96" s="35"/>
      <c r="K96" s="35"/>
    </row>
    <row r="97" spans="1:11" outlineLevel="1" x14ac:dyDescent="0.25">
      <c r="A97" s="32"/>
      <c r="B97" s="33"/>
      <c r="C97" s="34"/>
      <c r="E97" s="35"/>
      <c r="F97" s="35"/>
      <c r="G97" s="35"/>
      <c r="H97" s="35"/>
      <c r="I97" s="35"/>
      <c r="K97" s="35"/>
    </row>
    <row r="98" spans="1:11" outlineLevel="1" x14ac:dyDescent="0.25">
      <c r="A98" s="32"/>
      <c r="B98" s="33"/>
      <c r="C98" s="34"/>
      <c r="E98" s="35"/>
      <c r="F98" s="35"/>
      <c r="G98" s="35"/>
      <c r="H98" s="35"/>
      <c r="I98" s="35"/>
      <c r="K98" s="35"/>
    </row>
    <row r="99" spans="1:11" outlineLevel="1" x14ac:dyDescent="0.25">
      <c r="A99" s="32"/>
      <c r="B99" s="33"/>
      <c r="C99" s="34"/>
      <c r="E99" s="35"/>
      <c r="F99" s="35"/>
      <c r="G99" s="35"/>
      <c r="H99" s="35"/>
      <c r="I99" s="35"/>
      <c r="K99" s="35"/>
    </row>
    <row r="100" spans="1:11" outlineLevel="1" x14ac:dyDescent="0.25">
      <c r="A100" s="32"/>
      <c r="B100" s="33"/>
      <c r="C100" s="34"/>
      <c r="E100" s="35"/>
      <c r="F100" s="35"/>
      <c r="G100" s="35"/>
      <c r="H100" s="35"/>
      <c r="I100" s="35"/>
      <c r="K100" s="35"/>
    </row>
    <row r="101" spans="1:11" outlineLevel="1" x14ac:dyDescent="0.25">
      <c r="A101" s="32"/>
      <c r="B101" s="33"/>
      <c r="C101" s="34"/>
      <c r="E101" s="35"/>
      <c r="F101" s="35"/>
      <c r="G101" s="35"/>
      <c r="H101" s="35"/>
      <c r="I101" s="35"/>
      <c r="K101" s="35"/>
    </row>
    <row r="102" spans="1:11" outlineLevel="1" x14ac:dyDescent="0.25">
      <c r="A102" s="32"/>
      <c r="B102" s="33"/>
      <c r="C102" s="34"/>
      <c r="E102" s="35"/>
      <c r="F102" s="35"/>
      <c r="G102" s="35"/>
      <c r="H102" s="35"/>
      <c r="I102" s="35"/>
      <c r="K102" s="35"/>
    </row>
    <row r="103" spans="1:11" outlineLevel="1" x14ac:dyDescent="0.25">
      <c r="A103" s="32"/>
      <c r="B103" s="33"/>
      <c r="C103" s="34"/>
      <c r="E103" s="35"/>
      <c r="F103" s="35"/>
      <c r="G103" s="35"/>
      <c r="H103" s="35"/>
      <c r="I103" s="35"/>
      <c r="K103" s="35"/>
    </row>
    <row r="104" spans="1:11" outlineLevel="1" x14ac:dyDescent="0.25">
      <c r="A104" s="32"/>
      <c r="B104" s="33"/>
      <c r="C104" s="34"/>
      <c r="E104" s="35"/>
      <c r="F104" s="35"/>
      <c r="G104" s="35"/>
      <c r="H104" s="35"/>
      <c r="I104" s="35"/>
      <c r="K104" s="35"/>
    </row>
    <row r="105" spans="1:11" outlineLevel="1" x14ac:dyDescent="0.25">
      <c r="A105" s="32"/>
      <c r="B105" s="33"/>
      <c r="C105" s="34"/>
      <c r="E105" s="35"/>
      <c r="F105" s="35"/>
      <c r="G105" s="35"/>
      <c r="H105" s="35"/>
      <c r="I105" s="35"/>
      <c r="K105" s="35"/>
    </row>
    <row r="106" spans="1:11" outlineLevel="1" x14ac:dyDescent="0.25">
      <c r="A106" s="32"/>
      <c r="B106" s="33"/>
      <c r="C106" s="34"/>
      <c r="E106" s="35"/>
      <c r="F106" s="35"/>
      <c r="G106" s="35"/>
      <c r="H106" s="35"/>
      <c r="I106" s="35"/>
      <c r="K106" s="35"/>
    </row>
    <row r="107" spans="1:11" outlineLevel="1" x14ac:dyDescent="0.25">
      <c r="A107" s="32"/>
      <c r="B107" s="33"/>
      <c r="C107" s="34"/>
      <c r="E107" s="35"/>
      <c r="F107" s="35"/>
      <c r="G107" s="35"/>
      <c r="H107" s="35"/>
      <c r="I107" s="35"/>
      <c r="K107" s="35"/>
    </row>
    <row r="108" spans="1:11" outlineLevel="1" x14ac:dyDescent="0.25">
      <c r="A108" s="32"/>
      <c r="B108" s="33"/>
      <c r="C108" s="34"/>
      <c r="E108" s="35"/>
      <c r="F108" s="35"/>
      <c r="G108" s="35"/>
      <c r="H108" s="35"/>
      <c r="I108" s="35"/>
      <c r="K108" s="35"/>
    </row>
    <row r="109" spans="1:11" outlineLevel="1" x14ac:dyDescent="0.25">
      <c r="A109" s="32"/>
      <c r="B109" s="33"/>
      <c r="C109" s="34"/>
      <c r="E109" s="35"/>
      <c r="F109" s="35"/>
      <c r="G109" s="35"/>
      <c r="H109" s="35"/>
      <c r="I109" s="35"/>
      <c r="K109" s="35"/>
    </row>
    <row r="110" spans="1:11" outlineLevel="1" x14ac:dyDescent="0.25">
      <c r="A110" s="32"/>
      <c r="B110" s="33"/>
      <c r="C110" s="34"/>
      <c r="E110" s="35"/>
      <c r="F110" s="35"/>
      <c r="G110" s="35"/>
      <c r="H110" s="35"/>
      <c r="I110" s="35"/>
      <c r="K110" s="35"/>
    </row>
    <row r="111" spans="1:11" outlineLevel="1" x14ac:dyDescent="0.25">
      <c r="A111" s="32"/>
      <c r="B111" s="33"/>
      <c r="C111" s="34"/>
      <c r="E111" s="35"/>
      <c r="F111" s="35"/>
      <c r="G111" s="35"/>
      <c r="H111" s="35"/>
      <c r="I111" s="35"/>
      <c r="K111" s="35"/>
    </row>
    <row r="112" spans="1:11" outlineLevel="1" x14ac:dyDescent="0.25">
      <c r="A112" s="32"/>
      <c r="B112" s="33"/>
      <c r="C112" s="34"/>
      <c r="E112" s="35"/>
      <c r="F112" s="35"/>
      <c r="G112" s="35"/>
      <c r="H112" s="35"/>
      <c r="I112" s="35"/>
      <c r="K112" s="35"/>
    </row>
    <row r="113" spans="1:11" outlineLevel="1" x14ac:dyDescent="0.25">
      <c r="A113" s="32"/>
      <c r="B113" s="33"/>
      <c r="C113" s="34"/>
      <c r="E113" s="35"/>
      <c r="F113" s="35"/>
      <c r="G113" s="35"/>
      <c r="H113" s="35"/>
      <c r="I113" s="35"/>
      <c r="K113" s="35"/>
    </row>
    <row r="114" spans="1:11" outlineLevel="1" x14ac:dyDescent="0.25">
      <c r="A114" s="32"/>
      <c r="B114" s="33"/>
      <c r="C114" s="34"/>
      <c r="E114" s="35"/>
      <c r="F114" s="35"/>
      <c r="G114" s="35"/>
      <c r="H114" s="35"/>
      <c r="I114" s="35"/>
      <c r="K114" s="35"/>
    </row>
    <row r="115" spans="1:11" outlineLevel="1" x14ac:dyDescent="0.25">
      <c r="A115" s="32"/>
      <c r="B115" s="33"/>
      <c r="C115" s="34"/>
      <c r="E115" s="35"/>
      <c r="F115" s="35"/>
      <c r="G115" s="35"/>
      <c r="H115" s="35"/>
      <c r="I115" s="35"/>
      <c r="K115" s="35"/>
    </row>
    <row r="116" spans="1:11" outlineLevel="1" x14ac:dyDescent="0.25">
      <c r="A116" s="32"/>
      <c r="B116" s="33"/>
      <c r="C116" s="34"/>
      <c r="E116" s="35"/>
      <c r="F116" s="35"/>
      <c r="G116" s="35"/>
      <c r="H116" s="35"/>
      <c r="I116" s="35"/>
      <c r="K116" s="35"/>
    </row>
    <row r="117" spans="1:11" outlineLevel="1" x14ac:dyDescent="0.25">
      <c r="A117" s="32"/>
      <c r="B117" s="33"/>
      <c r="C117" s="34"/>
      <c r="E117" s="35"/>
      <c r="F117" s="35"/>
      <c r="G117" s="35"/>
      <c r="H117" s="35"/>
      <c r="I117" s="35"/>
      <c r="K117" s="35"/>
    </row>
    <row r="118" spans="1:11" outlineLevel="1" x14ac:dyDescent="0.25">
      <c r="A118" s="32"/>
      <c r="B118" s="33"/>
      <c r="C118" s="34"/>
      <c r="E118" s="35"/>
      <c r="F118" s="35"/>
      <c r="G118" s="35"/>
      <c r="H118" s="35"/>
      <c r="I118" s="35"/>
      <c r="K118" s="35"/>
    </row>
    <row r="119" spans="1:11" outlineLevel="1" x14ac:dyDescent="0.25">
      <c r="A119" s="32"/>
      <c r="B119" s="33"/>
      <c r="C119" s="34"/>
      <c r="E119" s="35"/>
      <c r="F119" s="35"/>
      <c r="G119" s="35"/>
      <c r="H119" s="35"/>
      <c r="I119" s="35"/>
      <c r="K119" s="35"/>
    </row>
    <row r="120" spans="1:11" outlineLevel="1" x14ac:dyDescent="0.25">
      <c r="A120" s="32"/>
      <c r="B120" s="33"/>
      <c r="C120" s="34"/>
      <c r="E120" s="35"/>
      <c r="F120" s="35"/>
      <c r="G120" s="35"/>
      <c r="H120" s="35"/>
      <c r="I120" s="35"/>
      <c r="K120" s="35"/>
    </row>
    <row r="121" spans="1:11" outlineLevel="1" x14ac:dyDescent="0.25">
      <c r="A121" s="32"/>
      <c r="B121" s="33"/>
      <c r="C121" s="34"/>
      <c r="E121" s="35"/>
      <c r="F121" s="35"/>
      <c r="G121" s="35"/>
      <c r="H121" s="35"/>
      <c r="I121" s="35"/>
      <c r="K121" s="35"/>
    </row>
    <row r="122" spans="1:11" outlineLevel="1" x14ac:dyDescent="0.25">
      <c r="A122" s="32"/>
      <c r="B122" s="33"/>
      <c r="C122" s="34"/>
      <c r="E122" s="35"/>
      <c r="F122" s="35"/>
      <c r="G122" s="35"/>
      <c r="H122" s="35"/>
      <c r="I122" s="35"/>
      <c r="K122" s="35"/>
    </row>
    <row r="123" spans="1:11" outlineLevel="1" x14ac:dyDescent="0.25">
      <c r="A123" s="32"/>
      <c r="B123" s="33"/>
      <c r="C123" s="34"/>
      <c r="E123" s="35"/>
      <c r="F123" s="35"/>
      <c r="G123" s="35"/>
      <c r="H123" s="35"/>
      <c r="I123" s="35"/>
      <c r="K123" s="35"/>
    </row>
    <row r="124" spans="1:11" outlineLevel="1" x14ac:dyDescent="0.25">
      <c r="A124" s="32"/>
      <c r="B124" s="33"/>
      <c r="C124" s="34"/>
      <c r="E124" s="35"/>
      <c r="F124" s="35"/>
      <c r="G124" s="35"/>
      <c r="H124" s="35"/>
      <c r="I124" s="35"/>
      <c r="K124" s="35"/>
    </row>
    <row r="125" spans="1:11" outlineLevel="1" x14ac:dyDescent="0.25">
      <c r="A125" s="32"/>
      <c r="B125" s="33"/>
      <c r="C125" s="34"/>
      <c r="E125" s="35"/>
      <c r="F125" s="35"/>
      <c r="G125" s="35"/>
      <c r="H125" s="35"/>
      <c r="I125" s="35"/>
      <c r="K125" s="35"/>
    </row>
    <row r="126" spans="1:11" outlineLevel="1" x14ac:dyDescent="0.25">
      <c r="A126" s="32"/>
      <c r="B126" s="33"/>
      <c r="C126" s="34"/>
      <c r="E126" s="35"/>
      <c r="F126" s="35"/>
      <c r="G126" s="35"/>
      <c r="H126" s="35"/>
      <c r="I126" s="35"/>
      <c r="K126" s="35"/>
    </row>
    <row r="127" spans="1:11" outlineLevel="1" x14ac:dyDescent="0.25">
      <c r="A127" s="32"/>
      <c r="B127" s="33"/>
      <c r="C127" s="34"/>
      <c r="E127" s="35"/>
      <c r="F127" s="35"/>
      <c r="G127" s="35"/>
      <c r="H127" s="35"/>
      <c r="I127" s="35"/>
      <c r="K127" s="35"/>
    </row>
    <row r="128" spans="1:11" outlineLevel="1" x14ac:dyDescent="0.25">
      <c r="A128" s="32"/>
      <c r="B128" s="33"/>
      <c r="C128" s="34"/>
      <c r="E128" s="35"/>
      <c r="F128" s="35"/>
      <c r="G128" s="35"/>
      <c r="H128" s="35"/>
      <c r="I128" s="35"/>
      <c r="K128" s="35"/>
    </row>
    <row r="129" spans="1:11" outlineLevel="1" x14ac:dyDescent="0.25">
      <c r="A129" s="32"/>
      <c r="B129" s="33"/>
      <c r="C129" s="34"/>
      <c r="E129" s="35"/>
      <c r="F129" s="35"/>
      <c r="G129" s="35"/>
      <c r="H129" s="35"/>
      <c r="I129" s="35"/>
      <c r="K129" s="35"/>
    </row>
    <row r="130" spans="1:11" outlineLevel="1" x14ac:dyDescent="0.25">
      <c r="A130" s="32"/>
      <c r="B130" s="33"/>
      <c r="C130" s="34"/>
      <c r="E130" s="35"/>
      <c r="F130" s="35"/>
      <c r="G130" s="35"/>
      <c r="H130" s="35"/>
      <c r="I130" s="35"/>
      <c r="K130" s="35"/>
    </row>
    <row r="131" spans="1:11" outlineLevel="1" x14ac:dyDescent="0.25">
      <c r="A131" s="32"/>
      <c r="B131" s="33"/>
      <c r="C131" s="34"/>
      <c r="E131" s="35"/>
      <c r="F131" s="35"/>
      <c r="G131" s="35"/>
      <c r="H131" s="35"/>
      <c r="I131" s="35"/>
      <c r="K131" s="35"/>
    </row>
    <row r="132" spans="1:11" outlineLevel="1" x14ac:dyDescent="0.25">
      <c r="A132" s="32"/>
      <c r="B132" s="33"/>
      <c r="C132" s="34"/>
      <c r="E132" s="35"/>
      <c r="F132" s="35"/>
      <c r="G132" s="35"/>
      <c r="H132" s="35"/>
      <c r="I132" s="35"/>
      <c r="K132" s="35"/>
    </row>
    <row r="133" spans="1:11" outlineLevel="1" x14ac:dyDescent="0.25">
      <c r="A133" s="32"/>
      <c r="B133" s="33"/>
      <c r="C133" s="34"/>
      <c r="E133" s="35"/>
      <c r="F133" s="35"/>
      <c r="G133" s="35"/>
      <c r="H133" s="35"/>
      <c r="I133" s="35"/>
      <c r="K133" s="35"/>
    </row>
    <row r="134" spans="1:11" outlineLevel="1" x14ac:dyDescent="0.25">
      <c r="A134" s="32"/>
      <c r="B134" s="33"/>
      <c r="C134" s="34"/>
      <c r="E134" s="35"/>
      <c r="F134" s="35"/>
      <c r="G134" s="35"/>
      <c r="H134" s="35"/>
      <c r="I134" s="35"/>
      <c r="K134" s="35"/>
    </row>
    <row r="135" spans="1:11" outlineLevel="1" x14ac:dyDescent="0.25">
      <c r="A135" s="32"/>
      <c r="B135" s="33"/>
      <c r="C135" s="34"/>
      <c r="E135" s="35"/>
      <c r="F135" s="35"/>
      <c r="G135" s="35"/>
      <c r="H135" s="35"/>
      <c r="I135" s="35"/>
      <c r="K135" s="35"/>
    </row>
    <row r="136" spans="1:11" outlineLevel="1" x14ac:dyDescent="0.25">
      <c r="A136" s="32"/>
      <c r="B136" s="33"/>
      <c r="C136" s="34"/>
      <c r="E136" s="35"/>
      <c r="F136" s="35"/>
      <c r="G136" s="35"/>
      <c r="H136" s="35"/>
      <c r="I136" s="35"/>
      <c r="K136" s="35"/>
    </row>
    <row r="137" spans="1:11" outlineLevel="1" x14ac:dyDescent="0.25">
      <c r="A137" s="32"/>
      <c r="B137" s="33"/>
      <c r="C137" s="34"/>
      <c r="E137" s="35"/>
      <c r="F137" s="35"/>
      <c r="G137" s="35"/>
      <c r="H137" s="35"/>
      <c r="I137" s="35"/>
      <c r="K137" s="35"/>
    </row>
    <row r="138" spans="1:11" outlineLevel="1" x14ac:dyDescent="0.25">
      <c r="A138" s="32"/>
      <c r="B138" s="33"/>
      <c r="C138" s="34"/>
      <c r="E138" s="35"/>
      <c r="F138" s="35"/>
      <c r="G138" s="35"/>
      <c r="H138" s="35"/>
      <c r="I138" s="35"/>
      <c r="K138" s="35"/>
    </row>
    <row r="139" spans="1:11" outlineLevel="1" x14ac:dyDescent="0.25">
      <c r="A139" s="32"/>
      <c r="B139" s="33"/>
      <c r="C139" s="34"/>
      <c r="E139" s="35"/>
      <c r="F139" s="35"/>
      <c r="G139" s="35"/>
      <c r="H139" s="35"/>
      <c r="I139" s="35"/>
      <c r="K139" s="35"/>
    </row>
    <row r="140" spans="1:11" outlineLevel="1" x14ac:dyDescent="0.25">
      <c r="A140" s="32"/>
      <c r="B140" s="33"/>
      <c r="C140" s="34"/>
      <c r="E140" s="35"/>
      <c r="F140" s="35"/>
      <c r="G140" s="35"/>
      <c r="H140" s="35"/>
      <c r="I140" s="35"/>
      <c r="K140" s="35"/>
    </row>
    <row r="141" spans="1:11" outlineLevel="1" x14ac:dyDescent="0.25">
      <c r="A141" s="32"/>
      <c r="B141" s="33"/>
      <c r="C141" s="34"/>
      <c r="E141" s="35"/>
      <c r="F141" s="35"/>
      <c r="G141" s="35"/>
      <c r="H141" s="35"/>
      <c r="I141" s="35"/>
      <c r="K141" s="35"/>
    </row>
    <row r="142" spans="1:11" outlineLevel="1" x14ac:dyDescent="0.25">
      <c r="A142" s="32"/>
      <c r="B142" s="33"/>
      <c r="C142" s="34"/>
      <c r="E142" s="35"/>
      <c r="F142" s="35"/>
      <c r="G142" s="35"/>
      <c r="H142" s="35"/>
      <c r="I142" s="35"/>
      <c r="K142" s="35"/>
    </row>
    <row r="143" spans="1:11" outlineLevel="1" x14ac:dyDescent="0.25">
      <c r="A143" s="32"/>
      <c r="B143" s="33"/>
      <c r="C143" s="34"/>
      <c r="E143" s="35"/>
      <c r="F143" s="35"/>
      <c r="G143" s="35"/>
      <c r="H143" s="35"/>
      <c r="I143" s="35"/>
      <c r="K143" s="35"/>
    </row>
    <row r="144" spans="1:11" outlineLevel="1" x14ac:dyDescent="0.25">
      <c r="A144" s="32"/>
      <c r="B144" s="33"/>
      <c r="C144" s="34"/>
      <c r="E144" s="35"/>
      <c r="F144" s="35"/>
      <c r="G144" s="35"/>
      <c r="H144" s="35"/>
      <c r="I144" s="35"/>
      <c r="K144" s="35"/>
    </row>
    <row r="145" spans="1:11" outlineLevel="1" x14ac:dyDescent="0.25">
      <c r="A145" s="32"/>
      <c r="B145" s="33"/>
      <c r="C145" s="34"/>
      <c r="E145" s="35"/>
      <c r="F145" s="35"/>
      <c r="G145" s="35"/>
      <c r="H145" s="35"/>
      <c r="I145" s="35"/>
      <c r="K145" s="35"/>
    </row>
    <row r="146" spans="1:11" outlineLevel="1" x14ac:dyDescent="0.25">
      <c r="A146" s="32"/>
      <c r="B146" s="33"/>
      <c r="C146" s="34"/>
      <c r="E146" s="35"/>
      <c r="F146" s="35"/>
      <c r="G146" s="35"/>
      <c r="H146" s="35"/>
      <c r="I146" s="35"/>
      <c r="K146" s="35"/>
    </row>
    <row r="147" spans="1:11" outlineLevel="1" x14ac:dyDescent="0.25">
      <c r="A147" s="32"/>
      <c r="B147" s="33"/>
      <c r="C147" s="34"/>
      <c r="E147" s="35"/>
      <c r="F147" s="35"/>
      <c r="G147" s="35"/>
      <c r="H147" s="35"/>
      <c r="I147" s="35"/>
      <c r="K147" s="35"/>
    </row>
    <row r="148" spans="1:11" outlineLevel="1" x14ac:dyDescent="0.25">
      <c r="A148" s="32"/>
      <c r="B148" s="33"/>
      <c r="C148" s="34"/>
      <c r="E148" s="35"/>
      <c r="F148" s="35"/>
      <c r="G148" s="35"/>
      <c r="H148" s="35"/>
      <c r="I148" s="35"/>
      <c r="K148" s="35"/>
    </row>
    <row r="149" spans="1:11" outlineLevel="1" x14ac:dyDescent="0.25">
      <c r="A149" s="32"/>
      <c r="B149" s="33"/>
      <c r="C149" s="34"/>
      <c r="E149" s="35"/>
      <c r="F149" s="35"/>
      <c r="G149" s="35"/>
      <c r="H149" s="35"/>
      <c r="I149" s="35"/>
      <c r="K149" s="35"/>
    </row>
    <row r="150" spans="1:11" outlineLevel="1" x14ac:dyDescent="0.25">
      <c r="A150" s="32"/>
      <c r="B150" s="33"/>
      <c r="C150" s="34"/>
      <c r="E150" s="35"/>
      <c r="F150" s="35"/>
      <c r="G150" s="35"/>
      <c r="H150" s="35"/>
      <c r="I150" s="35"/>
      <c r="K150" s="35"/>
    </row>
    <row r="151" spans="1:11" outlineLevel="1" x14ac:dyDescent="0.25">
      <c r="A151" s="32"/>
      <c r="B151" s="33"/>
      <c r="C151" s="34"/>
      <c r="E151" s="35"/>
      <c r="F151" s="35"/>
      <c r="G151" s="35"/>
      <c r="H151" s="35"/>
      <c r="I151" s="35"/>
      <c r="K151" s="35"/>
    </row>
    <row r="152" spans="1:11" outlineLevel="1" x14ac:dyDescent="0.25">
      <c r="A152" s="32"/>
      <c r="B152" s="33"/>
      <c r="C152" s="34"/>
      <c r="E152" s="35"/>
      <c r="F152" s="35"/>
      <c r="G152" s="35"/>
      <c r="H152" s="35"/>
      <c r="I152" s="35"/>
      <c r="K152" s="35"/>
    </row>
    <row r="153" spans="1:11" outlineLevel="1" x14ac:dyDescent="0.25">
      <c r="A153" s="32"/>
      <c r="B153" s="33"/>
      <c r="C153" s="34"/>
      <c r="E153" s="35"/>
      <c r="F153" s="35"/>
      <c r="G153" s="35"/>
      <c r="H153" s="35"/>
      <c r="I153" s="35"/>
      <c r="K153" s="35"/>
    </row>
    <row r="154" spans="1:11" outlineLevel="1" x14ac:dyDescent="0.25">
      <c r="A154" s="32"/>
      <c r="B154" s="33"/>
      <c r="C154" s="34"/>
      <c r="E154" s="35"/>
      <c r="F154" s="35"/>
      <c r="G154" s="35"/>
      <c r="H154" s="35"/>
      <c r="I154" s="35"/>
      <c r="K154" s="35"/>
    </row>
    <row r="155" spans="1:11" outlineLevel="1" x14ac:dyDescent="0.25">
      <c r="A155" s="32"/>
      <c r="B155" s="33"/>
      <c r="C155" s="34"/>
      <c r="E155" s="35"/>
      <c r="F155" s="35"/>
      <c r="G155" s="35"/>
      <c r="H155" s="35"/>
      <c r="I155" s="35"/>
      <c r="K155" s="35"/>
    </row>
    <row r="156" spans="1:11" outlineLevel="1" x14ac:dyDescent="0.25">
      <c r="A156" s="32"/>
      <c r="B156" s="33"/>
      <c r="C156" s="34"/>
      <c r="E156" s="35"/>
      <c r="F156" s="35"/>
      <c r="G156" s="35"/>
      <c r="H156" s="35"/>
      <c r="I156" s="35"/>
      <c r="K156" s="35"/>
    </row>
    <row r="157" spans="1:11" outlineLevel="1" x14ac:dyDescent="0.25">
      <c r="A157" s="32"/>
      <c r="B157" s="33"/>
      <c r="C157" s="34"/>
      <c r="E157" s="35"/>
      <c r="F157" s="35"/>
      <c r="G157" s="35"/>
      <c r="H157" s="35"/>
      <c r="I157" s="35"/>
      <c r="K157" s="35"/>
    </row>
    <row r="158" spans="1:11" outlineLevel="1" x14ac:dyDescent="0.25">
      <c r="A158" s="32"/>
      <c r="B158" s="33"/>
      <c r="C158" s="34"/>
      <c r="E158" s="35"/>
      <c r="F158" s="35"/>
      <c r="G158" s="35"/>
      <c r="H158" s="35"/>
      <c r="I158" s="35"/>
      <c r="K158" s="35"/>
    </row>
    <row r="159" spans="1:11" outlineLevel="1" x14ac:dyDescent="0.25">
      <c r="A159" s="32"/>
      <c r="B159" s="33"/>
      <c r="C159" s="34"/>
      <c r="E159" s="35"/>
      <c r="F159" s="35"/>
      <c r="G159" s="35"/>
      <c r="H159" s="35"/>
      <c r="I159" s="35"/>
      <c r="K159" s="35"/>
    </row>
    <row r="160" spans="1:11" outlineLevel="1" x14ac:dyDescent="0.25">
      <c r="A160" s="32"/>
      <c r="B160" s="33"/>
      <c r="C160" s="34"/>
      <c r="E160" s="35"/>
      <c r="F160" s="35"/>
      <c r="G160" s="35"/>
      <c r="H160" s="35"/>
      <c r="I160" s="35"/>
      <c r="K160" s="35"/>
    </row>
    <row r="161" spans="1:11" outlineLevel="1" x14ac:dyDescent="0.25">
      <c r="A161" s="32"/>
      <c r="B161" s="33"/>
      <c r="C161" s="34"/>
      <c r="E161" s="35"/>
      <c r="F161" s="35"/>
      <c r="G161" s="35"/>
      <c r="H161" s="35"/>
      <c r="I161" s="35"/>
      <c r="K161" s="35"/>
    </row>
    <row r="162" spans="1:11" outlineLevel="1" x14ac:dyDescent="0.25">
      <c r="A162" s="32"/>
      <c r="B162" s="33"/>
      <c r="C162" s="34"/>
      <c r="E162" s="35"/>
      <c r="F162" s="35"/>
      <c r="G162" s="35"/>
      <c r="H162" s="35"/>
      <c r="I162" s="35"/>
      <c r="K162" s="35"/>
    </row>
    <row r="163" spans="1:11" outlineLevel="1" x14ac:dyDescent="0.25">
      <c r="A163" s="32"/>
      <c r="B163" s="33"/>
      <c r="C163" s="34"/>
      <c r="E163" s="35"/>
      <c r="F163" s="35"/>
      <c r="G163" s="35"/>
      <c r="H163" s="35"/>
      <c r="I163" s="35"/>
      <c r="K163" s="35"/>
    </row>
    <row r="164" spans="1:11" outlineLevel="1" x14ac:dyDescent="0.25">
      <c r="A164" s="32"/>
      <c r="B164" s="33"/>
      <c r="C164" s="34"/>
      <c r="E164" s="35"/>
      <c r="F164" s="35"/>
      <c r="G164" s="35"/>
      <c r="H164" s="35"/>
      <c r="I164" s="35"/>
      <c r="K164" s="35"/>
    </row>
    <row r="165" spans="1:11" outlineLevel="1" x14ac:dyDescent="0.25">
      <c r="A165" s="32"/>
      <c r="B165" s="33"/>
      <c r="C165" s="34"/>
      <c r="E165" s="35"/>
      <c r="F165" s="35"/>
      <c r="G165" s="35"/>
      <c r="H165" s="35"/>
      <c r="I165" s="35"/>
      <c r="K165" s="35"/>
    </row>
    <row r="166" spans="1:11" outlineLevel="1" x14ac:dyDescent="0.25">
      <c r="A166" s="32"/>
      <c r="B166" s="33"/>
      <c r="C166" s="34"/>
      <c r="E166" s="35"/>
      <c r="F166" s="35"/>
      <c r="G166" s="35"/>
      <c r="H166" s="35"/>
      <c r="I166" s="35"/>
      <c r="K166" s="35"/>
    </row>
    <row r="167" spans="1:11" outlineLevel="1" x14ac:dyDescent="0.25">
      <c r="A167" s="32"/>
      <c r="B167" s="33"/>
      <c r="C167" s="34"/>
      <c r="E167" s="35"/>
      <c r="F167" s="35"/>
      <c r="G167" s="35"/>
      <c r="H167" s="35"/>
      <c r="I167" s="35"/>
      <c r="K167" s="35"/>
    </row>
    <row r="168" spans="1:11" outlineLevel="1" x14ac:dyDescent="0.25">
      <c r="A168" s="32"/>
      <c r="B168" s="33"/>
      <c r="C168" s="34"/>
      <c r="E168" s="35"/>
      <c r="F168" s="35"/>
      <c r="G168" s="35"/>
      <c r="H168" s="35"/>
      <c r="I168" s="35"/>
      <c r="K168" s="35"/>
    </row>
    <row r="169" spans="1:11" outlineLevel="1" x14ac:dyDescent="0.25">
      <c r="A169" s="32"/>
      <c r="B169" s="33"/>
      <c r="C169" s="34"/>
      <c r="E169" s="35"/>
      <c r="F169" s="35"/>
      <c r="G169" s="35"/>
      <c r="H169" s="35"/>
      <c r="I169" s="35"/>
      <c r="K169" s="35"/>
    </row>
    <row r="170" spans="1:11" outlineLevel="1" x14ac:dyDescent="0.25">
      <c r="A170" s="32"/>
      <c r="B170" s="33"/>
      <c r="C170" s="34"/>
      <c r="E170" s="35"/>
      <c r="F170" s="35"/>
      <c r="G170" s="35"/>
      <c r="H170" s="35"/>
      <c r="I170" s="35"/>
      <c r="K170" s="35"/>
    </row>
    <row r="171" spans="1:11" outlineLevel="1" x14ac:dyDescent="0.25">
      <c r="A171" s="32"/>
      <c r="B171" s="33"/>
      <c r="C171" s="34"/>
      <c r="E171" s="35"/>
      <c r="F171" s="35"/>
      <c r="G171" s="35"/>
      <c r="H171" s="35"/>
      <c r="I171" s="35"/>
      <c r="K171" s="35"/>
    </row>
    <row r="172" spans="1:11" outlineLevel="1" x14ac:dyDescent="0.25">
      <c r="A172" s="32"/>
      <c r="B172" s="33"/>
      <c r="C172" s="34"/>
      <c r="E172" s="35"/>
      <c r="F172" s="35"/>
      <c r="G172" s="35"/>
      <c r="H172" s="35"/>
      <c r="I172" s="35"/>
      <c r="K172" s="35"/>
    </row>
    <row r="173" spans="1:11" outlineLevel="1" x14ac:dyDescent="0.25">
      <c r="A173" s="32"/>
      <c r="B173" s="33"/>
      <c r="C173" s="34"/>
      <c r="E173" s="35"/>
      <c r="F173" s="35"/>
      <c r="G173" s="35"/>
      <c r="H173" s="35"/>
      <c r="I173" s="35"/>
      <c r="K173" s="35"/>
    </row>
    <row r="174" spans="1:11" outlineLevel="1" x14ac:dyDescent="0.25">
      <c r="A174" s="32"/>
      <c r="B174" s="33"/>
      <c r="C174" s="34"/>
      <c r="E174" s="35"/>
      <c r="F174" s="35"/>
      <c r="G174" s="35"/>
      <c r="H174" s="35"/>
      <c r="I174" s="35"/>
      <c r="K174" s="35"/>
    </row>
    <row r="175" spans="1:11" outlineLevel="1" x14ac:dyDescent="0.25">
      <c r="A175" s="32"/>
      <c r="B175" s="33"/>
      <c r="C175" s="34"/>
      <c r="E175" s="35"/>
      <c r="F175" s="35"/>
      <c r="G175" s="35"/>
      <c r="H175" s="35"/>
      <c r="I175" s="35"/>
      <c r="K175" s="35"/>
    </row>
    <row r="176" spans="1:11" outlineLevel="1" x14ac:dyDescent="0.25">
      <c r="A176" s="32"/>
      <c r="B176" s="33"/>
      <c r="C176" s="34"/>
      <c r="E176" s="35"/>
      <c r="F176" s="35"/>
      <c r="G176" s="35"/>
      <c r="H176" s="35"/>
      <c r="I176" s="35"/>
      <c r="K176" s="35"/>
    </row>
    <row r="177" spans="1:11" outlineLevel="1" x14ac:dyDescent="0.25">
      <c r="A177" s="32"/>
      <c r="B177" s="33"/>
      <c r="C177" s="34"/>
      <c r="E177" s="35"/>
      <c r="F177" s="35"/>
      <c r="G177" s="35"/>
      <c r="H177" s="35"/>
      <c r="I177" s="35"/>
      <c r="K177" s="35"/>
    </row>
    <row r="178" spans="1:11" outlineLevel="1" x14ac:dyDescent="0.25">
      <c r="A178" s="32"/>
      <c r="B178" s="33"/>
      <c r="C178" s="34"/>
      <c r="E178" s="35"/>
      <c r="F178" s="35"/>
      <c r="G178" s="35"/>
      <c r="H178" s="35"/>
      <c r="I178" s="35"/>
      <c r="K178" s="35"/>
    </row>
    <row r="179" spans="1:11" outlineLevel="1" x14ac:dyDescent="0.25">
      <c r="A179" s="32"/>
      <c r="B179" s="33"/>
      <c r="C179" s="34"/>
      <c r="E179" s="35"/>
      <c r="F179" s="35"/>
      <c r="G179" s="35"/>
      <c r="H179" s="35"/>
      <c r="I179" s="35"/>
      <c r="K179" s="35"/>
    </row>
    <row r="180" spans="1:11" outlineLevel="1" x14ac:dyDescent="0.25">
      <c r="A180" s="32"/>
      <c r="B180" s="33"/>
      <c r="C180" s="34"/>
      <c r="E180" s="35"/>
      <c r="F180" s="35"/>
      <c r="G180" s="35"/>
      <c r="H180" s="35"/>
      <c r="I180" s="35"/>
      <c r="K180" s="35"/>
    </row>
    <row r="181" spans="1:11" outlineLevel="1" x14ac:dyDescent="0.25">
      <c r="A181" s="32"/>
      <c r="B181" s="33"/>
      <c r="C181" s="34"/>
      <c r="E181" s="35"/>
      <c r="F181" s="35"/>
      <c r="G181" s="35"/>
      <c r="H181" s="35"/>
      <c r="I181" s="35"/>
      <c r="K181" s="35"/>
    </row>
    <row r="182" spans="1:11" outlineLevel="1" x14ac:dyDescent="0.25">
      <c r="A182" s="32"/>
      <c r="B182" s="33"/>
      <c r="C182" s="34"/>
      <c r="E182" s="35"/>
      <c r="F182" s="35"/>
      <c r="G182" s="35"/>
      <c r="H182" s="35"/>
      <c r="I182" s="35"/>
      <c r="K182" s="35"/>
    </row>
    <row r="183" spans="1:11" outlineLevel="1" x14ac:dyDescent="0.25">
      <c r="A183" s="32"/>
      <c r="B183" s="33"/>
      <c r="C183" s="34"/>
      <c r="E183" s="35"/>
      <c r="F183" s="35"/>
      <c r="G183" s="35"/>
      <c r="H183" s="35"/>
      <c r="I183" s="35"/>
      <c r="K183" s="35"/>
    </row>
    <row r="184" spans="1:11" outlineLevel="1" x14ac:dyDescent="0.25">
      <c r="A184" s="32"/>
      <c r="B184" s="33"/>
      <c r="C184" s="34"/>
      <c r="E184" s="35"/>
      <c r="F184" s="35"/>
      <c r="G184" s="35"/>
      <c r="H184" s="35"/>
      <c r="I184" s="35"/>
      <c r="K184" s="35"/>
    </row>
    <row r="185" spans="1:11" outlineLevel="1" x14ac:dyDescent="0.25">
      <c r="A185" s="32"/>
      <c r="B185" s="33"/>
      <c r="C185" s="34"/>
      <c r="E185" s="35"/>
      <c r="F185" s="35"/>
      <c r="G185" s="35"/>
      <c r="H185" s="35"/>
      <c r="I185" s="35"/>
      <c r="K185" s="35"/>
    </row>
    <row r="186" spans="1:11" outlineLevel="1" x14ac:dyDescent="0.25">
      <c r="A186" s="32"/>
      <c r="B186" s="33"/>
      <c r="C186" s="34"/>
      <c r="E186" s="35"/>
      <c r="F186" s="35"/>
      <c r="G186" s="35"/>
      <c r="H186" s="35"/>
      <c r="I186" s="35"/>
      <c r="K186" s="35"/>
    </row>
    <row r="187" spans="1:11" outlineLevel="1" x14ac:dyDescent="0.25">
      <c r="A187" s="32"/>
      <c r="B187" s="33"/>
      <c r="C187" s="34"/>
      <c r="E187" s="35"/>
      <c r="F187" s="35"/>
      <c r="G187" s="35"/>
      <c r="H187" s="35"/>
      <c r="I187" s="35"/>
      <c r="K187" s="35"/>
    </row>
    <row r="188" spans="1:11" outlineLevel="1" x14ac:dyDescent="0.25">
      <c r="A188" s="32"/>
      <c r="B188" s="33"/>
      <c r="C188" s="34"/>
      <c r="E188" s="35"/>
      <c r="F188" s="35"/>
      <c r="G188" s="35"/>
      <c r="H188" s="35"/>
      <c r="I188" s="35"/>
      <c r="K188" s="35"/>
    </row>
    <row r="189" spans="1:11" outlineLevel="1" x14ac:dyDescent="0.25">
      <c r="A189" s="32"/>
      <c r="B189" s="33"/>
      <c r="C189" s="34"/>
      <c r="E189" s="35"/>
      <c r="F189" s="35"/>
      <c r="G189" s="35"/>
      <c r="H189" s="35"/>
      <c r="I189" s="35"/>
      <c r="K189" s="35"/>
    </row>
    <row r="190" spans="1:11" outlineLevel="1" x14ac:dyDescent="0.25">
      <c r="A190" s="32"/>
      <c r="B190" s="33"/>
      <c r="C190" s="34"/>
      <c r="E190" s="35"/>
      <c r="F190" s="35"/>
      <c r="G190" s="35"/>
      <c r="H190" s="35"/>
      <c r="I190" s="35"/>
      <c r="K190" s="35"/>
    </row>
    <row r="191" spans="1:11" outlineLevel="1" x14ac:dyDescent="0.25">
      <c r="A191" s="32"/>
      <c r="B191" s="33"/>
      <c r="C191" s="34"/>
      <c r="E191" s="35"/>
      <c r="F191" s="35"/>
      <c r="G191" s="35"/>
      <c r="H191" s="35"/>
      <c r="I191" s="35"/>
      <c r="K191" s="35"/>
    </row>
    <row r="192" spans="1:11" outlineLevel="1" x14ac:dyDescent="0.25">
      <c r="A192" s="32"/>
      <c r="B192" s="33"/>
      <c r="C192" s="34"/>
      <c r="E192" s="35"/>
      <c r="F192" s="35"/>
      <c r="G192" s="35"/>
      <c r="H192" s="35"/>
      <c r="I192" s="35"/>
      <c r="K192" s="35"/>
    </row>
    <row r="193" spans="1:11" outlineLevel="1" x14ac:dyDescent="0.25">
      <c r="A193" s="32"/>
      <c r="B193" s="33"/>
      <c r="C193" s="34"/>
      <c r="E193" s="35"/>
      <c r="F193" s="35"/>
      <c r="G193" s="35"/>
      <c r="H193" s="35"/>
      <c r="I193" s="35"/>
      <c r="K193" s="35"/>
    </row>
    <row r="194" spans="1:11" outlineLevel="1" x14ac:dyDescent="0.25">
      <c r="A194" s="32"/>
      <c r="B194" s="33"/>
      <c r="C194" s="34"/>
      <c r="E194" s="35"/>
      <c r="F194" s="35"/>
      <c r="G194" s="35"/>
      <c r="H194" s="35"/>
      <c r="I194" s="35"/>
      <c r="K194" s="35"/>
    </row>
    <row r="195" spans="1:11" outlineLevel="1" x14ac:dyDescent="0.25">
      <c r="A195" s="32"/>
      <c r="B195" s="33"/>
      <c r="C195" s="34"/>
      <c r="E195" s="35"/>
      <c r="F195" s="35"/>
      <c r="G195" s="35"/>
      <c r="H195" s="35"/>
      <c r="I195" s="35"/>
      <c r="K195" s="35"/>
    </row>
    <row r="196" spans="1:11" outlineLevel="1" x14ac:dyDescent="0.25">
      <c r="A196" s="32"/>
      <c r="B196" s="33"/>
      <c r="C196" s="34"/>
      <c r="E196" s="35"/>
      <c r="F196" s="35"/>
      <c r="G196" s="35"/>
      <c r="H196" s="35"/>
      <c r="I196" s="35"/>
      <c r="K196" s="35"/>
    </row>
    <row r="197" spans="1:11" outlineLevel="1" x14ac:dyDescent="0.25">
      <c r="A197" s="32"/>
      <c r="B197" s="33"/>
      <c r="C197" s="34"/>
      <c r="E197" s="35"/>
      <c r="F197" s="35"/>
      <c r="G197" s="35"/>
      <c r="H197" s="35"/>
      <c r="I197" s="35"/>
      <c r="K197" s="35"/>
    </row>
    <row r="198" spans="1:11" outlineLevel="1" x14ac:dyDescent="0.25">
      <c r="A198" s="32"/>
      <c r="B198" s="33"/>
      <c r="C198" s="34"/>
      <c r="E198" s="35"/>
      <c r="F198" s="35"/>
      <c r="G198" s="35"/>
      <c r="H198" s="35"/>
      <c r="I198" s="35"/>
      <c r="K198" s="35"/>
    </row>
    <row r="199" spans="1:11" outlineLevel="1" x14ac:dyDescent="0.25">
      <c r="A199" s="32"/>
      <c r="B199" s="33"/>
      <c r="C199" s="34"/>
      <c r="E199" s="35"/>
      <c r="F199" s="35"/>
      <c r="G199" s="35"/>
      <c r="H199" s="35"/>
      <c r="I199" s="35"/>
      <c r="K199" s="35"/>
    </row>
    <row r="200" spans="1:11" outlineLevel="1" x14ac:dyDescent="0.25">
      <c r="A200" s="32"/>
      <c r="B200" s="33"/>
      <c r="C200" s="34"/>
      <c r="E200" s="35"/>
      <c r="F200" s="35"/>
      <c r="G200" s="35"/>
      <c r="H200" s="35"/>
      <c r="I200" s="35"/>
      <c r="K200" s="35"/>
    </row>
    <row r="201" spans="1:11" outlineLevel="1" x14ac:dyDescent="0.25">
      <c r="A201" s="32"/>
      <c r="B201" s="33"/>
      <c r="C201" s="34"/>
      <c r="E201" s="35"/>
      <c r="F201" s="35"/>
      <c r="G201" s="35"/>
      <c r="H201" s="35"/>
      <c r="I201" s="35"/>
      <c r="K201" s="35"/>
    </row>
    <row r="202" spans="1:11" outlineLevel="1" x14ac:dyDescent="0.25">
      <c r="A202" s="32"/>
      <c r="B202" s="33"/>
      <c r="C202" s="34"/>
      <c r="E202" s="35"/>
      <c r="F202" s="35"/>
      <c r="G202" s="35"/>
      <c r="H202" s="35"/>
      <c r="I202" s="35"/>
      <c r="K202" s="35"/>
    </row>
    <row r="203" spans="1:11" outlineLevel="1" x14ac:dyDescent="0.25">
      <c r="A203" s="32"/>
      <c r="B203" s="33"/>
      <c r="C203" s="34"/>
      <c r="E203" s="35"/>
      <c r="F203" s="35"/>
      <c r="G203" s="35"/>
      <c r="H203" s="35"/>
      <c r="I203" s="35"/>
      <c r="K203" s="35"/>
    </row>
    <row r="204" spans="1:11" outlineLevel="1" x14ac:dyDescent="0.25">
      <c r="A204" s="32"/>
      <c r="B204" s="33"/>
      <c r="C204" s="34"/>
      <c r="E204" s="35"/>
      <c r="F204" s="35"/>
      <c r="G204" s="35"/>
      <c r="H204" s="35"/>
      <c r="I204" s="35"/>
      <c r="K204" s="35"/>
    </row>
    <row r="205" spans="1:11" outlineLevel="1" x14ac:dyDescent="0.25">
      <c r="A205" s="32"/>
      <c r="B205" s="33"/>
      <c r="C205" s="34"/>
      <c r="E205" s="35"/>
      <c r="F205" s="35"/>
      <c r="G205" s="35"/>
      <c r="H205" s="35"/>
      <c r="I205" s="35"/>
      <c r="K205" s="35"/>
    </row>
    <row r="206" spans="1:11" outlineLevel="1" x14ac:dyDescent="0.25">
      <c r="A206" s="32"/>
      <c r="B206" s="33"/>
      <c r="C206" s="34"/>
      <c r="E206" s="35"/>
      <c r="F206" s="35"/>
      <c r="G206" s="35"/>
      <c r="H206" s="35"/>
      <c r="I206" s="35"/>
      <c r="K206" s="35"/>
    </row>
    <row r="207" spans="1:11" outlineLevel="1" x14ac:dyDescent="0.25">
      <c r="A207" s="32"/>
      <c r="B207" s="33"/>
      <c r="C207" s="34"/>
      <c r="E207" s="35"/>
      <c r="F207" s="35"/>
      <c r="G207" s="35"/>
      <c r="H207" s="35"/>
      <c r="I207" s="35"/>
      <c r="K207" s="35"/>
    </row>
    <row r="208" spans="1:11" outlineLevel="1" x14ac:dyDescent="0.25">
      <c r="A208" s="32"/>
      <c r="B208" s="33"/>
      <c r="C208" s="34"/>
      <c r="E208" s="35"/>
      <c r="F208" s="35"/>
      <c r="G208" s="35"/>
      <c r="H208" s="35"/>
      <c r="I208" s="35"/>
      <c r="K208" s="35"/>
    </row>
    <row r="209" spans="1:11" outlineLevel="1" x14ac:dyDescent="0.25">
      <c r="A209" s="32"/>
      <c r="B209" s="33"/>
      <c r="C209" s="34"/>
      <c r="E209" s="35"/>
      <c r="F209" s="35"/>
      <c r="G209" s="35"/>
      <c r="H209" s="35"/>
      <c r="I209" s="35"/>
      <c r="K209" s="35"/>
    </row>
    <row r="210" spans="1:11" outlineLevel="1" x14ac:dyDescent="0.25">
      <c r="A210" s="32"/>
      <c r="B210" s="33"/>
      <c r="C210" s="34"/>
      <c r="E210" s="35"/>
      <c r="F210" s="35"/>
      <c r="G210" s="35"/>
      <c r="H210" s="35"/>
      <c r="I210" s="35"/>
      <c r="K210" s="35"/>
    </row>
    <row r="211" spans="1:11" outlineLevel="1" x14ac:dyDescent="0.25">
      <c r="A211" s="32"/>
      <c r="B211" s="33"/>
      <c r="C211" s="34"/>
      <c r="E211" s="35"/>
      <c r="F211" s="35"/>
      <c r="G211" s="35"/>
      <c r="H211" s="35"/>
      <c r="I211" s="35"/>
      <c r="K211" s="35"/>
    </row>
    <row r="212" spans="1:11" outlineLevel="1" x14ac:dyDescent="0.25">
      <c r="A212" s="32"/>
      <c r="B212" s="33"/>
      <c r="C212" s="34"/>
      <c r="E212" s="35"/>
      <c r="F212" s="35"/>
      <c r="G212" s="35"/>
      <c r="H212" s="35"/>
      <c r="I212" s="35"/>
      <c r="K212" s="35"/>
    </row>
    <row r="213" spans="1:11" outlineLevel="1" x14ac:dyDescent="0.25">
      <c r="A213" s="32"/>
      <c r="B213" s="33"/>
      <c r="C213" s="34"/>
      <c r="E213" s="35"/>
      <c r="F213" s="35"/>
      <c r="G213" s="35"/>
      <c r="H213" s="35"/>
      <c r="I213" s="35"/>
      <c r="K213" s="35"/>
    </row>
    <row r="214" spans="1:11" outlineLevel="1" x14ac:dyDescent="0.25">
      <c r="A214" s="32"/>
      <c r="B214" s="33"/>
      <c r="C214" s="34"/>
      <c r="E214" s="35"/>
      <c r="F214" s="35"/>
      <c r="G214" s="35"/>
      <c r="H214" s="35"/>
      <c r="I214" s="35"/>
      <c r="K214" s="35"/>
    </row>
    <row r="215" spans="1:11" outlineLevel="1" x14ac:dyDescent="0.25">
      <c r="A215" s="32"/>
      <c r="B215" s="33"/>
      <c r="C215" s="34"/>
      <c r="E215" s="35"/>
      <c r="F215" s="35"/>
      <c r="G215" s="35"/>
      <c r="H215" s="35"/>
      <c r="I215" s="35"/>
      <c r="K215" s="35"/>
    </row>
    <row r="216" spans="1:11" outlineLevel="1" x14ac:dyDescent="0.25">
      <c r="A216" s="32"/>
      <c r="B216" s="33"/>
      <c r="C216" s="34"/>
      <c r="E216" s="35"/>
      <c r="F216" s="35"/>
      <c r="G216" s="35"/>
      <c r="H216" s="35"/>
      <c r="I216" s="35"/>
      <c r="K216" s="35"/>
    </row>
    <row r="217" spans="1:11" outlineLevel="1" x14ac:dyDescent="0.25">
      <c r="A217" s="32"/>
      <c r="B217" s="33"/>
      <c r="C217" s="34"/>
      <c r="E217" s="35"/>
      <c r="F217" s="35"/>
      <c r="G217" s="35"/>
      <c r="H217" s="35"/>
      <c r="I217" s="35"/>
      <c r="K217" s="35"/>
    </row>
    <row r="218" spans="1:11" outlineLevel="1" x14ac:dyDescent="0.25">
      <c r="A218" s="32"/>
      <c r="B218" s="33"/>
      <c r="C218" s="34"/>
      <c r="E218" s="35"/>
      <c r="F218" s="35"/>
      <c r="G218" s="35"/>
      <c r="H218" s="35"/>
      <c r="I218" s="35"/>
      <c r="K218" s="35"/>
    </row>
    <row r="219" spans="1:11" outlineLevel="1" x14ac:dyDescent="0.25">
      <c r="A219" s="32"/>
      <c r="B219" s="33"/>
      <c r="C219" s="34"/>
      <c r="E219" s="35"/>
      <c r="F219" s="35"/>
      <c r="G219" s="35"/>
      <c r="H219" s="35"/>
      <c r="I219" s="35"/>
      <c r="K219" s="35"/>
    </row>
    <row r="220" spans="1:11" outlineLevel="1" x14ac:dyDescent="0.25">
      <c r="A220" s="32"/>
      <c r="B220" s="33"/>
      <c r="C220" s="34"/>
      <c r="E220" s="35"/>
      <c r="F220" s="35"/>
      <c r="G220" s="35"/>
      <c r="H220" s="35"/>
      <c r="I220" s="35"/>
      <c r="K220" s="35"/>
    </row>
    <row r="221" spans="1:11" outlineLevel="1" x14ac:dyDescent="0.25">
      <c r="A221" s="32"/>
      <c r="B221" s="33"/>
      <c r="C221" s="34"/>
      <c r="E221" s="35"/>
      <c r="F221" s="35"/>
      <c r="G221" s="35"/>
      <c r="H221" s="35"/>
      <c r="I221" s="35"/>
      <c r="K221" s="35"/>
    </row>
    <row r="222" spans="1:11" outlineLevel="1" x14ac:dyDescent="0.25">
      <c r="A222" s="32"/>
      <c r="B222" s="33"/>
      <c r="C222" s="34"/>
      <c r="E222" s="35"/>
      <c r="F222" s="35"/>
      <c r="G222" s="35"/>
      <c r="H222" s="35"/>
      <c r="I222" s="35"/>
      <c r="K222" s="35"/>
    </row>
    <row r="223" spans="1:11" outlineLevel="1" x14ac:dyDescent="0.25">
      <c r="A223" s="32"/>
      <c r="B223" s="33"/>
      <c r="C223" s="34"/>
      <c r="E223" s="35"/>
      <c r="F223" s="35"/>
      <c r="G223" s="35"/>
      <c r="H223" s="35"/>
      <c r="I223" s="35"/>
      <c r="K223" s="35"/>
    </row>
    <row r="224" spans="1:11" outlineLevel="1" x14ac:dyDescent="0.25">
      <c r="A224" s="32"/>
      <c r="B224" s="33"/>
      <c r="C224" s="34"/>
      <c r="E224" s="35"/>
      <c r="F224" s="35"/>
      <c r="G224" s="35"/>
      <c r="H224" s="35"/>
      <c r="I224" s="35"/>
      <c r="K224" s="35"/>
    </row>
    <row r="225" spans="1:11" outlineLevel="1" x14ac:dyDescent="0.25">
      <c r="A225" s="32"/>
      <c r="B225" s="33"/>
      <c r="C225" s="34"/>
      <c r="E225" s="35"/>
      <c r="F225" s="35"/>
      <c r="G225" s="35"/>
      <c r="H225" s="35"/>
      <c r="I225" s="35"/>
      <c r="K225" s="35"/>
    </row>
    <row r="226" spans="1:11" outlineLevel="1" x14ac:dyDescent="0.25">
      <c r="A226" s="32"/>
      <c r="B226" s="33"/>
      <c r="C226" s="34"/>
      <c r="E226" s="35"/>
      <c r="F226" s="35"/>
      <c r="G226" s="35"/>
      <c r="H226" s="35"/>
      <c r="I226" s="35"/>
      <c r="K226" s="35"/>
    </row>
    <row r="227" spans="1:11" outlineLevel="1" x14ac:dyDescent="0.25">
      <c r="A227" s="32"/>
      <c r="B227" s="33"/>
      <c r="C227" s="34"/>
      <c r="E227" s="35"/>
      <c r="F227" s="35"/>
      <c r="G227" s="35"/>
      <c r="H227" s="35"/>
      <c r="I227" s="35"/>
      <c r="K227" s="35"/>
    </row>
    <row r="228" spans="1:11" outlineLevel="1" x14ac:dyDescent="0.25">
      <c r="A228" s="32"/>
      <c r="B228" s="33"/>
      <c r="C228" s="34"/>
      <c r="E228" s="35"/>
      <c r="F228" s="35"/>
      <c r="G228" s="35"/>
      <c r="H228" s="35"/>
      <c r="I228" s="35"/>
      <c r="K228" s="35"/>
    </row>
    <row r="229" spans="1:11" outlineLevel="1" x14ac:dyDescent="0.25">
      <c r="A229" s="32"/>
      <c r="B229" s="33"/>
      <c r="C229" s="34"/>
      <c r="E229" s="35"/>
      <c r="F229" s="35"/>
      <c r="G229" s="35"/>
      <c r="H229" s="35"/>
      <c r="I229" s="35"/>
      <c r="K229" s="35"/>
    </row>
    <row r="230" spans="1:11" outlineLevel="1" x14ac:dyDescent="0.25">
      <c r="A230" s="32"/>
      <c r="B230" s="33"/>
      <c r="C230" s="34"/>
      <c r="E230" s="35"/>
      <c r="F230" s="35"/>
      <c r="G230" s="35"/>
      <c r="H230" s="35"/>
      <c r="I230" s="35"/>
      <c r="K230" s="35"/>
    </row>
    <row r="231" spans="1:11" outlineLevel="1" x14ac:dyDescent="0.25">
      <c r="A231" s="32"/>
      <c r="B231" s="33"/>
      <c r="C231" s="34"/>
      <c r="E231" s="35"/>
      <c r="F231" s="35"/>
      <c r="G231" s="35"/>
      <c r="H231" s="35"/>
      <c r="I231" s="35"/>
      <c r="K231" s="35"/>
    </row>
    <row r="232" spans="1:11" outlineLevel="1" x14ac:dyDescent="0.25">
      <c r="A232" s="32"/>
      <c r="B232" s="33"/>
      <c r="C232" s="34"/>
      <c r="E232" s="35"/>
      <c r="F232" s="35"/>
      <c r="G232" s="35"/>
      <c r="H232" s="35"/>
      <c r="I232" s="35"/>
      <c r="K232" s="35"/>
    </row>
    <row r="233" spans="1:11" outlineLevel="1" x14ac:dyDescent="0.25">
      <c r="A233" s="32"/>
      <c r="B233" s="33"/>
      <c r="C233" s="34"/>
      <c r="E233" s="35"/>
      <c r="F233" s="35"/>
      <c r="G233" s="35"/>
      <c r="H233" s="35"/>
      <c r="I233" s="35"/>
      <c r="K233" s="35"/>
    </row>
    <row r="234" spans="1:11" outlineLevel="1" x14ac:dyDescent="0.25">
      <c r="A234" s="32"/>
      <c r="B234" s="33"/>
      <c r="C234" s="34"/>
      <c r="E234" s="35"/>
      <c r="F234" s="35"/>
      <c r="G234" s="35"/>
      <c r="H234" s="35"/>
      <c r="I234" s="35"/>
      <c r="K234" s="35"/>
    </row>
    <row r="235" spans="1:11" outlineLevel="1" x14ac:dyDescent="0.25">
      <c r="A235" s="32"/>
      <c r="B235" s="33"/>
      <c r="C235" s="34"/>
      <c r="E235" s="35"/>
      <c r="F235" s="35"/>
      <c r="G235" s="35"/>
      <c r="H235" s="35"/>
      <c r="I235" s="35"/>
      <c r="K235" s="35"/>
    </row>
    <row r="236" spans="1:11" outlineLevel="1" x14ac:dyDescent="0.25">
      <c r="A236" s="32"/>
      <c r="B236" s="33"/>
      <c r="C236" s="34"/>
      <c r="E236" s="35"/>
      <c r="F236" s="35"/>
      <c r="G236" s="35"/>
      <c r="H236" s="35"/>
      <c r="I236" s="35"/>
      <c r="K236" s="35"/>
    </row>
    <row r="237" spans="1:11" outlineLevel="1" x14ac:dyDescent="0.25">
      <c r="A237" s="32"/>
      <c r="B237" s="33"/>
      <c r="C237" s="34"/>
      <c r="E237" s="35"/>
      <c r="F237" s="35"/>
      <c r="G237" s="35"/>
      <c r="H237" s="35"/>
      <c r="I237" s="35"/>
      <c r="K237" s="35"/>
    </row>
    <row r="238" spans="1:11" outlineLevel="1" x14ac:dyDescent="0.25">
      <c r="A238" s="32"/>
      <c r="B238" s="33"/>
      <c r="C238" s="34"/>
      <c r="E238" s="35"/>
      <c r="F238" s="35"/>
      <c r="G238" s="35"/>
      <c r="H238" s="35"/>
      <c r="I238" s="35"/>
      <c r="K238" s="35"/>
    </row>
    <row r="239" spans="1:11" outlineLevel="1" x14ac:dyDescent="0.25">
      <c r="A239" s="32"/>
      <c r="B239" s="33"/>
      <c r="C239" s="34"/>
      <c r="E239" s="35"/>
      <c r="F239" s="35"/>
      <c r="G239" s="35"/>
      <c r="H239" s="35"/>
      <c r="I239" s="35"/>
      <c r="K239" s="35"/>
    </row>
    <row r="240" spans="1:11" outlineLevel="1" x14ac:dyDescent="0.25">
      <c r="A240" s="32"/>
      <c r="B240" s="33"/>
      <c r="C240" s="34"/>
      <c r="E240" s="35"/>
      <c r="F240" s="35"/>
      <c r="G240" s="35"/>
      <c r="H240" s="35"/>
      <c r="I240" s="35"/>
      <c r="K240" s="35"/>
    </row>
    <row r="241" spans="1:11" outlineLevel="1" x14ac:dyDescent="0.25">
      <c r="A241" s="32"/>
      <c r="B241" s="33"/>
      <c r="C241" s="34"/>
      <c r="E241" s="35"/>
      <c r="F241" s="35"/>
      <c r="G241" s="35"/>
      <c r="H241" s="35"/>
      <c r="I241" s="35"/>
      <c r="K241" s="35"/>
    </row>
    <row r="242" spans="1:11" outlineLevel="1" x14ac:dyDescent="0.25">
      <c r="A242" s="32"/>
      <c r="B242" s="33"/>
      <c r="C242" s="34"/>
      <c r="E242" s="35"/>
      <c r="F242" s="35"/>
      <c r="G242" s="35"/>
      <c r="H242" s="35"/>
      <c r="I242" s="35"/>
      <c r="K242" s="35"/>
    </row>
    <row r="243" spans="1:11" outlineLevel="1" x14ac:dyDescent="0.25">
      <c r="A243" s="32"/>
      <c r="B243" s="33"/>
      <c r="C243" s="34"/>
      <c r="E243" s="35"/>
      <c r="F243" s="35"/>
      <c r="G243" s="35"/>
      <c r="H243" s="35"/>
      <c r="I243" s="35"/>
      <c r="K243" s="35"/>
    </row>
    <row r="244" spans="1:11" outlineLevel="1" x14ac:dyDescent="0.25">
      <c r="A244" s="32"/>
      <c r="B244" s="33"/>
      <c r="C244" s="34"/>
      <c r="E244" s="35"/>
      <c r="F244" s="35"/>
      <c r="G244" s="35"/>
      <c r="H244" s="35"/>
      <c r="I244" s="35"/>
      <c r="K244" s="35"/>
    </row>
    <row r="245" spans="1:11" outlineLevel="1" x14ac:dyDescent="0.25">
      <c r="A245" s="32"/>
      <c r="B245" s="33"/>
      <c r="C245" s="34"/>
      <c r="E245" s="35"/>
      <c r="F245" s="35"/>
      <c r="G245" s="35"/>
      <c r="H245" s="35"/>
      <c r="I245" s="35"/>
      <c r="K245" s="35"/>
    </row>
    <row r="246" spans="1:11" outlineLevel="1" x14ac:dyDescent="0.25">
      <c r="A246" s="32"/>
      <c r="B246" s="33"/>
      <c r="C246" s="34"/>
      <c r="E246" s="35"/>
      <c r="F246" s="35"/>
      <c r="G246" s="35"/>
      <c r="H246" s="35"/>
      <c r="I246" s="35"/>
      <c r="K246" s="35"/>
    </row>
    <row r="247" spans="1:11" outlineLevel="1" x14ac:dyDescent="0.25">
      <c r="A247" s="32"/>
      <c r="B247" s="33"/>
      <c r="C247" s="34"/>
      <c r="E247" s="35"/>
      <c r="F247" s="35"/>
      <c r="G247" s="35"/>
      <c r="H247" s="35"/>
      <c r="I247" s="35"/>
      <c r="K247" s="35"/>
    </row>
    <row r="248" spans="1:11" outlineLevel="1" x14ac:dyDescent="0.25">
      <c r="A248" s="32"/>
      <c r="B248" s="33"/>
      <c r="C248" s="34"/>
      <c r="E248" s="35"/>
      <c r="F248" s="35"/>
      <c r="G248" s="35"/>
      <c r="H248" s="35"/>
      <c r="I248" s="35"/>
      <c r="K248" s="35"/>
    </row>
    <row r="249" spans="1:11" outlineLevel="1" x14ac:dyDescent="0.25">
      <c r="A249" s="32"/>
      <c r="B249" s="33"/>
      <c r="C249" s="34"/>
      <c r="E249" s="35"/>
      <c r="F249" s="35"/>
      <c r="G249" s="35"/>
      <c r="H249" s="35"/>
      <c r="I249" s="35"/>
      <c r="K249" s="35"/>
    </row>
    <row r="250" spans="1:11" outlineLevel="1" x14ac:dyDescent="0.25">
      <c r="A250" s="32"/>
      <c r="B250" s="33"/>
      <c r="C250" s="34"/>
      <c r="E250" s="35"/>
      <c r="F250" s="35"/>
      <c r="G250" s="35"/>
      <c r="H250" s="35"/>
      <c r="I250" s="35"/>
      <c r="K250" s="35"/>
    </row>
    <row r="251" spans="1:11" outlineLevel="1" x14ac:dyDescent="0.25">
      <c r="A251" s="32"/>
      <c r="B251" s="33"/>
      <c r="C251" s="34"/>
      <c r="E251" s="35"/>
      <c r="F251" s="35"/>
      <c r="G251" s="35"/>
      <c r="H251" s="35"/>
      <c r="I251" s="35"/>
      <c r="K251" s="35"/>
    </row>
    <row r="252" spans="1:11" outlineLevel="1" x14ac:dyDescent="0.25">
      <c r="A252" s="32"/>
      <c r="B252" s="33"/>
      <c r="C252" s="34"/>
      <c r="E252" s="35"/>
      <c r="F252" s="35"/>
      <c r="G252" s="35"/>
      <c r="H252" s="35"/>
      <c r="I252" s="35"/>
      <c r="K252" s="35"/>
    </row>
    <row r="253" spans="1:11" outlineLevel="1" x14ac:dyDescent="0.25">
      <c r="A253" s="32"/>
      <c r="B253" s="33"/>
      <c r="C253" s="34"/>
      <c r="E253" s="35"/>
      <c r="F253" s="35"/>
      <c r="G253" s="35"/>
      <c r="H253" s="35"/>
      <c r="I253" s="35"/>
      <c r="K253" s="35"/>
    </row>
    <row r="254" spans="1:11" outlineLevel="1" x14ac:dyDescent="0.25">
      <c r="A254" s="32"/>
      <c r="B254" s="33"/>
      <c r="C254" s="34"/>
      <c r="E254" s="35"/>
      <c r="F254" s="35"/>
      <c r="G254" s="35"/>
      <c r="H254" s="35"/>
      <c r="I254" s="35"/>
      <c r="K254" s="35"/>
    </row>
    <row r="255" spans="1:11" outlineLevel="1" x14ac:dyDescent="0.25">
      <c r="A255" s="32"/>
      <c r="B255" s="33"/>
      <c r="C255" s="34"/>
      <c r="E255" s="35"/>
      <c r="F255" s="35"/>
      <c r="G255" s="35"/>
      <c r="H255" s="35"/>
      <c r="I255" s="35"/>
      <c r="K255" s="35"/>
    </row>
    <row r="256" spans="1:11" outlineLevel="1" x14ac:dyDescent="0.25">
      <c r="A256" s="32"/>
      <c r="B256" s="33"/>
      <c r="C256" s="34"/>
      <c r="E256" s="35"/>
      <c r="F256" s="35"/>
      <c r="G256" s="35"/>
      <c r="H256" s="35"/>
      <c r="I256" s="35"/>
      <c r="K256" s="35"/>
    </row>
    <row r="257" spans="1:11" outlineLevel="1" x14ac:dyDescent="0.25">
      <c r="A257" s="32"/>
      <c r="B257" s="33"/>
      <c r="C257" s="34"/>
      <c r="E257" s="35"/>
      <c r="F257" s="35"/>
      <c r="G257" s="35"/>
      <c r="H257" s="35"/>
      <c r="I257" s="35"/>
      <c r="K257" s="35"/>
    </row>
    <row r="258" spans="1:11" outlineLevel="1" x14ac:dyDescent="0.25">
      <c r="A258" s="32"/>
      <c r="B258" s="33"/>
      <c r="C258" s="34"/>
      <c r="E258" s="35"/>
      <c r="F258" s="35"/>
      <c r="G258" s="35"/>
      <c r="H258" s="35"/>
      <c r="I258" s="35"/>
      <c r="K258" s="35"/>
    </row>
    <row r="259" spans="1:11" outlineLevel="1" x14ac:dyDescent="0.25">
      <c r="A259" s="32"/>
      <c r="B259" s="33"/>
      <c r="C259" s="34"/>
      <c r="E259" s="35"/>
      <c r="F259" s="35"/>
      <c r="G259" s="35"/>
      <c r="H259" s="35"/>
      <c r="I259" s="35"/>
      <c r="K259" s="35"/>
    </row>
    <row r="260" spans="1:11" outlineLevel="1" x14ac:dyDescent="0.25">
      <c r="A260" s="32"/>
      <c r="B260" s="33"/>
      <c r="C260" s="34"/>
      <c r="E260" s="35"/>
      <c r="F260" s="35"/>
      <c r="G260" s="35"/>
      <c r="H260" s="35"/>
      <c r="I260" s="35"/>
      <c r="K260" s="35"/>
    </row>
    <row r="261" spans="1:11" outlineLevel="1" x14ac:dyDescent="0.25">
      <c r="A261" s="32"/>
      <c r="B261" s="33"/>
      <c r="C261" s="34"/>
      <c r="E261" s="35"/>
      <c r="F261" s="35"/>
      <c r="G261" s="35"/>
      <c r="H261" s="35"/>
      <c r="I261" s="35"/>
      <c r="K261" s="35"/>
    </row>
    <row r="262" spans="1:11" outlineLevel="1" x14ac:dyDescent="0.25">
      <c r="A262" s="32"/>
      <c r="B262" s="33"/>
      <c r="C262" s="34"/>
      <c r="E262" s="35"/>
      <c r="F262" s="35"/>
      <c r="G262" s="35"/>
      <c r="H262" s="35"/>
      <c r="I262" s="35"/>
      <c r="K262" s="35"/>
    </row>
    <row r="263" spans="1:11" outlineLevel="1" x14ac:dyDescent="0.25">
      <c r="A263" s="32"/>
      <c r="B263" s="33"/>
      <c r="C263" s="34"/>
      <c r="E263" s="35"/>
      <c r="F263" s="35"/>
      <c r="G263" s="35"/>
      <c r="H263" s="35"/>
      <c r="I263" s="35"/>
      <c r="K263" s="35"/>
    </row>
    <row r="264" spans="1:11" outlineLevel="1" x14ac:dyDescent="0.25">
      <c r="A264" s="32"/>
      <c r="B264" s="33"/>
      <c r="C264" s="34"/>
      <c r="E264" s="35"/>
      <c r="F264" s="35"/>
      <c r="G264" s="35"/>
      <c r="H264" s="35"/>
      <c r="I264" s="35"/>
      <c r="K264" s="35"/>
    </row>
    <row r="265" spans="1:11" outlineLevel="1" x14ac:dyDescent="0.25">
      <c r="A265" s="32"/>
      <c r="B265" s="33"/>
      <c r="C265" s="34"/>
      <c r="E265" s="35"/>
      <c r="F265" s="35"/>
      <c r="G265" s="35"/>
      <c r="H265" s="35"/>
      <c r="I265" s="35"/>
      <c r="K265" s="35"/>
    </row>
    <row r="266" spans="1:11" outlineLevel="1" x14ac:dyDescent="0.25">
      <c r="A266" s="32"/>
      <c r="B266" s="33"/>
      <c r="C266" s="34"/>
      <c r="E266" s="35"/>
      <c r="F266" s="35"/>
      <c r="G266" s="35"/>
      <c r="H266" s="35"/>
      <c r="I266" s="35"/>
      <c r="K266" s="35"/>
    </row>
    <row r="267" spans="1:11" outlineLevel="1" x14ac:dyDescent="0.25">
      <c r="A267" s="32"/>
      <c r="B267" s="33"/>
      <c r="C267" s="34"/>
      <c r="E267" s="35"/>
      <c r="F267" s="35"/>
      <c r="G267" s="35"/>
      <c r="H267" s="35"/>
      <c r="I267" s="35"/>
      <c r="K267" s="35"/>
    </row>
    <row r="268" spans="1:11" outlineLevel="1" x14ac:dyDescent="0.25">
      <c r="A268" s="32"/>
      <c r="B268" s="33"/>
      <c r="C268" s="34"/>
      <c r="E268" s="35"/>
      <c r="F268" s="35"/>
      <c r="G268" s="35"/>
      <c r="H268" s="35"/>
      <c r="I268" s="35"/>
      <c r="K268" s="35"/>
    </row>
    <row r="269" spans="1:11" outlineLevel="1" x14ac:dyDescent="0.25">
      <c r="A269" s="32"/>
      <c r="B269" s="33"/>
      <c r="C269" s="34"/>
      <c r="E269" s="35"/>
      <c r="F269" s="35"/>
      <c r="G269" s="35"/>
      <c r="H269" s="35"/>
      <c r="I269" s="35"/>
      <c r="K269" s="35"/>
    </row>
    <row r="270" spans="1:11" outlineLevel="1" x14ac:dyDescent="0.25">
      <c r="A270" s="32"/>
      <c r="B270" s="33"/>
      <c r="C270" s="34"/>
      <c r="E270" s="35"/>
      <c r="F270" s="35"/>
      <c r="G270" s="35"/>
      <c r="H270" s="35"/>
      <c r="I270" s="35"/>
      <c r="K270" s="35"/>
    </row>
    <row r="271" spans="1:11" outlineLevel="1" x14ac:dyDescent="0.25">
      <c r="A271" s="32"/>
      <c r="B271" s="33"/>
      <c r="C271" s="46"/>
      <c r="E271" s="20"/>
      <c r="F271" s="20"/>
      <c r="G271" s="20"/>
      <c r="H271" s="35"/>
      <c r="I271" s="35"/>
      <c r="K271" s="35"/>
    </row>
    <row r="272" spans="1:11" outlineLevel="1" x14ac:dyDescent="0.25">
      <c r="A272" s="32"/>
      <c r="B272" s="33"/>
      <c r="C272" s="46"/>
      <c r="E272" s="20"/>
      <c r="F272" s="20"/>
      <c r="G272" s="20"/>
      <c r="H272" s="35"/>
      <c r="I272" s="35"/>
      <c r="K272" s="35"/>
    </row>
    <row r="273" spans="1:11" outlineLevel="1" x14ac:dyDescent="0.25">
      <c r="A273" s="32"/>
      <c r="B273" s="33"/>
      <c r="C273" s="46"/>
      <c r="E273" s="20"/>
      <c r="F273" s="20"/>
      <c r="G273" s="20"/>
      <c r="H273" s="35"/>
      <c r="I273" s="35"/>
      <c r="K273" s="35"/>
    </row>
    <row r="274" spans="1:11" outlineLevel="1" x14ac:dyDescent="0.25">
      <c r="A274" s="32"/>
      <c r="B274" s="33"/>
      <c r="C274" s="46"/>
      <c r="E274" s="20"/>
      <c r="F274" s="20"/>
      <c r="G274" s="20"/>
      <c r="H274" s="35"/>
      <c r="I274" s="35"/>
      <c r="K274" s="35"/>
    </row>
    <row r="275" spans="1:11" outlineLevel="1" x14ac:dyDescent="0.25">
      <c r="A275" s="32"/>
      <c r="B275" s="33"/>
      <c r="C275" s="46"/>
      <c r="E275" s="20"/>
      <c r="F275" s="20"/>
      <c r="G275" s="20"/>
      <c r="H275" s="35"/>
      <c r="I275" s="35"/>
      <c r="K275" s="35"/>
    </row>
    <row r="276" spans="1:11" outlineLevel="1" x14ac:dyDescent="0.25">
      <c r="A276" s="32"/>
      <c r="B276" s="33"/>
      <c r="C276" s="46"/>
      <c r="E276" s="20"/>
      <c r="F276" s="20"/>
      <c r="G276" s="20"/>
      <c r="H276" s="35"/>
      <c r="I276" s="35"/>
      <c r="K276" s="35"/>
    </row>
    <row r="277" spans="1:11" outlineLevel="1" x14ac:dyDescent="0.25">
      <c r="A277" s="32"/>
      <c r="B277" s="33"/>
      <c r="C277" s="46"/>
      <c r="E277" s="20"/>
      <c r="F277" s="20"/>
      <c r="G277" s="20"/>
      <c r="H277" s="35"/>
      <c r="I277" s="35"/>
      <c r="K277" s="35"/>
    </row>
    <row r="278" spans="1:11" outlineLevel="1" x14ac:dyDescent="0.25">
      <c r="A278" s="32"/>
      <c r="B278" s="33"/>
      <c r="C278" s="46"/>
      <c r="E278" s="20"/>
      <c r="F278" s="20"/>
      <c r="G278" s="20"/>
      <c r="H278" s="35"/>
      <c r="I278" s="35"/>
      <c r="K278" s="35"/>
    </row>
    <row r="279" spans="1:11" outlineLevel="1" x14ac:dyDescent="0.25">
      <c r="A279" s="32"/>
      <c r="B279" s="33"/>
      <c r="C279" s="46"/>
      <c r="E279" s="20"/>
      <c r="F279" s="20"/>
      <c r="G279" s="20"/>
      <c r="H279" s="35"/>
      <c r="I279" s="35"/>
      <c r="K279" s="35"/>
    </row>
    <row r="280" spans="1:11" outlineLevel="1" x14ac:dyDescent="0.25">
      <c r="A280" s="32"/>
      <c r="B280" s="33"/>
      <c r="C280" s="46"/>
      <c r="E280" s="20"/>
      <c r="F280" s="20"/>
      <c r="G280" s="20"/>
      <c r="H280" s="35"/>
      <c r="I280" s="35"/>
      <c r="K280" s="35"/>
    </row>
    <row r="281" spans="1:11" outlineLevel="1" x14ac:dyDescent="0.25">
      <c r="A281" s="32"/>
      <c r="B281" s="33"/>
      <c r="C281" s="46"/>
      <c r="E281" s="20"/>
      <c r="F281" s="20"/>
      <c r="G281" s="20"/>
      <c r="H281" s="35"/>
      <c r="I281" s="35"/>
      <c r="K281" s="35"/>
    </row>
    <row r="282" spans="1:11" outlineLevel="1" x14ac:dyDescent="0.25">
      <c r="A282" s="32"/>
      <c r="B282" s="33"/>
      <c r="C282" s="46"/>
      <c r="E282" s="20"/>
      <c r="F282" s="20"/>
      <c r="G282" s="20"/>
      <c r="H282" s="35"/>
      <c r="I282" s="35"/>
      <c r="K282" s="35"/>
    </row>
    <row r="283" spans="1:11" outlineLevel="1" x14ac:dyDescent="0.25">
      <c r="A283" s="32"/>
      <c r="B283" s="33"/>
      <c r="C283" s="46"/>
      <c r="E283" s="20"/>
      <c r="F283" s="20"/>
      <c r="G283" s="20"/>
      <c r="H283" s="35"/>
      <c r="I283" s="35"/>
      <c r="K283" s="35"/>
    </row>
    <row r="284" spans="1:11" outlineLevel="1" x14ac:dyDescent="0.25">
      <c r="A284" s="32"/>
      <c r="B284" s="33"/>
      <c r="C284" s="46"/>
      <c r="E284" s="20"/>
      <c r="F284" s="20"/>
      <c r="G284" s="20"/>
      <c r="H284" s="35"/>
      <c r="I284" s="35"/>
      <c r="K284" s="35"/>
    </row>
    <row r="285" spans="1:11" outlineLevel="1" x14ac:dyDescent="0.25">
      <c r="A285" s="32"/>
      <c r="B285" s="33"/>
      <c r="C285" s="46"/>
      <c r="E285" s="20"/>
      <c r="F285" s="20"/>
      <c r="G285" s="20"/>
      <c r="H285" s="35"/>
      <c r="I285" s="35"/>
      <c r="K285" s="35"/>
    </row>
    <row r="286" spans="1:11" outlineLevel="1" x14ac:dyDescent="0.25">
      <c r="A286" s="32"/>
      <c r="B286" s="33"/>
      <c r="C286" s="46"/>
      <c r="E286" s="20"/>
      <c r="F286" s="20"/>
      <c r="G286" s="20"/>
      <c r="H286" s="35"/>
      <c r="I286" s="35"/>
      <c r="K286" s="35"/>
    </row>
    <row r="287" spans="1:11" outlineLevel="1" x14ac:dyDescent="0.25">
      <c r="A287" s="32"/>
      <c r="B287" s="33"/>
      <c r="C287" s="46"/>
      <c r="E287" s="20"/>
      <c r="F287" s="20"/>
      <c r="G287" s="20"/>
      <c r="H287" s="35"/>
      <c r="I287" s="35"/>
      <c r="K287" s="35"/>
    </row>
    <row r="288" spans="1:11" outlineLevel="1" x14ac:dyDescent="0.25">
      <c r="A288" s="32"/>
      <c r="B288" s="33"/>
      <c r="C288" s="46"/>
      <c r="E288" s="20"/>
      <c r="F288" s="20"/>
      <c r="G288" s="20"/>
      <c r="H288" s="35"/>
      <c r="I288" s="35"/>
      <c r="K288" s="35"/>
    </row>
    <row r="289" spans="1:11" outlineLevel="1" x14ac:dyDescent="0.25">
      <c r="A289" s="32"/>
      <c r="B289" s="33"/>
      <c r="C289" s="46"/>
      <c r="E289" s="20"/>
      <c r="F289" s="20"/>
      <c r="G289" s="20"/>
      <c r="H289" s="35"/>
      <c r="I289" s="35"/>
      <c r="K289" s="35"/>
    </row>
    <row r="290" spans="1:11" outlineLevel="1" x14ac:dyDescent="0.25">
      <c r="A290" s="32"/>
      <c r="B290" s="33"/>
      <c r="C290" s="46"/>
      <c r="E290" s="20"/>
      <c r="F290" s="20"/>
      <c r="G290" s="20"/>
      <c r="H290" s="35"/>
      <c r="I290" s="35"/>
      <c r="K290" s="35"/>
    </row>
    <row r="291" spans="1:11" outlineLevel="1" x14ac:dyDescent="0.25">
      <c r="A291" s="32"/>
      <c r="B291" s="33"/>
      <c r="C291" s="46"/>
      <c r="E291" s="20"/>
      <c r="F291" s="20"/>
      <c r="G291" s="20"/>
      <c r="H291" s="35"/>
      <c r="I291" s="35"/>
      <c r="K291" s="35"/>
    </row>
    <row r="292" spans="1:11" outlineLevel="1" x14ac:dyDescent="0.25">
      <c r="A292" s="32"/>
      <c r="B292" s="33"/>
      <c r="C292" s="46"/>
      <c r="E292" s="20"/>
      <c r="F292" s="20"/>
      <c r="G292" s="20"/>
      <c r="H292" s="35"/>
      <c r="I292" s="35"/>
      <c r="K292" s="35"/>
    </row>
    <row r="293" spans="1:11" outlineLevel="1" x14ac:dyDescent="0.25">
      <c r="A293" s="32"/>
      <c r="B293" s="33"/>
      <c r="C293" s="46"/>
      <c r="E293" s="20"/>
      <c r="F293" s="20"/>
      <c r="G293" s="20"/>
      <c r="H293" s="35"/>
      <c r="I293" s="35"/>
      <c r="K293" s="35"/>
    </row>
    <row r="294" spans="1:11" outlineLevel="1" x14ac:dyDescent="0.25">
      <c r="A294" s="32"/>
      <c r="B294" s="33"/>
      <c r="C294" s="46"/>
      <c r="E294" s="20"/>
      <c r="F294" s="20"/>
      <c r="G294" s="20"/>
      <c r="H294" s="35"/>
      <c r="I294" s="35"/>
      <c r="K294" s="35"/>
    </row>
    <row r="295" spans="1:11" outlineLevel="1" x14ac:dyDescent="0.25">
      <c r="A295" s="32"/>
      <c r="B295" s="33"/>
      <c r="C295" s="46"/>
      <c r="E295" s="20"/>
      <c r="F295" s="20"/>
      <c r="G295" s="20"/>
      <c r="H295" s="35"/>
      <c r="I295" s="35"/>
      <c r="K295" s="35"/>
    </row>
    <row r="296" spans="1:11" outlineLevel="1" x14ac:dyDescent="0.25">
      <c r="A296" s="32"/>
      <c r="B296" s="33"/>
      <c r="C296" s="46"/>
      <c r="E296" s="20"/>
      <c r="F296" s="20"/>
      <c r="G296" s="20"/>
      <c r="H296" s="35"/>
      <c r="I296" s="35"/>
      <c r="K296" s="35"/>
    </row>
    <row r="297" spans="1:11" outlineLevel="1" x14ac:dyDescent="0.25">
      <c r="A297" s="32"/>
      <c r="B297" s="33"/>
      <c r="C297" s="46"/>
      <c r="E297" s="20"/>
      <c r="F297" s="20"/>
      <c r="G297" s="20"/>
      <c r="H297" s="35"/>
      <c r="I297" s="35"/>
      <c r="K297" s="35"/>
    </row>
    <row r="298" spans="1:11" outlineLevel="1" x14ac:dyDescent="0.25">
      <c r="A298" s="32"/>
      <c r="B298" s="33"/>
      <c r="C298" s="46"/>
      <c r="E298" s="20"/>
      <c r="F298" s="20"/>
      <c r="G298" s="20"/>
      <c r="H298" s="35"/>
      <c r="I298" s="35"/>
      <c r="K298" s="35"/>
    </row>
    <row r="299" spans="1:11" outlineLevel="1" x14ac:dyDescent="0.25">
      <c r="A299" s="32"/>
      <c r="B299" s="33"/>
      <c r="C299" s="46"/>
      <c r="E299" s="20"/>
      <c r="F299" s="20"/>
      <c r="G299" s="20"/>
      <c r="H299" s="35"/>
      <c r="I299" s="35"/>
      <c r="K299" s="35"/>
    </row>
    <row r="300" spans="1:11" outlineLevel="1" x14ac:dyDescent="0.25">
      <c r="A300" s="32"/>
      <c r="B300" s="33"/>
      <c r="C300" s="46"/>
      <c r="E300" s="20"/>
      <c r="F300" s="20"/>
      <c r="G300" s="20"/>
      <c r="H300" s="35"/>
      <c r="I300" s="35"/>
      <c r="K300" s="35"/>
    </row>
    <row r="301" spans="1:11" outlineLevel="1" x14ac:dyDescent="0.25">
      <c r="A301" s="32"/>
      <c r="B301" s="33"/>
      <c r="C301" s="46"/>
      <c r="E301" s="20"/>
      <c r="F301" s="20"/>
      <c r="G301" s="20"/>
      <c r="H301" s="35"/>
      <c r="I301" s="35"/>
      <c r="K301" s="35"/>
    </row>
    <row r="302" spans="1:11" outlineLevel="1" x14ac:dyDescent="0.25">
      <c r="A302" s="32"/>
      <c r="B302" s="33"/>
      <c r="C302" s="46"/>
      <c r="E302" s="20"/>
      <c r="F302" s="20"/>
      <c r="G302" s="20"/>
      <c r="H302" s="35"/>
      <c r="I302" s="35"/>
      <c r="K302" s="35"/>
    </row>
    <row r="303" spans="1:11" outlineLevel="1" x14ac:dyDescent="0.25">
      <c r="A303" s="32"/>
      <c r="B303" s="33"/>
      <c r="C303" s="34"/>
      <c r="E303" s="35"/>
      <c r="F303" s="35"/>
      <c r="G303" s="35"/>
      <c r="H303" s="35"/>
      <c r="I303" s="35"/>
      <c r="K303" s="35"/>
    </row>
    <row r="304" spans="1:11" outlineLevel="1" x14ac:dyDescent="0.25">
      <c r="A304" s="32"/>
      <c r="B304" s="33"/>
      <c r="C304" s="34"/>
      <c r="E304" s="35"/>
      <c r="F304" s="35"/>
      <c r="G304" s="35"/>
      <c r="H304" s="35"/>
      <c r="I304" s="35"/>
      <c r="K304" s="35"/>
    </row>
    <row r="305" spans="1:11" outlineLevel="1" x14ac:dyDescent="0.25">
      <c r="A305" s="32"/>
      <c r="B305" s="33"/>
      <c r="C305" s="34"/>
      <c r="E305" s="35"/>
      <c r="F305" s="35"/>
      <c r="G305" s="35"/>
      <c r="H305" s="35"/>
      <c r="I305" s="35"/>
      <c r="K305" s="35"/>
    </row>
    <row r="306" spans="1:11" outlineLevel="1" x14ac:dyDescent="0.25">
      <c r="A306" s="32"/>
      <c r="B306" s="33"/>
      <c r="C306" s="34"/>
      <c r="E306" s="47"/>
      <c r="F306" s="35"/>
      <c r="G306" s="35"/>
      <c r="H306" s="35"/>
      <c r="I306" s="35"/>
      <c r="K306" s="35"/>
    </row>
    <row r="307" spans="1:11" outlineLevel="1" x14ac:dyDescent="0.25">
      <c r="A307" s="32"/>
      <c r="B307" s="33"/>
      <c r="C307" s="34"/>
      <c r="E307" s="35"/>
      <c r="F307" s="35"/>
      <c r="G307" s="35"/>
      <c r="H307" s="35"/>
      <c r="I307" s="35"/>
      <c r="K307" s="35"/>
    </row>
    <row r="308" spans="1:11" outlineLevel="1" x14ac:dyDescent="0.25">
      <c r="A308" s="32"/>
      <c r="B308" s="33"/>
      <c r="C308" s="34"/>
      <c r="E308" s="35"/>
      <c r="F308" s="35"/>
      <c r="G308" s="35"/>
      <c r="H308" s="35"/>
      <c r="I308" s="35"/>
      <c r="K308" s="35"/>
    </row>
    <row r="309" spans="1:11" outlineLevel="1" x14ac:dyDescent="0.25">
      <c r="A309" s="32"/>
      <c r="B309" s="33"/>
      <c r="C309" s="46"/>
      <c r="E309" s="20"/>
      <c r="F309" s="20"/>
      <c r="G309" s="20"/>
      <c r="H309" s="20"/>
      <c r="I309" s="20"/>
      <c r="K309" s="20"/>
    </row>
    <row r="310" spans="1:11" outlineLevel="1" x14ac:dyDescent="0.25">
      <c r="A310" s="32"/>
      <c r="B310" s="33"/>
      <c r="C310" s="46"/>
      <c r="E310" s="20"/>
      <c r="F310" s="20"/>
      <c r="G310" s="20"/>
      <c r="H310" s="20"/>
      <c r="I310" s="20"/>
      <c r="K310" s="20"/>
    </row>
    <row r="311" spans="1:11" outlineLevel="1" x14ac:dyDescent="0.25">
      <c r="A311" s="32"/>
      <c r="B311" s="33"/>
      <c r="C311" s="46"/>
      <c r="E311" s="20"/>
      <c r="F311" s="20"/>
      <c r="G311" s="20"/>
      <c r="H311" s="20"/>
      <c r="I311" s="20"/>
      <c r="K311" s="20"/>
    </row>
    <row r="312" spans="1:11" outlineLevel="1" x14ac:dyDescent="0.25">
      <c r="A312" s="32"/>
      <c r="B312" s="33"/>
      <c r="C312" s="46"/>
      <c r="E312" s="20"/>
      <c r="F312" s="20"/>
      <c r="G312" s="20"/>
      <c r="H312" s="20"/>
      <c r="I312" s="20"/>
      <c r="K312" s="20"/>
    </row>
    <row r="313" spans="1:11" outlineLevel="1" x14ac:dyDescent="0.25">
      <c r="A313" s="32"/>
      <c r="B313" s="33"/>
      <c r="C313" s="46"/>
      <c r="E313" s="20"/>
      <c r="F313" s="20"/>
      <c r="G313" s="20"/>
      <c r="H313" s="20"/>
      <c r="I313" s="20"/>
      <c r="K313" s="20"/>
    </row>
    <row r="314" spans="1:11" outlineLevel="1" x14ac:dyDescent="0.25">
      <c r="A314" s="32"/>
      <c r="B314" s="33"/>
      <c r="C314" s="46"/>
      <c r="E314" s="20"/>
      <c r="F314" s="20"/>
      <c r="G314" s="20"/>
      <c r="H314" s="20"/>
      <c r="I314" s="20"/>
      <c r="K314" s="20"/>
    </row>
    <row r="315" spans="1:11" outlineLevel="1" x14ac:dyDescent="0.25">
      <c r="A315" s="32"/>
      <c r="B315" s="33"/>
      <c r="C315" s="46"/>
      <c r="E315" s="20"/>
      <c r="F315" s="20"/>
      <c r="G315" s="20"/>
      <c r="H315" s="20"/>
      <c r="I315" s="20"/>
      <c r="K315" s="20"/>
    </row>
    <row r="316" spans="1:11" outlineLevel="1" x14ac:dyDescent="0.25">
      <c r="A316" s="32"/>
      <c r="B316" s="33"/>
      <c r="C316" s="46"/>
      <c r="E316" s="20"/>
      <c r="F316" s="20"/>
      <c r="G316" s="20"/>
      <c r="H316" s="20"/>
      <c r="I316" s="20"/>
      <c r="K316" s="20"/>
    </row>
    <row r="317" spans="1:11" outlineLevel="1" x14ac:dyDescent="0.25">
      <c r="A317" s="32"/>
      <c r="B317" s="33"/>
      <c r="C317" s="46"/>
      <c r="E317" s="20"/>
      <c r="F317" s="20"/>
      <c r="G317" s="20"/>
      <c r="H317" s="20"/>
      <c r="I317" s="20"/>
      <c r="K317" s="20"/>
    </row>
    <row r="318" spans="1:11" outlineLevel="1" x14ac:dyDescent="0.25">
      <c r="A318" s="32"/>
      <c r="B318" s="33"/>
      <c r="C318" s="46"/>
      <c r="E318" s="20"/>
      <c r="F318" s="20"/>
      <c r="G318" s="20"/>
      <c r="H318" s="20"/>
      <c r="I318" s="20"/>
      <c r="K318" s="20"/>
    </row>
    <row r="319" spans="1:11" outlineLevel="1" x14ac:dyDescent="0.25">
      <c r="A319" s="32"/>
      <c r="B319" s="33"/>
      <c r="C319" s="46"/>
      <c r="E319" s="20"/>
      <c r="F319" s="20"/>
      <c r="G319" s="20"/>
      <c r="H319" s="20"/>
      <c r="I319" s="20"/>
      <c r="K319" s="20"/>
    </row>
    <row r="320" spans="1:11" outlineLevel="1" x14ac:dyDescent="0.25">
      <c r="A320" s="32"/>
      <c r="B320" s="33"/>
      <c r="C320" s="46"/>
      <c r="E320" s="20"/>
      <c r="F320" s="20"/>
      <c r="G320" s="20"/>
      <c r="H320" s="20"/>
      <c r="I320" s="20"/>
      <c r="K320" s="20"/>
    </row>
    <row r="321" spans="1:11" outlineLevel="1" x14ac:dyDescent="0.25">
      <c r="A321" s="32"/>
      <c r="B321" s="33"/>
      <c r="C321" s="46"/>
      <c r="E321" s="20"/>
      <c r="F321" s="20"/>
      <c r="G321" s="20"/>
      <c r="H321" s="20"/>
      <c r="I321" s="20"/>
      <c r="K321" s="20"/>
    </row>
    <row r="322" spans="1:11" outlineLevel="1" x14ac:dyDescent="0.25">
      <c r="A322" s="32"/>
      <c r="B322" s="33"/>
      <c r="C322" s="46"/>
      <c r="E322" s="20"/>
      <c r="F322" s="20"/>
      <c r="G322" s="20"/>
      <c r="H322" s="20"/>
      <c r="I322" s="20"/>
      <c r="K322" s="20"/>
    </row>
    <row r="323" spans="1:11" outlineLevel="1" x14ac:dyDescent="0.25">
      <c r="A323" s="32"/>
      <c r="B323" s="33"/>
      <c r="C323" s="46"/>
      <c r="E323" s="20"/>
      <c r="F323" s="20"/>
      <c r="G323" s="20"/>
      <c r="H323" s="20"/>
      <c r="I323" s="20"/>
      <c r="K323" s="20"/>
    </row>
    <row r="324" spans="1:11" outlineLevel="1" x14ac:dyDescent="0.25">
      <c r="A324" s="32"/>
      <c r="B324" s="33"/>
      <c r="C324" s="46"/>
      <c r="E324" s="20"/>
      <c r="F324" s="20"/>
      <c r="G324" s="20"/>
      <c r="H324" s="20"/>
      <c r="I324" s="20"/>
      <c r="K324" s="20"/>
    </row>
    <row r="325" spans="1:11" outlineLevel="1" x14ac:dyDescent="0.25">
      <c r="A325" s="32"/>
      <c r="B325" s="33"/>
      <c r="C325" s="46"/>
      <c r="E325" s="20"/>
      <c r="F325" s="20"/>
      <c r="G325" s="20"/>
      <c r="H325" s="20"/>
      <c r="I325" s="20"/>
      <c r="K325" s="20"/>
    </row>
    <row r="326" spans="1:11" outlineLevel="1" x14ac:dyDescent="0.25">
      <c r="A326" s="32"/>
      <c r="B326" s="33"/>
      <c r="C326" s="46"/>
      <c r="E326" s="20"/>
      <c r="F326" s="20"/>
      <c r="G326" s="20"/>
      <c r="H326" s="20"/>
      <c r="I326" s="20"/>
      <c r="K326" s="20"/>
    </row>
    <row r="327" spans="1:11" outlineLevel="1" x14ac:dyDescent="0.25">
      <c r="A327" s="32"/>
      <c r="B327" s="33"/>
      <c r="C327" s="46"/>
      <c r="E327" s="20"/>
      <c r="F327" s="20"/>
      <c r="G327" s="20"/>
      <c r="H327" s="20"/>
      <c r="I327" s="20"/>
      <c r="K327" s="20"/>
    </row>
    <row r="328" spans="1:11" outlineLevel="1" x14ac:dyDescent="0.25">
      <c r="A328" s="32"/>
      <c r="B328" s="33"/>
      <c r="C328" s="46"/>
      <c r="E328" s="20"/>
      <c r="F328" s="20"/>
      <c r="G328" s="20"/>
      <c r="H328" s="20"/>
      <c r="I328" s="20"/>
      <c r="K328" s="20"/>
    </row>
    <row r="329" spans="1:11" outlineLevel="1" x14ac:dyDescent="0.25">
      <c r="A329" s="32"/>
      <c r="B329" s="33"/>
      <c r="C329" s="46"/>
      <c r="E329" s="20"/>
      <c r="F329" s="20"/>
      <c r="G329" s="20"/>
      <c r="H329" s="20"/>
      <c r="I329" s="20"/>
      <c r="K329" s="20"/>
    </row>
    <row r="330" spans="1:11" outlineLevel="1" x14ac:dyDescent="0.25">
      <c r="A330" s="32"/>
      <c r="B330" s="33"/>
      <c r="C330" s="46"/>
      <c r="E330" s="20"/>
      <c r="F330" s="20"/>
      <c r="G330" s="20"/>
      <c r="H330" s="20"/>
      <c r="I330" s="20"/>
      <c r="K330" s="20"/>
    </row>
    <row r="331" spans="1:11" outlineLevel="1" x14ac:dyDescent="0.25">
      <c r="A331" s="32"/>
      <c r="B331" s="33"/>
      <c r="C331" s="46"/>
      <c r="E331" s="20"/>
      <c r="F331" s="20"/>
      <c r="G331" s="20"/>
      <c r="H331" s="20"/>
      <c r="I331" s="20"/>
      <c r="K331" s="20"/>
    </row>
    <row r="332" spans="1:11" outlineLevel="1" x14ac:dyDescent="0.25">
      <c r="A332" s="32"/>
      <c r="B332" s="33"/>
      <c r="C332" s="46"/>
      <c r="E332" s="20"/>
      <c r="F332" s="20"/>
      <c r="G332" s="20"/>
      <c r="H332" s="20"/>
      <c r="I332" s="20"/>
      <c r="K332" s="20"/>
    </row>
    <row r="333" spans="1:11" outlineLevel="1" x14ac:dyDescent="0.25">
      <c r="A333" s="32"/>
      <c r="B333" s="33"/>
      <c r="C333" s="46"/>
      <c r="E333" s="20"/>
      <c r="F333" s="20"/>
      <c r="G333" s="20"/>
      <c r="H333" s="20"/>
      <c r="I333" s="20"/>
      <c r="K333" s="20"/>
    </row>
    <row r="334" spans="1:11" outlineLevel="1" x14ac:dyDescent="0.25">
      <c r="A334" s="32"/>
      <c r="B334" s="33"/>
      <c r="C334" s="46"/>
      <c r="E334" s="20"/>
      <c r="F334" s="20"/>
      <c r="G334" s="20"/>
      <c r="H334" s="20"/>
      <c r="I334" s="20"/>
      <c r="K334" s="20"/>
    </row>
    <row r="335" spans="1:11" outlineLevel="1" x14ac:dyDescent="0.25">
      <c r="A335" s="32"/>
      <c r="B335" s="33"/>
      <c r="C335" s="46"/>
      <c r="E335" s="20"/>
      <c r="F335" s="20"/>
      <c r="G335" s="20"/>
      <c r="H335" s="20"/>
      <c r="I335" s="20"/>
      <c r="K335" s="20"/>
    </row>
    <row r="336" spans="1:11" outlineLevel="1" x14ac:dyDescent="0.25">
      <c r="A336" s="32"/>
      <c r="B336" s="33"/>
      <c r="C336" s="46"/>
      <c r="E336" s="20"/>
      <c r="F336" s="20"/>
      <c r="G336" s="20"/>
      <c r="H336" s="20"/>
      <c r="I336" s="20"/>
      <c r="K336" s="20"/>
    </row>
    <row r="337" spans="1:11" outlineLevel="1" x14ac:dyDescent="0.25">
      <c r="A337" s="32"/>
      <c r="B337" s="33"/>
      <c r="C337" s="46"/>
      <c r="E337" s="20"/>
      <c r="F337" s="20"/>
      <c r="G337" s="20"/>
      <c r="H337" s="20"/>
      <c r="I337" s="20"/>
      <c r="K337" s="20"/>
    </row>
    <row r="338" spans="1:11" outlineLevel="1" x14ac:dyDescent="0.25">
      <c r="A338" s="32"/>
      <c r="B338" s="33"/>
      <c r="C338" s="46"/>
      <c r="E338" s="20"/>
      <c r="F338" s="20"/>
      <c r="G338" s="20"/>
      <c r="H338" s="20"/>
      <c r="I338" s="20"/>
      <c r="K338" s="20"/>
    </row>
    <row r="339" spans="1:11" outlineLevel="1" x14ac:dyDescent="0.25">
      <c r="A339" s="32"/>
      <c r="B339" s="33"/>
      <c r="C339" s="46"/>
      <c r="E339" s="20"/>
      <c r="F339" s="20"/>
      <c r="G339" s="20"/>
      <c r="H339" s="20"/>
      <c r="I339" s="20"/>
      <c r="K339" s="20"/>
    </row>
    <row r="340" spans="1:11" outlineLevel="1" x14ac:dyDescent="0.25">
      <c r="A340" s="32"/>
      <c r="B340" s="33"/>
      <c r="C340" s="46"/>
      <c r="E340" s="20"/>
      <c r="F340" s="20"/>
      <c r="G340" s="20"/>
      <c r="H340" s="20"/>
      <c r="I340" s="20"/>
      <c r="K340" s="20"/>
    </row>
    <row r="341" spans="1:11" outlineLevel="1" x14ac:dyDescent="0.25">
      <c r="A341" s="32"/>
      <c r="B341" s="33"/>
      <c r="C341" s="46"/>
      <c r="E341" s="20"/>
      <c r="F341" s="20"/>
      <c r="G341" s="20"/>
      <c r="H341" s="20"/>
      <c r="I341" s="20"/>
      <c r="K341" s="20"/>
    </row>
    <row r="342" spans="1:11" outlineLevel="1" x14ac:dyDescent="0.25">
      <c r="A342" s="32"/>
      <c r="B342" s="33"/>
      <c r="C342" s="46"/>
      <c r="E342" s="20"/>
      <c r="F342" s="20"/>
      <c r="G342" s="20"/>
      <c r="H342" s="20"/>
      <c r="I342" s="20"/>
      <c r="K342" s="20"/>
    </row>
    <row r="343" spans="1:11" outlineLevel="1" x14ac:dyDescent="0.25">
      <c r="A343" s="32"/>
      <c r="B343" s="33"/>
      <c r="C343" s="46"/>
      <c r="E343" s="20"/>
      <c r="F343" s="20"/>
      <c r="G343" s="20"/>
      <c r="H343" s="20"/>
      <c r="I343" s="20"/>
      <c r="K343" s="20"/>
    </row>
    <row r="344" spans="1:11" outlineLevel="1" x14ac:dyDescent="0.25">
      <c r="A344" s="32"/>
      <c r="B344" s="33"/>
      <c r="C344" s="46"/>
      <c r="E344" s="20"/>
      <c r="F344" s="20"/>
      <c r="G344" s="20"/>
      <c r="H344" s="20"/>
      <c r="I344" s="20"/>
      <c r="K344" s="20"/>
    </row>
    <row r="345" spans="1:11" outlineLevel="1" x14ac:dyDescent="0.25">
      <c r="A345" s="32"/>
      <c r="B345" s="33"/>
      <c r="C345" s="46"/>
      <c r="E345" s="20"/>
      <c r="F345" s="20"/>
      <c r="G345" s="20"/>
      <c r="H345" s="20"/>
      <c r="I345" s="20"/>
      <c r="K345" s="20"/>
    </row>
    <row r="346" spans="1:11" outlineLevel="1" x14ac:dyDescent="0.25">
      <c r="A346" s="32"/>
      <c r="B346" s="33"/>
      <c r="C346" s="46"/>
      <c r="E346" s="20"/>
      <c r="F346" s="20"/>
      <c r="G346" s="20"/>
      <c r="H346" s="20"/>
      <c r="I346" s="20"/>
      <c r="K346" s="20"/>
    </row>
    <row r="347" spans="1:11" outlineLevel="1" x14ac:dyDescent="0.25">
      <c r="A347" s="32"/>
      <c r="B347" s="33"/>
      <c r="C347" s="46"/>
      <c r="E347" s="20"/>
      <c r="F347" s="20"/>
      <c r="G347" s="20"/>
      <c r="H347" s="20"/>
      <c r="I347" s="20"/>
      <c r="K347" s="20"/>
    </row>
    <row r="348" spans="1:11" outlineLevel="1" x14ac:dyDescent="0.25">
      <c r="A348" s="32"/>
      <c r="B348" s="33"/>
      <c r="C348" s="46"/>
      <c r="E348" s="20"/>
      <c r="F348" s="20"/>
      <c r="G348" s="20"/>
      <c r="H348" s="20"/>
      <c r="I348" s="20"/>
      <c r="K348" s="20"/>
    </row>
    <row r="349" spans="1:11" outlineLevel="1" x14ac:dyDescent="0.25">
      <c r="A349" s="32"/>
      <c r="B349" s="33"/>
      <c r="C349" s="46"/>
      <c r="E349" s="20"/>
      <c r="F349" s="20"/>
      <c r="G349" s="20"/>
      <c r="H349" s="20"/>
      <c r="I349" s="20"/>
      <c r="K349" s="20"/>
    </row>
    <row r="350" spans="1:11" outlineLevel="1" x14ac:dyDescent="0.25">
      <c r="A350" s="32"/>
      <c r="B350" s="33"/>
      <c r="C350" s="46"/>
      <c r="E350" s="20"/>
      <c r="F350" s="20"/>
      <c r="G350" s="20"/>
      <c r="H350" s="20"/>
      <c r="I350" s="20"/>
      <c r="K350" s="20"/>
    </row>
    <row r="351" spans="1:11" outlineLevel="1" x14ac:dyDescent="0.25">
      <c r="A351" s="32"/>
      <c r="B351" s="33"/>
      <c r="C351" s="46"/>
      <c r="E351" s="20"/>
      <c r="F351" s="20"/>
      <c r="G351" s="20"/>
      <c r="H351" s="20"/>
      <c r="I351" s="20"/>
      <c r="K351" s="20"/>
    </row>
    <row r="352" spans="1:11" outlineLevel="1" x14ac:dyDescent="0.25">
      <c r="A352" s="32"/>
      <c r="B352" s="33"/>
      <c r="C352" s="46"/>
      <c r="E352" s="20"/>
      <c r="F352" s="20"/>
      <c r="G352" s="20"/>
      <c r="H352" s="20"/>
      <c r="I352" s="20"/>
      <c r="K352" s="20"/>
    </row>
    <row r="353" spans="1:11" outlineLevel="1" x14ac:dyDescent="0.25">
      <c r="A353" s="32"/>
      <c r="B353" s="33"/>
      <c r="C353" s="46"/>
      <c r="E353" s="20"/>
      <c r="F353" s="20"/>
      <c r="G353" s="20"/>
      <c r="H353" s="20"/>
      <c r="I353" s="20"/>
      <c r="K353" s="20"/>
    </row>
    <row r="354" spans="1:11" outlineLevel="1" x14ac:dyDescent="0.25">
      <c r="A354" s="32"/>
      <c r="B354" s="33"/>
      <c r="C354" s="46"/>
      <c r="E354" s="20"/>
      <c r="F354" s="20"/>
      <c r="G354" s="20"/>
      <c r="H354" s="20"/>
      <c r="I354" s="20"/>
      <c r="K354" s="20"/>
    </row>
    <row r="355" spans="1:11" outlineLevel="1" x14ac:dyDescent="0.25">
      <c r="A355" s="32"/>
      <c r="B355" s="33"/>
      <c r="C355" s="46"/>
      <c r="E355" s="20"/>
      <c r="F355" s="20"/>
      <c r="G355" s="20"/>
      <c r="H355" s="20"/>
      <c r="I355" s="20"/>
      <c r="K355" s="20"/>
    </row>
    <row r="356" spans="1:11" outlineLevel="1" x14ac:dyDescent="0.25">
      <c r="A356" s="32"/>
      <c r="B356" s="33"/>
      <c r="C356" s="46"/>
      <c r="E356" s="20"/>
      <c r="F356" s="20"/>
      <c r="G356" s="20"/>
      <c r="H356" s="20"/>
      <c r="I356" s="20"/>
      <c r="K356" s="20"/>
    </row>
    <row r="357" spans="1:11" outlineLevel="1" x14ac:dyDescent="0.25">
      <c r="A357" s="32"/>
      <c r="B357" s="33"/>
      <c r="C357" s="46"/>
      <c r="E357" s="20"/>
      <c r="F357" s="20"/>
      <c r="G357" s="20"/>
      <c r="H357" s="20"/>
      <c r="I357" s="20"/>
      <c r="K357" s="20"/>
    </row>
    <row r="358" spans="1:11" outlineLevel="1" x14ac:dyDescent="0.25">
      <c r="A358" s="32"/>
      <c r="B358" s="33"/>
      <c r="C358" s="46"/>
      <c r="E358" s="20"/>
      <c r="F358" s="20"/>
      <c r="G358" s="20"/>
      <c r="H358" s="20"/>
      <c r="I358" s="20"/>
      <c r="K358" s="20"/>
    </row>
    <row r="359" spans="1:11" outlineLevel="1" x14ac:dyDescent="0.25">
      <c r="A359" s="32"/>
      <c r="B359" s="33"/>
      <c r="C359" s="46"/>
      <c r="E359" s="20"/>
      <c r="F359" s="20"/>
      <c r="G359" s="20"/>
      <c r="H359" s="20"/>
      <c r="I359" s="20"/>
      <c r="K359" s="20"/>
    </row>
    <row r="360" spans="1:11" outlineLevel="1" x14ac:dyDescent="0.25">
      <c r="A360" s="32"/>
      <c r="B360" s="33"/>
      <c r="C360" s="46"/>
      <c r="E360" s="20"/>
      <c r="F360" s="20"/>
      <c r="G360" s="20"/>
      <c r="H360" s="20"/>
      <c r="I360" s="20"/>
      <c r="K360" s="20"/>
    </row>
    <row r="361" spans="1:11" outlineLevel="1" x14ac:dyDescent="0.25">
      <c r="A361" s="32"/>
      <c r="B361" s="33"/>
      <c r="C361" s="46"/>
      <c r="E361" s="20"/>
      <c r="F361" s="20"/>
      <c r="G361" s="20"/>
      <c r="H361" s="20"/>
      <c r="I361" s="20"/>
      <c r="K361" s="20"/>
    </row>
    <row r="362" spans="1:11" outlineLevel="1" x14ac:dyDescent="0.25">
      <c r="A362" s="32"/>
      <c r="B362" s="33"/>
      <c r="C362" s="46"/>
      <c r="E362" s="20"/>
      <c r="F362" s="20"/>
      <c r="G362" s="20"/>
      <c r="H362" s="20"/>
      <c r="I362" s="20"/>
      <c r="K362" s="20"/>
    </row>
    <row r="363" spans="1:11" outlineLevel="1" x14ac:dyDescent="0.25">
      <c r="A363" s="32"/>
      <c r="B363" s="33"/>
      <c r="C363" s="46"/>
      <c r="E363" s="20"/>
      <c r="F363" s="20"/>
      <c r="G363" s="20"/>
      <c r="H363" s="20"/>
      <c r="I363" s="20"/>
      <c r="K363" s="20"/>
    </row>
    <row r="364" spans="1:11" outlineLevel="1" x14ac:dyDescent="0.25">
      <c r="A364" s="32"/>
      <c r="B364" s="33"/>
      <c r="C364" s="46"/>
      <c r="E364" s="20"/>
      <c r="F364" s="20"/>
      <c r="G364" s="20"/>
      <c r="H364" s="20"/>
      <c r="I364" s="20"/>
      <c r="K364" s="20"/>
    </row>
    <row r="365" spans="1:11" outlineLevel="1" x14ac:dyDescent="0.25">
      <c r="A365" s="32"/>
      <c r="B365" s="33"/>
      <c r="C365" s="46"/>
      <c r="E365" s="20"/>
      <c r="F365" s="20"/>
      <c r="G365" s="20"/>
      <c r="H365" s="20"/>
      <c r="I365" s="20"/>
      <c r="K365" s="20"/>
    </row>
    <row r="366" spans="1:11" outlineLevel="1" x14ac:dyDescent="0.25">
      <c r="A366" s="32"/>
      <c r="B366" s="33"/>
      <c r="C366" s="46"/>
      <c r="E366" s="20"/>
      <c r="F366" s="20"/>
      <c r="G366" s="20"/>
      <c r="H366" s="20"/>
      <c r="I366" s="20"/>
      <c r="K366" s="20"/>
    </row>
    <row r="367" spans="1:11" outlineLevel="1" x14ac:dyDescent="0.25">
      <c r="A367" s="32"/>
      <c r="B367" s="33"/>
      <c r="C367" s="46"/>
      <c r="E367" s="20"/>
      <c r="F367" s="20"/>
      <c r="G367" s="20"/>
      <c r="H367" s="20"/>
      <c r="I367" s="20"/>
      <c r="K367" s="20"/>
    </row>
    <row r="368" spans="1:11" outlineLevel="1" x14ac:dyDescent="0.25">
      <c r="A368" s="32"/>
      <c r="B368" s="33"/>
      <c r="C368" s="46"/>
      <c r="E368" s="20"/>
      <c r="F368" s="20"/>
      <c r="G368" s="20"/>
      <c r="H368" s="20"/>
      <c r="I368" s="20"/>
      <c r="K368" s="20"/>
    </row>
    <row r="369" spans="1:11" outlineLevel="1" x14ac:dyDescent="0.25">
      <c r="A369" s="32"/>
      <c r="B369" s="33"/>
      <c r="C369" s="46"/>
      <c r="E369" s="20"/>
      <c r="F369" s="20"/>
      <c r="G369" s="20"/>
      <c r="H369" s="20"/>
      <c r="I369" s="20"/>
      <c r="K369" s="20"/>
    </row>
    <row r="370" spans="1:11" outlineLevel="1" x14ac:dyDescent="0.25">
      <c r="A370" s="32"/>
      <c r="B370" s="33"/>
      <c r="C370" s="46"/>
      <c r="E370" s="20"/>
      <c r="F370" s="20"/>
      <c r="G370" s="20"/>
      <c r="H370" s="20"/>
      <c r="I370" s="20"/>
      <c r="K370" s="20"/>
    </row>
    <row r="371" spans="1:11" outlineLevel="1" x14ac:dyDescent="0.25">
      <c r="A371" s="32"/>
      <c r="B371" s="33"/>
      <c r="C371" s="46"/>
      <c r="E371" s="20"/>
      <c r="F371" s="20"/>
      <c r="G371" s="20"/>
      <c r="H371" s="20"/>
      <c r="I371" s="20"/>
      <c r="K371" s="20"/>
    </row>
    <row r="372" spans="1:11" outlineLevel="1" x14ac:dyDescent="0.25">
      <c r="A372" s="32"/>
      <c r="B372" s="33"/>
      <c r="C372" s="46"/>
      <c r="E372" s="20"/>
      <c r="F372" s="20"/>
      <c r="G372" s="20"/>
      <c r="H372" s="20"/>
      <c r="I372" s="20"/>
      <c r="K372" s="20"/>
    </row>
    <row r="373" spans="1:11" outlineLevel="1" x14ac:dyDescent="0.25">
      <c r="A373" s="32"/>
      <c r="B373" s="33"/>
      <c r="C373" s="46"/>
      <c r="E373" s="20"/>
      <c r="F373" s="20"/>
      <c r="G373" s="20"/>
      <c r="H373" s="20"/>
      <c r="I373" s="20"/>
      <c r="K373" s="20"/>
    </row>
    <row r="374" spans="1:11" outlineLevel="1" x14ac:dyDescent="0.25">
      <c r="A374" s="32"/>
      <c r="B374" s="33"/>
      <c r="C374" s="46"/>
      <c r="E374" s="20"/>
      <c r="F374" s="20"/>
      <c r="G374" s="20"/>
      <c r="H374" s="20"/>
      <c r="I374" s="20"/>
      <c r="K374" s="20"/>
    </row>
    <row r="375" spans="1:11" outlineLevel="1" x14ac:dyDescent="0.25">
      <c r="A375" s="32"/>
      <c r="B375" s="33"/>
      <c r="C375" s="46"/>
      <c r="E375" s="20"/>
      <c r="F375" s="20"/>
      <c r="G375" s="20"/>
      <c r="H375" s="20"/>
      <c r="I375" s="20"/>
      <c r="K375" s="20"/>
    </row>
    <row r="376" spans="1:11" outlineLevel="1" x14ac:dyDescent="0.25">
      <c r="A376" s="32"/>
      <c r="B376" s="33"/>
      <c r="C376" s="46"/>
      <c r="E376" s="20"/>
      <c r="F376" s="20"/>
      <c r="G376" s="20"/>
      <c r="H376" s="20"/>
      <c r="I376" s="20"/>
      <c r="K376" s="20"/>
    </row>
    <row r="377" spans="1:11" outlineLevel="1" x14ac:dyDescent="0.25">
      <c r="A377" s="32"/>
      <c r="B377" s="33"/>
      <c r="C377" s="46"/>
      <c r="E377" s="20"/>
      <c r="F377" s="20"/>
      <c r="G377" s="20"/>
      <c r="H377" s="20"/>
      <c r="I377" s="20"/>
      <c r="K377" s="20"/>
    </row>
    <row r="378" spans="1:11" outlineLevel="1" x14ac:dyDescent="0.25">
      <c r="A378" s="32"/>
      <c r="B378" s="33"/>
      <c r="C378" s="46"/>
      <c r="E378" s="20"/>
      <c r="F378" s="20"/>
      <c r="G378" s="20"/>
      <c r="H378" s="20"/>
      <c r="I378" s="20"/>
      <c r="K378" s="20"/>
    </row>
    <row r="379" spans="1:11" outlineLevel="1" x14ac:dyDescent="0.25">
      <c r="A379" s="32"/>
      <c r="B379" s="33"/>
      <c r="C379" s="46"/>
      <c r="E379" s="20"/>
      <c r="F379" s="20"/>
      <c r="G379" s="20"/>
      <c r="H379" s="20"/>
      <c r="I379" s="20"/>
      <c r="K379" s="20"/>
    </row>
    <row r="380" spans="1:11" outlineLevel="1" x14ac:dyDescent="0.25">
      <c r="A380" s="32"/>
      <c r="B380" s="33"/>
      <c r="C380" s="46"/>
      <c r="E380" s="20"/>
      <c r="F380" s="20"/>
      <c r="G380" s="20"/>
      <c r="H380" s="20"/>
      <c r="I380" s="20"/>
      <c r="K380" s="20"/>
    </row>
    <row r="381" spans="1:11" outlineLevel="1" x14ac:dyDescent="0.25">
      <c r="A381" s="32"/>
      <c r="B381" s="33"/>
      <c r="C381" s="46"/>
      <c r="E381" s="20"/>
      <c r="F381" s="20"/>
      <c r="G381" s="20"/>
      <c r="H381" s="20"/>
      <c r="I381" s="20"/>
      <c r="K381" s="20"/>
    </row>
    <row r="382" spans="1:11" outlineLevel="1" x14ac:dyDescent="0.25">
      <c r="A382" s="32"/>
      <c r="B382" s="33"/>
      <c r="C382" s="46"/>
      <c r="E382" s="20"/>
      <c r="F382" s="20"/>
      <c r="G382" s="20"/>
      <c r="H382" s="20"/>
      <c r="I382" s="20"/>
      <c r="K382" s="20"/>
    </row>
    <row r="383" spans="1:11" outlineLevel="1" x14ac:dyDescent="0.25">
      <c r="A383" s="32"/>
      <c r="B383" s="33"/>
      <c r="C383" s="46"/>
      <c r="E383" s="20"/>
      <c r="F383" s="20"/>
      <c r="G383" s="20"/>
      <c r="H383" s="20"/>
      <c r="I383" s="20"/>
      <c r="K383" s="20"/>
    </row>
    <row r="384" spans="1:11" outlineLevel="1" x14ac:dyDescent="0.25">
      <c r="A384" s="32"/>
      <c r="B384" s="33"/>
      <c r="C384" s="46"/>
      <c r="E384" s="20"/>
      <c r="F384" s="20"/>
      <c r="G384" s="20"/>
      <c r="H384" s="20"/>
      <c r="I384" s="20"/>
      <c r="K384" s="20"/>
    </row>
    <row r="385" spans="1:11" outlineLevel="1" x14ac:dyDescent="0.25">
      <c r="A385" s="32"/>
      <c r="B385" s="33"/>
      <c r="C385" s="46"/>
      <c r="E385" s="20"/>
      <c r="F385" s="20"/>
      <c r="G385" s="20"/>
      <c r="H385" s="20"/>
      <c r="I385" s="20"/>
      <c r="K385" s="20"/>
    </row>
    <row r="386" spans="1:11" outlineLevel="1" x14ac:dyDescent="0.25">
      <c r="A386" s="32"/>
      <c r="B386" s="33"/>
      <c r="C386" s="46"/>
      <c r="E386" s="20"/>
      <c r="F386" s="20"/>
      <c r="G386" s="20"/>
      <c r="H386" s="20"/>
      <c r="I386" s="20"/>
      <c r="K386" s="20"/>
    </row>
    <row r="387" spans="1:11" outlineLevel="1" x14ac:dyDescent="0.25">
      <c r="A387" s="32"/>
      <c r="B387" s="33"/>
      <c r="C387" s="46"/>
      <c r="E387" s="20"/>
      <c r="F387" s="20"/>
      <c r="G387" s="20"/>
      <c r="H387" s="20"/>
      <c r="I387" s="20"/>
      <c r="K387" s="20"/>
    </row>
    <row r="388" spans="1:11" outlineLevel="1" x14ac:dyDescent="0.25">
      <c r="A388" s="32"/>
      <c r="B388" s="33"/>
      <c r="C388" s="46"/>
      <c r="E388" s="20"/>
      <c r="F388" s="20"/>
      <c r="G388" s="20"/>
      <c r="H388" s="20"/>
      <c r="I388" s="20"/>
      <c r="K388" s="20"/>
    </row>
    <row r="389" spans="1:11" outlineLevel="1" x14ac:dyDescent="0.25">
      <c r="A389" s="32"/>
      <c r="B389" s="33"/>
      <c r="C389" s="46"/>
      <c r="E389" s="20"/>
      <c r="F389" s="20"/>
      <c r="G389" s="20"/>
      <c r="H389" s="20"/>
      <c r="I389" s="20"/>
      <c r="K389" s="20"/>
    </row>
    <row r="390" spans="1:11" outlineLevel="1" x14ac:dyDescent="0.25">
      <c r="A390" s="32"/>
      <c r="B390" s="33"/>
      <c r="C390" s="46"/>
      <c r="E390" s="20"/>
      <c r="F390" s="20"/>
      <c r="G390" s="20"/>
      <c r="H390" s="20"/>
      <c r="I390" s="20"/>
      <c r="K390" s="20"/>
    </row>
    <row r="391" spans="1:11" outlineLevel="1" x14ac:dyDescent="0.25">
      <c r="A391" s="32"/>
      <c r="B391" s="33"/>
      <c r="C391" s="46"/>
      <c r="E391" s="20"/>
      <c r="F391" s="20"/>
      <c r="G391" s="20"/>
      <c r="H391" s="20"/>
      <c r="I391" s="20"/>
      <c r="K391" s="20"/>
    </row>
    <row r="392" spans="1:11" outlineLevel="1" x14ac:dyDescent="0.25">
      <c r="A392" s="32"/>
      <c r="B392" s="33"/>
      <c r="C392" s="46"/>
      <c r="E392" s="20"/>
      <c r="F392" s="20"/>
      <c r="G392" s="20"/>
      <c r="H392" s="20"/>
      <c r="I392" s="20"/>
      <c r="K392" s="20"/>
    </row>
    <row r="393" spans="1:11" outlineLevel="1" x14ac:dyDescent="0.25">
      <c r="A393" s="32"/>
      <c r="B393" s="33"/>
      <c r="C393" s="46"/>
      <c r="E393" s="20"/>
      <c r="F393" s="20"/>
      <c r="G393" s="20"/>
      <c r="H393" s="20"/>
      <c r="I393" s="20"/>
      <c r="K393" s="20"/>
    </row>
    <row r="394" spans="1:11" outlineLevel="1" x14ac:dyDescent="0.25">
      <c r="A394" s="32"/>
      <c r="B394" s="33"/>
      <c r="C394" s="46"/>
      <c r="E394" s="20"/>
      <c r="F394" s="20"/>
      <c r="G394" s="20"/>
      <c r="H394" s="20"/>
      <c r="I394" s="20"/>
      <c r="K394" s="20"/>
    </row>
    <row r="395" spans="1:11" outlineLevel="1" x14ac:dyDescent="0.25">
      <c r="A395" s="32"/>
      <c r="B395" s="33"/>
      <c r="C395" s="46"/>
      <c r="E395" s="20"/>
      <c r="F395" s="20"/>
      <c r="G395" s="20"/>
      <c r="H395" s="20"/>
      <c r="I395" s="20"/>
      <c r="K395" s="20"/>
    </row>
    <row r="396" spans="1:11" outlineLevel="1" x14ac:dyDescent="0.25">
      <c r="A396" s="32"/>
      <c r="B396" s="33"/>
      <c r="C396" s="46"/>
      <c r="E396" s="20"/>
      <c r="F396" s="20"/>
      <c r="G396" s="20"/>
      <c r="H396" s="20"/>
      <c r="I396" s="20"/>
      <c r="K396" s="20"/>
    </row>
    <row r="397" spans="1:11" outlineLevel="1" x14ac:dyDescent="0.25">
      <c r="A397" s="32"/>
      <c r="B397" s="33"/>
      <c r="C397" s="46"/>
      <c r="E397" s="20"/>
      <c r="F397" s="20"/>
      <c r="G397" s="20"/>
      <c r="H397" s="20"/>
      <c r="I397" s="20"/>
      <c r="K397" s="20"/>
    </row>
    <row r="398" spans="1:11" outlineLevel="1" x14ac:dyDescent="0.25">
      <c r="A398" s="32"/>
      <c r="B398" s="33"/>
      <c r="C398" s="46"/>
      <c r="E398" s="20"/>
      <c r="F398" s="20"/>
      <c r="G398" s="20"/>
      <c r="H398" s="20"/>
      <c r="I398" s="20"/>
      <c r="K398" s="20"/>
    </row>
    <row r="399" spans="1:11" outlineLevel="1" x14ac:dyDescent="0.25">
      <c r="A399" s="32"/>
      <c r="B399" s="33"/>
      <c r="C399" s="46"/>
      <c r="E399" s="20"/>
      <c r="F399" s="20"/>
      <c r="G399" s="20"/>
      <c r="H399" s="20"/>
      <c r="I399" s="20"/>
      <c r="K399" s="20"/>
    </row>
    <row r="400" spans="1:11" outlineLevel="1" x14ac:dyDescent="0.25">
      <c r="A400" s="32"/>
      <c r="B400" s="33"/>
      <c r="C400" s="46"/>
      <c r="E400" s="20"/>
      <c r="F400" s="20"/>
      <c r="G400" s="20"/>
      <c r="H400" s="20"/>
      <c r="I400" s="20"/>
      <c r="K400" s="20"/>
    </row>
    <row r="401" spans="1:11" outlineLevel="1" x14ac:dyDescent="0.25">
      <c r="A401" s="32"/>
      <c r="B401" s="33"/>
      <c r="C401" s="46"/>
      <c r="E401" s="20"/>
      <c r="F401" s="20"/>
      <c r="G401" s="20"/>
      <c r="H401" s="20"/>
      <c r="I401" s="20"/>
      <c r="K401" s="20"/>
    </row>
    <row r="402" spans="1:11" outlineLevel="1" x14ac:dyDescent="0.25">
      <c r="A402" s="32"/>
      <c r="B402" s="33"/>
      <c r="C402" s="46"/>
      <c r="E402" s="20"/>
      <c r="F402" s="20"/>
      <c r="G402" s="20"/>
      <c r="H402" s="20"/>
      <c r="I402" s="20"/>
      <c r="K402" s="20"/>
    </row>
    <row r="403" spans="1:11" outlineLevel="1" x14ac:dyDescent="0.25">
      <c r="A403" s="32"/>
      <c r="B403" s="33"/>
      <c r="C403" s="46"/>
      <c r="E403" s="20"/>
      <c r="F403" s="20"/>
      <c r="G403" s="20"/>
      <c r="H403" s="20"/>
      <c r="I403" s="20"/>
      <c r="K403" s="20"/>
    </row>
    <row r="404" spans="1:11" outlineLevel="1" x14ac:dyDescent="0.25">
      <c r="A404" s="32"/>
      <c r="B404" s="33"/>
      <c r="C404" s="46"/>
      <c r="E404" s="20"/>
      <c r="F404" s="20"/>
      <c r="G404" s="20"/>
      <c r="H404" s="20"/>
      <c r="I404" s="20"/>
      <c r="K404" s="20"/>
    </row>
    <row r="405" spans="1:11" outlineLevel="1" x14ac:dyDescent="0.25">
      <c r="A405" s="32"/>
      <c r="B405" s="33"/>
      <c r="C405" s="46"/>
      <c r="E405" s="20"/>
      <c r="F405" s="20"/>
      <c r="G405" s="20"/>
      <c r="H405" s="20"/>
      <c r="I405" s="20"/>
      <c r="K405" s="20"/>
    </row>
    <row r="406" spans="1:11" outlineLevel="1" x14ac:dyDescent="0.25">
      <c r="A406" s="32"/>
      <c r="B406" s="33"/>
      <c r="C406" s="46"/>
      <c r="E406" s="20"/>
      <c r="F406" s="20"/>
      <c r="G406" s="20"/>
      <c r="H406" s="20"/>
      <c r="I406" s="20"/>
      <c r="K406" s="20"/>
    </row>
    <row r="407" spans="1:11" outlineLevel="1" x14ac:dyDescent="0.25">
      <c r="A407" s="32"/>
      <c r="B407" s="33"/>
      <c r="C407" s="46"/>
      <c r="E407" s="20"/>
      <c r="F407" s="20"/>
      <c r="G407" s="20"/>
      <c r="H407" s="20"/>
      <c r="I407" s="20"/>
      <c r="K407" s="20"/>
    </row>
    <row r="408" spans="1:11" outlineLevel="1" x14ac:dyDescent="0.25">
      <c r="A408" s="32"/>
      <c r="B408" s="33"/>
      <c r="C408" s="46"/>
      <c r="E408" s="20"/>
      <c r="F408" s="20"/>
      <c r="G408" s="20"/>
      <c r="H408" s="20"/>
      <c r="I408" s="20"/>
      <c r="K408" s="20"/>
    </row>
    <row r="409" spans="1:11" outlineLevel="1" x14ac:dyDescent="0.25">
      <c r="A409" s="32"/>
      <c r="B409" s="33"/>
      <c r="C409" s="46"/>
      <c r="E409" s="20"/>
      <c r="F409" s="20"/>
      <c r="G409" s="20"/>
      <c r="H409" s="20"/>
      <c r="I409" s="20"/>
      <c r="K409" s="20"/>
    </row>
    <row r="410" spans="1:11" outlineLevel="1" x14ac:dyDescent="0.25">
      <c r="A410" s="32"/>
      <c r="B410" s="33"/>
      <c r="C410" s="46"/>
      <c r="E410" s="20"/>
      <c r="F410" s="20"/>
      <c r="G410" s="20"/>
      <c r="H410" s="20"/>
      <c r="I410" s="20"/>
      <c r="K410" s="20"/>
    </row>
    <row r="411" spans="1:11" outlineLevel="1" x14ac:dyDescent="0.25">
      <c r="A411" s="32"/>
      <c r="B411" s="33"/>
      <c r="C411" s="46"/>
      <c r="E411" s="20"/>
      <c r="F411" s="20"/>
      <c r="G411" s="20"/>
      <c r="H411" s="20"/>
      <c r="I411" s="20"/>
      <c r="K411" s="20"/>
    </row>
    <row r="412" spans="1:11" outlineLevel="1" x14ac:dyDescent="0.25">
      <c r="A412" s="32"/>
      <c r="B412" s="33"/>
      <c r="C412" s="46"/>
      <c r="E412" s="20"/>
      <c r="F412" s="20"/>
      <c r="G412" s="20"/>
      <c r="H412" s="20"/>
      <c r="I412" s="20"/>
      <c r="K412" s="20"/>
    </row>
    <row r="413" spans="1:11" outlineLevel="1" x14ac:dyDescent="0.25">
      <c r="A413" s="32"/>
      <c r="B413" s="33"/>
      <c r="C413" s="46"/>
      <c r="E413" s="20"/>
      <c r="F413" s="20"/>
      <c r="G413" s="20"/>
      <c r="H413" s="20"/>
      <c r="I413" s="20"/>
      <c r="K413" s="20"/>
    </row>
    <row r="414" spans="1:11" outlineLevel="1" x14ac:dyDescent="0.25">
      <c r="A414" s="32"/>
      <c r="B414" s="33"/>
      <c r="C414" s="46"/>
      <c r="E414" s="20"/>
      <c r="F414" s="20"/>
      <c r="G414" s="20"/>
      <c r="H414" s="20"/>
      <c r="I414" s="20"/>
      <c r="K414" s="20"/>
    </row>
    <row r="415" spans="1:11" outlineLevel="1" x14ac:dyDescent="0.25">
      <c r="A415" s="32"/>
      <c r="B415" s="33"/>
      <c r="C415" s="46"/>
      <c r="E415" s="20"/>
      <c r="F415" s="20"/>
      <c r="G415" s="20"/>
      <c r="H415" s="20"/>
      <c r="I415" s="20"/>
      <c r="K415" s="20"/>
    </row>
    <row r="416" spans="1:11" outlineLevel="1" x14ac:dyDescent="0.25">
      <c r="A416" s="32"/>
      <c r="B416" s="33"/>
      <c r="C416" s="46"/>
      <c r="E416" s="20"/>
      <c r="F416" s="20"/>
      <c r="G416" s="20"/>
      <c r="H416" s="20"/>
      <c r="I416" s="20"/>
      <c r="K416" s="20"/>
    </row>
    <row r="417" spans="1:11" outlineLevel="1" x14ac:dyDescent="0.25">
      <c r="A417" s="32"/>
      <c r="B417" s="33"/>
      <c r="C417" s="46"/>
      <c r="E417" s="20"/>
      <c r="F417" s="20"/>
      <c r="G417" s="20"/>
      <c r="H417" s="20"/>
      <c r="I417" s="20"/>
      <c r="K417" s="20"/>
    </row>
    <row r="418" spans="1:11" outlineLevel="1" x14ac:dyDescent="0.25">
      <c r="A418" s="32"/>
      <c r="B418" s="33"/>
      <c r="C418" s="46"/>
      <c r="E418" s="20">
        <f>C418</f>
        <v>0</v>
      </c>
      <c r="F418" s="20"/>
      <c r="G418" s="20"/>
      <c r="H418" s="20"/>
      <c r="I418" s="20"/>
      <c r="K418" s="20"/>
    </row>
    <row r="419" spans="1:11" outlineLevel="1" x14ac:dyDescent="0.25">
      <c r="A419" s="32"/>
      <c r="B419" s="33"/>
      <c r="C419" s="46"/>
      <c r="E419" s="20">
        <f>C419</f>
        <v>0</v>
      </c>
      <c r="F419" s="20"/>
      <c r="G419" s="20"/>
      <c r="H419" s="20"/>
      <c r="I419" s="20"/>
      <c r="K419" s="20"/>
    </row>
    <row r="420" spans="1:11" outlineLevel="1" x14ac:dyDescent="0.25">
      <c r="A420" s="32"/>
      <c r="B420" s="33"/>
      <c r="C420" s="46"/>
      <c r="E420" s="20">
        <f>C420</f>
        <v>0</v>
      </c>
      <c r="F420" s="20"/>
      <c r="G420" s="20"/>
      <c r="H420" s="20"/>
      <c r="I420" s="20"/>
      <c r="K420" s="20"/>
    </row>
    <row r="421" spans="1:11" outlineLevel="1" x14ac:dyDescent="0.25">
      <c r="A421" s="32"/>
      <c r="B421" s="33"/>
      <c r="C421" s="46"/>
      <c r="E421" s="20"/>
      <c r="F421" s="20">
        <f>C421</f>
        <v>0</v>
      </c>
      <c r="G421" s="20"/>
      <c r="H421" s="20"/>
      <c r="I421" s="20"/>
      <c r="K421" s="20"/>
    </row>
    <row r="422" spans="1:11" outlineLevel="1" x14ac:dyDescent="0.25">
      <c r="A422" s="32"/>
      <c r="B422" s="33"/>
      <c r="C422" s="46"/>
      <c r="E422" s="20"/>
      <c r="F422" s="20"/>
      <c r="G422" s="20">
        <f>C422</f>
        <v>0</v>
      </c>
      <c r="H422" s="20"/>
      <c r="I422" s="20"/>
      <c r="K422" s="20"/>
    </row>
    <row r="423" spans="1:11" outlineLevel="1" x14ac:dyDescent="0.25">
      <c r="A423" s="32"/>
      <c r="B423" s="33"/>
      <c r="C423" s="46"/>
      <c r="E423" s="20"/>
      <c r="F423" s="20"/>
      <c r="G423" s="20">
        <f t="shared" ref="G423:G430" si="0">C423</f>
        <v>0</v>
      </c>
      <c r="H423" s="20"/>
      <c r="I423" s="20"/>
      <c r="K423" s="20"/>
    </row>
    <row r="424" spans="1:11" outlineLevel="1" x14ac:dyDescent="0.25">
      <c r="A424" s="32"/>
      <c r="B424" s="33"/>
      <c r="C424" s="46"/>
      <c r="E424" s="20"/>
      <c r="F424" s="20"/>
      <c r="G424" s="20">
        <f t="shared" si="0"/>
        <v>0</v>
      </c>
      <c r="H424" s="20"/>
      <c r="I424" s="20"/>
      <c r="K424" s="20"/>
    </row>
    <row r="425" spans="1:11" outlineLevel="1" x14ac:dyDescent="0.25">
      <c r="A425" s="32"/>
      <c r="B425" s="33"/>
      <c r="C425" s="46"/>
      <c r="E425" s="20"/>
      <c r="F425" s="20"/>
      <c r="G425" s="20">
        <f t="shared" si="0"/>
        <v>0</v>
      </c>
      <c r="H425" s="20"/>
      <c r="I425" s="20"/>
      <c r="K425" s="20"/>
    </row>
    <row r="426" spans="1:11" outlineLevel="1" x14ac:dyDescent="0.25">
      <c r="A426" s="32"/>
      <c r="B426" s="33"/>
      <c r="C426" s="46"/>
      <c r="E426" s="20"/>
      <c r="F426" s="20"/>
      <c r="G426" s="20">
        <f t="shared" si="0"/>
        <v>0</v>
      </c>
      <c r="H426" s="20"/>
      <c r="I426" s="20"/>
      <c r="K426" s="20"/>
    </row>
    <row r="427" spans="1:11" outlineLevel="1" x14ac:dyDescent="0.25">
      <c r="A427" s="32"/>
      <c r="B427" s="33"/>
      <c r="C427" s="46"/>
      <c r="E427" s="20"/>
      <c r="F427" s="20"/>
      <c r="G427" s="20">
        <f t="shared" si="0"/>
        <v>0</v>
      </c>
      <c r="H427" s="20"/>
      <c r="I427" s="20"/>
      <c r="K427" s="20"/>
    </row>
    <row r="428" spans="1:11" outlineLevel="1" x14ac:dyDescent="0.25">
      <c r="A428" s="32"/>
      <c r="B428" s="33"/>
      <c r="C428" s="46"/>
      <c r="E428" s="20"/>
      <c r="F428" s="20"/>
      <c r="G428" s="20">
        <f t="shared" si="0"/>
        <v>0</v>
      </c>
      <c r="H428" s="20"/>
      <c r="I428" s="20"/>
      <c r="K428" s="20"/>
    </row>
    <row r="429" spans="1:11" outlineLevel="1" x14ac:dyDescent="0.25">
      <c r="A429" s="32"/>
      <c r="B429" s="33"/>
      <c r="C429" s="46"/>
      <c r="E429" s="20"/>
      <c r="F429" s="20"/>
      <c r="G429" s="20">
        <f t="shared" si="0"/>
        <v>0</v>
      </c>
      <c r="H429" s="20"/>
      <c r="I429" s="20"/>
      <c r="K429" s="20"/>
    </row>
    <row r="430" spans="1:11" outlineLevel="1" x14ac:dyDescent="0.25">
      <c r="A430" s="32"/>
      <c r="B430" s="33"/>
      <c r="C430" s="46"/>
      <c r="E430" s="20"/>
      <c r="F430" s="20"/>
      <c r="G430" s="20">
        <f t="shared" si="0"/>
        <v>0</v>
      </c>
      <c r="H430" s="20"/>
      <c r="I430" s="20"/>
      <c r="K430" s="20"/>
    </row>
    <row r="431" spans="1:11" outlineLevel="1" x14ac:dyDescent="0.25">
      <c r="A431" s="32"/>
      <c r="B431" s="33"/>
      <c r="C431" s="46"/>
      <c r="E431" s="20"/>
      <c r="F431" s="20"/>
      <c r="G431" s="20"/>
      <c r="H431" s="20">
        <f>C431</f>
        <v>0</v>
      </c>
      <c r="I431" s="20"/>
      <c r="K431" s="20"/>
    </row>
    <row r="432" spans="1:11" outlineLevel="1" x14ac:dyDescent="0.25">
      <c r="A432" s="32"/>
      <c r="B432" s="33"/>
      <c r="C432" s="46"/>
      <c r="E432" s="20"/>
      <c r="F432" s="20"/>
      <c r="G432" s="20"/>
      <c r="H432" s="20">
        <f>C432</f>
        <v>0</v>
      </c>
      <c r="I432" s="20"/>
      <c r="K432" s="20"/>
    </row>
    <row r="433" spans="1:11" outlineLevel="1" x14ac:dyDescent="0.25">
      <c r="A433" s="32"/>
      <c r="B433" s="33"/>
      <c r="C433" s="46"/>
      <c r="E433" s="20"/>
      <c r="F433" s="20"/>
      <c r="G433" s="20"/>
      <c r="H433" s="20">
        <f t="shared" ref="H433:H446" si="1">C433</f>
        <v>0</v>
      </c>
      <c r="I433" s="20"/>
      <c r="K433" s="20"/>
    </row>
    <row r="434" spans="1:11" outlineLevel="1" x14ac:dyDescent="0.25">
      <c r="A434" s="32"/>
      <c r="B434" s="33"/>
      <c r="C434" s="46"/>
      <c r="E434" s="20"/>
      <c r="F434" s="20"/>
      <c r="G434" s="20"/>
      <c r="H434" s="20">
        <f t="shared" si="1"/>
        <v>0</v>
      </c>
      <c r="I434" s="20"/>
      <c r="K434" s="20"/>
    </row>
    <row r="435" spans="1:11" outlineLevel="1" x14ac:dyDescent="0.25">
      <c r="A435" s="32"/>
      <c r="B435" s="33"/>
      <c r="C435" s="46"/>
      <c r="E435" s="20"/>
      <c r="F435" s="20"/>
      <c r="G435" s="20"/>
      <c r="H435" s="20">
        <f t="shared" si="1"/>
        <v>0</v>
      </c>
      <c r="I435" s="20"/>
      <c r="K435" s="20"/>
    </row>
    <row r="436" spans="1:11" outlineLevel="1" x14ac:dyDescent="0.25">
      <c r="A436" s="32"/>
      <c r="B436" s="33"/>
      <c r="C436" s="46"/>
      <c r="E436" s="20"/>
      <c r="F436" s="20"/>
      <c r="G436" s="20"/>
      <c r="H436" s="20">
        <f t="shared" si="1"/>
        <v>0</v>
      </c>
      <c r="I436" s="20"/>
      <c r="K436" s="20"/>
    </row>
    <row r="437" spans="1:11" outlineLevel="1" x14ac:dyDescent="0.25">
      <c r="A437" s="32"/>
      <c r="B437" s="33"/>
      <c r="C437" s="46"/>
      <c r="E437" s="20"/>
      <c r="F437" s="20"/>
      <c r="G437" s="20"/>
      <c r="H437" s="20">
        <f t="shared" si="1"/>
        <v>0</v>
      </c>
      <c r="I437" s="20"/>
      <c r="K437" s="20"/>
    </row>
    <row r="438" spans="1:11" outlineLevel="1" x14ac:dyDescent="0.25">
      <c r="A438" s="32"/>
      <c r="B438" s="33"/>
      <c r="C438" s="46"/>
      <c r="E438" s="20"/>
      <c r="F438" s="20"/>
      <c r="G438" s="20"/>
      <c r="H438" s="20">
        <f t="shared" si="1"/>
        <v>0</v>
      </c>
      <c r="I438" s="20"/>
      <c r="K438" s="20"/>
    </row>
    <row r="439" spans="1:11" outlineLevel="1" x14ac:dyDescent="0.25">
      <c r="A439" s="32"/>
      <c r="B439" s="33"/>
      <c r="C439" s="46"/>
      <c r="E439" s="20"/>
      <c r="F439" s="20"/>
      <c r="G439" s="20"/>
      <c r="H439" s="20">
        <f t="shared" si="1"/>
        <v>0</v>
      </c>
      <c r="I439" s="20"/>
      <c r="K439" s="20"/>
    </row>
    <row r="440" spans="1:11" outlineLevel="1" x14ac:dyDescent="0.25">
      <c r="A440" s="32"/>
      <c r="B440" s="33"/>
      <c r="C440" s="46"/>
      <c r="E440" s="20"/>
      <c r="F440" s="20"/>
      <c r="G440" s="20"/>
      <c r="H440" s="20">
        <f t="shared" si="1"/>
        <v>0</v>
      </c>
      <c r="I440" s="20"/>
      <c r="K440" s="20"/>
    </row>
    <row r="441" spans="1:11" outlineLevel="1" x14ac:dyDescent="0.25">
      <c r="A441" s="32"/>
      <c r="B441" s="33"/>
      <c r="C441" s="46"/>
      <c r="E441" s="20"/>
      <c r="F441" s="20"/>
      <c r="G441" s="20"/>
      <c r="H441" s="20">
        <f t="shared" si="1"/>
        <v>0</v>
      </c>
      <c r="I441" s="20"/>
      <c r="K441" s="20"/>
    </row>
    <row r="442" spans="1:11" outlineLevel="1" x14ac:dyDescent="0.25">
      <c r="A442" s="32"/>
      <c r="B442" s="33"/>
      <c r="C442" s="46"/>
      <c r="E442" s="20"/>
      <c r="F442" s="20"/>
      <c r="G442" s="20"/>
      <c r="H442" s="20">
        <f t="shared" si="1"/>
        <v>0</v>
      </c>
      <c r="I442" s="20"/>
      <c r="K442" s="20"/>
    </row>
    <row r="443" spans="1:11" outlineLevel="1" x14ac:dyDescent="0.25">
      <c r="A443" s="32"/>
      <c r="B443" s="33"/>
      <c r="C443" s="46"/>
      <c r="E443" s="20"/>
      <c r="F443" s="20"/>
      <c r="G443" s="20"/>
      <c r="H443" s="20">
        <f t="shared" si="1"/>
        <v>0</v>
      </c>
      <c r="I443" s="20"/>
      <c r="K443" s="20"/>
    </row>
    <row r="444" spans="1:11" outlineLevel="1" x14ac:dyDescent="0.25">
      <c r="A444" s="32"/>
      <c r="B444" s="33"/>
      <c r="C444" s="46"/>
      <c r="E444" s="20"/>
      <c r="F444" s="20"/>
      <c r="G444" s="20"/>
      <c r="H444" s="20">
        <f t="shared" si="1"/>
        <v>0</v>
      </c>
      <c r="I444" s="20"/>
      <c r="K444" s="20"/>
    </row>
    <row r="445" spans="1:11" outlineLevel="1" x14ac:dyDescent="0.25">
      <c r="A445" s="32"/>
      <c r="B445" s="33"/>
      <c r="C445" s="46"/>
      <c r="E445" s="20"/>
      <c r="F445" s="20"/>
      <c r="G445" s="20"/>
      <c r="H445" s="20">
        <f t="shared" si="1"/>
        <v>0</v>
      </c>
      <c r="I445" s="20"/>
      <c r="K445" s="20"/>
    </row>
    <row r="446" spans="1:11" outlineLevel="1" x14ac:dyDescent="0.25">
      <c r="A446" s="32"/>
      <c r="B446" s="33"/>
      <c r="C446" s="46"/>
      <c r="E446" s="20"/>
      <c r="F446" s="20"/>
      <c r="G446" s="20"/>
      <c r="H446" s="20">
        <f t="shared" si="1"/>
        <v>0</v>
      </c>
      <c r="I446" s="20"/>
      <c r="K446" s="20"/>
    </row>
    <row r="447" spans="1:11" outlineLevel="1" x14ac:dyDescent="0.25">
      <c r="A447" s="32"/>
      <c r="B447" s="33"/>
      <c r="C447" s="46"/>
      <c r="E447" s="20"/>
      <c r="F447" s="20"/>
      <c r="G447" s="20"/>
      <c r="H447" s="20"/>
      <c r="I447" s="20">
        <f t="shared" ref="I447:I452" si="2">C447</f>
        <v>0</v>
      </c>
      <c r="K447" s="20"/>
    </row>
    <row r="448" spans="1:11" outlineLevel="1" x14ac:dyDescent="0.25">
      <c r="A448" s="32"/>
      <c r="B448" s="33"/>
      <c r="C448" s="46"/>
      <c r="E448" s="20"/>
      <c r="F448" s="20"/>
      <c r="G448" s="20"/>
      <c r="H448" s="20"/>
      <c r="I448" s="20">
        <f t="shared" si="2"/>
        <v>0</v>
      </c>
      <c r="K448" s="20"/>
    </row>
    <row r="449" spans="1:11" outlineLevel="1" x14ac:dyDescent="0.25">
      <c r="A449" s="32"/>
      <c r="B449" s="33"/>
      <c r="C449" s="46"/>
      <c r="E449" s="20"/>
      <c r="F449" s="20"/>
      <c r="G449" s="20"/>
      <c r="H449" s="20"/>
      <c r="I449" s="20">
        <f t="shared" si="2"/>
        <v>0</v>
      </c>
      <c r="K449" s="20"/>
    </row>
    <row r="450" spans="1:11" outlineLevel="1" x14ac:dyDescent="0.25">
      <c r="A450" s="32"/>
      <c r="B450" s="33"/>
      <c r="C450" s="46"/>
      <c r="E450" s="20"/>
      <c r="F450" s="20"/>
      <c r="G450" s="20"/>
      <c r="H450" s="20"/>
      <c r="I450" s="20">
        <f t="shared" si="2"/>
        <v>0</v>
      </c>
      <c r="K450" s="20"/>
    </row>
    <row r="451" spans="1:11" outlineLevel="1" x14ac:dyDescent="0.25">
      <c r="A451" s="32"/>
      <c r="B451" s="33"/>
      <c r="C451" s="46"/>
      <c r="E451" s="20"/>
      <c r="F451" s="20"/>
      <c r="G451" s="20"/>
      <c r="H451" s="20"/>
      <c r="I451" s="20">
        <f t="shared" si="2"/>
        <v>0</v>
      </c>
      <c r="K451" s="20"/>
    </row>
    <row r="452" spans="1:11" outlineLevel="1" x14ac:dyDescent="0.25">
      <c r="A452" s="32"/>
      <c r="B452" s="33"/>
      <c r="C452" s="46"/>
      <c r="E452" s="20"/>
      <c r="F452" s="20"/>
      <c r="G452" s="20"/>
      <c r="H452" s="20"/>
      <c r="I452" s="20">
        <f t="shared" si="2"/>
        <v>0</v>
      </c>
      <c r="K452" s="20"/>
    </row>
    <row r="453" spans="1:11" outlineLevel="1" x14ac:dyDescent="0.25">
      <c r="A453" s="32"/>
      <c r="B453" s="33"/>
      <c r="C453" s="46"/>
      <c r="E453" s="20"/>
      <c r="F453" s="20"/>
      <c r="G453" s="20"/>
      <c r="H453" s="20"/>
      <c r="I453" s="20"/>
      <c r="K453" s="20"/>
    </row>
    <row r="454" spans="1:11" outlineLevel="1" x14ac:dyDescent="0.25">
      <c r="A454" s="32"/>
      <c r="B454" s="33"/>
      <c r="C454" s="46"/>
      <c r="E454" s="20"/>
      <c r="F454" s="20"/>
      <c r="G454" s="20"/>
      <c r="H454" s="20"/>
      <c r="I454" s="20"/>
      <c r="K454" s="20"/>
    </row>
    <row r="455" spans="1:11" outlineLevel="1" x14ac:dyDescent="0.25">
      <c r="A455" s="32"/>
      <c r="B455" s="33"/>
      <c r="C455" s="46"/>
      <c r="E455" s="20"/>
      <c r="F455" s="20"/>
      <c r="G455" s="20"/>
      <c r="H455" s="20"/>
      <c r="I455" s="20"/>
      <c r="K455" s="20"/>
    </row>
    <row r="456" spans="1:11" outlineLevel="1" x14ac:dyDescent="0.25">
      <c r="A456" s="32"/>
      <c r="B456" s="33"/>
      <c r="C456" s="46"/>
      <c r="E456" s="20"/>
      <c r="F456" s="20"/>
      <c r="G456" s="20"/>
      <c r="H456" s="20"/>
      <c r="I456" s="20"/>
      <c r="K456" s="20"/>
    </row>
    <row r="457" spans="1:11" outlineLevel="1" x14ac:dyDescent="0.25">
      <c r="A457" s="32"/>
      <c r="B457" s="33"/>
      <c r="C457" s="46"/>
      <c r="E457" s="20"/>
      <c r="F457" s="20"/>
      <c r="G457" s="20"/>
      <c r="H457" s="20"/>
      <c r="I457" s="20"/>
      <c r="K457" s="20"/>
    </row>
    <row r="458" spans="1:11" outlineLevel="1" x14ac:dyDescent="0.25">
      <c r="A458" s="32"/>
      <c r="B458" s="33"/>
      <c r="C458" s="46"/>
      <c r="E458" s="20"/>
      <c r="F458" s="20"/>
      <c r="G458" s="20"/>
      <c r="H458" s="20"/>
      <c r="I458" s="20"/>
      <c r="K458" s="20"/>
    </row>
    <row r="459" spans="1:11" outlineLevel="1" x14ac:dyDescent="0.25">
      <c r="A459" s="32"/>
      <c r="B459" s="33"/>
      <c r="C459" s="46"/>
      <c r="E459" s="20"/>
      <c r="F459" s="20"/>
      <c r="G459" s="20"/>
      <c r="H459" s="20"/>
      <c r="I459" s="20"/>
      <c r="K459" s="20"/>
    </row>
    <row r="460" spans="1:11" outlineLevel="1" x14ac:dyDescent="0.25">
      <c r="A460" s="32"/>
      <c r="B460" s="33"/>
      <c r="C460" s="46"/>
      <c r="E460" s="20"/>
      <c r="F460" s="20"/>
      <c r="G460" s="20"/>
      <c r="H460" s="20"/>
      <c r="I460" s="20"/>
      <c r="K460" s="20"/>
    </row>
    <row r="461" spans="1:11" outlineLevel="1" x14ac:dyDescent="0.25">
      <c r="A461" s="32"/>
      <c r="B461" s="33"/>
      <c r="C461" s="46"/>
      <c r="E461" s="20"/>
      <c r="F461" s="20"/>
      <c r="G461" s="20"/>
      <c r="H461" s="20"/>
      <c r="I461" s="20"/>
      <c r="K461" s="20"/>
    </row>
    <row r="462" spans="1:11" outlineLevel="1" x14ac:dyDescent="0.25">
      <c r="A462" s="32"/>
      <c r="B462" s="33"/>
      <c r="C462" s="46"/>
      <c r="E462" s="20"/>
      <c r="F462" s="20"/>
      <c r="G462" s="20"/>
      <c r="H462" s="20"/>
      <c r="I462" s="20"/>
      <c r="K462" s="20"/>
    </row>
    <row r="463" spans="1:11" outlineLevel="1" x14ac:dyDescent="0.25">
      <c r="A463" s="32"/>
      <c r="B463" s="33"/>
      <c r="C463" s="46"/>
      <c r="E463" s="20"/>
      <c r="F463" s="20"/>
      <c r="G463" s="20"/>
      <c r="H463" s="20"/>
      <c r="I463" s="20"/>
      <c r="K463" s="20"/>
    </row>
    <row r="464" spans="1:11" outlineLevel="1" x14ac:dyDescent="0.25">
      <c r="A464" s="32"/>
      <c r="B464" s="33"/>
      <c r="C464" s="46"/>
      <c r="E464" s="20"/>
      <c r="F464" s="20"/>
      <c r="G464" s="20"/>
      <c r="H464" s="20"/>
      <c r="I464" s="20"/>
      <c r="K464" s="20"/>
    </row>
    <row r="465" spans="1:11" outlineLevel="1" x14ac:dyDescent="0.25">
      <c r="A465" s="32"/>
      <c r="B465" s="33"/>
      <c r="C465" s="46"/>
      <c r="E465" s="20"/>
      <c r="F465" s="20"/>
      <c r="G465" s="20"/>
      <c r="H465" s="20"/>
      <c r="I465" s="20"/>
      <c r="K465" s="20"/>
    </row>
    <row r="466" spans="1:11" outlineLevel="1" x14ac:dyDescent="0.25">
      <c r="A466" s="32"/>
      <c r="B466" s="33"/>
      <c r="C466" s="46"/>
      <c r="E466" s="20"/>
      <c r="F466" s="20"/>
      <c r="G466" s="20"/>
      <c r="H466" s="20"/>
      <c r="I466" s="20"/>
      <c r="K466" s="20"/>
    </row>
    <row r="467" spans="1:11" outlineLevel="1" x14ac:dyDescent="0.25">
      <c r="A467" s="32"/>
      <c r="B467" s="33"/>
      <c r="C467" s="46"/>
      <c r="E467" s="20"/>
      <c r="F467" s="20"/>
      <c r="G467" s="20"/>
      <c r="H467" s="20"/>
      <c r="I467" s="20"/>
      <c r="K467" s="20"/>
    </row>
    <row r="468" spans="1:11" outlineLevel="1" x14ac:dyDescent="0.25">
      <c r="A468" s="32"/>
      <c r="B468" s="33"/>
      <c r="C468" s="46"/>
      <c r="E468" s="20"/>
      <c r="F468" s="20"/>
      <c r="G468" s="20"/>
      <c r="H468" s="20"/>
      <c r="I468" s="20"/>
      <c r="K468" s="20"/>
    </row>
    <row r="469" spans="1:11" outlineLevel="1" x14ac:dyDescent="0.25">
      <c r="A469" s="32"/>
      <c r="B469" s="33"/>
      <c r="C469" s="46"/>
      <c r="E469" s="20"/>
      <c r="F469" s="20"/>
      <c r="G469" s="20"/>
      <c r="H469" s="20"/>
      <c r="I469" s="20"/>
      <c r="K469" s="20"/>
    </row>
    <row r="470" spans="1:11" outlineLevel="1" x14ac:dyDescent="0.25">
      <c r="A470" s="32"/>
      <c r="B470" s="33"/>
      <c r="C470" s="46"/>
      <c r="E470" s="20"/>
      <c r="F470" s="20"/>
      <c r="G470" s="20"/>
      <c r="H470" s="20"/>
      <c r="I470" s="20"/>
      <c r="K470" s="20"/>
    </row>
    <row r="471" spans="1:11" outlineLevel="1" x14ac:dyDescent="0.25">
      <c r="A471" s="32"/>
      <c r="B471" s="33"/>
      <c r="C471" s="46"/>
      <c r="E471" s="20"/>
      <c r="F471" s="20"/>
      <c r="G471" s="20"/>
      <c r="H471" s="20"/>
      <c r="I471" s="20"/>
      <c r="K471" s="20"/>
    </row>
    <row r="472" spans="1:11" outlineLevel="1" x14ac:dyDescent="0.25">
      <c r="A472" s="32"/>
      <c r="B472" s="33"/>
      <c r="C472" s="46"/>
      <c r="E472" s="20"/>
      <c r="F472" s="20"/>
      <c r="G472" s="20"/>
      <c r="H472" s="20"/>
      <c r="I472" s="20"/>
      <c r="K472" s="20"/>
    </row>
    <row r="473" spans="1:11" outlineLevel="1" x14ac:dyDescent="0.25">
      <c r="A473" s="32"/>
      <c r="B473" s="33"/>
      <c r="C473" s="46"/>
      <c r="E473" s="20"/>
      <c r="F473" s="20"/>
      <c r="G473" s="20"/>
      <c r="H473" s="20"/>
      <c r="I473" s="20"/>
      <c r="K473" s="20"/>
    </row>
    <row r="474" spans="1:11" outlineLevel="1" x14ac:dyDescent="0.25">
      <c r="A474" s="32"/>
      <c r="B474" s="33"/>
      <c r="C474" s="46"/>
      <c r="E474" s="20"/>
      <c r="F474" s="20"/>
      <c r="G474" s="20"/>
      <c r="H474" s="20"/>
      <c r="I474" s="20"/>
      <c r="K474" s="20"/>
    </row>
    <row r="475" spans="1:11" outlineLevel="1" x14ac:dyDescent="0.25">
      <c r="A475" s="32"/>
      <c r="B475" s="33"/>
      <c r="C475" s="46"/>
      <c r="E475" s="20"/>
      <c r="F475" s="20"/>
      <c r="G475" s="20"/>
      <c r="H475" s="20"/>
      <c r="I475" s="20"/>
      <c r="K475" s="20"/>
    </row>
    <row r="476" spans="1:11" outlineLevel="1" x14ac:dyDescent="0.25">
      <c r="A476" s="32"/>
      <c r="B476" s="33"/>
      <c r="C476" s="46"/>
      <c r="E476" s="20"/>
      <c r="F476" s="20"/>
      <c r="G476" s="20"/>
      <c r="H476" s="20"/>
      <c r="I476" s="20"/>
      <c r="K476" s="20"/>
    </row>
    <row r="477" spans="1:11" outlineLevel="1" x14ac:dyDescent="0.25">
      <c r="A477" s="32"/>
      <c r="B477" s="33"/>
      <c r="C477" s="46"/>
      <c r="E477" s="20"/>
      <c r="F477" s="20"/>
      <c r="G477" s="20"/>
      <c r="H477" s="20"/>
      <c r="I477" s="20"/>
      <c r="K477" s="20"/>
    </row>
    <row r="478" spans="1:11" outlineLevel="1" x14ac:dyDescent="0.25">
      <c r="A478" s="32"/>
      <c r="B478" s="33"/>
      <c r="C478" s="46"/>
      <c r="E478" s="20"/>
      <c r="F478" s="20"/>
      <c r="G478" s="20"/>
      <c r="H478" s="20"/>
      <c r="I478" s="20"/>
      <c r="K478" s="20"/>
    </row>
    <row r="479" spans="1:11" outlineLevel="1" x14ac:dyDescent="0.25">
      <c r="A479" s="32"/>
      <c r="B479" s="33"/>
      <c r="C479" s="46"/>
      <c r="E479" s="20"/>
      <c r="F479" s="20"/>
      <c r="G479" s="20"/>
      <c r="H479" s="20"/>
      <c r="I479" s="20"/>
      <c r="K479" s="20"/>
    </row>
    <row r="480" spans="1:11" outlineLevel="1" x14ac:dyDescent="0.25">
      <c r="A480" s="32"/>
      <c r="B480" s="33"/>
      <c r="C480" s="46"/>
      <c r="E480" s="20"/>
      <c r="F480" s="20"/>
      <c r="G480" s="20"/>
      <c r="H480" s="20"/>
      <c r="I480" s="20"/>
      <c r="K480" s="20"/>
    </row>
    <row r="481" spans="1:11" outlineLevel="1" x14ac:dyDescent="0.25">
      <c r="A481" s="32"/>
      <c r="B481" s="33"/>
      <c r="C481" s="46"/>
      <c r="E481" s="20"/>
      <c r="F481" s="20"/>
      <c r="G481" s="20"/>
      <c r="H481" s="20"/>
      <c r="I481" s="20"/>
      <c r="K481" s="20"/>
    </row>
    <row r="482" spans="1:11" outlineLevel="1" x14ac:dyDescent="0.25">
      <c r="A482" s="32"/>
      <c r="B482" s="33"/>
      <c r="C482" s="46"/>
      <c r="E482" s="20"/>
      <c r="F482" s="20"/>
      <c r="G482" s="20"/>
      <c r="H482" s="20"/>
      <c r="I482" s="20"/>
      <c r="K482" s="20"/>
    </row>
    <row r="483" spans="1:11" outlineLevel="1" x14ac:dyDescent="0.25">
      <c r="A483" s="32"/>
      <c r="B483" s="33"/>
      <c r="C483" s="46"/>
      <c r="E483" s="20"/>
      <c r="F483" s="20"/>
      <c r="G483" s="20"/>
      <c r="H483" s="20"/>
      <c r="I483" s="20"/>
      <c r="K483" s="20"/>
    </row>
    <row r="484" spans="1:11" outlineLevel="1" x14ac:dyDescent="0.25">
      <c r="A484" s="32"/>
      <c r="B484" s="33"/>
      <c r="C484" s="46"/>
      <c r="E484" s="20"/>
      <c r="F484" s="20"/>
      <c r="G484" s="20"/>
      <c r="H484" s="20"/>
      <c r="I484" s="20"/>
      <c r="K484" s="20"/>
    </row>
    <row r="485" spans="1:11" outlineLevel="1" x14ac:dyDescent="0.25">
      <c r="A485" s="32"/>
      <c r="B485" s="33"/>
      <c r="C485" s="46"/>
      <c r="E485" s="20"/>
      <c r="F485" s="20"/>
      <c r="G485" s="20"/>
      <c r="H485" s="20"/>
      <c r="I485" s="20"/>
      <c r="K485" s="20"/>
    </row>
    <row r="486" spans="1:11" outlineLevel="1" x14ac:dyDescent="0.25">
      <c r="A486" s="32"/>
      <c r="B486" s="33"/>
      <c r="C486" s="46"/>
      <c r="E486" s="20"/>
      <c r="F486" s="20"/>
      <c r="G486" s="20"/>
      <c r="H486" s="20"/>
      <c r="I486" s="20"/>
      <c r="K486" s="20"/>
    </row>
    <row r="487" spans="1:11" outlineLevel="1" x14ac:dyDescent="0.25">
      <c r="A487" s="32"/>
      <c r="B487" s="33"/>
      <c r="C487" s="46"/>
      <c r="E487" s="20"/>
      <c r="F487" s="20"/>
      <c r="G487" s="20"/>
      <c r="H487" s="20"/>
      <c r="I487" s="20"/>
      <c r="K487" s="20"/>
    </row>
    <row r="488" spans="1:11" outlineLevel="1" x14ac:dyDescent="0.25">
      <c r="A488" s="32"/>
      <c r="B488" s="33"/>
      <c r="C488" s="46"/>
      <c r="E488" s="20"/>
      <c r="F488" s="20"/>
      <c r="G488" s="20"/>
      <c r="H488" s="20"/>
      <c r="I488" s="20"/>
      <c r="K488" s="20"/>
    </row>
    <row r="489" spans="1:11" outlineLevel="1" x14ac:dyDescent="0.25">
      <c r="A489" s="32"/>
      <c r="B489" s="33"/>
      <c r="C489" s="46"/>
      <c r="E489" s="20"/>
      <c r="F489" s="20"/>
      <c r="G489" s="20"/>
      <c r="H489" s="20"/>
      <c r="I489" s="20"/>
      <c r="K489" s="20"/>
    </row>
    <row r="490" spans="1:11" outlineLevel="1" x14ac:dyDescent="0.25">
      <c r="A490" s="32"/>
      <c r="B490" s="33"/>
      <c r="C490" s="46"/>
      <c r="E490" s="20"/>
      <c r="F490" s="20"/>
      <c r="G490" s="20"/>
      <c r="H490" s="20"/>
      <c r="I490" s="20"/>
      <c r="K490" s="20"/>
    </row>
    <row r="491" spans="1:11" outlineLevel="1" x14ac:dyDescent="0.25">
      <c r="A491" s="32"/>
      <c r="B491" s="33"/>
      <c r="C491" s="46"/>
      <c r="E491" s="20"/>
      <c r="F491" s="20"/>
      <c r="G491" s="20"/>
      <c r="H491" s="20"/>
      <c r="I491" s="20"/>
      <c r="K491" s="20"/>
    </row>
    <row r="492" spans="1:11" outlineLevel="1" x14ac:dyDescent="0.25">
      <c r="A492" s="32"/>
      <c r="B492" s="33"/>
      <c r="C492" s="46"/>
      <c r="E492" s="20"/>
      <c r="F492" s="20"/>
      <c r="G492" s="20"/>
      <c r="H492" s="20"/>
      <c r="I492" s="20"/>
      <c r="K492" s="20"/>
    </row>
    <row r="493" spans="1:11" outlineLevel="1" x14ac:dyDescent="0.25">
      <c r="A493" s="32"/>
      <c r="B493" s="33"/>
      <c r="C493" s="46"/>
      <c r="E493" s="20"/>
      <c r="F493" s="20"/>
      <c r="G493" s="20"/>
      <c r="H493" s="20"/>
      <c r="I493" s="20"/>
      <c r="K493" s="20"/>
    </row>
    <row r="494" spans="1:11" outlineLevel="1" x14ac:dyDescent="0.25">
      <c r="A494" s="32"/>
      <c r="B494" s="33"/>
      <c r="C494" s="46"/>
      <c r="E494" s="20"/>
      <c r="F494" s="20"/>
      <c r="G494" s="20"/>
      <c r="H494" s="20"/>
      <c r="I494" s="20"/>
      <c r="K494" s="20"/>
    </row>
    <row r="495" spans="1:11" outlineLevel="1" x14ac:dyDescent="0.25">
      <c r="A495" s="32"/>
      <c r="B495" s="33"/>
      <c r="C495" s="46"/>
      <c r="E495" s="20"/>
      <c r="F495" s="20"/>
      <c r="G495" s="20"/>
      <c r="H495" s="20"/>
      <c r="I495" s="20"/>
      <c r="K495" s="20"/>
    </row>
    <row r="496" spans="1:11" outlineLevel="1" x14ac:dyDescent="0.25">
      <c r="A496" s="32"/>
      <c r="B496" s="33"/>
      <c r="C496" s="46"/>
      <c r="E496" s="20"/>
      <c r="F496" s="20"/>
      <c r="G496" s="20"/>
      <c r="H496" s="20"/>
      <c r="I496" s="20"/>
      <c r="K496" s="20"/>
    </row>
    <row r="497" spans="1:11" outlineLevel="1" x14ac:dyDescent="0.25">
      <c r="A497" s="32"/>
      <c r="B497" s="33"/>
      <c r="C497" s="46"/>
      <c r="E497" s="20"/>
      <c r="F497" s="20"/>
      <c r="G497" s="20"/>
      <c r="H497" s="20"/>
      <c r="I497" s="20"/>
      <c r="K497" s="20"/>
    </row>
    <row r="498" spans="1:11" outlineLevel="1" x14ac:dyDescent="0.25">
      <c r="A498" s="32"/>
      <c r="B498" s="33"/>
      <c r="C498" s="46"/>
      <c r="E498" s="20"/>
      <c r="F498" s="20"/>
      <c r="G498" s="20"/>
      <c r="H498" s="20"/>
      <c r="I498" s="20"/>
      <c r="K498" s="20"/>
    </row>
    <row r="499" spans="1:11" outlineLevel="1" x14ac:dyDescent="0.25">
      <c r="A499" s="32"/>
      <c r="B499" s="33"/>
      <c r="C499" s="46"/>
      <c r="E499" s="20"/>
      <c r="F499" s="20"/>
      <c r="G499" s="20"/>
      <c r="H499" s="20"/>
      <c r="I499" s="20"/>
      <c r="K499" s="20"/>
    </row>
    <row r="500" spans="1:11" outlineLevel="1" x14ac:dyDescent="0.25">
      <c r="A500" s="32"/>
      <c r="B500" s="33"/>
      <c r="C500" s="46"/>
      <c r="E500" s="20"/>
      <c r="F500" s="20"/>
      <c r="G500" s="20"/>
      <c r="H500" s="20"/>
      <c r="I500" s="20"/>
      <c r="K500" s="20"/>
    </row>
    <row r="501" spans="1:11" outlineLevel="1" x14ac:dyDescent="0.25">
      <c r="A501" s="32"/>
      <c r="B501" s="33"/>
      <c r="C501" s="46"/>
      <c r="E501" s="20"/>
      <c r="F501" s="20"/>
      <c r="G501" s="20"/>
      <c r="H501" s="20"/>
      <c r="I501" s="20"/>
      <c r="K501" s="20"/>
    </row>
    <row r="502" spans="1:11" outlineLevel="1" x14ac:dyDescent="0.25">
      <c r="A502" s="32"/>
      <c r="B502" s="33"/>
      <c r="C502" s="46"/>
      <c r="E502" s="20"/>
      <c r="F502" s="20"/>
      <c r="G502" s="20"/>
      <c r="H502" s="20"/>
      <c r="I502" s="20"/>
      <c r="K502" s="20"/>
    </row>
    <row r="503" spans="1:11" outlineLevel="1" x14ac:dyDescent="0.25">
      <c r="A503" s="32"/>
      <c r="B503" s="33"/>
      <c r="C503" s="46"/>
      <c r="E503" s="20"/>
      <c r="F503" s="20"/>
      <c r="G503" s="20"/>
      <c r="H503" s="20"/>
      <c r="I503" s="20"/>
      <c r="K503" s="20"/>
    </row>
    <row r="504" spans="1:11" outlineLevel="1" x14ac:dyDescent="0.25">
      <c r="A504" s="32"/>
      <c r="B504" s="33"/>
      <c r="C504" s="46"/>
      <c r="E504" s="20"/>
      <c r="F504" s="20"/>
      <c r="G504" s="20"/>
      <c r="H504" s="20"/>
      <c r="I504" s="20"/>
      <c r="K504" s="20"/>
    </row>
    <row r="505" spans="1:11" outlineLevel="1" x14ac:dyDescent="0.25">
      <c r="A505" s="32"/>
      <c r="B505" s="33"/>
      <c r="C505" s="46"/>
      <c r="E505" s="20"/>
      <c r="F505" s="20"/>
      <c r="G505" s="20"/>
      <c r="H505" s="20"/>
      <c r="I505" s="20"/>
      <c r="K505" s="20"/>
    </row>
    <row r="506" spans="1:11" outlineLevel="1" x14ac:dyDescent="0.25">
      <c r="A506" s="32"/>
      <c r="B506" s="33"/>
      <c r="C506" s="46"/>
      <c r="E506" s="20"/>
      <c r="F506" s="20"/>
      <c r="G506" s="20"/>
      <c r="H506" s="20"/>
      <c r="I506" s="20"/>
      <c r="K506" s="20"/>
    </row>
    <row r="507" spans="1:11" outlineLevel="1" x14ac:dyDescent="0.25">
      <c r="A507" s="32"/>
      <c r="B507" s="33"/>
      <c r="C507" s="46"/>
      <c r="E507" s="20"/>
      <c r="F507" s="20"/>
      <c r="G507" s="20"/>
      <c r="H507" s="20"/>
      <c r="I507" s="20"/>
      <c r="K507" s="20"/>
    </row>
    <row r="508" spans="1:11" outlineLevel="1" x14ac:dyDescent="0.25">
      <c r="A508" s="32"/>
      <c r="B508" s="33"/>
      <c r="C508" s="46"/>
      <c r="E508" s="20"/>
      <c r="F508" s="20"/>
      <c r="G508" s="20"/>
      <c r="H508" s="20"/>
      <c r="I508" s="20"/>
      <c r="K508" s="20"/>
    </row>
    <row r="509" spans="1:11" outlineLevel="1" x14ac:dyDescent="0.25">
      <c r="A509" s="32"/>
      <c r="B509" s="33"/>
      <c r="C509" s="46"/>
      <c r="E509" s="20"/>
      <c r="F509" s="20"/>
      <c r="G509" s="20"/>
      <c r="H509" s="20"/>
      <c r="I509" s="20"/>
      <c r="K509" s="20"/>
    </row>
    <row r="510" spans="1:11" outlineLevel="1" x14ac:dyDescent="0.25">
      <c r="A510" s="32"/>
      <c r="B510" s="33"/>
      <c r="C510" s="46"/>
      <c r="E510" s="20"/>
      <c r="F510" s="20"/>
      <c r="G510" s="20"/>
      <c r="H510" s="20"/>
      <c r="I510" s="20"/>
      <c r="K510" s="20"/>
    </row>
    <row r="511" spans="1:11" outlineLevel="1" x14ac:dyDescent="0.25">
      <c r="A511" s="32"/>
      <c r="B511" s="33"/>
      <c r="C511" s="46"/>
      <c r="E511" s="20"/>
      <c r="F511" s="20"/>
      <c r="G511" s="20"/>
      <c r="H511" s="20"/>
      <c r="I511" s="20"/>
      <c r="K511" s="20"/>
    </row>
    <row r="512" spans="1:11" outlineLevel="1" x14ac:dyDescent="0.25">
      <c r="A512" s="32"/>
      <c r="B512" s="33"/>
      <c r="C512" s="46"/>
      <c r="E512" s="20"/>
      <c r="F512" s="20"/>
      <c r="G512" s="20"/>
      <c r="H512" s="20"/>
      <c r="I512" s="20"/>
      <c r="K512" s="20"/>
    </row>
    <row r="513" spans="1:11" outlineLevel="1" x14ac:dyDescent="0.25">
      <c r="A513" s="32"/>
      <c r="B513" s="33"/>
      <c r="C513" s="46"/>
      <c r="E513" s="20"/>
      <c r="F513" s="20"/>
      <c r="G513" s="20"/>
      <c r="H513" s="20"/>
      <c r="I513" s="20"/>
      <c r="K513" s="20"/>
    </row>
    <row r="514" spans="1:11" outlineLevel="1" x14ac:dyDescent="0.25">
      <c r="A514" s="32"/>
      <c r="B514" s="33"/>
      <c r="C514" s="46"/>
      <c r="E514" s="20"/>
      <c r="F514" s="20"/>
      <c r="G514" s="20"/>
      <c r="H514" s="20"/>
      <c r="I514" s="20"/>
      <c r="K514" s="20"/>
    </row>
    <row r="515" spans="1:11" outlineLevel="1" x14ac:dyDescent="0.25">
      <c r="A515" s="32"/>
      <c r="B515" s="33"/>
      <c r="C515" s="46"/>
      <c r="E515" s="20"/>
      <c r="F515" s="20"/>
      <c r="G515" s="20"/>
      <c r="H515" s="20"/>
      <c r="I515" s="20"/>
      <c r="K515" s="20"/>
    </row>
    <row r="516" spans="1:11" outlineLevel="1" x14ac:dyDescent="0.25">
      <c r="A516" s="32"/>
      <c r="B516" s="33"/>
      <c r="C516" s="46"/>
      <c r="E516" s="20"/>
      <c r="F516" s="20"/>
      <c r="G516" s="20"/>
      <c r="H516" s="20"/>
      <c r="I516" s="20"/>
      <c r="K516" s="20"/>
    </row>
    <row r="517" spans="1:11" outlineLevel="1" x14ac:dyDescent="0.25">
      <c r="A517" s="32"/>
      <c r="B517" s="33"/>
      <c r="C517" s="46"/>
      <c r="E517" s="20"/>
      <c r="F517" s="20"/>
      <c r="G517" s="20"/>
      <c r="H517" s="20"/>
      <c r="I517" s="20"/>
      <c r="K517" s="20"/>
    </row>
    <row r="518" spans="1:11" outlineLevel="1" x14ac:dyDescent="0.25">
      <c r="A518" s="32"/>
      <c r="B518" s="33"/>
      <c r="C518" s="46"/>
      <c r="E518" s="20"/>
      <c r="F518" s="20"/>
      <c r="G518" s="20"/>
      <c r="H518" s="20"/>
      <c r="I518" s="20"/>
      <c r="K518" s="20"/>
    </row>
    <row r="519" spans="1:11" outlineLevel="1" x14ac:dyDescent="0.25">
      <c r="A519" s="32"/>
      <c r="B519" s="33"/>
      <c r="C519" s="46"/>
      <c r="E519" s="20"/>
      <c r="F519" s="20"/>
      <c r="G519" s="20"/>
      <c r="H519" s="20"/>
      <c r="I519" s="20"/>
      <c r="K519" s="20"/>
    </row>
    <row r="520" spans="1:11" outlineLevel="1" x14ac:dyDescent="0.25">
      <c r="A520" s="32"/>
      <c r="B520" s="33"/>
      <c r="C520" s="46"/>
      <c r="E520" s="20"/>
      <c r="F520" s="20"/>
      <c r="G520" s="20"/>
      <c r="H520" s="20"/>
      <c r="I520" s="20"/>
      <c r="K520" s="20"/>
    </row>
    <row r="521" spans="1:11" outlineLevel="1" x14ac:dyDescent="0.25">
      <c r="A521" s="32"/>
      <c r="B521" s="33"/>
      <c r="C521" s="46"/>
      <c r="E521" s="20"/>
      <c r="F521" s="20"/>
      <c r="G521" s="20"/>
      <c r="H521" s="20"/>
      <c r="I521" s="20"/>
      <c r="K521" s="20"/>
    </row>
    <row r="522" spans="1:11" outlineLevel="1" x14ac:dyDescent="0.25">
      <c r="A522" s="32"/>
      <c r="B522" s="33"/>
      <c r="C522" s="46"/>
      <c r="E522" s="20"/>
      <c r="F522" s="20"/>
      <c r="G522" s="20"/>
      <c r="H522" s="20"/>
      <c r="I522" s="20"/>
      <c r="K522" s="20"/>
    </row>
    <row r="523" spans="1:11" outlineLevel="1" x14ac:dyDescent="0.25">
      <c r="A523" s="32"/>
      <c r="B523" s="33"/>
      <c r="C523" s="46"/>
      <c r="E523" s="20"/>
      <c r="F523" s="20"/>
      <c r="G523" s="20"/>
      <c r="H523" s="20"/>
      <c r="I523" s="20"/>
      <c r="K523" s="20"/>
    </row>
    <row r="524" spans="1:11" outlineLevel="1" x14ac:dyDescent="0.25">
      <c r="A524" s="32"/>
      <c r="B524" s="33"/>
      <c r="C524" s="46"/>
      <c r="E524" s="20"/>
      <c r="F524" s="20"/>
      <c r="G524" s="20"/>
      <c r="H524" s="20"/>
      <c r="I524" s="20"/>
      <c r="K524" s="20"/>
    </row>
    <row r="525" spans="1:11" outlineLevel="1" x14ac:dyDescent="0.25">
      <c r="A525" s="32"/>
      <c r="B525" s="33"/>
      <c r="C525" s="46"/>
      <c r="E525" s="20"/>
      <c r="F525" s="20"/>
      <c r="G525" s="20"/>
      <c r="H525" s="20"/>
      <c r="I525" s="20"/>
      <c r="K525" s="20"/>
    </row>
    <row r="526" spans="1:11" outlineLevel="1" x14ac:dyDescent="0.25">
      <c r="A526" s="32"/>
      <c r="B526" s="33"/>
      <c r="C526" s="46"/>
      <c r="E526" s="20"/>
      <c r="F526" s="20"/>
      <c r="G526" s="20"/>
      <c r="H526" s="20"/>
      <c r="I526" s="20"/>
      <c r="K526" s="20"/>
    </row>
    <row r="527" spans="1:11" outlineLevel="1" x14ac:dyDescent="0.25">
      <c r="A527" s="32"/>
      <c r="B527" s="33"/>
      <c r="C527" s="46"/>
      <c r="E527" s="20"/>
      <c r="F527" s="20"/>
      <c r="G527" s="20"/>
      <c r="H527" s="20"/>
      <c r="I527" s="20"/>
      <c r="K527" s="20"/>
    </row>
    <row r="528" spans="1:11" outlineLevel="1" x14ac:dyDescent="0.25">
      <c r="A528" s="32"/>
      <c r="B528" s="33"/>
      <c r="C528" s="46"/>
      <c r="E528" s="20"/>
      <c r="F528" s="20"/>
      <c r="G528" s="20"/>
      <c r="H528" s="20"/>
      <c r="I528" s="20"/>
      <c r="K528" s="20"/>
    </row>
    <row r="529" spans="1:11" outlineLevel="1" x14ac:dyDescent="0.25">
      <c r="A529" s="32"/>
      <c r="B529" s="33"/>
      <c r="C529" s="46"/>
      <c r="E529" s="20"/>
      <c r="F529" s="20"/>
      <c r="G529" s="20"/>
      <c r="H529" s="20"/>
      <c r="I529" s="20"/>
      <c r="K529" s="20"/>
    </row>
    <row r="530" spans="1:11" outlineLevel="1" x14ac:dyDescent="0.25">
      <c r="A530" s="32"/>
      <c r="B530" s="33"/>
      <c r="C530" s="46"/>
      <c r="E530" s="20"/>
      <c r="F530" s="20"/>
      <c r="G530" s="20"/>
      <c r="H530" s="20"/>
      <c r="I530" s="20"/>
      <c r="K530" s="20"/>
    </row>
    <row r="531" spans="1:11" outlineLevel="1" x14ac:dyDescent="0.25">
      <c r="A531" s="32"/>
      <c r="B531" s="33"/>
      <c r="C531" s="46"/>
      <c r="E531" s="20"/>
      <c r="F531" s="20"/>
      <c r="G531" s="20"/>
      <c r="H531" s="20"/>
      <c r="I531" s="20"/>
      <c r="K531" s="20"/>
    </row>
    <row r="532" spans="1:11" outlineLevel="1" x14ac:dyDescent="0.25">
      <c r="A532" s="32"/>
      <c r="B532" s="33"/>
      <c r="C532" s="46"/>
      <c r="E532" s="20"/>
      <c r="F532" s="20"/>
      <c r="G532" s="20"/>
      <c r="H532" s="20"/>
      <c r="I532" s="20"/>
      <c r="K532" s="20"/>
    </row>
    <row r="533" spans="1:11" outlineLevel="1" x14ac:dyDescent="0.25">
      <c r="A533" s="32"/>
      <c r="B533" s="33"/>
      <c r="C533" s="46"/>
      <c r="E533" s="20"/>
      <c r="F533" s="20"/>
      <c r="G533" s="20"/>
      <c r="H533" s="20"/>
      <c r="I533" s="20"/>
      <c r="K533" s="20"/>
    </row>
    <row r="534" spans="1:11" outlineLevel="1" x14ac:dyDescent="0.25">
      <c r="A534" s="32"/>
      <c r="B534" s="33"/>
      <c r="C534" s="46"/>
      <c r="E534" s="20"/>
      <c r="F534" s="20"/>
      <c r="G534" s="20"/>
      <c r="H534" s="20"/>
      <c r="I534" s="20"/>
      <c r="K534" s="20"/>
    </row>
    <row r="535" spans="1:11" outlineLevel="1" x14ac:dyDescent="0.25">
      <c r="A535" s="32"/>
      <c r="B535" s="33"/>
      <c r="C535" s="46"/>
      <c r="E535" s="20"/>
      <c r="F535" s="20"/>
      <c r="G535" s="20"/>
      <c r="H535" s="20"/>
      <c r="I535" s="20"/>
      <c r="K535" s="20"/>
    </row>
    <row r="536" spans="1:11" outlineLevel="1" x14ac:dyDescent="0.25">
      <c r="A536" s="32"/>
      <c r="B536" s="33"/>
      <c r="C536" s="46"/>
      <c r="E536" s="20"/>
      <c r="F536" s="20"/>
      <c r="G536" s="20"/>
      <c r="H536" s="20"/>
      <c r="I536" s="20"/>
      <c r="K536" s="20"/>
    </row>
    <row r="537" spans="1:11" outlineLevel="1" x14ac:dyDescent="0.25">
      <c r="A537" s="32"/>
      <c r="B537" s="33"/>
      <c r="C537" s="46"/>
      <c r="E537" s="20"/>
      <c r="F537" s="20"/>
      <c r="G537" s="20"/>
      <c r="H537" s="20"/>
      <c r="I537" s="20"/>
      <c r="K537" s="20"/>
    </row>
    <row r="538" spans="1:11" outlineLevel="1" x14ac:dyDescent="0.25">
      <c r="A538" s="32"/>
      <c r="B538" s="33"/>
      <c r="C538" s="46"/>
      <c r="E538" s="20"/>
      <c r="F538" s="20"/>
      <c r="G538" s="20"/>
      <c r="H538" s="20"/>
      <c r="I538" s="20"/>
      <c r="K538" s="20"/>
    </row>
    <row r="539" spans="1:11" outlineLevel="1" x14ac:dyDescent="0.25">
      <c r="A539" s="32"/>
      <c r="B539" s="33"/>
      <c r="C539" s="46"/>
      <c r="E539" s="20"/>
      <c r="F539" s="20"/>
      <c r="G539" s="20"/>
      <c r="H539" s="20"/>
      <c r="I539" s="20"/>
      <c r="K539" s="20"/>
    </row>
    <row r="540" spans="1:11" outlineLevel="1" x14ac:dyDescent="0.25">
      <c r="A540" s="32"/>
      <c r="B540" s="33"/>
      <c r="C540" s="46"/>
      <c r="E540" s="20"/>
      <c r="F540" s="20"/>
      <c r="G540" s="20"/>
      <c r="H540" s="20"/>
      <c r="I540" s="20"/>
      <c r="K540" s="20"/>
    </row>
    <row r="541" spans="1:11" outlineLevel="1" x14ac:dyDescent="0.25">
      <c r="A541" s="32"/>
      <c r="B541" s="33"/>
      <c r="C541" s="46"/>
      <c r="E541" s="20"/>
      <c r="F541" s="20"/>
      <c r="G541" s="20"/>
      <c r="H541" s="20"/>
      <c r="I541" s="20"/>
      <c r="K541" s="20"/>
    </row>
    <row r="542" spans="1:11" outlineLevel="1" x14ac:dyDescent="0.25">
      <c r="A542" s="32"/>
      <c r="B542" s="33"/>
      <c r="C542" s="46"/>
      <c r="E542" s="20"/>
      <c r="F542" s="20"/>
      <c r="G542" s="20"/>
      <c r="H542" s="20"/>
      <c r="I542" s="20"/>
      <c r="K542" s="20"/>
    </row>
    <row r="543" spans="1:11" outlineLevel="1" x14ac:dyDescent="0.25">
      <c r="A543" s="32"/>
      <c r="B543" s="33"/>
      <c r="C543" s="46"/>
      <c r="E543" s="20"/>
      <c r="F543" s="20"/>
      <c r="G543" s="20"/>
      <c r="H543" s="20"/>
      <c r="I543" s="20"/>
      <c r="K543" s="20"/>
    </row>
    <row r="544" spans="1:11" outlineLevel="1" x14ac:dyDescent="0.25">
      <c r="A544" s="32"/>
      <c r="B544" s="33"/>
      <c r="C544" s="46"/>
      <c r="E544" s="20"/>
      <c r="F544" s="20"/>
      <c r="G544" s="20"/>
      <c r="H544" s="20"/>
      <c r="I544" s="20"/>
      <c r="K544" s="20"/>
    </row>
    <row r="545" spans="1:11" outlineLevel="1" x14ac:dyDescent="0.25">
      <c r="A545" s="32"/>
      <c r="B545" s="33"/>
      <c r="C545" s="46"/>
      <c r="E545" s="20"/>
      <c r="F545" s="20"/>
      <c r="G545" s="20"/>
      <c r="H545" s="20"/>
      <c r="I545" s="20"/>
      <c r="K545" s="20"/>
    </row>
    <row r="546" spans="1:11" outlineLevel="1" x14ac:dyDescent="0.25">
      <c r="A546" s="32"/>
      <c r="B546" s="33"/>
      <c r="C546" s="46"/>
      <c r="E546" s="20"/>
      <c r="F546" s="20"/>
      <c r="G546" s="20"/>
      <c r="H546" s="20"/>
      <c r="I546" s="20"/>
      <c r="K546" s="20"/>
    </row>
    <row r="547" spans="1:11" outlineLevel="1" x14ac:dyDescent="0.25">
      <c r="A547" s="32"/>
      <c r="B547" s="33"/>
      <c r="C547" s="46"/>
      <c r="E547" s="20"/>
      <c r="F547" s="20"/>
      <c r="G547" s="20"/>
      <c r="H547" s="20"/>
      <c r="I547" s="20"/>
      <c r="K547" s="20"/>
    </row>
    <row r="548" spans="1:11" outlineLevel="1" x14ac:dyDescent="0.25">
      <c r="A548" s="32"/>
      <c r="B548" s="33"/>
      <c r="C548" s="46"/>
      <c r="E548" s="20"/>
      <c r="F548" s="20"/>
      <c r="G548" s="20"/>
      <c r="H548" s="20"/>
      <c r="I548" s="20"/>
      <c r="K548" s="20"/>
    </row>
    <row r="549" spans="1:11" outlineLevel="1" x14ac:dyDescent="0.25">
      <c r="A549" s="32"/>
      <c r="B549" s="33"/>
      <c r="C549" s="46"/>
      <c r="E549" s="20"/>
      <c r="F549" s="20"/>
      <c r="G549" s="20"/>
      <c r="H549" s="20"/>
      <c r="I549" s="20"/>
      <c r="K549" s="20"/>
    </row>
    <row r="550" spans="1:11" outlineLevel="1" x14ac:dyDescent="0.25">
      <c r="A550" s="32"/>
      <c r="B550" s="33"/>
      <c r="C550" s="46"/>
      <c r="E550" s="20"/>
      <c r="F550" s="20"/>
      <c r="G550" s="20"/>
      <c r="H550" s="20"/>
      <c r="I550" s="20"/>
      <c r="K550" s="20"/>
    </row>
    <row r="551" spans="1:11" outlineLevel="1" x14ac:dyDescent="0.25">
      <c r="A551" s="32"/>
      <c r="B551" s="33"/>
      <c r="C551" s="46"/>
      <c r="E551" s="20"/>
      <c r="F551" s="20"/>
      <c r="G551" s="20"/>
      <c r="H551" s="20"/>
      <c r="I551" s="20"/>
      <c r="K551" s="20"/>
    </row>
    <row r="552" spans="1:11" outlineLevel="1" x14ac:dyDescent="0.25">
      <c r="A552" s="32"/>
      <c r="B552" s="33"/>
      <c r="C552" s="46"/>
      <c r="E552" s="20"/>
      <c r="F552" s="20"/>
      <c r="G552" s="20"/>
      <c r="H552" s="20"/>
      <c r="I552" s="20"/>
      <c r="K552" s="20"/>
    </row>
    <row r="553" spans="1:11" outlineLevel="1" x14ac:dyDescent="0.25">
      <c r="A553" s="32"/>
      <c r="B553" s="33"/>
      <c r="C553" s="46"/>
      <c r="E553" s="20"/>
      <c r="F553" s="20"/>
      <c r="G553" s="20"/>
      <c r="H553" s="20"/>
      <c r="I553" s="20"/>
      <c r="K553" s="20"/>
    </row>
    <row r="554" spans="1:11" outlineLevel="1" x14ac:dyDescent="0.25">
      <c r="A554" s="32"/>
      <c r="B554" s="33"/>
      <c r="C554" s="46"/>
      <c r="E554" s="20"/>
      <c r="F554" s="20"/>
      <c r="G554" s="20"/>
      <c r="H554" s="20"/>
      <c r="I554" s="20"/>
      <c r="K554" s="20"/>
    </row>
    <row r="555" spans="1:11" outlineLevel="1" x14ac:dyDescent="0.25">
      <c r="A555" s="32"/>
      <c r="B555" s="33"/>
      <c r="C555" s="46"/>
      <c r="E555" s="20"/>
      <c r="F555" s="20"/>
      <c r="G555" s="20"/>
      <c r="H555" s="20"/>
      <c r="I555" s="20"/>
      <c r="K555" s="20"/>
    </row>
    <row r="556" spans="1:11" outlineLevel="1" x14ac:dyDescent="0.25">
      <c r="A556" s="32"/>
      <c r="B556" s="33"/>
      <c r="C556" s="46"/>
      <c r="E556" s="20"/>
      <c r="F556" s="20"/>
      <c r="G556" s="20"/>
      <c r="H556" s="20"/>
      <c r="I556" s="20"/>
      <c r="K556" s="20"/>
    </row>
    <row r="557" spans="1:11" outlineLevel="1" x14ac:dyDescent="0.25">
      <c r="A557" s="32"/>
      <c r="B557" s="33"/>
      <c r="C557" s="46"/>
      <c r="E557" s="20"/>
      <c r="F557" s="20"/>
      <c r="G557" s="20"/>
      <c r="H557" s="20"/>
      <c r="I557" s="20"/>
      <c r="K557" s="20"/>
    </row>
    <row r="558" spans="1:11" outlineLevel="1" x14ac:dyDescent="0.25">
      <c r="A558" s="32"/>
      <c r="B558" s="33"/>
      <c r="C558" s="46"/>
      <c r="E558" s="20"/>
      <c r="F558" s="20"/>
      <c r="G558" s="20"/>
      <c r="H558" s="20"/>
      <c r="I558" s="20"/>
      <c r="K558" s="20"/>
    </row>
    <row r="559" spans="1:11" outlineLevel="1" x14ac:dyDescent="0.25">
      <c r="A559" s="32"/>
      <c r="B559" s="33"/>
      <c r="C559" s="46"/>
      <c r="E559" s="20"/>
      <c r="F559" s="20"/>
      <c r="G559" s="20"/>
      <c r="H559" s="20"/>
      <c r="I559" s="20"/>
      <c r="K559" s="20"/>
    </row>
    <row r="560" spans="1:11" outlineLevel="1" x14ac:dyDescent="0.25">
      <c r="A560" s="32"/>
      <c r="B560" s="33"/>
      <c r="C560" s="46"/>
      <c r="E560" s="20"/>
      <c r="F560" s="20"/>
      <c r="G560" s="20"/>
      <c r="H560" s="20"/>
      <c r="I560" s="20"/>
      <c r="K560" s="20"/>
    </row>
    <row r="561" spans="1:11" outlineLevel="1" x14ac:dyDescent="0.25">
      <c r="A561" s="32"/>
      <c r="B561" s="33"/>
      <c r="C561" s="46"/>
      <c r="E561" s="20"/>
      <c r="F561" s="20"/>
      <c r="G561" s="20"/>
      <c r="H561" s="20"/>
      <c r="I561" s="20"/>
      <c r="K561" s="20"/>
    </row>
    <row r="562" spans="1:11" outlineLevel="1" x14ac:dyDescent="0.25">
      <c r="A562" s="32"/>
      <c r="B562" s="33"/>
      <c r="C562" s="46"/>
      <c r="E562" s="20"/>
      <c r="F562" s="20"/>
      <c r="G562" s="20"/>
      <c r="H562" s="20"/>
      <c r="I562" s="20"/>
      <c r="K562" s="20"/>
    </row>
    <row r="563" spans="1:11" outlineLevel="1" x14ac:dyDescent="0.25">
      <c r="A563" s="32"/>
      <c r="B563" s="33"/>
      <c r="C563" s="46"/>
      <c r="E563" s="20"/>
      <c r="F563" s="20"/>
      <c r="G563" s="20"/>
      <c r="H563" s="20"/>
      <c r="I563" s="20"/>
      <c r="K563" s="20"/>
    </row>
    <row r="564" spans="1:11" outlineLevel="1" x14ac:dyDescent="0.25">
      <c r="A564" s="32"/>
      <c r="B564" s="33"/>
      <c r="C564" s="46"/>
      <c r="E564" s="20"/>
      <c r="F564" s="20"/>
      <c r="G564" s="20"/>
      <c r="H564" s="20"/>
      <c r="I564" s="20"/>
      <c r="K564" s="20"/>
    </row>
    <row r="565" spans="1:11" outlineLevel="1" x14ac:dyDescent="0.25">
      <c r="A565" s="32"/>
      <c r="B565" s="33"/>
      <c r="C565" s="46"/>
      <c r="E565" s="20"/>
      <c r="F565" s="20"/>
      <c r="G565" s="20"/>
      <c r="H565" s="20"/>
      <c r="I565" s="20"/>
      <c r="K565" s="20"/>
    </row>
    <row r="566" spans="1:11" outlineLevel="1" x14ac:dyDescent="0.25">
      <c r="A566" s="32"/>
      <c r="B566" s="33"/>
      <c r="C566" s="46"/>
      <c r="E566" s="20"/>
      <c r="F566" s="20"/>
      <c r="G566" s="20"/>
      <c r="H566" s="20"/>
      <c r="I566" s="20"/>
      <c r="K566" s="20"/>
    </row>
    <row r="567" spans="1:11" outlineLevel="1" x14ac:dyDescent="0.25">
      <c r="A567" s="32"/>
      <c r="B567" s="33"/>
      <c r="C567" s="46"/>
      <c r="E567" s="20"/>
      <c r="F567" s="20"/>
      <c r="G567" s="20"/>
      <c r="H567" s="20"/>
      <c r="I567" s="20"/>
      <c r="K567" s="20"/>
    </row>
    <row r="568" spans="1:11" outlineLevel="1" x14ac:dyDescent="0.25">
      <c r="A568" s="32"/>
      <c r="B568" s="33"/>
      <c r="C568" s="46"/>
      <c r="E568" s="20"/>
      <c r="F568" s="20"/>
      <c r="G568" s="20"/>
      <c r="H568" s="20"/>
      <c r="I568" s="20"/>
      <c r="K568" s="20"/>
    </row>
    <row r="569" spans="1:11" outlineLevel="1" x14ac:dyDescent="0.25">
      <c r="A569" s="32"/>
      <c r="B569" s="33"/>
      <c r="C569" s="46"/>
      <c r="E569" s="20"/>
      <c r="F569" s="20"/>
      <c r="G569" s="20"/>
      <c r="H569" s="20"/>
      <c r="I569" s="20"/>
      <c r="K569" s="20"/>
    </row>
    <row r="570" spans="1:11" outlineLevel="1" x14ac:dyDescent="0.25">
      <c r="A570" s="32"/>
      <c r="B570" s="33"/>
      <c r="C570" s="46"/>
      <c r="E570" s="20"/>
      <c r="F570" s="20"/>
      <c r="G570" s="20"/>
      <c r="H570" s="20"/>
      <c r="I570" s="20"/>
      <c r="K570" s="20"/>
    </row>
    <row r="571" spans="1:11" outlineLevel="1" x14ac:dyDescent="0.25">
      <c r="A571" s="32"/>
      <c r="B571" s="33"/>
      <c r="C571" s="46"/>
      <c r="E571" s="20"/>
      <c r="F571" s="20"/>
      <c r="G571" s="20"/>
      <c r="H571" s="20"/>
      <c r="I571" s="20"/>
      <c r="K571" s="20"/>
    </row>
    <row r="572" spans="1:11" outlineLevel="1" x14ac:dyDescent="0.25">
      <c r="A572" s="32"/>
      <c r="B572" s="33"/>
      <c r="C572" s="46"/>
      <c r="E572" s="20"/>
      <c r="F572" s="20"/>
      <c r="G572" s="20"/>
      <c r="H572" s="20"/>
      <c r="I572" s="20"/>
      <c r="K572" s="20"/>
    </row>
    <row r="573" spans="1:11" outlineLevel="1" x14ac:dyDescent="0.25">
      <c r="A573" s="32"/>
      <c r="B573" s="33"/>
      <c r="C573" s="46"/>
      <c r="E573" s="20"/>
      <c r="F573" s="20"/>
      <c r="G573" s="20"/>
      <c r="H573" s="20"/>
      <c r="I573" s="20"/>
      <c r="K573" s="20"/>
    </row>
    <row r="574" spans="1:11" outlineLevel="1" x14ac:dyDescent="0.25">
      <c r="A574" s="32"/>
      <c r="B574" s="33"/>
      <c r="C574" s="46"/>
      <c r="E574" s="20"/>
      <c r="F574" s="20"/>
      <c r="G574" s="20"/>
      <c r="H574" s="20"/>
      <c r="I574" s="20"/>
      <c r="K574" s="20"/>
    </row>
    <row r="575" spans="1:11" outlineLevel="1" x14ac:dyDescent="0.25">
      <c r="A575" s="32"/>
      <c r="B575" s="33"/>
      <c r="C575" s="46"/>
      <c r="E575" s="20"/>
      <c r="F575" s="20"/>
      <c r="G575" s="20"/>
      <c r="H575" s="20"/>
      <c r="I575" s="20"/>
      <c r="K575" s="20"/>
    </row>
    <row r="576" spans="1:11" outlineLevel="1" x14ac:dyDescent="0.25">
      <c r="A576" s="32"/>
      <c r="B576" s="33"/>
      <c r="C576" s="46"/>
      <c r="E576" s="20"/>
      <c r="F576" s="20"/>
      <c r="G576" s="20"/>
      <c r="H576" s="20"/>
      <c r="I576" s="20"/>
      <c r="K576" s="20"/>
    </row>
    <row r="577" spans="1:11" outlineLevel="1" x14ac:dyDescent="0.25">
      <c r="A577" s="32"/>
      <c r="B577" s="33"/>
      <c r="C577" s="46"/>
      <c r="E577" s="20"/>
      <c r="F577" s="20"/>
      <c r="G577" s="20"/>
      <c r="H577" s="20"/>
      <c r="I577" s="20"/>
      <c r="K577" s="20"/>
    </row>
    <row r="578" spans="1:11" outlineLevel="1" x14ac:dyDescent="0.25">
      <c r="A578" s="32"/>
      <c r="B578" s="33"/>
      <c r="C578" s="46"/>
      <c r="E578" s="20"/>
      <c r="F578" s="20"/>
      <c r="G578" s="20"/>
      <c r="H578" s="20"/>
      <c r="I578" s="20"/>
      <c r="K578" s="20"/>
    </row>
    <row r="579" spans="1:11" outlineLevel="1" x14ac:dyDescent="0.25">
      <c r="A579" s="32"/>
      <c r="B579" s="33"/>
      <c r="C579" s="46"/>
      <c r="E579" s="20"/>
      <c r="F579" s="20"/>
      <c r="G579" s="20"/>
      <c r="H579" s="20"/>
      <c r="I579" s="20"/>
      <c r="K579" s="20"/>
    </row>
    <row r="580" spans="1:11" outlineLevel="1" x14ac:dyDescent="0.25">
      <c r="A580" s="32"/>
      <c r="B580" s="33"/>
      <c r="C580" s="46"/>
      <c r="E580" s="20"/>
      <c r="F580" s="20"/>
      <c r="G580" s="20"/>
      <c r="H580" s="20"/>
      <c r="I580" s="20"/>
      <c r="K580" s="20"/>
    </row>
    <row r="581" spans="1:11" outlineLevel="1" x14ac:dyDescent="0.25">
      <c r="A581" s="32"/>
      <c r="B581" s="33"/>
      <c r="C581" s="46"/>
      <c r="E581" s="20"/>
      <c r="F581" s="20"/>
      <c r="G581" s="20"/>
      <c r="H581" s="20"/>
      <c r="I581" s="20"/>
      <c r="K581" s="20"/>
    </row>
    <row r="582" spans="1:11" outlineLevel="1" x14ac:dyDescent="0.25">
      <c r="A582" s="32"/>
      <c r="B582" s="33"/>
      <c r="C582" s="46"/>
      <c r="E582" s="20"/>
      <c r="F582" s="20"/>
      <c r="G582" s="20"/>
      <c r="H582" s="20"/>
      <c r="I582" s="20"/>
      <c r="K582" s="20"/>
    </row>
    <row r="583" spans="1:11" outlineLevel="1" x14ac:dyDescent="0.25">
      <c r="A583" s="32"/>
      <c r="B583" s="33"/>
      <c r="C583" s="46"/>
      <c r="E583" s="20"/>
      <c r="F583" s="20"/>
      <c r="G583" s="20"/>
      <c r="H583" s="20"/>
      <c r="I583" s="20"/>
      <c r="K583" s="20"/>
    </row>
    <row r="584" spans="1:11" outlineLevel="1" x14ac:dyDescent="0.25">
      <c r="A584" s="32"/>
      <c r="B584" s="33"/>
      <c r="C584" s="46"/>
      <c r="E584" s="20"/>
      <c r="F584" s="20"/>
      <c r="G584" s="20"/>
      <c r="H584" s="20"/>
      <c r="I584" s="20"/>
      <c r="K584" s="20"/>
    </row>
    <row r="585" spans="1:11" outlineLevel="1" x14ac:dyDescent="0.25">
      <c r="A585" s="32"/>
      <c r="B585" s="33"/>
      <c r="C585" s="46"/>
      <c r="E585" s="20"/>
      <c r="F585" s="20"/>
      <c r="G585" s="20"/>
      <c r="H585" s="20"/>
      <c r="I585" s="20"/>
      <c r="K585" s="20"/>
    </row>
    <row r="586" spans="1:11" outlineLevel="1" x14ac:dyDescent="0.25">
      <c r="A586" s="32"/>
      <c r="B586" s="33"/>
      <c r="C586" s="46"/>
      <c r="E586" s="20"/>
      <c r="F586" s="20"/>
      <c r="G586" s="20"/>
      <c r="H586" s="20"/>
      <c r="I586" s="20"/>
      <c r="K586" s="20"/>
    </row>
    <row r="587" spans="1:11" outlineLevel="1" x14ac:dyDescent="0.25">
      <c r="A587" s="32"/>
      <c r="B587" s="33"/>
      <c r="C587" s="46"/>
      <c r="E587" s="20"/>
      <c r="F587" s="20"/>
      <c r="G587" s="20"/>
      <c r="H587" s="20"/>
      <c r="I587" s="20"/>
      <c r="K587" s="20"/>
    </row>
    <row r="588" spans="1:11" outlineLevel="1" x14ac:dyDescent="0.25">
      <c r="A588" s="32"/>
      <c r="B588" s="33"/>
      <c r="C588" s="46"/>
      <c r="E588" s="20"/>
      <c r="F588" s="20"/>
      <c r="G588" s="20"/>
      <c r="H588" s="20"/>
      <c r="I588" s="20"/>
      <c r="K588" s="20"/>
    </row>
    <row r="589" spans="1:11" outlineLevel="1" x14ac:dyDescent="0.25">
      <c r="A589" s="32"/>
      <c r="B589" s="33"/>
      <c r="C589" s="46"/>
      <c r="E589" s="20"/>
      <c r="F589" s="20"/>
      <c r="G589" s="20"/>
      <c r="H589" s="20"/>
      <c r="I589" s="20"/>
      <c r="K589" s="20"/>
    </row>
    <row r="590" spans="1:11" outlineLevel="1" x14ac:dyDescent="0.25">
      <c r="A590" s="32"/>
      <c r="B590" s="33"/>
      <c r="C590" s="46"/>
      <c r="E590" s="20"/>
      <c r="F590" s="20"/>
      <c r="G590" s="20"/>
      <c r="H590" s="20"/>
      <c r="I590" s="20"/>
      <c r="K590" s="20"/>
    </row>
    <row r="591" spans="1:11" outlineLevel="1" x14ac:dyDescent="0.25">
      <c r="A591" s="32"/>
      <c r="B591" s="33"/>
      <c r="C591" s="46"/>
      <c r="E591" s="20"/>
      <c r="F591" s="20"/>
      <c r="G591" s="20"/>
      <c r="H591" s="20"/>
      <c r="I591" s="20"/>
      <c r="K591" s="20"/>
    </row>
    <row r="592" spans="1:11" outlineLevel="1" x14ac:dyDescent="0.25">
      <c r="A592" s="32"/>
      <c r="B592" s="33"/>
      <c r="C592" s="46"/>
      <c r="E592" s="20"/>
      <c r="F592" s="20"/>
      <c r="G592" s="20"/>
      <c r="H592" s="20"/>
      <c r="I592" s="20"/>
      <c r="K592" s="20"/>
    </row>
    <row r="593" spans="1:11" outlineLevel="1" x14ac:dyDescent="0.25">
      <c r="A593" s="32"/>
      <c r="B593" s="33"/>
      <c r="C593" s="46"/>
      <c r="E593" s="20"/>
      <c r="F593" s="20"/>
      <c r="G593" s="20"/>
      <c r="H593" s="20"/>
      <c r="I593" s="20"/>
      <c r="K593" s="20"/>
    </row>
    <row r="594" spans="1:11" outlineLevel="1" x14ac:dyDescent="0.25">
      <c r="A594" s="32"/>
      <c r="B594" s="33"/>
      <c r="C594" s="46"/>
      <c r="E594" s="20"/>
      <c r="F594" s="20"/>
      <c r="G594" s="20"/>
      <c r="H594" s="20"/>
      <c r="I594" s="20"/>
      <c r="K594" s="20"/>
    </row>
    <row r="595" spans="1:11" outlineLevel="1" x14ac:dyDescent="0.25">
      <c r="A595" s="32"/>
      <c r="B595" s="33"/>
      <c r="C595" s="46"/>
      <c r="E595" s="20"/>
      <c r="F595" s="20"/>
      <c r="G595" s="20"/>
      <c r="H595" s="20"/>
      <c r="I595" s="20"/>
      <c r="K595" s="20"/>
    </row>
    <row r="596" spans="1:11" outlineLevel="1" x14ac:dyDescent="0.25">
      <c r="A596" s="32"/>
      <c r="B596" s="33"/>
      <c r="C596" s="46"/>
      <c r="E596" s="20"/>
      <c r="F596" s="20"/>
      <c r="G596" s="20"/>
      <c r="H596" s="20"/>
      <c r="I596" s="20"/>
      <c r="K596" s="20"/>
    </row>
    <row r="597" spans="1:11" outlineLevel="1" x14ac:dyDescent="0.25">
      <c r="A597" s="32"/>
      <c r="B597" s="33"/>
      <c r="C597" s="46"/>
      <c r="E597" s="20"/>
      <c r="F597" s="20"/>
      <c r="G597" s="20"/>
      <c r="H597" s="20"/>
      <c r="I597" s="20"/>
      <c r="K597" s="20"/>
    </row>
    <row r="598" spans="1:11" outlineLevel="1" x14ac:dyDescent="0.25">
      <c r="A598" s="32"/>
      <c r="B598" s="33"/>
      <c r="C598" s="46"/>
      <c r="E598" s="20"/>
      <c r="F598" s="20"/>
      <c r="G598" s="20"/>
      <c r="H598" s="20"/>
      <c r="I598" s="20"/>
      <c r="K598" s="20"/>
    </row>
    <row r="599" spans="1:11" outlineLevel="1" x14ac:dyDescent="0.25">
      <c r="A599" s="32"/>
      <c r="B599" s="33"/>
      <c r="C599" s="46"/>
      <c r="E599" s="20"/>
      <c r="F599" s="20"/>
      <c r="G599" s="20"/>
      <c r="H599" s="20"/>
      <c r="I599" s="20"/>
      <c r="K599" s="20"/>
    </row>
    <row r="600" spans="1:11" outlineLevel="1" x14ac:dyDescent="0.25">
      <c r="A600" s="32"/>
      <c r="B600" s="33"/>
      <c r="C600" s="46"/>
      <c r="E600" s="20"/>
      <c r="F600" s="20"/>
      <c r="G600" s="20"/>
      <c r="H600" s="20"/>
      <c r="I600" s="20"/>
      <c r="K600" s="20"/>
    </row>
    <row r="601" spans="1:11" outlineLevel="1" x14ac:dyDescent="0.25">
      <c r="A601" s="32"/>
      <c r="B601" s="33"/>
      <c r="C601" s="46"/>
      <c r="E601" s="20"/>
      <c r="F601" s="20"/>
      <c r="G601" s="20"/>
      <c r="H601" s="20"/>
      <c r="I601" s="20"/>
      <c r="K601" s="20"/>
    </row>
    <row r="602" spans="1:11" outlineLevel="1" x14ac:dyDescent="0.25">
      <c r="A602" s="32"/>
      <c r="B602" s="33"/>
      <c r="C602" s="46"/>
      <c r="E602" s="20"/>
      <c r="F602" s="20"/>
      <c r="G602" s="20"/>
      <c r="H602" s="20"/>
      <c r="I602" s="20"/>
      <c r="K602" s="20"/>
    </row>
    <row r="603" spans="1:11" outlineLevel="1" x14ac:dyDescent="0.25">
      <c r="A603" s="32"/>
      <c r="B603" s="33"/>
      <c r="C603" s="46"/>
      <c r="E603" s="20"/>
      <c r="F603" s="20"/>
      <c r="G603" s="20"/>
      <c r="H603" s="20"/>
      <c r="I603" s="20"/>
      <c r="K603" s="20"/>
    </row>
    <row r="604" spans="1:11" outlineLevel="1" x14ac:dyDescent="0.25">
      <c r="A604" s="32"/>
      <c r="B604" s="33"/>
      <c r="C604" s="46"/>
      <c r="E604" s="20"/>
      <c r="F604" s="20"/>
      <c r="G604" s="20"/>
      <c r="H604" s="20"/>
      <c r="I604" s="20"/>
      <c r="K604" s="20"/>
    </row>
    <row r="605" spans="1:11" outlineLevel="1" x14ac:dyDescent="0.25">
      <c r="A605" s="32"/>
      <c r="B605" s="33"/>
      <c r="C605" s="46"/>
      <c r="E605" s="20"/>
      <c r="F605" s="20"/>
      <c r="G605" s="20"/>
      <c r="H605" s="20"/>
      <c r="I605" s="20"/>
      <c r="K605" s="20"/>
    </row>
    <row r="606" spans="1:11" outlineLevel="1" x14ac:dyDescent="0.25">
      <c r="A606" s="32"/>
      <c r="B606" s="33"/>
      <c r="C606" s="46"/>
      <c r="E606" s="20"/>
      <c r="F606" s="20"/>
      <c r="G606" s="20"/>
      <c r="H606" s="20"/>
      <c r="I606" s="20"/>
      <c r="K606" s="20"/>
    </row>
    <row r="607" spans="1:11" outlineLevel="1" x14ac:dyDescent="0.25">
      <c r="A607" s="32"/>
      <c r="B607" s="33"/>
      <c r="C607" s="46"/>
      <c r="E607" s="20"/>
      <c r="F607" s="20"/>
      <c r="G607" s="20"/>
      <c r="H607" s="20"/>
      <c r="I607" s="20"/>
      <c r="K607" s="20"/>
    </row>
    <row r="608" spans="1:11" outlineLevel="1" x14ac:dyDescent="0.25">
      <c r="A608" s="32"/>
      <c r="B608" s="33"/>
      <c r="C608" s="46"/>
      <c r="E608" s="20"/>
      <c r="F608" s="20"/>
      <c r="G608" s="20"/>
      <c r="H608" s="20"/>
      <c r="I608" s="20"/>
      <c r="K608" s="20"/>
    </row>
    <row r="609" spans="1:11" outlineLevel="1" x14ac:dyDescent="0.25">
      <c r="A609" s="32"/>
      <c r="B609" s="33"/>
      <c r="C609" s="46"/>
      <c r="E609" s="20"/>
      <c r="F609" s="20"/>
      <c r="G609" s="20"/>
      <c r="H609" s="20"/>
      <c r="I609" s="20"/>
      <c r="K609" s="20"/>
    </row>
    <row r="610" spans="1:11" outlineLevel="1" x14ac:dyDescent="0.25">
      <c r="A610" s="32"/>
      <c r="B610" s="33"/>
      <c r="C610" s="46"/>
      <c r="E610" s="20"/>
      <c r="F610" s="20"/>
      <c r="G610" s="20"/>
      <c r="H610" s="20"/>
      <c r="I610" s="20"/>
      <c r="K610" s="20"/>
    </row>
    <row r="611" spans="1:11" outlineLevel="1" x14ac:dyDescent="0.25">
      <c r="A611" s="32"/>
      <c r="B611" s="33"/>
      <c r="C611" s="46"/>
      <c r="E611" s="20"/>
      <c r="F611" s="20"/>
      <c r="G611" s="20"/>
      <c r="H611" s="20"/>
      <c r="I611" s="20"/>
      <c r="K611" s="20"/>
    </row>
    <row r="612" spans="1:11" outlineLevel="1" x14ac:dyDescent="0.25">
      <c r="A612" s="32"/>
      <c r="B612" s="33"/>
      <c r="C612" s="46"/>
      <c r="E612" s="20"/>
      <c r="F612" s="20"/>
      <c r="G612" s="20"/>
      <c r="H612" s="20"/>
      <c r="I612" s="20"/>
      <c r="K612" s="20"/>
    </row>
    <row r="613" spans="1:11" outlineLevel="1" x14ac:dyDescent="0.25">
      <c r="A613" s="32"/>
      <c r="B613" s="33"/>
      <c r="C613" s="46"/>
      <c r="E613" s="20"/>
      <c r="F613" s="20"/>
      <c r="G613" s="20"/>
      <c r="H613" s="20"/>
      <c r="I613" s="20"/>
      <c r="K613" s="20"/>
    </row>
    <row r="614" spans="1:11" outlineLevel="1" x14ac:dyDescent="0.25">
      <c r="A614" s="32"/>
      <c r="B614" s="33"/>
      <c r="C614" s="46"/>
      <c r="E614" s="20"/>
      <c r="F614" s="20"/>
      <c r="G614" s="20"/>
      <c r="H614" s="20"/>
      <c r="I614" s="20"/>
      <c r="K614" s="20"/>
    </row>
    <row r="615" spans="1:11" outlineLevel="1" x14ac:dyDescent="0.25">
      <c r="A615" s="32"/>
      <c r="B615" s="33"/>
      <c r="C615" s="46"/>
      <c r="E615" s="20"/>
      <c r="F615" s="20"/>
      <c r="G615" s="20"/>
      <c r="H615" s="20"/>
      <c r="I615" s="20"/>
      <c r="K615" s="20"/>
    </row>
    <row r="616" spans="1:11" outlineLevel="1" x14ac:dyDescent="0.25">
      <c r="A616" s="32"/>
      <c r="B616" s="33"/>
      <c r="C616" s="46"/>
      <c r="E616" s="20"/>
      <c r="F616" s="20"/>
      <c r="G616" s="20"/>
      <c r="H616" s="20"/>
      <c r="I616" s="20"/>
      <c r="K616" s="20"/>
    </row>
    <row r="617" spans="1:11" outlineLevel="1" x14ac:dyDescent="0.25">
      <c r="A617" s="32"/>
      <c r="B617" s="33"/>
      <c r="C617" s="46"/>
      <c r="E617" s="20"/>
      <c r="F617" s="20"/>
      <c r="G617" s="20"/>
      <c r="H617" s="20"/>
      <c r="I617" s="20"/>
      <c r="K617" s="20"/>
    </row>
    <row r="618" spans="1:11" outlineLevel="1" x14ac:dyDescent="0.25">
      <c r="A618" s="32"/>
      <c r="B618" s="33"/>
      <c r="C618" s="46"/>
      <c r="E618" s="20"/>
      <c r="F618" s="20"/>
      <c r="G618" s="20"/>
      <c r="H618" s="20"/>
      <c r="I618" s="20"/>
      <c r="K618" s="20"/>
    </row>
    <row r="619" spans="1:11" outlineLevel="1" x14ac:dyDescent="0.25">
      <c r="A619" s="32"/>
      <c r="B619" s="33"/>
      <c r="C619" s="46"/>
      <c r="E619" s="20"/>
      <c r="F619" s="20"/>
      <c r="G619" s="20"/>
      <c r="H619" s="20"/>
      <c r="I619" s="20"/>
      <c r="K619" s="20"/>
    </row>
    <row r="620" spans="1:11" outlineLevel="1" x14ac:dyDescent="0.25">
      <c r="A620" s="32"/>
      <c r="B620" s="33"/>
      <c r="C620" s="46"/>
      <c r="E620" s="20"/>
      <c r="F620" s="20"/>
      <c r="G620" s="20"/>
      <c r="H620" s="20"/>
      <c r="I620" s="20"/>
      <c r="K620" s="20"/>
    </row>
    <row r="621" spans="1:11" outlineLevel="1" x14ac:dyDescent="0.25">
      <c r="A621" s="32"/>
      <c r="B621" s="33"/>
      <c r="C621" s="46"/>
      <c r="E621" s="20"/>
      <c r="F621" s="20"/>
      <c r="G621" s="20"/>
      <c r="H621" s="20"/>
      <c r="I621" s="20"/>
      <c r="K621" s="20"/>
    </row>
    <row r="622" spans="1:11" outlineLevel="1" x14ac:dyDescent="0.25">
      <c r="A622" s="32"/>
      <c r="B622" s="33"/>
      <c r="C622" s="46"/>
      <c r="E622" s="20"/>
      <c r="F622" s="20"/>
      <c r="G622" s="20"/>
      <c r="H622" s="20"/>
      <c r="I622" s="20"/>
      <c r="K622" s="20"/>
    </row>
    <row r="623" spans="1:11" outlineLevel="1" x14ac:dyDescent="0.25">
      <c r="A623" s="32"/>
      <c r="B623" s="33"/>
      <c r="C623" s="46"/>
      <c r="E623" s="20"/>
      <c r="F623" s="20"/>
      <c r="G623" s="20"/>
      <c r="H623" s="20"/>
      <c r="I623" s="20"/>
      <c r="K623" s="20"/>
    </row>
    <row r="624" spans="1:11" outlineLevel="1" x14ac:dyDescent="0.25">
      <c r="A624" s="32"/>
      <c r="B624" s="33"/>
      <c r="C624" s="46"/>
      <c r="E624" s="20"/>
      <c r="F624" s="20"/>
      <c r="G624" s="20"/>
      <c r="H624" s="20"/>
      <c r="I624" s="20"/>
      <c r="K624" s="20"/>
    </row>
    <row r="625" spans="1:11" outlineLevel="1" x14ac:dyDescent="0.25">
      <c r="A625" s="32"/>
      <c r="B625" s="33"/>
      <c r="C625" s="46"/>
      <c r="E625" s="20"/>
      <c r="F625" s="20"/>
      <c r="G625" s="20"/>
      <c r="H625" s="20"/>
      <c r="I625" s="20"/>
      <c r="K625" s="20"/>
    </row>
    <row r="626" spans="1:11" outlineLevel="1" x14ac:dyDescent="0.25">
      <c r="A626" s="32"/>
      <c r="B626" s="33"/>
      <c r="C626" s="46"/>
      <c r="E626" s="20"/>
      <c r="F626" s="20"/>
      <c r="G626" s="20"/>
      <c r="H626" s="20"/>
      <c r="I626" s="20"/>
      <c r="K626" s="20"/>
    </row>
    <row r="627" spans="1:11" outlineLevel="1" x14ac:dyDescent="0.25">
      <c r="A627" s="32"/>
      <c r="B627" s="33"/>
      <c r="C627" s="46"/>
      <c r="E627" s="20"/>
      <c r="F627" s="20"/>
      <c r="G627" s="20"/>
      <c r="H627" s="20"/>
      <c r="I627" s="20"/>
      <c r="K627" s="20"/>
    </row>
    <row r="628" spans="1:11" outlineLevel="1" x14ac:dyDescent="0.25">
      <c r="A628" s="32"/>
      <c r="B628" s="33"/>
      <c r="C628" s="46"/>
      <c r="E628" s="20"/>
      <c r="F628" s="20"/>
      <c r="G628" s="20"/>
      <c r="H628" s="20"/>
      <c r="I628" s="20"/>
      <c r="K628" s="20"/>
    </row>
    <row r="629" spans="1:11" outlineLevel="1" x14ac:dyDescent="0.25">
      <c r="A629" s="32"/>
      <c r="B629" s="33"/>
      <c r="C629" s="46"/>
      <c r="E629" s="20"/>
      <c r="F629" s="20"/>
      <c r="G629" s="20"/>
      <c r="H629" s="20"/>
      <c r="I629" s="20"/>
      <c r="K629" s="20"/>
    </row>
    <row r="630" spans="1:11" outlineLevel="1" x14ac:dyDescent="0.25">
      <c r="A630" s="32"/>
      <c r="B630" s="33"/>
      <c r="C630" s="46"/>
      <c r="E630" s="20"/>
      <c r="F630" s="20"/>
      <c r="G630" s="20"/>
      <c r="H630" s="20"/>
      <c r="I630" s="20"/>
      <c r="K630" s="20"/>
    </row>
    <row r="631" spans="1:11" outlineLevel="1" x14ac:dyDescent="0.25">
      <c r="A631" s="32"/>
      <c r="B631" s="33"/>
      <c r="C631" s="46"/>
      <c r="E631" s="20"/>
      <c r="F631" s="20"/>
      <c r="G631" s="20"/>
      <c r="H631" s="20"/>
      <c r="I631" s="20"/>
      <c r="K631" s="20"/>
    </row>
    <row r="632" spans="1:11" outlineLevel="1" x14ac:dyDescent="0.25">
      <c r="A632" s="32"/>
      <c r="B632" s="33"/>
      <c r="C632" s="46"/>
      <c r="E632" s="20"/>
      <c r="F632" s="20"/>
      <c r="G632" s="20"/>
      <c r="H632" s="20"/>
      <c r="I632" s="20"/>
      <c r="K632" s="20"/>
    </row>
    <row r="633" spans="1:11" outlineLevel="1" x14ac:dyDescent="0.25">
      <c r="A633" s="32"/>
      <c r="B633" s="33"/>
      <c r="C633" s="46"/>
      <c r="E633" s="20"/>
      <c r="F633" s="20"/>
      <c r="G633" s="20"/>
      <c r="H633" s="20"/>
      <c r="I633" s="20"/>
      <c r="K633" s="20"/>
    </row>
    <row r="634" spans="1:11" outlineLevel="1" x14ac:dyDescent="0.25">
      <c r="A634" s="32"/>
      <c r="B634" s="33"/>
      <c r="C634" s="46"/>
      <c r="E634" s="20"/>
      <c r="F634" s="20"/>
      <c r="G634" s="20"/>
      <c r="H634" s="20"/>
      <c r="I634" s="20"/>
      <c r="K634" s="20"/>
    </row>
    <row r="635" spans="1:11" outlineLevel="1" x14ac:dyDescent="0.25">
      <c r="A635" s="32"/>
      <c r="B635" s="33"/>
      <c r="C635" s="46"/>
      <c r="E635" s="20"/>
      <c r="F635" s="20"/>
      <c r="G635" s="20"/>
      <c r="H635" s="20"/>
      <c r="I635" s="20"/>
      <c r="K635" s="20"/>
    </row>
    <row r="636" spans="1:11" outlineLevel="1" x14ac:dyDescent="0.25">
      <c r="A636" s="32"/>
      <c r="B636" s="33"/>
      <c r="C636" s="46"/>
      <c r="E636" s="20"/>
      <c r="F636" s="20"/>
      <c r="G636" s="20"/>
      <c r="H636" s="20"/>
      <c r="I636" s="20"/>
      <c r="K636" s="20"/>
    </row>
    <row r="637" spans="1:11" outlineLevel="1" x14ac:dyDescent="0.25">
      <c r="A637" s="32"/>
      <c r="B637" s="33"/>
      <c r="C637" s="46"/>
      <c r="E637" s="20"/>
      <c r="F637" s="20"/>
      <c r="G637" s="20"/>
      <c r="H637" s="20"/>
      <c r="I637" s="20"/>
      <c r="K637" s="20"/>
    </row>
    <row r="638" spans="1:11" outlineLevel="1" x14ac:dyDescent="0.25">
      <c r="A638" s="32"/>
      <c r="B638" s="33"/>
      <c r="C638" s="46"/>
      <c r="E638" s="20"/>
      <c r="F638" s="20"/>
      <c r="G638" s="20"/>
      <c r="H638" s="20"/>
      <c r="I638" s="20"/>
      <c r="K638" s="20"/>
    </row>
    <row r="639" spans="1:11" outlineLevel="1" x14ac:dyDescent="0.25">
      <c r="A639" s="32"/>
      <c r="B639" s="33"/>
      <c r="C639" s="46"/>
      <c r="E639" s="20"/>
      <c r="F639" s="20"/>
      <c r="G639" s="20"/>
      <c r="H639" s="20"/>
      <c r="I639" s="20"/>
      <c r="K639" s="20"/>
    </row>
    <row r="640" spans="1:11" outlineLevel="1" x14ac:dyDescent="0.25">
      <c r="A640" s="32"/>
      <c r="B640" s="33"/>
      <c r="C640" s="46"/>
      <c r="E640" s="20"/>
      <c r="F640" s="20"/>
      <c r="G640" s="20"/>
      <c r="H640" s="20"/>
      <c r="I640" s="20"/>
      <c r="K640" s="20"/>
    </row>
    <row r="641" spans="1:11" outlineLevel="1" x14ac:dyDescent="0.25">
      <c r="A641" s="32"/>
      <c r="B641" s="33"/>
      <c r="C641" s="46"/>
      <c r="E641" s="20"/>
      <c r="F641" s="20"/>
      <c r="G641" s="20"/>
      <c r="H641" s="20"/>
      <c r="I641" s="20"/>
      <c r="K641" s="20"/>
    </row>
    <row r="642" spans="1:11" outlineLevel="1" x14ac:dyDescent="0.25">
      <c r="A642" s="32"/>
      <c r="B642" s="33"/>
      <c r="C642" s="46"/>
      <c r="E642" s="20"/>
      <c r="F642" s="20"/>
      <c r="G642" s="20"/>
      <c r="H642" s="20"/>
      <c r="I642" s="20"/>
      <c r="K642" s="20"/>
    </row>
    <row r="643" spans="1:11" outlineLevel="1" x14ac:dyDescent="0.25">
      <c r="A643" s="32"/>
      <c r="B643" s="33"/>
      <c r="C643" s="46"/>
      <c r="E643" s="20"/>
      <c r="F643" s="20"/>
      <c r="G643" s="20"/>
      <c r="H643" s="20"/>
      <c r="I643" s="20"/>
      <c r="K643" s="20"/>
    </row>
    <row r="644" spans="1:11" outlineLevel="1" x14ac:dyDescent="0.25">
      <c r="A644" s="32"/>
      <c r="B644" s="33"/>
      <c r="C644" s="46"/>
      <c r="E644" s="20"/>
      <c r="F644" s="20"/>
      <c r="G644" s="20"/>
      <c r="H644" s="20"/>
      <c r="I644" s="20"/>
      <c r="K644" s="20"/>
    </row>
    <row r="645" spans="1:11" outlineLevel="1" x14ac:dyDescent="0.25">
      <c r="A645" s="32"/>
      <c r="B645" s="33"/>
      <c r="C645" s="46"/>
      <c r="E645" s="20"/>
      <c r="F645" s="20"/>
      <c r="G645" s="20"/>
      <c r="H645" s="20"/>
      <c r="I645" s="20"/>
      <c r="K645" s="20"/>
    </row>
    <row r="646" spans="1:11" outlineLevel="1" x14ac:dyDescent="0.25">
      <c r="A646" s="32"/>
      <c r="B646" s="33"/>
      <c r="C646" s="46"/>
      <c r="E646" s="20"/>
      <c r="F646" s="20"/>
      <c r="G646" s="20"/>
      <c r="H646" s="20"/>
      <c r="I646" s="20"/>
      <c r="K646" s="20"/>
    </row>
    <row r="647" spans="1:11" outlineLevel="1" x14ac:dyDescent="0.25">
      <c r="A647" s="32"/>
      <c r="B647" s="33"/>
      <c r="C647" s="46"/>
      <c r="E647" s="20"/>
      <c r="F647" s="20"/>
      <c r="G647" s="20"/>
      <c r="H647" s="20"/>
      <c r="I647" s="20"/>
      <c r="K647" s="20"/>
    </row>
    <row r="648" spans="1:11" outlineLevel="1" x14ac:dyDescent="0.25">
      <c r="A648" s="32"/>
      <c r="B648" s="33"/>
      <c r="C648" s="46"/>
      <c r="E648" s="20"/>
      <c r="F648" s="20"/>
      <c r="G648" s="20"/>
      <c r="H648" s="20"/>
      <c r="I648" s="20"/>
      <c r="K648" s="20"/>
    </row>
    <row r="649" spans="1:11" outlineLevel="1" x14ac:dyDescent="0.25">
      <c r="A649" s="32"/>
      <c r="B649" s="33"/>
      <c r="C649" s="46"/>
      <c r="E649" s="20"/>
      <c r="F649" s="20"/>
      <c r="G649" s="20"/>
      <c r="H649" s="20"/>
      <c r="I649" s="20"/>
      <c r="K649" s="20"/>
    </row>
    <row r="650" spans="1:11" outlineLevel="1" x14ac:dyDescent="0.25">
      <c r="A650" s="32"/>
      <c r="B650" s="33"/>
      <c r="C650" s="46"/>
      <c r="E650" s="20"/>
      <c r="F650" s="20"/>
      <c r="G650" s="20"/>
      <c r="H650" s="20"/>
      <c r="I650" s="20"/>
      <c r="K650" s="20"/>
    </row>
    <row r="651" spans="1:11" outlineLevel="1" x14ac:dyDescent="0.25">
      <c r="A651" s="32"/>
      <c r="B651" s="33"/>
      <c r="C651" s="46"/>
      <c r="E651" s="20"/>
      <c r="F651" s="20"/>
      <c r="G651" s="20"/>
      <c r="H651" s="20"/>
      <c r="I651" s="20"/>
      <c r="K651" s="20"/>
    </row>
    <row r="652" spans="1:11" outlineLevel="1" x14ac:dyDescent="0.25">
      <c r="A652" s="32"/>
      <c r="B652" s="33"/>
      <c r="C652" s="46"/>
      <c r="E652" s="20"/>
      <c r="F652" s="20"/>
      <c r="G652" s="20"/>
      <c r="H652" s="20"/>
      <c r="I652" s="20"/>
      <c r="K652" s="20"/>
    </row>
    <row r="653" spans="1:11" outlineLevel="1" x14ac:dyDescent="0.25">
      <c r="A653" s="32"/>
      <c r="B653" s="33"/>
      <c r="C653" s="46"/>
      <c r="E653" s="20"/>
      <c r="F653" s="20"/>
      <c r="G653" s="20"/>
      <c r="H653" s="20"/>
      <c r="I653" s="20"/>
      <c r="K653" s="20"/>
    </row>
    <row r="654" spans="1:11" outlineLevel="1" x14ac:dyDescent="0.25">
      <c r="A654" s="32"/>
      <c r="B654" s="33"/>
      <c r="C654" s="46"/>
      <c r="E654" s="20"/>
      <c r="F654" s="20"/>
      <c r="G654" s="20"/>
      <c r="H654" s="20"/>
      <c r="I654" s="20"/>
      <c r="K654" s="20"/>
    </row>
    <row r="655" spans="1:11" outlineLevel="1" x14ac:dyDescent="0.25">
      <c r="A655" s="32"/>
      <c r="B655" s="33"/>
      <c r="C655" s="46"/>
      <c r="E655" s="20"/>
      <c r="F655" s="20"/>
      <c r="G655" s="20"/>
      <c r="H655" s="20"/>
      <c r="I655" s="20"/>
      <c r="K655" s="20"/>
    </row>
    <row r="656" spans="1:11" outlineLevel="1" x14ac:dyDescent="0.25">
      <c r="A656" s="32"/>
      <c r="B656" s="33"/>
      <c r="C656" s="46"/>
      <c r="E656" s="20"/>
      <c r="F656" s="20"/>
      <c r="G656" s="20"/>
      <c r="H656" s="20"/>
      <c r="I656" s="20"/>
      <c r="K656" s="20"/>
    </row>
    <row r="657" spans="1:11" outlineLevel="1" x14ac:dyDescent="0.25">
      <c r="A657" s="32"/>
      <c r="B657" s="33"/>
      <c r="C657" s="46"/>
      <c r="E657" s="20"/>
      <c r="F657" s="20"/>
      <c r="G657" s="20"/>
      <c r="H657" s="20"/>
      <c r="I657" s="20"/>
      <c r="K657" s="20"/>
    </row>
    <row r="658" spans="1:11" outlineLevel="1" x14ac:dyDescent="0.25">
      <c r="A658" s="32"/>
      <c r="B658" s="33"/>
      <c r="C658" s="46"/>
      <c r="E658" s="20"/>
      <c r="F658" s="20"/>
      <c r="G658" s="20"/>
      <c r="H658" s="20"/>
      <c r="I658" s="20"/>
      <c r="K658" s="20"/>
    </row>
    <row r="659" spans="1:11" outlineLevel="1" x14ac:dyDescent="0.25">
      <c r="A659" s="32"/>
      <c r="B659" s="33"/>
      <c r="C659" s="46"/>
      <c r="E659" s="20"/>
      <c r="F659" s="20"/>
      <c r="G659" s="20"/>
      <c r="H659" s="20"/>
      <c r="I659" s="20"/>
      <c r="K659" s="20"/>
    </row>
    <row r="660" spans="1:11" outlineLevel="1" x14ac:dyDescent="0.25">
      <c r="A660" s="32"/>
      <c r="B660" s="33"/>
      <c r="C660" s="46"/>
      <c r="E660" s="20"/>
      <c r="F660" s="20"/>
      <c r="G660" s="20"/>
      <c r="H660" s="20"/>
      <c r="I660" s="20"/>
      <c r="K660" s="20"/>
    </row>
    <row r="661" spans="1:11" outlineLevel="1" x14ac:dyDescent="0.25">
      <c r="A661" s="32"/>
      <c r="B661" s="33"/>
      <c r="C661" s="46"/>
      <c r="E661" s="20"/>
      <c r="F661" s="20"/>
      <c r="G661" s="20"/>
      <c r="H661" s="20"/>
      <c r="I661" s="20"/>
      <c r="K661" s="20"/>
    </row>
    <row r="662" spans="1:11" outlineLevel="1" x14ac:dyDescent="0.25">
      <c r="A662" s="32"/>
      <c r="B662" s="33"/>
      <c r="C662" s="46"/>
      <c r="E662" s="20"/>
      <c r="F662" s="20"/>
      <c r="G662" s="20"/>
      <c r="H662" s="20"/>
      <c r="I662" s="20"/>
      <c r="K662" s="20"/>
    </row>
    <row r="663" spans="1:11" outlineLevel="1" x14ac:dyDescent="0.25">
      <c r="A663" s="32"/>
      <c r="B663" s="33"/>
      <c r="C663" s="46"/>
      <c r="E663" s="20"/>
      <c r="F663" s="20"/>
      <c r="G663" s="20"/>
      <c r="H663" s="20"/>
      <c r="I663" s="20"/>
      <c r="K663" s="20"/>
    </row>
    <row r="664" spans="1:11" outlineLevel="1" x14ac:dyDescent="0.25">
      <c r="A664" s="32"/>
      <c r="B664" s="33"/>
      <c r="C664" s="46"/>
      <c r="E664" s="20"/>
      <c r="F664" s="20"/>
      <c r="G664" s="20"/>
      <c r="H664" s="20"/>
      <c r="I664" s="20"/>
      <c r="K664" s="20"/>
    </row>
    <row r="665" spans="1:11" outlineLevel="1" x14ac:dyDescent="0.25">
      <c r="A665" s="32"/>
      <c r="B665" s="33"/>
      <c r="C665" s="46"/>
      <c r="E665" s="20"/>
      <c r="F665" s="20"/>
      <c r="G665" s="20"/>
      <c r="H665" s="20"/>
      <c r="I665" s="20"/>
      <c r="K665" s="20"/>
    </row>
    <row r="666" spans="1:11" outlineLevel="1" x14ac:dyDescent="0.25">
      <c r="A666" s="32"/>
      <c r="B666" s="33"/>
      <c r="C666" s="46"/>
      <c r="E666" s="20"/>
      <c r="F666" s="20"/>
      <c r="G666" s="20"/>
      <c r="H666" s="20"/>
      <c r="I666" s="20"/>
      <c r="K666" s="20"/>
    </row>
    <row r="667" spans="1:11" outlineLevel="1" x14ac:dyDescent="0.25">
      <c r="A667" s="32"/>
      <c r="B667" s="33"/>
      <c r="C667" s="46"/>
      <c r="E667" s="20"/>
      <c r="F667" s="20"/>
      <c r="G667" s="20"/>
      <c r="H667" s="20"/>
      <c r="I667" s="20"/>
      <c r="K667" s="20"/>
    </row>
    <row r="668" spans="1:11" outlineLevel="1" x14ac:dyDescent="0.25">
      <c r="A668" s="32"/>
      <c r="B668" s="33"/>
      <c r="C668" s="46"/>
      <c r="E668" s="20"/>
      <c r="F668" s="20"/>
      <c r="G668" s="20"/>
      <c r="H668" s="20"/>
      <c r="I668" s="20"/>
      <c r="K668" s="20"/>
    </row>
    <row r="669" spans="1:11" outlineLevel="1" x14ac:dyDescent="0.25">
      <c r="A669" s="32"/>
      <c r="B669" s="33"/>
      <c r="C669" s="46"/>
      <c r="E669" s="20"/>
      <c r="F669" s="20"/>
      <c r="G669" s="20"/>
      <c r="H669" s="20"/>
      <c r="I669" s="20"/>
      <c r="K669" s="20"/>
    </row>
    <row r="670" spans="1:11" outlineLevel="1" x14ac:dyDescent="0.25">
      <c r="A670" s="32"/>
      <c r="B670" s="33"/>
      <c r="C670" s="46"/>
      <c r="E670" s="20"/>
      <c r="F670" s="20"/>
      <c r="G670" s="20"/>
      <c r="H670" s="20"/>
      <c r="I670" s="20"/>
      <c r="K670" s="20"/>
    </row>
    <row r="671" spans="1:11" outlineLevel="1" x14ac:dyDescent="0.25">
      <c r="A671" s="32"/>
      <c r="B671" s="33"/>
      <c r="C671" s="46"/>
      <c r="E671" s="20"/>
      <c r="F671" s="20"/>
      <c r="G671" s="20"/>
      <c r="H671" s="20"/>
      <c r="I671" s="20"/>
      <c r="K671" s="20"/>
    </row>
    <row r="672" spans="1:11" outlineLevel="1" x14ac:dyDescent="0.25">
      <c r="A672" s="32"/>
      <c r="B672" s="33"/>
      <c r="C672" s="46"/>
      <c r="E672" s="20"/>
      <c r="F672" s="20"/>
      <c r="G672" s="20"/>
      <c r="H672" s="20"/>
      <c r="I672" s="20"/>
      <c r="K672" s="20"/>
    </row>
    <row r="673" spans="1:11" outlineLevel="1" x14ac:dyDescent="0.25">
      <c r="A673" s="32"/>
      <c r="B673" s="33"/>
      <c r="C673" s="46"/>
      <c r="E673" s="20"/>
      <c r="F673" s="20"/>
      <c r="G673" s="20"/>
      <c r="H673" s="20"/>
      <c r="I673" s="20"/>
      <c r="K673" s="20"/>
    </row>
    <row r="674" spans="1:11" outlineLevel="1" x14ac:dyDescent="0.25">
      <c r="A674" s="32"/>
      <c r="B674" s="33"/>
      <c r="C674" s="46"/>
      <c r="E674" s="20"/>
      <c r="F674" s="20"/>
      <c r="G674" s="20"/>
      <c r="H674" s="20"/>
      <c r="I674" s="20"/>
      <c r="K674" s="20"/>
    </row>
    <row r="675" spans="1:11" outlineLevel="1" x14ac:dyDescent="0.25">
      <c r="A675" s="32"/>
      <c r="B675" s="33"/>
      <c r="C675" s="46"/>
      <c r="E675" s="20"/>
      <c r="F675" s="20"/>
      <c r="G675" s="20"/>
      <c r="H675" s="20"/>
      <c r="I675" s="20"/>
      <c r="K675" s="20"/>
    </row>
    <row r="676" spans="1:11" outlineLevel="1" x14ac:dyDescent="0.25">
      <c r="A676" s="32"/>
      <c r="B676" s="33"/>
      <c r="C676" s="46"/>
      <c r="E676" s="20"/>
      <c r="F676" s="20"/>
      <c r="G676" s="20"/>
      <c r="H676" s="20"/>
      <c r="I676" s="20"/>
      <c r="K676" s="20"/>
    </row>
    <row r="677" spans="1:11" outlineLevel="1" x14ac:dyDescent="0.25">
      <c r="A677" s="32"/>
      <c r="B677" s="33"/>
      <c r="C677" s="46"/>
      <c r="E677" s="20"/>
      <c r="F677" s="20"/>
      <c r="G677" s="20"/>
      <c r="H677" s="20"/>
      <c r="I677" s="20"/>
      <c r="K677" s="20"/>
    </row>
    <row r="678" spans="1:11" outlineLevel="1" x14ac:dyDescent="0.25">
      <c r="A678" s="32"/>
      <c r="B678" s="33"/>
      <c r="C678" s="46"/>
      <c r="E678" s="20"/>
      <c r="F678" s="20"/>
      <c r="G678" s="20"/>
      <c r="H678" s="20"/>
      <c r="I678" s="20"/>
      <c r="K678" s="20"/>
    </row>
    <row r="679" spans="1:11" outlineLevel="1" x14ac:dyDescent="0.25">
      <c r="A679" s="32"/>
      <c r="B679" s="33"/>
      <c r="C679" s="46"/>
      <c r="E679" s="20"/>
      <c r="F679" s="20"/>
      <c r="G679" s="20"/>
      <c r="H679" s="20"/>
      <c r="I679" s="20"/>
      <c r="K679" s="20"/>
    </row>
    <row r="680" spans="1:11" outlineLevel="1" x14ac:dyDescent="0.25">
      <c r="A680" s="32"/>
      <c r="B680" s="33"/>
      <c r="C680" s="46"/>
      <c r="E680" s="20"/>
      <c r="F680" s="20"/>
      <c r="G680" s="20"/>
      <c r="H680" s="20"/>
      <c r="I680" s="20"/>
      <c r="K680" s="20"/>
    </row>
    <row r="681" spans="1:11" outlineLevel="1" x14ac:dyDescent="0.25">
      <c r="A681" s="32"/>
      <c r="B681" s="33"/>
      <c r="C681" s="46"/>
      <c r="E681" s="20"/>
      <c r="F681" s="20"/>
      <c r="G681" s="20"/>
      <c r="H681" s="20"/>
      <c r="I681" s="20"/>
      <c r="K681" s="20"/>
    </row>
    <row r="682" spans="1:11" outlineLevel="1" x14ac:dyDescent="0.25">
      <c r="A682" s="32"/>
      <c r="B682" s="33"/>
      <c r="C682" s="46"/>
      <c r="E682" s="20"/>
      <c r="F682" s="20"/>
      <c r="G682" s="20"/>
      <c r="H682" s="20"/>
      <c r="I682" s="20"/>
      <c r="K682" s="20"/>
    </row>
    <row r="683" spans="1:11" outlineLevel="1" x14ac:dyDescent="0.25">
      <c r="A683" s="32"/>
      <c r="B683" s="33"/>
      <c r="C683" s="46"/>
      <c r="E683" s="20"/>
      <c r="F683" s="20"/>
      <c r="G683" s="20"/>
      <c r="H683" s="20"/>
      <c r="I683" s="20"/>
      <c r="K683" s="20"/>
    </row>
    <row r="684" spans="1:11" outlineLevel="1" x14ac:dyDescent="0.25">
      <c r="A684" s="32"/>
      <c r="B684" s="33"/>
      <c r="C684" s="46"/>
      <c r="E684" s="20"/>
      <c r="F684" s="20"/>
      <c r="G684" s="20"/>
      <c r="H684" s="20"/>
      <c r="I684" s="20"/>
      <c r="K684" s="20"/>
    </row>
    <row r="685" spans="1:11" outlineLevel="1" x14ac:dyDescent="0.25">
      <c r="A685" s="32"/>
      <c r="B685" s="33"/>
      <c r="C685" s="46"/>
      <c r="E685" s="20"/>
      <c r="F685" s="20"/>
      <c r="G685" s="20"/>
      <c r="H685" s="20"/>
      <c r="I685" s="20"/>
      <c r="K685" s="20"/>
    </row>
    <row r="686" spans="1:11" outlineLevel="1" x14ac:dyDescent="0.25">
      <c r="A686" s="32"/>
      <c r="B686" s="33"/>
      <c r="C686" s="46"/>
      <c r="E686" s="20"/>
      <c r="F686" s="20"/>
      <c r="G686" s="20"/>
      <c r="H686" s="20"/>
      <c r="I686" s="20"/>
      <c r="K686" s="20"/>
    </row>
    <row r="687" spans="1:11" outlineLevel="1" x14ac:dyDescent="0.25">
      <c r="A687" s="32"/>
      <c r="B687" s="33"/>
      <c r="C687" s="46"/>
      <c r="E687" s="20"/>
      <c r="F687" s="20"/>
      <c r="G687" s="20"/>
      <c r="H687" s="20"/>
      <c r="I687" s="20"/>
      <c r="K687" s="20"/>
    </row>
    <row r="688" spans="1:11" outlineLevel="1" x14ac:dyDescent="0.25">
      <c r="A688" s="32"/>
      <c r="B688" s="33"/>
      <c r="C688" s="46"/>
      <c r="E688" s="20"/>
      <c r="F688" s="20"/>
      <c r="G688" s="20"/>
      <c r="H688" s="20"/>
      <c r="I688" s="20"/>
      <c r="K688" s="20"/>
    </row>
    <row r="689" spans="1:11" outlineLevel="1" x14ac:dyDescent="0.25">
      <c r="A689" s="32"/>
      <c r="B689" s="33"/>
      <c r="C689" s="46"/>
      <c r="E689" s="20"/>
      <c r="F689" s="20"/>
      <c r="G689" s="20"/>
      <c r="H689" s="20"/>
      <c r="I689" s="20"/>
      <c r="K689" s="20"/>
    </row>
    <row r="690" spans="1:11" outlineLevel="1" x14ac:dyDescent="0.25">
      <c r="A690" s="32"/>
      <c r="B690" s="33"/>
      <c r="C690" s="46"/>
      <c r="E690" s="20"/>
      <c r="F690" s="20"/>
      <c r="G690" s="20"/>
      <c r="H690" s="20"/>
      <c r="I690" s="20"/>
      <c r="K690" s="20"/>
    </row>
    <row r="691" spans="1:11" outlineLevel="1" x14ac:dyDescent="0.25">
      <c r="A691" s="32"/>
      <c r="B691" s="33"/>
      <c r="C691" s="46"/>
      <c r="E691" s="20"/>
      <c r="F691" s="20"/>
      <c r="G691" s="20"/>
      <c r="H691" s="20"/>
      <c r="I691" s="20"/>
      <c r="K691" s="20"/>
    </row>
    <row r="692" spans="1:11" outlineLevel="1" x14ac:dyDescent="0.25">
      <c r="A692" s="32"/>
      <c r="B692" s="33"/>
      <c r="C692" s="46"/>
      <c r="E692" s="20"/>
      <c r="F692" s="20"/>
      <c r="G692" s="20"/>
      <c r="H692" s="20"/>
      <c r="I692" s="20"/>
      <c r="K692" s="20"/>
    </row>
    <row r="693" spans="1:11" outlineLevel="1" x14ac:dyDescent="0.25">
      <c r="A693" s="32"/>
      <c r="B693" s="33"/>
      <c r="C693" s="46"/>
      <c r="E693" s="20"/>
      <c r="F693" s="20"/>
      <c r="G693" s="20"/>
      <c r="H693" s="20"/>
      <c r="I693" s="20"/>
      <c r="K693" s="20"/>
    </row>
    <row r="694" spans="1:11" outlineLevel="1" x14ac:dyDescent="0.25">
      <c r="A694" s="32"/>
      <c r="B694" s="33"/>
      <c r="C694" s="46"/>
      <c r="E694" s="20"/>
      <c r="F694" s="20"/>
      <c r="G694" s="20"/>
      <c r="H694" s="20"/>
      <c r="I694" s="20"/>
      <c r="K694" s="20"/>
    </row>
    <row r="695" spans="1:11" outlineLevel="1" x14ac:dyDescent="0.25">
      <c r="A695" s="32"/>
      <c r="B695" s="33"/>
      <c r="C695" s="46"/>
      <c r="E695" s="20"/>
      <c r="F695" s="20"/>
      <c r="G695" s="20"/>
      <c r="H695" s="20"/>
      <c r="I695" s="20"/>
      <c r="K695" s="20"/>
    </row>
    <row r="696" spans="1:11" outlineLevel="1" x14ac:dyDescent="0.25">
      <c r="A696" s="32"/>
      <c r="B696" s="33"/>
      <c r="C696" s="46"/>
      <c r="E696" s="20"/>
      <c r="F696" s="20"/>
      <c r="G696" s="20"/>
      <c r="H696" s="20"/>
      <c r="I696" s="20"/>
      <c r="K696" s="20"/>
    </row>
    <row r="697" spans="1:11" outlineLevel="1" x14ac:dyDescent="0.25">
      <c r="A697" s="32"/>
      <c r="B697" s="33"/>
      <c r="C697" s="46"/>
      <c r="E697" s="20"/>
      <c r="F697" s="20"/>
      <c r="G697" s="20"/>
      <c r="H697" s="20"/>
      <c r="I697" s="20"/>
      <c r="K697" s="20"/>
    </row>
    <row r="698" spans="1:11" outlineLevel="1" x14ac:dyDescent="0.25">
      <c r="A698" s="32"/>
      <c r="B698" s="33"/>
      <c r="C698" s="46"/>
      <c r="E698" s="20"/>
      <c r="F698" s="20"/>
      <c r="G698" s="20"/>
      <c r="H698" s="20"/>
      <c r="I698" s="20"/>
      <c r="K698" s="20"/>
    </row>
    <row r="699" spans="1:11" outlineLevel="1" x14ac:dyDescent="0.25">
      <c r="A699" s="32"/>
      <c r="B699" s="33"/>
      <c r="C699" s="46"/>
      <c r="E699" s="20"/>
      <c r="F699" s="20"/>
      <c r="G699" s="20"/>
      <c r="H699" s="20"/>
      <c r="I699" s="20"/>
      <c r="K699" s="20"/>
    </row>
    <row r="700" spans="1:11" outlineLevel="1" x14ac:dyDescent="0.25">
      <c r="A700" s="32"/>
      <c r="B700" s="33"/>
      <c r="C700" s="46"/>
      <c r="E700" s="20"/>
      <c r="F700" s="20"/>
      <c r="G700" s="20"/>
      <c r="H700" s="20"/>
      <c r="I700" s="20"/>
      <c r="K700" s="20"/>
    </row>
    <row r="701" spans="1:11" outlineLevel="1" x14ac:dyDescent="0.25">
      <c r="A701" s="32"/>
      <c r="B701" s="33"/>
      <c r="C701" s="46"/>
      <c r="E701" s="20"/>
      <c r="F701" s="20"/>
      <c r="G701" s="20"/>
      <c r="H701" s="20"/>
      <c r="I701" s="20"/>
      <c r="K701" s="20"/>
    </row>
    <row r="702" spans="1:11" outlineLevel="1" x14ac:dyDescent="0.25">
      <c r="A702" s="32"/>
      <c r="B702" s="33"/>
      <c r="C702" s="46"/>
      <c r="E702" s="20"/>
      <c r="F702" s="20"/>
      <c r="G702" s="20"/>
      <c r="H702" s="20"/>
      <c r="I702" s="20"/>
      <c r="K702" s="20"/>
    </row>
    <row r="703" spans="1:11" outlineLevel="1" x14ac:dyDescent="0.25">
      <c r="A703" s="32"/>
      <c r="B703" s="33"/>
      <c r="C703" s="46"/>
      <c r="E703" s="20"/>
      <c r="F703" s="20"/>
      <c r="G703" s="20"/>
      <c r="H703" s="20"/>
      <c r="I703" s="20"/>
      <c r="K703" s="20"/>
    </row>
    <row r="704" spans="1:11" outlineLevel="1" x14ac:dyDescent="0.25">
      <c r="A704" s="32"/>
      <c r="B704" s="33"/>
      <c r="C704" s="46"/>
      <c r="E704" s="20"/>
      <c r="F704" s="20"/>
      <c r="G704" s="20"/>
      <c r="H704" s="20"/>
      <c r="I704" s="20"/>
      <c r="K704" s="20"/>
    </row>
    <row r="705" spans="1:11" outlineLevel="1" x14ac:dyDescent="0.25">
      <c r="A705" s="32"/>
      <c r="B705" s="33"/>
      <c r="C705" s="46"/>
      <c r="E705" s="20"/>
      <c r="F705" s="20"/>
      <c r="G705" s="20"/>
      <c r="H705" s="20"/>
      <c r="I705" s="20"/>
      <c r="K705" s="20"/>
    </row>
    <row r="706" spans="1:11" outlineLevel="1" x14ac:dyDescent="0.25">
      <c r="A706" s="32"/>
      <c r="B706" s="33"/>
      <c r="C706" s="46"/>
      <c r="E706" s="20"/>
      <c r="F706" s="20"/>
      <c r="G706" s="20"/>
      <c r="H706" s="20"/>
      <c r="I706" s="20"/>
      <c r="K706" s="20"/>
    </row>
    <row r="707" spans="1:11" outlineLevel="1" x14ac:dyDescent="0.25">
      <c r="A707" s="32"/>
      <c r="B707" s="33"/>
      <c r="C707" s="46"/>
      <c r="E707" s="20"/>
      <c r="F707" s="20"/>
      <c r="G707" s="20"/>
      <c r="H707" s="20"/>
      <c r="I707" s="20"/>
      <c r="K707" s="20"/>
    </row>
    <row r="708" spans="1:11" outlineLevel="1" x14ac:dyDescent="0.25">
      <c r="A708" s="32"/>
      <c r="B708" s="33"/>
      <c r="C708" s="46"/>
      <c r="E708" s="20"/>
      <c r="F708" s="20"/>
      <c r="G708" s="20"/>
      <c r="H708" s="20"/>
      <c r="I708" s="20"/>
      <c r="K708" s="20"/>
    </row>
    <row r="709" spans="1:11" outlineLevel="1" x14ac:dyDescent="0.25">
      <c r="A709" s="32"/>
      <c r="B709" s="33"/>
      <c r="C709" s="46"/>
      <c r="E709" s="20"/>
      <c r="F709" s="20"/>
      <c r="G709" s="20"/>
      <c r="H709" s="20"/>
      <c r="I709" s="20"/>
      <c r="K709" s="20"/>
    </row>
    <row r="710" spans="1:11" outlineLevel="1" x14ac:dyDescent="0.25">
      <c r="A710" s="32"/>
      <c r="B710" s="33"/>
      <c r="C710" s="46"/>
      <c r="E710" s="20"/>
      <c r="F710" s="20"/>
      <c r="G710" s="20"/>
      <c r="H710" s="20"/>
      <c r="I710" s="20"/>
      <c r="K710" s="20"/>
    </row>
    <row r="711" spans="1:11" outlineLevel="1" x14ac:dyDescent="0.25">
      <c r="A711" s="32"/>
      <c r="B711" s="33"/>
      <c r="C711" s="46"/>
      <c r="E711" s="20"/>
      <c r="F711" s="20"/>
      <c r="G711" s="20"/>
      <c r="H711" s="20"/>
      <c r="I711" s="20"/>
      <c r="K711" s="20"/>
    </row>
    <row r="712" spans="1:11" outlineLevel="1" x14ac:dyDescent="0.25">
      <c r="A712" s="32"/>
      <c r="B712" s="33"/>
      <c r="C712" s="46"/>
      <c r="E712" s="20"/>
      <c r="F712" s="20"/>
      <c r="G712" s="20"/>
      <c r="H712" s="20"/>
      <c r="I712" s="20"/>
      <c r="K712" s="20"/>
    </row>
    <row r="713" spans="1:11" outlineLevel="1" x14ac:dyDescent="0.25">
      <c r="A713" s="32"/>
      <c r="B713" s="33"/>
      <c r="C713" s="46"/>
      <c r="E713" s="20"/>
      <c r="F713" s="20"/>
      <c r="G713" s="20"/>
      <c r="H713" s="20"/>
      <c r="I713" s="20"/>
      <c r="K713" s="20"/>
    </row>
    <row r="714" spans="1:11" outlineLevel="1" x14ac:dyDescent="0.25">
      <c r="A714" s="32"/>
      <c r="B714" s="33"/>
      <c r="C714" s="46"/>
      <c r="E714" s="20"/>
      <c r="F714" s="20"/>
      <c r="G714" s="20"/>
      <c r="H714" s="20"/>
      <c r="I714" s="20"/>
      <c r="K714" s="20"/>
    </row>
    <row r="715" spans="1:11" outlineLevel="1" x14ac:dyDescent="0.25">
      <c r="A715" s="32"/>
      <c r="B715" s="33"/>
      <c r="C715" s="46"/>
      <c r="E715" s="20"/>
      <c r="F715" s="20"/>
      <c r="G715" s="20"/>
      <c r="H715" s="20"/>
      <c r="I715" s="20"/>
      <c r="K715" s="20"/>
    </row>
    <row r="716" spans="1:11" outlineLevel="1" x14ac:dyDescent="0.25">
      <c r="A716" s="32"/>
      <c r="B716" s="33"/>
      <c r="C716" s="46"/>
      <c r="E716" s="20"/>
      <c r="F716" s="20"/>
      <c r="G716" s="20"/>
      <c r="H716" s="20"/>
      <c r="I716" s="20"/>
      <c r="K716" s="20"/>
    </row>
    <row r="717" spans="1:11" outlineLevel="1" x14ac:dyDescent="0.25">
      <c r="A717" s="32"/>
      <c r="B717" s="33"/>
      <c r="C717" s="46"/>
      <c r="E717" s="20"/>
      <c r="F717" s="20"/>
      <c r="G717" s="20"/>
      <c r="H717" s="20"/>
      <c r="I717" s="20"/>
      <c r="K717" s="20"/>
    </row>
    <row r="718" spans="1:11" outlineLevel="1" x14ac:dyDescent="0.25">
      <c r="A718" s="32"/>
      <c r="B718" s="33"/>
      <c r="C718" s="46"/>
      <c r="E718" s="20"/>
      <c r="F718" s="20"/>
      <c r="G718" s="20"/>
      <c r="H718" s="20"/>
      <c r="I718" s="20"/>
      <c r="K718" s="20"/>
    </row>
    <row r="719" spans="1:11" outlineLevel="1" x14ac:dyDescent="0.25">
      <c r="A719" s="32"/>
      <c r="B719" s="33"/>
      <c r="C719" s="46"/>
      <c r="E719" s="20"/>
      <c r="F719" s="20"/>
      <c r="G719" s="20"/>
      <c r="H719" s="20"/>
      <c r="I719" s="20"/>
      <c r="K719" s="20"/>
    </row>
    <row r="720" spans="1:11" outlineLevel="1" x14ac:dyDescent="0.25">
      <c r="A720" s="32"/>
      <c r="B720" s="33"/>
      <c r="C720" s="46"/>
      <c r="E720" s="20"/>
      <c r="F720" s="20"/>
      <c r="G720" s="20"/>
      <c r="H720" s="20"/>
      <c r="I720" s="20"/>
      <c r="K720" s="20"/>
    </row>
    <row r="721" spans="1:11" outlineLevel="1" x14ac:dyDescent="0.25">
      <c r="A721" s="32"/>
      <c r="B721" s="33"/>
      <c r="C721" s="46"/>
      <c r="E721" s="20"/>
      <c r="F721" s="20"/>
      <c r="G721" s="20"/>
      <c r="H721" s="20"/>
      <c r="I721" s="20"/>
      <c r="K721" s="20"/>
    </row>
    <row r="722" spans="1:11" outlineLevel="1" x14ac:dyDescent="0.25">
      <c r="A722" s="32"/>
      <c r="B722" s="33"/>
      <c r="C722" s="46"/>
      <c r="E722" s="20"/>
      <c r="F722" s="20"/>
      <c r="G722" s="20"/>
      <c r="H722" s="20"/>
      <c r="I722" s="20"/>
      <c r="K722" s="20"/>
    </row>
    <row r="723" spans="1:11" outlineLevel="1" x14ac:dyDescent="0.25">
      <c r="A723" s="32"/>
      <c r="B723" s="33"/>
      <c r="C723" s="46"/>
      <c r="E723" s="20"/>
      <c r="F723" s="20"/>
      <c r="G723" s="20"/>
      <c r="H723" s="20"/>
      <c r="I723" s="20"/>
      <c r="K723" s="20"/>
    </row>
    <row r="724" spans="1:11" outlineLevel="1" x14ac:dyDescent="0.25">
      <c r="A724" s="32"/>
      <c r="B724" s="33"/>
      <c r="C724" s="46"/>
      <c r="E724" s="20"/>
      <c r="F724" s="20"/>
      <c r="G724" s="20"/>
      <c r="H724" s="20"/>
      <c r="I724" s="20"/>
      <c r="K724" s="20"/>
    </row>
    <row r="725" spans="1:11" outlineLevel="1" x14ac:dyDescent="0.25">
      <c r="A725" s="32"/>
      <c r="B725" s="33"/>
      <c r="C725" s="46"/>
      <c r="E725" s="20"/>
      <c r="F725" s="20"/>
      <c r="G725" s="20"/>
      <c r="H725" s="20"/>
      <c r="I725" s="20"/>
      <c r="K725" s="20"/>
    </row>
    <row r="726" spans="1:11" outlineLevel="1" x14ac:dyDescent="0.25">
      <c r="A726" s="32"/>
      <c r="B726" s="33"/>
      <c r="C726" s="46"/>
      <c r="E726" s="20"/>
      <c r="F726" s="20"/>
      <c r="G726" s="20"/>
      <c r="H726" s="20"/>
      <c r="I726" s="20"/>
      <c r="K726" s="20"/>
    </row>
    <row r="727" spans="1:11" outlineLevel="1" x14ac:dyDescent="0.25">
      <c r="A727" s="32"/>
      <c r="B727" s="33"/>
      <c r="C727" s="46"/>
      <c r="E727" s="20"/>
      <c r="F727" s="20"/>
      <c r="G727" s="20"/>
      <c r="H727" s="20"/>
      <c r="I727" s="20"/>
      <c r="K727" s="20"/>
    </row>
    <row r="728" spans="1:11" outlineLevel="1" x14ac:dyDescent="0.25">
      <c r="A728" s="32"/>
      <c r="B728" s="33"/>
      <c r="C728" s="46"/>
      <c r="E728" s="20"/>
      <c r="F728" s="20"/>
      <c r="G728" s="20"/>
      <c r="H728" s="20"/>
      <c r="I728" s="20"/>
      <c r="K728" s="20"/>
    </row>
    <row r="729" spans="1:11" outlineLevel="1" x14ac:dyDescent="0.25">
      <c r="A729" s="32"/>
      <c r="B729" s="33"/>
      <c r="C729" s="46"/>
      <c r="E729" s="20"/>
      <c r="F729" s="20"/>
      <c r="G729" s="20"/>
      <c r="H729" s="20"/>
      <c r="I729" s="20"/>
      <c r="K729" s="20"/>
    </row>
    <row r="730" spans="1:11" outlineLevel="1" x14ac:dyDescent="0.25">
      <c r="A730" s="32"/>
      <c r="B730" s="33"/>
      <c r="C730" s="46"/>
      <c r="E730" s="20"/>
      <c r="F730" s="20"/>
      <c r="G730" s="20"/>
      <c r="H730" s="20"/>
      <c r="I730" s="20"/>
      <c r="K730" s="20"/>
    </row>
    <row r="731" spans="1:11" outlineLevel="1" x14ac:dyDescent="0.25">
      <c r="A731" s="32"/>
      <c r="B731" s="33"/>
      <c r="C731" s="46"/>
      <c r="E731" s="20"/>
      <c r="F731" s="20"/>
      <c r="G731" s="20"/>
      <c r="H731" s="20"/>
      <c r="I731" s="20"/>
      <c r="K731" s="20"/>
    </row>
    <row r="732" spans="1:11" outlineLevel="1" x14ac:dyDescent="0.25">
      <c r="A732" s="32"/>
      <c r="B732" s="33"/>
      <c r="C732" s="46"/>
      <c r="E732" s="20"/>
      <c r="F732" s="20"/>
      <c r="G732" s="20"/>
      <c r="H732" s="20"/>
      <c r="I732" s="20"/>
      <c r="K732" s="20"/>
    </row>
    <row r="733" spans="1:11" outlineLevel="1" x14ac:dyDescent="0.25">
      <c r="A733" s="32"/>
      <c r="B733" s="33"/>
      <c r="C733" s="46"/>
      <c r="E733" s="20"/>
      <c r="F733" s="20"/>
      <c r="G733" s="20"/>
      <c r="H733" s="20"/>
      <c r="I733" s="20"/>
      <c r="K733" s="20"/>
    </row>
    <row r="734" spans="1:11" outlineLevel="1" x14ac:dyDescent="0.25">
      <c r="A734" s="32"/>
      <c r="B734" s="33"/>
      <c r="C734" s="46"/>
      <c r="E734" s="20"/>
      <c r="F734" s="20"/>
      <c r="G734" s="20"/>
      <c r="H734" s="20"/>
      <c r="I734" s="20"/>
      <c r="K734" s="20"/>
    </row>
    <row r="735" spans="1:11" outlineLevel="1" x14ac:dyDescent="0.25">
      <c r="A735" s="32"/>
      <c r="B735" s="33"/>
      <c r="C735" s="46"/>
      <c r="E735" s="20"/>
      <c r="F735" s="20"/>
      <c r="G735" s="20"/>
      <c r="H735" s="20"/>
      <c r="I735" s="20"/>
      <c r="K735" s="20"/>
    </row>
    <row r="736" spans="1:11" outlineLevel="1" x14ac:dyDescent="0.25">
      <c r="A736" s="32"/>
      <c r="B736" s="33"/>
      <c r="C736" s="46"/>
      <c r="E736" s="20"/>
      <c r="F736" s="20"/>
      <c r="G736" s="20"/>
      <c r="H736" s="20"/>
      <c r="I736" s="20"/>
      <c r="K736" s="20"/>
    </row>
    <row r="737" spans="1:11" outlineLevel="1" x14ac:dyDescent="0.25">
      <c r="A737" s="32"/>
      <c r="B737" s="33"/>
      <c r="C737" s="46"/>
      <c r="E737" s="20"/>
      <c r="F737" s="20"/>
      <c r="G737" s="20"/>
      <c r="H737" s="20"/>
      <c r="I737" s="20"/>
      <c r="K737" s="20"/>
    </row>
    <row r="738" spans="1:11" outlineLevel="1" x14ac:dyDescent="0.25">
      <c r="A738" s="32"/>
      <c r="B738" s="33"/>
      <c r="C738" s="46"/>
      <c r="E738" s="20"/>
      <c r="F738" s="20"/>
      <c r="G738" s="20"/>
      <c r="H738" s="20"/>
      <c r="I738" s="20"/>
      <c r="K738" s="20"/>
    </row>
    <row r="739" spans="1:11" outlineLevel="1" x14ac:dyDescent="0.25">
      <c r="A739" s="32"/>
      <c r="B739" s="33"/>
      <c r="C739" s="46"/>
      <c r="E739" s="20"/>
      <c r="F739" s="20"/>
      <c r="G739" s="20"/>
      <c r="H739" s="20"/>
      <c r="I739" s="20"/>
      <c r="K739" s="20"/>
    </row>
    <row r="740" spans="1:11" outlineLevel="1" x14ac:dyDescent="0.25">
      <c r="A740" s="32"/>
      <c r="B740" s="33"/>
      <c r="C740" s="46"/>
      <c r="E740" s="20"/>
      <c r="F740" s="20"/>
      <c r="G740" s="20"/>
      <c r="H740" s="20"/>
      <c r="I740" s="20"/>
      <c r="K740" s="20"/>
    </row>
    <row r="741" spans="1:11" outlineLevel="1" x14ac:dyDescent="0.25">
      <c r="A741" s="32"/>
      <c r="B741" s="33"/>
      <c r="C741" s="46"/>
      <c r="E741" s="20"/>
      <c r="F741" s="20"/>
      <c r="G741" s="20"/>
      <c r="H741" s="20"/>
      <c r="I741" s="20"/>
      <c r="K741" s="20"/>
    </row>
    <row r="742" spans="1:11" outlineLevel="1" x14ac:dyDescent="0.25">
      <c r="A742" s="32"/>
      <c r="B742" s="33"/>
      <c r="C742" s="46"/>
      <c r="E742" s="20"/>
      <c r="F742" s="20"/>
      <c r="G742" s="20"/>
      <c r="H742" s="20"/>
      <c r="I742" s="20"/>
      <c r="K742" s="20"/>
    </row>
    <row r="743" spans="1:11" outlineLevel="1" x14ac:dyDescent="0.25">
      <c r="A743" s="32"/>
      <c r="B743" s="33"/>
      <c r="C743" s="46"/>
      <c r="E743" s="20"/>
      <c r="F743" s="20"/>
      <c r="G743" s="20"/>
      <c r="H743" s="20"/>
      <c r="I743" s="20"/>
      <c r="K743" s="20"/>
    </row>
    <row r="744" spans="1:11" outlineLevel="1" x14ac:dyDescent="0.25">
      <c r="A744" s="32"/>
      <c r="B744" s="33"/>
      <c r="C744" s="46"/>
      <c r="E744" s="20"/>
      <c r="F744" s="20"/>
      <c r="G744" s="20"/>
      <c r="H744" s="20"/>
      <c r="I744" s="20"/>
      <c r="K744" s="20"/>
    </row>
    <row r="745" spans="1:11" outlineLevel="1" x14ac:dyDescent="0.25">
      <c r="A745" s="32"/>
      <c r="B745" s="33"/>
      <c r="C745" s="46"/>
      <c r="E745" s="20"/>
      <c r="F745" s="20"/>
      <c r="G745" s="20"/>
      <c r="H745" s="20"/>
      <c r="I745" s="20"/>
      <c r="K745" s="20"/>
    </row>
    <row r="746" spans="1:11" outlineLevel="1" x14ac:dyDescent="0.25">
      <c r="A746" s="32"/>
      <c r="B746" s="33"/>
      <c r="C746" s="46"/>
      <c r="E746" s="20"/>
      <c r="F746" s="20"/>
      <c r="G746" s="20"/>
      <c r="H746" s="20"/>
      <c r="I746" s="20"/>
      <c r="K746" s="20"/>
    </row>
    <row r="747" spans="1:11" outlineLevel="1" x14ac:dyDescent="0.25">
      <c r="A747" s="32"/>
      <c r="B747" s="33"/>
      <c r="C747" s="46"/>
      <c r="E747" s="20"/>
      <c r="F747" s="20"/>
      <c r="G747" s="20"/>
      <c r="H747" s="20"/>
      <c r="I747" s="20"/>
      <c r="K747" s="20"/>
    </row>
    <row r="748" spans="1:11" outlineLevel="1" x14ac:dyDescent="0.25">
      <c r="A748" s="32"/>
      <c r="B748" s="33"/>
      <c r="C748" s="46"/>
      <c r="E748" s="20"/>
      <c r="F748" s="20"/>
      <c r="G748" s="20"/>
      <c r="H748" s="20"/>
      <c r="I748" s="20"/>
      <c r="K748" s="20"/>
    </row>
    <row r="749" spans="1:11" outlineLevel="1" x14ac:dyDescent="0.25">
      <c r="A749" s="32"/>
      <c r="B749" s="33"/>
      <c r="C749" s="46"/>
      <c r="E749" s="20"/>
      <c r="F749" s="20"/>
      <c r="G749" s="20"/>
      <c r="H749" s="20"/>
      <c r="I749" s="20"/>
      <c r="K749" s="20"/>
    </row>
    <row r="750" spans="1:11" outlineLevel="1" x14ac:dyDescent="0.25">
      <c r="A750" s="32"/>
      <c r="B750" s="33"/>
      <c r="C750" s="46"/>
      <c r="E750" s="20"/>
      <c r="F750" s="20"/>
      <c r="G750" s="20"/>
      <c r="H750" s="20"/>
      <c r="I750" s="20"/>
      <c r="K750" s="20"/>
    </row>
    <row r="751" spans="1:11" outlineLevel="1" x14ac:dyDescent="0.25">
      <c r="A751" s="32"/>
      <c r="B751" s="33"/>
      <c r="C751" s="46"/>
      <c r="E751" s="20"/>
      <c r="F751" s="20"/>
      <c r="G751" s="20"/>
      <c r="H751" s="20"/>
      <c r="I751" s="20"/>
      <c r="K751" s="20"/>
    </row>
    <row r="752" spans="1:11" outlineLevel="1" x14ac:dyDescent="0.25">
      <c r="A752" s="32"/>
      <c r="B752" s="33"/>
      <c r="C752" s="46"/>
      <c r="E752" s="20"/>
      <c r="F752" s="20"/>
      <c r="G752" s="20"/>
      <c r="H752" s="20"/>
      <c r="I752" s="20"/>
      <c r="K752" s="20"/>
    </row>
    <row r="753" spans="1:11" outlineLevel="1" x14ac:dyDescent="0.25">
      <c r="A753" s="32"/>
      <c r="B753" s="33"/>
      <c r="C753" s="46"/>
      <c r="E753" s="20"/>
      <c r="F753" s="20"/>
      <c r="G753" s="20"/>
      <c r="H753" s="20"/>
      <c r="I753" s="20"/>
      <c r="K753" s="20"/>
    </row>
    <row r="754" spans="1:11" outlineLevel="1" x14ac:dyDescent="0.25">
      <c r="A754" s="32"/>
      <c r="B754" s="33"/>
      <c r="C754" s="46"/>
      <c r="E754" s="20"/>
      <c r="F754" s="20"/>
      <c r="G754" s="20"/>
      <c r="H754" s="20"/>
      <c r="I754" s="20"/>
      <c r="K754" s="20"/>
    </row>
    <row r="755" spans="1:11" outlineLevel="1" x14ac:dyDescent="0.25">
      <c r="A755" s="32"/>
      <c r="B755" s="33"/>
      <c r="C755" s="46"/>
      <c r="E755" s="20"/>
      <c r="F755" s="20"/>
      <c r="G755" s="20"/>
      <c r="H755" s="20"/>
      <c r="I755" s="20"/>
      <c r="K755" s="20"/>
    </row>
    <row r="756" spans="1:11" outlineLevel="1" x14ac:dyDescent="0.25">
      <c r="A756" s="32"/>
      <c r="B756" s="33"/>
      <c r="C756" s="46"/>
      <c r="E756" s="20"/>
      <c r="F756" s="20"/>
      <c r="G756" s="20"/>
      <c r="H756" s="20"/>
      <c r="I756" s="20"/>
      <c r="K756" s="20"/>
    </row>
    <row r="757" spans="1:11" outlineLevel="1" x14ac:dyDescent="0.25">
      <c r="A757" s="32"/>
      <c r="B757" s="33"/>
      <c r="C757" s="46"/>
      <c r="E757" s="20"/>
      <c r="F757" s="20"/>
      <c r="G757" s="20"/>
      <c r="H757" s="20"/>
      <c r="I757" s="20"/>
      <c r="K757" s="20"/>
    </row>
    <row r="758" spans="1:11" outlineLevel="1" x14ac:dyDescent="0.25">
      <c r="A758" s="32"/>
      <c r="B758" s="33"/>
      <c r="C758" s="46"/>
      <c r="E758" s="20"/>
      <c r="F758" s="20"/>
      <c r="G758" s="20"/>
      <c r="H758" s="20"/>
      <c r="I758" s="20"/>
      <c r="K758" s="20"/>
    </row>
    <row r="759" spans="1:11" outlineLevel="1" x14ac:dyDescent="0.25">
      <c r="A759" s="32"/>
      <c r="B759" s="33"/>
      <c r="C759" s="46"/>
      <c r="E759" s="20"/>
      <c r="F759" s="20"/>
      <c r="G759" s="20"/>
      <c r="H759" s="20"/>
      <c r="I759" s="20"/>
      <c r="K759" s="20"/>
    </row>
    <row r="760" spans="1:11" outlineLevel="1" x14ac:dyDescent="0.25">
      <c r="A760" s="32"/>
      <c r="B760" s="33"/>
      <c r="C760" s="46"/>
      <c r="E760" s="20"/>
      <c r="F760" s="20"/>
      <c r="G760" s="20"/>
      <c r="H760" s="20"/>
      <c r="I760" s="20"/>
      <c r="K760" s="20"/>
    </row>
    <row r="761" spans="1:11" outlineLevel="1" x14ac:dyDescent="0.25">
      <c r="A761" s="32"/>
      <c r="B761" s="33"/>
      <c r="C761" s="46"/>
      <c r="E761" s="20"/>
      <c r="F761" s="20"/>
      <c r="G761" s="20"/>
      <c r="H761" s="20"/>
      <c r="I761" s="20"/>
      <c r="K761" s="20"/>
    </row>
    <row r="762" spans="1:11" outlineLevel="1" x14ac:dyDescent="0.25">
      <c r="A762" s="32"/>
      <c r="B762" s="33"/>
      <c r="C762" s="46"/>
      <c r="E762" s="20"/>
      <c r="F762" s="20"/>
      <c r="G762" s="20"/>
      <c r="H762" s="20"/>
      <c r="I762" s="20"/>
      <c r="K762" s="20"/>
    </row>
    <row r="763" spans="1:11" outlineLevel="1" x14ac:dyDescent="0.25">
      <c r="A763" s="32"/>
      <c r="B763" s="33"/>
      <c r="C763" s="46"/>
      <c r="E763" s="20"/>
      <c r="F763" s="20"/>
      <c r="G763" s="20"/>
      <c r="H763" s="20"/>
      <c r="I763" s="20"/>
      <c r="K763" s="20"/>
    </row>
    <row r="764" spans="1:11" outlineLevel="1" x14ac:dyDescent="0.25">
      <c r="A764" s="32"/>
      <c r="B764" s="33"/>
      <c r="C764" s="46"/>
      <c r="E764" s="20"/>
      <c r="F764" s="20"/>
      <c r="G764" s="20"/>
      <c r="H764" s="20"/>
      <c r="I764" s="20"/>
      <c r="K764" s="20"/>
    </row>
    <row r="765" spans="1:11" outlineLevel="1" x14ac:dyDescent="0.25">
      <c r="A765" s="32"/>
      <c r="B765" s="33"/>
      <c r="C765" s="46"/>
      <c r="E765" s="20"/>
      <c r="F765" s="20"/>
      <c r="G765" s="20"/>
      <c r="H765" s="20"/>
      <c r="I765" s="20"/>
      <c r="K765" s="20"/>
    </row>
    <row r="766" spans="1:11" outlineLevel="1" x14ac:dyDescent="0.25">
      <c r="A766" s="32"/>
      <c r="B766" s="33"/>
      <c r="C766" s="46"/>
      <c r="E766" s="20"/>
      <c r="F766" s="20"/>
      <c r="G766" s="20"/>
      <c r="H766" s="20"/>
      <c r="I766" s="20"/>
      <c r="K766" s="20"/>
    </row>
    <row r="767" spans="1:11" outlineLevel="1" x14ac:dyDescent="0.25">
      <c r="A767" s="32"/>
      <c r="B767" s="33"/>
      <c r="C767" s="46"/>
      <c r="E767" s="20"/>
      <c r="F767" s="20"/>
      <c r="G767" s="20"/>
      <c r="H767" s="20"/>
      <c r="I767" s="20"/>
      <c r="K767" s="20"/>
    </row>
    <row r="768" spans="1:11" outlineLevel="1" x14ac:dyDescent="0.25">
      <c r="A768" s="32"/>
      <c r="B768" s="33"/>
      <c r="C768" s="46"/>
      <c r="E768" s="20"/>
      <c r="F768" s="20"/>
      <c r="G768" s="20"/>
      <c r="H768" s="20"/>
      <c r="I768" s="20"/>
      <c r="K768" s="20"/>
    </row>
    <row r="769" spans="1:11" outlineLevel="1" x14ac:dyDescent="0.25">
      <c r="A769" s="32"/>
      <c r="B769" s="33"/>
      <c r="C769" s="46"/>
      <c r="E769" s="20"/>
      <c r="F769" s="20"/>
      <c r="G769" s="20"/>
      <c r="H769" s="20"/>
      <c r="I769" s="20"/>
      <c r="K769" s="20"/>
    </row>
    <row r="770" spans="1:11" outlineLevel="1" x14ac:dyDescent="0.25">
      <c r="A770" s="32"/>
      <c r="B770" s="33"/>
      <c r="C770" s="46"/>
      <c r="E770" s="20"/>
      <c r="F770" s="20"/>
      <c r="G770" s="20"/>
      <c r="H770" s="20"/>
      <c r="I770" s="20"/>
      <c r="K770" s="20"/>
    </row>
    <row r="771" spans="1:11" outlineLevel="1" x14ac:dyDescent="0.25">
      <c r="A771" s="32"/>
      <c r="B771" s="33"/>
      <c r="C771" s="46"/>
      <c r="E771" s="20"/>
      <c r="F771" s="20"/>
      <c r="G771" s="20"/>
      <c r="H771" s="20"/>
      <c r="I771" s="20"/>
      <c r="K771" s="20"/>
    </row>
    <row r="772" spans="1:11" outlineLevel="1" x14ac:dyDescent="0.25">
      <c r="A772" s="32"/>
      <c r="B772" s="33"/>
      <c r="C772" s="46"/>
      <c r="E772" s="20"/>
      <c r="F772" s="20"/>
      <c r="G772" s="20"/>
      <c r="H772" s="20"/>
      <c r="I772" s="20"/>
      <c r="K772" s="20"/>
    </row>
    <row r="773" spans="1:11" outlineLevel="1" x14ac:dyDescent="0.25">
      <c r="A773" s="32"/>
      <c r="B773" s="33"/>
      <c r="C773" s="46"/>
      <c r="E773" s="20"/>
      <c r="F773" s="20"/>
      <c r="G773" s="20"/>
      <c r="H773" s="20"/>
      <c r="I773" s="20"/>
      <c r="K773" s="20"/>
    </row>
    <row r="774" spans="1:11" outlineLevel="1" x14ac:dyDescent="0.25">
      <c r="A774" s="32"/>
      <c r="B774" s="33"/>
      <c r="C774" s="46"/>
      <c r="E774" s="20"/>
      <c r="F774" s="20"/>
      <c r="G774" s="20"/>
      <c r="H774" s="20"/>
      <c r="I774" s="20"/>
      <c r="K774" s="20"/>
    </row>
    <row r="775" spans="1:11" outlineLevel="1" x14ac:dyDescent="0.25">
      <c r="A775" s="32"/>
      <c r="B775" s="33"/>
      <c r="C775" s="46"/>
      <c r="E775" s="20"/>
      <c r="F775" s="20"/>
      <c r="G775" s="20"/>
      <c r="H775" s="20"/>
      <c r="I775" s="20"/>
      <c r="K775" s="20"/>
    </row>
    <row r="776" spans="1:11" outlineLevel="1" x14ac:dyDescent="0.25">
      <c r="A776" s="32"/>
      <c r="B776" s="33"/>
      <c r="C776" s="46"/>
      <c r="E776" s="20"/>
      <c r="F776" s="20"/>
      <c r="G776" s="20"/>
      <c r="H776" s="20"/>
      <c r="I776" s="20"/>
      <c r="K776" s="20"/>
    </row>
    <row r="777" spans="1:11" outlineLevel="1" x14ac:dyDescent="0.25">
      <c r="A777" s="32"/>
      <c r="B777" s="33"/>
      <c r="C777" s="46"/>
      <c r="E777" s="20"/>
      <c r="F777" s="20"/>
      <c r="G777" s="20"/>
      <c r="H777" s="20"/>
      <c r="I777" s="20"/>
      <c r="K777" s="20"/>
    </row>
    <row r="778" spans="1:11" outlineLevel="1" x14ac:dyDescent="0.25">
      <c r="A778" s="32"/>
      <c r="B778" s="33"/>
      <c r="C778" s="46"/>
      <c r="E778" s="20"/>
      <c r="F778" s="20"/>
      <c r="G778" s="20"/>
      <c r="H778" s="20"/>
      <c r="I778" s="20"/>
      <c r="K778" s="20"/>
    </row>
    <row r="779" spans="1:11" outlineLevel="1" x14ac:dyDescent="0.25">
      <c r="A779" s="32"/>
      <c r="B779" s="33"/>
      <c r="C779" s="46"/>
      <c r="E779" s="20"/>
      <c r="F779" s="20"/>
      <c r="G779" s="20"/>
      <c r="H779" s="20"/>
      <c r="I779" s="20"/>
      <c r="K779" s="20"/>
    </row>
    <row r="780" spans="1:11" outlineLevel="1" x14ac:dyDescent="0.25">
      <c r="A780" s="32"/>
      <c r="B780" s="33"/>
      <c r="C780" s="46"/>
      <c r="E780" s="20"/>
      <c r="F780" s="20"/>
      <c r="G780" s="20"/>
      <c r="H780" s="20"/>
      <c r="I780" s="20"/>
      <c r="K780" s="20"/>
    </row>
    <row r="781" spans="1:11" outlineLevel="1" x14ac:dyDescent="0.25">
      <c r="A781" s="32"/>
      <c r="B781" s="33"/>
      <c r="C781" s="46"/>
      <c r="E781" s="20"/>
      <c r="F781" s="20"/>
      <c r="G781" s="20"/>
      <c r="H781" s="20"/>
      <c r="I781" s="20"/>
      <c r="K781" s="20"/>
    </row>
    <row r="782" spans="1:11" outlineLevel="1" x14ac:dyDescent="0.25">
      <c r="A782" s="32"/>
      <c r="B782" s="33"/>
      <c r="C782" s="46"/>
      <c r="E782" s="20"/>
      <c r="F782" s="20"/>
      <c r="G782" s="20"/>
      <c r="H782" s="20"/>
      <c r="I782" s="20"/>
      <c r="K782" s="20"/>
    </row>
    <row r="783" spans="1:11" outlineLevel="1" x14ac:dyDescent="0.25">
      <c r="A783" s="32"/>
      <c r="B783" s="33"/>
      <c r="C783" s="46"/>
      <c r="E783" s="20"/>
      <c r="F783" s="20"/>
      <c r="G783" s="20"/>
      <c r="H783" s="20"/>
      <c r="I783" s="20"/>
      <c r="K783" s="20"/>
    </row>
    <row r="784" spans="1:11" outlineLevel="1" x14ac:dyDescent="0.25">
      <c r="A784" s="32"/>
      <c r="B784" s="33"/>
      <c r="C784" s="46"/>
      <c r="E784" s="20"/>
      <c r="F784" s="20"/>
      <c r="G784" s="20"/>
      <c r="H784" s="20"/>
      <c r="I784" s="20"/>
      <c r="K784" s="20"/>
    </row>
    <row r="785" spans="1:11" outlineLevel="1" x14ac:dyDescent="0.25">
      <c r="A785" s="32"/>
      <c r="B785" s="33"/>
      <c r="C785" s="46"/>
      <c r="E785" s="20"/>
      <c r="F785" s="20"/>
      <c r="G785" s="20"/>
      <c r="H785" s="20"/>
      <c r="I785" s="20"/>
      <c r="K785" s="20"/>
    </row>
    <row r="786" spans="1:11" outlineLevel="1" x14ac:dyDescent="0.25">
      <c r="A786" s="32"/>
      <c r="B786" s="33"/>
      <c r="C786" s="46"/>
      <c r="E786" s="20"/>
      <c r="F786" s="20"/>
      <c r="G786" s="20"/>
      <c r="H786" s="20"/>
      <c r="I786" s="20"/>
      <c r="K786" s="20"/>
    </row>
    <row r="787" spans="1:11" outlineLevel="1" x14ac:dyDescent="0.25">
      <c r="A787" s="32"/>
      <c r="B787" s="33"/>
      <c r="C787" s="46"/>
      <c r="E787" s="20"/>
      <c r="F787" s="20"/>
      <c r="G787" s="20"/>
      <c r="H787" s="20"/>
      <c r="I787" s="20"/>
      <c r="K787" s="20"/>
    </row>
    <row r="788" spans="1:11" outlineLevel="1" x14ac:dyDescent="0.25">
      <c r="A788" s="32"/>
      <c r="B788" s="33"/>
      <c r="C788" s="46"/>
      <c r="E788" s="20"/>
      <c r="F788" s="20"/>
      <c r="G788" s="20"/>
      <c r="H788" s="20"/>
      <c r="I788" s="20"/>
      <c r="K788" s="20"/>
    </row>
    <row r="789" spans="1:11" outlineLevel="1" x14ac:dyDescent="0.25">
      <c r="A789" s="32"/>
      <c r="B789" s="33"/>
      <c r="C789" s="46"/>
      <c r="E789" s="20"/>
      <c r="F789" s="20"/>
      <c r="G789" s="20"/>
      <c r="H789" s="20"/>
      <c r="I789" s="20"/>
      <c r="K789" s="20"/>
    </row>
    <row r="790" spans="1:11" outlineLevel="1" x14ac:dyDescent="0.25">
      <c r="A790" s="32"/>
      <c r="B790" s="33"/>
      <c r="C790" s="46"/>
      <c r="E790" s="20"/>
      <c r="F790" s="20"/>
      <c r="G790" s="20"/>
      <c r="H790" s="20"/>
      <c r="I790" s="20"/>
      <c r="K790" s="20"/>
    </row>
    <row r="791" spans="1:11" outlineLevel="1" x14ac:dyDescent="0.25">
      <c r="A791" s="32"/>
      <c r="B791" s="33"/>
      <c r="C791" s="46"/>
      <c r="E791" s="20"/>
      <c r="F791" s="20"/>
      <c r="G791" s="20"/>
      <c r="H791" s="20"/>
      <c r="I791" s="20"/>
      <c r="K791" s="20"/>
    </row>
    <row r="792" spans="1:11" outlineLevel="1" x14ac:dyDescent="0.25">
      <c r="A792" s="32"/>
      <c r="B792" s="33"/>
      <c r="C792" s="46"/>
      <c r="E792" s="20"/>
      <c r="F792" s="20"/>
      <c r="G792" s="20"/>
      <c r="H792" s="20"/>
      <c r="I792" s="20"/>
      <c r="K792" s="20"/>
    </row>
    <row r="793" spans="1:11" outlineLevel="1" x14ac:dyDescent="0.25">
      <c r="A793" s="32"/>
      <c r="B793" s="33"/>
      <c r="C793" s="46"/>
      <c r="E793" s="20"/>
      <c r="F793" s="20"/>
      <c r="G793" s="20"/>
      <c r="H793" s="20"/>
      <c r="I793" s="20"/>
      <c r="K793" s="20"/>
    </row>
    <row r="794" spans="1:11" outlineLevel="1" x14ac:dyDescent="0.25">
      <c r="A794" s="32"/>
      <c r="B794" s="33"/>
      <c r="C794" s="46"/>
      <c r="E794" s="20"/>
      <c r="F794" s="20"/>
      <c r="G794" s="20"/>
      <c r="H794" s="20"/>
      <c r="I794" s="20"/>
      <c r="K794" s="20"/>
    </row>
    <row r="795" spans="1:11" outlineLevel="1" x14ac:dyDescent="0.25">
      <c r="A795" s="32"/>
      <c r="B795" s="33"/>
      <c r="C795" s="46"/>
      <c r="E795" s="20"/>
      <c r="F795" s="20"/>
      <c r="G795" s="20"/>
      <c r="H795" s="20"/>
      <c r="I795" s="20"/>
      <c r="K795" s="20"/>
    </row>
    <row r="796" spans="1:11" outlineLevel="1" x14ac:dyDescent="0.25">
      <c r="A796" s="32"/>
      <c r="B796" s="33"/>
      <c r="C796" s="46"/>
      <c r="E796" s="20"/>
      <c r="F796" s="20"/>
      <c r="G796" s="20"/>
      <c r="H796" s="20"/>
      <c r="I796" s="20"/>
      <c r="K796" s="20"/>
    </row>
    <row r="797" spans="1:11" outlineLevel="1" x14ac:dyDescent="0.25">
      <c r="A797" s="32"/>
      <c r="B797" s="33"/>
      <c r="C797" s="46"/>
      <c r="E797" s="20"/>
      <c r="F797" s="20"/>
      <c r="G797" s="20"/>
      <c r="H797" s="20"/>
      <c r="I797" s="20"/>
      <c r="K797" s="20"/>
    </row>
    <row r="798" spans="1:11" outlineLevel="1" x14ac:dyDescent="0.25">
      <c r="A798" s="32"/>
      <c r="B798" s="33"/>
      <c r="C798" s="46"/>
      <c r="E798" s="20"/>
      <c r="F798" s="20"/>
      <c r="G798" s="20"/>
      <c r="H798" s="20"/>
      <c r="I798" s="20"/>
      <c r="K798" s="20"/>
    </row>
    <row r="799" spans="1:11" outlineLevel="1" x14ac:dyDescent="0.25">
      <c r="A799" s="32"/>
      <c r="B799" s="33"/>
      <c r="C799" s="46"/>
      <c r="E799" s="20"/>
      <c r="F799" s="20"/>
      <c r="G799" s="20"/>
      <c r="H799" s="20"/>
      <c r="I799" s="20"/>
      <c r="K799" s="20"/>
    </row>
    <row r="800" spans="1:11" outlineLevel="1" x14ac:dyDescent="0.25">
      <c r="A800" s="32"/>
      <c r="B800" s="33"/>
      <c r="C800" s="46"/>
      <c r="E800" s="20"/>
      <c r="F800" s="20"/>
      <c r="G800" s="20"/>
      <c r="H800" s="20"/>
      <c r="I800" s="20"/>
      <c r="K800" s="20"/>
    </row>
    <row r="801" spans="1:11" outlineLevel="1" x14ac:dyDescent="0.25">
      <c r="A801" s="32"/>
      <c r="B801" s="33"/>
      <c r="C801" s="46"/>
      <c r="E801" s="20"/>
      <c r="F801" s="20"/>
      <c r="G801" s="20"/>
      <c r="H801" s="20"/>
      <c r="I801" s="20"/>
      <c r="K801" s="20"/>
    </row>
    <row r="802" spans="1:11" outlineLevel="1" x14ac:dyDescent="0.25">
      <c r="A802" s="32"/>
      <c r="B802" s="33"/>
      <c r="C802" s="46"/>
      <c r="E802" s="20"/>
      <c r="F802" s="20"/>
      <c r="G802" s="20"/>
      <c r="H802" s="20"/>
      <c r="I802" s="20"/>
      <c r="K802" s="20"/>
    </row>
    <row r="803" spans="1:11" outlineLevel="1" x14ac:dyDescent="0.25">
      <c r="A803" s="32"/>
      <c r="B803" s="33"/>
      <c r="C803" s="46"/>
      <c r="E803" s="20"/>
      <c r="F803" s="20"/>
      <c r="G803" s="20"/>
      <c r="H803" s="20"/>
      <c r="I803" s="20"/>
      <c r="K803" s="20"/>
    </row>
    <row r="804" spans="1:11" outlineLevel="1" x14ac:dyDescent="0.25">
      <c r="A804" s="32"/>
      <c r="B804" s="33"/>
      <c r="C804" s="46"/>
      <c r="E804" s="20"/>
      <c r="F804" s="20"/>
      <c r="G804" s="20"/>
      <c r="H804" s="20"/>
      <c r="I804" s="20"/>
      <c r="K804" s="20"/>
    </row>
    <row r="805" spans="1:11" outlineLevel="1" x14ac:dyDescent="0.25">
      <c r="A805" s="32"/>
      <c r="B805" s="33"/>
      <c r="C805" s="46"/>
      <c r="E805" s="20"/>
      <c r="F805" s="20"/>
      <c r="G805" s="20"/>
      <c r="H805" s="20"/>
      <c r="I805" s="20"/>
      <c r="K805" s="20"/>
    </row>
    <row r="806" spans="1:11" outlineLevel="1" x14ac:dyDescent="0.25">
      <c r="A806" s="32"/>
      <c r="B806" s="33"/>
      <c r="C806" s="46"/>
      <c r="E806" s="20"/>
      <c r="F806" s="20"/>
      <c r="G806" s="20"/>
      <c r="H806" s="20"/>
      <c r="I806" s="20"/>
      <c r="K806" s="20"/>
    </row>
    <row r="807" spans="1:11" outlineLevel="1" x14ac:dyDescent="0.25">
      <c r="A807" s="32"/>
      <c r="B807" s="33"/>
      <c r="C807" s="46"/>
      <c r="E807" s="20"/>
      <c r="F807" s="20"/>
      <c r="G807" s="20"/>
      <c r="H807" s="20"/>
      <c r="I807" s="20"/>
      <c r="K807" s="20"/>
    </row>
    <row r="808" spans="1:11" outlineLevel="1" x14ac:dyDescent="0.25">
      <c r="A808" s="32"/>
      <c r="B808" s="33"/>
      <c r="C808" s="46"/>
      <c r="E808" s="20"/>
      <c r="F808" s="20"/>
      <c r="G808" s="20"/>
      <c r="H808" s="20"/>
      <c r="I808" s="20"/>
      <c r="K808" s="20"/>
    </row>
    <row r="809" spans="1:11" outlineLevel="1" x14ac:dyDescent="0.25">
      <c r="A809" s="32"/>
      <c r="B809" s="33"/>
      <c r="C809" s="46"/>
      <c r="E809" s="20"/>
      <c r="F809" s="20"/>
      <c r="G809" s="20"/>
      <c r="H809" s="20"/>
      <c r="I809" s="20"/>
      <c r="K809" s="20"/>
    </row>
    <row r="810" spans="1:11" outlineLevel="1" x14ac:dyDescent="0.25">
      <c r="A810" s="32"/>
      <c r="B810" s="33"/>
      <c r="C810" s="46"/>
      <c r="E810" s="20"/>
      <c r="F810" s="20"/>
      <c r="G810" s="20"/>
      <c r="H810" s="20"/>
      <c r="I810" s="20"/>
      <c r="K810" s="20"/>
    </row>
    <row r="811" spans="1:11" outlineLevel="1" x14ac:dyDescent="0.25">
      <c r="A811" s="32"/>
      <c r="B811" s="33"/>
      <c r="C811" s="46"/>
      <c r="E811" s="20"/>
      <c r="F811" s="20"/>
      <c r="G811" s="20"/>
      <c r="H811" s="20"/>
      <c r="I811" s="20"/>
      <c r="K811" s="20"/>
    </row>
    <row r="812" spans="1:11" outlineLevel="1" x14ac:dyDescent="0.25">
      <c r="A812" s="32"/>
      <c r="B812" s="33"/>
      <c r="C812" s="46"/>
      <c r="E812" s="20"/>
      <c r="F812" s="20"/>
      <c r="G812" s="20"/>
      <c r="H812" s="20"/>
      <c r="I812" s="20"/>
      <c r="K812" s="20"/>
    </row>
    <row r="813" spans="1:11" outlineLevel="1" x14ac:dyDescent="0.25">
      <c r="A813" s="32"/>
      <c r="B813" s="33"/>
      <c r="C813" s="46"/>
      <c r="E813" s="20"/>
      <c r="F813" s="20"/>
      <c r="G813" s="20"/>
      <c r="H813" s="20"/>
      <c r="I813" s="20"/>
      <c r="K813" s="20"/>
    </row>
    <row r="814" spans="1:11" outlineLevel="1" x14ac:dyDescent="0.25">
      <c r="A814" s="32"/>
      <c r="B814" s="33"/>
      <c r="C814" s="46"/>
      <c r="E814" s="20"/>
      <c r="F814" s="20"/>
      <c r="G814" s="20"/>
      <c r="H814" s="20"/>
      <c r="I814" s="20"/>
      <c r="K814" s="20"/>
    </row>
    <row r="815" spans="1:11" outlineLevel="1" x14ac:dyDescent="0.25">
      <c r="A815" s="32"/>
      <c r="B815" s="33"/>
      <c r="C815" s="46"/>
      <c r="E815" s="20"/>
      <c r="F815" s="20"/>
      <c r="G815" s="20"/>
      <c r="H815" s="20"/>
      <c r="I815" s="20"/>
      <c r="K815" s="20"/>
    </row>
    <row r="816" spans="1:11" outlineLevel="1" x14ac:dyDescent="0.25">
      <c r="A816" s="32"/>
      <c r="B816" s="33"/>
      <c r="C816" s="46"/>
      <c r="E816" s="20"/>
      <c r="F816" s="20"/>
      <c r="G816" s="20"/>
      <c r="H816" s="20"/>
      <c r="I816" s="20"/>
      <c r="K816" s="20"/>
    </row>
    <row r="817" spans="1:11" outlineLevel="1" x14ac:dyDescent="0.25">
      <c r="A817" s="32"/>
      <c r="B817" s="33"/>
      <c r="C817" s="46"/>
      <c r="E817" s="20"/>
      <c r="F817" s="20"/>
      <c r="G817" s="20"/>
      <c r="H817" s="20"/>
      <c r="I817" s="20"/>
      <c r="K817" s="20"/>
    </row>
    <row r="818" spans="1:11" outlineLevel="1" x14ac:dyDescent="0.25">
      <c r="A818" s="32"/>
      <c r="B818" s="33"/>
      <c r="C818" s="46"/>
      <c r="E818" s="20"/>
      <c r="F818" s="20"/>
      <c r="G818" s="20"/>
      <c r="H818" s="20"/>
      <c r="I818" s="20"/>
      <c r="K818" s="20"/>
    </row>
    <row r="819" spans="1:11" outlineLevel="1" x14ac:dyDescent="0.25">
      <c r="A819" s="32"/>
      <c r="B819" s="33"/>
      <c r="C819" s="46"/>
      <c r="E819" s="20"/>
      <c r="F819" s="20"/>
      <c r="G819" s="20"/>
      <c r="H819" s="20"/>
      <c r="I819" s="20"/>
      <c r="K819" s="20"/>
    </row>
    <row r="820" spans="1:11" outlineLevel="1" x14ac:dyDescent="0.25">
      <c r="A820" s="32"/>
      <c r="B820" s="33"/>
      <c r="C820" s="46"/>
      <c r="E820" s="20"/>
      <c r="F820" s="20"/>
      <c r="G820" s="20"/>
      <c r="H820" s="20"/>
      <c r="I820" s="20"/>
      <c r="K820" s="20"/>
    </row>
    <row r="821" spans="1:11" outlineLevel="1" x14ac:dyDescent="0.25">
      <c r="A821" s="32"/>
      <c r="B821" s="33"/>
      <c r="C821" s="46"/>
      <c r="E821" s="20"/>
      <c r="F821" s="20"/>
      <c r="G821" s="20"/>
      <c r="H821" s="20"/>
      <c r="I821" s="20"/>
      <c r="K821" s="20"/>
    </row>
    <row r="822" spans="1:11" outlineLevel="1" x14ac:dyDescent="0.25">
      <c r="A822" s="32"/>
      <c r="B822" s="33"/>
      <c r="C822" s="46"/>
      <c r="E822" s="20"/>
      <c r="F822" s="20"/>
      <c r="G822" s="20"/>
      <c r="H822" s="20"/>
      <c r="I822" s="20"/>
      <c r="K822" s="20"/>
    </row>
    <row r="823" spans="1:11" outlineLevel="1" x14ac:dyDescent="0.25">
      <c r="A823" s="32"/>
      <c r="B823" s="33"/>
      <c r="C823" s="46"/>
      <c r="E823" s="20"/>
      <c r="F823" s="20"/>
      <c r="G823" s="20"/>
      <c r="H823" s="20"/>
      <c r="I823" s="20"/>
      <c r="K823" s="20"/>
    </row>
    <row r="824" spans="1:11" outlineLevel="1" x14ac:dyDescent="0.25">
      <c r="A824" s="32"/>
      <c r="B824" s="33"/>
      <c r="C824" s="46"/>
      <c r="E824" s="20"/>
      <c r="F824" s="20"/>
      <c r="G824" s="20"/>
      <c r="H824" s="20"/>
      <c r="I824" s="20"/>
      <c r="K824" s="20"/>
    </row>
    <row r="825" spans="1:11" outlineLevel="1" x14ac:dyDescent="0.25">
      <c r="A825" s="32"/>
      <c r="B825" s="33"/>
      <c r="C825" s="46"/>
      <c r="E825" s="20"/>
      <c r="F825" s="20"/>
      <c r="G825" s="20"/>
      <c r="H825" s="20"/>
      <c r="I825" s="20"/>
      <c r="K825" s="20"/>
    </row>
    <row r="826" spans="1:11" outlineLevel="1" x14ac:dyDescent="0.25">
      <c r="A826" s="32"/>
      <c r="B826" s="33"/>
      <c r="C826" s="46"/>
      <c r="E826" s="20"/>
      <c r="F826" s="20"/>
      <c r="G826" s="20"/>
      <c r="H826" s="20"/>
      <c r="I826" s="20"/>
      <c r="K826" s="20"/>
    </row>
    <row r="827" spans="1:11" outlineLevel="1" x14ac:dyDescent="0.25">
      <c r="A827" s="32"/>
      <c r="B827" s="33"/>
      <c r="C827" s="46"/>
      <c r="E827" s="20"/>
      <c r="F827" s="20"/>
      <c r="G827" s="20"/>
      <c r="H827" s="20"/>
      <c r="I827" s="20"/>
      <c r="K827" s="20"/>
    </row>
    <row r="828" spans="1:11" outlineLevel="1" x14ac:dyDescent="0.25">
      <c r="A828" s="32"/>
      <c r="B828" s="33"/>
      <c r="C828" s="46"/>
      <c r="E828" s="20"/>
      <c r="F828" s="20"/>
      <c r="G828" s="20"/>
      <c r="H828" s="20"/>
      <c r="I828" s="20"/>
      <c r="K828" s="20"/>
    </row>
    <row r="829" spans="1:11" outlineLevel="1" x14ac:dyDescent="0.25">
      <c r="A829" s="32"/>
      <c r="B829" s="33"/>
      <c r="C829" s="46"/>
      <c r="E829" s="20"/>
      <c r="F829" s="20"/>
      <c r="G829" s="20"/>
      <c r="H829" s="20"/>
      <c r="I829" s="20"/>
      <c r="K829" s="20"/>
    </row>
    <row r="830" spans="1:11" outlineLevel="1" x14ac:dyDescent="0.25">
      <c r="A830" s="32"/>
      <c r="B830" s="33"/>
      <c r="C830" s="46"/>
      <c r="E830" s="20"/>
      <c r="F830" s="20"/>
      <c r="G830" s="20"/>
      <c r="H830" s="20"/>
      <c r="I830" s="20"/>
      <c r="K830" s="20"/>
    </row>
    <row r="831" spans="1:11" outlineLevel="1" x14ac:dyDescent="0.25">
      <c r="A831" s="32"/>
      <c r="B831" s="33"/>
      <c r="C831" s="46"/>
      <c r="E831" s="20"/>
      <c r="F831" s="20"/>
      <c r="G831" s="20"/>
      <c r="H831" s="20"/>
      <c r="I831" s="20"/>
      <c r="K831" s="20"/>
    </row>
    <row r="832" spans="1:11" outlineLevel="1" x14ac:dyDescent="0.25">
      <c r="A832" s="32"/>
      <c r="B832" s="33"/>
      <c r="C832" s="46"/>
      <c r="E832" s="20"/>
      <c r="F832" s="20"/>
      <c r="G832" s="20"/>
      <c r="H832" s="20"/>
      <c r="I832" s="20"/>
      <c r="K832" s="20"/>
    </row>
    <row r="833" spans="1:11" outlineLevel="1" x14ac:dyDescent="0.25">
      <c r="A833" s="32"/>
      <c r="B833" s="33"/>
      <c r="C833" s="46"/>
      <c r="E833" s="20"/>
      <c r="F833" s="20"/>
      <c r="G833" s="20"/>
      <c r="H833" s="20"/>
      <c r="I833" s="20"/>
      <c r="K833" s="20"/>
    </row>
    <row r="834" spans="1:11" outlineLevel="1" x14ac:dyDescent="0.25">
      <c r="A834" s="32"/>
      <c r="B834" s="33"/>
      <c r="C834" s="46"/>
      <c r="E834" s="20"/>
      <c r="F834" s="20"/>
      <c r="G834" s="20"/>
      <c r="H834" s="20"/>
      <c r="I834" s="20"/>
      <c r="K834" s="20"/>
    </row>
    <row r="835" spans="1:11" outlineLevel="1" x14ac:dyDescent="0.25">
      <c r="A835" s="32"/>
      <c r="B835" s="33"/>
      <c r="C835" s="46"/>
      <c r="E835" s="20"/>
      <c r="F835" s="20"/>
      <c r="G835" s="20"/>
      <c r="H835" s="20"/>
      <c r="I835" s="20"/>
      <c r="K835" s="20"/>
    </row>
    <row r="836" spans="1:11" outlineLevel="1" x14ac:dyDescent="0.25">
      <c r="A836" s="32"/>
      <c r="B836" s="33"/>
      <c r="C836" s="46"/>
      <c r="E836" s="20"/>
      <c r="F836" s="20"/>
      <c r="G836" s="20"/>
      <c r="H836" s="20"/>
      <c r="I836" s="20"/>
      <c r="K836" s="20"/>
    </row>
    <row r="837" spans="1:11" outlineLevel="1" x14ac:dyDescent="0.25">
      <c r="A837" s="32"/>
      <c r="B837" s="33"/>
      <c r="C837" s="46"/>
      <c r="E837" s="20"/>
      <c r="F837" s="20"/>
      <c r="G837" s="20"/>
      <c r="H837" s="20"/>
      <c r="I837" s="20"/>
      <c r="K837" s="20"/>
    </row>
    <row r="838" spans="1:11" outlineLevel="1" x14ac:dyDescent="0.25">
      <c r="A838" s="32"/>
      <c r="B838" s="33"/>
      <c r="C838" s="46"/>
      <c r="E838" s="20"/>
      <c r="F838" s="20"/>
      <c r="G838" s="20"/>
      <c r="H838" s="20"/>
      <c r="I838" s="20"/>
      <c r="K838" s="20"/>
    </row>
    <row r="839" spans="1:11" outlineLevel="1" x14ac:dyDescent="0.25">
      <c r="A839" s="32"/>
      <c r="B839" s="33"/>
      <c r="C839" s="46"/>
      <c r="E839" s="20"/>
      <c r="F839" s="20"/>
      <c r="G839" s="20"/>
      <c r="H839" s="20"/>
      <c r="I839" s="20"/>
      <c r="K839" s="20"/>
    </row>
    <row r="840" spans="1:11" outlineLevel="1" x14ac:dyDescent="0.25">
      <c r="A840" s="32"/>
      <c r="B840" s="33"/>
      <c r="C840" s="46"/>
      <c r="E840" s="20"/>
      <c r="F840" s="20"/>
      <c r="G840" s="20"/>
      <c r="H840" s="20"/>
      <c r="I840" s="20"/>
      <c r="K840" s="20"/>
    </row>
    <row r="841" spans="1:11" outlineLevel="1" x14ac:dyDescent="0.25">
      <c r="A841" s="32"/>
      <c r="B841" s="33"/>
      <c r="C841" s="46"/>
      <c r="E841" s="20"/>
      <c r="F841" s="20"/>
      <c r="G841" s="20"/>
      <c r="H841" s="20"/>
      <c r="I841" s="20"/>
      <c r="K841" s="20"/>
    </row>
    <row r="842" spans="1:11" outlineLevel="1" x14ac:dyDescent="0.25">
      <c r="A842" s="32"/>
      <c r="B842" s="33"/>
      <c r="C842" s="46"/>
      <c r="E842" s="20"/>
      <c r="F842" s="20"/>
      <c r="G842" s="20"/>
      <c r="H842" s="20"/>
      <c r="I842" s="20"/>
      <c r="K842" s="20"/>
    </row>
    <row r="843" spans="1:11" outlineLevel="1" x14ac:dyDescent="0.25">
      <c r="A843" s="32"/>
      <c r="B843" s="33"/>
      <c r="C843" s="46"/>
      <c r="E843" s="20"/>
      <c r="F843" s="20"/>
      <c r="G843" s="20"/>
      <c r="H843" s="20"/>
      <c r="I843" s="20"/>
      <c r="K843" s="20"/>
    </row>
    <row r="844" spans="1:11" outlineLevel="1" x14ac:dyDescent="0.25">
      <c r="A844" s="32"/>
      <c r="B844" s="33"/>
      <c r="C844" s="46"/>
      <c r="E844" s="20"/>
      <c r="F844" s="20"/>
      <c r="G844" s="20"/>
      <c r="H844" s="20"/>
      <c r="I844" s="20"/>
      <c r="K844" s="20"/>
    </row>
    <row r="845" spans="1:11" outlineLevel="1" x14ac:dyDescent="0.25">
      <c r="A845" s="32"/>
      <c r="B845" s="33"/>
      <c r="C845" s="46"/>
      <c r="E845" s="20"/>
      <c r="F845" s="20"/>
      <c r="G845" s="20"/>
      <c r="H845" s="20"/>
      <c r="I845" s="20"/>
      <c r="K845" s="20"/>
    </row>
    <row r="846" spans="1:11" outlineLevel="1" x14ac:dyDescent="0.25">
      <c r="A846" s="32"/>
      <c r="B846" s="33"/>
      <c r="C846" s="46"/>
      <c r="E846" s="20"/>
      <c r="F846" s="20"/>
      <c r="G846" s="20"/>
      <c r="H846" s="20"/>
      <c r="I846" s="20"/>
      <c r="K846" s="20"/>
    </row>
    <row r="847" spans="1:11" outlineLevel="1" x14ac:dyDescent="0.25">
      <c r="A847" s="32"/>
      <c r="B847" s="33"/>
      <c r="C847" s="46"/>
      <c r="E847" s="20"/>
      <c r="F847" s="20"/>
      <c r="G847" s="20"/>
      <c r="H847" s="20"/>
      <c r="I847" s="20"/>
      <c r="K847" s="20"/>
    </row>
    <row r="848" spans="1:11" outlineLevel="1" x14ac:dyDescent="0.25">
      <c r="A848" s="32"/>
      <c r="B848" s="33"/>
      <c r="C848" s="46"/>
      <c r="E848" s="20"/>
      <c r="F848" s="20"/>
      <c r="G848" s="20"/>
      <c r="H848" s="20"/>
      <c r="I848" s="20"/>
      <c r="K848" s="20"/>
    </row>
    <row r="849" spans="1:11" outlineLevel="1" x14ac:dyDescent="0.25">
      <c r="A849" s="32"/>
      <c r="B849" s="33"/>
      <c r="C849" s="46"/>
      <c r="E849" s="20"/>
      <c r="F849" s="20"/>
      <c r="G849" s="20"/>
      <c r="H849" s="20"/>
      <c r="I849" s="20"/>
      <c r="K849" s="20"/>
    </row>
    <row r="850" spans="1:11" outlineLevel="1" x14ac:dyDescent="0.25">
      <c r="A850" s="32"/>
      <c r="B850" s="33"/>
      <c r="C850" s="46"/>
      <c r="E850" s="20"/>
      <c r="F850" s="20"/>
      <c r="G850" s="20"/>
      <c r="H850" s="20"/>
      <c r="I850" s="20"/>
      <c r="K850" s="20"/>
    </row>
    <row r="851" spans="1:11" outlineLevel="1" x14ac:dyDescent="0.25">
      <c r="A851" s="32"/>
      <c r="B851" s="33"/>
      <c r="C851" s="46"/>
      <c r="E851" s="20"/>
      <c r="F851" s="20"/>
      <c r="G851" s="20"/>
      <c r="H851" s="20"/>
      <c r="I851" s="20"/>
      <c r="K851" s="20"/>
    </row>
    <row r="852" spans="1:11" outlineLevel="1" x14ac:dyDescent="0.25">
      <c r="A852" s="32"/>
      <c r="B852" s="33"/>
      <c r="C852" s="46"/>
      <c r="E852" s="20"/>
      <c r="F852" s="20"/>
      <c r="G852" s="20"/>
      <c r="H852" s="20"/>
      <c r="I852" s="20"/>
      <c r="K852" s="20"/>
    </row>
    <row r="853" spans="1:11" outlineLevel="1" x14ac:dyDescent="0.25">
      <c r="A853" s="32"/>
      <c r="B853" s="33"/>
      <c r="C853" s="46"/>
      <c r="E853" s="20"/>
      <c r="F853" s="20"/>
      <c r="G853" s="20"/>
      <c r="H853" s="20"/>
      <c r="I853" s="20"/>
      <c r="K853" s="20"/>
    </row>
    <row r="854" spans="1:11" outlineLevel="1" x14ac:dyDescent="0.25">
      <c r="A854" s="32"/>
      <c r="B854" s="33"/>
      <c r="C854" s="46"/>
      <c r="E854" s="20"/>
      <c r="F854" s="20"/>
      <c r="G854" s="20"/>
      <c r="H854" s="20"/>
      <c r="I854" s="20"/>
      <c r="K854" s="20"/>
    </row>
    <row r="855" spans="1:11" outlineLevel="1" x14ac:dyDescent="0.25">
      <c r="A855" s="32"/>
      <c r="B855" s="33"/>
      <c r="C855" s="46"/>
      <c r="E855" s="20"/>
      <c r="F855" s="20"/>
      <c r="G855" s="20"/>
      <c r="H855" s="20"/>
      <c r="I855" s="20"/>
      <c r="K855" s="20"/>
    </row>
    <row r="856" spans="1:11" outlineLevel="1" x14ac:dyDescent="0.25">
      <c r="A856" s="32"/>
      <c r="B856" s="33"/>
      <c r="C856" s="46"/>
      <c r="E856" s="20"/>
      <c r="F856" s="20"/>
      <c r="G856" s="20"/>
      <c r="H856" s="20"/>
      <c r="I856" s="20"/>
      <c r="K856" s="20"/>
    </row>
    <row r="857" spans="1:11" outlineLevel="1" x14ac:dyDescent="0.25">
      <c r="A857" s="32"/>
      <c r="B857" s="33"/>
      <c r="C857" s="46"/>
      <c r="E857" s="20"/>
      <c r="F857" s="20"/>
      <c r="G857" s="20"/>
      <c r="H857" s="20"/>
      <c r="I857" s="20"/>
      <c r="K857" s="20"/>
    </row>
    <row r="858" spans="1:11" outlineLevel="1" x14ac:dyDescent="0.25">
      <c r="A858" s="32"/>
      <c r="B858" s="33"/>
      <c r="C858" s="46"/>
      <c r="E858" s="20"/>
      <c r="F858" s="20"/>
      <c r="G858" s="20"/>
      <c r="H858" s="20"/>
      <c r="I858" s="20"/>
      <c r="K858" s="20"/>
    </row>
    <row r="859" spans="1:11" outlineLevel="1" x14ac:dyDescent="0.25">
      <c r="A859" s="32"/>
      <c r="B859" s="33"/>
      <c r="C859" s="46"/>
      <c r="E859" s="20"/>
      <c r="F859" s="20"/>
      <c r="G859" s="20"/>
      <c r="H859" s="20"/>
      <c r="I859" s="20"/>
      <c r="K859" s="20"/>
    </row>
    <row r="860" spans="1:11" outlineLevel="1" x14ac:dyDescent="0.25">
      <c r="A860" s="32"/>
      <c r="B860" s="33"/>
      <c r="C860" s="46"/>
      <c r="E860" s="20"/>
      <c r="F860" s="20"/>
      <c r="G860" s="20"/>
      <c r="H860" s="20"/>
      <c r="I860" s="20"/>
      <c r="K860" s="20"/>
    </row>
    <row r="861" spans="1:11" outlineLevel="1" x14ac:dyDescent="0.25">
      <c r="A861" s="32"/>
      <c r="B861" s="33"/>
      <c r="C861" s="46"/>
      <c r="E861" s="20"/>
      <c r="F861" s="20"/>
      <c r="G861" s="20"/>
      <c r="H861" s="20"/>
      <c r="I861" s="20"/>
      <c r="K861" s="20"/>
    </row>
    <row r="862" spans="1:11" outlineLevel="1" x14ac:dyDescent="0.25">
      <c r="A862" s="32"/>
      <c r="B862" s="33"/>
      <c r="C862" s="46"/>
      <c r="E862" s="20"/>
      <c r="F862" s="20"/>
      <c r="G862" s="20"/>
      <c r="H862" s="20"/>
      <c r="I862" s="20"/>
      <c r="K862" s="20"/>
    </row>
    <row r="863" spans="1:11" outlineLevel="1" x14ac:dyDescent="0.25">
      <c r="A863" s="32"/>
      <c r="B863" s="33"/>
      <c r="C863" s="46"/>
      <c r="E863" s="20"/>
      <c r="F863" s="20"/>
      <c r="G863" s="20"/>
      <c r="H863" s="20"/>
      <c r="I863" s="20"/>
      <c r="K863" s="20"/>
    </row>
    <row r="864" spans="1:11" outlineLevel="1" x14ac:dyDescent="0.25">
      <c r="A864" s="32"/>
      <c r="B864" s="33"/>
      <c r="C864" s="46"/>
      <c r="E864" s="20"/>
      <c r="F864" s="20"/>
      <c r="G864" s="20"/>
      <c r="H864" s="20"/>
      <c r="I864" s="20"/>
      <c r="K864" s="20"/>
    </row>
    <row r="865" spans="1:11" outlineLevel="1" x14ac:dyDescent="0.25">
      <c r="A865" s="32"/>
      <c r="B865" s="33"/>
      <c r="C865" s="46"/>
      <c r="E865" s="20"/>
      <c r="F865" s="20"/>
      <c r="G865" s="20"/>
      <c r="H865" s="20"/>
      <c r="I865" s="20"/>
      <c r="K865" s="20"/>
    </row>
    <row r="866" spans="1:11" outlineLevel="1" x14ac:dyDescent="0.25">
      <c r="A866" s="32"/>
      <c r="B866" s="33"/>
      <c r="C866" s="46"/>
      <c r="E866" s="20"/>
      <c r="F866" s="20"/>
      <c r="G866" s="20"/>
      <c r="H866" s="20"/>
      <c r="I866" s="20"/>
      <c r="K866" s="20"/>
    </row>
    <row r="867" spans="1:11" outlineLevel="1" x14ac:dyDescent="0.25">
      <c r="A867" s="32"/>
      <c r="B867" s="33"/>
      <c r="C867" s="46"/>
      <c r="E867" s="20"/>
      <c r="F867" s="20"/>
      <c r="G867" s="20"/>
      <c r="H867" s="20"/>
      <c r="I867" s="20"/>
      <c r="K867" s="20"/>
    </row>
    <row r="868" spans="1:11" outlineLevel="1" x14ac:dyDescent="0.25">
      <c r="A868" s="32"/>
      <c r="B868" s="33"/>
      <c r="C868" s="46"/>
      <c r="E868" s="20"/>
      <c r="F868" s="20"/>
      <c r="G868" s="20"/>
      <c r="H868" s="20"/>
      <c r="I868" s="20"/>
      <c r="K868" s="20"/>
    </row>
    <row r="869" spans="1:11" outlineLevel="1" x14ac:dyDescent="0.25">
      <c r="A869" s="32"/>
      <c r="B869" s="33"/>
      <c r="C869" s="46"/>
      <c r="E869" s="20"/>
      <c r="F869" s="20"/>
      <c r="G869" s="20"/>
      <c r="H869" s="20"/>
      <c r="I869" s="20"/>
      <c r="K869" s="20"/>
    </row>
    <row r="870" spans="1:11" outlineLevel="1" x14ac:dyDescent="0.25">
      <c r="A870" s="32"/>
      <c r="B870" s="33"/>
      <c r="C870" s="46"/>
      <c r="E870" s="20"/>
      <c r="F870" s="20"/>
      <c r="G870" s="20"/>
      <c r="H870" s="20"/>
      <c r="I870" s="20"/>
      <c r="K870" s="20"/>
    </row>
    <row r="871" spans="1:11" outlineLevel="1" x14ac:dyDescent="0.25">
      <c r="A871" s="32"/>
      <c r="B871" s="33"/>
      <c r="C871" s="46"/>
      <c r="E871" s="20"/>
      <c r="F871" s="20"/>
      <c r="G871" s="20"/>
      <c r="H871" s="20"/>
      <c r="I871" s="20"/>
      <c r="K871" s="20"/>
    </row>
    <row r="872" spans="1:11" outlineLevel="1" x14ac:dyDescent="0.25">
      <c r="A872" s="32"/>
      <c r="B872" s="33"/>
      <c r="C872" s="46"/>
      <c r="E872" s="20"/>
      <c r="F872" s="20"/>
      <c r="G872" s="20"/>
      <c r="H872" s="20"/>
      <c r="I872" s="20"/>
      <c r="K872" s="20"/>
    </row>
    <row r="873" spans="1:11" outlineLevel="1" x14ac:dyDescent="0.25">
      <c r="A873" s="32"/>
      <c r="B873" s="33"/>
      <c r="C873" s="46"/>
      <c r="E873" s="20"/>
      <c r="F873" s="20"/>
      <c r="G873" s="20"/>
      <c r="H873" s="20"/>
      <c r="I873" s="20"/>
      <c r="K873" s="20"/>
    </row>
    <row r="874" spans="1:11" outlineLevel="1" x14ac:dyDescent="0.25">
      <c r="A874" s="32"/>
      <c r="B874" s="33"/>
      <c r="C874" s="46"/>
      <c r="E874" s="20"/>
      <c r="F874" s="20"/>
      <c r="G874" s="20"/>
      <c r="H874" s="20"/>
      <c r="I874" s="20"/>
      <c r="K874" s="20"/>
    </row>
    <row r="875" spans="1:11" outlineLevel="1" x14ac:dyDescent="0.25">
      <c r="A875" s="32"/>
      <c r="B875" s="33"/>
      <c r="C875" s="46"/>
      <c r="E875" s="20"/>
      <c r="F875" s="20"/>
      <c r="G875" s="20"/>
      <c r="H875" s="20"/>
      <c r="I875" s="20"/>
      <c r="K875" s="20"/>
    </row>
    <row r="876" spans="1:11" outlineLevel="1" x14ac:dyDescent="0.25">
      <c r="A876" s="32"/>
      <c r="B876" s="33"/>
      <c r="C876" s="46"/>
      <c r="E876" s="20"/>
      <c r="F876" s="20"/>
      <c r="G876" s="20"/>
      <c r="H876" s="20"/>
      <c r="I876" s="20"/>
      <c r="K876" s="20"/>
    </row>
    <row r="877" spans="1:11" outlineLevel="1" x14ac:dyDescent="0.25">
      <c r="A877" s="32"/>
      <c r="B877" s="33"/>
      <c r="C877" s="46"/>
      <c r="E877" s="20"/>
      <c r="F877" s="20"/>
      <c r="G877" s="20"/>
      <c r="H877" s="20"/>
      <c r="I877" s="20"/>
      <c r="K877" s="20"/>
    </row>
    <row r="878" spans="1:11" outlineLevel="1" x14ac:dyDescent="0.25">
      <c r="A878" s="32"/>
      <c r="B878" s="33"/>
      <c r="C878" s="46"/>
      <c r="E878" s="20"/>
      <c r="F878" s="20"/>
      <c r="G878" s="20"/>
      <c r="H878" s="20"/>
      <c r="I878" s="20"/>
      <c r="K878" s="20"/>
    </row>
    <row r="879" spans="1:11" outlineLevel="1" x14ac:dyDescent="0.25">
      <c r="A879" s="32"/>
      <c r="B879" s="33"/>
      <c r="C879" s="46"/>
      <c r="E879" s="20"/>
      <c r="F879" s="20"/>
      <c r="G879" s="20"/>
      <c r="H879" s="20"/>
      <c r="I879" s="20"/>
      <c r="K879" s="20"/>
    </row>
    <row r="880" spans="1:11" outlineLevel="1" x14ac:dyDescent="0.25">
      <c r="A880" s="32"/>
      <c r="B880" s="33"/>
      <c r="C880" s="46"/>
      <c r="E880" s="20"/>
      <c r="F880" s="20"/>
      <c r="G880" s="20"/>
      <c r="H880" s="20"/>
      <c r="I880" s="20"/>
      <c r="K880" s="20"/>
    </row>
    <row r="881" spans="1:11" outlineLevel="1" x14ac:dyDescent="0.25">
      <c r="A881" s="32"/>
      <c r="B881" s="33"/>
      <c r="C881" s="46"/>
      <c r="E881" s="20"/>
      <c r="F881" s="20"/>
      <c r="G881" s="20"/>
      <c r="H881" s="20"/>
      <c r="I881" s="20"/>
      <c r="K881" s="20"/>
    </row>
    <row r="882" spans="1:11" outlineLevel="1" x14ac:dyDescent="0.25">
      <c r="A882" s="32"/>
      <c r="B882" s="33"/>
      <c r="C882" s="46"/>
      <c r="E882" s="20"/>
      <c r="F882" s="20"/>
      <c r="G882" s="20"/>
      <c r="H882" s="20"/>
      <c r="I882" s="20"/>
      <c r="K882" s="20"/>
    </row>
    <row r="883" spans="1:11" outlineLevel="1" x14ac:dyDescent="0.25">
      <c r="A883" s="32"/>
      <c r="B883" s="33"/>
      <c r="C883" s="46"/>
      <c r="E883" s="20"/>
      <c r="F883" s="20"/>
      <c r="G883" s="20"/>
      <c r="H883" s="20"/>
      <c r="I883" s="20"/>
      <c r="K883" s="20"/>
    </row>
    <row r="884" spans="1:11" outlineLevel="1" x14ac:dyDescent="0.25">
      <c r="A884" s="32"/>
      <c r="B884" s="33"/>
      <c r="C884" s="46"/>
      <c r="E884" s="20"/>
      <c r="F884" s="20"/>
      <c r="G884" s="20"/>
      <c r="H884" s="20"/>
      <c r="I884" s="20"/>
      <c r="K884" s="20"/>
    </row>
    <row r="885" spans="1:11" outlineLevel="1" x14ac:dyDescent="0.25">
      <c r="A885" s="32"/>
      <c r="B885" s="33"/>
      <c r="C885" s="46"/>
      <c r="E885" s="20"/>
      <c r="F885" s="20"/>
      <c r="G885" s="20"/>
      <c r="H885" s="20"/>
      <c r="I885" s="20"/>
      <c r="K885" s="20"/>
    </row>
    <row r="886" spans="1:11" outlineLevel="1" x14ac:dyDescent="0.25">
      <c r="A886" s="32"/>
      <c r="B886" s="33"/>
      <c r="C886" s="46"/>
      <c r="E886" s="20"/>
      <c r="F886" s="20"/>
      <c r="G886" s="20"/>
      <c r="H886" s="20"/>
      <c r="I886" s="20"/>
      <c r="K886" s="20"/>
    </row>
    <row r="887" spans="1:11" outlineLevel="1" x14ac:dyDescent="0.25">
      <c r="A887" s="32"/>
      <c r="B887" s="33"/>
      <c r="C887" s="46"/>
      <c r="E887" s="20"/>
      <c r="F887" s="20"/>
      <c r="G887" s="20"/>
      <c r="H887" s="20"/>
      <c r="I887" s="20"/>
      <c r="K887" s="20"/>
    </row>
    <row r="888" spans="1:11" outlineLevel="1" x14ac:dyDescent="0.25">
      <c r="A888" s="32"/>
      <c r="B888" s="33"/>
      <c r="C888" s="46"/>
      <c r="E888" s="20"/>
      <c r="F888" s="20"/>
      <c r="G888" s="20"/>
      <c r="H888" s="20"/>
      <c r="I888" s="20"/>
      <c r="K888" s="20"/>
    </row>
    <row r="889" spans="1:11" outlineLevel="1" x14ac:dyDescent="0.25">
      <c r="A889" s="32"/>
      <c r="B889" s="33"/>
      <c r="C889" s="46"/>
      <c r="E889" s="20"/>
      <c r="F889" s="20"/>
      <c r="G889" s="20"/>
      <c r="H889" s="20"/>
      <c r="I889" s="20"/>
      <c r="K889" s="20"/>
    </row>
    <row r="890" spans="1:11" outlineLevel="1" x14ac:dyDescent="0.25">
      <c r="A890" s="32"/>
      <c r="B890" s="33"/>
      <c r="C890" s="46"/>
      <c r="E890" s="20"/>
      <c r="F890" s="20"/>
      <c r="G890" s="20"/>
      <c r="H890" s="20"/>
      <c r="I890" s="20"/>
      <c r="K890" s="20"/>
    </row>
    <row r="891" spans="1:11" outlineLevel="1" x14ac:dyDescent="0.25">
      <c r="A891" s="32"/>
      <c r="B891" s="33"/>
      <c r="C891" s="46"/>
      <c r="E891" s="20"/>
      <c r="F891" s="20"/>
      <c r="G891" s="20"/>
      <c r="H891" s="20"/>
      <c r="I891" s="20"/>
      <c r="K891" s="20"/>
    </row>
    <row r="892" spans="1:11" outlineLevel="1" x14ac:dyDescent="0.25">
      <c r="A892" s="32"/>
      <c r="B892" s="33"/>
      <c r="C892" s="46"/>
      <c r="E892" s="20"/>
      <c r="F892" s="20"/>
      <c r="G892" s="20"/>
      <c r="H892" s="20"/>
      <c r="I892" s="20"/>
      <c r="K892" s="20"/>
    </row>
    <row r="893" spans="1:11" outlineLevel="1" x14ac:dyDescent="0.25">
      <c r="A893" s="32"/>
      <c r="B893" s="33"/>
      <c r="C893" s="46"/>
      <c r="E893" s="20"/>
      <c r="F893" s="20"/>
      <c r="G893" s="20"/>
      <c r="H893" s="20"/>
      <c r="I893" s="20"/>
      <c r="K893" s="20"/>
    </row>
    <row r="894" spans="1:11" outlineLevel="1" x14ac:dyDescent="0.25">
      <c r="A894" s="32"/>
      <c r="B894" s="33"/>
      <c r="C894" s="46"/>
      <c r="E894" s="20"/>
      <c r="F894" s="20"/>
      <c r="G894" s="20"/>
      <c r="H894" s="20"/>
      <c r="I894" s="20"/>
      <c r="K894" s="20"/>
    </row>
    <row r="895" spans="1:11" outlineLevel="1" x14ac:dyDescent="0.25">
      <c r="A895" s="32"/>
      <c r="B895" s="33"/>
      <c r="C895" s="46"/>
      <c r="E895" s="20"/>
      <c r="F895" s="20"/>
      <c r="G895" s="20"/>
      <c r="H895" s="20"/>
      <c r="I895" s="20"/>
      <c r="K895" s="20"/>
    </row>
    <row r="896" spans="1:11" outlineLevel="1" x14ac:dyDescent="0.25">
      <c r="A896" s="32"/>
      <c r="B896" s="33"/>
      <c r="C896" s="46"/>
      <c r="E896" s="20"/>
      <c r="F896" s="20"/>
      <c r="G896" s="20"/>
      <c r="H896" s="20"/>
      <c r="I896" s="20"/>
      <c r="K896" s="20"/>
    </row>
    <row r="897" spans="1:11" outlineLevel="1" x14ac:dyDescent="0.25">
      <c r="A897" s="32"/>
      <c r="B897" s="33"/>
      <c r="C897" s="46"/>
      <c r="E897" s="20"/>
      <c r="F897" s="20"/>
      <c r="G897" s="20"/>
      <c r="H897" s="20"/>
      <c r="I897" s="20"/>
      <c r="K897" s="20"/>
    </row>
    <row r="898" spans="1:11" outlineLevel="1" x14ac:dyDescent="0.25">
      <c r="A898" s="32"/>
      <c r="B898" s="33"/>
      <c r="C898" s="46"/>
      <c r="E898" s="20"/>
      <c r="F898" s="20"/>
      <c r="G898" s="20"/>
      <c r="H898" s="20"/>
      <c r="I898" s="20"/>
      <c r="K898" s="20"/>
    </row>
    <row r="899" spans="1:11" outlineLevel="1" x14ac:dyDescent="0.25">
      <c r="A899" s="32"/>
      <c r="B899" s="33"/>
      <c r="C899" s="46"/>
      <c r="E899" s="20"/>
      <c r="F899" s="20"/>
      <c r="G899" s="20"/>
      <c r="H899" s="20"/>
      <c r="I899" s="20"/>
      <c r="K899" s="20"/>
    </row>
    <row r="900" spans="1:11" outlineLevel="1" x14ac:dyDescent="0.25">
      <c r="A900" s="32"/>
      <c r="B900" s="33"/>
      <c r="C900" s="46"/>
      <c r="E900" s="20"/>
      <c r="F900" s="20"/>
      <c r="G900" s="20"/>
      <c r="H900" s="20"/>
      <c r="I900" s="20"/>
      <c r="K900" s="20"/>
    </row>
    <row r="901" spans="1:11" outlineLevel="1" x14ac:dyDescent="0.25">
      <c r="A901" s="32"/>
      <c r="B901" s="33"/>
      <c r="C901" s="46"/>
      <c r="E901" s="20"/>
      <c r="F901" s="20"/>
      <c r="G901" s="20"/>
      <c r="H901" s="20"/>
      <c r="I901" s="20"/>
      <c r="K901" s="20"/>
    </row>
    <row r="902" spans="1:11" outlineLevel="1" x14ac:dyDescent="0.25">
      <c r="A902" s="32"/>
      <c r="B902" s="33"/>
      <c r="C902" s="46"/>
      <c r="E902" s="20"/>
      <c r="F902" s="20"/>
      <c r="G902" s="20"/>
      <c r="H902" s="20"/>
      <c r="I902" s="20"/>
      <c r="K902" s="20"/>
    </row>
    <row r="903" spans="1:11" outlineLevel="1" x14ac:dyDescent="0.25">
      <c r="A903" s="32"/>
      <c r="B903" s="33"/>
      <c r="C903" s="46"/>
      <c r="E903" s="20"/>
      <c r="F903" s="20"/>
      <c r="G903" s="20"/>
      <c r="H903" s="20"/>
      <c r="I903" s="20"/>
      <c r="K903" s="20"/>
    </row>
    <row r="904" spans="1:11" outlineLevel="1" x14ac:dyDescent="0.25">
      <c r="A904" s="32"/>
      <c r="B904" s="33"/>
      <c r="C904" s="46"/>
      <c r="E904" s="20"/>
      <c r="F904" s="20"/>
      <c r="G904" s="20"/>
      <c r="H904" s="20"/>
      <c r="I904" s="20"/>
      <c r="K904" s="20"/>
    </row>
    <row r="905" spans="1:11" outlineLevel="1" x14ac:dyDescent="0.25">
      <c r="A905" s="32"/>
      <c r="B905" s="33"/>
      <c r="C905" s="46"/>
      <c r="E905" s="20"/>
      <c r="F905" s="20"/>
      <c r="G905" s="20"/>
      <c r="H905" s="20"/>
      <c r="I905" s="20"/>
      <c r="K905" s="20"/>
    </row>
    <row r="906" spans="1:11" outlineLevel="1" x14ac:dyDescent="0.25">
      <c r="A906" s="32"/>
      <c r="B906" s="33"/>
      <c r="C906" s="46"/>
      <c r="E906" s="20"/>
      <c r="F906" s="20"/>
      <c r="G906" s="20"/>
      <c r="H906" s="20"/>
      <c r="I906" s="20"/>
      <c r="K906" s="20"/>
    </row>
    <row r="907" spans="1:11" outlineLevel="1" x14ac:dyDescent="0.25">
      <c r="A907" s="32"/>
      <c r="B907" s="33"/>
      <c r="C907" s="46"/>
      <c r="E907" s="20"/>
      <c r="F907" s="20"/>
      <c r="G907" s="20"/>
      <c r="H907" s="20"/>
      <c r="I907" s="20"/>
      <c r="K907" s="20"/>
    </row>
    <row r="908" spans="1:11" outlineLevel="1" x14ac:dyDescent="0.25">
      <c r="A908" s="32"/>
      <c r="B908" s="33"/>
      <c r="C908" s="46"/>
      <c r="E908" s="20"/>
      <c r="F908" s="20"/>
      <c r="G908" s="20"/>
      <c r="H908" s="20"/>
      <c r="I908" s="20"/>
      <c r="K908" s="20"/>
    </row>
    <row r="909" spans="1:11" outlineLevel="1" x14ac:dyDescent="0.25">
      <c r="A909" s="32"/>
      <c r="B909" s="33"/>
      <c r="C909" s="46"/>
      <c r="E909" s="20"/>
      <c r="F909" s="20"/>
      <c r="G909" s="20"/>
      <c r="H909" s="20"/>
      <c r="I909" s="20"/>
      <c r="K909" s="20"/>
    </row>
    <row r="910" spans="1:11" outlineLevel="1" x14ac:dyDescent="0.25">
      <c r="A910" s="32"/>
      <c r="B910" s="33"/>
      <c r="C910" s="46"/>
      <c r="E910" s="20"/>
      <c r="F910" s="20"/>
      <c r="G910" s="20"/>
      <c r="H910" s="20"/>
      <c r="I910" s="20"/>
      <c r="K910" s="20"/>
    </row>
    <row r="911" spans="1:11" outlineLevel="1" x14ac:dyDescent="0.25">
      <c r="A911" s="32"/>
      <c r="B911" s="33"/>
      <c r="C911" s="46"/>
      <c r="E911" s="20"/>
      <c r="F911" s="20"/>
      <c r="G911" s="20"/>
      <c r="H911" s="20"/>
      <c r="I911" s="20"/>
      <c r="K911" s="20"/>
    </row>
    <row r="912" spans="1:11" outlineLevel="1" x14ac:dyDescent="0.25">
      <c r="A912" s="32"/>
      <c r="B912" s="33"/>
      <c r="C912" s="46"/>
      <c r="E912" s="20"/>
      <c r="F912" s="20"/>
      <c r="G912" s="20"/>
      <c r="H912" s="20"/>
      <c r="I912" s="20"/>
      <c r="K912" s="20"/>
    </row>
    <row r="913" spans="1:11" outlineLevel="1" x14ac:dyDescent="0.25">
      <c r="A913" s="32"/>
      <c r="B913" s="33"/>
      <c r="C913" s="46"/>
      <c r="E913" s="20"/>
      <c r="F913" s="20"/>
      <c r="G913" s="20"/>
      <c r="H913" s="20"/>
      <c r="I913" s="20"/>
      <c r="K913" s="20"/>
    </row>
    <row r="914" spans="1:11" outlineLevel="1" x14ac:dyDescent="0.25">
      <c r="A914" s="32"/>
      <c r="B914" s="33"/>
      <c r="C914" s="46"/>
      <c r="E914" s="20"/>
      <c r="F914" s="20"/>
      <c r="G914" s="20"/>
      <c r="H914" s="20"/>
      <c r="I914" s="20"/>
      <c r="K914" s="20"/>
    </row>
    <row r="915" spans="1:11" outlineLevel="1" x14ac:dyDescent="0.25">
      <c r="A915" s="32"/>
      <c r="B915" s="33"/>
      <c r="C915" s="46"/>
      <c r="E915" s="20"/>
      <c r="F915" s="20"/>
      <c r="G915" s="20"/>
      <c r="H915" s="20"/>
      <c r="I915" s="20"/>
      <c r="K915" s="20"/>
    </row>
    <row r="916" spans="1:11" outlineLevel="1" x14ac:dyDescent="0.25">
      <c r="A916" s="32"/>
      <c r="B916" s="33"/>
      <c r="C916" s="46"/>
      <c r="E916" s="20"/>
      <c r="F916" s="20"/>
      <c r="G916" s="20"/>
      <c r="H916" s="20"/>
      <c r="I916" s="20"/>
      <c r="K916" s="20"/>
    </row>
    <row r="917" spans="1:11" outlineLevel="1" x14ac:dyDescent="0.25">
      <c r="A917" s="32"/>
      <c r="B917" s="33"/>
      <c r="C917" s="46"/>
      <c r="E917" s="20"/>
      <c r="F917" s="20"/>
      <c r="G917" s="20"/>
      <c r="H917" s="20"/>
      <c r="I917" s="20"/>
      <c r="K917" s="20"/>
    </row>
    <row r="918" spans="1:11" outlineLevel="1" x14ac:dyDescent="0.25">
      <c r="A918" s="32"/>
      <c r="B918" s="33"/>
      <c r="C918" s="46"/>
      <c r="E918" s="20"/>
      <c r="F918" s="20"/>
      <c r="G918" s="20"/>
      <c r="H918" s="20"/>
      <c r="I918" s="20"/>
      <c r="K918" s="20"/>
    </row>
    <row r="919" spans="1:11" outlineLevel="1" x14ac:dyDescent="0.25">
      <c r="A919" s="32"/>
      <c r="B919" s="33"/>
      <c r="C919" s="46"/>
      <c r="E919" s="20"/>
      <c r="F919" s="20"/>
      <c r="G919" s="20"/>
      <c r="H919" s="20"/>
      <c r="I919" s="20"/>
      <c r="K919" s="20"/>
    </row>
    <row r="920" spans="1:11" outlineLevel="1" x14ac:dyDescent="0.25">
      <c r="A920" s="32"/>
      <c r="B920" s="33"/>
      <c r="C920" s="46"/>
      <c r="E920" s="20"/>
      <c r="F920" s="20"/>
      <c r="G920" s="20"/>
      <c r="H920" s="20"/>
      <c r="I920" s="20"/>
      <c r="K920" s="20"/>
    </row>
    <row r="921" spans="1:11" outlineLevel="1" x14ac:dyDescent="0.25">
      <c r="A921" s="32"/>
      <c r="B921" s="33"/>
      <c r="C921" s="46"/>
      <c r="E921" s="20"/>
      <c r="F921" s="20"/>
      <c r="G921" s="20"/>
      <c r="H921" s="20"/>
      <c r="I921" s="20"/>
      <c r="K921" s="20"/>
    </row>
    <row r="922" spans="1:11" outlineLevel="1" x14ac:dyDescent="0.25">
      <c r="A922" s="32"/>
      <c r="B922" s="33"/>
      <c r="C922" s="46"/>
      <c r="E922" s="20"/>
      <c r="F922" s="20"/>
      <c r="G922" s="20"/>
      <c r="H922" s="20"/>
      <c r="I922" s="20"/>
      <c r="K922" s="20"/>
    </row>
    <row r="923" spans="1:11" outlineLevel="1" x14ac:dyDescent="0.25">
      <c r="A923" s="32"/>
      <c r="B923" s="33"/>
      <c r="C923" s="46"/>
      <c r="E923" s="20"/>
      <c r="F923" s="20"/>
      <c r="G923" s="20"/>
      <c r="H923" s="20"/>
      <c r="I923" s="20"/>
      <c r="K923" s="20"/>
    </row>
    <row r="924" spans="1:11" outlineLevel="1" x14ac:dyDescent="0.25">
      <c r="A924" s="32"/>
      <c r="B924" s="33"/>
      <c r="C924" s="46"/>
      <c r="E924" s="20"/>
      <c r="F924" s="20"/>
      <c r="G924" s="20"/>
      <c r="H924" s="20"/>
      <c r="I924" s="20"/>
      <c r="K924" s="20"/>
    </row>
    <row r="925" spans="1:11" outlineLevel="1" x14ac:dyDescent="0.25">
      <c r="A925" s="32"/>
      <c r="B925" s="33"/>
      <c r="C925" s="46"/>
      <c r="E925" s="20"/>
      <c r="F925" s="20"/>
      <c r="G925" s="20"/>
      <c r="H925" s="20"/>
      <c r="I925" s="20"/>
      <c r="K925" s="20"/>
    </row>
    <row r="926" spans="1:11" outlineLevel="1" x14ac:dyDescent="0.25">
      <c r="A926" s="32"/>
      <c r="B926" s="33"/>
      <c r="C926" s="46"/>
      <c r="E926" s="20"/>
      <c r="F926" s="20"/>
      <c r="G926" s="20"/>
      <c r="H926" s="20"/>
      <c r="I926" s="20"/>
      <c r="K926" s="20"/>
    </row>
    <row r="927" spans="1:11" outlineLevel="1" x14ac:dyDescent="0.25">
      <c r="A927" s="32"/>
      <c r="B927" s="33"/>
      <c r="C927" s="46"/>
      <c r="E927" s="20"/>
      <c r="F927" s="20"/>
      <c r="G927" s="20"/>
      <c r="H927" s="20"/>
      <c r="I927" s="20"/>
      <c r="K927" s="20"/>
    </row>
    <row r="928" spans="1:11" outlineLevel="1" x14ac:dyDescent="0.25">
      <c r="A928" s="32"/>
      <c r="B928" s="33"/>
      <c r="C928" s="46"/>
      <c r="E928" s="20"/>
      <c r="F928" s="20"/>
      <c r="G928" s="20"/>
      <c r="H928" s="20"/>
      <c r="I928" s="20"/>
      <c r="K928" s="20"/>
    </row>
    <row r="929" spans="1:11" outlineLevel="1" x14ac:dyDescent="0.25">
      <c r="A929" s="32"/>
      <c r="B929" s="33"/>
      <c r="C929" s="46"/>
      <c r="E929" s="20"/>
      <c r="F929" s="20"/>
      <c r="G929" s="20"/>
      <c r="H929" s="20"/>
      <c r="I929" s="20"/>
      <c r="K929" s="20"/>
    </row>
    <row r="930" spans="1:11" outlineLevel="1" x14ac:dyDescent="0.25">
      <c r="A930" s="32"/>
      <c r="B930" s="33"/>
      <c r="C930" s="46"/>
      <c r="E930" s="20"/>
      <c r="F930" s="20"/>
      <c r="G930" s="20"/>
      <c r="H930" s="20"/>
      <c r="I930" s="20"/>
      <c r="K930" s="20"/>
    </row>
    <row r="931" spans="1:11" outlineLevel="1" x14ac:dyDescent="0.25">
      <c r="A931" s="32"/>
      <c r="B931" s="33"/>
      <c r="C931" s="46"/>
      <c r="E931" s="20"/>
      <c r="F931" s="20"/>
      <c r="G931" s="20"/>
      <c r="H931" s="20"/>
      <c r="I931" s="20"/>
      <c r="K931" s="20"/>
    </row>
    <row r="932" spans="1:11" outlineLevel="1" x14ac:dyDescent="0.25">
      <c r="A932" s="32"/>
      <c r="B932" s="33"/>
      <c r="C932" s="46"/>
      <c r="E932" s="20"/>
      <c r="F932" s="20"/>
      <c r="G932" s="20"/>
      <c r="H932" s="20"/>
      <c r="I932" s="20"/>
      <c r="K932" s="20"/>
    </row>
    <row r="933" spans="1:11" outlineLevel="1" x14ac:dyDescent="0.25">
      <c r="A933" s="32"/>
      <c r="B933" s="33"/>
      <c r="C933" s="46"/>
      <c r="E933" s="20"/>
      <c r="F933" s="20"/>
      <c r="G933" s="20"/>
      <c r="H933" s="20"/>
      <c r="I933" s="20"/>
      <c r="K933" s="20"/>
    </row>
    <row r="934" spans="1:11" outlineLevel="1" x14ac:dyDescent="0.25">
      <c r="A934" s="32"/>
      <c r="B934" s="33"/>
      <c r="C934" s="46"/>
      <c r="E934" s="20"/>
      <c r="F934" s="20"/>
      <c r="G934" s="20"/>
      <c r="H934" s="20"/>
      <c r="I934" s="20"/>
      <c r="K934" s="20"/>
    </row>
    <row r="935" spans="1:11" outlineLevel="1" x14ac:dyDescent="0.25">
      <c r="A935" s="32"/>
      <c r="B935" s="33"/>
      <c r="C935" s="46"/>
      <c r="E935" s="20"/>
      <c r="F935" s="20"/>
      <c r="G935" s="20"/>
      <c r="H935" s="20"/>
      <c r="I935" s="20"/>
      <c r="K935" s="20"/>
    </row>
    <row r="936" spans="1:11" outlineLevel="1" x14ac:dyDescent="0.25">
      <c r="A936" s="32"/>
      <c r="B936" s="33"/>
      <c r="C936" s="46"/>
      <c r="E936" s="20"/>
      <c r="F936" s="20"/>
      <c r="G936" s="20"/>
      <c r="H936" s="20"/>
      <c r="I936" s="20"/>
      <c r="K936" s="20"/>
    </row>
    <row r="937" spans="1:11" outlineLevel="1" x14ac:dyDescent="0.25">
      <c r="A937" s="32"/>
      <c r="B937" s="33"/>
      <c r="C937" s="46"/>
      <c r="E937" s="20"/>
      <c r="F937" s="20"/>
      <c r="G937" s="20"/>
      <c r="H937" s="20"/>
      <c r="I937" s="20"/>
      <c r="K937" s="20"/>
    </row>
    <row r="938" spans="1:11" outlineLevel="1" x14ac:dyDescent="0.25">
      <c r="A938" s="32"/>
      <c r="B938" s="33"/>
      <c r="C938" s="46"/>
      <c r="E938" s="20"/>
      <c r="F938" s="20"/>
      <c r="G938" s="20"/>
      <c r="H938" s="20"/>
      <c r="I938" s="20"/>
      <c r="K938" s="20"/>
    </row>
    <row r="939" spans="1:11" outlineLevel="1" x14ac:dyDescent="0.25">
      <c r="A939" s="32"/>
      <c r="B939" s="33"/>
      <c r="C939" s="46"/>
      <c r="E939" s="20"/>
      <c r="F939" s="20"/>
      <c r="G939" s="20"/>
      <c r="H939" s="20"/>
      <c r="I939" s="20"/>
      <c r="K939" s="20"/>
    </row>
    <row r="940" spans="1:11" outlineLevel="1" x14ac:dyDescent="0.25">
      <c r="A940" s="32"/>
      <c r="B940" s="33"/>
      <c r="C940" s="46"/>
      <c r="E940" s="20"/>
      <c r="F940" s="20"/>
      <c r="G940" s="20"/>
      <c r="H940" s="20"/>
      <c r="I940" s="20"/>
      <c r="K940" s="20"/>
    </row>
    <row r="941" spans="1:11" outlineLevel="1" x14ac:dyDescent="0.25">
      <c r="A941" s="32"/>
      <c r="B941" s="33"/>
      <c r="C941" s="46"/>
      <c r="E941" s="20"/>
      <c r="F941" s="20"/>
      <c r="G941" s="20"/>
      <c r="H941" s="20"/>
      <c r="I941" s="20"/>
      <c r="K941" s="20"/>
    </row>
    <row r="942" spans="1:11" outlineLevel="1" x14ac:dyDescent="0.25">
      <c r="A942" s="32"/>
      <c r="B942" s="33"/>
      <c r="C942" s="46"/>
      <c r="E942" s="20"/>
      <c r="F942" s="20"/>
      <c r="G942" s="20"/>
      <c r="H942" s="20"/>
      <c r="I942" s="20"/>
      <c r="K942" s="20"/>
    </row>
    <row r="943" spans="1:11" outlineLevel="1" x14ac:dyDescent="0.25">
      <c r="A943" s="32"/>
      <c r="B943" s="33"/>
      <c r="C943" s="46"/>
      <c r="E943" s="20"/>
      <c r="F943" s="20"/>
      <c r="G943" s="20"/>
      <c r="H943" s="20"/>
      <c r="I943" s="20"/>
      <c r="K943" s="20"/>
    </row>
    <row r="944" spans="1:11" outlineLevel="1" x14ac:dyDescent="0.25">
      <c r="A944" s="32"/>
      <c r="B944" s="33"/>
      <c r="C944" s="46"/>
      <c r="E944" s="20"/>
      <c r="F944" s="20"/>
      <c r="G944" s="20"/>
      <c r="H944" s="20"/>
      <c r="I944" s="20"/>
      <c r="K944" s="20"/>
    </row>
    <row r="945" spans="1:11" outlineLevel="1" x14ac:dyDescent="0.25">
      <c r="A945" s="32"/>
      <c r="B945" s="33"/>
      <c r="C945" s="46"/>
      <c r="E945" s="20"/>
      <c r="F945" s="20"/>
      <c r="G945" s="20"/>
      <c r="H945" s="20"/>
      <c r="I945" s="20"/>
      <c r="K945" s="20"/>
    </row>
    <row r="946" spans="1:11" outlineLevel="1" x14ac:dyDescent="0.25">
      <c r="A946" s="32"/>
      <c r="B946" s="33"/>
      <c r="C946" s="46"/>
      <c r="E946" s="20"/>
      <c r="F946" s="20"/>
      <c r="G946" s="20"/>
      <c r="H946" s="20"/>
      <c r="I946" s="20"/>
      <c r="K946" s="20"/>
    </row>
    <row r="947" spans="1:11" outlineLevel="1" x14ac:dyDescent="0.25">
      <c r="A947" s="32"/>
      <c r="B947" s="33"/>
      <c r="C947" s="46"/>
      <c r="E947" s="20"/>
      <c r="F947" s="20"/>
      <c r="G947" s="20"/>
      <c r="H947" s="20"/>
      <c r="I947" s="20"/>
      <c r="K947" s="20"/>
    </row>
    <row r="948" spans="1:11" outlineLevel="1" x14ac:dyDescent="0.25">
      <c r="A948" s="32"/>
      <c r="B948" s="33"/>
      <c r="C948" s="46"/>
      <c r="E948" s="20"/>
      <c r="F948" s="20"/>
      <c r="G948" s="20"/>
      <c r="H948" s="20"/>
      <c r="I948" s="20"/>
      <c r="K948" s="20"/>
    </row>
    <row r="949" spans="1:11" outlineLevel="1" x14ac:dyDescent="0.25">
      <c r="A949" s="32"/>
      <c r="B949" s="33"/>
      <c r="C949" s="46"/>
      <c r="E949" s="20"/>
      <c r="F949" s="20"/>
      <c r="G949" s="20"/>
      <c r="H949" s="20"/>
      <c r="I949" s="20"/>
      <c r="K949" s="20"/>
    </row>
    <row r="950" spans="1:11" outlineLevel="1" x14ac:dyDescent="0.25">
      <c r="A950" s="32"/>
      <c r="B950" s="33"/>
      <c r="C950" s="46"/>
      <c r="E950" s="20"/>
      <c r="F950" s="20"/>
      <c r="G950" s="20"/>
      <c r="H950" s="20"/>
      <c r="I950" s="20"/>
      <c r="K950" s="20"/>
    </row>
    <row r="951" spans="1:11" outlineLevel="1" x14ac:dyDescent="0.25">
      <c r="A951" s="32"/>
      <c r="B951" s="33"/>
      <c r="C951" s="46"/>
      <c r="E951" s="20"/>
      <c r="F951" s="20"/>
      <c r="G951" s="20"/>
      <c r="H951" s="20"/>
      <c r="I951" s="20"/>
      <c r="K951" s="20"/>
    </row>
    <row r="952" spans="1:11" outlineLevel="1" x14ac:dyDescent="0.25">
      <c r="A952" s="32"/>
      <c r="B952" s="33"/>
      <c r="C952" s="46"/>
      <c r="E952" s="20"/>
      <c r="F952" s="20"/>
      <c r="G952" s="20"/>
      <c r="H952" s="20"/>
      <c r="I952" s="20"/>
      <c r="K952" s="20"/>
    </row>
    <row r="953" spans="1:11" outlineLevel="1" x14ac:dyDescent="0.25">
      <c r="A953" s="32"/>
      <c r="B953" s="33"/>
      <c r="C953" s="46"/>
      <c r="E953" s="20"/>
      <c r="F953" s="20"/>
      <c r="G953" s="20"/>
      <c r="H953" s="20"/>
      <c r="I953" s="20"/>
      <c r="K953" s="20"/>
    </row>
    <row r="954" spans="1:11" outlineLevel="1" x14ac:dyDescent="0.25">
      <c r="A954" s="32"/>
      <c r="B954" s="33"/>
      <c r="C954" s="46"/>
      <c r="E954" s="20"/>
      <c r="F954" s="20"/>
      <c r="G954" s="20"/>
      <c r="H954" s="20"/>
      <c r="I954" s="20"/>
      <c r="K954" s="20"/>
    </row>
    <row r="955" spans="1:11" outlineLevel="1" x14ac:dyDescent="0.25">
      <c r="A955" s="32"/>
      <c r="B955" s="33"/>
      <c r="C955" s="46"/>
      <c r="E955" s="20"/>
      <c r="F955" s="20"/>
      <c r="G955" s="20"/>
      <c r="H955" s="20"/>
      <c r="I955" s="20"/>
      <c r="K955" s="20"/>
    </row>
    <row r="956" spans="1:11" outlineLevel="1" x14ac:dyDescent="0.25">
      <c r="A956" s="32"/>
      <c r="B956" s="33"/>
      <c r="C956" s="46"/>
      <c r="E956" s="20"/>
      <c r="F956" s="20"/>
      <c r="G956" s="20"/>
      <c r="H956" s="20"/>
      <c r="I956" s="20"/>
      <c r="K956" s="20"/>
    </row>
    <row r="957" spans="1:11" outlineLevel="1" x14ac:dyDescent="0.25">
      <c r="A957" s="32"/>
      <c r="B957" s="33"/>
      <c r="C957" s="46"/>
      <c r="E957" s="20"/>
      <c r="F957" s="20"/>
      <c r="G957" s="20"/>
      <c r="H957" s="20"/>
      <c r="I957" s="20"/>
      <c r="K957" s="20"/>
    </row>
    <row r="958" spans="1:11" outlineLevel="1" x14ac:dyDescent="0.25">
      <c r="A958" s="32"/>
      <c r="B958" s="33"/>
      <c r="C958" s="46"/>
      <c r="E958" s="20"/>
      <c r="F958" s="20"/>
      <c r="G958" s="20"/>
      <c r="H958" s="20"/>
      <c r="I958" s="20"/>
      <c r="K958" s="20"/>
    </row>
    <row r="959" spans="1:11" outlineLevel="1" x14ac:dyDescent="0.25">
      <c r="A959" s="32"/>
      <c r="B959" s="33"/>
      <c r="C959" s="46"/>
      <c r="E959" s="20"/>
      <c r="F959" s="20"/>
      <c r="G959" s="20"/>
      <c r="H959" s="20"/>
      <c r="I959" s="20"/>
      <c r="K959" s="20"/>
    </row>
    <row r="960" spans="1:11" outlineLevel="1" x14ac:dyDescent="0.25">
      <c r="A960" s="32"/>
      <c r="B960" s="33"/>
      <c r="C960" s="46"/>
      <c r="E960" s="20"/>
      <c r="F960" s="20"/>
      <c r="G960" s="20"/>
      <c r="H960" s="20"/>
      <c r="I960" s="20"/>
      <c r="K960" s="20"/>
    </row>
    <row r="961" spans="1:11" outlineLevel="1" x14ac:dyDescent="0.25">
      <c r="A961" s="32"/>
      <c r="B961" s="33"/>
      <c r="C961" s="46"/>
      <c r="E961" s="20"/>
      <c r="F961" s="20"/>
      <c r="G961" s="20"/>
      <c r="H961" s="20"/>
      <c r="I961" s="20"/>
      <c r="K961" s="20"/>
    </row>
    <row r="962" spans="1:11" outlineLevel="1" x14ac:dyDescent="0.25">
      <c r="A962" s="32"/>
      <c r="B962" s="33"/>
      <c r="C962" s="46"/>
      <c r="E962" s="20"/>
      <c r="F962" s="20"/>
      <c r="G962" s="20"/>
      <c r="H962" s="20"/>
      <c r="I962" s="20"/>
      <c r="K962" s="20"/>
    </row>
    <row r="963" spans="1:11" outlineLevel="1" x14ac:dyDescent="0.25">
      <c r="A963" s="32"/>
      <c r="B963" s="33"/>
      <c r="C963" s="46"/>
      <c r="E963" s="20"/>
      <c r="F963" s="20"/>
      <c r="G963" s="20"/>
      <c r="H963" s="20"/>
      <c r="I963" s="20"/>
      <c r="K963" s="20"/>
    </row>
    <row r="964" spans="1:11" outlineLevel="1" x14ac:dyDescent="0.25">
      <c r="A964" s="32"/>
      <c r="B964" s="33"/>
      <c r="C964" s="46"/>
      <c r="E964" s="20"/>
      <c r="F964" s="20"/>
      <c r="G964" s="20"/>
      <c r="H964" s="20"/>
      <c r="I964" s="20"/>
      <c r="K964" s="20"/>
    </row>
    <row r="965" spans="1:11" outlineLevel="1" x14ac:dyDescent="0.25">
      <c r="A965" s="32"/>
      <c r="B965" s="33"/>
      <c r="C965" s="46"/>
      <c r="E965" s="20"/>
      <c r="F965" s="20"/>
      <c r="G965" s="20"/>
      <c r="H965" s="20"/>
      <c r="I965" s="20"/>
      <c r="K965" s="20"/>
    </row>
    <row r="966" spans="1:11" outlineLevel="1" x14ac:dyDescent="0.25">
      <c r="A966" s="32"/>
      <c r="B966" s="33"/>
      <c r="C966" s="46"/>
      <c r="E966" s="20"/>
      <c r="F966" s="20"/>
      <c r="G966" s="20"/>
      <c r="H966" s="20"/>
      <c r="I966" s="20"/>
      <c r="K966" s="20"/>
    </row>
    <row r="967" spans="1:11" outlineLevel="1" x14ac:dyDescent="0.25">
      <c r="A967" s="32"/>
      <c r="B967" s="33"/>
      <c r="C967" s="46"/>
      <c r="E967" s="20"/>
      <c r="F967" s="20"/>
      <c r="G967" s="20"/>
      <c r="H967" s="20"/>
      <c r="I967" s="20"/>
      <c r="K967" s="20"/>
    </row>
    <row r="968" spans="1:11" outlineLevel="1" x14ac:dyDescent="0.25">
      <c r="A968" s="32"/>
      <c r="B968" s="33"/>
      <c r="C968" s="46"/>
      <c r="E968" s="20"/>
      <c r="F968" s="20"/>
      <c r="G968" s="20"/>
      <c r="H968" s="20"/>
      <c r="I968" s="20"/>
      <c r="K968" s="20"/>
    </row>
    <row r="969" spans="1:11" outlineLevel="1" x14ac:dyDescent="0.25">
      <c r="A969" s="32"/>
      <c r="B969" s="33"/>
      <c r="C969" s="46"/>
      <c r="E969" s="20"/>
      <c r="F969" s="20"/>
      <c r="G969" s="20"/>
      <c r="H969" s="20"/>
      <c r="I969" s="20"/>
      <c r="K969" s="20"/>
    </row>
    <row r="970" spans="1:11" outlineLevel="1" x14ac:dyDescent="0.25">
      <c r="A970" s="32"/>
      <c r="B970" s="33"/>
      <c r="C970" s="46"/>
      <c r="E970" s="20"/>
      <c r="F970" s="20"/>
      <c r="G970" s="20"/>
      <c r="H970" s="20"/>
      <c r="I970" s="20"/>
      <c r="K970" s="20"/>
    </row>
    <row r="971" spans="1:11" outlineLevel="1" x14ac:dyDescent="0.25">
      <c r="A971" s="32"/>
      <c r="B971" s="33"/>
      <c r="C971" s="46"/>
      <c r="E971" s="20"/>
      <c r="F971" s="20"/>
      <c r="G971" s="20"/>
      <c r="H971" s="20"/>
      <c r="I971" s="20"/>
      <c r="K971" s="20"/>
    </row>
    <row r="972" spans="1:11" outlineLevel="1" x14ac:dyDescent="0.25">
      <c r="A972" s="32"/>
      <c r="B972" s="33"/>
      <c r="C972" s="46"/>
      <c r="E972" s="20"/>
      <c r="F972" s="20"/>
      <c r="G972" s="20"/>
      <c r="H972" s="20"/>
      <c r="I972" s="20"/>
      <c r="K972" s="20"/>
    </row>
    <row r="973" spans="1:11" outlineLevel="1" x14ac:dyDescent="0.25">
      <c r="A973" s="32"/>
      <c r="B973" s="33"/>
      <c r="C973" s="46"/>
      <c r="E973" s="20"/>
      <c r="F973" s="20"/>
      <c r="G973" s="20"/>
      <c r="H973" s="20"/>
      <c r="I973" s="20"/>
      <c r="K973" s="20"/>
    </row>
    <row r="974" spans="1:11" outlineLevel="1" x14ac:dyDescent="0.25">
      <c r="A974" s="32"/>
      <c r="B974" s="33"/>
      <c r="C974" s="46"/>
      <c r="E974" s="20"/>
      <c r="F974" s="20"/>
      <c r="G974" s="20"/>
      <c r="H974" s="20"/>
      <c r="I974" s="20"/>
      <c r="K974" s="20"/>
    </row>
    <row r="975" spans="1:11" outlineLevel="1" x14ac:dyDescent="0.25">
      <c r="A975" s="32"/>
      <c r="B975" s="33"/>
      <c r="C975" s="46"/>
      <c r="E975" s="20"/>
      <c r="F975" s="20"/>
      <c r="G975" s="20"/>
      <c r="H975" s="20"/>
      <c r="I975" s="20"/>
      <c r="K975" s="20"/>
    </row>
    <row r="976" spans="1:11" outlineLevel="1" x14ac:dyDescent="0.25">
      <c r="A976" s="32"/>
      <c r="B976" s="33"/>
      <c r="C976" s="46"/>
      <c r="E976" s="20"/>
      <c r="F976" s="20"/>
      <c r="G976" s="20"/>
      <c r="H976" s="20"/>
      <c r="I976" s="20"/>
      <c r="K976" s="20"/>
    </row>
    <row r="977" spans="1:11" outlineLevel="1" x14ac:dyDescent="0.25">
      <c r="A977" s="32"/>
      <c r="B977" s="33"/>
      <c r="C977" s="46"/>
      <c r="E977" s="20"/>
      <c r="F977" s="20"/>
      <c r="G977" s="20"/>
      <c r="H977" s="20"/>
      <c r="I977" s="20"/>
      <c r="K977" s="20"/>
    </row>
    <row r="978" spans="1:11" outlineLevel="1" x14ac:dyDescent="0.25">
      <c r="A978" s="32"/>
      <c r="B978" s="33"/>
      <c r="C978" s="46"/>
      <c r="E978" s="20"/>
      <c r="F978" s="20"/>
      <c r="G978" s="20"/>
      <c r="H978" s="20"/>
      <c r="I978" s="20"/>
      <c r="K978" s="20"/>
    </row>
    <row r="979" spans="1:11" outlineLevel="1" x14ac:dyDescent="0.25">
      <c r="A979" s="32"/>
      <c r="B979" s="33"/>
      <c r="C979" s="46"/>
      <c r="E979" s="20"/>
      <c r="F979" s="20"/>
      <c r="G979" s="20"/>
      <c r="H979" s="20"/>
      <c r="I979" s="20"/>
      <c r="K979" s="20"/>
    </row>
    <row r="980" spans="1:11" outlineLevel="1" x14ac:dyDescent="0.25">
      <c r="A980" s="32"/>
      <c r="B980" s="33"/>
      <c r="C980" s="46"/>
      <c r="E980" s="20"/>
      <c r="F980" s="20"/>
      <c r="G980" s="20"/>
      <c r="H980" s="20"/>
      <c r="I980" s="20"/>
      <c r="K980" s="20"/>
    </row>
    <row r="981" spans="1:11" outlineLevel="1" x14ac:dyDescent="0.25">
      <c r="A981" s="32"/>
      <c r="B981" s="33"/>
      <c r="C981" s="46"/>
      <c r="E981" s="20"/>
      <c r="F981" s="20"/>
      <c r="G981" s="20"/>
      <c r="H981" s="20"/>
      <c r="I981" s="20"/>
      <c r="K981" s="20"/>
    </row>
    <row r="982" spans="1:11" outlineLevel="1" x14ac:dyDescent="0.25">
      <c r="A982" s="32"/>
      <c r="B982" s="33"/>
      <c r="C982" s="46"/>
      <c r="E982" s="20"/>
      <c r="F982" s="20"/>
      <c r="G982" s="20"/>
      <c r="H982" s="20"/>
      <c r="I982" s="20"/>
      <c r="K982" s="20"/>
    </row>
    <row r="983" spans="1:11" outlineLevel="1" x14ac:dyDescent="0.25">
      <c r="A983" s="32"/>
      <c r="B983" s="33"/>
      <c r="C983" s="46"/>
      <c r="E983" s="20"/>
      <c r="F983" s="20"/>
      <c r="G983" s="20"/>
      <c r="H983" s="20"/>
      <c r="I983" s="20"/>
      <c r="K983" s="20"/>
    </row>
    <row r="984" spans="1:11" outlineLevel="1" x14ac:dyDescent="0.25">
      <c r="A984" s="32"/>
      <c r="B984" s="33"/>
      <c r="C984" s="46"/>
      <c r="E984" s="20"/>
      <c r="F984" s="20"/>
      <c r="G984" s="20"/>
      <c r="H984" s="20"/>
      <c r="I984" s="20"/>
      <c r="K984" s="20"/>
    </row>
    <row r="985" spans="1:11" outlineLevel="1" x14ac:dyDescent="0.25">
      <c r="A985" s="32"/>
      <c r="B985" s="33"/>
      <c r="C985" s="46"/>
      <c r="E985" s="20"/>
      <c r="F985" s="20"/>
      <c r="G985" s="20"/>
      <c r="H985" s="20"/>
      <c r="I985" s="20"/>
      <c r="K985" s="20"/>
    </row>
    <row r="986" spans="1:11" outlineLevel="1" x14ac:dyDescent="0.25">
      <c r="A986" s="32"/>
      <c r="B986" s="33"/>
      <c r="C986" s="46"/>
      <c r="E986" s="20"/>
      <c r="F986" s="20"/>
      <c r="G986" s="20"/>
      <c r="H986" s="20"/>
      <c r="I986" s="20"/>
      <c r="K986" s="20"/>
    </row>
    <row r="987" spans="1:11" outlineLevel="1" x14ac:dyDescent="0.25">
      <c r="A987" s="32"/>
      <c r="B987" s="33"/>
      <c r="C987" s="46"/>
      <c r="E987" s="20"/>
      <c r="F987" s="20"/>
      <c r="G987" s="20"/>
      <c r="H987" s="20"/>
      <c r="I987" s="20"/>
      <c r="K987" s="20"/>
    </row>
    <row r="988" spans="1:11" outlineLevel="1" x14ac:dyDescent="0.25">
      <c r="A988" s="32"/>
      <c r="B988" s="33"/>
      <c r="C988" s="46"/>
      <c r="E988" s="20"/>
      <c r="F988" s="20"/>
      <c r="G988" s="20"/>
      <c r="H988" s="20"/>
      <c r="I988" s="20"/>
      <c r="K988" s="20"/>
    </row>
    <row r="989" spans="1:11" outlineLevel="1" x14ac:dyDescent="0.25">
      <c r="A989" s="32"/>
      <c r="B989" s="33"/>
      <c r="C989" s="46"/>
      <c r="E989" s="20"/>
      <c r="F989" s="20"/>
      <c r="G989" s="20"/>
      <c r="H989" s="20"/>
      <c r="I989" s="20"/>
      <c r="K989" s="20"/>
    </row>
    <row r="990" spans="1:11" outlineLevel="1" x14ac:dyDescent="0.25">
      <c r="A990" s="32"/>
      <c r="B990" s="33"/>
      <c r="C990" s="46"/>
      <c r="E990" s="20"/>
      <c r="F990" s="20"/>
      <c r="G990" s="20"/>
      <c r="H990" s="20"/>
      <c r="I990" s="20"/>
      <c r="K990" s="20"/>
    </row>
    <row r="991" spans="1:11" outlineLevel="1" x14ac:dyDescent="0.25">
      <c r="A991" s="32"/>
      <c r="B991" s="33"/>
      <c r="C991" s="46"/>
      <c r="E991" s="20"/>
      <c r="F991" s="20"/>
      <c r="G991" s="20"/>
      <c r="H991" s="20"/>
      <c r="I991" s="20"/>
      <c r="K991" s="20"/>
    </row>
    <row r="992" spans="1:11" outlineLevel="1" x14ac:dyDescent="0.25">
      <c r="A992" s="32"/>
      <c r="B992" s="33"/>
      <c r="C992" s="46"/>
      <c r="E992" s="20"/>
      <c r="F992" s="20"/>
      <c r="G992" s="20"/>
      <c r="H992" s="20"/>
      <c r="I992" s="20"/>
      <c r="K992" s="20"/>
    </row>
    <row r="993" spans="1:11" outlineLevel="1" x14ac:dyDescent="0.25">
      <c r="A993" s="32"/>
      <c r="B993" s="33"/>
      <c r="C993" s="46"/>
      <c r="E993" s="20"/>
      <c r="F993" s="20"/>
      <c r="G993" s="20"/>
      <c r="H993" s="20"/>
      <c r="I993" s="20"/>
      <c r="K993" s="20"/>
    </row>
    <row r="994" spans="1:11" outlineLevel="1" x14ac:dyDescent="0.25">
      <c r="A994" s="32"/>
      <c r="B994" s="33"/>
      <c r="C994" s="46"/>
      <c r="E994" s="20"/>
      <c r="F994" s="20"/>
      <c r="G994" s="20"/>
      <c r="H994" s="20"/>
      <c r="I994" s="20"/>
      <c r="K994" s="20"/>
    </row>
    <row r="995" spans="1:11" outlineLevel="1" x14ac:dyDescent="0.25">
      <c r="A995" s="32"/>
      <c r="B995" s="33"/>
      <c r="C995" s="46"/>
      <c r="E995" s="20"/>
      <c r="F995" s="20"/>
      <c r="G995" s="20"/>
      <c r="H995" s="20"/>
      <c r="I995" s="20"/>
      <c r="K995" s="20"/>
    </row>
    <row r="996" spans="1:11" outlineLevel="1" x14ac:dyDescent="0.25">
      <c r="A996" s="32"/>
      <c r="B996" s="33"/>
      <c r="C996" s="46"/>
      <c r="E996" s="20"/>
      <c r="F996" s="20"/>
      <c r="G996" s="20"/>
      <c r="H996" s="20"/>
      <c r="I996" s="20"/>
      <c r="K996" s="20"/>
    </row>
    <row r="997" spans="1:11" outlineLevel="1" x14ac:dyDescent="0.25">
      <c r="A997" s="32"/>
      <c r="B997" s="33"/>
      <c r="C997" s="46"/>
      <c r="E997" s="20"/>
      <c r="F997" s="20"/>
      <c r="G997" s="20"/>
      <c r="H997" s="20"/>
      <c r="I997" s="20"/>
      <c r="K997" s="20"/>
    </row>
    <row r="998" spans="1:11" outlineLevel="1" x14ac:dyDescent="0.25">
      <c r="A998" s="32"/>
      <c r="B998" s="33"/>
      <c r="C998" s="46"/>
      <c r="E998" s="20"/>
      <c r="F998" s="20"/>
      <c r="G998" s="20"/>
      <c r="H998" s="20"/>
      <c r="I998" s="20"/>
      <c r="K998" s="20"/>
    </row>
    <row r="999" spans="1:11" outlineLevel="1" x14ac:dyDescent="0.25">
      <c r="A999" s="32"/>
      <c r="B999" s="33"/>
      <c r="C999" s="46"/>
      <c r="E999" s="20"/>
      <c r="F999" s="20"/>
      <c r="G999" s="20"/>
      <c r="H999" s="20"/>
      <c r="I999" s="20"/>
      <c r="K999" s="20"/>
    </row>
    <row r="1000" spans="1:11" x14ac:dyDescent="0.25">
      <c r="C1000" s="48"/>
      <c r="K1000" s="49"/>
    </row>
    <row r="1001" spans="1:11" x14ac:dyDescent="0.25">
      <c r="C1001" s="48"/>
      <c r="K1001" s="49"/>
    </row>
    <row r="1002" spans="1:11" x14ac:dyDescent="0.25">
      <c r="C1002" s="48"/>
    </row>
  </sheetData>
  <autoFilter ref="A13:K624" xr:uid="{00000000-0009-0000-0000-000008000000}">
    <filterColumn colId="0">
      <filters blank="1">
        <dateGroupItem year="2025" month="11" day="7" dateTimeGrouping="day"/>
      </filters>
    </filterColumn>
  </autoFilter>
  <mergeCells count="3">
    <mergeCell ref="B3:B4"/>
    <mergeCell ref="C3:C4"/>
    <mergeCell ref="K3:K4"/>
  </mergeCells>
  <conditionalFormatting sqref="A14:A18">
    <cfRule type="expression" dxfId="66" priority="642">
      <formula>$C49&lt;$B$5</formula>
    </cfRule>
  </conditionalFormatting>
  <conditionalFormatting sqref="A14:A29 I16:I18">
    <cfRule type="expression" dxfId="65" priority="44">
      <formula>#REF!&lt;$B$5</formula>
    </cfRule>
  </conditionalFormatting>
  <conditionalFormatting sqref="A30:A36 A39:A43 A48:A72 A76:A83">
    <cfRule type="expression" dxfId="64" priority="43">
      <formula>$C31&lt;$B$5</formula>
    </cfRule>
  </conditionalFormatting>
  <conditionalFormatting sqref="A37:A38">
    <cfRule type="expression" dxfId="63" priority="625">
      <formula>$C39&lt;$B$5</formula>
    </cfRule>
  </conditionalFormatting>
  <conditionalFormatting sqref="A44">
    <cfRule type="expression" dxfId="62" priority="46">
      <formula>$C48&lt;$B$5</formula>
    </cfRule>
  </conditionalFormatting>
  <conditionalFormatting sqref="A73:A75">
    <cfRule type="expression" dxfId="61" priority="45">
      <formula>$C76&lt;$B$5</formula>
    </cfRule>
  </conditionalFormatting>
  <conditionalFormatting sqref="B11:C11">
    <cfRule type="cellIs" dxfId="60" priority="39" operator="lessThan">
      <formula>0</formula>
    </cfRule>
    <cfRule type="cellIs" dxfId="59" priority="40" operator="greaterThan">
      <formula>0</formula>
    </cfRule>
  </conditionalFormatting>
  <conditionalFormatting sqref="B14:C44 I19:I44 F30:F39 G34:G44 H41 H48:H75 B48:C80 I76:I81 C81 B81:B83">
    <cfRule type="expression" dxfId="58" priority="2">
      <formula>$C14&lt;$B$5</formula>
    </cfRule>
  </conditionalFormatting>
  <conditionalFormatting sqref="E14:E35">
    <cfRule type="expression" dxfId="57" priority="6">
      <formula>$C14&lt;$B$5</formula>
    </cfRule>
  </conditionalFormatting>
  <conditionalFormatting sqref="E11:K11">
    <cfRule type="cellIs" dxfId="56" priority="41" operator="lessThan">
      <formula>0</formula>
    </cfRule>
    <cfRule type="cellIs" dxfId="55" priority="42" operator="greaterThan">
      <formula>0</formula>
    </cfRule>
  </conditionalFormatting>
  <conditionalFormatting sqref="F19:F23">
    <cfRule type="expression" dxfId="54" priority="12">
      <formula>$C19&lt;$B$5</formula>
    </cfRule>
  </conditionalFormatting>
  <conditionalFormatting sqref="G24:G29">
    <cfRule type="expression" dxfId="53" priority="8">
      <formula>$C24&lt;$B$5</formula>
    </cfRule>
  </conditionalFormatting>
  <conditionalFormatting sqref="G45:G47 I45:I47 H46:H47">
    <cfRule type="expression" dxfId="52" priority="508">
      <formula>$C14&lt;$B$5</formula>
    </cfRule>
  </conditionalFormatting>
  <conditionalFormatting sqref="H14:H15">
    <cfRule type="expression" dxfId="51" priority="502">
      <formula>#REF!&lt;$B$5</formula>
    </cfRule>
  </conditionalFormatting>
  <conditionalFormatting sqref="H30:H34">
    <cfRule type="expression" dxfId="50" priority="1">
      <formula>$C30&lt;$B$5</formula>
    </cfRule>
  </conditionalFormatting>
  <conditionalFormatting sqref="H35:H38">
    <cfRule type="expression" dxfId="49" priority="542">
      <formula>$C34&lt;$B$5</formula>
    </cfRule>
  </conditionalFormatting>
  <pageMargins left="0.51181102362204722" right="0.51181102362204722" top="0.78740157480314965" bottom="0.78740157480314965" header="0.31496062992125984" footer="0.31496062992125984"/>
  <pageSetup paperSize="9" scale="8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10" filterMode="1">
    <tabColor theme="9" tint="0.39997558519241921"/>
  </sheetPr>
  <dimension ref="A1:S1003"/>
  <sheetViews>
    <sheetView showGridLines="0" zoomScaleSheetLayoutView="100" workbookViewId="0">
      <pane ySplit="12" topLeftCell="A629" activePane="bottomLeft" state="frozen"/>
      <selection pane="bottomLeft" activeCell="M636" sqref="M636"/>
    </sheetView>
  </sheetViews>
  <sheetFormatPr defaultColWidth="11" defaultRowHeight="15.75" outlineLevelRow="1" x14ac:dyDescent="0.25"/>
  <cols>
    <col min="1" max="1" width="15.625" style="2" customWidth="1"/>
    <col min="2" max="2" width="30.625" style="2" customWidth="1"/>
    <col min="3" max="3" width="15.625" style="3" customWidth="1"/>
    <col min="4" max="4" width="0.625" customWidth="1"/>
    <col min="5" max="9" width="15.625" style="2" customWidth="1"/>
    <col min="10" max="10" width="0.625" style="2" customWidth="1"/>
    <col min="11" max="11" width="15.625" style="2" customWidth="1"/>
    <col min="12" max="12" width="0.875" style="2" customWidth="1"/>
    <col min="13" max="13" width="8.875" customWidth="1"/>
    <col min="14" max="16384" width="11" style="2"/>
  </cols>
  <sheetData>
    <row r="1" spans="1:19" ht="7.5" customHeight="1" thickBot="1" x14ac:dyDescent="0.3">
      <c r="N1" s="1"/>
      <c r="O1" s="1"/>
      <c r="P1" s="1"/>
      <c r="Q1" s="1"/>
      <c r="R1" s="1"/>
    </row>
    <row r="2" spans="1:19" ht="13.5" customHeight="1" x14ac:dyDescent="0.25">
      <c r="B2" s="418" t="s">
        <v>334</v>
      </c>
      <c r="C2" s="420" t="s">
        <v>168</v>
      </c>
      <c r="E2" s="4">
        <f>+WEEKDAY(E3,1)</f>
        <v>2</v>
      </c>
      <c r="F2" s="5">
        <f>+WEEKDAY(F3,1)</f>
        <v>3</v>
      </c>
      <c r="G2" s="5">
        <f>+WEEKDAY(G3,1)</f>
        <v>4</v>
      </c>
      <c r="H2" s="5">
        <f>+WEEKDAY(H3,1)</f>
        <v>5</v>
      </c>
      <c r="I2" s="36">
        <f>+WEEKDAY(I3,1)</f>
        <v>6</v>
      </c>
      <c r="K2" s="422" t="s">
        <v>169</v>
      </c>
      <c r="N2" s="1"/>
      <c r="O2" s="1"/>
      <c r="P2" s="1"/>
      <c r="Q2" s="1"/>
      <c r="R2" s="1"/>
    </row>
    <row r="3" spans="1:19" ht="15.75" customHeight="1" thickBot="1" x14ac:dyDescent="0.3">
      <c r="B3" s="419"/>
      <c r="C3" s="421"/>
      <c r="E3" s="6">
        <v>45971</v>
      </c>
      <c r="F3" s="7">
        <f>E3+1</f>
        <v>45972</v>
      </c>
      <c r="G3" s="7">
        <f>F3+1</f>
        <v>45973</v>
      </c>
      <c r="H3" s="7">
        <f>G3+1</f>
        <v>45974</v>
      </c>
      <c r="I3" s="37">
        <f>H3+1</f>
        <v>45975</v>
      </c>
      <c r="K3" s="423"/>
      <c r="N3" s="1"/>
      <c r="O3" s="1"/>
      <c r="P3" s="1"/>
      <c r="Q3" s="1"/>
      <c r="R3" s="1"/>
    </row>
    <row r="4" spans="1:19" ht="7.5" customHeight="1" thickBot="1" x14ac:dyDescent="0.3">
      <c r="B4" s="8"/>
      <c r="C4" s="9"/>
      <c r="E4" s="10"/>
      <c r="F4" s="10"/>
      <c r="G4" s="10"/>
      <c r="H4" s="10"/>
      <c r="I4" s="10"/>
      <c r="J4" s="38"/>
      <c r="K4" s="39"/>
      <c r="L4" s="38"/>
      <c r="N4" s="1"/>
      <c r="O4" s="1"/>
      <c r="P4" s="1"/>
      <c r="Q4" s="1"/>
      <c r="R4" s="1"/>
    </row>
    <row r="5" spans="1:19" ht="16.5" customHeight="1" thickBot="1" x14ac:dyDescent="0.3">
      <c r="B5" s="11" t="s">
        <v>170</v>
      </c>
      <c r="C5" s="12"/>
      <c r="E5" s="13">
        <f>SUM(E6:E7)</f>
        <v>0</v>
      </c>
      <c r="F5" s="13">
        <f>SUM(F6:F7)</f>
        <v>0</v>
      </c>
      <c r="G5" s="13">
        <f>SUM(G6:G7)</f>
        <v>0</v>
      </c>
      <c r="H5" s="13">
        <f>SUM(H6:H7)</f>
        <v>0</v>
      </c>
      <c r="I5" s="12">
        <f>SUM(I6:I7)</f>
        <v>0</v>
      </c>
      <c r="J5" s="40"/>
      <c r="K5" s="12">
        <f>SUM(E5:J5)</f>
        <v>0</v>
      </c>
      <c r="L5" s="41"/>
      <c r="N5" s="1"/>
      <c r="O5" s="1"/>
      <c r="P5" s="1"/>
      <c r="Q5" s="1"/>
      <c r="R5" s="1"/>
      <c r="S5" s="43"/>
    </row>
    <row r="6" spans="1:19" ht="16.5" customHeight="1" outlineLevel="1" x14ac:dyDescent="0.25">
      <c r="B6" s="14" t="s">
        <v>171</v>
      </c>
      <c r="C6" s="15">
        <v>0</v>
      </c>
      <c r="E6" s="16"/>
      <c r="F6" s="16"/>
      <c r="G6" s="16"/>
      <c r="H6" s="16"/>
      <c r="I6" s="16"/>
      <c r="J6" s="42"/>
      <c r="K6" s="16">
        <f>SUM(E6:J6)</f>
        <v>0</v>
      </c>
      <c r="L6" s="42"/>
      <c r="N6" s="43"/>
      <c r="O6" s="43"/>
      <c r="P6" s="43"/>
      <c r="Q6" s="43"/>
      <c r="R6" s="43"/>
      <c r="S6" s="43"/>
    </row>
    <row r="7" spans="1:19" ht="16.5" customHeight="1" outlineLevel="1" x14ac:dyDescent="0.25">
      <c r="A7" s="17"/>
      <c r="B7" s="18" t="s">
        <v>172</v>
      </c>
      <c r="C7" s="19">
        <v>0</v>
      </c>
      <c r="E7" s="20">
        <v>0</v>
      </c>
      <c r="F7" s="20"/>
      <c r="G7" s="20">
        <v>0</v>
      </c>
      <c r="H7" s="20">
        <v>0</v>
      </c>
      <c r="I7" s="20">
        <v>0</v>
      </c>
      <c r="J7" s="42"/>
      <c r="K7" s="20">
        <f>SUM(E7:J7)</f>
        <v>0</v>
      </c>
      <c r="L7" s="42"/>
      <c r="N7" s="43"/>
      <c r="O7" s="43"/>
      <c r="P7" s="43"/>
      <c r="Q7" s="43"/>
      <c r="R7" s="43"/>
      <c r="S7" s="43"/>
    </row>
    <row r="8" spans="1:19" outlineLevel="1" x14ac:dyDescent="0.25">
      <c r="A8" s="17"/>
      <c r="B8" s="21">
        <v>0.05</v>
      </c>
      <c r="C8" s="19"/>
      <c r="E8" s="20">
        <f>E6*$B$8</f>
        <v>0</v>
      </c>
      <c r="F8" s="20">
        <f>F6*$B$8</f>
        <v>0</v>
      </c>
      <c r="G8" s="20">
        <f>G6*$B$8</f>
        <v>0</v>
      </c>
      <c r="H8" s="20">
        <f>H6*$B$8</f>
        <v>0</v>
      </c>
      <c r="I8" s="20">
        <f>I6*$B$8</f>
        <v>0</v>
      </c>
      <c r="J8" s="42"/>
      <c r="K8" s="20">
        <f>SUM(E8:I8)</f>
        <v>0</v>
      </c>
      <c r="L8" s="42"/>
      <c r="N8" s="43"/>
      <c r="O8" s="43"/>
      <c r="P8" s="43"/>
      <c r="Q8" s="43"/>
      <c r="R8" s="43"/>
      <c r="S8" s="43"/>
    </row>
    <row r="9" spans="1:19" ht="16.5" thickBot="1" x14ac:dyDescent="0.3">
      <c r="A9" s="17"/>
      <c r="B9" s="22" t="s">
        <v>173</v>
      </c>
      <c r="C9" s="23"/>
      <c r="E9" s="24">
        <f>E6-E8</f>
        <v>0</v>
      </c>
      <c r="F9" s="24">
        <f>F6-F8</f>
        <v>0</v>
      </c>
      <c r="G9" s="24">
        <f>G6-G8</f>
        <v>0</v>
      </c>
      <c r="H9" s="24">
        <f>H6-H8</f>
        <v>0</v>
      </c>
      <c r="I9" s="24">
        <f>I6-I8</f>
        <v>0</v>
      </c>
      <c r="J9" s="44"/>
      <c r="K9" s="24">
        <f>SUM(E9:I9)</f>
        <v>0</v>
      </c>
      <c r="L9" s="42"/>
      <c r="N9" s="43"/>
      <c r="O9" s="43"/>
      <c r="P9" s="43"/>
      <c r="Q9" s="43"/>
      <c r="R9" s="43"/>
      <c r="S9" s="43"/>
    </row>
    <row r="10" spans="1:19" ht="16.5" thickBot="1" x14ac:dyDescent="0.3">
      <c r="A10" s="25"/>
      <c r="B10" s="26"/>
      <c r="C10" s="27"/>
      <c r="E10" s="27">
        <f>B10+E9-E12</f>
        <v>-95548.86</v>
      </c>
      <c r="F10" s="27">
        <f>E10+F9-F12</f>
        <v>-130123.54000000001</v>
      </c>
      <c r="G10" s="27">
        <f>F10+G9-G12</f>
        <v>-155443</v>
      </c>
      <c r="H10" s="27">
        <f>G10+H9-H12</f>
        <v>-314660.01</v>
      </c>
      <c r="I10" s="27">
        <f>H10+I9-I12</f>
        <v>-385966.05000000005</v>
      </c>
      <c r="J10" s="30"/>
      <c r="K10" s="27">
        <f>K9-K12</f>
        <v>-385966.05000000005</v>
      </c>
      <c r="L10" s="30"/>
      <c r="N10" s="30"/>
      <c r="O10" s="43"/>
      <c r="P10" s="43"/>
      <c r="Q10" s="43"/>
      <c r="R10" s="43"/>
      <c r="S10" s="43"/>
    </row>
    <row r="11" spans="1:19" ht="17.25" customHeight="1" thickBot="1" x14ac:dyDescent="0.3">
      <c r="B11" s="28"/>
      <c r="C11" s="29" t="s">
        <v>174</v>
      </c>
      <c r="E11" s="30"/>
      <c r="F11" s="30"/>
      <c r="G11" s="30"/>
      <c r="H11" s="30"/>
      <c r="I11" s="30"/>
      <c r="J11" s="30"/>
      <c r="K11" s="30"/>
      <c r="L11" s="30"/>
      <c r="N11" s="30"/>
      <c r="O11" s="43"/>
      <c r="P11" s="43"/>
      <c r="Q11" s="43"/>
      <c r="R11" s="43"/>
      <c r="S11" s="43"/>
    </row>
    <row r="12" spans="1:19" ht="16.5" thickBot="1" x14ac:dyDescent="0.3">
      <c r="A12" s="62" t="s">
        <v>175</v>
      </c>
      <c r="B12" s="63" t="s">
        <v>176</v>
      </c>
      <c r="C12" s="299">
        <f>SUM(C13:C1000)</f>
        <v>385966.05</v>
      </c>
      <c r="D12" s="301"/>
      <c r="E12" s="300">
        <f>SUM(E13:E1000)</f>
        <v>95548.86</v>
      </c>
      <c r="F12" s="71">
        <f>SUM(F13:F1000)</f>
        <v>34574.68</v>
      </c>
      <c r="G12" s="71">
        <f>SUM(G13:G1000)</f>
        <v>25319.46</v>
      </c>
      <c r="H12" s="71">
        <f>SUM(H13:H1000)</f>
        <v>159217.01</v>
      </c>
      <c r="I12" s="71">
        <f>SUM(I13:I1000)</f>
        <v>71306.040000000008</v>
      </c>
      <c r="J12" s="45"/>
      <c r="K12" s="12">
        <f>E12+F12+G12+H12+I12</f>
        <v>385966.05000000005</v>
      </c>
    </row>
    <row r="13" spans="1:19" hidden="1" outlineLevel="1" x14ac:dyDescent="0.25">
      <c r="A13" s="69">
        <v>45971</v>
      </c>
      <c r="B13" s="291" t="s">
        <v>284</v>
      </c>
      <c r="C13" s="293">
        <v>4483.33</v>
      </c>
      <c r="E13" s="293">
        <v>4483.33</v>
      </c>
      <c r="F13" s="35"/>
      <c r="G13" s="35"/>
      <c r="H13" s="68"/>
      <c r="I13" s="35"/>
      <c r="K13" s="35"/>
    </row>
    <row r="14" spans="1:19" hidden="1" outlineLevel="1" x14ac:dyDescent="0.25">
      <c r="A14" s="69">
        <v>45971</v>
      </c>
      <c r="B14" s="291" t="s">
        <v>266</v>
      </c>
      <c r="C14" s="293">
        <v>2699.59</v>
      </c>
      <c r="E14" s="293">
        <v>2699.59</v>
      </c>
      <c r="F14" s="35"/>
      <c r="G14" s="35"/>
      <c r="H14" s="68"/>
      <c r="I14" s="35"/>
      <c r="K14" s="35"/>
    </row>
    <row r="15" spans="1:19" ht="24" hidden="1" outlineLevel="1" x14ac:dyDescent="0.25">
      <c r="A15" s="69">
        <v>45971</v>
      </c>
      <c r="B15" s="292" t="s">
        <v>347</v>
      </c>
      <c r="C15" s="294">
        <f>746.31+1226.54</f>
        <v>1972.85</v>
      </c>
      <c r="D15" s="305"/>
      <c r="E15" s="294">
        <f>746.31+1226.54</f>
        <v>1972.85</v>
      </c>
      <c r="F15" s="35"/>
      <c r="G15" s="35"/>
      <c r="H15" s="35"/>
      <c r="I15" s="67"/>
      <c r="K15" s="35"/>
      <c r="M15" s="76"/>
    </row>
    <row r="16" spans="1:19" hidden="1" outlineLevel="1" x14ac:dyDescent="0.25">
      <c r="A16" s="69">
        <v>45971</v>
      </c>
      <c r="B16" s="291" t="s">
        <v>285</v>
      </c>
      <c r="C16" s="293">
        <v>10000</v>
      </c>
      <c r="E16" s="293">
        <v>10000</v>
      </c>
      <c r="F16" s="35"/>
      <c r="G16" s="35"/>
      <c r="H16" s="35"/>
      <c r="I16" s="67"/>
      <c r="K16" s="35"/>
      <c r="M16" s="76"/>
    </row>
    <row r="17" spans="1:13" hidden="1" outlineLevel="1" x14ac:dyDescent="0.25">
      <c r="A17" s="69">
        <v>45971</v>
      </c>
      <c r="B17" s="292" t="s">
        <v>390</v>
      </c>
      <c r="C17" s="294">
        <v>15000</v>
      </c>
      <c r="E17" s="294">
        <v>15000</v>
      </c>
      <c r="F17" s="293"/>
      <c r="G17" s="35"/>
      <c r="H17" s="35"/>
      <c r="I17" s="67"/>
      <c r="K17" s="35"/>
      <c r="M17" s="76"/>
    </row>
    <row r="18" spans="1:13" hidden="1" outlineLevel="1" x14ac:dyDescent="0.25">
      <c r="A18" s="69">
        <v>45971</v>
      </c>
      <c r="B18" s="292" t="s">
        <v>362</v>
      </c>
      <c r="C18" s="293">
        <v>13316.67</v>
      </c>
      <c r="E18" s="293">
        <v>13316.67</v>
      </c>
      <c r="F18" s="293"/>
      <c r="G18" s="35"/>
      <c r="H18" s="35"/>
      <c r="I18" s="67"/>
      <c r="K18" s="35"/>
      <c r="M18" s="76"/>
    </row>
    <row r="19" spans="1:13" hidden="1" outlineLevel="1" x14ac:dyDescent="0.25">
      <c r="A19" s="69">
        <v>45971</v>
      </c>
      <c r="B19" s="306" t="s">
        <v>406</v>
      </c>
      <c r="C19" s="293">
        <v>41948.74</v>
      </c>
      <c r="E19" s="293">
        <v>41948.74</v>
      </c>
      <c r="F19" s="293"/>
      <c r="G19" s="35"/>
      <c r="H19" s="35"/>
      <c r="I19" s="67"/>
      <c r="K19" s="35"/>
      <c r="M19" s="76"/>
    </row>
    <row r="20" spans="1:13" hidden="1" outlineLevel="1" x14ac:dyDescent="0.25">
      <c r="A20" s="69">
        <v>45971</v>
      </c>
      <c r="B20" s="306" t="s">
        <v>407</v>
      </c>
      <c r="C20" s="293">
        <v>221.97</v>
      </c>
      <c r="E20" s="293">
        <v>221.97</v>
      </c>
      <c r="F20" s="20"/>
      <c r="G20" s="20"/>
      <c r="H20" s="20"/>
      <c r="I20" s="20"/>
      <c r="K20" s="20"/>
      <c r="M20" s="76"/>
    </row>
    <row r="21" spans="1:13" hidden="1" outlineLevel="1" x14ac:dyDescent="0.25">
      <c r="A21" s="69">
        <v>45971</v>
      </c>
      <c r="B21" s="306" t="s">
        <v>408</v>
      </c>
      <c r="C21" s="293">
        <v>2049.11</v>
      </c>
      <c r="E21" s="293">
        <v>2049.11</v>
      </c>
      <c r="F21" s="20"/>
      <c r="G21" s="20"/>
      <c r="H21" s="20"/>
      <c r="I21" s="20"/>
      <c r="K21" s="20"/>
      <c r="M21" s="76"/>
    </row>
    <row r="22" spans="1:13" hidden="1" outlineLevel="1" x14ac:dyDescent="0.25">
      <c r="A22" s="69">
        <v>45971</v>
      </c>
      <c r="B22" s="306" t="s">
        <v>409</v>
      </c>
      <c r="C22" s="293">
        <v>3256.6</v>
      </c>
      <c r="E22" s="293">
        <v>3256.6</v>
      </c>
      <c r="F22" s="20"/>
      <c r="G22" s="312"/>
      <c r="H22" s="20"/>
      <c r="I22" s="20"/>
      <c r="K22" s="20"/>
      <c r="M22" s="76"/>
    </row>
    <row r="23" spans="1:13" hidden="1" outlineLevel="1" x14ac:dyDescent="0.25">
      <c r="A23" s="69">
        <v>45971</v>
      </c>
      <c r="B23" s="306" t="s">
        <v>405</v>
      </c>
      <c r="C23" s="293">
        <v>600</v>
      </c>
      <c r="E23" s="293">
        <v>600</v>
      </c>
      <c r="F23" s="20"/>
      <c r="G23" s="20"/>
      <c r="H23" s="20"/>
      <c r="I23" s="20"/>
      <c r="K23" s="20"/>
      <c r="M23" s="76"/>
    </row>
    <row r="24" spans="1:13" hidden="1" outlineLevel="1" x14ac:dyDescent="0.25">
      <c r="A24" s="69">
        <v>45972</v>
      </c>
      <c r="B24" s="291" t="s">
        <v>270</v>
      </c>
      <c r="C24" s="293">
        <v>33574.68</v>
      </c>
      <c r="E24" s="294"/>
      <c r="F24" s="293">
        <v>33574.68</v>
      </c>
      <c r="G24" s="35"/>
      <c r="H24" s="35"/>
      <c r="I24" s="67"/>
      <c r="K24" s="35"/>
      <c r="M24" s="76"/>
    </row>
    <row r="25" spans="1:13" hidden="1" outlineLevel="1" x14ac:dyDescent="0.25">
      <c r="A25" s="69">
        <v>45972</v>
      </c>
      <c r="B25" s="292" t="s">
        <v>371</v>
      </c>
      <c r="C25" s="294">
        <v>1000</v>
      </c>
      <c r="E25" s="294"/>
      <c r="F25" s="294">
        <v>1000</v>
      </c>
      <c r="G25" s="35"/>
      <c r="H25" s="35"/>
      <c r="I25" s="67"/>
      <c r="K25" s="35"/>
      <c r="M25" s="76"/>
    </row>
    <row r="26" spans="1:13" hidden="1" outlineLevel="1" x14ac:dyDescent="0.25">
      <c r="A26" s="69">
        <v>45973</v>
      </c>
      <c r="B26" s="291" t="s">
        <v>284</v>
      </c>
      <c r="C26" s="294">
        <v>6256.25</v>
      </c>
      <c r="E26" s="294"/>
      <c r="F26" s="294"/>
      <c r="G26" s="294">
        <v>6256.25</v>
      </c>
      <c r="H26" s="35"/>
      <c r="I26" s="67"/>
      <c r="K26" s="35"/>
      <c r="M26" s="76"/>
    </row>
    <row r="27" spans="1:13" hidden="1" outlineLevel="1" x14ac:dyDescent="0.25">
      <c r="A27" s="69">
        <v>45973</v>
      </c>
      <c r="B27" s="292" t="s">
        <v>362</v>
      </c>
      <c r="C27" s="293">
        <v>13316.67</v>
      </c>
      <c r="E27" s="294"/>
      <c r="F27" s="294"/>
      <c r="G27" s="293">
        <v>13316.67</v>
      </c>
      <c r="H27" s="35"/>
      <c r="I27" s="67"/>
      <c r="K27" s="35"/>
      <c r="M27" s="76"/>
    </row>
    <row r="28" spans="1:13" hidden="1" outlineLevel="1" x14ac:dyDescent="0.25">
      <c r="A28" s="69">
        <v>45973</v>
      </c>
      <c r="B28" s="292" t="s">
        <v>368</v>
      </c>
      <c r="C28" s="294">
        <v>1582.53</v>
      </c>
      <c r="E28" s="294"/>
      <c r="F28" s="294"/>
      <c r="G28" s="294">
        <v>1582.53</v>
      </c>
      <c r="H28" s="35"/>
      <c r="I28" s="67"/>
      <c r="K28" s="35"/>
      <c r="M28" s="76"/>
    </row>
    <row r="29" spans="1:13" hidden="1" outlineLevel="1" x14ac:dyDescent="0.25">
      <c r="A29" s="69">
        <v>45973</v>
      </c>
      <c r="B29" s="306" t="s">
        <v>421</v>
      </c>
      <c r="C29" s="294">
        <v>700</v>
      </c>
      <c r="E29" s="20"/>
      <c r="F29" s="20"/>
      <c r="G29" s="294">
        <v>700</v>
      </c>
      <c r="H29" s="20"/>
      <c r="I29" s="20"/>
      <c r="K29" s="20"/>
      <c r="M29" s="76"/>
    </row>
    <row r="30" spans="1:13" hidden="1" outlineLevel="1" x14ac:dyDescent="0.25">
      <c r="A30" s="69">
        <v>45973</v>
      </c>
      <c r="B30" s="306" t="s">
        <v>421</v>
      </c>
      <c r="C30" s="294">
        <v>3236.01</v>
      </c>
      <c r="E30" s="20"/>
      <c r="F30" s="20"/>
      <c r="G30" s="294">
        <v>3236.01</v>
      </c>
      <c r="H30" s="20"/>
      <c r="I30" s="20"/>
      <c r="K30" s="20"/>
      <c r="M30" s="76"/>
    </row>
    <row r="31" spans="1:13" hidden="1" outlineLevel="1" x14ac:dyDescent="0.25">
      <c r="A31" s="69">
        <v>45973</v>
      </c>
      <c r="B31" s="306" t="s">
        <v>391</v>
      </c>
      <c r="C31" s="46">
        <v>228</v>
      </c>
      <c r="E31" s="20"/>
      <c r="F31" s="20"/>
      <c r="G31" s="20">
        <v>228</v>
      </c>
      <c r="H31" s="20"/>
      <c r="I31" s="20"/>
      <c r="K31" s="20"/>
      <c r="M31" s="76"/>
    </row>
    <row r="32" spans="1:13" hidden="1" outlineLevel="1" x14ac:dyDescent="0.25">
      <c r="A32" s="69">
        <v>45974</v>
      </c>
      <c r="B32" s="291" t="s">
        <v>270</v>
      </c>
      <c r="C32" s="293">
        <v>42317.21</v>
      </c>
      <c r="E32" s="294"/>
      <c r="F32" s="294"/>
      <c r="G32" s="35"/>
      <c r="H32" s="293">
        <v>42317.21</v>
      </c>
      <c r="I32" s="67"/>
      <c r="K32" s="35"/>
    </row>
    <row r="33" spans="1:11" hidden="1" outlineLevel="1" x14ac:dyDescent="0.25">
      <c r="A33" s="69">
        <v>45974</v>
      </c>
      <c r="B33" s="291" t="s">
        <v>270</v>
      </c>
      <c r="C33" s="293">
        <v>60285.2</v>
      </c>
      <c r="E33" s="294"/>
      <c r="F33" s="35"/>
      <c r="G33" s="293"/>
      <c r="H33" s="293">
        <v>60285.2</v>
      </c>
      <c r="I33" s="67"/>
      <c r="K33" s="35"/>
    </row>
    <row r="34" spans="1:11" hidden="1" outlineLevel="1" x14ac:dyDescent="0.25">
      <c r="A34" s="69"/>
      <c r="B34" s="291"/>
      <c r="C34" s="293"/>
      <c r="E34" s="68"/>
      <c r="F34" s="293"/>
      <c r="G34" s="35"/>
      <c r="H34" s="293"/>
      <c r="I34" s="68"/>
      <c r="K34" s="35"/>
    </row>
    <row r="35" spans="1:11" hidden="1" outlineLevel="1" x14ac:dyDescent="0.25">
      <c r="A35" s="69"/>
      <c r="B35" s="292"/>
      <c r="C35" s="294"/>
      <c r="E35" s="68"/>
      <c r="F35" s="293"/>
      <c r="G35" s="35"/>
      <c r="H35" s="294"/>
      <c r="I35" s="68"/>
      <c r="K35" s="35"/>
    </row>
    <row r="36" spans="1:11" hidden="1" outlineLevel="1" x14ac:dyDescent="0.25">
      <c r="A36" s="69"/>
      <c r="B36" s="295"/>
      <c r="C36" s="304"/>
      <c r="E36" s="68"/>
      <c r="F36" s="293"/>
      <c r="G36" s="293"/>
      <c r="H36" s="304"/>
      <c r="I36" s="294"/>
      <c r="K36" s="35"/>
    </row>
    <row r="37" spans="1:11" hidden="1" outlineLevel="1" x14ac:dyDescent="0.25">
      <c r="A37" s="69"/>
      <c r="B37" s="292"/>
      <c r="C37" s="294"/>
      <c r="E37" s="68"/>
      <c r="F37" s="293"/>
      <c r="G37" s="293"/>
      <c r="H37" s="294"/>
      <c r="I37" s="294"/>
      <c r="K37" s="35"/>
    </row>
    <row r="38" spans="1:11" hidden="1" outlineLevel="1" x14ac:dyDescent="0.25">
      <c r="A38" s="69"/>
      <c r="B38" s="292"/>
      <c r="C38" s="294"/>
      <c r="E38" s="35"/>
      <c r="F38" s="67"/>
      <c r="G38" s="293"/>
      <c r="H38" s="294"/>
      <c r="I38" s="294"/>
      <c r="K38" s="35"/>
    </row>
    <row r="39" spans="1:11" hidden="1" outlineLevel="1" x14ac:dyDescent="0.25">
      <c r="A39" s="69"/>
      <c r="B39" s="292"/>
      <c r="C39" s="294"/>
      <c r="E39" s="35"/>
      <c r="F39" s="67"/>
      <c r="G39" s="293"/>
      <c r="H39" s="294"/>
      <c r="I39" s="294"/>
      <c r="K39" s="35"/>
    </row>
    <row r="40" spans="1:11" hidden="1" outlineLevel="1" x14ac:dyDescent="0.25">
      <c r="A40" s="69"/>
      <c r="B40" s="199"/>
      <c r="C40" s="293"/>
      <c r="E40" s="35"/>
      <c r="F40" s="67"/>
      <c r="G40" s="293"/>
      <c r="H40" s="294"/>
      <c r="I40" s="294"/>
      <c r="K40" s="35"/>
    </row>
    <row r="41" spans="1:11" hidden="1" outlineLevel="1" x14ac:dyDescent="0.25">
      <c r="A41" s="69"/>
      <c r="B41" s="292"/>
      <c r="C41" s="294"/>
      <c r="E41" s="35"/>
      <c r="F41" s="67"/>
      <c r="G41" s="293"/>
      <c r="H41" s="35"/>
      <c r="I41" s="294"/>
      <c r="K41" s="35"/>
    </row>
    <row r="42" spans="1:11" hidden="1" outlineLevel="1" x14ac:dyDescent="0.25">
      <c r="A42" s="69"/>
      <c r="B42" s="292"/>
      <c r="C42" s="294"/>
      <c r="E42" s="35"/>
      <c r="F42" s="35"/>
      <c r="G42" s="293"/>
      <c r="H42" s="35"/>
      <c r="I42" s="294"/>
      <c r="K42" s="35"/>
    </row>
    <row r="43" spans="1:11" hidden="1" outlineLevel="1" x14ac:dyDescent="0.25">
      <c r="A43" s="69"/>
      <c r="B43" s="292"/>
      <c r="C43" s="294"/>
      <c r="E43" s="35"/>
      <c r="F43" s="35"/>
      <c r="G43" s="293"/>
      <c r="H43" s="73"/>
      <c r="I43" s="294"/>
      <c r="K43" s="35"/>
    </row>
    <row r="44" spans="1:11" hidden="1" outlineLevel="1" x14ac:dyDescent="0.25">
      <c r="A44" s="69"/>
      <c r="B44" s="292"/>
      <c r="C44" s="293"/>
      <c r="E44" s="35"/>
      <c r="F44" s="35"/>
      <c r="G44" s="293"/>
      <c r="H44" s="35"/>
      <c r="I44" s="293"/>
      <c r="K44" s="35"/>
    </row>
    <row r="45" spans="1:11" hidden="1" outlineLevel="1" x14ac:dyDescent="0.25">
      <c r="A45" s="69"/>
      <c r="B45" s="199"/>
      <c r="C45" s="293"/>
      <c r="E45" s="35"/>
      <c r="F45" s="35"/>
      <c r="G45" s="293"/>
      <c r="H45" s="35"/>
      <c r="I45" s="67"/>
      <c r="K45" s="35"/>
    </row>
    <row r="46" spans="1:11" hidden="1" outlineLevel="1" x14ac:dyDescent="0.25">
      <c r="A46" s="69"/>
      <c r="B46" s="291"/>
      <c r="C46" s="293"/>
      <c r="D46" s="301"/>
      <c r="E46" s="35"/>
      <c r="F46" s="35"/>
      <c r="G46" s="293"/>
      <c r="H46" s="35"/>
      <c r="I46" s="68"/>
      <c r="K46" s="35"/>
    </row>
    <row r="47" spans="1:11" hidden="1" outlineLevel="1" x14ac:dyDescent="0.25">
      <c r="A47" s="33"/>
      <c r="B47" s="33"/>
      <c r="C47" s="34"/>
      <c r="D47" s="298"/>
      <c r="E47" s="33"/>
      <c r="F47" s="35"/>
      <c r="G47" s="293"/>
      <c r="H47" s="35"/>
      <c r="I47" s="68"/>
      <c r="K47" s="35"/>
    </row>
    <row r="48" spans="1:11" hidden="1" outlineLevel="1" x14ac:dyDescent="0.25">
      <c r="A48" s="33"/>
      <c r="B48" s="33"/>
      <c r="C48" s="34"/>
      <c r="D48" s="298"/>
      <c r="E48" s="33"/>
      <c r="F48" s="35"/>
      <c r="G48" s="293"/>
      <c r="H48" s="293"/>
      <c r="I48" s="68"/>
      <c r="K48" s="35"/>
    </row>
    <row r="49" spans="1:11" hidden="1" outlineLevel="1" x14ac:dyDescent="0.25">
      <c r="A49" s="33"/>
      <c r="B49" s="33"/>
      <c r="C49" s="34"/>
      <c r="D49" s="298"/>
      <c r="E49" s="33"/>
      <c r="F49" s="35"/>
      <c r="G49" s="293"/>
      <c r="H49" s="293"/>
      <c r="I49" s="68"/>
      <c r="K49" s="35"/>
    </row>
    <row r="50" spans="1:11" hidden="1" outlineLevel="1" x14ac:dyDescent="0.25">
      <c r="A50" s="69"/>
      <c r="B50" s="291"/>
      <c r="C50" s="293"/>
      <c r="D50" s="298"/>
      <c r="E50" s="35"/>
      <c r="F50" s="35"/>
      <c r="G50" s="35"/>
      <c r="H50" s="293"/>
      <c r="I50" s="34"/>
      <c r="K50" s="35"/>
    </row>
    <row r="51" spans="1:11" hidden="1" outlineLevel="1" x14ac:dyDescent="0.25">
      <c r="A51" s="69"/>
      <c r="B51" s="296"/>
      <c r="C51" s="297"/>
      <c r="E51" s="31"/>
      <c r="F51" s="35"/>
      <c r="G51" s="35"/>
      <c r="H51" s="293"/>
      <c r="I51" s="34"/>
      <c r="K51" s="35"/>
    </row>
    <row r="52" spans="1:11" hidden="1" outlineLevel="1" x14ac:dyDescent="0.25">
      <c r="A52" s="69"/>
      <c r="B52" s="291"/>
      <c r="C52" s="293"/>
      <c r="E52" s="35"/>
      <c r="F52" s="35"/>
      <c r="G52" s="35"/>
      <c r="H52" s="293"/>
      <c r="I52" s="34"/>
      <c r="K52" s="35"/>
    </row>
    <row r="53" spans="1:11" hidden="1" outlineLevel="1" x14ac:dyDescent="0.25">
      <c r="A53" s="69"/>
      <c r="B53" s="291"/>
      <c r="C53" s="293"/>
      <c r="E53" s="35"/>
      <c r="F53" s="35"/>
      <c r="G53" s="35"/>
      <c r="H53" s="293"/>
      <c r="I53" s="34"/>
      <c r="K53" s="35"/>
    </row>
    <row r="54" spans="1:11" hidden="1" outlineLevel="1" x14ac:dyDescent="0.25">
      <c r="A54" s="69"/>
      <c r="B54" s="291"/>
      <c r="C54" s="293"/>
      <c r="E54" s="35"/>
      <c r="F54" s="35"/>
      <c r="G54" s="35"/>
      <c r="H54" s="293"/>
      <c r="I54" s="34"/>
      <c r="K54" s="35"/>
    </row>
    <row r="55" spans="1:11" hidden="1" outlineLevel="1" x14ac:dyDescent="0.25">
      <c r="A55" s="69"/>
      <c r="B55" s="291"/>
      <c r="C55" s="293"/>
      <c r="E55" s="35"/>
      <c r="F55" s="35"/>
      <c r="G55" s="35"/>
      <c r="H55" s="293"/>
      <c r="I55" s="35"/>
      <c r="K55" s="35"/>
    </row>
    <row r="56" spans="1:11" hidden="1" outlineLevel="1" x14ac:dyDescent="0.25">
      <c r="A56" s="69"/>
      <c r="B56" s="291"/>
      <c r="C56" s="293"/>
      <c r="E56" s="35"/>
      <c r="F56" s="35"/>
      <c r="G56" s="35"/>
      <c r="H56" s="293"/>
      <c r="I56" s="35"/>
      <c r="K56" s="35"/>
    </row>
    <row r="57" spans="1:11" hidden="1" outlineLevel="1" x14ac:dyDescent="0.25">
      <c r="A57" s="69"/>
      <c r="B57" s="291"/>
      <c r="C57" s="293"/>
      <c r="E57" s="35"/>
      <c r="F57" s="35"/>
      <c r="G57" s="35"/>
      <c r="H57" s="293"/>
      <c r="I57" s="35"/>
      <c r="K57" s="35"/>
    </row>
    <row r="58" spans="1:11" hidden="1" outlineLevel="1" x14ac:dyDescent="0.25">
      <c r="A58" s="69"/>
      <c r="B58" s="291"/>
      <c r="C58" s="293"/>
      <c r="E58" s="35"/>
      <c r="F58" s="35"/>
      <c r="G58" s="35"/>
      <c r="H58" s="293"/>
      <c r="I58" s="35"/>
      <c r="K58" s="35"/>
    </row>
    <row r="59" spans="1:11" hidden="1" outlineLevel="1" x14ac:dyDescent="0.25">
      <c r="A59" s="69"/>
      <c r="B59" s="291"/>
      <c r="C59" s="293"/>
      <c r="E59" s="35"/>
      <c r="F59" s="35"/>
      <c r="G59" s="35"/>
      <c r="H59" s="293"/>
      <c r="I59" s="35"/>
      <c r="K59" s="35"/>
    </row>
    <row r="60" spans="1:11" hidden="1" outlineLevel="1" x14ac:dyDescent="0.25">
      <c r="A60" s="69"/>
      <c r="B60" s="291"/>
      <c r="C60" s="293"/>
      <c r="E60" s="35"/>
      <c r="F60" s="35"/>
      <c r="G60" s="35"/>
      <c r="H60" s="293"/>
      <c r="I60" s="35"/>
      <c r="K60" s="35"/>
    </row>
    <row r="61" spans="1:11" hidden="1" outlineLevel="1" x14ac:dyDescent="0.25">
      <c r="A61" s="69"/>
      <c r="B61" s="291"/>
      <c r="C61" s="293"/>
      <c r="E61" s="35"/>
      <c r="F61" s="35"/>
      <c r="G61" s="35"/>
      <c r="H61" s="293"/>
      <c r="I61" s="35"/>
      <c r="K61" s="35"/>
    </row>
    <row r="62" spans="1:11" hidden="1" outlineLevel="1" x14ac:dyDescent="0.25">
      <c r="A62" s="69"/>
      <c r="B62" s="291"/>
      <c r="C62" s="293"/>
      <c r="E62" s="35"/>
      <c r="F62" s="35"/>
      <c r="G62" s="35"/>
      <c r="H62" s="293"/>
      <c r="I62" s="35"/>
      <c r="K62" s="35"/>
    </row>
    <row r="63" spans="1:11" hidden="1" outlineLevel="1" x14ac:dyDescent="0.25">
      <c r="A63" s="69"/>
      <c r="B63" s="291"/>
      <c r="C63" s="293"/>
      <c r="E63" s="35"/>
      <c r="F63" s="35"/>
      <c r="G63" s="35"/>
      <c r="H63" s="293"/>
      <c r="I63" s="35"/>
      <c r="K63" s="35"/>
    </row>
    <row r="64" spans="1:11" hidden="1" outlineLevel="1" x14ac:dyDescent="0.25">
      <c r="A64" s="69"/>
      <c r="B64" s="291"/>
      <c r="C64" s="293"/>
      <c r="E64" s="35"/>
      <c r="F64" s="35"/>
      <c r="G64" s="35"/>
      <c r="H64" s="293"/>
      <c r="I64" s="35"/>
      <c r="K64" s="35"/>
    </row>
    <row r="65" spans="1:11" hidden="1" outlineLevel="1" x14ac:dyDescent="0.25">
      <c r="A65" s="69"/>
      <c r="B65" s="291"/>
      <c r="C65" s="293"/>
      <c r="E65" s="35"/>
      <c r="F65" s="35"/>
      <c r="G65" s="35"/>
      <c r="H65" s="293"/>
      <c r="I65" s="35"/>
      <c r="K65" s="35"/>
    </row>
    <row r="66" spans="1:11" hidden="1" outlineLevel="1" x14ac:dyDescent="0.25">
      <c r="A66" s="69"/>
      <c r="B66" s="291"/>
      <c r="C66" s="293"/>
      <c r="E66" s="35"/>
      <c r="F66" s="35"/>
      <c r="G66" s="35"/>
      <c r="H66" s="293"/>
      <c r="I66" s="35"/>
      <c r="K66" s="35"/>
    </row>
    <row r="67" spans="1:11" hidden="1" outlineLevel="1" x14ac:dyDescent="0.25">
      <c r="A67" s="69"/>
      <c r="B67" s="291"/>
      <c r="C67" s="293"/>
      <c r="E67" s="35"/>
      <c r="F67" s="35"/>
      <c r="G67" s="35"/>
      <c r="H67" s="293"/>
      <c r="I67" s="35"/>
      <c r="K67" s="35"/>
    </row>
    <row r="68" spans="1:11" hidden="1" outlineLevel="1" x14ac:dyDescent="0.25">
      <c r="A68" s="69"/>
      <c r="B68" s="291"/>
      <c r="C68" s="293"/>
      <c r="E68" s="35"/>
      <c r="F68" s="35"/>
      <c r="G68" s="35"/>
      <c r="H68" s="293"/>
      <c r="I68" s="35"/>
      <c r="K68" s="35"/>
    </row>
    <row r="69" spans="1:11" hidden="1" outlineLevel="1" x14ac:dyDescent="0.25">
      <c r="A69" s="69"/>
      <c r="B69" s="291"/>
      <c r="C69" s="293"/>
      <c r="E69" s="35"/>
      <c r="F69" s="35"/>
      <c r="G69" s="35"/>
      <c r="H69" s="293"/>
      <c r="I69" s="35"/>
      <c r="K69" s="35"/>
    </row>
    <row r="70" spans="1:11" hidden="1" outlineLevel="1" x14ac:dyDescent="0.25">
      <c r="A70" s="69"/>
      <c r="B70" s="291"/>
      <c r="C70" s="293"/>
      <c r="E70" s="35"/>
      <c r="F70" s="35"/>
      <c r="G70" s="35"/>
      <c r="H70" s="293"/>
      <c r="I70" s="35"/>
      <c r="K70" s="35"/>
    </row>
    <row r="71" spans="1:11" hidden="1" outlineLevel="1" x14ac:dyDescent="0.25">
      <c r="A71" s="69"/>
      <c r="B71" s="291"/>
      <c r="C71" s="293"/>
      <c r="E71" s="35"/>
      <c r="F71" s="35"/>
      <c r="G71" s="35"/>
      <c r="H71" s="293"/>
      <c r="I71" s="35"/>
      <c r="K71" s="35"/>
    </row>
    <row r="72" spans="1:11" hidden="1" outlineLevel="1" x14ac:dyDescent="0.25">
      <c r="A72" s="69"/>
      <c r="B72" s="291"/>
      <c r="C72" s="293"/>
      <c r="E72" s="35"/>
      <c r="F72" s="35"/>
      <c r="G72" s="35"/>
      <c r="H72" s="293"/>
      <c r="I72" s="35"/>
      <c r="K72" s="35"/>
    </row>
    <row r="73" spans="1:11" hidden="1" outlineLevel="1" x14ac:dyDescent="0.25">
      <c r="A73" s="69"/>
      <c r="B73" s="291"/>
      <c r="C73" s="293"/>
      <c r="E73" s="35"/>
      <c r="F73" s="35"/>
      <c r="G73" s="35"/>
      <c r="H73" s="293"/>
      <c r="I73" s="35"/>
      <c r="K73" s="35"/>
    </row>
    <row r="74" spans="1:11" hidden="1" outlineLevel="1" x14ac:dyDescent="0.25">
      <c r="A74" s="69"/>
      <c r="B74" s="291"/>
      <c r="C74" s="293"/>
      <c r="E74" s="35"/>
      <c r="F74" s="35"/>
      <c r="G74" s="35"/>
      <c r="H74" s="293"/>
      <c r="I74" s="35"/>
      <c r="K74" s="35"/>
    </row>
    <row r="75" spans="1:11" hidden="1" outlineLevel="1" x14ac:dyDescent="0.25">
      <c r="A75" s="69"/>
      <c r="B75" s="291"/>
      <c r="C75" s="293"/>
      <c r="E75" s="35"/>
      <c r="F75" s="35"/>
      <c r="G75" s="35"/>
      <c r="H75" s="293"/>
      <c r="I75" s="35"/>
      <c r="K75" s="35"/>
    </row>
    <row r="76" spans="1:11" hidden="1" outlineLevel="1" x14ac:dyDescent="0.25">
      <c r="A76" s="69"/>
      <c r="B76" s="199"/>
      <c r="C76" s="293"/>
      <c r="E76" s="35"/>
      <c r="F76" s="35"/>
      <c r="G76" s="35"/>
      <c r="H76" s="293"/>
      <c r="I76" s="35"/>
      <c r="K76" s="35"/>
    </row>
    <row r="77" spans="1:11" hidden="1" outlineLevel="1" x14ac:dyDescent="0.25">
      <c r="A77" s="69"/>
      <c r="B77" s="292"/>
      <c r="C77" s="293"/>
      <c r="E77" s="35"/>
      <c r="F77" s="35"/>
      <c r="G77" s="35"/>
      <c r="H77" s="293"/>
      <c r="K77" s="35"/>
    </row>
    <row r="78" spans="1:11" hidden="1" outlineLevel="1" x14ac:dyDescent="0.25">
      <c r="A78" s="69"/>
      <c r="B78" s="291"/>
      <c r="C78" s="293"/>
      <c r="E78" s="35"/>
      <c r="F78" s="35"/>
      <c r="G78" s="35"/>
      <c r="H78" s="35"/>
      <c r="I78" s="293"/>
      <c r="K78" s="35"/>
    </row>
    <row r="79" spans="1:11" hidden="1" outlineLevel="1" x14ac:dyDescent="0.25">
      <c r="A79" s="69"/>
      <c r="B79" s="291"/>
      <c r="C79" s="293"/>
      <c r="E79" s="35"/>
      <c r="F79" s="35"/>
      <c r="G79" s="35"/>
      <c r="H79" s="35"/>
      <c r="I79" s="293"/>
      <c r="K79" s="35"/>
    </row>
    <row r="80" spans="1:11" hidden="1" outlineLevel="1" x14ac:dyDescent="0.25">
      <c r="A80" s="69"/>
      <c r="B80" s="291"/>
      <c r="C80" s="294"/>
      <c r="E80" s="35"/>
      <c r="F80" s="35"/>
      <c r="G80" s="35"/>
      <c r="H80" s="35"/>
      <c r="I80" s="294"/>
      <c r="K80" s="35"/>
    </row>
    <row r="81" spans="1:11" hidden="1" outlineLevel="1" x14ac:dyDescent="0.25">
      <c r="A81" s="69"/>
      <c r="B81" s="291"/>
      <c r="C81" s="293"/>
      <c r="E81" s="35"/>
      <c r="F81" s="35"/>
      <c r="G81" s="35"/>
      <c r="H81" s="35"/>
      <c r="I81" s="293"/>
      <c r="K81" s="35"/>
    </row>
    <row r="82" spans="1:11" hidden="1" outlineLevel="1" x14ac:dyDescent="0.25">
      <c r="A82" s="69"/>
      <c r="B82" s="292"/>
      <c r="C82" s="294"/>
      <c r="E82" s="35"/>
      <c r="F82" s="35"/>
      <c r="G82" s="35"/>
      <c r="H82" s="35"/>
      <c r="I82" s="294"/>
      <c r="K82" s="35"/>
    </row>
    <row r="83" spans="1:11" hidden="1" outlineLevel="1" x14ac:dyDescent="0.25">
      <c r="A83" s="69"/>
      <c r="B83" s="292"/>
      <c r="C83" s="294"/>
      <c r="E83" s="35"/>
      <c r="F83" s="35"/>
      <c r="G83" s="35"/>
      <c r="H83" s="35"/>
      <c r="I83" s="294"/>
      <c r="K83" s="35"/>
    </row>
    <row r="84" spans="1:11" hidden="1" outlineLevel="1" x14ac:dyDescent="0.25">
      <c r="A84" s="69"/>
      <c r="B84" s="292"/>
      <c r="C84" s="34"/>
      <c r="E84" s="35"/>
      <c r="F84" s="35"/>
      <c r="G84" s="35"/>
      <c r="H84" s="35"/>
      <c r="I84" s="34"/>
      <c r="K84" s="35"/>
    </row>
    <row r="85" spans="1:11" hidden="1" outlineLevel="1" x14ac:dyDescent="0.25">
      <c r="A85" s="69"/>
      <c r="B85" s="292"/>
      <c r="C85" s="34"/>
      <c r="E85" s="35"/>
      <c r="F85" s="35"/>
      <c r="G85" s="35"/>
      <c r="H85" s="35"/>
      <c r="I85" s="34"/>
      <c r="K85" s="35"/>
    </row>
    <row r="86" spans="1:11" hidden="1" outlineLevel="1" x14ac:dyDescent="0.25">
      <c r="A86" s="32"/>
      <c r="B86" s="33"/>
      <c r="C86" s="34"/>
      <c r="E86" s="35"/>
      <c r="F86" s="35"/>
      <c r="G86" s="35"/>
      <c r="H86" s="35"/>
      <c r="I86" s="35"/>
      <c r="K86" s="35"/>
    </row>
    <row r="87" spans="1:11" hidden="1" outlineLevel="1" x14ac:dyDescent="0.25">
      <c r="A87" s="32"/>
      <c r="B87" s="33"/>
      <c r="C87" s="34"/>
      <c r="E87" s="35"/>
      <c r="F87" s="35"/>
      <c r="G87" s="35"/>
      <c r="H87" s="35"/>
      <c r="I87" s="35"/>
      <c r="K87" s="35"/>
    </row>
    <row r="88" spans="1:11" hidden="1" outlineLevel="1" x14ac:dyDescent="0.25">
      <c r="A88" s="32"/>
      <c r="B88" s="33"/>
      <c r="C88" s="34"/>
      <c r="E88" s="35"/>
      <c r="F88" s="35"/>
      <c r="G88" s="35"/>
      <c r="H88" s="35"/>
      <c r="I88" s="35"/>
      <c r="K88" s="35"/>
    </row>
    <row r="89" spans="1:11" hidden="1" outlineLevel="1" x14ac:dyDescent="0.25">
      <c r="A89" s="32"/>
      <c r="B89" s="33"/>
      <c r="C89" s="34"/>
      <c r="E89" s="35"/>
      <c r="F89" s="35"/>
      <c r="G89" s="35"/>
      <c r="H89" s="35"/>
      <c r="I89" s="35"/>
      <c r="K89" s="35"/>
    </row>
    <row r="90" spans="1:11" hidden="1" outlineLevel="1" x14ac:dyDescent="0.25">
      <c r="A90" s="32"/>
      <c r="B90" s="33"/>
      <c r="C90" s="34"/>
      <c r="E90" s="35"/>
      <c r="F90" s="35"/>
      <c r="G90" s="35"/>
      <c r="H90" s="35"/>
      <c r="I90" s="35"/>
      <c r="K90" s="35"/>
    </row>
    <row r="91" spans="1:11" hidden="1" outlineLevel="1" x14ac:dyDescent="0.25">
      <c r="A91" s="32"/>
      <c r="B91" s="33"/>
      <c r="C91" s="34"/>
      <c r="E91" s="35"/>
      <c r="F91" s="35"/>
      <c r="G91" s="35"/>
      <c r="H91" s="35"/>
      <c r="I91" s="35"/>
      <c r="K91" s="35"/>
    </row>
    <row r="92" spans="1:11" hidden="1" outlineLevel="1" x14ac:dyDescent="0.25">
      <c r="A92" s="32"/>
      <c r="B92" s="33"/>
      <c r="C92" s="34"/>
      <c r="E92" s="35"/>
      <c r="F92" s="35"/>
      <c r="G92" s="35"/>
      <c r="H92" s="35"/>
      <c r="I92" s="35"/>
      <c r="K92" s="35"/>
    </row>
    <row r="93" spans="1:11" hidden="1" outlineLevel="1" x14ac:dyDescent="0.25">
      <c r="A93" s="32"/>
      <c r="B93" s="33"/>
      <c r="C93" s="34"/>
      <c r="E93" s="35"/>
      <c r="F93" s="35"/>
      <c r="G93" s="35"/>
      <c r="H93" s="35"/>
      <c r="I93" s="35"/>
      <c r="K93" s="35"/>
    </row>
    <row r="94" spans="1:11" hidden="1" outlineLevel="1" x14ac:dyDescent="0.25">
      <c r="A94" s="32"/>
      <c r="B94" s="33"/>
      <c r="C94" s="34"/>
      <c r="E94" s="35"/>
      <c r="F94" s="35"/>
      <c r="G94" s="35"/>
      <c r="H94" s="35"/>
      <c r="I94" s="35"/>
      <c r="K94" s="35"/>
    </row>
    <row r="95" spans="1:11" hidden="1" outlineLevel="1" x14ac:dyDescent="0.25">
      <c r="A95" s="32"/>
      <c r="B95" s="33"/>
      <c r="C95" s="34"/>
      <c r="E95" s="35"/>
      <c r="F95" s="35"/>
      <c r="G95" s="35"/>
      <c r="H95" s="35"/>
      <c r="I95" s="35"/>
      <c r="K95" s="35"/>
    </row>
    <row r="96" spans="1:11" hidden="1" outlineLevel="1" x14ac:dyDescent="0.25">
      <c r="A96" s="32"/>
      <c r="B96" s="33"/>
      <c r="C96" s="34"/>
      <c r="E96" s="35"/>
      <c r="F96" s="35"/>
      <c r="G96" s="35"/>
      <c r="H96" s="35"/>
      <c r="I96" s="35"/>
      <c r="K96" s="35"/>
    </row>
    <row r="97" spans="1:11" hidden="1" outlineLevel="1" x14ac:dyDescent="0.25">
      <c r="A97" s="32"/>
      <c r="B97" s="33"/>
      <c r="C97" s="34"/>
      <c r="E97" s="35"/>
      <c r="F97" s="35"/>
      <c r="G97" s="35"/>
      <c r="H97" s="35"/>
      <c r="I97" s="35"/>
      <c r="K97" s="35"/>
    </row>
    <row r="98" spans="1:11" hidden="1" outlineLevel="1" x14ac:dyDescent="0.25">
      <c r="A98" s="32"/>
      <c r="B98" s="33"/>
      <c r="C98" s="34"/>
      <c r="E98" s="35"/>
      <c r="F98" s="35"/>
      <c r="G98" s="35"/>
      <c r="H98" s="35"/>
      <c r="I98" s="35"/>
      <c r="K98" s="35"/>
    </row>
    <row r="99" spans="1:11" hidden="1" outlineLevel="1" x14ac:dyDescent="0.25">
      <c r="A99" s="32"/>
      <c r="B99" s="33"/>
      <c r="C99" s="34"/>
      <c r="E99" s="35"/>
      <c r="F99" s="35"/>
      <c r="G99" s="35"/>
      <c r="H99" s="35"/>
      <c r="I99" s="35"/>
      <c r="K99" s="35"/>
    </row>
    <row r="100" spans="1:11" hidden="1" outlineLevel="1" x14ac:dyDescent="0.25">
      <c r="A100" s="32"/>
      <c r="B100" s="33"/>
      <c r="C100" s="34"/>
      <c r="E100" s="35"/>
      <c r="F100" s="35"/>
      <c r="G100" s="35"/>
      <c r="H100" s="35"/>
      <c r="I100" s="35"/>
      <c r="K100" s="35"/>
    </row>
    <row r="101" spans="1:11" hidden="1" outlineLevel="1" x14ac:dyDescent="0.25">
      <c r="A101" s="32"/>
      <c r="B101" s="33"/>
      <c r="C101" s="34"/>
      <c r="E101" s="35"/>
      <c r="F101" s="35"/>
      <c r="G101" s="35"/>
      <c r="H101" s="35"/>
      <c r="I101" s="35"/>
      <c r="K101" s="35"/>
    </row>
    <row r="102" spans="1:11" hidden="1" outlineLevel="1" x14ac:dyDescent="0.25">
      <c r="A102" s="32"/>
      <c r="B102" s="33"/>
      <c r="C102" s="34"/>
      <c r="E102" s="35"/>
      <c r="F102" s="35"/>
      <c r="G102" s="35"/>
      <c r="H102" s="35"/>
      <c r="I102" s="35"/>
      <c r="K102" s="35"/>
    </row>
    <row r="103" spans="1:11" hidden="1" outlineLevel="1" x14ac:dyDescent="0.25">
      <c r="A103" s="32"/>
      <c r="B103" s="33"/>
      <c r="C103" s="34"/>
      <c r="E103" s="35"/>
      <c r="F103" s="35"/>
      <c r="G103" s="35"/>
      <c r="H103" s="35"/>
      <c r="I103" s="35"/>
      <c r="K103" s="35"/>
    </row>
    <row r="104" spans="1:11" hidden="1" outlineLevel="1" x14ac:dyDescent="0.25">
      <c r="A104" s="32"/>
      <c r="B104" s="33"/>
      <c r="C104" s="34"/>
      <c r="E104" s="35"/>
      <c r="F104" s="35"/>
      <c r="G104" s="35"/>
      <c r="H104" s="35"/>
      <c r="I104" s="35"/>
      <c r="K104" s="35"/>
    </row>
    <row r="105" spans="1:11" hidden="1" outlineLevel="1" x14ac:dyDescent="0.25">
      <c r="A105" s="32"/>
      <c r="B105" s="33"/>
      <c r="C105" s="34"/>
      <c r="E105" s="35"/>
      <c r="F105" s="35"/>
      <c r="G105" s="35"/>
      <c r="H105" s="35"/>
      <c r="I105" s="35"/>
      <c r="K105" s="35"/>
    </row>
    <row r="106" spans="1:11" hidden="1" outlineLevel="1" x14ac:dyDescent="0.25">
      <c r="A106" s="32"/>
      <c r="B106" s="33"/>
      <c r="C106" s="34"/>
      <c r="E106" s="35"/>
      <c r="F106" s="35"/>
      <c r="G106" s="35"/>
      <c r="H106" s="35"/>
      <c r="I106" s="35"/>
      <c r="K106" s="35"/>
    </row>
    <row r="107" spans="1:11" hidden="1" outlineLevel="1" x14ac:dyDescent="0.25">
      <c r="A107" s="32"/>
      <c r="B107" s="33"/>
      <c r="C107" s="34"/>
      <c r="E107" s="35"/>
      <c r="F107" s="35"/>
      <c r="G107" s="35"/>
      <c r="H107" s="35"/>
      <c r="I107" s="35"/>
      <c r="K107" s="35"/>
    </row>
    <row r="108" spans="1:11" hidden="1" outlineLevel="1" x14ac:dyDescent="0.25">
      <c r="A108" s="32"/>
      <c r="B108" s="33"/>
      <c r="C108" s="34"/>
      <c r="E108" s="35"/>
      <c r="F108" s="35"/>
      <c r="G108" s="35"/>
      <c r="H108" s="35"/>
      <c r="I108" s="35"/>
      <c r="K108" s="35"/>
    </row>
    <row r="109" spans="1:11" hidden="1" outlineLevel="1" x14ac:dyDescent="0.25">
      <c r="A109" s="32"/>
      <c r="B109" s="33"/>
      <c r="C109" s="34"/>
      <c r="E109" s="35"/>
      <c r="F109" s="35"/>
      <c r="G109" s="35"/>
      <c r="H109" s="35"/>
      <c r="I109" s="35"/>
      <c r="K109" s="35"/>
    </row>
    <row r="110" spans="1:11" hidden="1" outlineLevel="1" x14ac:dyDescent="0.25">
      <c r="A110" s="32"/>
      <c r="B110" s="33"/>
      <c r="C110" s="34"/>
      <c r="E110" s="35"/>
      <c r="F110" s="35"/>
      <c r="G110" s="35"/>
      <c r="H110" s="35"/>
      <c r="I110" s="35"/>
      <c r="K110" s="35"/>
    </row>
    <row r="111" spans="1:11" hidden="1" outlineLevel="1" x14ac:dyDescent="0.25">
      <c r="A111" s="32"/>
      <c r="B111" s="33"/>
      <c r="C111" s="34"/>
      <c r="E111" s="35"/>
      <c r="F111" s="35"/>
      <c r="G111" s="35"/>
      <c r="H111" s="35"/>
      <c r="I111" s="35"/>
      <c r="K111" s="35"/>
    </row>
    <row r="112" spans="1:11" hidden="1" outlineLevel="1" x14ac:dyDescent="0.25">
      <c r="A112" s="32"/>
      <c r="B112" s="33"/>
      <c r="C112" s="34"/>
      <c r="E112" s="35"/>
      <c r="F112" s="35"/>
      <c r="G112" s="35"/>
      <c r="H112" s="35"/>
      <c r="I112" s="35"/>
      <c r="K112" s="35"/>
    </row>
    <row r="113" spans="1:11" hidden="1" outlineLevel="1" x14ac:dyDescent="0.25">
      <c r="A113" s="32"/>
      <c r="B113" s="33"/>
      <c r="C113" s="34"/>
      <c r="E113" s="35"/>
      <c r="F113" s="35"/>
      <c r="G113" s="35"/>
      <c r="H113" s="35"/>
      <c r="I113" s="35"/>
      <c r="K113" s="35"/>
    </row>
    <row r="114" spans="1:11" hidden="1" outlineLevel="1" x14ac:dyDescent="0.25">
      <c r="A114" s="32"/>
      <c r="B114" s="33"/>
      <c r="C114" s="34"/>
      <c r="E114" s="35"/>
      <c r="F114" s="35"/>
      <c r="G114" s="35"/>
      <c r="H114" s="35"/>
      <c r="I114" s="35"/>
      <c r="K114" s="35"/>
    </row>
    <row r="115" spans="1:11" hidden="1" outlineLevel="1" x14ac:dyDescent="0.25">
      <c r="A115" s="32"/>
      <c r="B115" s="33"/>
      <c r="C115" s="34"/>
      <c r="E115" s="35"/>
      <c r="F115" s="35"/>
      <c r="G115" s="35"/>
      <c r="H115" s="35"/>
      <c r="I115" s="35"/>
      <c r="K115" s="35"/>
    </row>
    <row r="116" spans="1:11" hidden="1" outlineLevel="1" x14ac:dyDescent="0.25">
      <c r="A116" s="32"/>
      <c r="B116" s="33"/>
      <c r="C116" s="34"/>
      <c r="E116" s="35"/>
      <c r="F116" s="35"/>
      <c r="G116" s="35"/>
      <c r="H116" s="35"/>
      <c r="I116" s="35"/>
      <c r="K116" s="35"/>
    </row>
    <row r="117" spans="1:11" hidden="1" outlineLevel="1" x14ac:dyDescent="0.25">
      <c r="A117" s="32"/>
      <c r="B117" s="33"/>
      <c r="C117" s="34"/>
      <c r="E117" s="35"/>
      <c r="F117" s="35"/>
      <c r="G117" s="35"/>
      <c r="H117" s="35"/>
      <c r="I117" s="35"/>
      <c r="K117" s="35"/>
    </row>
    <row r="118" spans="1:11" hidden="1" outlineLevel="1" x14ac:dyDescent="0.25">
      <c r="A118" s="32"/>
      <c r="B118" s="33"/>
      <c r="C118" s="34"/>
      <c r="E118" s="35"/>
      <c r="F118" s="35"/>
      <c r="G118" s="35"/>
      <c r="H118" s="35"/>
      <c r="I118" s="35"/>
      <c r="K118" s="35"/>
    </row>
    <row r="119" spans="1:11" hidden="1" outlineLevel="1" x14ac:dyDescent="0.25">
      <c r="A119" s="32"/>
      <c r="B119" s="33"/>
      <c r="C119" s="34"/>
      <c r="E119" s="35"/>
      <c r="F119" s="35"/>
      <c r="G119" s="35"/>
      <c r="H119" s="35"/>
      <c r="I119" s="35"/>
      <c r="K119" s="35"/>
    </row>
    <row r="120" spans="1:11" hidden="1" outlineLevel="1" x14ac:dyDescent="0.25">
      <c r="A120" s="32"/>
      <c r="B120" s="33"/>
      <c r="C120" s="34"/>
      <c r="E120" s="35"/>
      <c r="F120" s="35"/>
      <c r="G120" s="35"/>
      <c r="H120" s="35"/>
      <c r="I120" s="35"/>
      <c r="K120" s="35"/>
    </row>
    <row r="121" spans="1:11" hidden="1" outlineLevel="1" x14ac:dyDescent="0.25">
      <c r="A121" s="32"/>
      <c r="B121" s="33"/>
      <c r="C121" s="34"/>
      <c r="E121" s="35"/>
      <c r="F121" s="35"/>
      <c r="G121" s="35"/>
      <c r="H121" s="35"/>
      <c r="I121" s="35"/>
      <c r="K121" s="35"/>
    </row>
    <row r="122" spans="1:11" hidden="1" outlineLevel="1" x14ac:dyDescent="0.25">
      <c r="A122" s="32"/>
      <c r="B122" s="33"/>
      <c r="C122" s="34"/>
      <c r="E122" s="35"/>
      <c r="F122" s="35"/>
      <c r="G122" s="35"/>
      <c r="H122" s="35"/>
      <c r="I122" s="35"/>
      <c r="K122" s="35"/>
    </row>
    <row r="123" spans="1:11" hidden="1" outlineLevel="1" x14ac:dyDescent="0.25">
      <c r="A123" s="32"/>
      <c r="B123" s="33"/>
      <c r="C123" s="34"/>
      <c r="E123" s="35"/>
      <c r="F123" s="35"/>
      <c r="G123" s="35"/>
      <c r="H123" s="35"/>
      <c r="I123" s="35"/>
      <c r="K123" s="35"/>
    </row>
    <row r="124" spans="1:11" hidden="1" outlineLevel="1" x14ac:dyDescent="0.25">
      <c r="A124" s="32"/>
      <c r="B124" s="33"/>
      <c r="C124" s="34"/>
      <c r="E124" s="35"/>
      <c r="F124" s="35"/>
      <c r="G124" s="35"/>
      <c r="H124" s="35"/>
      <c r="I124" s="35"/>
      <c r="K124" s="35"/>
    </row>
    <row r="125" spans="1:11" hidden="1" outlineLevel="1" x14ac:dyDescent="0.25">
      <c r="A125" s="32"/>
      <c r="B125" s="33"/>
      <c r="C125" s="34"/>
      <c r="E125" s="35"/>
      <c r="F125" s="35"/>
      <c r="G125" s="35"/>
      <c r="H125" s="35"/>
      <c r="I125" s="35"/>
      <c r="K125" s="35"/>
    </row>
    <row r="126" spans="1:11" hidden="1" outlineLevel="1" x14ac:dyDescent="0.25">
      <c r="A126" s="32"/>
      <c r="B126" s="33"/>
      <c r="C126" s="34"/>
      <c r="E126" s="35"/>
      <c r="F126" s="35"/>
      <c r="G126" s="35"/>
      <c r="H126" s="35"/>
      <c r="I126" s="35"/>
      <c r="K126" s="35"/>
    </row>
    <row r="127" spans="1:11" hidden="1" outlineLevel="1" x14ac:dyDescent="0.25">
      <c r="A127" s="32"/>
      <c r="B127" s="33"/>
      <c r="C127" s="34"/>
      <c r="E127" s="35"/>
      <c r="F127" s="35"/>
      <c r="G127" s="35"/>
      <c r="H127" s="35"/>
      <c r="I127" s="35"/>
      <c r="K127" s="35"/>
    </row>
    <row r="128" spans="1:11" hidden="1" outlineLevel="1" x14ac:dyDescent="0.25">
      <c r="A128" s="32"/>
      <c r="B128" s="33"/>
      <c r="C128" s="34"/>
      <c r="E128" s="35"/>
      <c r="F128" s="35"/>
      <c r="G128" s="35"/>
      <c r="H128" s="35"/>
      <c r="I128" s="35"/>
      <c r="K128" s="35"/>
    </row>
    <row r="129" spans="1:11" hidden="1" outlineLevel="1" x14ac:dyDescent="0.25">
      <c r="A129" s="32"/>
      <c r="B129" s="33"/>
      <c r="C129" s="34"/>
      <c r="E129" s="35"/>
      <c r="F129" s="35"/>
      <c r="G129" s="35"/>
      <c r="H129" s="35"/>
      <c r="I129" s="35"/>
      <c r="K129" s="35"/>
    </row>
    <row r="130" spans="1:11" hidden="1" outlineLevel="1" x14ac:dyDescent="0.25">
      <c r="A130" s="32"/>
      <c r="B130" s="33"/>
      <c r="C130" s="34"/>
      <c r="E130" s="35"/>
      <c r="F130" s="35"/>
      <c r="G130" s="35"/>
      <c r="H130" s="35"/>
      <c r="I130" s="35"/>
      <c r="K130" s="35"/>
    </row>
    <row r="131" spans="1:11" hidden="1" outlineLevel="1" x14ac:dyDescent="0.25">
      <c r="A131" s="32"/>
      <c r="B131" s="33"/>
      <c r="C131" s="34"/>
      <c r="E131" s="35"/>
      <c r="F131" s="35"/>
      <c r="G131" s="35"/>
      <c r="H131" s="35"/>
      <c r="I131" s="35"/>
      <c r="K131" s="35"/>
    </row>
    <row r="132" spans="1:11" hidden="1" outlineLevel="1" x14ac:dyDescent="0.25">
      <c r="A132" s="32"/>
      <c r="B132" s="33"/>
      <c r="C132" s="34"/>
      <c r="E132" s="35"/>
      <c r="F132" s="35"/>
      <c r="G132" s="35"/>
      <c r="H132" s="35"/>
      <c r="I132" s="35"/>
      <c r="K132" s="35"/>
    </row>
    <row r="133" spans="1:11" hidden="1" outlineLevel="1" x14ac:dyDescent="0.25">
      <c r="A133" s="32"/>
      <c r="B133" s="33"/>
      <c r="C133" s="34"/>
      <c r="E133" s="35"/>
      <c r="F133" s="35"/>
      <c r="G133" s="35"/>
      <c r="H133" s="35"/>
      <c r="I133" s="35"/>
      <c r="K133" s="35"/>
    </row>
    <row r="134" spans="1:11" hidden="1" outlineLevel="1" x14ac:dyDescent="0.25">
      <c r="A134" s="32"/>
      <c r="B134" s="33"/>
      <c r="C134" s="34"/>
      <c r="E134" s="35"/>
      <c r="F134" s="35"/>
      <c r="G134" s="35"/>
      <c r="H134" s="35"/>
      <c r="I134" s="35"/>
      <c r="K134" s="35"/>
    </row>
    <row r="135" spans="1:11" hidden="1" outlineLevel="1" x14ac:dyDescent="0.25">
      <c r="A135" s="32"/>
      <c r="B135" s="33"/>
      <c r="C135" s="34"/>
      <c r="E135" s="35"/>
      <c r="F135" s="35"/>
      <c r="G135" s="35"/>
      <c r="H135" s="35"/>
      <c r="I135" s="35"/>
      <c r="K135" s="35"/>
    </row>
    <row r="136" spans="1:11" hidden="1" outlineLevel="1" x14ac:dyDescent="0.25">
      <c r="A136" s="32"/>
      <c r="B136" s="33"/>
      <c r="C136" s="34"/>
      <c r="E136" s="35"/>
      <c r="F136" s="35"/>
      <c r="G136" s="35"/>
      <c r="H136" s="35"/>
      <c r="I136" s="35"/>
      <c r="K136" s="35"/>
    </row>
    <row r="137" spans="1:11" hidden="1" outlineLevel="1" x14ac:dyDescent="0.25">
      <c r="A137" s="32"/>
      <c r="B137" s="33"/>
      <c r="C137" s="34"/>
      <c r="E137" s="35"/>
      <c r="F137" s="35"/>
      <c r="G137" s="35"/>
      <c r="H137" s="35"/>
      <c r="I137" s="35"/>
      <c r="K137" s="35"/>
    </row>
    <row r="138" spans="1:11" hidden="1" outlineLevel="1" x14ac:dyDescent="0.25">
      <c r="A138" s="32"/>
      <c r="B138" s="33"/>
      <c r="C138" s="34"/>
      <c r="E138" s="35"/>
      <c r="F138" s="35"/>
      <c r="G138" s="35"/>
      <c r="H138" s="35"/>
      <c r="I138" s="35"/>
      <c r="K138" s="35"/>
    </row>
    <row r="139" spans="1:11" hidden="1" outlineLevel="1" x14ac:dyDescent="0.25">
      <c r="A139" s="32"/>
      <c r="B139" s="33"/>
      <c r="C139" s="34"/>
      <c r="E139" s="35"/>
      <c r="F139" s="35"/>
      <c r="G139" s="35"/>
      <c r="H139" s="35"/>
      <c r="I139" s="35"/>
      <c r="K139" s="35"/>
    </row>
    <row r="140" spans="1:11" hidden="1" outlineLevel="1" x14ac:dyDescent="0.25">
      <c r="A140" s="32"/>
      <c r="B140" s="33"/>
      <c r="C140" s="34"/>
      <c r="E140" s="35"/>
      <c r="F140" s="35"/>
      <c r="G140" s="35"/>
      <c r="H140" s="35"/>
      <c r="I140" s="35"/>
      <c r="K140" s="35"/>
    </row>
    <row r="141" spans="1:11" hidden="1" outlineLevel="1" x14ac:dyDescent="0.25">
      <c r="A141" s="32"/>
      <c r="B141" s="33"/>
      <c r="C141" s="34"/>
      <c r="E141" s="35"/>
      <c r="F141" s="35"/>
      <c r="G141" s="35"/>
      <c r="H141" s="35"/>
      <c r="I141" s="35"/>
      <c r="K141" s="35"/>
    </row>
    <row r="142" spans="1:11" hidden="1" outlineLevel="1" x14ac:dyDescent="0.25">
      <c r="A142" s="32"/>
      <c r="B142" s="33"/>
      <c r="C142" s="34"/>
      <c r="E142" s="35"/>
      <c r="F142" s="35"/>
      <c r="G142" s="35"/>
      <c r="H142" s="35"/>
      <c r="I142" s="35"/>
      <c r="K142" s="35"/>
    </row>
    <row r="143" spans="1:11" hidden="1" outlineLevel="1" x14ac:dyDescent="0.25">
      <c r="A143" s="32"/>
      <c r="B143" s="33"/>
      <c r="C143" s="34"/>
      <c r="E143" s="35"/>
      <c r="F143" s="35"/>
      <c r="G143" s="35"/>
      <c r="H143" s="35"/>
      <c r="I143" s="35"/>
      <c r="K143" s="35"/>
    </row>
    <row r="144" spans="1:11" hidden="1" outlineLevel="1" x14ac:dyDescent="0.25">
      <c r="A144" s="32"/>
      <c r="B144" s="33"/>
      <c r="C144" s="34"/>
      <c r="E144" s="35"/>
      <c r="F144" s="35"/>
      <c r="G144" s="35"/>
      <c r="H144" s="35"/>
      <c r="I144" s="35"/>
      <c r="K144" s="35"/>
    </row>
    <row r="145" spans="1:11" hidden="1" outlineLevel="1" x14ac:dyDescent="0.25">
      <c r="A145" s="32"/>
      <c r="B145" s="33"/>
      <c r="C145" s="34"/>
      <c r="E145" s="35"/>
      <c r="F145" s="35"/>
      <c r="G145" s="35"/>
      <c r="H145" s="35"/>
      <c r="I145" s="35"/>
      <c r="K145" s="35"/>
    </row>
    <row r="146" spans="1:11" hidden="1" outlineLevel="1" x14ac:dyDescent="0.25">
      <c r="A146" s="32"/>
      <c r="B146" s="33"/>
      <c r="C146" s="34"/>
      <c r="E146" s="35"/>
      <c r="F146" s="35"/>
      <c r="G146" s="35"/>
      <c r="H146" s="35"/>
      <c r="I146" s="35"/>
      <c r="K146" s="35"/>
    </row>
    <row r="147" spans="1:11" hidden="1" outlineLevel="1" x14ac:dyDescent="0.25">
      <c r="A147" s="32"/>
      <c r="B147" s="33"/>
      <c r="C147" s="34"/>
      <c r="E147" s="35"/>
      <c r="F147" s="35"/>
      <c r="G147" s="35"/>
      <c r="H147" s="35"/>
      <c r="I147" s="35"/>
      <c r="K147" s="35"/>
    </row>
    <row r="148" spans="1:11" hidden="1" outlineLevel="1" x14ac:dyDescent="0.25">
      <c r="A148" s="32"/>
      <c r="B148" s="33"/>
      <c r="C148" s="34"/>
      <c r="E148" s="35"/>
      <c r="F148" s="35"/>
      <c r="G148" s="35"/>
      <c r="H148" s="35"/>
      <c r="I148" s="35"/>
      <c r="K148" s="35"/>
    </row>
    <row r="149" spans="1:11" hidden="1" outlineLevel="1" x14ac:dyDescent="0.25">
      <c r="A149" s="32"/>
      <c r="B149" s="33"/>
      <c r="C149" s="34"/>
      <c r="E149" s="35"/>
      <c r="F149" s="35"/>
      <c r="G149" s="35"/>
      <c r="H149" s="35"/>
      <c r="I149" s="35"/>
      <c r="K149" s="35"/>
    </row>
    <row r="150" spans="1:11" hidden="1" outlineLevel="1" x14ac:dyDescent="0.25">
      <c r="A150" s="32"/>
      <c r="B150" s="33"/>
      <c r="C150" s="34"/>
      <c r="E150" s="35"/>
      <c r="F150" s="35"/>
      <c r="G150" s="35"/>
      <c r="H150" s="35"/>
      <c r="I150" s="35"/>
      <c r="K150" s="35"/>
    </row>
    <row r="151" spans="1:11" hidden="1" outlineLevel="1" x14ac:dyDescent="0.25">
      <c r="A151" s="32"/>
      <c r="B151" s="33"/>
      <c r="C151" s="34"/>
      <c r="E151" s="35"/>
      <c r="F151" s="35"/>
      <c r="G151" s="35"/>
      <c r="H151" s="35"/>
      <c r="I151" s="35"/>
      <c r="K151" s="35"/>
    </row>
    <row r="152" spans="1:11" hidden="1" outlineLevel="1" x14ac:dyDescent="0.25">
      <c r="A152" s="32"/>
      <c r="B152" s="33"/>
      <c r="C152" s="34"/>
      <c r="E152" s="35"/>
      <c r="F152" s="35"/>
      <c r="G152" s="35"/>
      <c r="H152" s="35"/>
      <c r="I152" s="35"/>
      <c r="K152" s="35"/>
    </row>
    <row r="153" spans="1:11" hidden="1" outlineLevel="1" x14ac:dyDescent="0.25">
      <c r="A153" s="32"/>
      <c r="B153" s="33"/>
      <c r="C153" s="34"/>
      <c r="E153" s="35"/>
      <c r="F153" s="35"/>
      <c r="G153" s="35"/>
      <c r="H153" s="35"/>
      <c r="I153" s="35"/>
      <c r="K153" s="35"/>
    </row>
    <row r="154" spans="1:11" hidden="1" outlineLevel="1" x14ac:dyDescent="0.25">
      <c r="A154" s="32"/>
      <c r="B154" s="33"/>
      <c r="C154" s="34"/>
      <c r="E154" s="35"/>
      <c r="F154" s="35"/>
      <c r="G154" s="35"/>
      <c r="H154" s="35"/>
      <c r="I154" s="35"/>
      <c r="K154" s="35"/>
    </row>
    <row r="155" spans="1:11" hidden="1" outlineLevel="1" x14ac:dyDescent="0.25">
      <c r="A155" s="32"/>
      <c r="B155" s="33"/>
      <c r="C155" s="34"/>
      <c r="E155" s="35"/>
      <c r="F155" s="35"/>
      <c r="G155" s="35"/>
      <c r="H155" s="35"/>
      <c r="I155" s="35"/>
      <c r="K155" s="35"/>
    </row>
    <row r="156" spans="1:11" hidden="1" outlineLevel="1" x14ac:dyDescent="0.25">
      <c r="A156" s="32"/>
      <c r="B156" s="33"/>
      <c r="C156" s="34"/>
      <c r="E156" s="35"/>
      <c r="F156" s="35"/>
      <c r="G156" s="35"/>
      <c r="H156" s="35"/>
      <c r="I156" s="35"/>
      <c r="K156" s="35"/>
    </row>
    <row r="157" spans="1:11" hidden="1" outlineLevel="1" x14ac:dyDescent="0.25">
      <c r="A157" s="32"/>
      <c r="B157" s="33"/>
      <c r="C157" s="34"/>
      <c r="E157" s="35"/>
      <c r="F157" s="35"/>
      <c r="G157" s="35"/>
      <c r="H157" s="35"/>
      <c r="I157" s="35"/>
      <c r="K157" s="35"/>
    </row>
    <row r="158" spans="1:11" hidden="1" outlineLevel="1" x14ac:dyDescent="0.25">
      <c r="A158" s="32"/>
      <c r="B158" s="33"/>
      <c r="C158" s="34"/>
      <c r="E158" s="35"/>
      <c r="F158" s="35"/>
      <c r="G158" s="35"/>
      <c r="H158" s="35"/>
      <c r="I158" s="35"/>
      <c r="K158" s="35"/>
    </row>
    <row r="159" spans="1:11" hidden="1" outlineLevel="1" x14ac:dyDescent="0.25">
      <c r="A159" s="32"/>
      <c r="B159" s="33"/>
      <c r="C159" s="34"/>
      <c r="E159" s="35"/>
      <c r="F159" s="35"/>
      <c r="G159" s="35"/>
      <c r="H159" s="35"/>
      <c r="I159" s="35"/>
      <c r="K159" s="35"/>
    </row>
    <row r="160" spans="1:11" hidden="1" outlineLevel="1" x14ac:dyDescent="0.25">
      <c r="A160" s="32"/>
      <c r="B160" s="33"/>
      <c r="C160" s="34"/>
      <c r="E160" s="35"/>
      <c r="F160" s="35"/>
      <c r="G160" s="35"/>
      <c r="H160" s="35"/>
      <c r="I160" s="35"/>
      <c r="K160" s="35"/>
    </row>
    <row r="161" spans="1:11" hidden="1" outlineLevel="1" x14ac:dyDescent="0.25">
      <c r="A161" s="32"/>
      <c r="B161" s="33"/>
      <c r="C161" s="34"/>
      <c r="E161" s="35"/>
      <c r="F161" s="35"/>
      <c r="G161" s="35"/>
      <c r="H161" s="35"/>
      <c r="I161" s="35"/>
      <c r="K161" s="35"/>
    </row>
    <row r="162" spans="1:11" hidden="1" outlineLevel="1" x14ac:dyDescent="0.25">
      <c r="A162" s="32"/>
      <c r="B162" s="33"/>
      <c r="C162" s="34"/>
      <c r="E162" s="35"/>
      <c r="F162" s="35"/>
      <c r="G162" s="35"/>
      <c r="H162" s="35"/>
      <c r="I162" s="35"/>
      <c r="K162" s="35"/>
    </row>
    <row r="163" spans="1:11" hidden="1" outlineLevel="1" x14ac:dyDescent="0.25">
      <c r="A163" s="32"/>
      <c r="B163" s="33"/>
      <c r="C163" s="34"/>
      <c r="E163" s="35"/>
      <c r="F163" s="35"/>
      <c r="G163" s="35"/>
      <c r="H163" s="35"/>
      <c r="I163" s="35"/>
      <c r="K163" s="35"/>
    </row>
    <row r="164" spans="1:11" hidden="1" outlineLevel="1" x14ac:dyDescent="0.25">
      <c r="A164" s="32"/>
      <c r="B164" s="33"/>
      <c r="C164" s="34"/>
      <c r="E164" s="35"/>
      <c r="F164" s="35"/>
      <c r="G164" s="35"/>
      <c r="H164" s="35"/>
      <c r="I164" s="35"/>
      <c r="K164" s="35"/>
    </row>
    <row r="165" spans="1:11" hidden="1" outlineLevel="1" x14ac:dyDescent="0.25">
      <c r="A165" s="32"/>
      <c r="B165" s="33"/>
      <c r="C165" s="34"/>
      <c r="E165" s="35"/>
      <c r="F165" s="35"/>
      <c r="G165" s="35"/>
      <c r="H165" s="35"/>
      <c r="I165" s="35"/>
      <c r="K165" s="35"/>
    </row>
    <row r="166" spans="1:11" hidden="1" outlineLevel="1" x14ac:dyDescent="0.25">
      <c r="A166" s="32"/>
      <c r="B166" s="33"/>
      <c r="C166" s="34"/>
      <c r="E166" s="35"/>
      <c r="F166" s="35"/>
      <c r="G166" s="35"/>
      <c r="H166" s="35"/>
      <c r="I166" s="35"/>
      <c r="K166" s="35"/>
    </row>
    <row r="167" spans="1:11" hidden="1" outlineLevel="1" x14ac:dyDescent="0.25">
      <c r="A167" s="32"/>
      <c r="B167" s="33"/>
      <c r="C167" s="34"/>
      <c r="E167" s="35"/>
      <c r="F167" s="35"/>
      <c r="G167" s="35"/>
      <c r="H167" s="35"/>
      <c r="I167" s="35"/>
      <c r="K167" s="35"/>
    </row>
    <row r="168" spans="1:11" hidden="1" outlineLevel="1" x14ac:dyDescent="0.25">
      <c r="A168" s="32"/>
      <c r="B168" s="33"/>
      <c r="C168" s="34"/>
      <c r="E168" s="35"/>
      <c r="F168" s="35"/>
      <c r="G168" s="35"/>
      <c r="H168" s="35"/>
      <c r="I168" s="35"/>
      <c r="K168" s="35"/>
    </row>
    <row r="169" spans="1:11" hidden="1" outlineLevel="1" x14ac:dyDescent="0.25">
      <c r="A169" s="32"/>
      <c r="B169" s="33"/>
      <c r="C169" s="34"/>
      <c r="E169" s="35"/>
      <c r="F169" s="35"/>
      <c r="G169" s="35"/>
      <c r="H169" s="35"/>
      <c r="I169" s="35"/>
      <c r="K169" s="35"/>
    </row>
    <row r="170" spans="1:11" hidden="1" outlineLevel="1" x14ac:dyDescent="0.25">
      <c r="A170" s="32"/>
      <c r="B170" s="33"/>
      <c r="C170" s="34"/>
      <c r="E170" s="35"/>
      <c r="F170" s="35"/>
      <c r="G170" s="35"/>
      <c r="H170" s="35"/>
      <c r="I170" s="35"/>
      <c r="K170" s="35"/>
    </row>
    <row r="171" spans="1:11" hidden="1" outlineLevel="1" x14ac:dyDescent="0.25">
      <c r="A171" s="32"/>
      <c r="B171" s="33"/>
      <c r="C171" s="34"/>
      <c r="E171" s="35"/>
      <c r="F171" s="35"/>
      <c r="G171" s="35"/>
      <c r="H171" s="35"/>
      <c r="I171" s="35"/>
      <c r="K171" s="35"/>
    </row>
    <row r="172" spans="1:11" hidden="1" outlineLevel="1" x14ac:dyDescent="0.25">
      <c r="A172" s="32"/>
      <c r="B172" s="33"/>
      <c r="C172" s="34"/>
      <c r="E172" s="35"/>
      <c r="F172" s="35"/>
      <c r="G172" s="35"/>
      <c r="H172" s="35"/>
      <c r="I172" s="35"/>
      <c r="K172" s="35"/>
    </row>
    <row r="173" spans="1:11" hidden="1" outlineLevel="1" x14ac:dyDescent="0.25">
      <c r="A173" s="32"/>
      <c r="B173" s="33"/>
      <c r="C173" s="34"/>
      <c r="E173" s="35"/>
      <c r="F173" s="35"/>
      <c r="G173" s="35"/>
      <c r="H173" s="35"/>
      <c r="I173" s="35"/>
      <c r="K173" s="35"/>
    </row>
    <row r="174" spans="1:11" hidden="1" outlineLevel="1" x14ac:dyDescent="0.25">
      <c r="A174" s="32"/>
      <c r="B174" s="33"/>
      <c r="C174" s="34"/>
      <c r="E174" s="35"/>
      <c r="F174" s="35"/>
      <c r="G174" s="35"/>
      <c r="H174" s="35"/>
      <c r="I174" s="35"/>
      <c r="K174" s="35"/>
    </row>
    <row r="175" spans="1:11" hidden="1" outlineLevel="1" x14ac:dyDescent="0.25">
      <c r="A175" s="32"/>
      <c r="B175" s="33"/>
      <c r="C175" s="34"/>
      <c r="E175" s="35"/>
      <c r="F175" s="35"/>
      <c r="G175" s="35"/>
      <c r="H175" s="35"/>
      <c r="I175" s="35"/>
      <c r="K175" s="35"/>
    </row>
    <row r="176" spans="1:11" hidden="1" outlineLevel="1" x14ac:dyDescent="0.25">
      <c r="A176" s="32"/>
      <c r="B176" s="33"/>
      <c r="C176" s="34"/>
      <c r="E176" s="35"/>
      <c r="F176" s="35"/>
      <c r="G176" s="35"/>
      <c r="H176" s="35"/>
      <c r="I176" s="35"/>
      <c r="K176" s="35"/>
    </row>
    <row r="177" spans="1:11" hidden="1" outlineLevel="1" x14ac:dyDescent="0.25">
      <c r="A177" s="32"/>
      <c r="B177" s="33"/>
      <c r="C177" s="34"/>
      <c r="E177" s="35"/>
      <c r="F177" s="35"/>
      <c r="G177" s="35"/>
      <c r="H177" s="35"/>
      <c r="I177" s="35"/>
      <c r="K177" s="35"/>
    </row>
    <row r="178" spans="1:11" hidden="1" outlineLevel="1" x14ac:dyDescent="0.25">
      <c r="A178" s="32"/>
      <c r="B178" s="33"/>
      <c r="C178" s="34"/>
      <c r="E178" s="35"/>
      <c r="F178" s="35"/>
      <c r="G178" s="35"/>
      <c r="H178" s="35"/>
      <c r="I178" s="35"/>
      <c r="K178" s="35"/>
    </row>
    <row r="179" spans="1:11" hidden="1" outlineLevel="1" x14ac:dyDescent="0.25">
      <c r="A179" s="32"/>
      <c r="B179" s="33"/>
      <c r="C179" s="34"/>
      <c r="E179" s="35"/>
      <c r="F179" s="35"/>
      <c r="G179" s="35"/>
      <c r="H179" s="35"/>
      <c r="I179" s="35"/>
      <c r="K179" s="35"/>
    </row>
    <row r="180" spans="1:11" hidden="1" outlineLevel="1" x14ac:dyDescent="0.25">
      <c r="A180" s="32"/>
      <c r="B180" s="33"/>
      <c r="C180" s="34"/>
      <c r="E180" s="35"/>
      <c r="F180" s="35"/>
      <c r="G180" s="35"/>
      <c r="H180" s="35"/>
      <c r="I180" s="35"/>
      <c r="K180" s="35"/>
    </row>
    <row r="181" spans="1:11" hidden="1" outlineLevel="1" x14ac:dyDescent="0.25">
      <c r="A181" s="32"/>
      <c r="B181" s="33"/>
      <c r="C181" s="34"/>
      <c r="E181" s="35"/>
      <c r="F181" s="35"/>
      <c r="G181" s="35"/>
      <c r="H181" s="35"/>
      <c r="I181" s="35"/>
      <c r="K181" s="35"/>
    </row>
    <row r="182" spans="1:11" hidden="1" outlineLevel="1" x14ac:dyDescent="0.25">
      <c r="A182" s="32"/>
      <c r="B182" s="33"/>
      <c r="C182" s="34"/>
      <c r="E182" s="35"/>
      <c r="F182" s="35"/>
      <c r="G182" s="35"/>
      <c r="H182" s="35"/>
      <c r="I182" s="35"/>
      <c r="K182" s="35"/>
    </row>
    <row r="183" spans="1:11" hidden="1" outlineLevel="1" x14ac:dyDescent="0.25">
      <c r="A183" s="32"/>
      <c r="B183" s="33"/>
      <c r="C183" s="34"/>
      <c r="E183" s="35"/>
      <c r="F183" s="35"/>
      <c r="G183" s="35"/>
      <c r="H183" s="35"/>
      <c r="I183" s="35"/>
      <c r="K183" s="35"/>
    </row>
    <row r="184" spans="1:11" hidden="1" outlineLevel="1" x14ac:dyDescent="0.25">
      <c r="A184" s="32"/>
      <c r="B184" s="33"/>
      <c r="C184" s="34"/>
      <c r="E184" s="35"/>
      <c r="F184" s="35"/>
      <c r="G184" s="35"/>
      <c r="H184" s="35"/>
      <c r="I184" s="35"/>
      <c r="K184" s="35"/>
    </row>
    <row r="185" spans="1:11" hidden="1" outlineLevel="1" x14ac:dyDescent="0.25">
      <c r="A185" s="32"/>
      <c r="B185" s="33"/>
      <c r="C185" s="34"/>
      <c r="E185" s="35"/>
      <c r="F185" s="35"/>
      <c r="G185" s="35"/>
      <c r="H185" s="35"/>
      <c r="I185" s="35"/>
      <c r="K185" s="35"/>
    </row>
    <row r="186" spans="1:11" hidden="1" outlineLevel="1" x14ac:dyDescent="0.25">
      <c r="A186" s="32"/>
      <c r="B186" s="33"/>
      <c r="C186" s="34"/>
      <c r="E186" s="35"/>
      <c r="F186" s="35"/>
      <c r="G186" s="35"/>
      <c r="H186" s="35"/>
      <c r="I186" s="35"/>
      <c r="K186" s="35"/>
    </row>
    <row r="187" spans="1:11" hidden="1" outlineLevel="1" x14ac:dyDescent="0.25">
      <c r="A187" s="32"/>
      <c r="B187" s="33"/>
      <c r="C187" s="34"/>
      <c r="E187" s="35"/>
      <c r="F187" s="35"/>
      <c r="G187" s="35"/>
      <c r="H187" s="35"/>
      <c r="I187" s="35"/>
      <c r="K187" s="35"/>
    </row>
    <row r="188" spans="1:11" hidden="1" outlineLevel="1" x14ac:dyDescent="0.25">
      <c r="A188" s="32"/>
      <c r="B188" s="33"/>
      <c r="C188" s="34"/>
      <c r="E188" s="35"/>
      <c r="F188" s="35"/>
      <c r="G188" s="35"/>
      <c r="H188" s="35"/>
      <c r="I188" s="35"/>
      <c r="K188" s="35"/>
    </row>
    <row r="189" spans="1:11" hidden="1" outlineLevel="1" x14ac:dyDescent="0.25">
      <c r="A189" s="32"/>
      <c r="B189" s="33"/>
      <c r="C189" s="34"/>
      <c r="E189" s="35"/>
      <c r="F189" s="35"/>
      <c r="G189" s="35"/>
      <c r="H189" s="35"/>
      <c r="I189" s="35"/>
      <c r="K189" s="35"/>
    </row>
    <row r="190" spans="1:11" hidden="1" outlineLevel="1" x14ac:dyDescent="0.25">
      <c r="A190" s="32"/>
      <c r="B190" s="33"/>
      <c r="C190" s="34"/>
      <c r="E190" s="35"/>
      <c r="F190" s="35"/>
      <c r="G190" s="35"/>
      <c r="H190" s="35"/>
      <c r="I190" s="35"/>
      <c r="K190" s="35"/>
    </row>
    <row r="191" spans="1:11" hidden="1" outlineLevel="1" x14ac:dyDescent="0.25">
      <c r="A191" s="32"/>
      <c r="B191" s="33"/>
      <c r="C191" s="34"/>
      <c r="E191" s="35"/>
      <c r="F191" s="35"/>
      <c r="G191" s="35"/>
      <c r="H191" s="35"/>
      <c r="I191" s="35"/>
      <c r="K191" s="35"/>
    </row>
    <row r="192" spans="1:11" hidden="1" outlineLevel="1" x14ac:dyDescent="0.25">
      <c r="A192" s="32"/>
      <c r="B192" s="33"/>
      <c r="C192" s="34"/>
      <c r="E192" s="35"/>
      <c r="F192" s="35"/>
      <c r="G192" s="35"/>
      <c r="H192" s="35"/>
      <c r="I192" s="35"/>
      <c r="K192" s="35"/>
    </row>
    <row r="193" spans="1:11" hidden="1" outlineLevel="1" x14ac:dyDescent="0.25">
      <c r="A193" s="32"/>
      <c r="B193" s="33"/>
      <c r="C193" s="34"/>
      <c r="E193" s="35"/>
      <c r="F193" s="35"/>
      <c r="G193" s="35"/>
      <c r="H193" s="35"/>
      <c r="I193" s="35"/>
      <c r="K193" s="35"/>
    </row>
    <row r="194" spans="1:11" hidden="1" outlineLevel="1" x14ac:dyDescent="0.25">
      <c r="A194" s="32"/>
      <c r="B194" s="33"/>
      <c r="C194" s="34"/>
      <c r="E194" s="35"/>
      <c r="F194" s="35"/>
      <c r="G194" s="35"/>
      <c r="H194" s="35"/>
      <c r="I194" s="35"/>
      <c r="K194" s="35"/>
    </row>
    <row r="195" spans="1:11" hidden="1" outlineLevel="1" x14ac:dyDescent="0.25">
      <c r="A195" s="32"/>
      <c r="B195" s="33"/>
      <c r="C195" s="34"/>
      <c r="E195" s="35"/>
      <c r="F195" s="35"/>
      <c r="G195" s="35"/>
      <c r="H195" s="35"/>
      <c r="I195" s="35"/>
      <c r="K195" s="35"/>
    </row>
    <row r="196" spans="1:11" hidden="1" outlineLevel="1" x14ac:dyDescent="0.25">
      <c r="A196" s="32"/>
      <c r="B196" s="33"/>
      <c r="C196" s="34"/>
      <c r="E196" s="35"/>
      <c r="F196" s="35"/>
      <c r="G196" s="35"/>
      <c r="H196" s="35"/>
      <c r="I196" s="35"/>
      <c r="K196" s="35"/>
    </row>
    <row r="197" spans="1:11" hidden="1" outlineLevel="1" x14ac:dyDescent="0.25">
      <c r="A197" s="32"/>
      <c r="B197" s="33"/>
      <c r="C197" s="34"/>
      <c r="E197" s="35"/>
      <c r="F197" s="35"/>
      <c r="G197" s="35"/>
      <c r="H197" s="35"/>
      <c r="I197" s="35"/>
      <c r="K197" s="35"/>
    </row>
    <row r="198" spans="1:11" hidden="1" outlineLevel="1" x14ac:dyDescent="0.25">
      <c r="A198" s="32"/>
      <c r="B198" s="33"/>
      <c r="C198" s="34"/>
      <c r="E198" s="35"/>
      <c r="F198" s="35"/>
      <c r="G198" s="35"/>
      <c r="H198" s="35"/>
      <c r="I198" s="35"/>
      <c r="K198" s="35"/>
    </row>
    <row r="199" spans="1:11" hidden="1" outlineLevel="1" x14ac:dyDescent="0.25">
      <c r="A199" s="32"/>
      <c r="B199" s="33"/>
      <c r="C199" s="34"/>
      <c r="E199" s="35"/>
      <c r="F199" s="35"/>
      <c r="G199" s="35"/>
      <c r="H199" s="35"/>
      <c r="I199" s="35"/>
      <c r="K199" s="35"/>
    </row>
    <row r="200" spans="1:11" hidden="1" outlineLevel="1" x14ac:dyDescent="0.25">
      <c r="A200" s="32"/>
      <c r="B200" s="33"/>
      <c r="C200" s="34"/>
      <c r="E200" s="35"/>
      <c r="F200" s="35"/>
      <c r="G200" s="35"/>
      <c r="H200" s="35"/>
      <c r="I200" s="35"/>
      <c r="K200" s="35"/>
    </row>
    <row r="201" spans="1:11" hidden="1" outlineLevel="1" x14ac:dyDescent="0.25">
      <c r="A201" s="32"/>
      <c r="B201" s="33"/>
      <c r="C201" s="34"/>
      <c r="E201" s="35"/>
      <c r="F201" s="35"/>
      <c r="G201" s="35"/>
      <c r="H201" s="35"/>
      <c r="I201" s="35"/>
      <c r="K201" s="35"/>
    </row>
    <row r="202" spans="1:11" hidden="1" outlineLevel="1" x14ac:dyDescent="0.25">
      <c r="A202" s="32"/>
      <c r="B202" s="33"/>
      <c r="C202" s="34"/>
      <c r="E202" s="35"/>
      <c r="F202" s="35"/>
      <c r="G202" s="35"/>
      <c r="H202" s="35"/>
      <c r="I202" s="35"/>
      <c r="K202" s="35"/>
    </row>
    <row r="203" spans="1:11" hidden="1" outlineLevel="1" x14ac:dyDescent="0.25">
      <c r="A203" s="32"/>
      <c r="B203" s="33"/>
      <c r="C203" s="34"/>
      <c r="E203" s="35"/>
      <c r="F203" s="35"/>
      <c r="G203" s="35"/>
      <c r="H203" s="35"/>
      <c r="I203" s="35"/>
      <c r="K203" s="35"/>
    </row>
    <row r="204" spans="1:11" hidden="1" outlineLevel="1" x14ac:dyDescent="0.25">
      <c r="A204" s="32"/>
      <c r="B204" s="33"/>
      <c r="C204" s="34"/>
      <c r="E204" s="35"/>
      <c r="F204" s="35"/>
      <c r="G204" s="35"/>
      <c r="H204" s="35"/>
      <c r="I204" s="35"/>
      <c r="K204" s="35"/>
    </row>
    <row r="205" spans="1:11" hidden="1" outlineLevel="1" x14ac:dyDescent="0.25">
      <c r="A205" s="32"/>
      <c r="B205" s="33"/>
      <c r="C205" s="34"/>
      <c r="E205" s="35"/>
      <c r="F205" s="35"/>
      <c r="G205" s="35"/>
      <c r="H205" s="35"/>
      <c r="I205" s="35"/>
      <c r="K205" s="35"/>
    </row>
    <row r="206" spans="1:11" hidden="1" outlineLevel="1" x14ac:dyDescent="0.25">
      <c r="A206" s="32"/>
      <c r="B206" s="33"/>
      <c r="C206" s="34"/>
      <c r="E206" s="35"/>
      <c r="F206" s="35"/>
      <c r="G206" s="35"/>
      <c r="H206" s="35"/>
      <c r="I206" s="35"/>
      <c r="K206" s="35"/>
    </row>
    <row r="207" spans="1:11" hidden="1" outlineLevel="1" x14ac:dyDescent="0.25">
      <c r="A207" s="32"/>
      <c r="B207" s="33"/>
      <c r="C207" s="34"/>
      <c r="E207" s="35"/>
      <c r="F207" s="35"/>
      <c r="G207" s="35"/>
      <c r="H207" s="35"/>
      <c r="I207" s="35"/>
      <c r="K207" s="35"/>
    </row>
    <row r="208" spans="1:11" hidden="1" outlineLevel="1" x14ac:dyDescent="0.25">
      <c r="A208" s="32"/>
      <c r="B208" s="33"/>
      <c r="C208" s="34"/>
      <c r="E208" s="35"/>
      <c r="F208" s="35"/>
      <c r="G208" s="35"/>
      <c r="H208" s="35"/>
      <c r="I208" s="35"/>
      <c r="K208" s="35"/>
    </row>
    <row r="209" spans="1:11" hidden="1" outlineLevel="1" x14ac:dyDescent="0.25">
      <c r="A209" s="32"/>
      <c r="B209" s="33"/>
      <c r="C209" s="34"/>
      <c r="E209" s="35"/>
      <c r="F209" s="35"/>
      <c r="G209" s="35"/>
      <c r="H209" s="35"/>
      <c r="I209" s="35"/>
      <c r="K209" s="35"/>
    </row>
    <row r="210" spans="1:11" hidden="1" outlineLevel="1" x14ac:dyDescent="0.25">
      <c r="A210" s="32"/>
      <c r="B210" s="33"/>
      <c r="C210" s="34"/>
      <c r="E210" s="35"/>
      <c r="F210" s="35"/>
      <c r="G210" s="35"/>
      <c r="H210" s="35"/>
      <c r="I210" s="35"/>
      <c r="K210" s="35"/>
    </row>
    <row r="211" spans="1:11" hidden="1" outlineLevel="1" x14ac:dyDescent="0.25">
      <c r="A211" s="32"/>
      <c r="B211" s="33"/>
      <c r="C211" s="34"/>
      <c r="E211" s="35"/>
      <c r="F211" s="35"/>
      <c r="G211" s="35"/>
      <c r="H211" s="35"/>
      <c r="I211" s="35"/>
      <c r="K211" s="35"/>
    </row>
    <row r="212" spans="1:11" hidden="1" outlineLevel="1" x14ac:dyDescent="0.25">
      <c r="A212" s="32"/>
      <c r="B212" s="33"/>
      <c r="C212" s="34"/>
      <c r="E212" s="35"/>
      <c r="F212" s="35"/>
      <c r="G212" s="35"/>
      <c r="H212" s="35"/>
      <c r="I212" s="35"/>
      <c r="K212" s="35"/>
    </row>
    <row r="213" spans="1:11" hidden="1" outlineLevel="1" x14ac:dyDescent="0.25">
      <c r="A213" s="32"/>
      <c r="B213" s="33"/>
      <c r="C213" s="34"/>
      <c r="E213" s="35"/>
      <c r="F213" s="35"/>
      <c r="G213" s="35"/>
      <c r="H213" s="35"/>
      <c r="I213" s="35"/>
      <c r="K213" s="35"/>
    </row>
    <row r="214" spans="1:11" hidden="1" outlineLevel="1" x14ac:dyDescent="0.25">
      <c r="A214" s="32"/>
      <c r="B214" s="33"/>
      <c r="C214" s="34"/>
      <c r="E214" s="35"/>
      <c r="F214" s="35"/>
      <c r="G214" s="35"/>
      <c r="H214" s="35"/>
      <c r="I214" s="35"/>
      <c r="K214" s="35"/>
    </row>
    <row r="215" spans="1:11" hidden="1" outlineLevel="1" x14ac:dyDescent="0.25">
      <c r="A215" s="32"/>
      <c r="B215" s="33"/>
      <c r="C215" s="34"/>
      <c r="E215" s="35"/>
      <c r="F215" s="35"/>
      <c r="G215" s="35"/>
      <c r="H215" s="35"/>
      <c r="I215" s="35"/>
      <c r="K215" s="35"/>
    </row>
    <row r="216" spans="1:11" hidden="1" outlineLevel="1" x14ac:dyDescent="0.25">
      <c r="A216" s="32"/>
      <c r="B216" s="33"/>
      <c r="C216" s="34"/>
      <c r="E216" s="35"/>
      <c r="F216" s="35"/>
      <c r="G216" s="35"/>
      <c r="H216" s="35"/>
      <c r="I216" s="35"/>
      <c r="K216" s="35"/>
    </row>
    <row r="217" spans="1:11" hidden="1" outlineLevel="1" x14ac:dyDescent="0.25">
      <c r="A217" s="32"/>
      <c r="B217" s="33"/>
      <c r="C217" s="34"/>
      <c r="E217" s="35"/>
      <c r="F217" s="35"/>
      <c r="G217" s="35"/>
      <c r="H217" s="35"/>
      <c r="I217" s="35"/>
      <c r="K217" s="35"/>
    </row>
    <row r="218" spans="1:11" hidden="1" outlineLevel="1" x14ac:dyDescent="0.25">
      <c r="A218" s="32"/>
      <c r="B218" s="33"/>
      <c r="C218" s="34"/>
      <c r="E218" s="35"/>
      <c r="F218" s="35"/>
      <c r="G218" s="35"/>
      <c r="H218" s="35"/>
      <c r="I218" s="35"/>
      <c r="K218" s="35"/>
    </row>
    <row r="219" spans="1:11" hidden="1" outlineLevel="1" x14ac:dyDescent="0.25">
      <c r="A219" s="32"/>
      <c r="B219" s="33"/>
      <c r="C219" s="34"/>
      <c r="E219" s="35"/>
      <c r="F219" s="35"/>
      <c r="G219" s="35"/>
      <c r="H219" s="35"/>
      <c r="I219" s="35"/>
      <c r="K219" s="35"/>
    </row>
    <row r="220" spans="1:11" hidden="1" outlineLevel="1" x14ac:dyDescent="0.25">
      <c r="A220" s="32"/>
      <c r="B220" s="33"/>
      <c r="C220" s="34"/>
      <c r="E220" s="35"/>
      <c r="F220" s="35"/>
      <c r="G220" s="35"/>
      <c r="H220" s="35"/>
      <c r="I220" s="35"/>
      <c r="K220" s="35"/>
    </row>
    <row r="221" spans="1:11" hidden="1" outlineLevel="1" x14ac:dyDescent="0.25">
      <c r="A221" s="32"/>
      <c r="B221" s="33"/>
      <c r="C221" s="34"/>
      <c r="E221" s="35"/>
      <c r="F221" s="35"/>
      <c r="G221" s="35"/>
      <c r="H221" s="35"/>
      <c r="I221" s="35"/>
      <c r="K221" s="35"/>
    </row>
    <row r="222" spans="1:11" hidden="1" outlineLevel="1" x14ac:dyDescent="0.25">
      <c r="A222" s="32"/>
      <c r="B222" s="33"/>
      <c r="C222" s="34"/>
      <c r="E222" s="35"/>
      <c r="F222" s="35"/>
      <c r="G222" s="35"/>
      <c r="H222" s="35"/>
      <c r="I222" s="35"/>
      <c r="K222" s="35"/>
    </row>
    <row r="223" spans="1:11" hidden="1" outlineLevel="1" x14ac:dyDescent="0.25">
      <c r="A223" s="32"/>
      <c r="B223" s="33"/>
      <c r="C223" s="34"/>
      <c r="E223" s="35"/>
      <c r="F223" s="35"/>
      <c r="G223" s="35"/>
      <c r="H223" s="35"/>
      <c r="I223" s="35"/>
      <c r="K223" s="35"/>
    </row>
    <row r="224" spans="1:11" hidden="1" outlineLevel="1" x14ac:dyDescent="0.25">
      <c r="A224" s="32"/>
      <c r="B224" s="33"/>
      <c r="C224" s="34"/>
      <c r="E224" s="35"/>
      <c r="F224" s="35"/>
      <c r="G224" s="35"/>
      <c r="H224" s="35"/>
      <c r="I224" s="35"/>
      <c r="K224" s="35"/>
    </row>
    <row r="225" spans="1:11" hidden="1" outlineLevel="1" x14ac:dyDescent="0.25">
      <c r="A225" s="32"/>
      <c r="B225" s="33"/>
      <c r="C225" s="34"/>
      <c r="E225" s="35"/>
      <c r="F225" s="35"/>
      <c r="G225" s="35"/>
      <c r="H225" s="35"/>
      <c r="I225" s="35"/>
      <c r="K225" s="35"/>
    </row>
    <row r="226" spans="1:11" hidden="1" outlineLevel="1" x14ac:dyDescent="0.25">
      <c r="A226" s="32"/>
      <c r="B226" s="33"/>
      <c r="C226" s="34"/>
      <c r="E226" s="35"/>
      <c r="F226" s="35"/>
      <c r="G226" s="35"/>
      <c r="H226" s="35"/>
      <c r="I226" s="35"/>
      <c r="K226" s="35"/>
    </row>
    <row r="227" spans="1:11" hidden="1" outlineLevel="1" x14ac:dyDescent="0.25">
      <c r="A227" s="32"/>
      <c r="B227" s="33"/>
      <c r="C227" s="34"/>
      <c r="E227" s="35"/>
      <c r="F227" s="35"/>
      <c r="G227" s="35"/>
      <c r="H227" s="35"/>
      <c r="I227" s="35"/>
      <c r="K227" s="35"/>
    </row>
    <row r="228" spans="1:11" hidden="1" outlineLevel="1" x14ac:dyDescent="0.25">
      <c r="A228" s="32"/>
      <c r="B228" s="33"/>
      <c r="C228" s="34"/>
      <c r="E228" s="35"/>
      <c r="F228" s="35"/>
      <c r="G228" s="35"/>
      <c r="H228" s="35"/>
      <c r="I228" s="35"/>
      <c r="K228" s="35"/>
    </row>
    <row r="229" spans="1:11" hidden="1" outlineLevel="1" x14ac:dyDescent="0.25">
      <c r="A229" s="32"/>
      <c r="B229" s="33"/>
      <c r="C229" s="34"/>
      <c r="E229" s="35"/>
      <c r="F229" s="35"/>
      <c r="G229" s="35"/>
      <c r="H229" s="35"/>
      <c r="I229" s="35"/>
      <c r="K229" s="35"/>
    </row>
    <row r="230" spans="1:11" hidden="1" outlineLevel="1" x14ac:dyDescent="0.25">
      <c r="A230" s="32"/>
      <c r="B230" s="33"/>
      <c r="C230" s="34"/>
      <c r="E230" s="35"/>
      <c r="F230" s="35"/>
      <c r="G230" s="35"/>
      <c r="H230" s="35"/>
      <c r="I230" s="35"/>
      <c r="K230" s="35"/>
    </row>
    <row r="231" spans="1:11" hidden="1" outlineLevel="1" x14ac:dyDescent="0.25">
      <c r="A231" s="32"/>
      <c r="B231" s="33"/>
      <c r="C231" s="34"/>
      <c r="E231" s="35"/>
      <c r="F231" s="35"/>
      <c r="G231" s="35"/>
      <c r="H231" s="35"/>
      <c r="I231" s="35"/>
      <c r="K231" s="35"/>
    </row>
    <row r="232" spans="1:11" hidden="1" outlineLevel="1" x14ac:dyDescent="0.25">
      <c r="A232" s="32"/>
      <c r="B232" s="33"/>
      <c r="C232" s="34"/>
      <c r="E232" s="35"/>
      <c r="F232" s="35"/>
      <c r="G232" s="35"/>
      <c r="H232" s="35"/>
      <c r="I232" s="35"/>
      <c r="K232" s="35"/>
    </row>
    <row r="233" spans="1:11" hidden="1" outlineLevel="1" x14ac:dyDescent="0.25">
      <c r="A233" s="32"/>
      <c r="B233" s="33"/>
      <c r="C233" s="34"/>
      <c r="E233" s="35"/>
      <c r="F233" s="35"/>
      <c r="G233" s="35"/>
      <c r="H233" s="35"/>
      <c r="I233" s="35"/>
      <c r="K233" s="35"/>
    </row>
    <row r="234" spans="1:11" hidden="1" outlineLevel="1" x14ac:dyDescent="0.25">
      <c r="A234" s="32"/>
      <c r="B234" s="33"/>
      <c r="C234" s="34"/>
      <c r="E234" s="35"/>
      <c r="F234" s="35"/>
      <c r="G234" s="35"/>
      <c r="H234" s="35"/>
      <c r="I234" s="35"/>
      <c r="K234" s="35"/>
    </row>
    <row r="235" spans="1:11" hidden="1" outlineLevel="1" x14ac:dyDescent="0.25">
      <c r="A235" s="32"/>
      <c r="B235" s="33"/>
      <c r="C235" s="34"/>
      <c r="E235" s="35"/>
      <c r="F235" s="35"/>
      <c r="G235" s="35"/>
      <c r="H235" s="35"/>
      <c r="I235" s="35"/>
      <c r="K235" s="35"/>
    </row>
    <row r="236" spans="1:11" hidden="1" outlineLevel="1" x14ac:dyDescent="0.25">
      <c r="A236" s="32"/>
      <c r="B236" s="33"/>
      <c r="C236" s="34"/>
      <c r="E236" s="35"/>
      <c r="F236" s="35"/>
      <c r="G236" s="35"/>
      <c r="H236" s="35"/>
      <c r="I236" s="35"/>
      <c r="K236" s="35"/>
    </row>
    <row r="237" spans="1:11" hidden="1" outlineLevel="1" x14ac:dyDescent="0.25">
      <c r="A237" s="32"/>
      <c r="B237" s="33"/>
      <c r="C237" s="34"/>
      <c r="E237" s="35"/>
      <c r="F237" s="35"/>
      <c r="G237" s="35"/>
      <c r="H237" s="35"/>
      <c r="I237" s="35"/>
      <c r="K237" s="35"/>
    </row>
    <row r="238" spans="1:11" hidden="1" outlineLevel="1" x14ac:dyDescent="0.25">
      <c r="A238" s="32"/>
      <c r="B238" s="33"/>
      <c r="C238" s="34"/>
      <c r="E238" s="35"/>
      <c r="F238" s="35"/>
      <c r="G238" s="35"/>
      <c r="H238" s="35"/>
      <c r="I238" s="35"/>
      <c r="K238" s="35"/>
    </row>
    <row r="239" spans="1:11" hidden="1" outlineLevel="1" x14ac:dyDescent="0.25">
      <c r="A239" s="32"/>
      <c r="B239" s="33"/>
      <c r="C239" s="34"/>
      <c r="E239" s="35"/>
      <c r="F239" s="35"/>
      <c r="G239" s="35"/>
      <c r="H239" s="35"/>
      <c r="I239" s="35"/>
      <c r="K239" s="35"/>
    </row>
    <row r="240" spans="1:11" hidden="1" outlineLevel="1" x14ac:dyDescent="0.25">
      <c r="A240" s="32"/>
      <c r="B240" s="33"/>
      <c r="C240" s="34"/>
      <c r="E240" s="35"/>
      <c r="F240" s="35"/>
      <c r="G240" s="35"/>
      <c r="H240" s="35"/>
      <c r="I240" s="35"/>
      <c r="K240" s="35"/>
    </row>
    <row r="241" spans="1:11" hidden="1" outlineLevel="1" x14ac:dyDescent="0.25">
      <c r="A241" s="32"/>
      <c r="B241" s="33"/>
      <c r="C241" s="34"/>
      <c r="E241" s="35"/>
      <c r="F241" s="35"/>
      <c r="G241" s="35"/>
      <c r="H241" s="35"/>
      <c r="I241" s="35"/>
      <c r="K241" s="35"/>
    </row>
    <row r="242" spans="1:11" hidden="1" outlineLevel="1" x14ac:dyDescent="0.25">
      <c r="A242" s="32"/>
      <c r="B242" s="33"/>
      <c r="C242" s="34"/>
      <c r="E242" s="35"/>
      <c r="F242" s="35"/>
      <c r="G242" s="35"/>
      <c r="H242" s="35"/>
      <c r="I242" s="35"/>
      <c r="K242" s="35"/>
    </row>
    <row r="243" spans="1:11" hidden="1" outlineLevel="1" x14ac:dyDescent="0.25">
      <c r="A243" s="32"/>
      <c r="B243" s="33"/>
      <c r="C243" s="34"/>
      <c r="E243" s="35"/>
      <c r="F243" s="35"/>
      <c r="G243" s="35"/>
      <c r="H243" s="35"/>
      <c r="I243" s="35"/>
      <c r="K243" s="35"/>
    </row>
    <row r="244" spans="1:11" hidden="1" outlineLevel="1" x14ac:dyDescent="0.25">
      <c r="A244" s="32"/>
      <c r="B244" s="33"/>
      <c r="C244" s="34"/>
      <c r="E244" s="35"/>
      <c r="F244" s="35"/>
      <c r="G244" s="35"/>
      <c r="H244" s="35"/>
      <c r="I244" s="35"/>
      <c r="K244" s="35"/>
    </row>
    <row r="245" spans="1:11" hidden="1" outlineLevel="1" x14ac:dyDescent="0.25">
      <c r="A245" s="32"/>
      <c r="B245" s="33"/>
      <c r="C245" s="34"/>
      <c r="E245" s="35"/>
      <c r="F245" s="35"/>
      <c r="G245" s="35"/>
      <c r="H245" s="35"/>
      <c r="I245" s="35"/>
      <c r="K245" s="35"/>
    </row>
    <row r="246" spans="1:11" hidden="1" outlineLevel="1" x14ac:dyDescent="0.25">
      <c r="A246" s="32"/>
      <c r="B246" s="33"/>
      <c r="C246" s="34"/>
      <c r="E246" s="35"/>
      <c r="F246" s="35"/>
      <c r="G246" s="35"/>
      <c r="H246" s="35"/>
      <c r="I246" s="35"/>
      <c r="K246" s="35"/>
    </row>
    <row r="247" spans="1:11" hidden="1" outlineLevel="1" x14ac:dyDescent="0.25">
      <c r="A247" s="32"/>
      <c r="B247" s="33"/>
      <c r="C247" s="34"/>
      <c r="E247" s="35"/>
      <c r="F247" s="35"/>
      <c r="G247" s="35"/>
      <c r="H247" s="35"/>
      <c r="I247" s="35"/>
      <c r="K247" s="35"/>
    </row>
    <row r="248" spans="1:11" hidden="1" outlineLevel="1" x14ac:dyDescent="0.25">
      <c r="A248" s="32"/>
      <c r="B248" s="33"/>
      <c r="C248" s="34"/>
      <c r="E248" s="35"/>
      <c r="F248" s="35"/>
      <c r="G248" s="35"/>
      <c r="H248" s="35"/>
      <c r="I248" s="35"/>
      <c r="K248" s="35"/>
    </row>
    <row r="249" spans="1:11" hidden="1" outlineLevel="1" x14ac:dyDescent="0.25">
      <c r="A249" s="32"/>
      <c r="B249" s="33"/>
      <c r="C249" s="34"/>
      <c r="E249" s="35"/>
      <c r="F249" s="35"/>
      <c r="G249" s="35"/>
      <c r="H249" s="35"/>
      <c r="I249" s="35"/>
      <c r="K249" s="35"/>
    </row>
    <row r="250" spans="1:11" hidden="1" outlineLevel="1" x14ac:dyDescent="0.25">
      <c r="A250" s="32"/>
      <c r="B250" s="33"/>
      <c r="C250" s="34"/>
      <c r="E250" s="35"/>
      <c r="F250" s="35"/>
      <c r="G250" s="35"/>
      <c r="H250" s="35"/>
      <c r="I250" s="35"/>
      <c r="K250" s="35"/>
    </row>
    <row r="251" spans="1:11" hidden="1" outlineLevel="1" x14ac:dyDescent="0.25">
      <c r="A251" s="32"/>
      <c r="B251" s="33"/>
      <c r="C251" s="34"/>
      <c r="E251" s="35"/>
      <c r="F251" s="35"/>
      <c r="G251" s="35"/>
      <c r="H251" s="35"/>
      <c r="I251" s="35"/>
      <c r="K251" s="35"/>
    </row>
    <row r="252" spans="1:11" hidden="1" outlineLevel="1" x14ac:dyDescent="0.25">
      <c r="A252" s="32"/>
      <c r="B252" s="33"/>
      <c r="C252" s="34"/>
      <c r="E252" s="35"/>
      <c r="F252" s="35"/>
      <c r="G252" s="35"/>
      <c r="H252" s="35"/>
      <c r="I252" s="35"/>
      <c r="K252" s="35"/>
    </row>
    <row r="253" spans="1:11" hidden="1" outlineLevel="1" x14ac:dyDescent="0.25">
      <c r="A253" s="32"/>
      <c r="B253" s="33"/>
      <c r="C253" s="34"/>
      <c r="E253" s="35"/>
      <c r="F253" s="35"/>
      <c r="G253" s="35"/>
      <c r="H253" s="35"/>
      <c r="I253" s="35"/>
      <c r="K253" s="35"/>
    </row>
    <row r="254" spans="1:11" hidden="1" outlineLevel="1" x14ac:dyDescent="0.25">
      <c r="A254" s="32"/>
      <c r="B254" s="33"/>
      <c r="C254" s="34"/>
      <c r="E254" s="35"/>
      <c r="F254" s="35"/>
      <c r="G254" s="35"/>
      <c r="H254" s="35"/>
      <c r="I254" s="35"/>
      <c r="K254" s="35"/>
    </row>
    <row r="255" spans="1:11" hidden="1" outlineLevel="1" x14ac:dyDescent="0.25">
      <c r="A255" s="32"/>
      <c r="B255" s="33"/>
      <c r="C255" s="34"/>
      <c r="E255" s="35"/>
      <c r="F255" s="35"/>
      <c r="G255" s="35"/>
      <c r="H255" s="35"/>
      <c r="I255" s="35"/>
      <c r="K255" s="35"/>
    </row>
    <row r="256" spans="1:11" hidden="1" outlineLevel="1" x14ac:dyDescent="0.25">
      <c r="A256" s="32"/>
      <c r="B256" s="33"/>
      <c r="C256" s="34"/>
      <c r="E256" s="35"/>
      <c r="F256" s="35"/>
      <c r="G256" s="35"/>
      <c r="H256" s="35"/>
      <c r="I256" s="35"/>
      <c r="K256" s="35"/>
    </row>
    <row r="257" spans="1:11" hidden="1" outlineLevel="1" x14ac:dyDescent="0.25">
      <c r="A257" s="32"/>
      <c r="B257" s="33"/>
      <c r="C257" s="34"/>
      <c r="E257" s="35"/>
      <c r="F257" s="35"/>
      <c r="G257" s="35"/>
      <c r="H257" s="35"/>
      <c r="I257" s="35"/>
      <c r="K257" s="35"/>
    </row>
    <row r="258" spans="1:11" hidden="1" outlineLevel="1" x14ac:dyDescent="0.25">
      <c r="A258" s="32"/>
      <c r="B258" s="33"/>
      <c r="C258" s="34"/>
      <c r="E258" s="35"/>
      <c r="F258" s="35"/>
      <c r="G258" s="35"/>
      <c r="H258" s="35"/>
      <c r="I258" s="35"/>
      <c r="K258" s="35"/>
    </row>
    <row r="259" spans="1:11" hidden="1" outlineLevel="1" x14ac:dyDescent="0.25">
      <c r="A259" s="32"/>
      <c r="B259" s="33"/>
      <c r="C259" s="34"/>
      <c r="E259" s="35"/>
      <c r="F259" s="35"/>
      <c r="G259" s="35"/>
      <c r="H259" s="35"/>
      <c r="I259" s="35"/>
      <c r="K259" s="35"/>
    </row>
    <row r="260" spans="1:11" hidden="1" outlineLevel="1" x14ac:dyDescent="0.25">
      <c r="A260" s="32"/>
      <c r="B260" s="33"/>
      <c r="C260" s="34"/>
      <c r="E260" s="35"/>
      <c r="F260" s="35"/>
      <c r="G260" s="35"/>
      <c r="H260" s="35"/>
      <c r="I260" s="35"/>
      <c r="K260" s="35"/>
    </row>
    <row r="261" spans="1:11" hidden="1" outlineLevel="1" x14ac:dyDescent="0.25">
      <c r="A261" s="32"/>
      <c r="B261" s="33"/>
      <c r="C261" s="34"/>
      <c r="E261" s="35"/>
      <c r="F261" s="35"/>
      <c r="G261" s="35"/>
      <c r="H261" s="35"/>
      <c r="I261" s="35"/>
      <c r="K261" s="35"/>
    </row>
    <row r="262" spans="1:11" hidden="1" outlineLevel="1" x14ac:dyDescent="0.25">
      <c r="A262" s="32"/>
      <c r="B262" s="33"/>
      <c r="C262" s="34"/>
      <c r="E262" s="35"/>
      <c r="F262" s="35"/>
      <c r="G262" s="35"/>
      <c r="H262" s="35"/>
      <c r="I262" s="35"/>
      <c r="K262" s="35"/>
    </row>
    <row r="263" spans="1:11" hidden="1" outlineLevel="1" x14ac:dyDescent="0.25">
      <c r="A263" s="32"/>
      <c r="B263" s="33"/>
      <c r="C263" s="34"/>
      <c r="E263" s="35"/>
      <c r="F263" s="35"/>
      <c r="G263" s="35"/>
      <c r="H263" s="35"/>
      <c r="I263" s="35"/>
      <c r="K263" s="35"/>
    </row>
    <row r="264" spans="1:11" hidden="1" outlineLevel="1" x14ac:dyDescent="0.25">
      <c r="A264" s="32"/>
      <c r="B264" s="33"/>
      <c r="C264" s="34"/>
      <c r="E264" s="35"/>
      <c r="F264" s="35"/>
      <c r="G264" s="35"/>
      <c r="H264" s="35"/>
      <c r="I264" s="35"/>
      <c r="K264" s="35"/>
    </row>
    <row r="265" spans="1:11" hidden="1" outlineLevel="1" x14ac:dyDescent="0.25">
      <c r="A265" s="32"/>
      <c r="B265" s="33"/>
      <c r="C265" s="34"/>
      <c r="E265" s="35"/>
      <c r="F265" s="35"/>
      <c r="G265" s="35"/>
      <c r="H265" s="35"/>
      <c r="I265" s="35"/>
      <c r="K265" s="35"/>
    </row>
    <row r="266" spans="1:11" hidden="1" outlineLevel="1" x14ac:dyDescent="0.25">
      <c r="A266" s="32"/>
      <c r="B266" s="33"/>
      <c r="C266" s="34"/>
      <c r="E266" s="35"/>
      <c r="F266" s="35"/>
      <c r="G266" s="35"/>
      <c r="H266" s="35"/>
      <c r="I266" s="35"/>
      <c r="K266" s="35"/>
    </row>
    <row r="267" spans="1:11" hidden="1" outlineLevel="1" x14ac:dyDescent="0.25">
      <c r="A267" s="32"/>
      <c r="B267" s="33"/>
      <c r="C267" s="34"/>
      <c r="E267" s="35"/>
      <c r="F267" s="35"/>
      <c r="G267" s="35"/>
      <c r="H267" s="35"/>
      <c r="I267" s="35"/>
      <c r="K267" s="35"/>
    </row>
    <row r="268" spans="1:11" hidden="1" outlineLevel="1" x14ac:dyDescent="0.25">
      <c r="A268" s="32"/>
      <c r="B268" s="33"/>
      <c r="C268" s="34"/>
      <c r="E268" s="35"/>
      <c r="F268" s="35"/>
      <c r="G268" s="35"/>
      <c r="H268" s="35"/>
      <c r="I268" s="35"/>
      <c r="K268" s="35"/>
    </row>
    <row r="269" spans="1:11" hidden="1" outlineLevel="1" x14ac:dyDescent="0.25">
      <c r="A269" s="32"/>
      <c r="B269" s="33"/>
      <c r="C269" s="34"/>
      <c r="E269" s="35"/>
      <c r="F269" s="35"/>
      <c r="G269" s="35"/>
      <c r="H269" s="35"/>
      <c r="I269" s="35"/>
      <c r="K269" s="35"/>
    </row>
    <row r="270" spans="1:11" hidden="1" outlineLevel="1" x14ac:dyDescent="0.25">
      <c r="A270" s="32"/>
      <c r="B270" s="33"/>
      <c r="C270" s="34"/>
      <c r="E270" s="35"/>
      <c r="F270" s="35"/>
      <c r="G270" s="35"/>
      <c r="H270" s="35"/>
      <c r="I270" s="35"/>
      <c r="K270" s="35"/>
    </row>
    <row r="271" spans="1:11" hidden="1" outlineLevel="1" x14ac:dyDescent="0.25">
      <c r="A271" s="32"/>
      <c r="B271" s="33"/>
      <c r="C271" s="34"/>
      <c r="E271" s="35"/>
      <c r="F271" s="35"/>
      <c r="G271" s="35"/>
      <c r="H271" s="35"/>
      <c r="I271" s="35"/>
      <c r="K271" s="35"/>
    </row>
    <row r="272" spans="1:11" hidden="1" outlineLevel="1" x14ac:dyDescent="0.25">
      <c r="A272" s="32"/>
      <c r="B272" s="33"/>
      <c r="C272" s="34"/>
      <c r="E272" s="35"/>
      <c r="F272" s="35"/>
      <c r="G272" s="35"/>
      <c r="H272" s="35"/>
      <c r="I272" s="35"/>
      <c r="K272" s="35"/>
    </row>
    <row r="273" spans="1:11" hidden="1" outlineLevel="1" x14ac:dyDescent="0.25">
      <c r="A273" s="32"/>
      <c r="B273" s="33"/>
      <c r="C273" s="46"/>
      <c r="E273" s="20"/>
      <c r="F273" s="20"/>
      <c r="G273" s="20"/>
      <c r="H273" s="35"/>
      <c r="I273" s="35"/>
      <c r="K273" s="35"/>
    </row>
    <row r="274" spans="1:11" hidden="1" outlineLevel="1" x14ac:dyDescent="0.25">
      <c r="A274" s="32"/>
      <c r="B274" s="33"/>
      <c r="C274" s="46"/>
      <c r="E274" s="20"/>
      <c r="F274" s="20"/>
      <c r="G274" s="20"/>
      <c r="H274" s="35"/>
      <c r="I274" s="35"/>
      <c r="K274" s="35"/>
    </row>
    <row r="275" spans="1:11" hidden="1" outlineLevel="1" x14ac:dyDescent="0.25">
      <c r="A275" s="32"/>
      <c r="B275" s="33"/>
      <c r="C275" s="46"/>
      <c r="E275" s="20"/>
      <c r="F275" s="20"/>
      <c r="G275" s="20"/>
      <c r="H275" s="35"/>
      <c r="I275" s="35"/>
      <c r="K275" s="35"/>
    </row>
    <row r="276" spans="1:11" hidden="1" outlineLevel="1" x14ac:dyDescent="0.25">
      <c r="A276" s="32"/>
      <c r="B276" s="33"/>
      <c r="C276" s="46"/>
      <c r="E276" s="20"/>
      <c r="F276" s="20"/>
      <c r="G276" s="20"/>
      <c r="H276" s="35"/>
      <c r="I276" s="35"/>
      <c r="K276" s="35"/>
    </row>
    <row r="277" spans="1:11" hidden="1" outlineLevel="1" x14ac:dyDescent="0.25">
      <c r="A277" s="32"/>
      <c r="B277" s="33"/>
      <c r="C277" s="46"/>
      <c r="E277" s="20"/>
      <c r="F277" s="20"/>
      <c r="G277" s="20"/>
      <c r="H277" s="35"/>
      <c r="I277" s="35"/>
      <c r="K277" s="35"/>
    </row>
    <row r="278" spans="1:11" hidden="1" outlineLevel="1" x14ac:dyDescent="0.25">
      <c r="A278" s="32"/>
      <c r="B278" s="33"/>
      <c r="C278" s="46"/>
      <c r="E278" s="20"/>
      <c r="F278" s="20"/>
      <c r="G278" s="20"/>
      <c r="H278" s="35"/>
      <c r="I278" s="35"/>
      <c r="K278" s="35"/>
    </row>
    <row r="279" spans="1:11" hidden="1" outlineLevel="1" x14ac:dyDescent="0.25">
      <c r="A279" s="32"/>
      <c r="B279" s="33"/>
      <c r="C279" s="46"/>
      <c r="E279" s="20"/>
      <c r="F279" s="20"/>
      <c r="G279" s="20"/>
      <c r="H279" s="35"/>
      <c r="I279" s="35"/>
      <c r="K279" s="35"/>
    </row>
    <row r="280" spans="1:11" hidden="1" outlineLevel="1" x14ac:dyDescent="0.25">
      <c r="A280" s="32"/>
      <c r="B280" s="33"/>
      <c r="C280" s="46"/>
      <c r="E280" s="20"/>
      <c r="F280" s="20"/>
      <c r="G280" s="20"/>
      <c r="H280" s="35"/>
      <c r="I280" s="35"/>
      <c r="K280" s="35"/>
    </row>
    <row r="281" spans="1:11" hidden="1" outlineLevel="1" x14ac:dyDescent="0.25">
      <c r="A281" s="32"/>
      <c r="B281" s="33"/>
      <c r="C281" s="46"/>
      <c r="E281" s="20"/>
      <c r="F281" s="20"/>
      <c r="G281" s="20"/>
      <c r="H281" s="35"/>
      <c r="I281" s="35"/>
      <c r="K281" s="35"/>
    </row>
    <row r="282" spans="1:11" hidden="1" outlineLevel="1" x14ac:dyDescent="0.25">
      <c r="A282" s="32"/>
      <c r="B282" s="33"/>
      <c r="C282" s="46"/>
      <c r="E282" s="20"/>
      <c r="F282" s="20"/>
      <c r="G282" s="20"/>
      <c r="H282" s="35"/>
      <c r="I282" s="35"/>
      <c r="K282" s="35"/>
    </row>
    <row r="283" spans="1:11" hidden="1" outlineLevel="1" x14ac:dyDescent="0.25">
      <c r="A283" s="32"/>
      <c r="B283" s="33"/>
      <c r="C283" s="46"/>
      <c r="E283" s="20"/>
      <c r="F283" s="20"/>
      <c r="G283" s="20"/>
      <c r="H283" s="35"/>
      <c r="I283" s="35"/>
      <c r="K283" s="35"/>
    </row>
    <row r="284" spans="1:11" hidden="1" outlineLevel="1" x14ac:dyDescent="0.25">
      <c r="A284" s="32"/>
      <c r="B284" s="33"/>
      <c r="C284" s="46"/>
      <c r="E284" s="20"/>
      <c r="F284" s="20"/>
      <c r="G284" s="20"/>
      <c r="H284" s="35"/>
      <c r="I284" s="35"/>
      <c r="K284" s="35"/>
    </row>
    <row r="285" spans="1:11" hidden="1" outlineLevel="1" x14ac:dyDescent="0.25">
      <c r="A285" s="32"/>
      <c r="B285" s="33"/>
      <c r="C285" s="46"/>
      <c r="E285" s="20"/>
      <c r="F285" s="20"/>
      <c r="G285" s="20"/>
      <c r="H285" s="35"/>
      <c r="I285" s="35"/>
      <c r="K285" s="35"/>
    </row>
    <row r="286" spans="1:11" hidden="1" outlineLevel="1" x14ac:dyDescent="0.25">
      <c r="A286" s="32"/>
      <c r="B286" s="33"/>
      <c r="C286" s="46"/>
      <c r="E286" s="20"/>
      <c r="F286" s="20"/>
      <c r="G286" s="20"/>
      <c r="H286" s="35"/>
      <c r="I286" s="35"/>
      <c r="K286" s="35"/>
    </row>
    <row r="287" spans="1:11" hidden="1" outlineLevel="1" x14ac:dyDescent="0.25">
      <c r="A287" s="32"/>
      <c r="B287" s="33"/>
      <c r="C287" s="46"/>
      <c r="E287" s="20"/>
      <c r="F287" s="20"/>
      <c r="G287" s="20"/>
      <c r="H287" s="35"/>
      <c r="I287" s="35"/>
      <c r="K287" s="35"/>
    </row>
    <row r="288" spans="1:11" hidden="1" outlineLevel="1" x14ac:dyDescent="0.25">
      <c r="A288" s="32"/>
      <c r="B288" s="33"/>
      <c r="C288" s="46"/>
      <c r="E288" s="20"/>
      <c r="F288" s="20"/>
      <c r="G288" s="20"/>
      <c r="H288" s="35"/>
      <c r="I288" s="35"/>
      <c r="K288" s="35"/>
    </row>
    <row r="289" spans="1:11" hidden="1" outlineLevel="1" x14ac:dyDescent="0.25">
      <c r="A289" s="32"/>
      <c r="B289" s="33"/>
      <c r="C289" s="46"/>
      <c r="E289" s="20"/>
      <c r="F289" s="20"/>
      <c r="G289" s="20"/>
      <c r="H289" s="35"/>
      <c r="I289" s="35"/>
      <c r="K289" s="35"/>
    </row>
    <row r="290" spans="1:11" hidden="1" outlineLevel="1" x14ac:dyDescent="0.25">
      <c r="A290" s="32"/>
      <c r="B290" s="33"/>
      <c r="C290" s="46"/>
      <c r="E290" s="20"/>
      <c r="F290" s="20"/>
      <c r="G290" s="20"/>
      <c r="H290" s="35"/>
      <c r="I290" s="35"/>
      <c r="K290" s="35"/>
    </row>
    <row r="291" spans="1:11" hidden="1" outlineLevel="1" x14ac:dyDescent="0.25">
      <c r="A291" s="32"/>
      <c r="B291" s="33"/>
      <c r="C291" s="46"/>
      <c r="E291" s="20"/>
      <c r="F291" s="20"/>
      <c r="G291" s="20"/>
      <c r="H291" s="35"/>
      <c r="I291" s="35"/>
      <c r="K291" s="35"/>
    </row>
    <row r="292" spans="1:11" hidden="1" outlineLevel="1" x14ac:dyDescent="0.25">
      <c r="A292" s="32"/>
      <c r="B292" s="33"/>
      <c r="C292" s="46"/>
      <c r="E292" s="20"/>
      <c r="F292" s="20"/>
      <c r="G292" s="20"/>
      <c r="H292" s="35"/>
      <c r="I292" s="35"/>
      <c r="K292" s="35"/>
    </row>
    <row r="293" spans="1:11" hidden="1" outlineLevel="1" x14ac:dyDescent="0.25">
      <c r="A293" s="32"/>
      <c r="B293" s="33"/>
      <c r="C293" s="46"/>
      <c r="E293" s="20"/>
      <c r="F293" s="20"/>
      <c r="G293" s="20"/>
      <c r="H293" s="35"/>
      <c r="I293" s="35"/>
      <c r="K293" s="35"/>
    </row>
    <row r="294" spans="1:11" hidden="1" outlineLevel="1" x14ac:dyDescent="0.25">
      <c r="A294" s="32"/>
      <c r="B294" s="33"/>
      <c r="C294" s="46"/>
      <c r="E294" s="20"/>
      <c r="F294" s="20"/>
      <c r="G294" s="20"/>
      <c r="H294" s="35"/>
      <c r="I294" s="35"/>
      <c r="K294" s="35"/>
    </row>
    <row r="295" spans="1:11" hidden="1" outlineLevel="1" x14ac:dyDescent="0.25">
      <c r="A295" s="32"/>
      <c r="B295" s="33"/>
      <c r="C295" s="46"/>
      <c r="E295" s="20"/>
      <c r="F295" s="20"/>
      <c r="G295" s="20"/>
      <c r="H295" s="35"/>
      <c r="I295" s="35"/>
      <c r="K295" s="35"/>
    </row>
    <row r="296" spans="1:11" hidden="1" outlineLevel="1" x14ac:dyDescent="0.25">
      <c r="A296" s="32"/>
      <c r="B296" s="33"/>
      <c r="C296" s="46"/>
      <c r="E296" s="20"/>
      <c r="F296" s="20"/>
      <c r="G296" s="20"/>
      <c r="H296" s="35"/>
      <c r="I296" s="35"/>
      <c r="K296" s="35"/>
    </row>
    <row r="297" spans="1:11" hidden="1" outlineLevel="1" x14ac:dyDescent="0.25">
      <c r="A297" s="32"/>
      <c r="B297" s="33"/>
      <c r="C297" s="46"/>
      <c r="E297" s="20"/>
      <c r="F297" s="20"/>
      <c r="G297" s="20"/>
      <c r="H297" s="35"/>
      <c r="I297" s="35"/>
      <c r="K297" s="35"/>
    </row>
    <row r="298" spans="1:11" hidden="1" outlineLevel="1" x14ac:dyDescent="0.25">
      <c r="A298" s="32"/>
      <c r="B298" s="33"/>
      <c r="C298" s="46"/>
      <c r="E298" s="20"/>
      <c r="F298" s="20"/>
      <c r="G298" s="20"/>
      <c r="H298" s="35"/>
      <c r="I298" s="35"/>
      <c r="K298" s="35"/>
    </row>
    <row r="299" spans="1:11" hidden="1" outlineLevel="1" x14ac:dyDescent="0.25">
      <c r="A299" s="32"/>
      <c r="B299" s="33"/>
      <c r="C299" s="46"/>
      <c r="E299" s="20"/>
      <c r="F299" s="20"/>
      <c r="G299" s="20"/>
      <c r="H299" s="35"/>
      <c r="I299" s="35"/>
      <c r="K299" s="35"/>
    </row>
    <row r="300" spans="1:11" hidden="1" outlineLevel="1" x14ac:dyDescent="0.25">
      <c r="A300" s="32"/>
      <c r="B300" s="33"/>
      <c r="C300" s="46"/>
      <c r="E300" s="20"/>
      <c r="F300" s="20"/>
      <c r="G300" s="20"/>
      <c r="H300" s="35"/>
      <c r="I300" s="35"/>
      <c r="K300" s="35"/>
    </row>
    <row r="301" spans="1:11" hidden="1" outlineLevel="1" x14ac:dyDescent="0.25">
      <c r="A301" s="32"/>
      <c r="B301" s="33"/>
      <c r="C301" s="46"/>
      <c r="E301" s="20"/>
      <c r="F301" s="20"/>
      <c r="G301" s="20"/>
      <c r="H301" s="35"/>
      <c r="I301" s="35"/>
      <c r="K301" s="35"/>
    </row>
    <row r="302" spans="1:11" hidden="1" outlineLevel="1" x14ac:dyDescent="0.25">
      <c r="A302" s="32"/>
      <c r="B302" s="33"/>
      <c r="C302" s="46"/>
      <c r="E302" s="20"/>
      <c r="F302" s="20"/>
      <c r="G302" s="20"/>
      <c r="H302" s="35"/>
      <c r="I302" s="35"/>
      <c r="K302" s="35"/>
    </row>
    <row r="303" spans="1:11" hidden="1" outlineLevel="1" x14ac:dyDescent="0.25">
      <c r="A303" s="32"/>
      <c r="B303" s="33"/>
      <c r="C303" s="46"/>
      <c r="E303" s="20"/>
      <c r="F303" s="20"/>
      <c r="G303" s="20"/>
      <c r="H303" s="35"/>
      <c r="I303" s="35"/>
      <c r="K303" s="35"/>
    </row>
    <row r="304" spans="1:11" hidden="1" outlineLevel="1" x14ac:dyDescent="0.25">
      <c r="A304" s="32"/>
      <c r="B304" s="33"/>
      <c r="C304" s="46"/>
      <c r="E304" s="20"/>
      <c r="F304" s="20"/>
      <c r="G304" s="20"/>
      <c r="H304" s="35"/>
      <c r="I304" s="35"/>
      <c r="K304" s="35"/>
    </row>
    <row r="305" spans="1:11" hidden="1" outlineLevel="1" x14ac:dyDescent="0.25">
      <c r="A305" s="32"/>
      <c r="B305" s="33"/>
      <c r="C305" s="34"/>
      <c r="E305" s="35"/>
      <c r="F305" s="35"/>
      <c r="G305" s="35"/>
      <c r="H305" s="35"/>
      <c r="I305" s="35"/>
      <c r="K305" s="35"/>
    </row>
    <row r="306" spans="1:11" hidden="1" outlineLevel="1" x14ac:dyDescent="0.25">
      <c r="A306" s="32"/>
      <c r="B306" s="33"/>
      <c r="C306" s="34"/>
      <c r="E306" s="35"/>
      <c r="F306" s="35"/>
      <c r="G306" s="35"/>
      <c r="H306" s="35"/>
      <c r="I306" s="35"/>
      <c r="K306" s="35"/>
    </row>
    <row r="307" spans="1:11" hidden="1" outlineLevel="1" x14ac:dyDescent="0.25">
      <c r="A307" s="32"/>
      <c r="B307" s="33"/>
      <c r="C307" s="34"/>
      <c r="E307" s="35"/>
      <c r="F307" s="35"/>
      <c r="G307" s="35"/>
      <c r="H307" s="35"/>
      <c r="I307" s="35"/>
      <c r="K307" s="35"/>
    </row>
    <row r="308" spans="1:11" hidden="1" outlineLevel="1" x14ac:dyDescent="0.25">
      <c r="A308" s="32"/>
      <c r="B308" s="33"/>
      <c r="C308" s="34"/>
      <c r="E308" s="47"/>
      <c r="F308" s="35"/>
      <c r="G308" s="35"/>
      <c r="H308" s="35"/>
      <c r="I308" s="35"/>
      <c r="K308" s="35"/>
    </row>
    <row r="309" spans="1:11" hidden="1" outlineLevel="1" x14ac:dyDescent="0.25">
      <c r="A309" s="32"/>
      <c r="B309" s="33"/>
      <c r="C309" s="34"/>
      <c r="E309" s="35"/>
      <c r="F309" s="35"/>
      <c r="G309" s="35"/>
      <c r="H309" s="35"/>
      <c r="I309" s="35"/>
      <c r="K309" s="35"/>
    </row>
    <row r="310" spans="1:11" hidden="1" outlineLevel="1" x14ac:dyDescent="0.25">
      <c r="A310" s="32"/>
      <c r="B310" s="33"/>
      <c r="C310" s="34"/>
      <c r="E310" s="35"/>
      <c r="F310" s="35"/>
      <c r="G310" s="35"/>
      <c r="H310" s="35"/>
      <c r="I310" s="35"/>
      <c r="K310" s="35"/>
    </row>
    <row r="311" spans="1:11" hidden="1" outlineLevel="1" x14ac:dyDescent="0.25">
      <c r="A311" s="32"/>
      <c r="B311" s="33"/>
      <c r="C311" s="46"/>
      <c r="E311" s="20"/>
      <c r="F311" s="20"/>
      <c r="G311" s="20"/>
      <c r="H311" s="20"/>
      <c r="I311" s="20"/>
      <c r="K311" s="20"/>
    </row>
    <row r="312" spans="1:11" hidden="1" outlineLevel="1" x14ac:dyDescent="0.25">
      <c r="A312" s="32"/>
      <c r="B312" s="33"/>
      <c r="C312" s="46"/>
      <c r="E312" s="20"/>
      <c r="F312" s="20"/>
      <c r="G312" s="20"/>
      <c r="H312" s="20"/>
      <c r="I312" s="20"/>
      <c r="K312" s="20"/>
    </row>
    <row r="313" spans="1:11" hidden="1" outlineLevel="1" x14ac:dyDescent="0.25">
      <c r="A313" s="32"/>
      <c r="B313" s="33"/>
      <c r="C313" s="46"/>
      <c r="E313" s="20"/>
      <c r="F313" s="20"/>
      <c r="G313" s="20"/>
      <c r="H313" s="20"/>
      <c r="I313" s="20"/>
      <c r="K313" s="20"/>
    </row>
    <row r="314" spans="1:11" hidden="1" outlineLevel="1" x14ac:dyDescent="0.25">
      <c r="A314" s="32"/>
      <c r="B314" s="33"/>
      <c r="C314" s="46"/>
      <c r="E314" s="20"/>
      <c r="F314" s="20"/>
      <c r="G314" s="20"/>
      <c r="H314" s="20"/>
      <c r="I314" s="20"/>
      <c r="K314" s="20"/>
    </row>
    <row r="315" spans="1:11" hidden="1" outlineLevel="1" x14ac:dyDescent="0.25">
      <c r="A315" s="32"/>
      <c r="B315" s="33"/>
      <c r="C315" s="46"/>
      <c r="E315" s="20"/>
      <c r="F315" s="20"/>
      <c r="G315" s="20"/>
      <c r="H315" s="20"/>
      <c r="I315" s="20"/>
      <c r="K315" s="20"/>
    </row>
    <row r="316" spans="1:11" hidden="1" outlineLevel="1" x14ac:dyDescent="0.25">
      <c r="A316" s="32"/>
      <c r="B316" s="33"/>
      <c r="C316" s="46"/>
      <c r="E316" s="20"/>
      <c r="F316" s="20"/>
      <c r="G316" s="20"/>
      <c r="H316" s="20"/>
      <c r="I316" s="20"/>
      <c r="K316" s="20"/>
    </row>
    <row r="317" spans="1:11" hidden="1" outlineLevel="1" x14ac:dyDescent="0.25">
      <c r="A317" s="32"/>
      <c r="B317" s="33"/>
      <c r="C317" s="46"/>
      <c r="E317" s="20"/>
      <c r="F317" s="20"/>
      <c r="G317" s="20"/>
      <c r="H317" s="20"/>
      <c r="I317" s="20"/>
      <c r="K317" s="20"/>
    </row>
    <row r="318" spans="1:11" hidden="1" outlineLevel="1" x14ac:dyDescent="0.25">
      <c r="A318" s="32"/>
      <c r="B318" s="33"/>
      <c r="C318" s="46"/>
      <c r="E318" s="20"/>
      <c r="F318" s="20"/>
      <c r="G318" s="20"/>
      <c r="H318" s="20"/>
      <c r="I318" s="20"/>
      <c r="K318" s="20"/>
    </row>
    <row r="319" spans="1:11" hidden="1" outlineLevel="1" x14ac:dyDescent="0.25">
      <c r="A319" s="32"/>
      <c r="B319" s="33"/>
      <c r="C319" s="46"/>
      <c r="E319" s="20"/>
      <c r="F319" s="20"/>
      <c r="G319" s="20"/>
      <c r="H319" s="20"/>
      <c r="I319" s="20"/>
      <c r="K319" s="20"/>
    </row>
    <row r="320" spans="1:11" hidden="1" outlineLevel="1" x14ac:dyDescent="0.25">
      <c r="A320" s="32"/>
      <c r="B320" s="33"/>
      <c r="C320" s="46"/>
      <c r="E320" s="20"/>
      <c r="F320" s="20"/>
      <c r="G320" s="20"/>
      <c r="H320" s="20"/>
      <c r="I320" s="20"/>
      <c r="K320" s="20"/>
    </row>
    <row r="321" spans="1:11" hidden="1" outlineLevel="1" x14ac:dyDescent="0.25">
      <c r="A321" s="32"/>
      <c r="B321" s="33"/>
      <c r="C321" s="46"/>
      <c r="E321" s="20"/>
      <c r="F321" s="20"/>
      <c r="G321" s="20"/>
      <c r="H321" s="20"/>
      <c r="I321" s="20"/>
      <c r="K321" s="20"/>
    </row>
    <row r="322" spans="1:11" hidden="1" outlineLevel="1" x14ac:dyDescent="0.25">
      <c r="A322" s="32"/>
      <c r="B322" s="33"/>
      <c r="C322" s="46"/>
      <c r="E322" s="20"/>
      <c r="F322" s="20"/>
      <c r="G322" s="20"/>
      <c r="H322" s="20"/>
      <c r="I322" s="20"/>
      <c r="K322" s="20"/>
    </row>
    <row r="323" spans="1:11" hidden="1" outlineLevel="1" x14ac:dyDescent="0.25">
      <c r="A323" s="32"/>
      <c r="B323" s="33"/>
      <c r="C323" s="46"/>
      <c r="E323" s="20"/>
      <c r="F323" s="20"/>
      <c r="G323" s="20"/>
      <c r="H323" s="20"/>
      <c r="I323" s="20"/>
      <c r="K323" s="20"/>
    </row>
    <row r="324" spans="1:11" hidden="1" outlineLevel="1" x14ac:dyDescent="0.25">
      <c r="A324" s="32"/>
      <c r="B324" s="33"/>
      <c r="C324" s="46"/>
      <c r="E324" s="20"/>
      <c r="F324" s="20"/>
      <c r="G324" s="20"/>
      <c r="H324" s="20"/>
      <c r="I324" s="20"/>
      <c r="K324" s="20"/>
    </row>
    <row r="325" spans="1:11" hidden="1" outlineLevel="1" x14ac:dyDescent="0.25">
      <c r="A325" s="32"/>
      <c r="B325" s="33"/>
      <c r="C325" s="46"/>
      <c r="E325" s="20"/>
      <c r="F325" s="20"/>
      <c r="G325" s="20"/>
      <c r="H325" s="20"/>
      <c r="I325" s="20"/>
      <c r="K325" s="20"/>
    </row>
    <row r="326" spans="1:11" hidden="1" outlineLevel="1" x14ac:dyDescent="0.25">
      <c r="A326" s="32"/>
      <c r="B326" s="33"/>
      <c r="C326" s="46"/>
      <c r="E326" s="20"/>
      <c r="F326" s="20"/>
      <c r="G326" s="20"/>
      <c r="H326" s="20"/>
      <c r="I326" s="20"/>
      <c r="K326" s="20"/>
    </row>
    <row r="327" spans="1:11" hidden="1" outlineLevel="1" x14ac:dyDescent="0.25">
      <c r="A327" s="32"/>
      <c r="B327" s="33"/>
      <c r="C327" s="46"/>
      <c r="E327" s="20"/>
      <c r="F327" s="20"/>
      <c r="G327" s="20"/>
      <c r="H327" s="20"/>
      <c r="I327" s="20"/>
      <c r="K327" s="20"/>
    </row>
    <row r="328" spans="1:11" hidden="1" outlineLevel="1" x14ac:dyDescent="0.25">
      <c r="A328" s="32"/>
      <c r="B328" s="33"/>
      <c r="C328" s="46"/>
      <c r="E328" s="20"/>
      <c r="F328" s="20"/>
      <c r="G328" s="20"/>
      <c r="H328" s="20"/>
      <c r="I328" s="20"/>
      <c r="K328" s="20"/>
    </row>
    <row r="329" spans="1:11" hidden="1" outlineLevel="1" x14ac:dyDescent="0.25">
      <c r="A329" s="32"/>
      <c r="B329" s="33"/>
      <c r="C329" s="46"/>
      <c r="E329" s="20"/>
      <c r="F329" s="20"/>
      <c r="G329" s="20"/>
      <c r="H329" s="20"/>
      <c r="I329" s="20"/>
      <c r="K329" s="20"/>
    </row>
    <row r="330" spans="1:11" hidden="1" outlineLevel="1" x14ac:dyDescent="0.25">
      <c r="A330" s="32"/>
      <c r="B330" s="33"/>
      <c r="C330" s="46"/>
      <c r="E330" s="20"/>
      <c r="F330" s="20"/>
      <c r="G330" s="20"/>
      <c r="H330" s="20"/>
      <c r="I330" s="20"/>
      <c r="K330" s="20"/>
    </row>
    <row r="331" spans="1:11" hidden="1" outlineLevel="1" x14ac:dyDescent="0.25">
      <c r="A331" s="32"/>
      <c r="B331" s="33"/>
      <c r="C331" s="46"/>
      <c r="E331" s="20"/>
      <c r="F331" s="20"/>
      <c r="G331" s="20"/>
      <c r="H331" s="20"/>
      <c r="I331" s="20"/>
      <c r="K331" s="20"/>
    </row>
    <row r="332" spans="1:11" hidden="1" outlineLevel="1" x14ac:dyDescent="0.25">
      <c r="A332" s="32"/>
      <c r="B332" s="33"/>
      <c r="C332" s="46"/>
      <c r="E332" s="20"/>
      <c r="F332" s="20"/>
      <c r="G332" s="20"/>
      <c r="H332" s="20"/>
      <c r="I332" s="20"/>
      <c r="K332" s="20"/>
    </row>
    <row r="333" spans="1:11" hidden="1" outlineLevel="1" x14ac:dyDescent="0.25">
      <c r="A333" s="32"/>
      <c r="B333" s="33"/>
      <c r="C333" s="46"/>
      <c r="E333" s="20"/>
      <c r="F333" s="20"/>
      <c r="G333" s="20"/>
      <c r="H333" s="20"/>
      <c r="I333" s="20"/>
      <c r="K333" s="20"/>
    </row>
    <row r="334" spans="1:11" hidden="1" outlineLevel="1" x14ac:dyDescent="0.25">
      <c r="A334" s="32"/>
      <c r="B334" s="33"/>
      <c r="C334" s="46"/>
      <c r="E334" s="20"/>
      <c r="F334" s="20"/>
      <c r="G334" s="20"/>
      <c r="H334" s="20"/>
      <c r="I334" s="20"/>
      <c r="K334" s="20"/>
    </row>
    <row r="335" spans="1:11" hidden="1" outlineLevel="1" x14ac:dyDescent="0.25">
      <c r="A335" s="32"/>
      <c r="B335" s="33"/>
      <c r="C335" s="46"/>
      <c r="E335" s="20"/>
      <c r="F335" s="20"/>
      <c r="G335" s="20"/>
      <c r="H335" s="20"/>
      <c r="I335" s="20"/>
      <c r="K335" s="20"/>
    </row>
    <row r="336" spans="1:11" hidden="1" outlineLevel="1" x14ac:dyDescent="0.25">
      <c r="A336" s="32"/>
      <c r="B336" s="33"/>
      <c r="C336" s="46"/>
      <c r="E336" s="20"/>
      <c r="F336" s="20"/>
      <c r="G336" s="20"/>
      <c r="H336" s="20"/>
      <c r="I336" s="20"/>
      <c r="K336" s="20"/>
    </row>
    <row r="337" spans="1:11" hidden="1" outlineLevel="1" x14ac:dyDescent="0.25">
      <c r="A337" s="32"/>
      <c r="B337" s="33"/>
      <c r="C337" s="46"/>
      <c r="E337" s="20"/>
      <c r="F337" s="20"/>
      <c r="G337" s="20"/>
      <c r="H337" s="20"/>
      <c r="I337" s="20"/>
      <c r="K337" s="20"/>
    </row>
    <row r="338" spans="1:11" hidden="1" outlineLevel="1" x14ac:dyDescent="0.25">
      <c r="A338" s="32"/>
      <c r="B338" s="33"/>
      <c r="C338" s="46"/>
      <c r="E338" s="20"/>
      <c r="F338" s="20"/>
      <c r="G338" s="20"/>
      <c r="H338" s="20"/>
      <c r="I338" s="20"/>
      <c r="K338" s="20"/>
    </row>
    <row r="339" spans="1:11" hidden="1" outlineLevel="1" x14ac:dyDescent="0.25">
      <c r="A339" s="32"/>
      <c r="B339" s="33"/>
      <c r="C339" s="46"/>
      <c r="E339" s="20"/>
      <c r="F339" s="20"/>
      <c r="G339" s="20"/>
      <c r="H339" s="20"/>
      <c r="I339" s="20"/>
      <c r="K339" s="20"/>
    </row>
    <row r="340" spans="1:11" hidden="1" outlineLevel="1" x14ac:dyDescent="0.25">
      <c r="A340" s="32"/>
      <c r="B340" s="33"/>
      <c r="C340" s="46"/>
      <c r="E340" s="20"/>
      <c r="F340" s="20"/>
      <c r="G340" s="20"/>
      <c r="H340" s="20"/>
      <c r="I340" s="20"/>
      <c r="K340" s="20"/>
    </row>
    <row r="341" spans="1:11" hidden="1" outlineLevel="1" x14ac:dyDescent="0.25">
      <c r="A341" s="32"/>
      <c r="B341" s="33"/>
      <c r="C341" s="46"/>
      <c r="E341" s="20"/>
      <c r="F341" s="20"/>
      <c r="G341" s="20"/>
      <c r="H341" s="20"/>
      <c r="I341" s="20"/>
      <c r="K341" s="20"/>
    </row>
    <row r="342" spans="1:11" hidden="1" outlineLevel="1" x14ac:dyDescent="0.25">
      <c r="A342" s="32"/>
      <c r="B342" s="33"/>
      <c r="C342" s="46"/>
      <c r="E342" s="20"/>
      <c r="F342" s="20"/>
      <c r="G342" s="20"/>
      <c r="H342" s="20"/>
      <c r="I342" s="20"/>
      <c r="K342" s="20"/>
    </row>
    <row r="343" spans="1:11" hidden="1" outlineLevel="1" x14ac:dyDescent="0.25">
      <c r="A343" s="32"/>
      <c r="B343" s="33"/>
      <c r="C343" s="46"/>
      <c r="E343" s="20"/>
      <c r="F343" s="20"/>
      <c r="G343" s="20"/>
      <c r="H343" s="20"/>
      <c r="I343" s="20"/>
      <c r="K343" s="20"/>
    </row>
    <row r="344" spans="1:11" hidden="1" outlineLevel="1" x14ac:dyDescent="0.25">
      <c r="A344" s="32"/>
      <c r="B344" s="33"/>
      <c r="C344" s="46"/>
      <c r="E344" s="20"/>
      <c r="F344" s="20"/>
      <c r="G344" s="20"/>
      <c r="H344" s="20"/>
      <c r="I344" s="20"/>
      <c r="K344" s="20"/>
    </row>
    <row r="345" spans="1:11" hidden="1" outlineLevel="1" x14ac:dyDescent="0.25">
      <c r="A345" s="32"/>
      <c r="B345" s="33"/>
      <c r="C345" s="46"/>
      <c r="E345" s="20"/>
      <c r="F345" s="20"/>
      <c r="G345" s="20"/>
      <c r="H345" s="20"/>
      <c r="I345" s="20"/>
      <c r="K345" s="20"/>
    </row>
    <row r="346" spans="1:11" hidden="1" outlineLevel="1" x14ac:dyDescent="0.25">
      <c r="A346" s="32"/>
      <c r="B346" s="33"/>
      <c r="C346" s="46"/>
      <c r="E346" s="20"/>
      <c r="F346" s="20"/>
      <c r="G346" s="20"/>
      <c r="H346" s="20"/>
      <c r="I346" s="20"/>
      <c r="K346" s="20"/>
    </row>
    <row r="347" spans="1:11" hidden="1" outlineLevel="1" x14ac:dyDescent="0.25">
      <c r="A347" s="32"/>
      <c r="B347" s="33"/>
      <c r="C347" s="46"/>
      <c r="E347" s="20"/>
      <c r="F347" s="20"/>
      <c r="G347" s="20"/>
      <c r="H347" s="20"/>
      <c r="I347" s="20"/>
      <c r="K347" s="20"/>
    </row>
    <row r="348" spans="1:11" hidden="1" outlineLevel="1" x14ac:dyDescent="0.25">
      <c r="A348" s="32"/>
      <c r="B348" s="33"/>
      <c r="C348" s="46"/>
      <c r="E348" s="20"/>
      <c r="F348" s="20"/>
      <c r="G348" s="20"/>
      <c r="H348" s="20"/>
      <c r="I348" s="20"/>
      <c r="K348" s="20"/>
    </row>
    <row r="349" spans="1:11" hidden="1" outlineLevel="1" x14ac:dyDescent="0.25">
      <c r="A349" s="32"/>
      <c r="B349" s="33"/>
      <c r="C349" s="46"/>
      <c r="E349" s="20"/>
      <c r="F349" s="20"/>
      <c r="G349" s="20"/>
      <c r="H349" s="20"/>
      <c r="I349" s="20"/>
      <c r="K349" s="20"/>
    </row>
    <row r="350" spans="1:11" hidden="1" outlineLevel="1" x14ac:dyDescent="0.25">
      <c r="A350" s="32"/>
      <c r="B350" s="33"/>
      <c r="C350" s="46"/>
      <c r="E350" s="20"/>
      <c r="F350" s="20"/>
      <c r="G350" s="20"/>
      <c r="H350" s="20"/>
      <c r="I350" s="20"/>
      <c r="K350" s="20"/>
    </row>
    <row r="351" spans="1:11" hidden="1" outlineLevel="1" x14ac:dyDescent="0.25">
      <c r="A351" s="32"/>
      <c r="B351" s="33"/>
      <c r="C351" s="46"/>
      <c r="E351" s="20"/>
      <c r="F351" s="20"/>
      <c r="G351" s="20"/>
      <c r="H351" s="20"/>
      <c r="I351" s="20"/>
      <c r="K351" s="20"/>
    </row>
    <row r="352" spans="1:11" hidden="1" outlineLevel="1" x14ac:dyDescent="0.25">
      <c r="A352" s="32"/>
      <c r="B352" s="33"/>
      <c r="C352" s="46"/>
      <c r="E352" s="20"/>
      <c r="F352" s="20"/>
      <c r="G352" s="20"/>
      <c r="H352" s="20"/>
      <c r="I352" s="20"/>
      <c r="K352" s="20"/>
    </row>
    <row r="353" spans="1:11" hidden="1" outlineLevel="1" x14ac:dyDescent="0.25">
      <c r="A353" s="32"/>
      <c r="B353" s="33"/>
      <c r="C353" s="46"/>
      <c r="E353" s="20"/>
      <c r="F353" s="20"/>
      <c r="G353" s="20"/>
      <c r="H353" s="20"/>
      <c r="I353" s="20"/>
      <c r="K353" s="20"/>
    </row>
    <row r="354" spans="1:11" hidden="1" outlineLevel="1" x14ac:dyDescent="0.25">
      <c r="A354" s="32"/>
      <c r="B354" s="33"/>
      <c r="C354" s="46"/>
      <c r="E354" s="20"/>
      <c r="F354" s="20"/>
      <c r="G354" s="20"/>
      <c r="H354" s="20"/>
      <c r="I354" s="20"/>
      <c r="K354" s="20"/>
    </row>
    <row r="355" spans="1:11" hidden="1" outlineLevel="1" x14ac:dyDescent="0.25">
      <c r="A355" s="32"/>
      <c r="B355" s="33"/>
      <c r="C355" s="46"/>
      <c r="E355" s="20"/>
      <c r="F355" s="20"/>
      <c r="G355" s="20"/>
      <c r="H355" s="20"/>
      <c r="I355" s="20"/>
      <c r="K355" s="20"/>
    </row>
    <row r="356" spans="1:11" hidden="1" outlineLevel="1" x14ac:dyDescent="0.25">
      <c r="A356" s="32"/>
      <c r="B356" s="33"/>
      <c r="C356" s="46"/>
      <c r="E356" s="20"/>
      <c r="F356" s="20"/>
      <c r="G356" s="20"/>
      <c r="H356" s="20"/>
      <c r="I356" s="20"/>
      <c r="K356" s="20"/>
    </row>
    <row r="357" spans="1:11" hidden="1" outlineLevel="1" x14ac:dyDescent="0.25">
      <c r="A357" s="32"/>
      <c r="B357" s="33"/>
      <c r="C357" s="46"/>
      <c r="E357" s="20"/>
      <c r="F357" s="20"/>
      <c r="G357" s="20"/>
      <c r="H357" s="20"/>
      <c r="I357" s="20"/>
      <c r="K357" s="20"/>
    </row>
    <row r="358" spans="1:11" hidden="1" outlineLevel="1" x14ac:dyDescent="0.25">
      <c r="A358" s="32"/>
      <c r="B358" s="33"/>
      <c r="C358" s="46"/>
      <c r="E358" s="20"/>
      <c r="F358" s="20"/>
      <c r="G358" s="20"/>
      <c r="H358" s="20"/>
      <c r="I358" s="20"/>
      <c r="K358" s="20"/>
    </row>
    <row r="359" spans="1:11" hidden="1" outlineLevel="1" x14ac:dyDescent="0.25">
      <c r="A359" s="32"/>
      <c r="B359" s="33"/>
      <c r="C359" s="46"/>
      <c r="E359" s="20"/>
      <c r="F359" s="20"/>
      <c r="G359" s="20"/>
      <c r="H359" s="20"/>
      <c r="I359" s="20"/>
      <c r="K359" s="20"/>
    </row>
    <row r="360" spans="1:11" hidden="1" outlineLevel="1" x14ac:dyDescent="0.25">
      <c r="A360" s="32"/>
      <c r="B360" s="33"/>
      <c r="C360" s="46"/>
      <c r="E360" s="20"/>
      <c r="F360" s="20"/>
      <c r="G360" s="20"/>
      <c r="H360" s="20"/>
      <c r="I360" s="20"/>
      <c r="K360" s="20"/>
    </row>
    <row r="361" spans="1:11" hidden="1" outlineLevel="1" x14ac:dyDescent="0.25">
      <c r="A361" s="32"/>
      <c r="B361" s="33"/>
      <c r="C361" s="46"/>
      <c r="E361" s="20"/>
      <c r="F361" s="20"/>
      <c r="G361" s="20"/>
      <c r="H361" s="20"/>
      <c r="I361" s="20"/>
      <c r="K361" s="20"/>
    </row>
    <row r="362" spans="1:11" hidden="1" outlineLevel="1" x14ac:dyDescent="0.25">
      <c r="A362" s="32"/>
      <c r="B362" s="33"/>
      <c r="C362" s="46"/>
      <c r="E362" s="20"/>
      <c r="F362" s="20"/>
      <c r="G362" s="20"/>
      <c r="H362" s="20"/>
      <c r="I362" s="20"/>
      <c r="K362" s="20"/>
    </row>
    <row r="363" spans="1:11" hidden="1" outlineLevel="1" x14ac:dyDescent="0.25">
      <c r="A363" s="32"/>
      <c r="B363" s="33"/>
      <c r="C363" s="46"/>
      <c r="E363" s="20"/>
      <c r="F363" s="20"/>
      <c r="G363" s="20"/>
      <c r="H363" s="20"/>
      <c r="I363" s="20"/>
      <c r="K363" s="20"/>
    </row>
    <row r="364" spans="1:11" hidden="1" outlineLevel="1" x14ac:dyDescent="0.25">
      <c r="A364" s="32"/>
      <c r="B364" s="33"/>
      <c r="C364" s="46"/>
      <c r="E364" s="20"/>
      <c r="F364" s="20"/>
      <c r="G364" s="20"/>
      <c r="H364" s="20"/>
      <c r="I364" s="20"/>
      <c r="K364" s="20"/>
    </row>
    <row r="365" spans="1:11" hidden="1" outlineLevel="1" x14ac:dyDescent="0.25">
      <c r="A365" s="32"/>
      <c r="B365" s="33"/>
      <c r="C365" s="46"/>
      <c r="E365" s="20"/>
      <c r="F365" s="20"/>
      <c r="G365" s="20"/>
      <c r="H365" s="20"/>
      <c r="I365" s="20"/>
      <c r="K365" s="20"/>
    </row>
    <row r="366" spans="1:11" hidden="1" outlineLevel="1" x14ac:dyDescent="0.25">
      <c r="A366" s="32"/>
      <c r="B366" s="33"/>
      <c r="C366" s="46"/>
      <c r="E366" s="20"/>
      <c r="F366" s="20"/>
      <c r="G366" s="20"/>
      <c r="H366" s="20"/>
      <c r="I366" s="20"/>
      <c r="K366" s="20"/>
    </row>
    <row r="367" spans="1:11" hidden="1" outlineLevel="1" x14ac:dyDescent="0.25">
      <c r="A367" s="32"/>
      <c r="B367" s="33"/>
      <c r="C367" s="46"/>
      <c r="E367" s="20"/>
      <c r="F367" s="20"/>
      <c r="G367" s="20"/>
      <c r="H367" s="20"/>
      <c r="I367" s="20"/>
      <c r="K367" s="20"/>
    </row>
    <row r="368" spans="1:11" hidden="1" outlineLevel="1" x14ac:dyDescent="0.25">
      <c r="A368" s="32"/>
      <c r="B368" s="33"/>
      <c r="C368" s="46"/>
      <c r="E368" s="20"/>
      <c r="F368" s="20"/>
      <c r="G368" s="20"/>
      <c r="H368" s="20"/>
      <c r="I368" s="20"/>
      <c r="K368" s="20"/>
    </row>
    <row r="369" spans="1:11" hidden="1" outlineLevel="1" x14ac:dyDescent="0.25">
      <c r="A369" s="32"/>
      <c r="B369" s="33"/>
      <c r="C369" s="46"/>
      <c r="E369" s="20"/>
      <c r="F369" s="20"/>
      <c r="G369" s="20"/>
      <c r="H369" s="20"/>
      <c r="I369" s="20"/>
      <c r="K369" s="20"/>
    </row>
    <row r="370" spans="1:11" hidden="1" outlineLevel="1" x14ac:dyDescent="0.25">
      <c r="A370" s="32"/>
      <c r="B370" s="33"/>
      <c r="C370" s="46"/>
      <c r="E370" s="20"/>
      <c r="F370" s="20"/>
      <c r="G370" s="20"/>
      <c r="H370" s="20"/>
      <c r="I370" s="20"/>
      <c r="K370" s="20"/>
    </row>
    <row r="371" spans="1:11" hidden="1" outlineLevel="1" x14ac:dyDescent="0.25">
      <c r="A371" s="32"/>
      <c r="B371" s="33"/>
      <c r="C371" s="46"/>
      <c r="E371" s="20"/>
      <c r="F371" s="20"/>
      <c r="G371" s="20"/>
      <c r="H371" s="20"/>
      <c r="I371" s="20"/>
      <c r="K371" s="20"/>
    </row>
    <row r="372" spans="1:11" hidden="1" outlineLevel="1" x14ac:dyDescent="0.25">
      <c r="A372" s="32"/>
      <c r="B372" s="33"/>
      <c r="C372" s="46"/>
      <c r="E372" s="20"/>
      <c r="F372" s="20"/>
      <c r="G372" s="20"/>
      <c r="H372" s="20"/>
      <c r="I372" s="20"/>
      <c r="K372" s="20"/>
    </row>
    <row r="373" spans="1:11" hidden="1" outlineLevel="1" x14ac:dyDescent="0.25">
      <c r="A373" s="32"/>
      <c r="B373" s="33"/>
      <c r="C373" s="46"/>
      <c r="E373" s="20"/>
      <c r="F373" s="20"/>
      <c r="G373" s="20"/>
      <c r="H373" s="20"/>
      <c r="I373" s="20"/>
      <c r="K373" s="20"/>
    </row>
    <row r="374" spans="1:11" hidden="1" outlineLevel="1" x14ac:dyDescent="0.25">
      <c r="A374" s="32"/>
      <c r="B374" s="33"/>
      <c r="C374" s="46"/>
      <c r="E374" s="20"/>
      <c r="F374" s="20"/>
      <c r="G374" s="20"/>
      <c r="H374" s="20"/>
      <c r="I374" s="20"/>
      <c r="K374" s="20"/>
    </row>
    <row r="375" spans="1:11" hidden="1" outlineLevel="1" x14ac:dyDescent="0.25">
      <c r="A375" s="32"/>
      <c r="B375" s="33"/>
      <c r="C375" s="46"/>
      <c r="E375" s="20"/>
      <c r="F375" s="20"/>
      <c r="G375" s="20"/>
      <c r="H375" s="20"/>
      <c r="I375" s="20"/>
      <c r="K375" s="20"/>
    </row>
    <row r="376" spans="1:11" hidden="1" outlineLevel="1" x14ac:dyDescent="0.25">
      <c r="A376" s="32"/>
      <c r="B376" s="33"/>
      <c r="C376" s="46"/>
      <c r="E376" s="20"/>
      <c r="F376" s="20"/>
      <c r="G376" s="20"/>
      <c r="H376" s="20"/>
      <c r="I376" s="20"/>
      <c r="K376" s="20"/>
    </row>
    <row r="377" spans="1:11" hidden="1" outlineLevel="1" x14ac:dyDescent="0.25">
      <c r="A377" s="32"/>
      <c r="B377" s="33"/>
      <c r="C377" s="46"/>
      <c r="E377" s="20"/>
      <c r="F377" s="20"/>
      <c r="G377" s="20"/>
      <c r="H377" s="20"/>
      <c r="I377" s="20"/>
      <c r="K377" s="20"/>
    </row>
    <row r="378" spans="1:11" hidden="1" outlineLevel="1" x14ac:dyDescent="0.25">
      <c r="A378" s="32"/>
      <c r="B378" s="33"/>
      <c r="C378" s="46"/>
      <c r="E378" s="20"/>
      <c r="F378" s="20"/>
      <c r="G378" s="20"/>
      <c r="H378" s="20"/>
      <c r="I378" s="20"/>
      <c r="K378" s="20"/>
    </row>
    <row r="379" spans="1:11" hidden="1" outlineLevel="1" x14ac:dyDescent="0.25">
      <c r="A379" s="32"/>
      <c r="B379" s="33"/>
      <c r="C379" s="46"/>
      <c r="E379" s="20"/>
      <c r="F379" s="20"/>
      <c r="G379" s="20"/>
      <c r="H379" s="20"/>
      <c r="I379" s="20"/>
      <c r="K379" s="20"/>
    </row>
    <row r="380" spans="1:11" hidden="1" outlineLevel="1" x14ac:dyDescent="0.25">
      <c r="A380" s="32"/>
      <c r="B380" s="33"/>
      <c r="C380" s="46"/>
      <c r="E380" s="20"/>
      <c r="F380" s="20"/>
      <c r="G380" s="20"/>
      <c r="H380" s="20"/>
      <c r="I380" s="20"/>
      <c r="K380" s="20"/>
    </row>
    <row r="381" spans="1:11" hidden="1" outlineLevel="1" x14ac:dyDescent="0.25">
      <c r="A381" s="32"/>
      <c r="B381" s="33"/>
      <c r="C381" s="46"/>
      <c r="E381" s="20"/>
      <c r="F381" s="20"/>
      <c r="G381" s="20"/>
      <c r="H381" s="20"/>
      <c r="I381" s="20"/>
      <c r="K381" s="20"/>
    </row>
    <row r="382" spans="1:11" hidden="1" outlineLevel="1" x14ac:dyDescent="0.25">
      <c r="A382" s="32"/>
      <c r="B382" s="33"/>
      <c r="C382" s="46"/>
      <c r="E382" s="20"/>
      <c r="F382" s="20"/>
      <c r="G382" s="20"/>
      <c r="H382" s="20"/>
      <c r="I382" s="20"/>
      <c r="K382" s="20"/>
    </row>
    <row r="383" spans="1:11" hidden="1" outlineLevel="1" x14ac:dyDescent="0.25">
      <c r="A383" s="32"/>
      <c r="B383" s="33"/>
      <c r="C383" s="46"/>
      <c r="E383" s="20"/>
      <c r="F383" s="20"/>
      <c r="G383" s="20"/>
      <c r="H383" s="20"/>
      <c r="I383" s="20"/>
      <c r="K383" s="20"/>
    </row>
    <row r="384" spans="1:11" hidden="1" outlineLevel="1" x14ac:dyDescent="0.25">
      <c r="A384" s="32"/>
      <c r="B384" s="33"/>
      <c r="C384" s="46"/>
      <c r="E384" s="20"/>
      <c r="F384" s="20"/>
      <c r="G384" s="20"/>
      <c r="H384" s="20"/>
      <c r="I384" s="20"/>
      <c r="K384" s="20"/>
    </row>
    <row r="385" spans="1:11" hidden="1" outlineLevel="1" x14ac:dyDescent="0.25">
      <c r="A385" s="32"/>
      <c r="B385" s="33"/>
      <c r="C385" s="46"/>
      <c r="E385" s="20"/>
      <c r="F385" s="20"/>
      <c r="G385" s="20"/>
      <c r="H385" s="20"/>
      <c r="I385" s="20"/>
      <c r="K385" s="20"/>
    </row>
    <row r="386" spans="1:11" hidden="1" outlineLevel="1" x14ac:dyDescent="0.25">
      <c r="A386" s="32"/>
      <c r="B386" s="33"/>
      <c r="C386" s="46"/>
      <c r="E386" s="20"/>
      <c r="F386" s="20"/>
      <c r="G386" s="20"/>
      <c r="H386" s="20"/>
      <c r="I386" s="20"/>
      <c r="K386" s="20"/>
    </row>
    <row r="387" spans="1:11" hidden="1" outlineLevel="1" x14ac:dyDescent="0.25">
      <c r="A387" s="32"/>
      <c r="B387" s="33"/>
      <c r="C387" s="46"/>
      <c r="E387" s="20"/>
      <c r="F387" s="20"/>
      <c r="G387" s="20"/>
      <c r="H387" s="20"/>
      <c r="I387" s="20"/>
      <c r="K387" s="20"/>
    </row>
    <row r="388" spans="1:11" hidden="1" outlineLevel="1" x14ac:dyDescent="0.25">
      <c r="A388" s="32"/>
      <c r="B388" s="33"/>
      <c r="C388" s="46"/>
      <c r="E388" s="20"/>
      <c r="F388" s="20"/>
      <c r="G388" s="20"/>
      <c r="H388" s="20"/>
      <c r="I388" s="20"/>
      <c r="K388" s="20"/>
    </row>
    <row r="389" spans="1:11" hidden="1" outlineLevel="1" x14ac:dyDescent="0.25">
      <c r="A389" s="32"/>
      <c r="B389" s="33"/>
      <c r="C389" s="46"/>
      <c r="E389" s="20"/>
      <c r="F389" s="20"/>
      <c r="G389" s="20"/>
      <c r="H389" s="20"/>
      <c r="I389" s="20"/>
      <c r="K389" s="20"/>
    </row>
    <row r="390" spans="1:11" hidden="1" outlineLevel="1" x14ac:dyDescent="0.25">
      <c r="A390" s="32"/>
      <c r="B390" s="33"/>
      <c r="C390" s="46"/>
      <c r="E390" s="20"/>
      <c r="F390" s="20"/>
      <c r="G390" s="20"/>
      <c r="H390" s="20"/>
      <c r="I390" s="20"/>
      <c r="K390" s="20"/>
    </row>
    <row r="391" spans="1:11" hidden="1" outlineLevel="1" x14ac:dyDescent="0.25">
      <c r="A391" s="32"/>
      <c r="B391" s="33"/>
      <c r="C391" s="46"/>
      <c r="E391" s="20"/>
      <c r="F391" s="20"/>
      <c r="G391" s="20"/>
      <c r="H391" s="20"/>
      <c r="I391" s="20"/>
      <c r="K391" s="20"/>
    </row>
    <row r="392" spans="1:11" hidden="1" outlineLevel="1" x14ac:dyDescent="0.25">
      <c r="A392" s="32"/>
      <c r="B392" s="33"/>
      <c r="C392" s="46"/>
      <c r="E392" s="20"/>
      <c r="F392" s="20"/>
      <c r="G392" s="20"/>
      <c r="H392" s="20"/>
      <c r="I392" s="20"/>
      <c r="K392" s="20"/>
    </row>
    <row r="393" spans="1:11" hidden="1" outlineLevel="1" x14ac:dyDescent="0.25">
      <c r="A393" s="32"/>
      <c r="B393" s="33"/>
      <c r="C393" s="46"/>
      <c r="E393" s="20"/>
      <c r="F393" s="20"/>
      <c r="G393" s="20"/>
      <c r="H393" s="20"/>
      <c r="I393" s="20"/>
      <c r="K393" s="20"/>
    </row>
    <row r="394" spans="1:11" hidden="1" outlineLevel="1" x14ac:dyDescent="0.25">
      <c r="A394" s="32"/>
      <c r="B394" s="33"/>
      <c r="C394" s="46"/>
      <c r="E394" s="20"/>
      <c r="F394" s="20"/>
      <c r="G394" s="20"/>
      <c r="H394" s="20"/>
      <c r="I394" s="20"/>
      <c r="K394" s="20"/>
    </row>
    <row r="395" spans="1:11" hidden="1" outlineLevel="1" x14ac:dyDescent="0.25">
      <c r="A395" s="32"/>
      <c r="B395" s="33"/>
      <c r="C395" s="46"/>
      <c r="E395" s="20"/>
      <c r="F395" s="20"/>
      <c r="G395" s="20"/>
      <c r="H395" s="20"/>
      <c r="I395" s="20"/>
      <c r="K395" s="20"/>
    </row>
    <row r="396" spans="1:11" hidden="1" outlineLevel="1" x14ac:dyDescent="0.25">
      <c r="A396" s="32"/>
      <c r="B396" s="33"/>
      <c r="C396" s="46"/>
      <c r="E396" s="20"/>
      <c r="F396" s="20"/>
      <c r="G396" s="20"/>
      <c r="H396" s="20"/>
      <c r="I396" s="20"/>
      <c r="K396" s="20"/>
    </row>
    <row r="397" spans="1:11" hidden="1" outlineLevel="1" x14ac:dyDescent="0.25">
      <c r="A397" s="32"/>
      <c r="B397" s="33"/>
      <c r="C397" s="46"/>
      <c r="E397" s="20"/>
      <c r="F397" s="20"/>
      <c r="G397" s="20"/>
      <c r="H397" s="20"/>
      <c r="I397" s="20"/>
      <c r="K397" s="20"/>
    </row>
    <row r="398" spans="1:11" hidden="1" outlineLevel="1" x14ac:dyDescent="0.25">
      <c r="A398" s="32"/>
      <c r="B398" s="33"/>
      <c r="C398" s="46"/>
      <c r="E398" s="20"/>
      <c r="F398" s="20"/>
      <c r="G398" s="20"/>
      <c r="H398" s="20"/>
      <c r="I398" s="20"/>
      <c r="K398" s="20"/>
    </row>
    <row r="399" spans="1:11" hidden="1" outlineLevel="1" x14ac:dyDescent="0.25">
      <c r="A399" s="32"/>
      <c r="B399" s="33"/>
      <c r="C399" s="46"/>
      <c r="E399" s="20"/>
      <c r="F399" s="20"/>
      <c r="G399" s="20"/>
      <c r="H399" s="20"/>
      <c r="I399" s="20"/>
      <c r="K399" s="20"/>
    </row>
    <row r="400" spans="1:11" hidden="1" outlineLevel="1" x14ac:dyDescent="0.25">
      <c r="A400" s="32"/>
      <c r="B400" s="33"/>
      <c r="C400" s="46"/>
      <c r="E400" s="20"/>
      <c r="F400" s="20"/>
      <c r="G400" s="20"/>
      <c r="H400" s="20"/>
      <c r="I400" s="20"/>
      <c r="K400" s="20"/>
    </row>
    <row r="401" spans="1:11" hidden="1" outlineLevel="1" x14ac:dyDescent="0.25">
      <c r="A401" s="32"/>
      <c r="B401" s="33"/>
      <c r="C401" s="46"/>
      <c r="E401" s="20"/>
      <c r="F401" s="20"/>
      <c r="G401" s="20"/>
      <c r="H401" s="20"/>
      <c r="I401" s="20"/>
      <c r="K401" s="20"/>
    </row>
    <row r="402" spans="1:11" hidden="1" outlineLevel="1" x14ac:dyDescent="0.25">
      <c r="A402" s="32"/>
      <c r="B402" s="33"/>
      <c r="C402" s="46"/>
      <c r="E402" s="20"/>
      <c r="F402" s="20"/>
      <c r="G402" s="20"/>
      <c r="H402" s="20"/>
      <c r="I402" s="20"/>
      <c r="K402" s="20"/>
    </row>
    <row r="403" spans="1:11" hidden="1" outlineLevel="1" x14ac:dyDescent="0.25">
      <c r="A403" s="32"/>
      <c r="B403" s="33"/>
      <c r="C403" s="46"/>
      <c r="E403" s="20"/>
      <c r="F403" s="20"/>
      <c r="G403" s="20"/>
      <c r="H403" s="20"/>
      <c r="I403" s="20"/>
      <c r="K403" s="20"/>
    </row>
    <row r="404" spans="1:11" hidden="1" outlineLevel="1" x14ac:dyDescent="0.25">
      <c r="A404" s="32"/>
      <c r="B404" s="33"/>
      <c r="C404" s="46"/>
      <c r="E404" s="20"/>
      <c r="F404" s="20"/>
      <c r="G404" s="20"/>
      <c r="H404" s="20"/>
      <c r="I404" s="20"/>
      <c r="K404" s="20"/>
    </row>
    <row r="405" spans="1:11" hidden="1" outlineLevel="1" x14ac:dyDescent="0.25">
      <c r="A405" s="32"/>
      <c r="B405" s="33"/>
      <c r="C405" s="46"/>
      <c r="E405" s="20"/>
      <c r="F405" s="20"/>
      <c r="G405" s="20"/>
      <c r="H405" s="20"/>
      <c r="I405" s="20"/>
      <c r="K405" s="20"/>
    </row>
    <row r="406" spans="1:11" hidden="1" outlineLevel="1" x14ac:dyDescent="0.25">
      <c r="A406" s="32"/>
      <c r="B406" s="33"/>
      <c r="C406" s="46"/>
      <c r="E406" s="20"/>
      <c r="F406" s="20"/>
      <c r="G406" s="20"/>
      <c r="H406" s="20"/>
      <c r="I406" s="20"/>
      <c r="K406" s="20"/>
    </row>
    <row r="407" spans="1:11" hidden="1" outlineLevel="1" x14ac:dyDescent="0.25">
      <c r="A407" s="32"/>
      <c r="B407" s="33"/>
      <c r="C407" s="46"/>
      <c r="E407" s="20"/>
      <c r="F407" s="20"/>
      <c r="G407" s="20"/>
      <c r="H407" s="20"/>
      <c r="I407" s="20"/>
      <c r="K407" s="20"/>
    </row>
    <row r="408" spans="1:11" hidden="1" outlineLevel="1" x14ac:dyDescent="0.25">
      <c r="A408" s="32"/>
      <c r="B408" s="33"/>
      <c r="C408" s="46"/>
      <c r="E408" s="20"/>
      <c r="F408" s="20"/>
      <c r="G408" s="20"/>
      <c r="H408" s="20"/>
      <c r="I408" s="20"/>
      <c r="K408" s="20"/>
    </row>
    <row r="409" spans="1:11" hidden="1" outlineLevel="1" x14ac:dyDescent="0.25">
      <c r="A409" s="32"/>
      <c r="B409" s="33"/>
      <c r="C409" s="46"/>
      <c r="E409" s="20"/>
      <c r="F409" s="20"/>
      <c r="G409" s="20"/>
      <c r="H409" s="20"/>
      <c r="I409" s="20"/>
      <c r="K409" s="20"/>
    </row>
    <row r="410" spans="1:11" hidden="1" outlineLevel="1" x14ac:dyDescent="0.25">
      <c r="A410" s="32"/>
      <c r="B410" s="33"/>
      <c r="C410" s="46"/>
      <c r="E410" s="20"/>
      <c r="F410" s="20"/>
      <c r="G410" s="20"/>
      <c r="H410" s="20"/>
      <c r="I410" s="20"/>
      <c r="K410" s="20"/>
    </row>
    <row r="411" spans="1:11" hidden="1" outlineLevel="1" x14ac:dyDescent="0.25">
      <c r="A411" s="32"/>
      <c r="B411" s="33"/>
      <c r="C411" s="46"/>
      <c r="E411" s="20"/>
      <c r="F411" s="20"/>
      <c r="G411" s="20"/>
      <c r="H411" s="20"/>
      <c r="I411" s="20"/>
      <c r="K411" s="20"/>
    </row>
    <row r="412" spans="1:11" hidden="1" outlineLevel="1" x14ac:dyDescent="0.25">
      <c r="A412" s="32"/>
      <c r="B412" s="33"/>
      <c r="C412" s="46"/>
      <c r="E412" s="20"/>
      <c r="F412" s="20"/>
      <c r="G412" s="20"/>
      <c r="H412" s="20"/>
      <c r="I412" s="20"/>
      <c r="K412" s="20"/>
    </row>
    <row r="413" spans="1:11" hidden="1" outlineLevel="1" x14ac:dyDescent="0.25">
      <c r="A413" s="32"/>
      <c r="B413" s="33"/>
      <c r="C413" s="46"/>
      <c r="E413" s="20"/>
      <c r="F413" s="20"/>
      <c r="G413" s="20"/>
      <c r="H413" s="20"/>
      <c r="I413" s="20"/>
      <c r="K413" s="20"/>
    </row>
    <row r="414" spans="1:11" hidden="1" outlineLevel="1" x14ac:dyDescent="0.25">
      <c r="A414" s="32"/>
      <c r="B414" s="33"/>
      <c r="C414" s="46"/>
      <c r="E414" s="20"/>
      <c r="F414" s="20"/>
      <c r="G414" s="20"/>
      <c r="H414" s="20"/>
      <c r="I414" s="20"/>
      <c r="K414" s="20"/>
    </row>
    <row r="415" spans="1:11" hidden="1" outlineLevel="1" x14ac:dyDescent="0.25">
      <c r="A415" s="32"/>
      <c r="B415" s="33"/>
      <c r="C415" s="46"/>
      <c r="E415" s="20"/>
      <c r="F415" s="20"/>
      <c r="G415" s="20"/>
      <c r="H415" s="20"/>
      <c r="I415" s="20"/>
      <c r="K415" s="20"/>
    </row>
    <row r="416" spans="1:11" hidden="1" outlineLevel="1" x14ac:dyDescent="0.25">
      <c r="A416" s="32"/>
      <c r="B416" s="33"/>
      <c r="C416" s="46"/>
      <c r="E416" s="20"/>
      <c r="F416" s="20"/>
      <c r="G416" s="20"/>
      <c r="H416" s="20"/>
      <c r="I416" s="20"/>
      <c r="K416" s="20"/>
    </row>
    <row r="417" spans="1:11" hidden="1" outlineLevel="1" x14ac:dyDescent="0.25">
      <c r="A417" s="32"/>
      <c r="B417" s="33"/>
      <c r="C417" s="46"/>
      <c r="E417" s="20"/>
      <c r="F417" s="20"/>
      <c r="G417" s="20"/>
      <c r="H417" s="20"/>
      <c r="I417" s="20"/>
      <c r="K417" s="20"/>
    </row>
    <row r="418" spans="1:11" hidden="1" outlineLevel="1" x14ac:dyDescent="0.25">
      <c r="A418" s="32"/>
      <c r="B418" s="33"/>
      <c r="C418" s="46"/>
      <c r="E418" s="20"/>
      <c r="F418" s="20"/>
      <c r="G418" s="20"/>
      <c r="H418" s="20"/>
      <c r="I418" s="20"/>
      <c r="K418" s="20"/>
    </row>
    <row r="419" spans="1:11" hidden="1" outlineLevel="1" x14ac:dyDescent="0.25">
      <c r="A419" s="32"/>
      <c r="B419" s="33"/>
      <c r="C419" s="46"/>
      <c r="E419" s="20"/>
      <c r="F419" s="20"/>
      <c r="G419" s="20"/>
      <c r="H419" s="20"/>
      <c r="I419" s="20"/>
      <c r="K419" s="20"/>
    </row>
    <row r="420" spans="1:11" hidden="1" outlineLevel="1" x14ac:dyDescent="0.25">
      <c r="A420" s="32"/>
      <c r="B420" s="33"/>
      <c r="C420" s="46"/>
      <c r="E420" s="20">
        <f>C420</f>
        <v>0</v>
      </c>
      <c r="F420" s="20"/>
      <c r="G420" s="20"/>
      <c r="H420" s="20"/>
      <c r="I420" s="20"/>
      <c r="K420" s="20"/>
    </row>
    <row r="421" spans="1:11" hidden="1" outlineLevel="1" x14ac:dyDescent="0.25">
      <c r="A421" s="32"/>
      <c r="B421" s="33"/>
      <c r="C421" s="46"/>
      <c r="E421" s="20">
        <f>C421</f>
        <v>0</v>
      </c>
      <c r="F421" s="20"/>
      <c r="G421" s="20"/>
      <c r="H421" s="20"/>
      <c r="I421" s="20"/>
      <c r="K421" s="20"/>
    </row>
    <row r="422" spans="1:11" hidden="1" outlineLevel="1" x14ac:dyDescent="0.25">
      <c r="A422" s="32"/>
      <c r="B422" s="33"/>
      <c r="C422" s="46"/>
      <c r="E422" s="20">
        <f>C422</f>
        <v>0</v>
      </c>
      <c r="F422" s="20"/>
      <c r="G422" s="20"/>
      <c r="H422" s="20"/>
      <c r="I422" s="20"/>
      <c r="K422" s="20"/>
    </row>
    <row r="423" spans="1:11" hidden="1" outlineLevel="1" x14ac:dyDescent="0.25">
      <c r="A423" s="32"/>
      <c r="B423" s="33"/>
      <c r="C423" s="46"/>
      <c r="E423" s="20"/>
      <c r="F423" s="20">
        <f>C423</f>
        <v>0</v>
      </c>
      <c r="G423" s="20"/>
      <c r="H423" s="20"/>
      <c r="I423" s="20"/>
      <c r="K423" s="20"/>
    </row>
    <row r="424" spans="1:11" hidden="1" outlineLevel="1" x14ac:dyDescent="0.25">
      <c r="A424" s="32"/>
      <c r="B424" s="33"/>
      <c r="C424" s="46"/>
      <c r="E424" s="20"/>
      <c r="F424" s="20"/>
      <c r="G424" s="20">
        <f t="shared" ref="G424:G432" si="0">C424</f>
        <v>0</v>
      </c>
      <c r="H424" s="20"/>
      <c r="I424" s="20"/>
      <c r="K424" s="20"/>
    </row>
    <row r="425" spans="1:11" hidden="1" outlineLevel="1" x14ac:dyDescent="0.25">
      <c r="A425" s="32"/>
      <c r="B425" s="33"/>
      <c r="C425" s="46"/>
      <c r="E425" s="20"/>
      <c r="F425" s="20"/>
      <c r="G425" s="20">
        <f t="shared" si="0"/>
        <v>0</v>
      </c>
      <c r="H425" s="20"/>
      <c r="I425" s="20"/>
      <c r="K425" s="20"/>
    </row>
    <row r="426" spans="1:11" hidden="1" outlineLevel="1" x14ac:dyDescent="0.25">
      <c r="A426" s="32"/>
      <c r="B426" s="33"/>
      <c r="C426" s="46"/>
      <c r="E426" s="20"/>
      <c r="F426" s="20"/>
      <c r="G426" s="20">
        <f t="shared" si="0"/>
        <v>0</v>
      </c>
      <c r="H426" s="20"/>
      <c r="I426" s="20"/>
      <c r="K426" s="20"/>
    </row>
    <row r="427" spans="1:11" hidden="1" outlineLevel="1" x14ac:dyDescent="0.25">
      <c r="A427" s="32"/>
      <c r="B427" s="33"/>
      <c r="C427" s="46"/>
      <c r="E427" s="20"/>
      <c r="F427" s="20"/>
      <c r="G427" s="20">
        <f t="shared" si="0"/>
        <v>0</v>
      </c>
      <c r="H427" s="20"/>
      <c r="I427" s="20"/>
      <c r="K427" s="20"/>
    </row>
    <row r="428" spans="1:11" hidden="1" outlineLevel="1" x14ac:dyDescent="0.25">
      <c r="A428" s="32"/>
      <c r="B428" s="33"/>
      <c r="C428" s="46"/>
      <c r="E428" s="20"/>
      <c r="F428" s="20"/>
      <c r="G428" s="20">
        <f t="shared" si="0"/>
        <v>0</v>
      </c>
      <c r="H428" s="20"/>
      <c r="I428" s="20"/>
      <c r="K428" s="20"/>
    </row>
    <row r="429" spans="1:11" hidden="1" outlineLevel="1" x14ac:dyDescent="0.25">
      <c r="A429" s="32"/>
      <c r="B429" s="33"/>
      <c r="C429" s="46"/>
      <c r="E429" s="20"/>
      <c r="F429" s="20"/>
      <c r="G429" s="20">
        <f t="shared" si="0"/>
        <v>0</v>
      </c>
      <c r="H429" s="20"/>
      <c r="I429" s="20"/>
      <c r="K429" s="20"/>
    </row>
    <row r="430" spans="1:11" hidden="1" outlineLevel="1" x14ac:dyDescent="0.25">
      <c r="A430" s="32"/>
      <c r="B430" s="33"/>
      <c r="C430" s="46"/>
      <c r="E430" s="20"/>
      <c r="F430" s="20"/>
      <c r="G430" s="20">
        <f t="shared" si="0"/>
        <v>0</v>
      </c>
      <c r="H430" s="20"/>
      <c r="I430" s="20"/>
      <c r="K430" s="20"/>
    </row>
    <row r="431" spans="1:11" hidden="1" outlineLevel="1" x14ac:dyDescent="0.25">
      <c r="A431" s="32"/>
      <c r="B431" s="33"/>
      <c r="C431" s="46"/>
      <c r="E431" s="20"/>
      <c r="F431" s="20"/>
      <c r="G431" s="20">
        <f t="shared" si="0"/>
        <v>0</v>
      </c>
      <c r="H431" s="20"/>
      <c r="I431" s="20"/>
      <c r="K431" s="20"/>
    </row>
    <row r="432" spans="1:11" hidden="1" outlineLevel="1" x14ac:dyDescent="0.25">
      <c r="A432" s="32"/>
      <c r="B432" s="33"/>
      <c r="C432" s="46"/>
      <c r="E432" s="20"/>
      <c r="F432" s="20"/>
      <c r="G432" s="20">
        <f t="shared" si="0"/>
        <v>0</v>
      </c>
      <c r="H432" s="20"/>
      <c r="I432" s="20"/>
      <c r="K432" s="20"/>
    </row>
    <row r="433" spans="1:11" hidden="1" outlineLevel="1" x14ac:dyDescent="0.25">
      <c r="A433" s="32"/>
      <c r="B433" s="33"/>
      <c r="C433" s="46"/>
      <c r="E433" s="20"/>
      <c r="F433" s="20"/>
      <c r="G433" s="20"/>
      <c r="H433" s="20">
        <f t="shared" ref="H433:H448" si="1">C433</f>
        <v>0</v>
      </c>
      <c r="I433" s="20"/>
      <c r="K433" s="20"/>
    </row>
    <row r="434" spans="1:11" hidden="1" outlineLevel="1" x14ac:dyDescent="0.25">
      <c r="A434" s="32"/>
      <c r="B434" s="33"/>
      <c r="C434" s="46"/>
      <c r="E434" s="20"/>
      <c r="F434" s="20"/>
      <c r="G434" s="20"/>
      <c r="H434" s="20">
        <f t="shared" si="1"/>
        <v>0</v>
      </c>
      <c r="I434" s="20"/>
      <c r="K434" s="20"/>
    </row>
    <row r="435" spans="1:11" hidden="1" outlineLevel="1" x14ac:dyDescent="0.25">
      <c r="A435" s="32"/>
      <c r="B435" s="33"/>
      <c r="C435" s="46"/>
      <c r="E435" s="20"/>
      <c r="F435" s="20"/>
      <c r="G435" s="20"/>
      <c r="H435" s="20">
        <f t="shared" si="1"/>
        <v>0</v>
      </c>
      <c r="I435" s="20"/>
      <c r="K435" s="20"/>
    </row>
    <row r="436" spans="1:11" hidden="1" outlineLevel="1" x14ac:dyDescent="0.25">
      <c r="A436" s="32"/>
      <c r="B436" s="33"/>
      <c r="C436" s="46"/>
      <c r="E436" s="20"/>
      <c r="F436" s="20"/>
      <c r="G436" s="20"/>
      <c r="H436" s="20">
        <f t="shared" si="1"/>
        <v>0</v>
      </c>
      <c r="I436" s="20"/>
      <c r="K436" s="20"/>
    </row>
    <row r="437" spans="1:11" hidden="1" outlineLevel="1" x14ac:dyDescent="0.25">
      <c r="A437" s="32"/>
      <c r="B437" s="33"/>
      <c r="C437" s="46"/>
      <c r="E437" s="20"/>
      <c r="F437" s="20"/>
      <c r="G437" s="20"/>
      <c r="H437" s="20">
        <f t="shared" si="1"/>
        <v>0</v>
      </c>
      <c r="I437" s="20"/>
      <c r="K437" s="20"/>
    </row>
    <row r="438" spans="1:11" hidden="1" outlineLevel="1" x14ac:dyDescent="0.25">
      <c r="A438" s="32"/>
      <c r="B438" s="33"/>
      <c r="C438" s="46"/>
      <c r="E438" s="20"/>
      <c r="F438" s="20"/>
      <c r="G438" s="20"/>
      <c r="H438" s="20">
        <f t="shared" si="1"/>
        <v>0</v>
      </c>
      <c r="I438" s="20"/>
      <c r="K438" s="20"/>
    </row>
    <row r="439" spans="1:11" hidden="1" outlineLevel="1" x14ac:dyDescent="0.25">
      <c r="A439" s="32"/>
      <c r="B439" s="33"/>
      <c r="C439" s="46"/>
      <c r="E439" s="20"/>
      <c r="F439" s="20"/>
      <c r="G439" s="20"/>
      <c r="H439" s="20">
        <f t="shared" si="1"/>
        <v>0</v>
      </c>
      <c r="I439" s="20"/>
      <c r="K439" s="20"/>
    </row>
    <row r="440" spans="1:11" hidden="1" outlineLevel="1" x14ac:dyDescent="0.25">
      <c r="A440" s="32"/>
      <c r="B440" s="33"/>
      <c r="C440" s="46"/>
      <c r="E440" s="20"/>
      <c r="F440" s="20"/>
      <c r="G440" s="20"/>
      <c r="H440" s="20">
        <f t="shared" si="1"/>
        <v>0</v>
      </c>
      <c r="I440" s="20"/>
      <c r="K440" s="20"/>
    </row>
    <row r="441" spans="1:11" hidden="1" outlineLevel="1" x14ac:dyDescent="0.25">
      <c r="A441" s="32"/>
      <c r="B441" s="33"/>
      <c r="C441" s="46"/>
      <c r="E441" s="20"/>
      <c r="F441" s="20"/>
      <c r="G441" s="20"/>
      <c r="H441" s="20">
        <f t="shared" si="1"/>
        <v>0</v>
      </c>
      <c r="I441" s="20"/>
      <c r="K441" s="20"/>
    </row>
    <row r="442" spans="1:11" hidden="1" outlineLevel="1" x14ac:dyDescent="0.25">
      <c r="A442" s="32"/>
      <c r="B442" s="33"/>
      <c r="C442" s="46"/>
      <c r="E442" s="20"/>
      <c r="F442" s="20"/>
      <c r="G442" s="20"/>
      <c r="H442" s="20">
        <f t="shared" si="1"/>
        <v>0</v>
      </c>
      <c r="I442" s="20"/>
      <c r="K442" s="20"/>
    </row>
    <row r="443" spans="1:11" hidden="1" outlineLevel="1" x14ac:dyDescent="0.25">
      <c r="A443" s="32"/>
      <c r="B443" s="33"/>
      <c r="C443" s="46"/>
      <c r="E443" s="20"/>
      <c r="F443" s="20"/>
      <c r="G443" s="20"/>
      <c r="H443" s="20">
        <f t="shared" si="1"/>
        <v>0</v>
      </c>
      <c r="I443" s="20"/>
      <c r="K443" s="20"/>
    </row>
    <row r="444" spans="1:11" hidden="1" outlineLevel="1" x14ac:dyDescent="0.25">
      <c r="A444" s="32"/>
      <c r="B444" s="33"/>
      <c r="C444" s="46"/>
      <c r="E444" s="20"/>
      <c r="F444" s="20"/>
      <c r="G444" s="20"/>
      <c r="H444" s="20">
        <f t="shared" si="1"/>
        <v>0</v>
      </c>
      <c r="I444" s="20"/>
      <c r="K444" s="20"/>
    </row>
    <row r="445" spans="1:11" hidden="1" outlineLevel="1" x14ac:dyDescent="0.25">
      <c r="A445" s="32"/>
      <c r="B445" s="33"/>
      <c r="C445" s="46"/>
      <c r="E445" s="20"/>
      <c r="F445" s="20"/>
      <c r="G445" s="20"/>
      <c r="H445" s="20">
        <f t="shared" si="1"/>
        <v>0</v>
      </c>
      <c r="I445" s="20"/>
      <c r="K445" s="20"/>
    </row>
    <row r="446" spans="1:11" hidden="1" outlineLevel="1" x14ac:dyDescent="0.25">
      <c r="A446" s="32"/>
      <c r="B446" s="33"/>
      <c r="C446" s="46"/>
      <c r="E446" s="20"/>
      <c r="F446" s="20"/>
      <c r="G446" s="20"/>
      <c r="H446" s="20">
        <f t="shared" si="1"/>
        <v>0</v>
      </c>
      <c r="I446" s="20"/>
      <c r="K446" s="20"/>
    </row>
    <row r="447" spans="1:11" hidden="1" outlineLevel="1" x14ac:dyDescent="0.25">
      <c r="A447" s="32"/>
      <c r="B447" s="33"/>
      <c r="C447" s="46"/>
      <c r="E447" s="20"/>
      <c r="F447" s="20"/>
      <c r="G447" s="20"/>
      <c r="H447" s="20">
        <f t="shared" si="1"/>
        <v>0</v>
      </c>
      <c r="I447" s="20"/>
      <c r="K447" s="20"/>
    </row>
    <row r="448" spans="1:11" hidden="1" outlineLevel="1" x14ac:dyDescent="0.25">
      <c r="A448" s="32"/>
      <c r="B448" s="33"/>
      <c r="C448" s="46"/>
      <c r="E448" s="20"/>
      <c r="F448" s="20"/>
      <c r="G448" s="20"/>
      <c r="H448" s="20">
        <f t="shared" si="1"/>
        <v>0</v>
      </c>
      <c r="I448" s="20"/>
      <c r="K448" s="20"/>
    </row>
    <row r="449" spans="1:11" hidden="1" outlineLevel="1" x14ac:dyDescent="0.25">
      <c r="A449" s="32"/>
      <c r="B449" s="33"/>
      <c r="C449" s="46"/>
      <c r="E449" s="20"/>
      <c r="F449" s="20"/>
      <c r="G449" s="20"/>
      <c r="H449" s="20"/>
      <c r="I449" s="20">
        <f t="shared" ref="I449:I454" si="2">C449</f>
        <v>0</v>
      </c>
      <c r="K449" s="20"/>
    </row>
    <row r="450" spans="1:11" hidden="1" outlineLevel="1" x14ac:dyDescent="0.25">
      <c r="A450" s="32"/>
      <c r="B450" s="33"/>
      <c r="C450" s="46"/>
      <c r="E450" s="20"/>
      <c r="F450" s="20"/>
      <c r="G450" s="20"/>
      <c r="H450" s="20"/>
      <c r="I450" s="20">
        <f t="shared" si="2"/>
        <v>0</v>
      </c>
      <c r="K450" s="20"/>
    </row>
    <row r="451" spans="1:11" hidden="1" outlineLevel="1" x14ac:dyDescent="0.25">
      <c r="A451" s="32"/>
      <c r="B451" s="33"/>
      <c r="C451" s="46"/>
      <c r="E451" s="20"/>
      <c r="F451" s="20"/>
      <c r="G451" s="20"/>
      <c r="H451" s="20"/>
      <c r="I451" s="20">
        <f t="shared" si="2"/>
        <v>0</v>
      </c>
      <c r="K451" s="20"/>
    </row>
    <row r="452" spans="1:11" hidden="1" outlineLevel="1" x14ac:dyDescent="0.25">
      <c r="A452" s="32"/>
      <c r="B452" s="33"/>
      <c r="C452" s="46"/>
      <c r="E452" s="20"/>
      <c r="F452" s="20"/>
      <c r="G452" s="20"/>
      <c r="H452" s="20"/>
      <c r="I452" s="20">
        <f t="shared" si="2"/>
        <v>0</v>
      </c>
      <c r="K452" s="20"/>
    </row>
    <row r="453" spans="1:11" hidden="1" outlineLevel="1" x14ac:dyDescent="0.25">
      <c r="A453" s="32"/>
      <c r="B453" s="33"/>
      <c r="C453" s="46"/>
      <c r="E453" s="20"/>
      <c r="F453" s="20"/>
      <c r="G453" s="20"/>
      <c r="H453" s="20"/>
      <c r="I453" s="20">
        <f t="shared" si="2"/>
        <v>0</v>
      </c>
      <c r="K453" s="20"/>
    </row>
    <row r="454" spans="1:11" hidden="1" outlineLevel="1" x14ac:dyDescent="0.25">
      <c r="A454" s="32"/>
      <c r="B454" s="33"/>
      <c r="C454" s="46"/>
      <c r="E454" s="20"/>
      <c r="F454" s="20"/>
      <c r="G454" s="20"/>
      <c r="H454" s="20"/>
      <c r="I454" s="20">
        <f t="shared" si="2"/>
        <v>0</v>
      </c>
      <c r="K454" s="20"/>
    </row>
    <row r="455" spans="1:11" hidden="1" outlineLevel="1" x14ac:dyDescent="0.25">
      <c r="A455" s="32"/>
      <c r="B455" s="33"/>
      <c r="C455" s="46"/>
      <c r="E455" s="20"/>
      <c r="F455" s="20"/>
      <c r="G455" s="20"/>
      <c r="H455" s="20"/>
      <c r="I455" s="20"/>
      <c r="K455" s="20"/>
    </row>
    <row r="456" spans="1:11" hidden="1" outlineLevel="1" x14ac:dyDescent="0.25">
      <c r="A456" s="32"/>
      <c r="B456" s="33"/>
      <c r="C456" s="46"/>
      <c r="E456" s="20"/>
      <c r="F456" s="20"/>
      <c r="G456" s="20"/>
      <c r="H456" s="20"/>
      <c r="I456" s="20"/>
      <c r="K456" s="20"/>
    </row>
    <row r="457" spans="1:11" hidden="1" outlineLevel="1" x14ac:dyDescent="0.25">
      <c r="A457" s="32"/>
      <c r="B457" s="33"/>
      <c r="C457" s="46"/>
      <c r="E457" s="20"/>
      <c r="F457" s="20"/>
      <c r="G457" s="20"/>
      <c r="H457" s="20"/>
      <c r="I457" s="20"/>
      <c r="K457" s="20"/>
    </row>
    <row r="458" spans="1:11" hidden="1" outlineLevel="1" x14ac:dyDescent="0.25">
      <c r="A458" s="32"/>
      <c r="B458" s="33"/>
      <c r="C458" s="46"/>
      <c r="E458" s="20"/>
      <c r="F458" s="20"/>
      <c r="G458" s="20"/>
      <c r="H458" s="20"/>
      <c r="I458" s="20"/>
      <c r="K458" s="20"/>
    </row>
    <row r="459" spans="1:11" hidden="1" outlineLevel="1" x14ac:dyDescent="0.25">
      <c r="A459" s="32"/>
      <c r="B459" s="33"/>
      <c r="C459" s="46"/>
      <c r="E459" s="20"/>
      <c r="F459" s="20"/>
      <c r="G459" s="20"/>
      <c r="H459" s="20"/>
      <c r="I459" s="20"/>
      <c r="K459" s="20"/>
    </row>
    <row r="460" spans="1:11" hidden="1" outlineLevel="1" x14ac:dyDescent="0.25">
      <c r="A460" s="32"/>
      <c r="B460" s="33"/>
      <c r="C460" s="46"/>
      <c r="E460" s="20"/>
      <c r="F460" s="20"/>
      <c r="G460" s="20"/>
      <c r="H460" s="20"/>
      <c r="I460" s="20"/>
      <c r="K460" s="20"/>
    </row>
    <row r="461" spans="1:11" hidden="1" outlineLevel="1" x14ac:dyDescent="0.25">
      <c r="A461" s="32"/>
      <c r="B461" s="33"/>
      <c r="C461" s="46"/>
      <c r="E461" s="20"/>
      <c r="F461" s="20"/>
      <c r="G461" s="20"/>
      <c r="H461" s="20"/>
      <c r="I461" s="20"/>
      <c r="K461" s="20"/>
    </row>
    <row r="462" spans="1:11" hidden="1" outlineLevel="1" x14ac:dyDescent="0.25">
      <c r="A462" s="32"/>
      <c r="B462" s="33"/>
      <c r="C462" s="46"/>
      <c r="E462" s="20"/>
      <c r="F462" s="20"/>
      <c r="G462" s="20"/>
      <c r="H462" s="20"/>
      <c r="I462" s="20"/>
      <c r="K462" s="20"/>
    </row>
    <row r="463" spans="1:11" hidden="1" outlineLevel="1" x14ac:dyDescent="0.25">
      <c r="A463" s="32"/>
      <c r="B463" s="33"/>
      <c r="C463" s="46"/>
      <c r="E463" s="20"/>
      <c r="F463" s="20"/>
      <c r="G463" s="20"/>
      <c r="H463" s="20"/>
      <c r="I463" s="20"/>
      <c r="K463" s="20"/>
    </row>
    <row r="464" spans="1:11" hidden="1" outlineLevel="1" x14ac:dyDescent="0.25">
      <c r="A464" s="32"/>
      <c r="B464" s="33"/>
      <c r="C464" s="46"/>
      <c r="E464" s="20"/>
      <c r="F464" s="20"/>
      <c r="G464" s="20"/>
      <c r="H464" s="20"/>
      <c r="I464" s="20"/>
      <c r="K464" s="20"/>
    </row>
    <row r="465" spans="1:11" hidden="1" outlineLevel="1" x14ac:dyDescent="0.25">
      <c r="A465" s="32"/>
      <c r="B465" s="33"/>
      <c r="C465" s="46"/>
      <c r="E465" s="20"/>
      <c r="F465" s="20"/>
      <c r="G465" s="20"/>
      <c r="H465" s="20"/>
      <c r="I465" s="20"/>
      <c r="K465" s="20"/>
    </row>
    <row r="466" spans="1:11" hidden="1" outlineLevel="1" x14ac:dyDescent="0.25">
      <c r="A466" s="32"/>
      <c r="B466" s="33"/>
      <c r="C466" s="46"/>
      <c r="E466" s="20"/>
      <c r="F466" s="20"/>
      <c r="G466" s="20"/>
      <c r="H466" s="20"/>
      <c r="I466" s="20"/>
      <c r="K466" s="20"/>
    </row>
    <row r="467" spans="1:11" hidden="1" outlineLevel="1" x14ac:dyDescent="0.25">
      <c r="A467" s="32"/>
      <c r="B467" s="33"/>
      <c r="C467" s="46"/>
      <c r="E467" s="20"/>
      <c r="F467" s="20"/>
      <c r="G467" s="20"/>
      <c r="H467" s="20"/>
      <c r="I467" s="20"/>
      <c r="K467" s="20"/>
    </row>
    <row r="468" spans="1:11" hidden="1" outlineLevel="1" x14ac:dyDescent="0.25">
      <c r="A468" s="32"/>
      <c r="B468" s="33"/>
      <c r="C468" s="46"/>
      <c r="E468" s="20"/>
      <c r="F468" s="20"/>
      <c r="G468" s="20"/>
      <c r="H468" s="20"/>
      <c r="I468" s="20"/>
      <c r="K468" s="20"/>
    </row>
    <row r="469" spans="1:11" hidden="1" outlineLevel="1" x14ac:dyDescent="0.25">
      <c r="A469" s="32"/>
      <c r="B469" s="33"/>
      <c r="C469" s="46"/>
      <c r="E469" s="20"/>
      <c r="F469" s="20"/>
      <c r="G469" s="20"/>
      <c r="H469" s="20"/>
      <c r="I469" s="20"/>
      <c r="K469" s="20"/>
    </row>
    <row r="470" spans="1:11" hidden="1" outlineLevel="1" x14ac:dyDescent="0.25">
      <c r="A470" s="32"/>
      <c r="B470" s="33"/>
      <c r="C470" s="46"/>
      <c r="E470" s="20"/>
      <c r="F470" s="20"/>
      <c r="G470" s="20"/>
      <c r="H470" s="20"/>
      <c r="I470" s="20"/>
      <c r="K470" s="20"/>
    </row>
    <row r="471" spans="1:11" hidden="1" outlineLevel="1" x14ac:dyDescent="0.25">
      <c r="A471" s="32"/>
      <c r="B471" s="33"/>
      <c r="C471" s="46"/>
      <c r="E471" s="20"/>
      <c r="F471" s="20"/>
      <c r="G471" s="20"/>
      <c r="H471" s="20"/>
      <c r="I471" s="20"/>
      <c r="K471" s="20"/>
    </row>
    <row r="472" spans="1:11" hidden="1" outlineLevel="1" x14ac:dyDescent="0.25">
      <c r="A472" s="32"/>
      <c r="B472" s="33"/>
      <c r="C472" s="46"/>
      <c r="E472" s="20"/>
      <c r="F472" s="20"/>
      <c r="G472" s="20"/>
      <c r="H472" s="20"/>
      <c r="I472" s="20"/>
      <c r="K472" s="20"/>
    </row>
    <row r="473" spans="1:11" hidden="1" outlineLevel="1" x14ac:dyDescent="0.25">
      <c r="A473" s="32"/>
      <c r="B473" s="33"/>
      <c r="C473" s="46"/>
      <c r="E473" s="20"/>
      <c r="F473" s="20"/>
      <c r="G473" s="20"/>
      <c r="H473" s="20"/>
      <c r="I473" s="20"/>
      <c r="K473" s="20"/>
    </row>
    <row r="474" spans="1:11" hidden="1" outlineLevel="1" x14ac:dyDescent="0.25">
      <c r="A474" s="32"/>
      <c r="B474" s="33"/>
      <c r="C474" s="46"/>
      <c r="E474" s="20"/>
      <c r="F474" s="20"/>
      <c r="G474" s="20"/>
      <c r="H474" s="20"/>
      <c r="I474" s="20"/>
      <c r="K474" s="20"/>
    </row>
    <row r="475" spans="1:11" hidden="1" outlineLevel="1" x14ac:dyDescent="0.25">
      <c r="A475" s="32"/>
      <c r="B475" s="33"/>
      <c r="C475" s="46"/>
      <c r="E475" s="20"/>
      <c r="F475" s="20"/>
      <c r="G475" s="20"/>
      <c r="H475" s="20"/>
      <c r="I475" s="20"/>
      <c r="K475" s="20"/>
    </row>
    <row r="476" spans="1:11" hidden="1" outlineLevel="1" x14ac:dyDescent="0.25">
      <c r="A476" s="32"/>
      <c r="B476" s="33"/>
      <c r="C476" s="46"/>
      <c r="E476" s="20"/>
      <c r="F476" s="20"/>
      <c r="G476" s="20"/>
      <c r="H476" s="20"/>
      <c r="I476" s="20"/>
      <c r="K476" s="20"/>
    </row>
    <row r="477" spans="1:11" hidden="1" outlineLevel="1" x14ac:dyDescent="0.25">
      <c r="A477" s="32"/>
      <c r="B477" s="33"/>
      <c r="C477" s="46"/>
      <c r="E477" s="20"/>
      <c r="F477" s="20"/>
      <c r="G477" s="20"/>
      <c r="H477" s="20"/>
      <c r="I477" s="20"/>
      <c r="K477" s="20"/>
    </row>
    <row r="478" spans="1:11" hidden="1" outlineLevel="1" x14ac:dyDescent="0.25">
      <c r="A478" s="32"/>
      <c r="B478" s="33"/>
      <c r="C478" s="46"/>
      <c r="E478" s="20"/>
      <c r="F478" s="20"/>
      <c r="G478" s="20"/>
      <c r="H478" s="20"/>
      <c r="I478" s="20"/>
      <c r="K478" s="20"/>
    </row>
    <row r="479" spans="1:11" hidden="1" outlineLevel="1" x14ac:dyDescent="0.25">
      <c r="A479" s="32"/>
      <c r="B479" s="33"/>
      <c r="C479" s="46"/>
      <c r="E479" s="20"/>
      <c r="F479" s="20"/>
      <c r="G479" s="20"/>
      <c r="H479" s="20"/>
      <c r="I479" s="20"/>
      <c r="K479" s="20"/>
    </row>
    <row r="480" spans="1:11" hidden="1" outlineLevel="1" x14ac:dyDescent="0.25">
      <c r="A480" s="32"/>
      <c r="B480" s="33"/>
      <c r="C480" s="46"/>
      <c r="E480" s="20"/>
      <c r="F480" s="20"/>
      <c r="G480" s="20"/>
      <c r="H480" s="20"/>
      <c r="I480" s="20"/>
      <c r="K480" s="20"/>
    </row>
    <row r="481" spans="1:11" hidden="1" outlineLevel="1" x14ac:dyDescent="0.25">
      <c r="A481" s="32"/>
      <c r="B481" s="33"/>
      <c r="C481" s="46"/>
      <c r="E481" s="20"/>
      <c r="F481" s="20"/>
      <c r="G481" s="20"/>
      <c r="H481" s="20"/>
      <c r="I481" s="20"/>
      <c r="K481" s="20"/>
    </row>
    <row r="482" spans="1:11" hidden="1" outlineLevel="1" x14ac:dyDescent="0.25">
      <c r="A482" s="32"/>
      <c r="B482" s="33"/>
      <c r="C482" s="46"/>
      <c r="E482" s="20"/>
      <c r="F482" s="20"/>
      <c r="G482" s="20"/>
      <c r="H482" s="20"/>
      <c r="I482" s="20"/>
      <c r="K482" s="20"/>
    </row>
    <row r="483" spans="1:11" hidden="1" outlineLevel="1" x14ac:dyDescent="0.25">
      <c r="A483" s="32"/>
      <c r="B483" s="33"/>
      <c r="C483" s="46"/>
      <c r="E483" s="20"/>
      <c r="F483" s="20"/>
      <c r="G483" s="20"/>
      <c r="H483" s="20"/>
      <c r="I483" s="20"/>
      <c r="K483" s="20"/>
    </row>
    <row r="484" spans="1:11" hidden="1" outlineLevel="1" x14ac:dyDescent="0.25">
      <c r="A484" s="32"/>
      <c r="B484" s="33"/>
      <c r="C484" s="46"/>
      <c r="E484" s="20"/>
      <c r="F484" s="20"/>
      <c r="G484" s="20"/>
      <c r="H484" s="20"/>
      <c r="I484" s="20"/>
      <c r="K484" s="20"/>
    </row>
    <row r="485" spans="1:11" hidden="1" outlineLevel="1" x14ac:dyDescent="0.25">
      <c r="A485" s="32"/>
      <c r="B485" s="33"/>
      <c r="C485" s="46"/>
      <c r="E485" s="20"/>
      <c r="F485" s="20"/>
      <c r="G485" s="20"/>
      <c r="H485" s="20"/>
      <c r="I485" s="20"/>
      <c r="K485" s="20"/>
    </row>
    <row r="486" spans="1:11" hidden="1" outlineLevel="1" x14ac:dyDescent="0.25">
      <c r="A486" s="32"/>
      <c r="B486" s="33"/>
      <c r="C486" s="46"/>
      <c r="E486" s="20"/>
      <c r="F486" s="20"/>
      <c r="G486" s="20"/>
      <c r="H486" s="20"/>
      <c r="I486" s="20"/>
      <c r="K486" s="20"/>
    </row>
    <row r="487" spans="1:11" hidden="1" outlineLevel="1" x14ac:dyDescent="0.25">
      <c r="A487" s="32"/>
      <c r="B487" s="33"/>
      <c r="C487" s="46"/>
      <c r="E487" s="20"/>
      <c r="F487" s="20"/>
      <c r="G487" s="20"/>
      <c r="H487" s="20"/>
      <c r="I487" s="20"/>
      <c r="K487" s="20"/>
    </row>
    <row r="488" spans="1:11" hidden="1" outlineLevel="1" x14ac:dyDescent="0.25">
      <c r="A488" s="32"/>
      <c r="B488" s="33"/>
      <c r="C488" s="46"/>
      <c r="E488" s="20"/>
      <c r="F488" s="20"/>
      <c r="G488" s="20"/>
      <c r="H488" s="20"/>
      <c r="I488" s="20"/>
      <c r="K488" s="20"/>
    </row>
    <row r="489" spans="1:11" hidden="1" outlineLevel="1" x14ac:dyDescent="0.25">
      <c r="A489" s="32"/>
      <c r="B489" s="33"/>
      <c r="C489" s="46"/>
      <c r="E489" s="20"/>
      <c r="F489" s="20"/>
      <c r="G489" s="20"/>
      <c r="H489" s="20"/>
      <c r="I489" s="20"/>
      <c r="K489" s="20"/>
    </row>
    <row r="490" spans="1:11" hidden="1" outlineLevel="1" x14ac:dyDescent="0.25">
      <c r="A490" s="32"/>
      <c r="B490" s="33"/>
      <c r="C490" s="46"/>
      <c r="E490" s="20"/>
      <c r="F490" s="20"/>
      <c r="G490" s="20"/>
      <c r="H490" s="20"/>
      <c r="I490" s="20"/>
      <c r="K490" s="20"/>
    </row>
    <row r="491" spans="1:11" hidden="1" outlineLevel="1" x14ac:dyDescent="0.25">
      <c r="A491" s="32"/>
      <c r="B491" s="33"/>
      <c r="C491" s="46"/>
      <c r="E491" s="20"/>
      <c r="F491" s="20"/>
      <c r="G491" s="20"/>
      <c r="H491" s="20"/>
      <c r="I491" s="20"/>
      <c r="K491" s="20"/>
    </row>
    <row r="492" spans="1:11" hidden="1" outlineLevel="1" x14ac:dyDescent="0.25">
      <c r="A492" s="32"/>
      <c r="B492" s="33"/>
      <c r="C492" s="46"/>
      <c r="E492" s="20"/>
      <c r="F492" s="20"/>
      <c r="G492" s="20"/>
      <c r="H492" s="20"/>
      <c r="I492" s="20"/>
      <c r="K492" s="20"/>
    </row>
    <row r="493" spans="1:11" hidden="1" outlineLevel="1" x14ac:dyDescent="0.25">
      <c r="A493" s="32"/>
      <c r="B493" s="33"/>
      <c r="C493" s="46"/>
      <c r="E493" s="20"/>
      <c r="F493" s="20"/>
      <c r="G493" s="20"/>
      <c r="H493" s="20"/>
      <c r="I493" s="20"/>
      <c r="K493" s="20"/>
    </row>
    <row r="494" spans="1:11" hidden="1" outlineLevel="1" x14ac:dyDescent="0.25">
      <c r="A494" s="32"/>
      <c r="B494" s="33"/>
      <c r="C494" s="46"/>
      <c r="E494" s="20"/>
      <c r="F494" s="20"/>
      <c r="G494" s="20"/>
      <c r="H494" s="20"/>
      <c r="I494" s="20"/>
      <c r="K494" s="20"/>
    </row>
    <row r="495" spans="1:11" hidden="1" outlineLevel="1" x14ac:dyDescent="0.25">
      <c r="A495" s="32"/>
      <c r="B495" s="33"/>
      <c r="C495" s="46"/>
      <c r="E495" s="20"/>
      <c r="F495" s="20"/>
      <c r="G495" s="20"/>
      <c r="H495" s="20"/>
      <c r="I495" s="20"/>
      <c r="K495" s="20"/>
    </row>
    <row r="496" spans="1:11" hidden="1" outlineLevel="1" x14ac:dyDescent="0.25">
      <c r="A496" s="32"/>
      <c r="B496" s="33"/>
      <c r="C496" s="46"/>
      <c r="E496" s="20"/>
      <c r="F496" s="20"/>
      <c r="G496" s="20"/>
      <c r="H496" s="20"/>
      <c r="I496" s="20"/>
      <c r="K496" s="20"/>
    </row>
    <row r="497" spans="1:11" hidden="1" outlineLevel="1" x14ac:dyDescent="0.25">
      <c r="A497" s="32"/>
      <c r="B497" s="33"/>
      <c r="C497" s="46"/>
      <c r="E497" s="20"/>
      <c r="F497" s="20"/>
      <c r="G497" s="20"/>
      <c r="H497" s="20"/>
      <c r="I497" s="20"/>
      <c r="K497" s="20"/>
    </row>
    <row r="498" spans="1:11" hidden="1" outlineLevel="1" x14ac:dyDescent="0.25">
      <c r="A498" s="32"/>
      <c r="B498" s="33"/>
      <c r="C498" s="46"/>
      <c r="E498" s="20"/>
      <c r="F498" s="20"/>
      <c r="G498" s="20"/>
      <c r="H498" s="20"/>
      <c r="I498" s="20"/>
      <c r="K498" s="20"/>
    </row>
    <row r="499" spans="1:11" hidden="1" outlineLevel="1" x14ac:dyDescent="0.25">
      <c r="A499" s="32"/>
      <c r="B499" s="33"/>
      <c r="C499" s="46"/>
      <c r="E499" s="20"/>
      <c r="F499" s="20"/>
      <c r="G499" s="20"/>
      <c r="H499" s="20"/>
      <c r="I499" s="20"/>
      <c r="K499" s="20"/>
    </row>
    <row r="500" spans="1:11" hidden="1" outlineLevel="1" x14ac:dyDescent="0.25">
      <c r="A500" s="32"/>
      <c r="B500" s="33"/>
      <c r="C500" s="46"/>
      <c r="E500" s="20"/>
      <c r="F500" s="20"/>
      <c r="G500" s="20"/>
      <c r="H500" s="20"/>
      <c r="I500" s="20"/>
      <c r="K500" s="20"/>
    </row>
    <row r="501" spans="1:11" hidden="1" outlineLevel="1" x14ac:dyDescent="0.25">
      <c r="A501" s="32"/>
      <c r="B501" s="33"/>
      <c r="C501" s="46"/>
      <c r="E501" s="20"/>
      <c r="F501" s="20"/>
      <c r="G501" s="20"/>
      <c r="H501" s="20"/>
      <c r="I501" s="20"/>
      <c r="K501" s="20"/>
    </row>
    <row r="502" spans="1:11" hidden="1" outlineLevel="1" x14ac:dyDescent="0.25">
      <c r="A502" s="32"/>
      <c r="B502" s="33"/>
      <c r="C502" s="46"/>
      <c r="E502" s="20"/>
      <c r="F502" s="20"/>
      <c r="G502" s="20"/>
      <c r="H502" s="20"/>
      <c r="I502" s="20"/>
      <c r="K502" s="20"/>
    </row>
    <row r="503" spans="1:11" hidden="1" outlineLevel="1" x14ac:dyDescent="0.25">
      <c r="A503" s="32"/>
      <c r="B503" s="33"/>
      <c r="C503" s="46"/>
      <c r="E503" s="20"/>
      <c r="F503" s="20"/>
      <c r="G503" s="20"/>
      <c r="H503" s="20"/>
      <c r="I503" s="20"/>
      <c r="K503" s="20"/>
    </row>
    <row r="504" spans="1:11" hidden="1" outlineLevel="1" x14ac:dyDescent="0.25">
      <c r="A504" s="32"/>
      <c r="B504" s="33"/>
      <c r="C504" s="46"/>
      <c r="E504" s="20"/>
      <c r="F504" s="20"/>
      <c r="G504" s="20"/>
      <c r="H504" s="20"/>
      <c r="I504" s="20"/>
      <c r="K504" s="20"/>
    </row>
    <row r="505" spans="1:11" hidden="1" outlineLevel="1" x14ac:dyDescent="0.25">
      <c r="A505" s="32"/>
      <c r="B505" s="33"/>
      <c r="C505" s="46"/>
      <c r="E505" s="20"/>
      <c r="F505" s="20"/>
      <c r="G505" s="20"/>
      <c r="H505" s="20"/>
      <c r="I505" s="20"/>
      <c r="K505" s="20"/>
    </row>
    <row r="506" spans="1:11" hidden="1" outlineLevel="1" x14ac:dyDescent="0.25">
      <c r="A506" s="32"/>
      <c r="B506" s="33"/>
      <c r="C506" s="46"/>
      <c r="E506" s="20"/>
      <c r="F506" s="20"/>
      <c r="G506" s="20"/>
      <c r="H506" s="20"/>
      <c r="I506" s="20"/>
      <c r="K506" s="20"/>
    </row>
    <row r="507" spans="1:11" hidden="1" outlineLevel="1" x14ac:dyDescent="0.25">
      <c r="A507" s="32"/>
      <c r="B507" s="33"/>
      <c r="C507" s="46"/>
      <c r="E507" s="20"/>
      <c r="F507" s="20"/>
      <c r="G507" s="20"/>
      <c r="H507" s="20"/>
      <c r="I507" s="20"/>
      <c r="K507" s="20"/>
    </row>
    <row r="508" spans="1:11" hidden="1" outlineLevel="1" x14ac:dyDescent="0.25">
      <c r="A508" s="32"/>
      <c r="B508" s="33"/>
      <c r="C508" s="46"/>
      <c r="E508" s="20"/>
      <c r="F508" s="20"/>
      <c r="G508" s="20"/>
      <c r="H508" s="20"/>
      <c r="I508" s="20"/>
      <c r="K508" s="20"/>
    </row>
    <row r="509" spans="1:11" hidden="1" outlineLevel="1" x14ac:dyDescent="0.25">
      <c r="A509" s="32"/>
      <c r="B509" s="33"/>
      <c r="C509" s="46"/>
      <c r="E509" s="20"/>
      <c r="F509" s="20"/>
      <c r="G509" s="20"/>
      <c r="H509" s="20"/>
      <c r="I509" s="20"/>
      <c r="K509" s="20"/>
    </row>
    <row r="510" spans="1:11" hidden="1" outlineLevel="1" x14ac:dyDescent="0.25">
      <c r="A510" s="32"/>
      <c r="B510" s="33"/>
      <c r="C510" s="46"/>
      <c r="E510" s="20"/>
      <c r="F510" s="20"/>
      <c r="G510" s="20"/>
      <c r="H510" s="20"/>
      <c r="I510" s="20"/>
      <c r="K510" s="20"/>
    </row>
    <row r="511" spans="1:11" hidden="1" outlineLevel="1" x14ac:dyDescent="0.25">
      <c r="A511" s="32"/>
      <c r="B511" s="33"/>
      <c r="C511" s="46"/>
      <c r="E511" s="20"/>
      <c r="F511" s="20"/>
      <c r="G511" s="20"/>
      <c r="H511" s="20"/>
      <c r="I511" s="20"/>
      <c r="K511" s="20"/>
    </row>
    <row r="512" spans="1:11" hidden="1" outlineLevel="1" x14ac:dyDescent="0.25">
      <c r="A512" s="32"/>
      <c r="B512" s="33"/>
      <c r="C512" s="46"/>
      <c r="E512" s="20"/>
      <c r="F512" s="20"/>
      <c r="G512" s="20"/>
      <c r="H512" s="20"/>
      <c r="I512" s="20"/>
      <c r="K512" s="20"/>
    </row>
    <row r="513" spans="1:11" hidden="1" outlineLevel="1" x14ac:dyDescent="0.25">
      <c r="A513" s="32"/>
      <c r="B513" s="33"/>
      <c r="C513" s="46"/>
      <c r="E513" s="20"/>
      <c r="F513" s="20"/>
      <c r="G513" s="20"/>
      <c r="H513" s="20"/>
      <c r="I513" s="20"/>
      <c r="K513" s="20"/>
    </row>
    <row r="514" spans="1:11" hidden="1" outlineLevel="1" x14ac:dyDescent="0.25">
      <c r="A514" s="32"/>
      <c r="B514" s="33"/>
      <c r="C514" s="46"/>
      <c r="E514" s="20"/>
      <c r="F514" s="20"/>
      <c r="G514" s="20"/>
      <c r="H514" s="20"/>
      <c r="I514" s="20"/>
      <c r="K514" s="20"/>
    </row>
    <row r="515" spans="1:11" hidden="1" outlineLevel="1" x14ac:dyDescent="0.25">
      <c r="A515" s="32"/>
      <c r="B515" s="33"/>
      <c r="C515" s="46"/>
      <c r="E515" s="20"/>
      <c r="F515" s="20"/>
      <c r="G515" s="20"/>
      <c r="H515" s="20"/>
      <c r="I515" s="20"/>
      <c r="K515" s="20"/>
    </row>
    <row r="516" spans="1:11" hidden="1" outlineLevel="1" x14ac:dyDescent="0.25">
      <c r="A516" s="32"/>
      <c r="B516" s="33"/>
      <c r="C516" s="46"/>
      <c r="E516" s="20"/>
      <c r="F516" s="20"/>
      <c r="G516" s="20"/>
      <c r="H516" s="20"/>
      <c r="I516" s="20"/>
      <c r="K516" s="20"/>
    </row>
    <row r="517" spans="1:11" hidden="1" outlineLevel="1" x14ac:dyDescent="0.25">
      <c r="A517" s="32"/>
      <c r="B517" s="33"/>
      <c r="C517" s="46"/>
      <c r="E517" s="20"/>
      <c r="F517" s="20"/>
      <c r="G517" s="20"/>
      <c r="H517" s="20"/>
      <c r="I517" s="20"/>
      <c r="K517" s="20"/>
    </row>
    <row r="518" spans="1:11" hidden="1" outlineLevel="1" x14ac:dyDescent="0.25">
      <c r="A518" s="32"/>
      <c r="B518" s="33"/>
      <c r="C518" s="46"/>
      <c r="E518" s="20"/>
      <c r="F518" s="20"/>
      <c r="G518" s="20"/>
      <c r="H518" s="20"/>
      <c r="I518" s="20"/>
      <c r="K518" s="20"/>
    </row>
    <row r="519" spans="1:11" hidden="1" outlineLevel="1" x14ac:dyDescent="0.25">
      <c r="A519" s="32"/>
      <c r="B519" s="33"/>
      <c r="C519" s="46"/>
      <c r="E519" s="20"/>
      <c r="F519" s="20"/>
      <c r="G519" s="20"/>
      <c r="H519" s="20"/>
      <c r="I519" s="20"/>
      <c r="K519" s="20"/>
    </row>
    <row r="520" spans="1:11" hidden="1" outlineLevel="1" x14ac:dyDescent="0.25">
      <c r="A520" s="32"/>
      <c r="B520" s="33"/>
      <c r="C520" s="46"/>
      <c r="E520" s="20"/>
      <c r="F520" s="20"/>
      <c r="G520" s="20"/>
      <c r="H520" s="20"/>
      <c r="I520" s="20"/>
      <c r="K520" s="20"/>
    </row>
    <row r="521" spans="1:11" hidden="1" outlineLevel="1" x14ac:dyDescent="0.25">
      <c r="A521" s="32"/>
      <c r="B521" s="33"/>
      <c r="C521" s="46"/>
      <c r="E521" s="20"/>
      <c r="F521" s="20"/>
      <c r="G521" s="20"/>
      <c r="H521" s="20"/>
      <c r="I521" s="20"/>
      <c r="K521" s="20"/>
    </row>
    <row r="522" spans="1:11" hidden="1" outlineLevel="1" x14ac:dyDescent="0.25">
      <c r="A522" s="32"/>
      <c r="B522" s="33"/>
      <c r="C522" s="46"/>
      <c r="E522" s="20"/>
      <c r="F522" s="20"/>
      <c r="G522" s="20"/>
      <c r="H522" s="20"/>
      <c r="I522" s="20"/>
      <c r="K522" s="20"/>
    </row>
    <row r="523" spans="1:11" hidden="1" outlineLevel="1" x14ac:dyDescent="0.25">
      <c r="A523" s="32"/>
      <c r="B523" s="33"/>
      <c r="C523" s="46"/>
      <c r="E523" s="20"/>
      <c r="F523" s="20"/>
      <c r="G523" s="20"/>
      <c r="H523" s="20"/>
      <c r="I523" s="20"/>
      <c r="K523" s="20"/>
    </row>
    <row r="524" spans="1:11" hidden="1" outlineLevel="1" x14ac:dyDescent="0.25">
      <c r="A524" s="32"/>
      <c r="B524" s="33"/>
      <c r="C524" s="46"/>
      <c r="E524" s="20"/>
      <c r="F524" s="20"/>
      <c r="G524" s="20"/>
      <c r="H524" s="20"/>
      <c r="I524" s="20"/>
      <c r="K524" s="20"/>
    </row>
    <row r="525" spans="1:11" hidden="1" outlineLevel="1" x14ac:dyDescent="0.25">
      <c r="A525" s="32"/>
      <c r="B525" s="33"/>
      <c r="C525" s="46"/>
      <c r="E525" s="20"/>
      <c r="F525" s="20"/>
      <c r="G525" s="20"/>
      <c r="H525" s="20"/>
      <c r="I525" s="20"/>
      <c r="K525" s="20"/>
    </row>
    <row r="526" spans="1:11" hidden="1" outlineLevel="1" x14ac:dyDescent="0.25">
      <c r="A526" s="32"/>
      <c r="B526" s="33"/>
      <c r="C526" s="46"/>
      <c r="E526" s="20"/>
      <c r="F526" s="20"/>
      <c r="G526" s="20"/>
      <c r="H526" s="20"/>
      <c r="I526" s="20"/>
      <c r="K526" s="20"/>
    </row>
    <row r="527" spans="1:11" hidden="1" outlineLevel="1" x14ac:dyDescent="0.25">
      <c r="A527" s="32"/>
      <c r="B527" s="33"/>
      <c r="C527" s="46"/>
      <c r="E527" s="20"/>
      <c r="F527" s="20"/>
      <c r="G527" s="20"/>
      <c r="H527" s="20"/>
      <c r="I527" s="20"/>
      <c r="K527" s="20"/>
    </row>
    <row r="528" spans="1:11" hidden="1" outlineLevel="1" x14ac:dyDescent="0.25">
      <c r="A528" s="32"/>
      <c r="B528" s="33"/>
      <c r="C528" s="46"/>
      <c r="E528" s="20"/>
      <c r="F528" s="20"/>
      <c r="G528" s="20"/>
      <c r="H528" s="20"/>
      <c r="I528" s="20"/>
      <c r="K528" s="20"/>
    </row>
    <row r="529" spans="1:11" hidden="1" outlineLevel="1" x14ac:dyDescent="0.25">
      <c r="A529" s="32"/>
      <c r="B529" s="33"/>
      <c r="C529" s="46"/>
      <c r="E529" s="20"/>
      <c r="F529" s="20"/>
      <c r="G529" s="20"/>
      <c r="H529" s="20"/>
      <c r="I529" s="20"/>
      <c r="K529" s="20"/>
    </row>
    <row r="530" spans="1:11" hidden="1" outlineLevel="1" x14ac:dyDescent="0.25">
      <c r="A530" s="32"/>
      <c r="B530" s="33"/>
      <c r="C530" s="46"/>
      <c r="E530" s="20"/>
      <c r="F530" s="20"/>
      <c r="G530" s="20"/>
      <c r="H530" s="20"/>
      <c r="I530" s="20"/>
      <c r="K530" s="20"/>
    </row>
    <row r="531" spans="1:11" hidden="1" outlineLevel="1" x14ac:dyDescent="0.25">
      <c r="A531" s="32"/>
      <c r="B531" s="33"/>
      <c r="C531" s="46"/>
      <c r="E531" s="20"/>
      <c r="F531" s="20"/>
      <c r="G531" s="20"/>
      <c r="H531" s="20"/>
      <c r="I531" s="20"/>
      <c r="K531" s="20"/>
    </row>
    <row r="532" spans="1:11" hidden="1" outlineLevel="1" x14ac:dyDescent="0.25">
      <c r="A532" s="32"/>
      <c r="B532" s="33"/>
      <c r="C532" s="46"/>
      <c r="E532" s="20"/>
      <c r="F532" s="20"/>
      <c r="G532" s="20"/>
      <c r="H532" s="20"/>
      <c r="I532" s="20"/>
      <c r="K532" s="20"/>
    </row>
    <row r="533" spans="1:11" hidden="1" outlineLevel="1" x14ac:dyDescent="0.25">
      <c r="A533" s="32"/>
      <c r="B533" s="33"/>
      <c r="C533" s="46"/>
      <c r="E533" s="20"/>
      <c r="F533" s="20"/>
      <c r="G533" s="20"/>
      <c r="H533" s="20"/>
      <c r="I533" s="20"/>
      <c r="K533" s="20"/>
    </row>
    <row r="534" spans="1:11" hidden="1" outlineLevel="1" x14ac:dyDescent="0.25">
      <c r="A534" s="32"/>
      <c r="B534" s="33"/>
      <c r="C534" s="46"/>
      <c r="E534" s="20"/>
      <c r="F534" s="20"/>
      <c r="G534" s="20"/>
      <c r="H534" s="20"/>
      <c r="I534" s="20"/>
      <c r="K534" s="20"/>
    </row>
    <row r="535" spans="1:11" hidden="1" outlineLevel="1" x14ac:dyDescent="0.25">
      <c r="A535" s="32"/>
      <c r="B535" s="33"/>
      <c r="C535" s="46"/>
      <c r="E535" s="20"/>
      <c r="F535" s="20"/>
      <c r="G535" s="20"/>
      <c r="H535" s="20"/>
      <c r="I535" s="20"/>
      <c r="K535" s="20"/>
    </row>
    <row r="536" spans="1:11" hidden="1" outlineLevel="1" x14ac:dyDescent="0.25">
      <c r="A536" s="32"/>
      <c r="B536" s="33"/>
      <c r="C536" s="46"/>
      <c r="E536" s="20"/>
      <c r="F536" s="20"/>
      <c r="G536" s="20"/>
      <c r="H536" s="20"/>
      <c r="I536" s="20"/>
      <c r="K536" s="20"/>
    </row>
    <row r="537" spans="1:11" hidden="1" outlineLevel="1" x14ac:dyDescent="0.25">
      <c r="A537" s="32"/>
      <c r="B537" s="33"/>
      <c r="C537" s="46"/>
      <c r="E537" s="20"/>
      <c r="F537" s="20"/>
      <c r="G537" s="20"/>
      <c r="H537" s="20"/>
      <c r="I537" s="20"/>
      <c r="K537" s="20"/>
    </row>
    <row r="538" spans="1:11" hidden="1" outlineLevel="1" x14ac:dyDescent="0.25">
      <c r="A538" s="32"/>
      <c r="B538" s="33"/>
      <c r="C538" s="46"/>
      <c r="E538" s="20"/>
      <c r="F538" s="20"/>
      <c r="G538" s="20"/>
      <c r="H538" s="20"/>
      <c r="I538" s="20"/>
      <c r="K538" s="20"/>
    </row>
    <row r="539" spans="1:11" hidden="1" outlineLevel="1" x14ac:dyDescent="0.25">
      <c r="A539" s="32"/>
      <c r="B539" s="33"/>
      <c r="C539" s="46"/>
      <c r="E539" s="20"/>
      <c r="F539" s="20"/>
      <c r="G539" s="20"/>
      <c r="H539" s="20"/>
      <c r="I539" s="20"/>
      <c r="K539" s="20"/>
    </row>
    <row r="540" spans="1:11" hidden="1" outlineLevel="1" x14ac:dyDescent="0.25">
      <c r="A540" s="32"/>
      <c r="B540" s="33"/>
      <c r="C540" s="46"/>
      <c r="E540" s="20"/>
      <c r="F540" s="20"/>
      <c r="G540" s="20"/>
      <c r="H540" s="20"/>
      <c r="I540" s="20"/>
      <c r="K540" s="20"/>
    </row>
    <row r="541" spans="1:11" hidden="1" outlineLevel="1" x14ac:dyDescent="0.25">
      <c r="A541" s="32"/>
      <c r="B541" s="33"/>
      <c r="C541" s="46"/>
      <c r="E541" s="20"/>
      <c r="F541" s="20"/>
      <c r="G541" s="20"/>
      <c r="H541" s="20"/>
      <c r="I541" s="20"/>
      <c r="K541" s="20"/>
    </row>
    <row r="542" spans="1:11" hidden="1" outlineLevel="1" x14ac:dyDescent="0.25">
      <c r="A542" s="32"/>
      <c r="B542" s="33"/>
      <c r="C542" s="46"/>
      <c r="E542" s="20"/>
      <c r="F542" s="20"/>
      <c r="G542" s="20"/>
      <c r="H542" s="20"/>
      <c r="I542" s="20"/>
      <c r="K542" s="20"/>
    </row>
    <row r="543" spans="1:11" hidden="1" outlineLevel="1" x14ac:dyDescent="0.25">
      <c r="A543" s="32"/>
      <c r="B543" s="33"/>
      <c r="C543" s="46"/>
      <c r="E543" s="20"/>
      <c r="F543" s="20"/>
      <c r="G543" s="20"/>
      <c r="H543" s="20"/>
      <c r="I543" s="20"/>
      <c r="K543" s="20"/>
    </row>
    <row r="544" spans="1:11" hidden="1" outlineLevel="1" x14ac:dyDescent="0.25">
      <c r="A544" s="32"/>
      <c r="B544" s="33"/>
      <c r="C544" s="46"/>
      <c r="E544" s="20"/>
      <c r="F544" s="20"/>
      <c r="G544" s="20"/>
      <c r="H544" s="20"/>
      <c r="I544" s="20"/>
      <c r="K544" s="20"/>
    </row>
    <row r="545" spans="1:11" hidden="1" outlineLevel="1" x14ac:dyDescent="0.25">
      <c r="A545" s="32"/>
      <c r="B545" s="33"/>
      <c r="C545" s="46"/>
      <c r="E545" s="20"/>
      <c r="F545" s="20"/>
      <c r="G545" s="20"/>
      <c r="H545" s="20"/>
      <c r="I545" s="20"/>
      <c r="K545" s="20"/>
    </row>
    <row r="546" spans="1:11" hidden="1" outlineLevel="1" x14ac:dyDescent="0.25">
      <c r="A546" s="32"/>
      <c r="B546" s="33"/>
      <c r="C546" s="46"/>
      <c r="E546" s="20"/>
      <c r="F546" s="20"/>
      <c r="G546" s="20"/>
      <c r="H546" s="20"/>
      <c r="I546" s="20"/>
      <c r="K546" s="20"/>
    </row>
    <row r="547" spans="1:11" hidden="1" outlineLevel="1" x14ac:dyDescent="0.25">
      <c r="A547" s="32"/>
      <c r="B547" s="33"/>
      <c r="C547" s="46"/>
      <c r="E547" s="20"/>
      <c r="F547" s="20"/>
      <c r="G547" s="20"/>
      <c r="H547" s="20"/>
      <c r="I547" s="20"/>
      <c r="K547" s="20"/>
    </row>
    <row r="548" spans="1:11" hidden="1" outlineLevel="1" x14ac:dyDescent="0.25">
      <c r="A548" s="32"/>
      <c r="B548" s="33"/>
      <c r="C548" s="46"/>
      <c r="E548" s="20"/>
      <c r="F548" s="20"/>
      <c r="G548" s="20"/>
      <c r="H548" s="20"/>
      <c r="I548" s="20"/>
      <c r="K548" s="20"/>
    </row>
    <row r="549" spans="1:11" hidden="1" outlineLevel="1" x14ac:dyDescent="0.25">
      <c r="A549" s="32"/>
      <c r="B549" s="33"/>
      <c r="C549" s="46"/>
      <c r="E549" s="20"/>
      <c r="F549" s="20"/>
      <c r="G549" s="20"/>
      <c r="H549" s="20"/>
      <c r="I549" s="20"/>
      <c r="K549" s="20"/>
    </row>
    <row r="550" spans="1:11" hidden="1" outlineLevel="1" x14ac:dyDescent="0.25">
      <c r="A550" s="32"/>
      <c r="B550" s="33"/>
      <c r="C550" s="46"/>
      <c r="E550" s="20"/>
      <c r="F550" s="20"/>
      <c r="G550" s="20"/>
      <c r="H550" s="20"/>
      <c r="I550" s="20"/>
      <c r="K550" s="20"/>
    </row>
    <row r="551" spans="1:11" hidden="1" outlineLevel="1" x14ac:dyDescent="0.25">
      <c r="A551" s="32"/>
      <c r="B551" s="33"/>
      <c r="C551" s="46"/>
      <c r="E551" s="20"/>
      <c r="F551" s="20"/>
      <c r="G551" s="20"/>
      <c r="H551" s="20"/>
      <c r="I551" s="20"/>
      <c r="K551" s="20"/>
    </row>
    <row r="552" spans="1:11" hidden="1" outlineLevel="1" x14ac:dyDescent="0.25">
      <c r="A552" s="32"/>
      <c r="B552" s="33"/>
      <c r="C552" s="46"/>
      <c r="E552" s="20"/>
      <c r="F552" s="20"/>
      <c r="G552" s="20"/>
      <c r="H552" s="20"/>
      <c r="I552" s="20"/>
      <c r="K552" s="20"/>
    </row>
    <row r="553" spans="1:11" hidden="1" outlineLevel="1" x14ac:dyDescent="0.25">
      <c r="A553" s="32"/>
      <c r="B553" s="33"/>
      <c r="C553" s="46"/>
      <c r="E553" s="20"/>
      <c r="F553" s="20"/>
      <c r="G553" s="20"/>
      <c r="H553" s="20"/>
      <c r="I553" s="20"/>
      <c r="K553" s="20"/>
    </row>
    <row r="554" spans="1:11" hidden="1" outlineLevel="1" x14ac:dyDescent="0.25">
      <c r="A554" s="32"/>
      <c r="B554" s="33"/>
      <c r="C554" s="46"/>
      <c r="E554" s="20"/>
      <c r="F554" s="20"/>
      <c r="G554" s="20"/>
      <c r="H554" s="20"/>
      <c r="I554" s="20"/>
      <c r="K554" s="20"/>
    </row>
    <row r="555" spans="1:11" hidden="1" outlineLevel="1" x14ac:dyDescent="0.25">
      <c r="A555" s="32"/>
      <c r="B555" s="33"/>
      <c r="C555" s="46"/>
      <c r="E555" s="20"/>
      <c r="F555" s="20"/>
      <c r="G555" s="20"/>
      <c r="H555" s="20"/>
      <c r="I555" s="20"/>
      <c r="K555" s="20"/>
    </row>
    <row r="556" spans="1:11" hidden="1" outlineLevel="1" x14ac:dyDescent="0.25">
      <c r="A556" s="32"/>
      <c r="B556" s="33"/>
      <c r="C556" s="46"/>
      <c r="E556" s="20"/>
      <c r="F556" s="20"/>
      <c r="G556" s="20"/>
      <c r="H556" s="20"/>
      <c r="I556" s="20"/>
      <c r="K556" s="20"/>
    </row>
    <row r="557" spans="1:11" hidden="1" outlineLevel="1" x14ac:dyDescent="0.25">
      <c r="A557" s="32"/>
      <c r="B557" s="33"/>
      <c r="C557" s="46"/>
      <c r="E557" s="20"/>
      <c r="F557" s="20"/>
      <c r="G557" s="20"/>
      <c r="H557" s="20"/>
      <c r="I557" s="20"/>
      <c r="K557" s="20"/>
    </row>
    <row r="558" spans="1:11" hidden="1" outlineLevel="1" x14ac:dyDescent="0.25">
      <c r="A558" s="32"/>
      <c r="B558" s="33"/>
      <c r="C558" s="46"/>
      <c r="E558" s="20"/>
      <c r="F558" s="20"/>
      <c r="G558" s="20"/>
      <c r="H558" s="20"/>
      <c r="I558" s="20"/>
      <c r="K558" s="20"/>
    </row>
    <row r="559" spans="1:11" hidden="1" outlineLevel="1" x14ac:dyDescent="0.25">
      <c r="A559" s="32"/>
      <c r="B559" s="33"/>
      <c r="C559" s="46"/>
      <c r="E559" s="20"/>
      <c r="F559" s="20"/>
      <c r="G559" s="20"/>
      <c r="H559" s="20"/>
      <c r="I559" s="20"/>
      <c r="K559" s="20"/>
    </row>
    <row r="560" spans="1:11" hidden="1" outlineLevel="1" x14ac:dyDescent="0.25">
      <c r="A560" s="32"/>
      <c r="B560" s="33"/>
      <c r="C560" s="46"/>
      <c r="E560" s="20"/>
      <c r="F560" s="20"/>
      <c r="G560" s="20"/>
      <c r="H560" s="20"/>
      <c r="I560" s="20"/>
      <c r="K560" s="20"/>
    </row>
    <row r="561" spans="1:11" hidden="1" outlineLevel="1" x14ac:dyDescent="0.25">
      <c r="A561" s="32"/>
      <c r="B561" s="33"/>
      <c r="C561" s="46"/>
      <c r="E561" s="20"/>
      <c r="F561" s="20"/>
      <c r="G561" s="20"/>
      <c r="H561" s="20"/>
      <c r="I561" s="20"/>
      <c r="K561" s="20"/>
    </row>
    <row r="562" spans="1:11" hidden="1" outlineLevel="1" x14ac:dyDescent="0.25">
      <c r="A562" s="32"/>
      <c r="B562" s="33"/>
      <c r="C562" s="46"/>
      <c r="E562" s="20"/>
      <c r="F562" s="20"/>
      <c r="G562" s="20"/>
      <c r="H562" s="20"/>
      <c r="I562" s="20"/>
      <c r="K562" s="20"/>
    </row>
    <row r="563" spans="1:11" hidden="1" outlineLevel="1" x14ac:dyDescent="0.25">
      <c r="A563" s="32"/>
      <c r="B563" s="33"/>
      <c r="C563" s="46"/>
      <c r="E563" s="20"/>
      <c r="F563" s="20"/>
      <c r="G563" s="20"/>
      <c r="H563" s="20"/>
      <c r="I563" s="20"/>
      <c r="K563" s="20"/>
    </row>
    <row r="564" spans="1:11" hidden="1" outlineLevel="1" x14ac:dyDescent="0.25">
      <c r="A564" s="32"/>
      <c r="B564" s="33"/>
      <c r="C564" s="46"/>
      <c r="E564" s="20"/>
      <c r="F564" s="20"/>
      <c r="G564" s="20"/>
      <c r="H564" s="20"/>
      <c r="I564" s="20"/>
      <c r="K564" s="20"/>
    </row>
    <row r="565" spans="1:11" hidden="1" outlineLevel="1" x14ac:dyDescent="0.25">
      <c r="A565" s="32"/>
      <c r="B565" s="33"/>
      <c r="C565" s="46"/>
      <c r="E565" s="20"/>
      <c r="F565" s="20"/>
      <c r="G565" s="20"/>
      <c r="H565" s="20"/>
      <c r="I565" s="20"/>
      <c r="K565" s="20"/>
    </row>
    <row r="566" spans="1:11" hidden="1" outlineLevel="1" x14ac:dyDescent="0.25">
      <c r="A566" s="32"/>
      <c r="B566" s="33"/>
      <c r="C566" s="46"/>
      <c r="E566" s="20"/>
      <c r="F566" s="20"/>
      <c r="G566" s="20"/>
      <c r="H566" s="20"/>
      <c r="I566" s="20"/>
      <c r="K566" s="20"/>
    </row>
    <row r="567" spans="1:11" hidden="1" outlineLevel="1" x14ac:dyDescent="0.25">
      <c r="A567" s="32"/>
      <c r="B567" s="33"/>
      <c r="C567" s="46"/>
      <c r="E567" s="20"/>
      <c r="F567" s="20"/>
      <c r="G567" s="20"/>
      <c r="H567" s="20"/>
      <c r="I567" s="20"/>
      <c r="K567" s="20"/>
    </row>
    <row r="568" spans="1:11" hidden="1" outlineLevel="1" x14ac:dyDescent="0.25">
      <c r="A568" s="32"/>
      <c r="B568" s="33"/>
      <c r="C568" s="46"/>
      <c r="E568" s="20"/>
      <c r="F568" s="20"/>
      <c r="G568" s="20"/>
      <c r="H568" s="20"/>
      <c r="I568" s="20"/>
      <c r="K568" s="20"/>
    </row>
    <row r="569" spans="1:11" hidden="1" outlineLevel="1" x14ac:dyDescent="0.25">
      <c r="A569" s="32"/>
      <c r="B569" s="33"/>
      <c r="C569" s="46"/>
      <c r="E569" s="20"/>
      <c r="F569" s="20"/>
      <c r="G569" s="20"/>
      <c r="H569" s="20"/>
      <c r="I569" s="20"/>
      <c r="K569" s="20"/>
    </row>
    <row r="570" spans="1:11" hidden="1" outlineLevel="1" x14ac:dyDescent="0.25">
      <c r="A570" s="32"/>
      <c r="B570" s="33"/>
      <c r="C570" s="46"/>
      <c r="E570" s="20"/>
      <c r="F570" s="20"/>
      <c r="G570" s="20"/>
      <c r="H570" s="20"/>
      <c r="I570" s="20"/>
      <c r="K570" s="20"/>
    </row>
    <row r="571" spans="1:11" hidden="1" outlineLevel="1" x14ac:dyDescent="0.25">
      <c r="A571" s="32"/>
      <c r="B571" s="33"/>
      <c r="C571" s="46"/>
      <c r="E571" s="20"/>
      <c r="F571" s="20"/>
      <c r="G571" s="20"/>
      <c r="H571" s="20"/>
      <c r="I571" s="20"/>
      <c r="K571" s="20"/>
    </row>
    <row r="572" spans="1:11" hidden="1" outlineLevel="1" x14ac:dyDescent="0.25">
      <c r="A572" s="32"/>
      <c r="B572" s="33"/>
      <c r="C572" s="46"/>
      <c r="E572" s="20"/>
      <c r="F572" s="20"/>
      <c r="G572" s="20"/>
      <c r="H572" s="20"/>
      <c r="I572" s="20"/>
      <c r="K572" s="20"/>
    </row>
    <row r="573" spans="1:11" hidden="1" outlineLevel="1" x14ac:dyDescent="0.25">
      <c r="A573" s="32"/>
      <c r="B573" s="33"/>
      <c r="C573" s="46"/>
      <c r="E573" s="20"/>
      <c r="F573" s="20"/>
      <c r="G573" s="20"/>
      <c r="H573" s="20"/>
      <c r="I573" s="20"/>
      <c r="K573" s="20"/>
    </row>
    <row r="574" spans="1:11" hidden="1" outlineLevel="1" x14ac:dyDescent="0.25">
      <c r="A574" s="32"/>
      <c r="B574" s="33"/>
      <c r="C574" s="46"/>
      <c r="E574" s="20"/>
      <c r="F574" s="20"/>
      <c r="G574" s="20"/>
      <c r="H574" s="20"/>
      <c r="I574" s="20"/>
      <c r="K574" s="20"/>
    </row>
    <row r="575" spans="1:11" hidden="1" outlineLevel="1" x14ac:dyDescent="0.25">
      <c r="A575" s="32"/>
      <c r="B575" s="33"/>
      <c r="C575" s="46"/>
      <c r="E575" s="20"/>
      <c r="F575" s="20"/>
      <c r="G575" s="20"/>
      <c r="H575" s="20"/>
      <c r="I575" s="20"/>
      <c r="K575" s="20"/>
    </row>
    <row r="576" spans="1:11" hidden="1" outlineLevel="1" x14ac:dyDescent="0.25">
      <c r="A576" s="32"/>
      <c r="B576" s="33"/>
      <c r="C576" s="46"/>
      <c r="E576" s="20"/>
      <c r="F576" s="20"/>
      <c r="G576" s="20"/>
      <c r="H576" s="20"/>
      <c r="I576" s="20"/>
      <c r="K576" s="20"/>
    </row>
    <row r="577" spans="1:11" hidden="1" outlineLevel="1" x14ac:dyDescent="0.25">
      <c r="A577" s="32"/>
      <c r="B577" s="33"/>
      <c r="C577" s="46"/>
      <c r="E577" s="20"/>
      <c r="F577" s="20"/>
      <c r="G577" s="20"/>
      <c r="H577" s="20"/>
      <c r="I577" s="20"/>
      <c r="K577" s="20"/>
    </row>
    <row r="578" spans="1:11" hidden="1" outlineLevel="1" x14ac:dyDescent="0.25">
      <c r="A578" s="32"/>
      <c r="B578" s="33"/>
      <c r="C578" s="46"/>
      <c r="E578" s="20"/>
      <c r="F578" s="20"/>
      <c r="G578" s="20"/>
      <c r="H578" s="20"/>
      <c r="I578" s="20"/>
      <c r="K578" s="20"/>
    </row>
    <row r="579" spans="1:11" hidden="1" outlineLevel="1" x14ac:dyDescent="0.25">
      <c r="A579" s="32"/>
      <c r="B579" s="33"/>
      <c r="C579" s="46"/>
      <c r="E579" s="20"/>
      <c r="F579" s="20"/>
      <c r="G579" s="20"/>
      <c r="H579" s="20"/>
      <c r="I579" s="20"/>
      <c r="K579" s="20"/>
    </row>
    <row r="580" spans="1:11" hidden="1" outlineLevel="1" x14ac:dyDescent="0.25">
      <c r="A580" s="32"/>
      <c r="B580" s="33"/>
      <c r="C580" s="46"/>
      <c r="E580" s="20"/>
      <c r="F580" s="20"/>
      <c r="G580" s="20"/>
      <c r="H580" s="20"/>
      <c r="I580" s="20"/>
      <c r="K580" s="20"/>
    </row>
    <row r="581" spans="1:11" hidden="1" outlineLevel="1" x14ac:dyDescent="0.25">
      <c r="A581" s="32"/>
      <c r="B581" s="33"/>
      <c r="C581" s="46"/>
      <c r="E581" s="20"/>
      <c r="F581" s="20"/>
      <c r="G581" s="20"/>
      <c r="H581" s="20"/>
      <c r="I581" s="20"/>
      <c r="K581" s="20"/>
    </row>
    <row r="582" spans="1:11" hidden="1" outlineLevel="1" x14ac:dyDescent="0.25">
      <c r="A582" s="32"/>
      <c r="B582" s="33"/>
      <c r="C582" s="46"/>
      <c r="E582" s="20"/>
      <c r="F582" s="20"/>
      <c r="G582" s="20"/>
      <c r="H582" s="20"/>
      <c r="I582" s="20"/>
      <c r="K582" s="20"/>
    </row>
    <row r="583" spans="1:11" hidden="1" outlineLevel="1" x14ac:dyDescent="0.25">
      <c r="A583" s="32"/>
      <c r="B583" s="33"/>
      <c r="C583" s="46"/>
      <c r="E583" s="20"/>
      <c r="F583" s="20"/>
      <c r="G583" s="20"/>
      <c r="H583" s="20"/>
      <c r="I583" s="20"/>
      <c r="K583" s="20"/>
    </row>
    <row r="584" spans="1:11" hidden="1" outlineLevel="1" x14ac:dyDescent="0.25">
      <c r="A584" s="32"/>
      <c r="B584" s="33"/>
      <c r="C584" s="46"/>
      <c r="E584" s="20"/>
      <c r="F584" s="20"/>
      <c r="G584" s="20"/>
      <c r="H584" s="20"/>
      <c r="I584" s="20"/>
      <c r="K584" s="20"/>
    </row>
    <row r="585" spans="1:11" hidden="1" outlineLevel="1" x14ac:dyDescent="0.25">
      <c r="A585" s="32"/>
      <c r="B585" s="33"/>
      <c r="C585" s="46"/>
      <c r="E585" s="20"/>
      <c r="F585" s="20"/>
      <c r="G585" s="20"/>
      <c r="H585" s="20"/>
      <c r="I585" s="20"/>
      <c r="K585" s="20"/>
    </row>
    <row r="586" spans="1:11" hidden="1" outlineLevel="1" x14ac:dyDescent="0.25">
      <c r="A586" s="32"/>
      <c r="B586" s="33"/>
      <c r="C586" s="46"/>
      <c r="E586" s="20"/>
      <c r="F586" s="20"/>
      <c r="G586" s="20"/>
      <c r="H586" s="20"/>
      <c r="I586" s="20"/>
      <c r="K586" s="20"/>
    </row>
    <row r="587" spans="1:11" hidden="1" outlineLevel="1" x14ac:dyDescent="0.25">
      <c r="A587" s="32"/>
      <c r="B587" s="33"/>
      <c r="C587" s="46"/>
      <c r="E587" s="20"/>
      <c r="F587" s="20"/>
      <c r="G587" s="20"/>
      <c r="H587" s="20"/>
      <c r="I587" s="20"/>
      <c r="K587" s="20"/>
    </row>
    <row r="588" spans="1:11" hidden="1" outlineLevel="1" x14ac:dyDescent="0.25">
      <c r="A588" s="32"/>
      <c r="B588" s="33"/>
      <c r="C588" s="46"/>
      <c r="E588" s="20"/>
      <c r="F588" s="20"/>
      <c r="G588" s="20"/>
      <c r="H588" s="20"/>
      <c r="I588" s="20"/>
      <c r="K588" s="20"/>
    </row>
    <row r="589" spans="1:11" hidden="1" outlineLevel="1" x14ac:dyDescent="0.25">
      <c r="A589" s="32"/>
      <c r="B589" s="33"/>
      <c r="C589" s="46"/>
      <c r="E589" s="20"/>
      <c r="F589" s="20"/>
      <c r="G589" s="20"/>
      <c r="H589" s="20"/>
      <c r="I589" s="20"/>
      <c r="K589" s="20"/>
    </row>
    <row r="590" spans="1:11" hidden="1" outlineLevel="1" x14ac:dyDescent="0.25">
      <c r="A590" s="32"/>
      <c r="B590" s="33"/>
      <c r="C590" s="46"/>
      <c r="E590" s="20"/>
      <c r="F590" s="20"/>
      <c r="G590" s="20"/>
      <c r="H590" s="20"/>
      <c r="I590" s="20"/>
      <c r="K590" s="20"/>
    </row>
    <row r="591" spans="1:11" hidden="1" outlineLevel="1" x14ac:dyDescent="0.25">
      <c r="A591" s="32"/>
      <c r="B591" s="33"/>
      <c r="C591" s="46"/>
      <c r="E591" s="20"/>
      <c r="F591" s="20"/>
      <c r="G591" s="20"/>
      <c r="H591" s="20"/>
      <c r="I591" s="20"/>
      <c r="K591" s="20"/>
    </row>
    <row r="592" spans="1:11" hidden="1" outlineLevel="1" x14ac:dyDescent="0.25">
      <c r="A592" s="32"/>
      <c r="B592" s="33"/>
      <c r="C592" s="46"/>
      <c r="E592" s="20"/>
      <c r="F592" s="20"/>
      <c r="G592" s="20"/>
      <c r="H592" s="20"/>
      <c r="I592" s="20"/>
      <c r="K592" s="20"/>
    </row>
    <row r="593" spans="1:11" hidden="1" outlineLevel="1" x14ac:dyDescent="0.25">
      <c r="A593" s="32"/>
      <c r="B593" s="33"/>
      <c r="C593" s="46"/>
      <c r="E593" s="20"/>
      <c r="F593" s="20"/>
      <c r="G593" s="20"/>
      <c r="H593" s="20"/>
      <c r="I593" s="20"/>
      <c r="K593" s="20"/>
    </row>
    <row r="594" spans="1:11" hidden="1" outlineLevel="1" x14ac:dyDescent="0.25">
      <c r="A594" s="32"/>
      <c r="B594" s="33"/>
      <c r="C594" s="46"/>
      <c r="E594" s="20"/>
      <c r="F594" s="20"/>
      <c r="G594" s="20"/>
      <c r="H594" s="20"/>
      <c r="I594" s="20"/>
      <c r="K594" s="20"/>
    </row>
    <row r="595" spans="1:11" hidden="1" outlineLevel="1" x14ac:dyDescent="0.25">
      <c r="A595" s="32"/>
      <c r="B595" s="33"/>
      <c r="C595" s="46"/>
      <c r="E595" s="20"/>
      <c r="F595" s="20"/>
      <c r="G595" s="20"/>
      <c r="H595" s="20"/>
      <c r="I595" s="20"/>
      <c r="K595" s="20"/>
    </row>
    <row r="596" spans="1:11" hidden="1" outlineLevel="1" x14ac:dyDescent="0.25">
      <c r="A596" s="32"/>
      <c r="B596" s="33"/>
      <c r="C596" s="46"/>
      <c r="E596" s="20"/>
      <c r="F596" s="20"/>
      <c r="G596" s="20"/>
      <c r="H596" s="20"/>
      <c r="I596" s="20"/>
      <c r="K596" s="20"/>
    </row>
    <row r="597" spans="1:11" hidden="1" outlineLevel="1" x14ac:dyDescent="0.25">
      <c r="A597" s="32"/>
      <c r="B597" s="33"/>
      <c r="C597" s="46"/>
      <c r="E597" s="20"/>
      <c r="F597" s="20"/>
      <c r="G597" s="20"/>
      <c r="H597" s="20"/>
      <c r="I597" s="20"/>
      <c r="K597" s="20"/>
    </row>
    <row r="598" spans="1:11" hidden="1" outlineLevel="1" x14ac:dyDescent="0.25">
      <c r="A598" s="32"/>
      <c r="B598" s="33"/>
      <c r="C598" s="46"/>
      <c r="E598" s="20"/>
      <c r="F598" s="20"/>
      <c r="G598" s="20"/>
      <c r="H598" s="20"/>
      <c r="I598" s="20"/>
      <c r="K598" s="20"/>
    </row>
    <row r="599" spans="1:11" hidden="1" outlineLevel="1" x14ac:dyDescent="0.25">
      <c r="A599" s="32"/>
      <c r="B599" s="33"/>
      <c r="C599" s="46"/>
      <c r="E599" s="20"/>
      <c r="F599" s="20"/>
      <c r="G599" s="20"/>
      <c r="H599" s="20"/>
      <c r="I599" s="20"/>
      <c r="K599" s="20"/>
    </row>
    <row r="600" spans="1:11" hidden="1" outlineLevel="1" x14ac:dyDescent="0.25">
      <c r="A600" s="32"/>
      <c r="B600" s="33"/>
      <c r="C600" s="46"/>
      <c r="E600" s="20"/>
      <c r="F600" s="20"/>
      <c r="G600" s="20"/>
      <c r="H600" s="20"/>
      <c r="I600" s="20"/>
      <c r="K600" s="20"/>
    </row>
    <row r="601" spans="1:11" hidden="1" outlineLevel="1" x14ac:dyDescent="0.25">
      <c r="A601" s="32"/>
      <c r="B601" s="33"/>
      <c r="C601" s="46"/>
      <c r="E601" s="20"/>
      <c r="F601" s="20"/>
      <c r="G601" s="20"/>
      <c r="H601" s="20"/>
      <c r="I601" s="20"/>
      <c r="K601" s="20"/>
    </row>
    <row r="602" spans="1:11" hidden="1" outlineLevel="1" x14ac:dyDescent="0.25">
      <c r="A602" s="32"/>
      <c r="B602" s="33"/>
      <c r="C602" s="46"/>
      <c r="E602" s="20"/>
      <c r="F602" s="20"/>
      <c r="G602" s="20"/>
      <c r="H602" s="20"/>
      <c r="I602" s="20"/>
      <c r="K602" s="20"/>
    </row>
    <row r="603" spans="1:11" hidden="1" outlineLevel="1" x14ac:dyDescent="0.25">
      <c r="A603" s="32"/>
      <c r="B603" s="33"/>
      <c r="C603" s="46"/>
      <c r="E603" s="20"/>
      <c r="F603" s="20"/>
      <c r="G603" s="20"/>
      <c r="H603" s="20"/>
      <c r="I603" s="20"/>
      <c r="K603" s="20"/>
    </row>
    <row r="604" spans="1:11" hidden="1" outlineLevel="1" x14ac:dyDescent="0.25">
      <c r="A604" s="32"/>
      <c r="B604" s="33"/>
      <c r="C604" s="46"/>
      <c r="E604" s="20"/>
      <c r="F604" s="20"/>
      <c r="G604" s="20"/>
      <c r="H604" s="20"/>
      <c r="I604" s="20"/>
      <c r="K604" s="20"/>
    </row>
    <row r="605" spans="1:11" hidden="1" outlineLevel="1" x14ac:dyDescent="0.25">
      <c r="A605" s="32"/>
      <c r="B605" s="33"/>
      <c r="C605" s="46"/>
      <c r="E605" s="20"/>
      <c r="F605" s="20"/>
      <c r="G605" s="20"/>
      <c r="H605" s="20"/>
      <c r="I605" s="20"/>
      <c r="K605" s="20"/>
    </row>
    <row r="606" spans="1:11" hidden="1" outlineLevel="1" x14ac:dyDescent="0.25">
      <c r="A606" s="32"/>
      <c r="B606" s="33"/>
      <c r="C606" s="46"/>
      <c r="E606" s="20"/>
      <c r="F606" s="20"/>
      <c r="G606" s="20"/>
      <c r="H606" s="20"/>
      <c r="I606" s="20"/>
      <c r="K606" s="20"/>
    </row>
    <row r="607" spans="1:11" hidden="1" outlineLevel="1" x14ac:dyDescent="0.25">
      <c r="A607" s="32"/>
      <c r="B607" s="33"/>
      <c r="C607" s="46"/>
      <c r="E607" s="20"/>
      <c r="F607" s="20"/>
      <c r="G607" s="20"/>
      <c r="H607" s="20"/>
      <c r="I607" s="20"/>
      <c r="K607" s="20"/>
    </row>
    <row r="608" spans="1:11" hidden="1" outlineLevel="1" x14ac:dyDescent="0.25">
      <c r="A608" s="32"/>
      <c r="B608" s="33"/>
      <c r="C608" s="46"/>
      <c r="E608" s="20"/>
      <c r="F608" s="20"/>
      <c r="G608" s="20"/>
      <c r="H608" s="20"/>
      <c r="I608" s="20"/>
      <c r="K608" s="20"/>
    </row>
    <row r="609" spans="1:11" hidden="1" outlineLevel="1" x14ac:dyDescent="0.25">
      <c r="A609" s="32"/>
      <c r="B609" s="33"/>
      <c r="C609" s="46"/>
      <c r="E609" s="20"/>
      <c r="F609" s="20"/>
      <c r="G609" s="20"/>
      <c r="H609" s="20"/>
      <c r="I609" s="20"/>
      <c r="K609" s="20"/>
    </row>
    <row r="610" spans="1:11" hidden="1" outlineLevel="1" x14ac:dyDescent="0.25">
      <c r="A610" s="32"/>
      <c r="B610" s="33"/>
      <c r="C610" s="46"/>
      <c r="E610" s="20"/>
      <c r="F610" s="20"/>
      <c r="G610" s="20"/>
      <c r="H610" s="20"/>
      <c r="I610" s="20"/>
      <c r="K610" s="20"/>
    </row>
    <row r="611" spans="1:11" hidden="1" outlineLevel="1" x14ac:dyDescent="0.25">
      <c r="A611" s="32"/>
      <c r="B611" s="33"/>
      <c r="C611" s="46"/>
      <c r="E611" s="20"/>
      <c r="F611" s="20"/>
      <c r="G611" s="20"/>
      <c r="H611" s="20"/>
      <c r="I611" s="20"/>
      <c r="K611" s="20"/>
    </row>
    <row r="612" spans="1:11" hidden="1" outlineLevel="1" x14ac:dyDescent="0.25">
      <c r="A612" s="32"/>
      <c r="B612" s="33"/>
      <c r="C612" s="46"/>
      <c r="E612" s="20"/>
      <c r="F612" s="20"/>
      <c r="G612" s="20"/>
      <c r="H612" s="20"/>
      <c r="I612" s="20"/>
      <c r="K612" s="20"/>
    </row>
    <row r="613" spans="1:11" hidden="1" outlineLevel="1" x14ac:dyDescent="0.25">
      <c r="A613" s="32"/>
      <c r="B613" s="33"/>
      <c r="C613" s="46"/>
      <c r="E613" s="20"/>
      <c r="F613" s="20"/>
      <c r="G613" s="20"/>
      <c r="H613" s="20"/>
      <c r="I613" s="20"/>
      <c r="K613" s="20"/>
    </row>
    <row r="614" spans="1:11" hidden="1" outlineLevel="1" x14ac:dyDescent="0.25">
      <c r="A614" s="32"/>
      <c r="B614" s="33"/>
      <c r="C614" s="46"/>
      <c r="E614" s="20"/>
      <c r="F614" s="20"/>
      <c r="G614" s="20"/>
      <c r="H614" s="20"/>
      <c r="I614" s="20"/>
      <c r="K614" s="20"/>
    </row>
    <row r="615" spans="1:11" hidden="1" outlineLevel="1" x14ac:dyDescent="0.25">
      <c r="A615" s="32"/>
      <c r="B615" s="33"/>
      <c r="C615" s="46"/>
      <c r="E615" s="20"/>
      <c r="F615" s="20"/>
      <c r="G615" s="20"/>
      <c r="H615" s="20"/>
      <c r="I615" s="20"/>
      <c r="K615" s="20"/>
    </row>
    <row r="616" spans="1:11" hidden="1" outlineLevel="1" x14ac:dyDescent="0.25">
      <c r="A616" s="32"/>
      <c r="B616" s="33"/>
      <c r="C616" s="46"/>
      <c r="E616" s="20"/>
      <c r="F616" s="20"/>
      <c r="G616" s="20"/>
      <c r="H616" s="20"/>
      <c r="I616" s="20"/>
      <c r="K616" s="20"/>
    </row>
    <row r="617" spans="1:11" hidden="1" outlineLevel="1" x14ac:dyDescent="0.25">
      <c r="A617" s="32"/>
      <c r="B617" s="33"/>
      <c r="C617" s="46"/>
      <c r="E617" s="20"/>
      <c r="F617" s="20"/>
      <c r="G617" s="20"/>
      <c r="H617" s="20"/>
      <c r="I617" s="20"/>
      <c r="K617" s="20"/>
    </row>
    <row r="618" spans="1:11" hidden="1" outlineLevel="1" x14ac:dyDescent="0.25">
      <c r="A618" s="32"/>
      <c r="B618" s="33"/>
      <c r="C618" s="46"/>
      <c r="E618" s="20"/>
      <c r="F618" s="20"/>
      <c r="G618" s="20"/>
      <c r="H618" s="20"/>
      <c r="I618" s="20"/>
      <c r="K618" s="20"/>
    </row>
    <row r="619" spans="1:11" hidden="1" outlineLevel="1" x14ac:dyDescent="0.25">
      <c r="A619" s="32"/>
      <c r="B619" s="33"/>
      <c r="C619" s="46"/>
      <c r="E619" s="20"/>
      <c r="F619" s="20"/>
      <c r="G619" s="20"/>
      <c r="H619" s="20"/>
      <c r="I619" s="20"/>
      <c r="K619" s="20"/>
    </row>
    <row r="620" spans="1:11" hidden="1" outlineLevel="1" x14ac:dyDescent="0.25">
      <c r="A620" s="32"/>
      <c r="B620" s="33"/>
      <c r="C620" s="46"/>
      <c r="E620" s="20"/>
      <c r="F620" s="20"/>
      <c r="G620" s="20"/>
      <c r="H620" s="20"/>
      <c r="I620" s="20"/>
      <c r="K620" s="20"/>
    </row>
    <row r="621" spans="1:11" hidden="1" outlineLevel="1" x14ac:dyDescent="0.25">
      <c r="A621" s="32"/>
      <c r="B621" s="33"/>
      <c r="C621" s="46"/>
      <c r="E621" s="20"/>
      <c r="F621" s="20"/>
      <c r="G621" s="20"/>
      <c r="H621" s="20"/>
      <c r="I621" s="20"/>
      <c r="K621" s="20"/>
    </row>
    <row r="622" spans="1:11" hidden="1" outlineLevel="1" x14ac:dyDescent="0.25">
      <c r="A622" s="32"/>
      <c r="B622" s="33"/>
      <c r="C622" s="46"/>
      <c r="E622" s="20"/>
      <c r="F622" s="20"/>
      <c r="G622" s="20"/>
      <c r="H622" s="20"/>
      <c r="I622" s="20"/>
      <c r="K622" s="20"/>
    </row>
    <row r="623" spans="1:11" hidden="1" outlineLevel="1" x14ac:dyDescent="0.25">
      <c r="A623" s="32"/>
      <c r="B623" s="33"/>
      <c r="C623" s="46"/>
      <c r="E623" s="20"/>
      <c r="F623" s="20"/>
      <c r="G623" s="20"/>
      <c r="H623" s="20"/>
      <c r="I623" s="20"/>
      <c r="K623" s="20"/>
    </row>
    <row r="624" spans="1:11" hidden="1" outlineLevel="1" x14ac:dyDescent="0.25">
      <c r="A624" s="32"/>
      <c r="B624" s="33"/>
      <c r="C624" s="46"/>
      <c r="E624" s="20"/>
      <c r="F624" s="20"/>
      <c r="G624" s="20"/>
      <c r="H624" s="20"/>
      <c r="I624" s="20"/>
      <c r="K624" s="20"/>
    </row>
    <row r="625" spans="1:11" hidden="1" outlineLevel="1" x14ac:dyDescent="0.25">
      <c r="A625" s="32"/>
      <c r="B625" s="33"/>
      <c r="C625" s="46"/>
      <c r="E625" s="20"/>
      <c r="F625" s="20"/>
      <c r="G625" s="20"/>
      <c r="H625" s="20"/>
      <c r="I625" s="20"/>
      <c r="K625" s="20"/>
    </row>
    <row r="626" spans="1:11" hidden="1" outlineLevel="1" x14ac:dyDescent="0.25">
      <c r="A626" s="32"/>
      <c r="B626" s="33"/>
      <c r="C626" s="46"/>
      <c r="E626" s="20"/>
      <c r="F626" s="20"/>
      <c r="G626" s="20"/>
      <c r="H626" s="20"/>
      <c r="I626" s="20"/>
      <c r="K626" s="20"/>
    </row>
    <row r="627" spans="1:11" hidden="1" outlineLevel="1" x14ac:dyDescent="0.25">
      <c r="A627" s="69">
        <v>45974</v>
      </c>
      <c r="B627" s="291" t="s">
        <v>270</v>
      </c>
      <c r="C627" s="46">
        <v>56114.6</v>
      </c>
      <c r="E627" s="20"/>
      <c r="F627" s="20"/>
      <c r="G627" s="20"/>
      <c r="H627" s="20">
        <v>56114.6</v>
      </c>
      <c r="I627" s="20"/>
      <c r="K627" s="20"/>
    </row>
    <row r="628" spans="1:11" hidden="1" outlineLevel="1" x14ac:dyDescent="0.25">
      <c r="A628" s="69">
        <v>45974</v>
      </c>
      <c r="B628" s="292" t="s">
        <v>367</v>
      </c>
      <c r="C628" s="294">
        <v>500</v>
      </c>
      <c r="E628" s="294"/>
      <c r="F628" s="35"/>
      <c r="G628" s="294"/>
      <c r="H628" s="294">
        <v>500</v>
      </c>
      <c r="I628" s="67"/>
      <c r="K628" s="35"/>
    </row>
    <row r="629" spans="1:11" outlineLevel="1" x14ac:dyDescent="0.25">
      <c r="A629" s="69">
        <v>45975</v>
      </c>
      <c r="B629" s="292" t="s">
        <v>378</v>
      </c>
      <c r="C629" s="294">
        <v>700</v>
      </c>
      <c r="E629" s="294"/>
      <c r="F629" s="35"/>
      <c r="G629" s="293"/>
      <c r="H629" s="35"/>
      <c r="I629" s="294">
        <v>700</v>
      </c>
      <c r="K629" s="35"/>
    </row>
    <row r="630" spans="1:11" outlineLevel="1" x14ac:dyDescent="0.25">
      <c r="A630" s="69">
        <v>45975</v>
      </c>
      <c r="B630" s="292" t="s">
        <v>379</v>
      </c>
      <c r="C630" s="294">
        <v>900</v>
      </c>
      <c r="E630" s="294"/>
      <c r="F630" s="35"/>
      <c r="G630" s="293"/>
      <c r="H630" s="35"/>
      <c r="I630" s="294">
        <v>900</v>
      </c>
      <c r="K630" s="35"/>
    </row>
    <row r="631" spans="1:11" outlineLevel="1" x14ac:dyDescent="0.25">
      <c r="A631" s="69">
        <v>45975</v>
      </c>
      <c r="B631" s="292" t="s">
        <v>391</v>
      </c>
      <c r="C631" s="294">
        <v>228</v>
      </c>
      <c r="E631" s="294"/>
      <c r="F631" s="35"/>
      <c r="G631" s="293"/>
      <c r="H631" s="35"/>
      <c r="I631" s="294">
        <v>228</v>
      </c>
      <c r="K631" s="35"/>
    </row>
    <row r="632" spans="1:11" outlineLevel="1" x14ac:dyDescent="0.25">
      <c r="A632" s="69">
        <v>45975</v>
      </c>
      <c r="B632" s="292" t="s">
        <v>362</v>
      </c>
      <c r="C632" s="293">
        <v>13316.67</v>
      </c>
      <c r="E632" s="68"/>
      <c r="F632" s="293"/>
      <c r="G632" s="35"/>
      <c r="H632" s="293"/>
      <c r="I632" s="293">
        <v>13316.67</v>
      </c>
      <c r="K632" s="35"/>
    </row>
    <row r="633" spans="1:11" outlineLevel="1" x14ac:dyDescent="0.25">
      <c r="A633" s="69">
        <v>45975</v>
      </c>
      <c r="B633" s="292" t="s">
        <v>332</v>
      </c>
      <c r="C633" s="293">
        <v>7000</v>
      </c>
      <c r="E633" s="20"/>
      <c r="F633" s="20"/>
      <c r="G633" s="20"/>
      <c r="H633" s="20"/>
      <c r="I633" s="293">
        <v>7000</v>
      </c>
      <c r="K633" s="20"/>
    </row>
    <row r="634" spans="1:11" outlineLevel="1" x14ac:dyDescent="0.25">
      <c r="A634" s="69">
        <v>45975</v>
      </c>
      <c r="B634" s="292" t="s">
        <v>303</v>
      </c>
      <c r="C634" s="293">
        <v>7000</v>
      </c>
      <c r="E634" s="20"/>
      <c r="F634" s="20"/>
      <c r="G634" s="20"/>
      <c r="H634" s="20"/>
      <c r="I634" s="293">
        <v>7000</v>
      </c>
      <c r="K634" s="20"/>
    </row>
    <row r="635" spans="1:11" outlineLevel="1" x14ac:dyDescent="0.25">
      <c r="A635" s="69">
        <v>45975</v>
      </c>
      <c r="B635" s="292" t="s">
        <v>263</v>
      </c>
      <c r="C635" s="293">
        <v>5000</v>
      </c>
      <c r="E635" s="20"/>
      <c r="F635" s="20"/>
      <c r="G635" s="20"/>
      <c r="H635" s="20"/>
      <c r="I635" s="293">
        <v>5000</v>
      </c>
      <c r="K635" s="20"/>
    </row>
    <row r="636" spans="1:11" outlineLevel="1" x14ac:dyDescent="0.25">
      <c r="A636" s="69">
        <v>45975</v>
      </c>
      <c r="B636" s="292" t="s">
        <v>410</v>
      </c>
      <c r="C636" s="46">
        <v>221.07</v>
      </c>
      <c r="E636" s="20"/>
      <c r="F636" s="20"/>
      <c r="G636" s="20"/>
      <c r="H636" s="20"/>
      <c r="I636" s="46">
        <v>221.07</v>
      </c>
      <c r="K636" s="20"/>
    </row>
    <row r="637" spans="1:11" outlineLevel="1" x14ac:dyDescent="0.25">
      <c r="A637" s="69">
        <v>45975</v>
      </c>
      <c r="B637" s="292" t="s">
        <v>422</v>
      </c>
      <c r="C637" s="293">
        <v>36940.300000000003</v>
      </c>
      <c r="E637" s="20"/>
      <c r="F637" s="20"/>
      <c r="G637" s="20"/>
      <c r="H637" s="20"/>
      <c r="I637" s="293">
        <v>36940.300000000003</v>
      </c>
      <c r="K637" s="20"/>
    </row>
    <row r="638" spans="1:11" outlineLevel="1" x14ac:dyDescent="0.25">
      <c r="A638" s="32"/>
      <c r="B638" s="33"/>
      <c r="C638" s="46"/>
      <c r="E638" s="20"/>
      <c r="F638" s="20"/>
      <c r="G638" s="20"/>
      <c r="H638" s="20"/>
      <c r="I638" s="20"/>
      <c r="K638" s="20"/>
    </row>
    <row r="639" spans="1:11" outlineLevel="1" x14ac:dyDescent="0.25">
      <c r="A639" s="32"/>
      <c r="B639" s="33"/>
      <c r="C639" s="46"/>
      <c r="E639" s="20"/>
      <c r="F639" s="20"/>
      <c r="G639" s="20"/>
      <c r="H639" s="20"/>
      <c r="I639" s="20"/>
      <c r="K639" s="20"/>
    </row>
    <row r="640" spans="1:11" outlineLevel="1" x14ac:dyDescent="0.25">
      <c r="A640" s="32"/>
      <c r="B640" s="33"/>
      <c r="C640" s="46"/>
      <c r="E640" s="20"/>
      <c r="F640" s="20"/>
      <c r="G640" s="20"/>
      <c r="H640" s="20"/>
      <c r="I640" s="20"/>
      <c r="K640" s="20"/>
    </row>
    <row r="641" spans="1:11" outlineLevel="1" x14ac:dyDescent="0.25">
      <c r="A641" s="32"/>
      <c r="B641" s="33"/>
      <c r="C641" s="46"/>
      <c r="E641" s="20"/>
      <c r="F641" s="20"/>
      <c r="G641" s="20"/>
      <c r="H641" s="20"/>
      <c r="I641" s="20"/>
      <c r="K641" s="20"/>
    </row>
    <row r="642" spans="1:11" outlineLevel="1" x14ac:dyDescent="0.25">
      <c r="A642" s="32"/>
      <c r="B642" s="33"/>
      <c r="C642" s="46"/>
      <c r="E642" s="20"/>
      <c r="F642" s="20"/>
      <c r="G642" s="20"/>
      <c r="H642" s="20"/>
      <c r="I642" s="20"/>
      <c r="K642" s="20"/>
    </row>
    <row r="643" spans="1:11" outlineLevel="1" x14ac:dyDescent="0.25">
      <c r="A643" s="32"/>
      <c r="B643" s="33"/>
      <c r="C643" s="46"/>
      <c r="E643" s="20"/>
      <c r="F643" s="20"/>
      <c r="G643" s="20"/>
      <c r="H643" s="20"/>
      <c r="I643" s="20"/>
      <c r="K643" s="20"/>
    </row>
    <row r="644" spans="1:11" outlineLevel="1" x14ac:dyDescent="0.25">
      <c r="A644" s="32"/>
      <c r="B644" s="33"/>
      <c r="C644" s="46"/>
      <c r="E644" s="20"/>
      <c r="F644" s="20"/>
      <c r="G644" s="20"/>
      <c r="H644" s="20"/>
      <c r="I644" s="20"/>
      <c r="K644" s="20"/>
    </row>
    <row r="645" spans="1:11" outlineLevel="1" x14ac:dyDescent="0.25">
      <c r="A645" s="32"/>
      <c r="B645" s="33"/>
      <c r="C645" s="46"/>
      <c r="E645" s="20"/>
      <c r="F645" s="20"/>
      <c r="G645" s="20"/>
      <c r="H645" s="20"/>
      <c r="I645" s="20"/>
      <c r="K645" s="20"/>
    </row>
    <row r="646" spans="1:11" outlineLevel="1" x14ac:dyDescent="0.25">
      <c r="A646" s="32"/>
      <c r="B646" s="33"/>
      <c r="C646" s="46"/>
      <c r="E646" s="20"/>
      <c r="F646" s="20"/>
      <c r="G646" s="20"/>
      <c r="H646" s="20"/>
      <c r="I646" s="20"/>
      <c r="K646" s="20"/>
    </row>
    <row r="647" spans="1:11" outlineLevel="1" x14ac:dyDescent="0.25">
      <c r="A647" s="32"/>
      <c r="B647" s="33"/>
      <c r="C647" s="46"/>
      <c r="E647" s="20"/>
      <c r="F647" s="20"/>
      <c r="G647" s="20"/>
      <c r="H647" s="20"/>
      <c r="I647" s="20"/>
      <c r="K647" s="20"/>
    </row>
    <row r="648" spans="1:11" outlineLevel="1" x14ac:dyDescent="0.25">
      <c r="A648" s="32"/>
      <c r="B648" s="33"/>
      <c r="C648" s="46"/>
      <c r="E648" s="20"/>
      <c r="F648" s="20"/>
      <c r="G648" s="20"/>
      <c r="H648" s="20"/>
      <c r="I648" s="20"/>
      <c r="K648" s="20"/>
    </row>
    <row r="649" spans="1:11" outlineLevel="1" x14ac:dyDescent="0.25">
      <c r="A649" s="32"/>
      <c r="B649" s="33"/>
      <c r="C649" s="46"/>
      <c r="E649" s="20"/>
      <c r="F649" s="20"/>
      <c r="G649" s="20"/>
      <c r="H649" s="20"/>
      <c r="I649" s="20"/>
      <c r="K649" s="20"/>
    </row>
    <row r="650" spans="1:11" outlineLevel="1" x14ac:dyDescent="0.25">
      <c r="A650" s="32"/>
      <c r="B650" s="33"/>
      <c r="C650" s="46"/>
      <c r="E650" s="20"/>
      <c r="F650" s="20"/>
      <c r="G650" s="20"/>
      <c r="H650" s="20"/>
      <c r="I650" s="20"/>
      <c r="K650" s="20"/>
    </row>
    <row r="651" spans="1:11" outlineLevel="1" x14ac:dyDescent="0.25">
      <c r="A651" s="32"/>
      <c r="B651" s="33"/>
      <c r="C651" s="46"/>
      <c r="E651" s="20"/>
      <c r="F651" s="20"/>
      <c r="G651" s="20"/>
      <c r="H651" s="20"/>
      <c r="I651" s="20"/>
      <c r="K651" s="20"/>
    </row>
    <row r="652" spans="1:11" outlineLevel="1" x14ac:dyDescent="0.25">
      <c r="A652" s="32"/>
      <c r="B652" s="33"/>
      <c r="C652" s="46"/>
      <c r="E652" s="20"/>
      <c r="F652" s="20"/>
      <c r="G652" s="20"/>
      <c r="H652" s="20"/>
      <c r="I652" s="20"/>
      <c r="K652" s="20"/>
    </row>
    <row r="653" spans="1:11" outlineLevel="1" x14ac:dyDescent="0.25">
      <c r="A653" s="32"/>
      <c r="B653" s="33"/>
      <c r="C653" s="46"/>
      <c r="E653" s="20"/>
      <c r="F653" s="20"/>
      <c r="G653" s="20"/>
      <c r="H653" s="20"/>
      <c r="I653" s="20"/>
      <c r="K653" s="20"/>
    </row>
    <row r="654" spans="1:11" outlineLevel="1" x14ac:dyDescent="0.25">
      <c r="A654" s="32"/>
      <c r="B654" s="33"/>
      <c r="C654" s="46"/>
      <c r="E654" s="20"/>
      <c r="F654" s="20"/>
      <c r="G654" s="20"/>
      <c r="H654" s="20"/>
      <c r="I654" s="20"/>
      <c r="K654" s="20"/>
    </row>
    <row r="655" spans="1:11" outlineLevel="1" x14ac:dyDescent="0.25">
      <c r="A655" s="32"/>
      <c r="B655" s="33"/>
      <c r="C655" s="46"/>
      <c r="E655" s="20"/>
      <c r="F655" s="20"/>
      <c r="G655" s="20"/>
      <c r="H655" s="20"/>
      <c r="I655" s="20"/>
      <c r="K655" s="20"/>
    </row>
    <row r="656" spans="1:11" outlineLevel="1" x14ac:dyDescent="0.25">
      <c r="A656" s="32"/>
      <c r="B656" s="33"/>
      <c r="C656" s="46"/>
      <c r="E656" s="20"/>
      <c r="F656" s="20"/>
      <c r="G656" s="20"/>
      <c r="H656" s="20"/>
      <c r="I656" s="20"/>
      <c r="K656" s="20"/>
    </row>
    <row r="657" spans="1:11" outlineLevel="1" x14ac:dyDescent="0.25">
      <c r="A657" s="32"/>
      <c r="B657" s="33"/>
      <c r="C657" s="46"/>
      <c r="E657" s="20"/>
      <c r="F657" s="20"/>
      <c r="G657" s="20"/>
      <c r="H657" s="20"/>
      <c r="I657" s="20"/>
      <c r="K657" s="20"/>
    </row>
    <row r="658" spans="1:11" outlineLevel="1" x14ac:dyDescent="0.25">
      <c r="A658" s="32"/>
      <c r="B658" s="33"/>
      <c r="C658" s="46"/>
      <c r="E658" s="20"/>
      <c r="F658" s="20"/>
      <c r="G658" s="20"/>
      <c r="H658" s="20"/>
      <c r="I658" s="20"/>
      <c r="K658" s="20"/>
    </row>
    <row r="659" spans="1:11" outlineLevel="1" x14ac:dyDescent="0.25">
      <c r="A659" s="32"/>
      <c r="B659" s="33"/>
      <c r="C659" s="46"/>
      <c r="E659" s="20"/>
      <c r="F659" s="20"/>
      <c r="G659" s="20"/>
      <c r="H659" s="20"/>
      <c r="I659" s="20"/>
      <c r="K659" s="20"/>
    </row>
    <row r="660" spans="1:11" outlineLevel="1" x14ac:dyDescent="0.25">
      <c r="A660" s="32"/>
      <c r="B660" s="33"/>
      <c r="C660" s="46"/>
      <c r="E660" s="20"/>
      <c r="F660" s="20"/>
      <c r="G660" s="20"/>
      <c r="H660" s="20"/>
      <c r="I660" s="20"/>
      <c r="K660" s="20"/>
    </row>
    <row r="661" spans="1:11" outlineLevel="1" x14ac:dyDescent="0.25">
      <c r="A661" s="32"/>
      <c r="B661" s="33"/>
      <c r="C661" s="46"/>
      <c r="E661" s="20"/>
      <c r="F661" s="20"/>
      <c r="G661" s="20"/>
      <c r="H661" s="20"/>
      <c r="I661" s="20"/>
      <c r="K661" s="20"/>
    </row>
    <row r="662" spans="1:11" outlineLevel="1" x14ac:dyDescent="0.25">
      <c r="A662" s="32"/>
      <c r="B662" s="33"/>
      <c r="C662" s="46"/>
      <c r="E662" s="20"/>
      <c r="F662" s="20"/>
      <c r="G662" s="20"/>
      <c r="H662" s="20"/>
      <c r="I662" s="20"/>
      <c r="K662" s="20"/>
    </row>
    <row r="663" spans="1:11" outlineLevel="1" x14ac:dyDescent="0.25">
      <c r="A663" s="32"/>
      <c r="B663" s="33"/>
      <c r="C663" s="46"/>
      <c r="E663" s="20"/>
      <c r="F663" s="20"/>
      <c r="G663" s="20"/>
      <c r="H663" s="20"/>
      <c r="I663" s="20"/>
      <c r="K663" s="20"/>
    </row>
    <row r="664" spans="1:11" outlineLevel="1" x14ac:dyDescent="0.25">
      <c r="A664" s="32"/>
      <c r="B664" s="33"/>
      <c r="C664" s="46"/>
      <c r="E664" s="20"/>
      <c r="F664" s="20"/>
      <c r="G664" s="20"/>
      <c r="H664" s="20"/>
      <c r="I664" s="20"/>
      <c r="K664" s="20"/>
    </row>
    <row r="665" spans="1:11" outlineLevel="1" x14ac:dyDescent="0.25">
      <c r="A665" s="32"/>
      <c r="B665" s="33"/>
      <c r="C665" s="46"/>
      <c r="E665" s="20"/>
      <c r="F665" s="20"/>
      <c r="G665" s="20"/>
      <c r="H665" s="20"/>
      <c r="I665" s="20"/>
      <c r="K665" s="20"/>
    </row>
    <row r="666" spans="1:11" outlineLevel="1" x14ac:dyDescent="0.25">
      <c r="A666" s="32"/>
      <c r="B666" s="33"/>
      <c r="C666" s="46"/>
      <c r="E666" s="20"/>
      <c r="F666" s="20"/>
      <c r="G666" s="20"/>
      <c r="H666" s="20"/>
      <c r="I666" s="20"/>
      <c r="K666" s="20"/>
    </row>
    <row r="667" spans="1:11" outlineLevel="1" x14ac:dyDescent="0.25">
      <c r="A667" s="32"/>
      <c r="B667" s="33"/>
      <c r="C667" s="46"/>
      <c r="E667" s="20"/>
      <c r="F667" s="20"/>
      <c r="G667" s="20"/>
      <c r="H667" s="20"/>
      <c r="I667" s="20"/>
      <c r="K667" s="20"/>
    </row>
    <row r="668" spans="1:11" outlineLevel="1" x14ac:dyDescent="0.25">
      <c r="A668" s="32"/>
      <c r="B668" s="33"/>
      <c r="C668" s="46"/>
      <c r="E668" s="20"/>
      <c r="F668" s="20"/>
      <c r="G668" s="20"/>
      <c r="H668" s="20"/>
      <c r="I668" s="20"/>
      <c r="K668" s="20"/>
    </row>
    <row r="669" spans="1:11" outlineLevel="1" x14ac:dyDescent="0.25">
      <c r="A669" s="32"/>
      <c r="B669" s="33"/>
      <c r="C669" s="46"/>
      <c r="E669" s="20"/>
      <c r="F669" s="20"/>
      <c r="G669" s="20"/>
      <c r="H669" s="20"/>
      <c r="I669" s="20"/>
      <c r="K669" s="20"/>
    </row>
    <row r="670" spans="1:11" outlineLevel="1" x14ac:dyDescent="0.25">
      <c r="A670" s="32"/>
      <c r="B670" s="33"/>
      <c r="C670" s="46"/>
      <c r="E670" s="20"/>
      <c r="F670" s="20"/>
      <c r="G670" s="20"/>
      <c r="H670" s="20"/>
      <c r="I670" s="20"/>
      <c r="K670" s="20"/>
    </row>
    <row r="671" spans="1:11" outlineLevel="1" x14ac:dyDescent="0.25">
      <c r="A671" s="32"/>
      <c r="B671" s="33"/>
      <c r="C671" s="46"/>
      <c r="E671" s="20"/>
      <c r="F671" s="20"/>
      <c r="G671" s="20"/>
      <c r="H671" s="20"/>
      <c r="I671" s="20"/>
      <c r="K671" s="20"/>
    </row>
    <row r="672" spans="1:11" outlineLevel="1" x14ac:dyDescent="0.25">
      <c r="A672" s="32"/>
      <c r="B672" s="33"/>
      <c r="C672" s="46"/>
      <c r="E672" s="20"/>
      <c r="F672" s="20"/>
      <c r="G672" s="20"/>
      <c r="H672" s="20"/>
      <c r="I672" s="20"/>
      <c r="K672" s="20"/>
    </row>
    <row r="673" spans="1:11" outlineLevel="1" x14ac:dyDescent="0.25">
      <c r="A673" s="32"/>
      <c r="B673" s="33"/>
      <c r="C673" s="46"/>
      <c r="E673" s="20"/>
      <c r="F673" s="20"/>
      <c r="G673" s="20"/>
      <c r="H673" s="20"/>
      <c r="I673" s="20"/>
      <c r="K673" s="20"/>
    </row>
    <row r="674" spans="1:11" outlineLevel="1" x14ac:dyDescent="0.25">
      <c r="A674" s="32"/>
      <c r="B674" s="33"/>
      <c r="C674" s="46"/>
      <c r="E674" s="20"/>
      <c r="F674" s="20"/>
      <c r="G674" s="20"/>
      <c r="H674" s="20"/>
      <c r="I674" s="20"/>
      <c r="K674" s="20"/>
    </row>
    <row r="675" spans="1:11" outlineLevel="1" x14ac:dyDescent="0.25">
      <c r="A675" s="32"/>
      <c r="B675" s="33"/>
      <c r="C675" s="46"/>
      <c r="E675" s="20"/>
      <c r="F675" s="20"/>
      <c r="G675" s="20"/>
      <c r="H675" s="20"/>
      <c r="I675" s="20"/>
      <c r="K675" s="20"/>
    </row>
    <row r="676" spans="1:11" outlineLevel="1" x14ac:dyDescent="0.25">
      <c r="A676" s="32"/>
      <c r="B676" s="33"/>
      <c r="C676" s="46"/>
      <c r="E676" s="20"/>
      <c r="F676" s="20"/>
      <c r="G676" s="20"/>
      <c r="H676" s="20"/>
      <c r="I676" s="20"/>
      <c r="K676" s="20"/>
    </row>
    <row r="677" spans="1:11" outlineLevel="1" x14ac:dyDescent="0.25">
      <c r="A677" s="32"/>
      <c r="B677" s="33"/>
      <c r="C677" s="46"/>
      <c r="E677" s="20"/>
      <c r="F677" s="20"/>
      <c r="G677" s="20"/>
      <c r="H677" s="20"/>
      <c r="I677" s="20"/>
      <c r="K677" s="20"/>
    </row>
    <row r="678" spans="1:11" outlineLevel="1" x14ac:dyDescent="0.25">
      <c r="A678" s="32"/>
      <c r="B678" s="33"/>
      <c r="C678" s="46"/>
      <c r="E678" s="20"/>
      <c r="F678" s="20"/>
      <c r="G678" s="20"/>
      <c r="H678" s="20"/>
      <c r="I678" s="20"/>
      <c r="K678" s="20"/>
    </row>
    <row r="679" spans="1:11" outlineLevel="1" x14ac:dyDescent="0.25">
      <c r="A679" s="32"/>
      <c r="B679" s="33"/>
      <c r="C679" s="46"/>
      <c r="E679" s="20"/>
      <c r="F679" s="20"/>
      <c r="G679" s="20"/>
      <c r="H679" s="20"/>
      <c r="I679" s="20"/>
      <c r="K679" s="20"/>
    </row>
    <row r="680" spans="1:11" outlineLevel="1" x14ac:dyDescent="0.25">
      <c r="A680" s="32"/>
      <c r="B680" s="33"/>
      <c r="C680" s="46"/>
      <c r="E680" s="20"/>
      <c r="F680" s="20"/>
      <c r="G680" s="20"/>
      <c r="H680" s="20"/>
      <c r="I680" s="20"/>
      <c r="K680" s="20"/>
    </row>
    <row r="681" spans="1:11" outlineLevel="1" x14ac:dyDescent="0.25">
      <c r="A681" s="32"/>
      <c r="B681" s="33"/>
      <c r="C681" s="46"/>
      <c r="E681" s="20"/>
      <c r="F681" s="20"/>
      <c r="G681" s="20"/>
      <c r="H681" s="20"/>
      <c r="I681" s="20"/>
      <c r="K681" s="20"/>
    </row>
    <row r="682" spans="1:11" outlineLevel="1" x14ac:dyDescent="0.25">
      <c r="A682" s="32"/>
      <c r="B682" s="33"/>
      <c r="C682" s="46"/>
      <c r="E682" s="20"/>
      <c r="F682" s="20"/>
      <c r="G682" s="20"/>
      <c r="H682" s="20"/>
      <c r="I682" s="20"/>
      <c r="K682" s="20"/>
    </row>
    <row r="683" spans="1:11" outlineLevel="1" x14ac:dyDescent="0.25">
      <c r="A683" s="32"/>
      <c r="B683" s="33"/>
      <c r="C683" s="46"/>
      <c r="E683" s="20"/>
      <c r="F683" s="20"/>
      <c r="G683" s="20"/>
      <c r="H683" s="20"/>
      <c r="I683" s="20"/>
      <c r="K683" s="20"/>
    </row>
    <row r="684" spans="1:11" outlineLevel="1" x14ac:dyDescent="0.25">
      <c r="A684" s="32"/>
      <c r="B684" s="33"/>
      <c r="C684" s="46"/>
      <c r="E684" s="20"/>
      <c r="F684" s="20"/>
      <c r="G684" s="20"/>
      <c r="H684" s="20"/>
      <c r="I684" s="20"/>
      <c r="K684" s="20"/>
    </row>
    <row r="685" spans="1:11" outlineLevel="1" x14ac:dyDescent="0.25">
      <c r="A685" s="32"/>
      <c r="B685" s="33"/>
      <c r="C685" s="46"/>
      <c r="E685" s="20"/>
      <c r="F685" s="20"/>
      <c r="G685" s="20"/>
      <c r="H685" s="20"/>
      <c r="I685" s="20"/>
      <c r="K685" s="20"/>
    </row>
    <row r="686" spans="1:11" outlineLevel="1" x14ac:dyDescent="0.25">
      <c r="A686" s="32"/>
      <c r="B686" s="33"/>
      <c r="C686" s="46"/>
      <c r="E686" s="20"/>
      <c r="F686" s="20"/>
      <c r="G686" s="20"/>
      <c r="H686" s="20"/>
      <c r="I686" s="20"/>
      <c r="K686" s="20"/>
    </row>
    <row r="687" spans="1:11" outlineLevel="1" x14ac:dyDescent="0.25">
      <c r="A687" s="32"/>
      <c r="B687" s="33"/>
      <c r="C687" s="46"/>
      <c r="E687" s="20"/>
      <c r="F687" s="20"/>
      <c r="G687" s="20"/>
      <c r="H687" s="20"/>
      <c r="I687" s="20"/>
      <c r="K687" s="20"/>
    </row>
    <row r="688" spans="1:11" outlineLevel="1" x14ac:dyDescent="0.25">
      <c r="A688" s="32"/>
      <c r="B688" s="33"/>
      <c r="C688" s="46"/>
      <c r="E688" s="20"/>
      <c r="F688" s="20"/>
      <c r="G688" s="20"/>
      <c r="H688" s="20"/>
      <c r="I688" s="20"/>
      <c r="K688" s="20"/>
    </row>
    <row r="689" spans="1:11" outlineLevel="1" x14ac:dyDescent="0.25">
      <c r="A689" s="32"/>
      <c r="B689" s="33"/>
      <c r="C689" s="46"/>
      <c r="E689" s="20"/>
      <c r="F689" s="20"/>
      <c r="G689" s="20"/>
      <c r="H689" s="20"/>
      <c r="I689" s="20"/>
      <c r="K689" s="20"/>
    </row>
    <row r="690" spans="1:11" outlineLevel="1" x14ac:dyDescent="0.25">
      <c r="A690" s="32"/>
      <c r="B690" s="33"/>
      <c r="C690" s="46"/>
      <c r="E690" s="20"/>
      <c r="F690" s="20"/>
      <c r="G690" s="20"/>
      <c r="H690" s="20"/>
      <c r="I690" s="20"/>
      <c r="K690" s="20"/>
    </row>
    <row r="691" spans="1:11" outlineLevel="1" x14ac:dyDescent="0.25">
      <c r="A691" s="32"/>
      <c r="B691" s="33"/>
      <c r="C691" s="46"/>
      <c r="E691" s="20"/>
      <c r="F691" s="20"/>
      <c r="G691" s="20"/>
      <c r="H691" s="20"/>
      <c r="I691" s="20"/>
      <c r="K691" s="20"/>
    </row>
    <row r="692" spans="1:11" outlineLevel="1" x14ac:dyDescent="0.25">
      <c r="A692" s="32"/>
      <c r="B692" s="33"/>
      <c r="C692" s="46"/>
      <c r="E692" s="20"/>
      <c r="F692" s="20"/>
      <c r="G692" s="20"/>
      <c r="H692" s="20"/>
      <c r="I692" s="20"/>
      <c r="K692" s="20"/>
    </row>
    <row r="693" spans="1:11" outlineLevel="1" x14ac:dyDescent="0.25">
      <c r="A693" s="32"/>
      <c r="B693" s="33"/>
      <c r="C693" s="46"/>
      <c r="E693" s="20"/>
      <c r="F693" s="20"/>
      <c r="G693" s="20"/>
      <c r="H693" s="20"/>
      <c r="I693" s="20"/>
      <c r="K693" s="20"/>
    </row>
    <row r="694" spans="1:11" outlineLevel="1" x14ac:dyDescent="0.25">
      <c r="A694" s="32"/>
      <c r="B694" s="33"/>
      <c r="C694" s="46"/>
      <c r="E694" s="20"/>
      <c r="F694" s="20"/>
      <c r="G694" s="20"/>
      <c r="H694" s="20"/>
      <c r="I694" s="20"/>
      <c r="K694" s="20"/>
    </row>
    <row r="695" spans="1:11" outlineLevel="1" x14ac:dyDescent="0.25">
      <c r="A695" s="32"/>
      <c r="B695" s="33"/>
      <c r="C695" s="46"/>
      <c r="E695" s="20"/>
      <c r="F695" s="20"/>
      <c r="G695" s="20"/>
      <c r="H695" s="20"/>
      <c r="I695" s="20"/>
      <c r="K695" s="20"/>
    </row>
    <row r="696" spans="1:11" outlineLevel="1" x14ac:dyDescent="0.25">
      <c r="A696" s="32"/>
      <c r="B696" s="33"/>
      <c r="C696" s="46"/>
      <c r="E696" s="20"/>
      <c r="F696" s="20"/>
      <c r="G696" s="20"/>
      <c r="H696" s="20"/>
      <c r="I696" s="20"/>
      <c r="K696" s="20"/>
    </row>
    <row r="697" spans="1:11" outlineLevel="1" x14ac:dyDescent="0.25">
      <c r="A697" s="32"/>
      <c r="B697" s="33"/>
      <c r="C697" s="46"/>
      <c r="E697" s="20"/>
      <c r="F697" s="20"/>
      <c r="G697" s="20"/>
      <c r="H697" s="20"/>
      <c r="I697" s="20"/>
      <c r="K697" s="20"/>
    </row>
    <row r="698" spans="1:11" outlineLevel="1" x14ac:dyDescent="0.25">
      <c r="A698" s="32"/>
      <c r="B698" s="33"/>
      <c r="C698" s="46"/>
      <c r="E698" s="20"/>
      <c r="F698" s="20"/>
      <c r="G698" s="20"/>
      <c r="H698" s="20"/>
      <c r="I698" s="20"/>
      <c r="K698" s="20"/>
    </row>
    <row r="699" spans="1:11" outlineLevel="1" x14ac:dyDescent="0.25">
      <c r="A699" s="32"/>
      <c r="B699" s="33"/>
      <c r="C699" s="46"/>
      <c r="E699" s="20"/>
      <c r="F699" s="20"/>
      <c r="G699" s="20"/>
      <c r="H699" s="20"/>
      <c r="I699" s="20"/>
      <c r="K699" s="20"/>
    </row>
    <row r="700" spans="1:11" outlineLevel="1" x14ac:dyDescent="0.25">
      <c r="A700" s="32"/>
      <c r="B700" s="33"/>
      <c r="C700" s="46"/>
      <c r="E700" s="20"/>
      <c r="F700" s="20"/>
      <c r="G700" s="20"/>
      <c r="H700" s="20"/>
      <c r="I700" s="20"/>
      <c r="K700" s="20"/>
    </row>
    <row r="701" spans="1:11" outlineLevel="1" x14ac:dyDescent="0.25">
      <c r="A701" s="32"/>
      <c r="B701" s="33"/>
      <c r="C701" s="46"/>
      <c r="E701" s="20"/>
      <c r="F701" s="20"/>
      <c r="G701" s="20"/>
      <c r="H701" s="20"/>
      <c r="I701" s="20"/>
      <c r="K701" s="20"/>
    </row>
    <row r="702" spans="1:11" outlineLevel="1" x14ac:dyDescent="0.25">
      <c r="A702" s="32"/>
      <c r="B702" s="33"/>
      <c r="C702" s="46"/>
      <c r="E702" s="20"/>
      <c r="F702" s="20"/>
      <c r="G702" s="20"/>
      <c r="H702" s="20"/>
      <c r="I702" s="20"/>
      <c r="K702" s="20"/>
    </row>
    <row r="703" spans="1:11" outlineLevel="1" x14ac:dyDescent="0.25">
      <c r="A703" s="32"/>
      <c r="B703" s="33"/>
      <c r="C703" s="46"/>
      <c r="E703" s="20"/>
      <c r="F703" s="20"/>
      <c r="G703" s="20"/>
      <c r="H703" s="20"/>
      <c r="I703" s="20"/>
      <c r="K703" s="20"/>
    </row>
    <row r="704" spans="1:11" outlineLevel="1" x14ac:dyDescent="0.25">
      <c r="A704" s="32"/>
      <c r="B704" s="33"/>
      <c r="C704" s="46"/>
      <c r="E704" s="20"/>
      <c r="F704" s="20"/>
      <c r="G704" s="20"/>
      <c r="H704" s="20"/>
      <c r="I704" s="20"/>
      <c r="K704" s="20"/>
    </row>
    <row r="705" spans="1:11" outlineLevel="1" x14ac:dyDescent="0.25">
      <c r="A705" s="32"/>
      <c r="B705" s="33"/>
      <c r="C705" s="46"/>
      <c r="E705" s="20"/>
      <c r="F705" s="20"/>
      <c r="G705" s="20"/>
      <c r="H705" s="20"/>
      <c r="I705" s="20"/>
      <c r="K705" s="20"/>
    </row>
    <row r="706" spans="1:11" outlineLevel="1" x14ac:dyDescent="0.25">
      <c r="A706" s="32"/>
      <c r="B706" s="33"/>
      <c r="C706" s="46"/>
      <c r="E706" s="20"/>
      <c r="F706" s="20"/>
      <c r="G706" s="20"/>
      <c r="H706" s="20"/>
      <c r="I706" s="20"/>
      <c r="K706" s="20"/>
    </row>
    <row r="707" spans="1:11" outlineLevel="1" x14ac:dyDescent="0.25">
      <c r="A707" s="32"/>
      <c r="B707" s="33"/>
      <c r="C707" s="46"/>
      <c r="E707" s="20"/>
      <c r="F707" s="20"/>
      <c r="G707" s="20"/>
      <c r="H707" s="20"/>
      <c r="I707" s="20"/>
      <c r="K707" s="20"/>
    </row>
    <row r="708" spans="1:11" outlineLevel="1" x14ac:dyDescent="0.25">
      <c r="A708" s="32"/>
      <c r="B708" s="33"/>
      <c r="C708" s="46"/>
      <c r="E708" s="20"/>
      <c r="F708" s="20"/>
      <c r="G708" s="20"/>
      <c r="H708" s="20"/>
      <c r="I708" s="20"/>
      <c r="K708" s="20"/>
    </row>
    <row r="709" spans="1:11" outlineLevel="1" x14ac:dyDescent="0.25">
      <c r="A709" s="32"/>
      <c r="B709" s="33"/>
      <c r="C709" s="46"/>
      <c r="E709" s="20"/>
      <c r="F709" s="20"/>
      <c r="G709" s="20"/>
      <c r="H709" s="20"/>
      <c r="I709" s="20"/>
      <c r="K709" s="20"/>
    </row>
    <row r="710" spans="1:11" outlineLevel="1" x14ac:dyDescent="0.25">
      <c r="A710" s="32"/>
      <c r="B710" s="33"/>
      <c r="C710" s="46"/>
      <c r="E710" s="20"/>
      <c r="F710" s="20"/>
      <c r="G710" s="20"/>
      <c r="H710" s="20"/>
      <c r="I710" s="20"/>
      <c r="K710" s="20"/>
    </row>
    <row r="711" spans="1:11" outlineLevel="1" x14ac:dyDescent="0.25">
      <c r="A711" s="32"/>
      <c r="B711" s="33"/>
      <c r="C711" s="46"/>
      <c r="E711" s="20"/>
      <c r="F711" s="20"/>
      <c r="G711" s="20"/>
      <c r="H711" s="20"/>
      <c r="I711" s="20"/>
      <c r="K711" s="20"/>
    </row>
    <row r="712" spans="1:11" outlineLevel="1" x14ac:dyDescent="0.25">
      <c r="A712" s="32"/>
      <c r="B712" s="33"/>
      <c r="C712" s="46"/>
      <c r="E712" s="20"/>
      <c r="F712" s="20"/>
      <c r="G712" s="20"/>
      <c r="H712" s="20"/>
      <c r="I712" s="20"/>
      <c r="K712" s="20"/>
    </row>
    <row r="713" spans="1:11" outlineLevel="1" x14ac:dyDescent="0.25">
      <c r="A713" s="32"/>
      <c r="B713" s="33"/>
      <c r="C713" s="46"/>
      <c r="E713" s="20"/>
      <c r="F713" s="20"/>
      <c r="G713" s="20"/>
      <c r="H713" s="20"/>
      <c r="I713" s="20"/>
      <c r="K713" s="20"/>
    </row>
    <row r="714" spans="1:11" outlineLevel="1" x14ac:dyDescent="0.25">
      <c r="A714" s="32"/>
      <c r="B714" s="33"/>
      <c r="C714" s="46"/>
      <c r="E714" s="20"/>
      <c r="F714" s="20"/>
      <c r="G714" s="20"/>
      <c r="H714" s="20"/>
      <c r="I714" s="20"/>
      <c r="K714" s="20"/>
    </row>
    <row r="715" spans="1:11" outlineLevel="1" x14ac:dyDescent="0.25">
      <c r="A715" s="32"/>
      <c r="B715" s="33"/>
      <c r="C715" s="46"/>
      <c r="E715" s="20"/>
      <c r="F715" s="20"/>
      <c r="G715" s="20"/>
      <c r="H715" s="20"/>
      <c r="I715" s="20"/>
      <c r="K715" s="20"/>
    </row>
    <row r="716" spans="1:11" outlineLevel="1" x14ac:dyDescent="0.25">
      <c r="A716" s="32"/>
      <c r="B716" s="33"/>
      <c r="C716" s="46"/>
      <c r="E716" s="20"/>
      <c r="F716" s="20"/>
      <c r="G716" s="20"/>
      <c r="H716" s="20"/>
      <c r="I716" s="20"/>
      <c r="K716" s="20"/>
    </row>
    <row r="717" spans="1:11" outlineLevel="1" x14ac:dyDescent="0.25">
      <c r="A717" s="32"/>
      <c r="B717" s="33"/>
      <c r="C717" s="46"/>
      <c r="E717" s="20"/>
      <c r="F717" s="20"/>
      <c r="G717" s="20"/>
      <c r="H717" s="20"/>
      <c r="I717" s="20"/>
      <c r="K717" s="20"/>
    </row>
    <row r="718" spans="1:11" outlineLevel="1" x14ac:dyDescent="0.25">
      <c r="A718" s="32"/>
      <c r="B718" s="33"/>
      <c r="C718" s="46"/>
      <c r="E718" s="20"/>
      <c r="F718" s="20"/>
      <c r="G718" s="20"/>
      <c r="H718" s="20"/>
      <c r="I718" s="20"/>
      <c r="K718" s="20"/>
    </row>
    <row r="719" spans="1:11" outlineLevel="1" x14ac:dyDescent="0.25">
      <c r="A719" s="32"/>
      <c r="B719" s="33"/>
      <c r="C719" s="46"/>
      <c r="E719" s="20"/>
      <c r="F719" s="20"/>
      <c r="G719" s="20"/>
      <c r="H719" s="20"/>
      <c r="I719" s="20"/>
      <c r="K719" s="20"/>
    </row>
    <row r="720" spans="1:11" outlineLevel="1" x14ac:dyDescent="0.25">
      <c r="A720" s="32"/>
      <c r="B720" s="33"/>
      <c r="C720" s="46"/>
      <c r="E720" s="20"/>
      <c r="F720" s="20"/>
      <c r="G720" s="20"/>
      <c r="H720" s="20"/>
      <c r="I720" s="20"/>
      <c r="K720" s="20"/>
    </row>
    <row r="721" spans="1:11" outlineLevel="1" x14ac:dyDescent="0.25">
      <c r="A721" s="32"/>
      <c r="B721" s="33"/>
      <c r="C721" s="46"/>
      <c r="E721" s="20"/>
      <c r="F721" s="20"/>
      <c r="G721" s="20"/>
      <c r="H721" s="20"/>
      <c r="I721" s="20"/>
      <c r="K721" s="20"/>
    </row>
    <row r="722" spans="1:11" outlineLevel="1" x14ac:dyDescent="0.25">
      <c r="A722" s="32"/>
      <c r="B722" s="33"/>
      <c r="C722" s="46"/>
      <c r="E722" s="20"/>
      <c r="F722" s="20"/>
      <c r="G722" s="20"/>
      <c r="H722" s="20"/>
      <c r="I722" s="20"/>
      <c r="K722" s="20"/>
    </row>
    <row r="723" spans="1:11" outlineLevel="1" x14ac:dyDescent="0.25">
      <c r="A723" s="32"/>
      <c r="B723" s="33"/>
      <c r="C723" s="46"/>
      <c r="E723" s="20"/>
      <c r="F723" s="20"/>
      <c r="G723" s="20"/>
      <c r="H723" s="20"/>
      <c r="I723" s="20"/>
      <c r="K723" s="20"/>
    </row>
    <row r="724" spans="1:11" outlineLevel="1" x14ac:dyDescent="0.25">
      <c r="A724" s="32"/>
      <c r="B724" s="33"/>
      <c r="C724" s="46"/>
      <c r="E724" s="20"/>
      <c r="F724" s="20"/>
      <c r="G724" s="20"/>
      <c r="H724" s="20"/>
      <c r="I724" s="20"/>
      <c r="K724" s="20"/>
    </row>
    <row r="725" spans="1:11" outlineLevel="1" x14ac:dyDescent="0.25">
      <c r="A725" s="32"/>
      <c r="B725" s="33"/>
      <c r="C725" s="46"/>
      <c r="E725" s="20"/>
      <c r="F725" s="20"/>
      <c r="G725" s="20"/>
      <c r="H725" s="20"/>
      <c r="I725" s="20"/>
      <c r="K725" s="20"/>
    </row>
    <row r="726" spans="1:11" outlineLevel="1" x14ac:dyDescent="0.25">
      <c r="A726" s="32"/>
      <c r="B726" s="33"/>
      <c r="C726" s="46"/>
      <c r="E726" s="20"/>
      <c r="F726" s="20"/>
      <c r="G726" s="20"/>
      <c r="H726" s="20"/>
      <c r="I726" s="20"/>
      <c r="K726" s="20"/>
    </row>
    <row r="727" spans="1:11" outlineLevel="1" x14ac:dyDescent="0.25">
      <c r="A727" s="32"/>
      <c r="B727" s="33"/>
      <c r="C727" s="46"/>
      <c r="E727" s="20"/>
      <c r="F727" s="20"/>
      <c r="G727" s="20"/>
      <c r="H727" s="20"/>
      <c r="I727" s="20"/>
      <c r="K727" s="20"/>
    </row>
    <row r="728" spans="1:11" outlineLevel="1" x14ac:dyDescent="0.25">
      <c r="A728" s="32"/>
      <c r="B728" s="33"/>
      <c r="C728" s="46"/>
      <c r="E728" s="20"/>
      <c r="F728" s="20"/>
      <c r="G728" s="20"/>
      <c r="H728" s="20"/>
      <c r="I728" s="20"/>
      <c r="K728" s="20"/>
    </row>
    <row r="729" spans="1:11" outlineLevel="1" x14ac:dyDescent="0.25">
      <c r="A729" s="32"/>
      <c r="B729" s="33"/>
      <c r="C729" s="46"/>
      <c r="E729" s="20"/>
      <c r="F729" s="20"/>
      <c r="G729" s="20"/>
      <c r="H729" s="20"/>
      <c r="I729" s="20"/>
      <c r="K729" s="20"/>
    </row>
    <row r="730" spans="1:11" outlineLevel="1" x14ac:dyDescent="0.25">
      <c r="A730" s="32"/>
      <c r="B730" s="33"/>
      <c r="C730" s="46"/>
      <c r="E730" s="20"/>
      <c r="F730" s="20"/>
      <c r="G730" s="20"/>
      <c r="H730" s="20"/>
      <c r="I730" s="20"/>
      <c r="K730" s="20"/>
    </row>
    <row r="731" spans="1:11" outlineLevel="1" x14ac:dyDescent="0.25">
      <c r="A731" s="32"/>
      <c r="B731" s="33"/>
      <c r="C731" s="46"/>
      <c r="E731" s="20"/>
      <c r="F731" s="20"/>
      <c r="G731" s="20"/>
      <c r="H731" s="20"/>
      <c r="I731" s="20"/>
      <c r="K731" s="20"/>
    </row>
    <row r="732" spans="1:11" outlineLevel="1" x14ac:dyDescent="0.25">
      <c r="A732" s="32"/>
      <c r="B732" s="33"/>
      <c r="C732" s="46"/>
      <c r="E732" s="20"/>
      <c r="F732" s="20"/>
      <c r="G732" s="20"/>
      <c r="H732" s="20"/>
      <c r="I732" s="20"/>
      <c r="K732" s="20"/>
    </row>
    <row r="733" spans="1:11" outlineLevel="1" x14ac:dyDescent="0.25">
      <c r="A733" s="32"/>
      <c r="B733" s="33"/>
      <c r="C733" s="46"/>
      <c r="E733" s="20"/>
      <c r="F733" s="20"/>
      <c r="G733" s="20"/>
      <c r="H733" s="20"/>
      <c r="I733" s="20"/>
      <c r="K733" s="20"/>
    </row>
    <row r="734" spans="1:11" outlineLevel="1" x14ac:dyDescent="0.25">
      <c r="A734" s="32"/>
      <c r="B734" s="33"/>
      <c r="C734" s="46"/>
      <c r="E734" s="20"/>
      <c r="F734" s="20"/>
      <c r="G734" s="20"/>
      <c r="H734" s="20"/>
      <c r="I734" s="20"/>
      <c r="K734" s="20"/>
    </row>
    <row r="735" spans="1:11" outlineLevel="1" x14ac:dyDescent="0.25">
      <c r="A735" s="32"/>
      <c r="B735" s="33"/>
      <c r="C735" s="46"/>
      <c r="E735" s="20"/>
      <c r="F735" s="20"/>
      <c r="G735" s="20"/>
      <c r="H735" s="20"/>
      <c r="I735" s="20"/>
      <c r="K735" s="20"/>
    </row>
    <row r="736" spans="1:11" outlineLevel="1" x14ac:dyDescent="0.25">
      <c r="A736" s="32"/>
      <c r="B736" s="33"/>
      <c r="C736" s="46"/>
      <c r="E736" s="20"/>
      <c r="F736" s="20"/>
      <c r="G736" s="20"/>
      <c r="H736" s="20"/>
      <c r="I736" s="20"/>
      <c r="K736" s="20"/>
    </row>
    <row r="737" spans="1:11" outlineLevel="1" x14ac:dyDescent="0.25">
      <c r="A737" s="32"/>
      <c r="B737" s="33"/>
      <c r="C737" s="46"/>
      <c r="E737" s="20"/>
      <c r="F737" s="20"/>
      <c r="G737" s="20"/>
      <c r="H737" s="20"/>
      <c r="I737" s="20"/>
      <c r="K737" s="20"/>
    </row>
    <row r="738" spans="1:11" outlineLevel="1" x14ac:dyDescent="0.25">
      <c r="A738" s="32"/>
      <c r="B738" s="33"/>
      <c r="C738" s="46"/>
      <c r="E738" s="20"/>
      <c r="F738" s="20"/>
      <c r="G738" s="20"/>
      <c r="H738" s="20"/>
      <c r="I738" s="20"/>
      <c r="K738" s="20"/>
    </row>
    <row r="739" spans="1:11" outlineLevel="1" x14ac:dyDescent="0.25">
      <c r="A739" s="32"/>
      <c r="B739" s="33"/>
      <c r="C739" s="46"/>
      <c r="E739" s="20"/>
      <c r="F739" s="20"/>
      <c r="G739" s="20"/>
      <c r="H739" s="20"/>
      <c r="I739" s="20"/>
      <c r="K739" s="20"/>
    </row>
    <row r="740" spans="1:11" outlineLevel="1" x14ac:dyDescent="0.25">
      <c r="A740" s="32"/>
      <c r="B740" s="33"/>
      <c r="C740" s="46"/>
      <c r="E740" s="20"/>
      <c r="F740" s="20"/>
      <c r="G740" s="20"/>
      <c r="H740" s="20"/>
      <c r="I740" s="20"/>
      <c r="K740" s="20"/>
    </row>
    <row r="741" spans="1:11" outlineLevel="1" x14ac:dyDescent="0.25">
      <c r="A741" s="32"/>
      <c r="B741" s="33"/>
      <c r="C741" s="46"/>
      <c r="E741" s="20"/>
      <c r="F741" s="20"/>
      <c r="G741" s="20"/>
      <c r="H741" s="20"/>
      <c r="I741" s="20"/>
      <c r="K741" s="20"/>
    </row>
    <row r="742" spans="1:11" outlineLevel="1" x14ac:dyDescent="0.25">
      <c r="A742" s="32"/>
      <c r="B742" s="33"/>
      <c r="C742" s="46"/>
      <c r="E742" s="20"/>
      <c r="F742" s="20"/>
      <c r="G742" s="20"/>
      <c r="H742" s="20"/>
      <c r="I742" s="20"/>
      <c r="K742" s="20"/>
    </row>
    <row r="743" spans="1:11" outlineLevel="1" x14ac:dyDescent="0.25">
      <c r="A743" s="32"/>
      <c r="B743" s="33"/>
      <c r="C743" s="46"/>
      <c r="E743" s="20"/>
      <c r="F743" s="20"/>
      <c r="G743" s="20"/>
      <c r="H743" s="20"/>
      <c r="I743" s="20"/>
      <c r="K743" s="20"/>
    </row>
    <row r="744" spans="1:11" outlineLevel="1" x14ac:dyDescent="0.25">
      <c r="A744" s="32"/>
      <c r="B744" s="33"/>
      <c r="C744" s="46"/>
      <c r="E744" s="20"/>
      <c r="F744" s="20"/>
      <c r="G744" s="20"/>
      <c r="H744" s="20"/>
      <c r="I744" s="20"/>
      <c r="K744" s="20"/>
    </row>
    <row r="745" spans="1:11" outlineLevel="1" x14ac:dyDescent="0.25">
      <c r="A745" s="32"/>
      <c r="B745" s="33"/>
      <c r="C745" s="46"/>
      <c r="E745" s="20"/>
      <c r="F745" s="20"/>
      <c r="G745" s="20"/>
      <c r="H745" s="20"/>
      <c r="I745" s="20"/>
      <c r="K745" s="20"/>
    </row>
    <row r="746" spans="1:11" outlineLevel="1" x14ac:dyDescent="0.25">
      <c r="A746" s="32"/>
      <c r="B746" s="33"/>
      <c r="C746" s="46"/>
      <c r="E746" s="20"/>
      <c r="F746" s="20"/>
      <c r="G746" s="20"/>
      <c r="H746" s="20"/>
      <c r="I746" s="20"/>
      <c r="K746" s="20"/>
    </row>
    <row r="747" spans="1:11" outlineLevel="1" x14ac:dyDescent="0.25">
      <c r="A747" s="32"/>
      <c r="B747" s="33"/>
      <c r="C747" s="46"/>
      <c r="E747" s="20"/>
      <c r="F747" s="20"/>
      <c r="G747" s="20"/>
      <c r="H747" s="20"/>
      <c r="I747" s="20"/>
      <c r="K747" s="20"/>
    </row>
    <row r="748" spans="1:11" outlineLevel="1" x14ac:dyDescent="0.25">
      <c r="A748" s="32"/>
      <c r="B748" s="33"/>
      <c r="C748" s="46"/>
      <c r="E748" s="20"/>
      <c r="F748" s="20"/>
      <c r="G748" s="20"/>
      <c r="H748" s="20"/>
      <c r="I748" s="20"/>
      <c r="K748" s="20"/>
    </row>
    <row r="749" spans="1:11" outlineLevel="1" x14ac:dyDescent="0.25">
      <c r="A749" s="32"/>
      <c r="B749" s="33"/>
      <c r="C749" s="46"/>
      <c r="E749" s="20"/>
      <c r="F749" s="20"/>
      <c r="G749" s="20"/>
      <c r="H749" s="20"/>
      <c r="I749" s="20"/>
      <c r="K749" s="20"/>
    </row>
    <row r="750" spans="1:11" outlineLevel="1" x14ac:dyDescent="0.25">
      <c r="A750" s="32"/>
      <c r="B750" s="33"/>
      <c r="C750" s="46"/>
      <c r="E750" s="20"/>
      <c r="F750" s="20"/>
      <c r="G750" s="20"/>
      <c r="H750" s="20"/>
      <c r="I750" s="20"/>
      <c r="K750" s="20"/>
    </row>
    <row r="751" spans="1:11" outlineLevel="1" x14ac:dyDescent="0.25">
      <c r="A751" s="32"/>
      <c r="B751" s="33"/>
      <c r="C751" s="46"/>
      <c r="E751" s="20"/>
      <c r="F751" s="20"/>
      <c r="G751" s="20"/>
      <c r="H751" s="20"/>
      <c r="I751" s="20"/>
      <c r="K751" s="20"/>
    </row>
    <row r="752" spans="1:11" outlineLevel="1" x14ac:dyDescent="0.25">
      <c r="A752" s="32"/>
      <c r="B752" s="33"/>
      <c r="C752" s="46"/>
      <c r="E752" s="20"/>
      <c r="F752" s="20"/>
      <c r="G752" s="20"/>
      <c r="H752" s="20"/>
      <c r="I752" s="20"/>
      <c r="K752" s="20"/>
    </row>
    <row r="753" spans="1:11" outlineLevel="1" x14ac:dyDescent="0.25">
      <c r="A753" s="32"/>
      <c r="B753" s="33"/>
      <c r="C753" s="46"/>
      <c r="E753" s="20"/>
      <c r="F753" s="20"/>
      <c r="G753" s="20"/>
      <c r="H753" s="20"/>
      <c r="I753" s="20"/>
      <c r="K753" s="20"/>
    </row>
    <row r="754" spans="1:11" outlineLevel="1" x14ac:dyDescent="0.25">
      <c r="A754" s="32"/>
      <c r="B754" s="33"/>
      <c r="C754" s="46"/>
      <c r="E754" s="20"/>
      <c r="F754" s="20"/>
      <c r="G754" s="20"/>
      <c r="H754" s="20"/>
      <c r="I754" s="20"/>
      <c r="K754" s="20"/>
    </row>
    <row r="755" spans="1:11" outlineLevel="1" x14ac:dyDescent="0.25">
      <c r="A755" s="32"/>
      <c r="B755" s="33"/>
      <c r="C755" s="46"/>
      <c r="E755" s="20"/>
      <c r="F755" s="20"/>
      <c r="G755" s="20"/>
      <c r="H755" s="20"/>
      <c r="I755" s="20"/>
      <c r="K755" s="20"/>
    </row>
    <row r="756" spans="1:11" outlineLevel="1" x14ac:dyDescent="0.25">
      <c r="A756" s="32"/>
      <c r="B756" s="33"/>
      <c r="C756" s="46"/>
      <c r="E756" s="20"/>
      <c r="F756" s="20"/>
      <c r="G756" s="20"/>
      <c r="H756" s="20"/>
      <c r="I756" s="20"/>
      <c r="K756" s="20"/>
    </row>
    <row r="757" spans="1:11" outlineLevel="1" x14ac:dyDescent="0.25">
      <c r="A757" s="32"/>
      <c r="B757" s="33"/>
      <c r="C757" s="46"/>
      <c r="E757" s="20"/>
      <c r="F757" s="20"/>
      <c r="G757" s="20"/>
      <c r="H757" s="20"/>
      <c r="I757" s="20"/>
      <c r="K757" s="20"/>
    </row>
    <row r="758" spans="1:11" outlineLevel="1" x14ac:dyDescent="0.25">
      <c r="A758" s="32"/>
      <c r="B758" s="33"/>
      <c r="C758" s="46"/>
      <c r="E758" s="20"/>
      <c r="F758" s="20"/>
      <c r="G758" s="20"/>
      <c r="H758" s="20"/>
      <c r="I758" s="20"/>
      <c r="K758" s="20"/>
    </row>
    <row r="759" spans="1:11" outlineLevel="1" x14ac:dyDescent="0.25">
      <c r="A759" s="32"/>
      <c r="B759" s="33"/>
      <c r="C759" s="46"/>
      <c r="E759" s="20"/>
      <c r="F759" s="20"/>
      <c r="G759" s="20"/>
      <c r="H759" s="20"/>
      <c r="I759" s="20"/>
      <c r="K759" s="20"/>
    </row>
    <row r="760" spans="1:11" outlineLevel="1" x14ac:dyDescent="0.25">
      <c r="A760" s="32"/>
      <c r="B760" s="33"/>
      <c r="C760" s="46"/>
      <c r="E760" s="20"/>
      <c r="F760" s="20"/>
      <c r="G760" s="20"/>
      <c r="H760" s="20"/>
      <c r="I760" s="20"/>
      <c r="K760" s="20"/>
    </row>
    <row r="761" spans="1:11" outlineLevel="1" x14ac:dyDescent="0.25">
      <c r="A761" s="32"/>
      <c r="B761" s="33"/>
      <c r="C761" s="46"/>
      <c r="E761" s="20"/>
      <c r="F761" s="20"/>
      <c r="G761" s="20"/>
      <c r="H761" s="20"/>
      <c r="I761" s="20"/>
      <c r="K761" s="20"/>
    </row>
    <row r="762" spans="1:11" outlineLevel="1" x14ac:dyDescent="0.25">
      <c r="A762" s="32"/>
      <c r="B762" s="33"/>
      <c r="C762" s="46"/>
      <c r="E762" s="20"/>
      <c r="F762" s="20"/>
      <c r="G762" s="20"/>
      <c r="H762" s="20"/>
      <c r="I762" s="20"/>
      <c r="K762" s="20"/>
    </row>
    <row r="763" spans="1:11" outlineLevel="1" x14ac:dyDescent="0.25">
      <c r="A763" s="32"/>
      <c r="B763" s="33"/>
      <c r="C763" s="46"/>
      <c r="E763" s="20"/>
      <c r="F763" s="20"/>
      <c r="G763" s="20"/>
      <c r="H763" s="20"/>
      <c r="I763" s="20"/>
      <c r="K763" s="20"/>
    </row>
    <row r="764" spans="1:11" outlineLevel="1" x14ac:dyDescent="0.25">
      <c r="A764" s="32"/>
      <c r="B764" s="33"/>
      <c r="C764" s="46"/>
      <c r="E764" s="20"/>
      <c r="F764" s="20"/>
      <c r="G764" s="20"/>
      <c r="H764" s="20"/>
      <c r="I764" s="20"/>
      <c r="K764" s="20"/>
    </row>
    <row r="765" spans="1:11" outlineLevel="1" x14ac:dyDescent="0.25">
      <c r="A765" s="32"/>
      <c r="B765" s="33"/>
      <c r="C765" s="46"/>
      <c r="E765" s="20"/>
      <c r="F765" s="20"/>
      <c r="G765" s="20"/>
      <c r="H765" s="20"/>
      <c r="I765" s="20"/>
      <c r="K765" s="20"/>
    </row>
    <row r="766" spans="1:11" outlineLevel="1" x14ac:dyDescent="0.25">
      <c r="A766" s="32"/>
      <c r="B766" s="33"/>
      <c r="C766" s="46"/>
      <c r="E766" s="20"/>
      <c r="F766" s="20"/>
      <c r="G766" s="20"/>
      <c r="H766" s="20"/>
      <c r="I766" s="20"/>
      <c r="K766" s="20"/>
    </row>
    <row r="767" spans="1:11" outlineLevel="1" x14ac:dyDescent="0.25">
      <c r="A767" s="32"/>
      <c r="B767" s="33"/>
      <c r="C767" s="46"/>
      <c r="E767" s="20"/>
      <c r="F767" s="20"/>
      <c r="G767" s="20"/>
      <c r="H767" s="20"/>
      <c r="I767" s="20"/>
      <c r="K767" s="20"/>
    </row>
    <row r="768" spans="1:11" outlineLevel="1" x14ac:dyDescent="0.25">
      <c r="A768" s="32"/>
      <c r="B768" s="33"/>
      <c r="C768" s="46"/>
      <c r="E768" s="20"/>
      <c r="F768" s="20"/>
      <c r="G768" s="20"/>
      <c r="H768" s="20"/>
      <c r="I768" s="20"/>
      <c r="K768" s="20"/>
    </row>
    <row r="769" spans="1:11" outlineLevel="1" x14ac:dyDescent="0.25">
      <c r="A769" s="32"/>
      <c r="B769" s="33"/>
      <c r="C769" s="46"/>
      <c r="E769" s="20"/>
      <c r="F769" s="20"/>
      <c r="G769" s="20"/>
      <c r="H769" s="20"/>
      <c r="I769" s="20"/>
      <c r="K769" s="20"/>
    </row>
    <row r="770" spans="1:11" outlineLevel="1" x14ac:dyDescent="0.25">
      <c r="A770" s="32"/>
      <c r="B770" s="33"/>
      <c r="C770" s="46"/>
      <c r="E770" s="20"/>
      <c r="F770" s="20"/>
      <c r="G770" s="20"/>
      <c r="H770" s="20"/>
      <c r="I770" s="20"/>
      <c r="K770" s="20"/>
    </row>
    <row r="771" spans="1:11" outlineLevel="1" x14ac:dyDescent="0.25">
      <c r="A771" s="32"/>
      <c r="B771" s="33"/>
      <c r="C771" s="46"/>
      <c r="E771" s="20"/>
      <c r="F771" s="20"/>
      <c r="G771" s="20"/>
      <c r="H771" s="20"/>
      <c r="I771" s="20"/>
      <c r="K771" s="20"/>
    </row>
    <row r="772" spans="1:11" outlineLevel="1" x14ac:dyDescent="0.25">
      <c r="A772" s="32"/>
      <c r="B772" s="33"/>
      <c r="C772" s="46"/>
      <c r="E772" s="20"/>
      <c r="F772" s="20"/>
      <c r="G772" s="20"/>
      <c r="H772" s="20"/>
      <c r="I772" s="20"/>
      <c r="K772" s="20"/>
    </row>
    <row r="773" spans="1:11" outlineLevel="1" x14ac:dyDescent="0.25">
      <c r="A773" s="32"/>
      <c r="B773" s="33"/>
      <c r="C773" s="46"/>
      <c r="E773" s="20"/>
      <c r="F773" s="20"/>
      <c r="G773" s="20"/>
      <c r="H773" s="20"/>
      <c r="I773" s="20"/>
      <c r="K773" s="20"/>
    </row>
    <row r="774" spans="1:11" outlineLevel="1" x14ac:dyDescent="0.25">
      <c r="A774" s="32"/>
      <c r="B774" s="33"/>
      <c r="C774" s="46"/>
      <c r="E774" s="20"/>
      <c r="F774" s="20"/>
      <c r="G774" s="20"/>
      <c r="H774" s="20"/>
      <c r="I774" s="20"/>
      <c r="K774" s="20"/>
    </row>
    <row r="775" spans="1:11" outlineLevel="1" x14ac:dyDescent="0.25">
      <c r="A775" s="32"/>
      <c r="B775" s="33"/>
      <c r="C775" s="46"/>
      <c r="E775" s="20"/>
      <c r="F775" s="20"/>
      <c r="G775" s="20"/>
      <c r="H775" s="20"/>
      <c r="I775" s="20"/>
      <c r="K775" s="20"/>
    </row>
    <row r="776" spans="1:11" outlineLevel="1" x14ac:dyDescent="0.25">
      <c r="A776" s="32"/>
      <c r="B776" s="33"/>
      <c r="C776" s="46"/>
      <c r="E776" s="20"/>
      <c r="F776" s="20"/>
      <c r="G776" s="20"/>
      <c r="H776" s="20"/>
      <c r="I776" s="20"/>
      <c r="K776" s="20"/>
    </row>
    <row r="777" spans="1:11" outlineLevel="1" x14ac:dyDescent="0.25">
      <c r="A777" s="32"/>
      <c r="B777" s="33"/>
      <c r="C777" s="46"/>
      <c r="E777" s="20"/>
      <c r="F777" s="20"/>
      <c r="G777" s="20"/>
      <c r="H777" s="20"/>
      <c r="I777" s="20"/>
      <c r="K777" s="20"/>
    </row>
    <row r="778" spans="1:11" outlineLevel="1" x14ac:dyDescent="0.25">
      <c r="A778" s="32"/>
      <c r="B778" s="33"/>
      <c r="C778" s="46"/>
      <c r="E778" s="20"/>
      <c r="F778" s="20"/>
      <c r="G778" s="20"/>
      <c r="H778" s="20"/>
      <c r="I778" s="20"/>
      <c r="K778" s="20"/>
    </row>
    <row r="779" spans="1:11" outlineLevel="1" x14ac:dyDescent="0.25">
      <c r="A779" s="32"/>
      <c r="B779" s="33"/>
      <c r="C779" s="46"/>
      <c r="E779" s="20"/>
      <c r="F779" s="20"/>
      <c r="G779" s="20"/>
      <c r="H779" s="20"/>
      <c r="I779" s="20"/>
      <c r="K779" s="20"/>
    </row>
    <row r="780" spans="1:11" outlineLevel="1" x14ac:dyDescent="0.25">
      <c r="A780" s="32"/>
      <c r="B780" s="33"/>
      <c r="C780" s="46"/>
      <c r="E780" s="20"/>
      <c r="F780" s="20"/>
      <c r="G780" s="20"/>
      <c r="H780" s="20"/>
      <c r="I780" s="20"/>
      <c r="K780" s="20"/>
    </row>
    <row r="781" spans="1:11" outlineLevel="1" x14ac:dyDescent="0.25">
      <c r="A781" s="32"/>
      <c r="B781" s="33"/>
      <c r="C781" s="46"/>
      <c r="E781" s="20"/>
      <c r="F781" s="20"/>
      <c r="G781" s="20"/>
      <c r="H781" s="20"/>
      <c r="I781" s="20"/>
      <c r="K781" s="20"/>
    </row>
    <row r="782" spans="1:11" outlineLevel="1" x14ac:dyDescent="0.25">
      <c r="A782" s="32"/>
      <c r="B782" s="33"/>
      <c r="C782" s="46"/>
      <c r="E782" s="20"/>
      <c r="F782" s="20"/>
      <c r="G782" s="20"/>
      <c r="H782" s="20"/>
      <c r="I782" s="20"/>
      <c r="K782" s="20"/>
    </row>
    <row r="783" spans="1:11" outlineLevel="1" x14ac:dyDescent="0.25">
      <c r="A783" s="32"/>
      <c r="B783" s="33"/>
      <c r="C783" s="46"/>
      <c r="E783" s="20"/>
      <c r="F783" s="20"/>
      <c r="G783" s="20"/>
      <c r="H783" s="20"/>
      <c r="I783" s="20"/>
      <c r="K783" s="20"/>
    </row>
    <row r="784" spans="1:11" outlineLevel="1" x14ac:dyDescent="0.25">
      <c r="A784" s="32"/>
      <c r="B784" s="33"/>
      <c r="C784" s="46"/>
      <c r="E784" s="20"/>
      <c r="F784" s="20"/>
      <c r="G784" s="20"/>
      <c r="H784" s="20"/>
      <c r="I784" s="20"/>
      <c r="K784" s="20"/>
    </row>
    <row r="785" spans="1:11" outlineLevel="1" x14ac:dyDescent="0.25">
      <c r="A785" s="32"/>
      <c r="B785" s="33"/>
      <c r="C785" s="46"/>
      <c r="E785" s="20"/>
      <c r="F785" s="20"/>
      <c r="G785" s="20"/>
      <c r="H785" s="20"/>
      <c r="I785" s="20"/>
      <c r="K785" s="20"/>
    </row>
    <row r="786" spans="1:11" outlineLevel="1" x14ac:dyDescent="0.25">
      <c r="A786" s="32"/>
      <c r="B786" s="33"/>
      <c r="C786" s="46"/>
      <c r="E786" s="20"/>
      <c r="F786" s="20"/>
      <c r="G786" s="20"/>
      <c r="H786" s="20"/>
      <c r="I786" s="20"/>
      <c r="K786" s="20"/>
    </row>
    <row r="787" spans="1:11" outlineLevel="1" x14ac:dyDescent="0.25">
      <c r="A787" s="32"/>
      <c r="B787" s="33"/>
      <c r="C787" s="46"/>
      <c r="E787" s="20"/>
      <c r="F787" s="20"/>
      <c r="G787" s="20"/>
      <c r="H787" s="20"/>
      <c r="I787" s="20"/>
      <c r="K787" s="20"/>
    </row>
    <row r="788" spans="1:11" outlineLevel="1" x14ac:dyDescent="0.25">
      <c r="A788" s="32"/>
      <c r="B788" s="33"/>
      <c r="C788" s="46"/>
      <c r="E788" s="20"/>
      <c r="F788" s="20"/>
      <c r="G788" s="20"/>
      <c r="H788" s="20"/>
      <c r="I788" s="20"/>
      <c r="K788" s="20"/>
    </row>
    <row r="789" spans="1:11" outlineLevel="1" x14ac:dyDescent="0.25">
      <c r="A789" s="32"/>
      <c r="B789" s="33"/>
      <c r="C789" s="46"/>
      <c r="E789" s="20"/>
      <c r="F789" s="20"/>
      <c r="G789" s="20"/>
      <c r="H789" s="20"/>
      <c r="I789" s="20"/>
      <c r="K789" s="20"/>
    </row>
    <row r="790" spans="1:11" outlineLevel="1" x14ac:dyDescent="0.25">
      <c r="A790" s="32"/>
      <c r="B790" s="33"/>
      <c r="C790" s="46"/>
      <c r="E790" s="20"/>
      <c r="F790" s="20"/>
      <c r="G790" s="20"/>
      <c r="H790" s="20"/>
      <c r="I790" s="20"/>
      <c r="K790" s="20"/>
    </row>
    <row r="791" spans="1:11" outlineLevel="1" x14ac:dyDescent="0.25">
      <c r="A791" s="32"/>
      <c r="B791" s="33"/>
      <c r="C791" s="46"/>
      <c r="E791" s="20"/>
      <c r="F791" s="20"/>
      <c r="G791" s="20"/>
      <c r="H791" s="20"/>
      <c r="I791" s="20"/>
      <c r="K791" s="20"/>
    </row>
    <row r="792" spans="1:11" outlineLevel="1" x14ac:dyDescent="0.25">
      <c r="A792" s="32"/>
      <c r="B792" s="33"/>
      <c r="C792" s="46"/>
      <c r="E792" s="20"/>
      <c r="F792" s="20"/>
      <c r="G792" s="20"/>
      <c r="H792" s="20"/>
      <c r="I792" s="20"/>
      <c r="K792" s="20"/>
    </row>
    <row r="793" spans="1:11" outlineLevel="1" x14ac:dyDescent="0.25">
      <c r="A793" s="32"/>
      <c r="B793" s="33"/>
      <c r="C793" s="46"/>
      <c r="E793" s="20"/>
      <c r="F793" s="20"/>
      <c r="G793" s="20"/>
      <c r="H793" s="20"/>
      <c r="I793" s="20"/>
      <c r="K793" s="20"/>
    </row>
    <row r="794" spans="1:11" outlineLevel="1" x14ac:dyDescent="0.25">
      <c r="A794" s="32"/>
      <c r="B794" s="33"/>
      <c r="C794" s="46"/>
      <c r="E794" s="20"/>
      <c r="F794" s="20"/>
      <c r="G794" s="20"/>
      <c r="H794" s="20"/>
      <c r="I794" s="20"/>
      <c r="K794" s="20"/>
    </row>
    <row r="795" spans="1:11" outlineLevel="1" x14ac:dyDescent="0.25">
      <c r="A795" s="32"/>
      <c r="B795" s="33"/>
      <c r="C795" s="46"/>
      <c r="E795" s="20"/>
      <c r="F795" s="20"/>
      <c r="G795" s="20"/>
      <c r="H795" s="20"/>
      <c r="I795" s="20"/>
      <c r="K795" s="20"/>
    </row>
    <row r="796" spans="1:11" outlineLevel="1" x14ac:dyDescent="0.25">
      <c r="A796" s="32"/>
      <c r="B796" s="33"/>
      <c r="C796" s="46"/>
      <c r="E796" s="20"/>
      <c r="F796" s="20"/>
      <c r="G796" s="20"/>
      <c r="H796" s="20"/>
      <c r="I796" s="20"/>
      <c r="K796" s="20"/>
    </row>
    <row r="797" spans="1:11" outlineLevel="1" x14ac:dyDescent="0.25">
      <c r="A797" s="32"/>
      <c r="B797" s="33"/>
      <c r="C797" s="46"/>
      <c r="E797" s="20"/>
      <c r="F797" s="20"/>
      <c r="G797" s="20"/>
      <c r="H797" s="20"/>
      <c r="I797" s="20"/>
      <c r="K797" s="20"/>
    </row>
    <row r="798" spans="1:11" outlineLevel="1" x14ac:dyDescent="0.25">
      <c r="A798" s="32"/>
      <c r="B798" s="33"/>
      <c r="C798" s="46"/>
      <c r="E798" s="20"/>
      <c r="F798" s="20"/>
      <c r="G798" s="20"/>
      <c r="H798" s="20"/>
      <c r="I798" s="20"/>
      <c r="K798" s="20"/>
    </row>
    <row r="799" spans="1:11" outlineLevel="1" x14ac:dyDescent="0.25">
      <c r="A799" s="32"/>
      <c r="B799" s="33"/>
      <c r="C799" s="46"/>
      <c r="E799" s="20"/>
      <c r="F799" s="20"/>
      <c r="G799" s="20"/>
      <c r="H799" s="20"/>
      <c r="I799" s="20"/>
      <c r="K799" s="20"/>
    </row>
    <row r="800" spans="1:11" outlineLevel="1" x14ac:dyDescent="0.25">
      <c r="A800" s="32"/>
      <c r="B800" s="33"/>
      <c r="C800" s="46"/>
      <c r="E800" s="20"/>
      <c r="F800" s="20"/>
      <c r="G800" s="20"/>
      <c r="H800" s="20"/>
      <c r="I800" s="20"/>
      <c r="K800" s="20"/>
    </row>
    <row r="801" spans="1:11" outlineLevel="1" x14ac:dyDescent="0.25">
      <c r="A801" s="32"/>
      <c r="B801" s="33"/>
      <c r="C801" s="46"/>
      <c r="E801" s="20"/>
      <c r="F801" s="20"/>
      <c r="G801" s="20"/>
      <c r="H801" s="20"/>
      <c r="I801" s="20"/>
      <c r="K801" s="20"/>
    </row>
    <row r="802" spans="1:11" outlineLevel="1" x14ac:dyDescent="0.25">
      <c r="A802" s="32"/>
      <c r="B802" s="33"/>
      <c r="C802" s="46"/>
      <c r="E802" s="20"/>
      <c r="F802" s="20"/>
      <c r="G802" s="20"/>
      <c r="H802" s="20"/>
      <c r="I802" s="20"/>
      <c r="K802" s="20"/>
    </row>
    <row r="803" spans="1:11" outlineLevel="1" x14ac:dyDescent="0.25">
      <c r="A803" s="32"/>
      <c r="B803" s="33"/>
      <c r="C803" s="46"/>
      <c r="E803" s="20"/>
      <c r="F803" s="20"/>
      <c r="G803" s="20"/>
      <c r="H803" s="20"/>
      <c r="I803" s="20"/>
      <c r="K803" s="20"/>
    </row>
    <row r="804" spans="1:11" outlineLevel="1" x14ac:dyDescent="0.25">
      <c r="A804" s="32"/>
      <c r="B804" s="33"/>
      <c r="C804" s="46"/>
      <c r="E804" s="20"/>
      <c r="F804" s="20"/>
      <c r="G804" s="20"/>
      <c r="H804" s="20"/>
      <c r="I804" s="20"/>
      <c r="K804" s="20"/>
    </row>
    <row r="805" spans="1:11" outlineLevel="1" x14ac:dyDescent="0.25">
      <c r="A805" s="32"/>
      <c r="B805" s="33"/>
      <c r="C805" s="46"/>
      <c r="E805" s="20"/>
      <c r="F805" s="20"/>
      <c r="G805" s="20"/>
      <c r="H805" s="20"/>
      <c r="I805" s="20"/>
      <c r="K805" s="20"/>
    </row>
    <row r="806" spans="1:11" outlineLevel="1" x14ac:dyDescent="0.25">
      <c r="A806" s="32"/>
      <c r="B806" s="33"/>
      <c r="C806" s="46"/>
      <c r="E806" s="20"/>
      <c r="F806" s="20"/>
      <c r="G806" s="20"/>
      <c r="H806" s="20"/>
      <c r="I806" s="20"/>
      <c r="K806" s="20"/>
    </row>
    <row r="807" spans="1:11" outlineLevel="1" x14ac:dyDescent="0.25">
      <c r="A807" s="32"/>
      <c r="B807" s="33"/>
      <c r="C807" s="46"/>
      <c r="E807" s="20"/>
      <c r="F807" s="20"/>
      <c r="G807" s="20"/>
      <c r="H807" s="20"/>
      <c r="I807" s="20"/>
      <c r="K807" s="20"/>
    </row>
    <row r="808" spans="1:11" outlineLevel="1" x14ac:dyDescent="0.25">
      <c r="A808" s="32"/>
      <c r="B808" s="33"/>
      <c r="C808" s="46"/>
      <c r="E808" s="20"/>
      <c r="F808" s="20"/>
      <c r="G808" s="20"/>
      <c r="H808" s="20"/>
      <c r="I808" s="20"/>
      <c r="K808" s="20"/>
    </row>
    <row r="809" spans="1:11" outlineLevel="1" x14ac:dyDescent="0.25">
      <c r="A809" s="32"/>
      <c r="B809" s="33"/>
      <c r="C809" s="46"/>
      <c r="E809" s="20"/>
      <c r="F809" s="20"/>
      <c r="G809" s="20"/>
      <c r="H809" s="20"/>
      <c r="I809" s="20"/>
      <c r="K809" s="20"/>
    </row>
    <row r="810" spans="1:11" outlineLevel="1" x14ac:dyDescent="0.25">
      <c r="A810" s="32"/>
      <c r="B810" s="33"/>
      <c r="C810" s="46"/>
      <c r="E810" s="20"/>
      <c r="F810" s="20"/>
      <c r="G810" s="20"/>
      <c r="H810" s="20"/>
      <c r="I810" s="20"/>
      <c r="K810" s="20"/>
    </row>
    <row r="811" spans="1:11" outlineLevel="1" x14ac:dyDescent="0.25">
      <c r="A811" s="32"/>
      <c r="B811" s="33"/>
      <c r="C811" s="46"/>
      <c r="E811" s="20"/>
      <c r="F811" s="20"/>
      <c r="G811" s="20"/>
      <c r="H811" s="20"/>
      <c r="I811" s="20"/>
      <c r="K811" s="20"/>
    </row>
    <row r="812" spans="1:11" outlineLevel="1" x14ac:dyDescent="0.25">
      <c r="A812" s="32"/>
      <c r="B812" s="33"/>
      <c r="C812" s="46"/>
      <c r="E812" s="20"/>
      <c r="F812" s="20"/>
      <c r="G812" s="20"/>
      <c r="H812" s="20"/>
      <c r="I812" s="20"/>
      <c r="K812" s="20"/>
    </row>
    <row r="813" spans="1:11" outlineLevel="1" x14ac:dyDescent="0.25">
      <c r="A813" s="32"/>
      <c r="B813" s="33"/>
      <c r="C813" s="46"/>
      <c r="E813" s="20"/>
      <c r="F813" s="20"/>
      <c r="G813" s="20"/>
      <c r="H813" s="20"/>
      <c r="I813" s="20"/>
      <c r="K813" s="20"/>
    </row>
    <row r="814" spans="1:11" outlineLevel="1" x14ac:dyDescent="0.25">
      <c r="A814" s="32"/>
      <c r="B814" s="33"/>
      <c r="C814" s="46"/>
      <c r="E814" s="20"/>
      <c r="F814" s="20"/>
      <c r="G814" s="20"/>
      <c r="H814" s="20"/>
      <c r="I814" s="20"/>
      <c r="K814" s="20"/>
    </row>
    <row r="815" spans="1:11" outlineLevel="1" x14ac:dyDescent="0.25">
      <c r="A815" s="32"/>
      <c r="B815" s="33"/>
      <c r="C815" s="46"/>
      <c r="E815" s="20"/>
      <c r="F815" s="20"/>
      <c r="G815" s="20"/>
      <c r="H815" s="20"/>
      <c r="I815" s="20"/>
      <c r="K815" s="20"/>
    </row>
    <row r="816" spans="1:11" outlineLevel="1" x14ac:dyDescent="0.25">
      <c r="A816" s="32"/>
      <c r="B816" s="33"/>
      <c r="C816" s="46"/>
      <c r="E816" s="20"/>
      <c r="F816" s="20"/>
      <c r="G816" s="20"/>
      <c r="H816" s="20"/>
      <c r="I816" s="20"/>
      <c r="K816" s="20"/>
    </row>
    <row r="817" spans="1:11" outlineLevel="1" x14ac:dyDescent="0.25">
      <c r="A817" s="32"/>
      <c r="B817" s="33"/>
      <c r="C817" s="46"/>
      <c r="E817" s="20"/>
      <c r="F817" s="20"/>
      <c r="G817" s="20"/>
      <c r="H817" s="20"/>
      <c r="I817" s="20"/>
      <c r="K817" s="20"/>
    </row>
    <row r="818" spans="1:11" outlineLevel="1" x14ac:dyDescent="0.25">
      <c r="A818" s="32"/>
      <c r="B818" s="33"/>
      <c r="C818" s="46"/>
      <c r="E818" s="20"/>
      <c r="F818" s="20"/>
      <c r="G818" s="20"/>
      <c r="H818" s="20"/>
      <c r="I818" s="20"/>
      <c r="K818" s="20"/>
    </row>
    <row r="819" spans="1:11" outlineLevel="1" x14ac:dyDescent="0.25">
      <c r="A819" s="32"/>
      <c r="B819" s="33"/>
      <c r="C819" s="46"/>
      <c r="E819" s="20"/>
      <c r="F819" s="20"/>
      <c r="G819" s="20"/>
      <c r="H819" s="20"/>
      <c r="I819" s="20"/>
      <c r="K819" s="20"/>
    </row>
    <row r="820" spans="1:11" outlineLevel="1" x14ac:dyDescent="0.25">
      <c r="A820" s="32"/>
      <c r="B820" s="33"/>
      <c r="C820" s="46"/>
      <c r="E820" s="20"/>
      <c r="F820" s="20"/>
      <c r="G820" s="20"/>
      <c r="H820" s="20"/>
      <c r="I820" s="20"/>
      <c r="K820" s="20"/>
    </row>
    <row r="821" spans="1:11" outlineLevel="1" x14ac:dyDescent="0.25">
      <c r="A821" s="32"/>
      <c r="B821" s="33"/>
      <c r="C821" s="46"/>
      <c r="E821" s="20"/>
      <c r="F821" s="20"/>
      <c r="G821" s="20"/>
      <c r="H821" s="20"/>
      <c r="I821" s="20"/>
      <c r="K821" s="20"/>
    </row>
    <row r="822" spans="1:11" outlineLevel="1" x14ac:dyDescent="0.25">
      <c r="A822" s="32"/>
      <c r="B822" s="33"/>
      <c r="C822" s="46"/>
      <c r="E822" s="20"/>
      <c r="F822" s="20"/>
      <c r="G822" s="20"/>
      <c r="H822" s="20"/>
      <c r="I822" s="20"/>
      <c r="K822" s="20"/>
    </row>
    <row r="823" spans="1:11" outlineLevel="1" x14ac:dyDescent="0.25">
      <c r="A823" s="32"/>
      <c r="B823" s="33"/>
      <c r="C823" s="46"/>
      <c r="E823" s="20"/>
      <c r="F823" s="20"/>
      <c r="G823" s="20"/>
      <c r="H823" s="20"/>
      <c r="I823" s="20"/>
      <c r="K823" s="20"/>
    </row>
    <row r="824" spans="1:11" outlineLevel="1" x14ac:dyDescent="0.25">
      <c r="A824" s="32"/>
      <c r="B824" s="33"/>
      <c r="C824" s="46"/>
      <c r="E824" s="20"/>
      <c r="F824" s="20"/>
      <c r="G824" s="20"/>
      <c r="H824" s="20"/>
      <c r="I824" s="20"/>
      <c r="K824" s="20"/>
    </row>
    <row r="825" spans="1:11" outlineLevel="1" x14ac:dyDescent="0.25">
      <c r="A825" s="32"/>
      <c r="B825" s="33"/>
      <c r="C825" s="46"/>
      <c r="E825" s="20"/>
      <c r="F825" s="20"/>
      <c r="G825" s="20"/>
      <c r="H825" s="20"/>
      <c r="I825" s="20"/>
      <c r="K825" s="20"/>
    </row>
    <row r="826" spans="1:11" outlineLevel="1" x14ac:dyDescent="0.25">
      <c r="A826" s="32"/>
      <c r="B826" s="33"/>
      <c r="C826" s="46"/>
      <c r="E826" s="20"/>
      <c r="F826" s="20"/>
      <c r="G826" s="20"/>
      <c r="H826" s="20"/>
      <c r="I826" s="20"/>
      <c r="K826" s="20"/>
    </row>
    <row r="827" spans="1:11" outlineLevel="1" x14ac:dyDescent="0.25">
      <c r="A827" s="32"/>
      <c r="B827" s="33"/>
      <c r="C827" s="46"/>
      <c r="E827" s="20"/>
      <c r="F827" s="20"/>
      <c r="G827" s="20"/>
      <c r="H827" s="20"/>
      <c r="I827" s="20"/>
      <c r="K827" s="20"/>
    </row>
    <row r="828" spans="1:11" outlineLevel="1" x14ac:dyDescent="0.25">
      <c r="A828" s="32"/>
      <c r="B828" s="33"/>
      <c r="C828" s="46"/>
      <c r="E828" s="20"/>
      <c r="F828" s="20"/>
      <c r="G828" s="20"/>
      <c r="H828" s="20"/>
      <c r="I828" s="20"/>
      <c r="K828" s="20"/>
    </row>
    <row r="829" spans="1:11" outlineLevel="1" x14ac:dyDescent="0.25">
      <c r="A829" s="32"/>
      <c r="B829" s="33"/>
      <c r="C829" s="46"/>
      <c r="E829" s="20"/>
      <c r="F829" s="20"/>
      <c r="G829" s="20"/>
      <c r="H829" s="20"/>
      <c r="I829" s="20"/>
      <c r="K829" s="20"/>
    </row>
    <row r="830" spans="1:11" outlineLevel="1" x14ac:dyDescent="0.25">
      <c r="A830" s="32"/>
      <c r="B830" s="33"/>
      <c r="C830" s="46"/>
      <c r="E830" s="20"/>
      <c r="F830" s="20"/>
      <c r="G830" s="20"/>
      <c r="H830" s="20"/>
      <c r="I830" s="20"/>
      <c r="K830" s="20"/>
    </row>
    <row r="831" spans="1:11" outlineLevel="1" x14ac:dyDescent="0.25">
      <c r="A831" s="32"/>
      <c r="B831" s="33"/>
      <c r="C831" s="46"/>
      <c r="E831" s="20"/>
      <c r="F831" s="20"/>
      <c r="G831" s="20"/>
      <c r="H831" s="20"/>
      <c r="I831" s="20"/>
      <c r="K831" s="20"/>
    </row>
    <row r="832" spans="1:11" outlineLevel="1" x14ac:dyDescent="0.25">
      <c r="A832" s="32"/>
      <c r="B832" s="33"/>
      <c r="C832" s="46"/>
      <c r="E832" s="20"/>
      <c r="F832" s="20"/>
      <c r="G832" s="20"/>
      <c r="H832" s="20"/>
      <c r="I832" s="20"/>
      <c r="K832" s="20"/>
    </row>
    <row r="833" spans="1:11" outlineLevel="1" x14ac:dyDescent="0.25">
      <c r="A833" s="32"/>
      <c r="B833" s="33"/>
      <c r="C833" s="46"/>
      <c r="E833" s="20"/>
      <c r="F833" s="20"/>
      <c r="G833" s="20"/>
      <c r="H833" s="20"/>
      <c r="I833" s="20"/>
      <c r="K833" s="20"/>
    </row>
    <row r="834" spans="1:11" outlineLevel="1" x14ac:dyDescent="0.25">
      <c r="A834" s="32"/>
      <c r="B834" s="33"/>
      <c r="C834" s="46"/>
      <c r="E834" s="20"/>
      <c r="F834" s="20"/>
      <c r="G834" s="20"/>
      <c r="H834" s="20"/>
      <c r="I834" s="20"/>
      <c r="K834" s="20"/>
    </row>
    <row r="835" spans="1:11" outlineLevel="1" x14ac:dyDescent="0.25">
      <c r="A835" s="32"/>
      <c r="B835" s="33"/>
      <c r="C835" s="46"/>
      <c r="E835" s="20"/>
      <c r="F835" s="20"/>
      <c r="G835" s="20"/>
      <c r="H835" s="20"/>
      <c r="I835" s="20"/>
      <c r="K835" s="20"/>
    </row>
    <row r="836" spans="1:11" outlineLevel="1" x14ac:dyDescent="0.25">
      <c r="A836" s="32"/>
      <c r="B836" s="33"/>
      <c r="C836" s="46"/>
      <c r="E836" s="20"/>
      <c r="F836" s="20"/>
      <c r="G836" s="20"/>
      <c r="H836" s="20"/>
      <c r="I836" s="20"/>
      <c r="K836" s="20"/>
    </row>
    <row r="837" spans="1:11" outlineLevel="1" x14ac:dyDescent="0.25">
      <c r="A837" s="32"/>
      <c r="B837" s="33"/>
      <c r="C837" s="46"/>
      <c r="E837" s="20"/>
      <c r="F837" s="20"/>
      <c r="G837" s="20"/>
      <c r="H837" s="20"/>
      <c r="I837" s="20"/>
      <c r="K837" s="20"/>
    </row>
    <row r="838" spans="1:11" outlineLevel="1" x14ac:dyDescent="0.25">
      <c r="A838" s="32"/>
      <c r="B838" s="33"/>
      <c r="C838" s="46"/>
      <c r="E838" s="20"/>
      <c r="F838" s="20"/>
      <c r="G838" s="20"/>
      <c r="H838" s="20"/>
      <c r="I838" s="20"/>
      <c r="K838" s="20"/>
    </row>
    <row r="839" spans="1:11" outlineLevel="1" x14ac:dyDescent="0.25">
      <c r="A839" s="32"/>
      <c r="B839" s="33"/>
      <c r="C839" s="46"/>
      <c r="E839" s="20"/>
      <c r="F839" s="20"/>
      <c r="G839" s="20"/>
      <c r="H839" s="20"/>
      <c r="I839" s="20"/>
      <c r="K839" s="20"/>
    </row>
    <row r="840" spans="1:11" outlineLevel="1" x14ac:dyDescent="0.25">
      <c r="A840" s="32"/>
      <c r="B840" s="33"/>
      <c r="C840" s="46"/>
      <c r="E840" s="20"/>
      <c r="F840" s="20"/>
      <c r="G840" s="20"/>
      <c r="H840" s="20"/>
      <c r="I840" s="20"/>
      <c r="K840" s="20"/>
    </row>
    <row r="841" spans="1:11" outlineLevel="1" x14ac:dyDescent="0.25">
      <c r="A841" s="32"/>
      <c r="B841" s="33"/>
      <c r="C841" s="46"/>
      <c r="E841" s="20"/>
      <c r="F841" s="20"/>
      <c r="G841" s="20"/>
      <c r="H841" s="20"/>
      <c r="I841" s="20"/>
      <c r="K841" s="20"/>
    </row>
    <row r="842" spans="1:11" outlineLevel="1" x14ac:dyDescent="0.25">
      <c r="A842" s="32"/>
      <c r="B842" s="33"/>
      <c r="C842" s="46"/>
      <c r="E842" s="20"/>
      <c r="F842" s="20"/>
      <c r="G842" s="20"/>
      <c r="H842" s="20"/>
      <c r="I842" s="20"/>
      <c r="K842" s="20"/>
    </row>
    <row r="843" spans="1:11" outlineLevel="1" x14ac:dyDescent="0.25">
      <c r="A843" s="32"/>
      <c r="B843" s="33"/>
      <c r="C843" s="46"/>
      <c r="E843" s="20"/>
      <c r="F843" s="20"/>
      <c r="G843" s="20"/>
      <c r="H843" s="20"/>
      <c r="I843" s="20"/>
      <c r="K843" s="20"/>
    </row>
    <row r="844" spans="1:11" outlineLevel="1" x14ac:dyDescent="0.25">
      <c r="A844" s="32"/>
      <c r="B844" s="33"/>
      <c r="C844" s="46"/>
      <c r="E844" s="20"/>
      <c r="F844" s="20"/>
      <c r="G844" s="20"/>
      <c r="H844" s="20"/>
      <c r="I844" s="20"/>
      <c r="K844" s="20"/>
    </row>
    <row r="845" spans="1:11" outlineLevel="1" x14ac:dyDescent="0.25">
      <c r="A845" s="32"/>
      <c r="B845" s="33"/>
      <c r="C845" s="46"/>
      <c r="E845" s="20"/>
      <c r="F845" s="20"/>
      <c r="G845" s="20"/>
      <c r="H845" s="20"/>
      <c r="I845" s="20"/>
      <c r="K845" s="20"/>
    </row>
    <row r="846" spans="1:11" outlineLevel="1" x14ac:dyDescent="0.25">
      <c r="A846" s="32"/>
      <c r="B846" s="33"/>
      <c r="C846" s="46"/>
      <c r="E846" s="20"/>
      <c r="F846" s="20"/>
      <c r="G846" s="20"/>
      <c r="H846" s="20"/>
      <c r="I846" s="20"/>
      <c r="K846" s="20"/>
    </row>
    <row r="847" spans="1:11" outlineLevel="1" x14ac:dyDescent="0.25">
      <c r="A847" s="32"/>
      <c r="B847" s="33"/>
      <c r="C847" s="46"/>
      <c r="E847" s="20"/>
      <c r="F847" s="20"/>
      <c r="G847" s="20"/>
      <c r="H847" s="20"/>
      <c r="I847" s="20"/>
      <c r="K847" s="20"/>
    </row>
    <row r="848" spans="1:11" outlineLevel="1" x14ac:dyDescent="0.25">
      <c r="A848" s="32"/>
      <c r="B848" s="33"/>
      <c r="C848" s="46"/>
      <c r="E848" s="20"/>
      <c r="F848" s="20"/>
      <c r="G848" s="20"/>
      <c r="H848" s="20"/>
      <c r="I848" s="20"/>
      <c r="K848" s="20"/>
    </row>
    <row r="849" spans="1:11" outlineLevel="1" x14ac:dyDescent="0.25">
      <c r="A849" s="32"/>
      <c r="B849" s="33"/>
      <c r="C849" s="46"/>
      <c r="E849" s="20"/>
      <c r="F849" s="20"/>
      <c r="G849" s="20"/>
      <c r="H849" s="20"/>
      <c r="I849" s="20"/>
      <c r="K849" s="20"/>
    </row>
    <row r="850" spans="1:11" outlineLevel="1" x14ac:dyDescent="0.25">
      <c r="A850" s="32"/>
      <c r="B850" s="33"/>
      <c r="C850" s="46"/>
      <c r="E850" s="20"/>
      <c r="F850" s="20"/>
      <c r="G850" s="20"/>
      <c r="H850" s="20"/>
      <c r="I850" s="20"/>
      <c r="K850" s="20"/>
    </row>
    <row r="851" spans="1:11" outlineLevel="1" x14ac:dyDescent="0.25">
      <c r="A851" s="32"/>
      <c r="B851" s="33"/>
      <c r="C851" s="46"/>
      <c r="E851" s="20"/>
      <c r="F851" s="20"/>
      <c r="G851" s="20"/>
      <c r="H851" s="20"/>
      <c r="I851" s="20"/>
      <c r="K851" s="20"/>
    </row>
    <row r="852" spans="1:11" outlineLevel="1" x14ac:dyDescent="0.25">
      <c r="A852" s="32"/>
      <c r="B852" s="33"/>
      <c r="C852" s="46"/>
      <c r="E852" s="20"/>
      <c r="F852" s="20"/>
      <c r="G852" s="20"/>
      <c r="H852" s="20"/>
      <c r="I852" s="20"/>
      <c r="K852" s="20"/>
    </row>
    <row r="853" spans="1:11" outlineLevel="1" x14ac:dyDescent="0.25">
      <c r="A853" s="32"/>
      <c r="B853" s="33"/>
      <c r="C853" s="46"/>
      <c r="E853" s="20"/>
      <c r="F853" s="20"/>
      <c r="G853" s="20"/>
      <c r="H853" s="20"/>
      <c r="I853" s="20"/>
      <c r="K853" s="20"/>
    </row>
    <row r="854" spans="1:11" outlineLevel="1" x14ac:dyDescent="0.25">
      <c r="A854" s="32"/>
      <c r="B854" s="33"/>
      <c r="C854" s="46"/>
      <c r="E854" s="20"/>
      <c r="F854" s="20"/>
      <c r="G854" s="20"/>
      <c r="H854" s="20"/>
      <c r="I854" s="20"/>
      <c r="K854" s="20"/>
    </row>
    <row r="855" spans="1:11" outlineLevel="1" x14ac:dyDescent="0.25">
      <c r="A855" s="32"/>
      <c r="B855" s="33"/>
      <c r="C855" s="46"/>
      <c r="E855" s="20"/>
      <c r="F855" s="20"/>
      <c r="G855" s="20"/>
      <c r="H855" s="20"/>
      <c r="I855" s="20"/>
      <c r="K855" s="20"/>
    </row>
    <row r="856" spans="1:11" outlineLevel="1" x14ac:dyDescent="0.25">
      <c r="A856" s="32"/>
      <c r="B856" s="33"/>
      <c r="C856" s="46"/>
      <c r="E856" s="20"/>
      <c r="F856" s="20"/>
      <c r="G856" s="20"/>
      <c r="H856" s="20"/>
      <c r="I856" s="20"/>
      <c r="K856" s="20"/>
    </row>
    <row r="857" spans="1:11" outlineLevel="1" x14ac:dyDescent="0.25">
      <c r="A857" s="32"/>
      <c r="B857" s="33"/>
      <c r="C857" s="46"/>
      <c r="E857" s="20"/>
      <c r="F857" s="20"/>
      <c r="G857" s="20"/>
      <c r="H857" s="20"/>
      <c r="I857" s="20"/>
      <c r="K857" s="20"/>
    </row>
    <row r="858" spans="1:11" outlineLevel="1" x14ac:dyDescent="0.25">
      <c r="A858" s="32"/>
      <c r="B858" s="33"/>
      <c r="C858" s="46"/>
      <c r="E858" s="20"/>
      <c r="F858" s="20"/>
      <c r="G858" s="20"/>
      <c r="H858" s="20"/>
      <c r="I858" s="20"/>
      <c r="K858" s="20"/>
    </row>
    <row r="859" spans="1:11" outlineLevel="1" x14ac:dyDescent="0.25">
      <c r="A859" s="32"/>
      <c r="B859" s="33"/>
      <c r="C859" s="46"/>
      <c r="E859" s="20"/>
      <c r="F859" s="20"/>
      <c r="G859" s="20"/>
      <c r="H859" s="20"/>
      <c r="I859" s="20"/>
      <c r="K859" s="20"/>
    </row>
    <row r="860" spans="1:11" outlineLevel="1" x14ac:dyDescent="0.25">
      <c r="A860" s="32"/>
      <c r="B860" s="33"/>
      <c r="C860" s="46"/>
      <c r="E860" s="20"/>
      <c r="F860" s="20"/>
      <c r="G860" s="20"/>
      <c r="H860" s="20"/>
      <c r="I860" s="20"/>
      <c r="K860" s="20"/>
    </row>
    <row r="861" spans="1:11" outlineLevel="1" x14ac:dyDescent="0.25">
      <c r="A861" s="32"/>
      <c r="B861" s="33"/>
      <c r="C861" s="46"/>
      <c r="E861" s="20"/>
      <c r="F861" s="20"/>
      <c r="G861" s="20"/>
      <c r="H861" s="20"/>
      <c r="I861" s="20"/>
      <c r="K861" s="20"/>
    </row>
    <row r="862" spans="1:11" outlineLevel="1" x14ac:dyDescent="0.25">
      <c r="A862" s="32"/>
      <c r="B862" s="33"/>
      <c r="C862" s="46"/>
      <c r="E862" s="20"/>
      <c r="F862" s="20"/>
      <c r="G862" s="20"/>
      <c r="H862" s="20"/>
      <c r="I862" s="20"/>
      <c r="K862" s="20"/>
    </row>
    <row r="863" spans="1:11" outlineLevel="1" x14ac:dyDescent="0.25">
      <c r="A863" s="32"/>
      <c r="B863" s="33"/>
      <c r="C863" s="46"/>
      <c r="E863" s="20"/>
      <c r="F863" s="20"/>
      <c r="G863" s="20"/>
      <c r="H863" s="20"/>
      <c r="I863" s="20"/>
      <c r="K863" s="20"/>
    </row>
    <row r="864" spans="1:11" outlineLevel="1" x14ac:dyDescent="0.25">
      <c r="A864" s="32"/>
      <c r="B864" s="33"/>
      <c r="C864" s="46"/>
      <c r="E864" s="20"/>
      <c r="F864" s="20"/>
      <c r="G864" s="20"/>
      <c r="H864" s="20"/>
      <c r="I864" s="20"/>
      <c r="K864" s="20"/>
    </row>
    <row r="865" spans="1:11" outlineLevel="1" x14ac:dyDescent="0.25">
      <c r="A865" s="32"/>
      <c r="B865" s="33"/>
      <c r="C865" s="46"/>
      <c r="E865" s="20"/>
      <c r="F865" s="20"/>
      <c r="G865" s="20"/>
      <c r="H865" s="20"/>
      <c r="I865" s="20"/>
      <c r="K865" s="20"/>
    </row>
    <row r="866" spans="1:11" outlineLevel="1" x14ac:dyDescent="0.25">
      <c r="A866" s="32"/>
      <c r="B866" s="33"/>
      <c r="C866" s="46"/>
      <c r="E866" s="20"/>
      <c r="F866" s="20"/>
      <c r="G866" s="20"/>
      <c r="H866" s="20"/>
      <c r="I866" s="20"/>
      <c r="K866" s="20"/>
    </row>
    <row r="867" spans="1:11" outlineLevel="1" x14ac:dyDescent="0.25">
      <c r="A867" s="32"/>
      <c r="B867" s="33"/>
      <c r="C867" s="46"/>
      <c r="E867" s="20"/>
      <c r="F867" s="20"/>
      <c r="G867" s="20"/>
      <c r="H867" s="20"/>
      <c r="I867" s="20"/>
      <c r="K867" s="20"/>
    </row>
    <row r="868" spans="1:11" outlineLevel="1" x14ac:dyDescent="0.25">
      <c r="A868" s="32"/>
      <c r="B868" s="33"/>
      <c r="C868" s="46"/>
      <c r="E868" s="20"/>
      <c r="F868" s="20"/>
      <c r="G868" s="20"/>
      <c r="H868" s="20"/>
      <c r="I868" s="20"/>
      <c r="K868" s="20"/>
    </row>
    <row r="869" spans="1:11" outlineLevel="1" x14ac:dyDescent="0.25">
      <c r="A869" s="32"/>
      <c r="B869" s="33"/>
      <c r="C869" s="46"/>
      <c r="E869" s="20"/>
      <c r="F869" s="20"/>
      <c r="G869" s="20"/>
      <c r="H869" s="20"/>
      <c r="I869" s="20"/>
      <c r="K869" s="20"/>
    </row>
    <row r="870" spans="1:11" outlineLevel="1" x14ac:dyDescent="0.25">
      <c r="A870" s="32"/>
      <c r="B870" s="33"/>
      <c r="C870" s="46"/>
      <c r="E870" s="20"/>
      <c r="F870" s="20"/>
      <c r="G870" s="20"/>
      <c r="H870" s="20"/>
      <c r="I870" s="20"/>
      <c r="K870" s="20"/>
    </row>
    <row r="871" spans="1:11" outlineLevel="1" x14ac:dyDescent="0.25">
      <c r="A871" s="32"/>
      <c r="B871" s="33"/>
      <c r="C871" s="46"/>
      <c r="E871" s="20"/>
      <c r="F871" s="20"/>
      <c r="G871" s="20"/>
      <c r="H871" s="20"/>
      <c r="I871" s="20"/>
      <c r="K871" s="20"/>
    </row>
    <row r="872" spans="1:11" outlineLevel="1" x14ac:dyDescent="0.25">
      <c r="A872" s="32"/>
      <c r="B872" s="33"/>
      <c r="C872" s="46"/>
      <c r="E872" s="20"/>
      <c r="F872" s="20"/>
      <c r="G872" s="20"/>
      <c r="H872" s="20"/>
      <c r="I872" s="20"/>
      <c r="K872" s="20"/>
    </row>
    <row r="873" spans="1:11" outlineLevel="1" x14ac:dyDescent="0.25">
      <c r="A873" s="32"/>
      <c r="B873" s="33"/>
      <c r="C873" s="46"/>
      <c r="E873" s="20"/>
      <c r="F873" s="20"/>
      <c r="G873" s="20"/>
      <c r="H873" s="20"/>
      <c r="I873" s="20"/>
      <c r="K873" s="20"/>
    </row>
    <row r="874" spans="1:11" outlineLevel="1" x14ac:dyDescent="0.25">
      <c r="A874" s="32"/>
      <c r="B874" s="33"/>
      <c r="C874" s="46"/>
      <c r="E874" s="20"/>
      <c r="F874" s="20"/>
      <c r="G874" s="20"/>
      <c r="H874" s="20"/>
      <c r="I874" s="20"/>
      <c r="K874" s="20"/>
    </row>
    <row r="875" spans="1:11" outlineLevel="1" x14ac:dyDescent="0.25">
      <c r="A875" s="32"/>
      <c r="B875" s="33"/>
      <c r="C875" s="46"/>
      <c r="E875" s="20"/>
      <c r="F875" s="20"/>
      <c r="G875" s="20"/>
      <c r="H875" s="20"/>
      <c r="I875" s="20"/>
      <c r="K875" s="20"/>
    </row>
    <row r="876" spans="1:11" outlineLevel="1" x14ac:dyDescent="0.25">
      <c r="A876" s="32"/>
      <c r="B876" s="33"/>
      <c r="C876" s="46"/>
      <c r="E876" s="20"/>
      <c r="F876" s="20"/>
      <c r="G876" s="20"/>
      <c r="H876" s="20"/>
      <c r="I876" s="20"/>
      <c r="K876" s="20"/>
    </row>
    <row r="877" spans="1:11" outlineLevel="1" x14ac:dyDescent="0.25">
      <c r="A877" s="32"/>
      <c r="B877" s="33"/>
      <c r="C877" s="46"/>
      <c r="E877" s="20"/>
      <c r="F877" s="20"/>
      <c r="G877" s="20"/>
      <c r="H877" s="20"/>
      <c r="I877" s="20"/>
      <c r="K877" s="20"/>
    </row>
    <row r="878" spans="1:11" outlineLevel="1" x14ac:dyDescent="0.25">
      <c r="A878" s="32"/>
      <c r="B878" s="33"/>
      <c r="C878" s="46"/>
      <c r="E878" s="20"/>
      <c r="F878" s="20"/>
      <c r="G878" s="20"/>
      <c r="H878" s="20"/>
      <c r="I878" s="20"/>
      <c r="K878" s="20"/>
    </row>
    <row r="879" spans="1:11" outlineLevel="1" x14ac:dyDescent="0.25">
      <c r="A879" s="32"/>
      <c r="B879" s="33"/>
      <c r="C879" s="46"/>
      <c r="E879" s="20"/>
      <c r="F879" s="20"/>
      <c r="G879" s="20"/>
      <c r="H879" s="20"/>
      <c r="I879" s="20"/>
      <c r="K879" s="20"/>
    </row>
    <row r="880" spans="1:11" outlineLevel="1" x14ac:dyDescent="0.25">
      <c r="A880" s="32"/>
      <c r="B880" s="33"/>
      <c r="C880" s="46"/>
      <c r="E880" s="20"/>
      <c r="F880" s="20"/>
      <c r="G880" s="20"/>
      <c r="H880" s="20"/>
      <c r="I880" s="20"/>
      <c r="K880" s="20"/>
    </row>
    <row r="881" spans="1:11" outlineLevel="1" x14ac:dyDescent="0.25">
      <c r="A881" s="32"/>
      <c r="B881" s="33"/>
      <c r="C881" s="46"/>
      <c r="E881" s="20"/>
      <c r="F881" s="20"/>
      <c r="G881" s="20"/>
      <c r="H881" s="20"/>
      <c r="I881" s="20"/>
      <c r="K881" s="20"/>
    </row>
    <row r="882" spans="1:11" outlineLevel="1" x14ac:dyDescent="0.25">
      <c r="A882" s="32"/>
      <c r="B882" s="33"/>
      <c r="C882" s="46"/>
      <c r="E882" s="20"/>
      <c r="F882" s="20"/>
      <c r="G882" s="20"/>
      <c r="H882" s="20"/>
      <c r="I882" s="20"/>
      <c r="K882" s="20"/>
    </row>
    <row r="883" spans="1:11" outlineLevel="1" x14ac:dyDescent="0.25">
      <c r="A883" s="32"/>
      <c r="B883" s="33"/>
      <c r="C883" s="46"/>
      <c r="E883" s="20"/>
      <c r="F883" s="20"/>
      <c r="G883" s="20"/>
      <c r="H883" s="20"/>
      <c r="I883" s="20"/>
      <c r="K883" s="20"/>
    </row>
    <row r="884" spans="1:11" outlineLevel="1" x14ac:dyDescent="0.25">
      <c r="A884" s="32"/>
      <c r="B884" s="33"/>
      <c r="C884" s="46"/>
      <c r="E884" s="20"/>
      <c r="F884" s="20"/>
      <c r="G884" s="20"/>
      <c r="H884" s="20"/>
      <c r="I884" s="20"/>
      <c r="K884" s="20"/>
    </row>
    <row r="885" spans="1:11" outlineLevel="1" x14ac:dyDescent="0.25">
      <c r="A885" s="32"/>
      <c r="B885" s="33"/>
      <c r="C885" s="46"/>
      <c r="E885" s="20"/>
      <c r="F885" s="20"/>
      <c r="G885" s="20"/>
      <c r="H885" s="20"/>
      <c r="I885" s="20"/>
      <c r="K885" s="20"/>
    </row>
    <row r="886" spans="1:11" outlineLevel="1" x14ac:dyDescent="0.25">
      <c r="A886" s="32"/>
      <c r="B886" s="33"/>
      <c r="C886" s="46"/>
      <c r="E886" s="20"/>
      <c r="F886" s="20"/>
      <c r="G886" s="20"/>
      <c r="H886" s="20"/>
      <c r="I886" s="20"/>
      <c r="K886" s="20"/>
    </row>
    <row r="887" spans="1:11" outlineLevel="1" x14ac:dyDescent="0.25">
      <c r="A887" s="32"/>
      <c r="B887" s="33"/>
      <c r="C887" s="46"/>
      <c r="E887" s="20"/>
      <c r="F887" s="20"/>
      <c r="G887" s="20"/>
      <c r="H887" s="20"/>
      <c r="I887" s="20"/>
      <c r="K887" s="20"/>
    </row>
    <row r="888" spans="1:11" outlineLevel="1" x14ac:dyDescent="0.25">
      <c r="A888" s="32"/>
      <c r="B888" s="33"/>
      <c r="C888" s="46"/>
      <c r="E888" s="20"/>
      <c r="F888" s="20"/>
      <c r="G888" s="20"/>
      <c r="H888" s="20"/>
      <c r="I888" s="20"/>
      <c r="K888" s="20"/>
    </row>
    <row r="889" spans="1:11" outlineLevel="1" x14ac:dyDescent="0.25">
      <c r="A889" s="32"/>
      <c r="B889" s="33"/>
      <c r="C889" s="46"/>
      <c r="E889" s="20"/>
      <c r="F889" s="20"/>
      <c r="G889" s="20"/>
      <c r="H889" s="20"/>
      <c r="I889" s="20"/>
      <c r="K889" s="20"/>
    </row>
    <row r="890" spans="1:11" outlineLevel="1" x14ac:dyDescent="0.25">
      <c r="A890" s="32"/>
      <c r="B890" s="33"/>
      <c r="C890" s="46"/>
      <c r="E890" s="20"/>
      <c r="F890" s="20"/>
      <c r="G890" s="20"/>
      <c r="H890" s="20"/>
      <c r="I890" s="20"/>
      <c r="K890" s="20"/>
    </row>
    <row r="891" spans="1:11" outlineLevel="1" x14ac:dyDescent="0.25">
      <c r="A891" s="32"/>
      <c r="B891" s="33"/>
      <c r="C891" s="46"/>
      <c r="E891" s="20"/>
      <c r="F891" s="20"/>
      <c r="G891" s="20"/>
      <c r="H891" s="20"/>
      <c r="I891" s="20"/>
      <c r="K891" s="20"/>
    </row>
    <row r="892" spans="1:11" outlineLevel="1" x14ac:dyDescent="0.25">
      <c r="A892" s="32"/>
      <c r="B892" s="33"/>
      <c r="C892" s="46"/>
      <c r="E892" s="20"/>
      <c r="F892" s="20"/>
      <c r="G892" s="20"/>
      <c r="H892" s="20"/>
      <c r="I892" s="20"/>
      <c r="K892" s="20"/>
    </row>
    <row r="893" spans="1:11" outlineLevel="1" x14ac:dyDescent="0.25">
      <c r="A893" s="32"/>
      <c r="B893" s="33"/>
      <c r="C893" s="46"/>
      <c r="E893" s="20"/>
      <c r="F893" s="20"/>
      <c r="G893" s="20"/>
      <c r="H893" s="20"/>
      <c r="I893" s="20"/>
      <c r="K893" s="20"/>
    </row>
    <row r="894" spans="1:11" outlineLevel="1" x14ac:dyDescent="0.25">
      <c r="A894" s="32"/>
      <c r="B894" s="33"/>
      <c r="C894" s="46"/>
      <c r="E894" s="20"/>
      <c r="F894" s="20"/>
      <c r="G894" s="20"/>
      <c r="H894" s="20"/>
      <c r="I894" s="20"/>
      <c r="K894" s="20"/>
    </row>
    <row r="895" spans="1:11" outlineLevel="1" x14ac:dyDescent="0.25">
      <c r="A895" s="32"/>
      <c r="B895" s="33"/>
      <c r="C895" s="46"/>
      <c r="E895" s="20"/>
      <c r="F895" s="20"/>
      <c r="G895" s="20"/>
      <c r="H895" s="20"/>
      <c r="I895" s="20"/>
      <c r="K895" s="20"/>
    </row>
    <row r="896" spans="1:11" outlineLevel="1" x14ac:dyDescent="0.25">
      <c r="A896" s="32"/>
      <c r="B896" s="33"/>
      <c r="C896" s="46"/>
      <c r="E896" s="20"/>
      <c r="F896" s="20"/>
      <c r="G896" s="20"/>
      <c r="H896" s="20"/>
      <c r="I896" s="20"/>
      <c r="K896" s="20"/>
    </row>
    <row r="897" spans="1:11" outlineLevel="1" x14ac:dyDescent="0.25">
      <c r="A897" s="32"/>
      <c r="B897" s="33"/>
      <c r="C897" s="46"/>
      <c r="E897" s="20"/>
      <c r="F897" s="20"/>
      <c r="G897" s="20"/>
      <c r="H897" s="20"/>
      <c r="I897" s="20"/>
      <c r="K897" s="20"/>
    </row>
    <row r="898" spans="1:11" outlineLevel="1" x14ac:dyDescent="0.25">
      <c r="A898" s="32"/>
      <c r="B898" s="33"/>
      <c r="C898" s="46"/>
      <c r="E898" s="20"/>
      <c r="F898" s="20"/>
      <c r="G898" s="20"/>
      <c r="H898" s="20"/>
      <c r="I898" s="20"/>
      <c r="K898" s="20"/>
    </row>
    <row r="899" spans="1:11" outlineLevel="1" x14ac:dyDescent="0.25">
      <c r="A899" s="32"/>
      <c r="B899" s="33"/>
      <c r="C899" s="46"/>
      <c r="E899" s="20"/>
      <c r="F899" s="20"/>
      <c r="G899" s="20"/>
      <c r="H899" s="20"/>
      <c r="I899" s="20"/>
      <c r="K899" s="20"/>
    </row>
    <row r="900" spans="1:11" outlineLevel="1" x14ac:dyDescent="0.25">
      <c r="A900" s="32"/>
      <c r="B900" s="33"/>
      <c r="C900" s="46"/>
      <c r="E900" s="20"/>
      <c r="F900" s="20"/>
      <c r="G900" s="20"/>
      <c r="H900" s="20"/>
      <c r="I900" s="20"/>
      <c r="K900" s="20"/>
    </row>
    <row r="901" spans="1:11" outlineLevel="1" x14ac:dyDescent="0.25">
      <c r="A901" s="32"/>
      <c r="B901" s="33"/>
      <c r="C901" s="46"/>
      <c r="E901" s="20"/>
      <c r="F901" s="20"/>
      <c r="G901" s="20"/>
      <c r="H901" s="20"/>
      <c r="I901" s="20"/>
      <c r="K901" s="20"/>
    </row>
    <row r="902" spans="1:11" outlineLevel="1" x14ac:dyDescent="0.25">
      <c r="A902" s="32"/>
      <c r="B902" s="33"/>
      <c r="C902" s="46"/>
      <c r="E902" s="20"/>
      <c r="F902" s="20"/>
      <c r="G902" s="20"/>
      <c r="H902" s="20"/>
      <c r="I902" s="20"/>
      <c r="K902" s="20"/>
    </row>
    <row r="903" spans="1:11" outlineLevel="1" x14ac:dyDescent="0.25">
      <c r="A903" s="32"/>
      <c r="B903" s="33"/>
      <c r="C903" s="46"/>
      <c r="E903" s="20"/>
      <c r="F903" s="20"/>
      <c r="G903" s="20"/>
      <c r="H903" s="20"/>
      <c r="I903" s="20"/>
      <c r="K903" s="20"/>
    </row>
    <row r="904" spans="1:11" outlineLevel="1" x14ac:dyDescent="0.25">
      <c r="A904" s="32"/>
      <c r="B904" s="33"/>
      <c r="C904" s="46"/>
      <c r="E904" s="20"/>
      <c r="F904" s="20"/>
      <c r="G904" s="20"/>
      <c r="H904" s="20"/>
      <c r="I904" s="20"/>
      <c r="K904" s="20"/>
    </row>
    <row r="905" spans="1:11" outlineLevel="1" x14ac:dyDescent="0.25">
      <c r="A905" s="32"/>
      <c r="B905" s="33"/>
      <c r="C905" s="46"/>
      <c r="E905" s="20"/>
      <c r="F905" s="20"/>
      <c r="G905" s="20"/>
      <c r="H905" s="20"/>
      <c r="I905" s="20"/>
      <c r="K905" s="20"/>
    </row>
    <row r="906" spans="1:11" outlineLevel="1" x14ac:dyDescent="0.25">
      <c r="A906" s="32"/>
      <c r="B906" s="33"/>
      <c r="C906" s="46"/>
      <c r="E906" s="20"/>
      <c r="F906" s="20"/>
      <c r="G906" s="20"/>
      <c r="H906" s="20"/>
      <c r="I906" s="20"/>
      <c r="K906" s="20"/>
    </row>
    <row r="907" spans="1:11" outlineLevel="1" x14ac:dyDescent="0.25">
      <c r="A907" s="32"/>
      <c r="B907" s="33"/>
      <c r="C907" s="46"/>
      <c r="E907" s="20"/>
      <c r="F907" s="20"/>
      <c r="G907" s="20"/>
      <c r="H907" s="20"/>
      <c r="I907" s="20"/>
      <c r="K907" s="20"/>
    </row>
    <row r="908" spans="1:11" outlineLevel="1" x14ac:dyDescent="0.25">
      <c r="A908" s="32"/>
      <c r="B908" s="33"/>
      <c r="C908" s="46"/>
      <c r="E908" s="20"/>
      <c r="F908" s="20"/>
      <c r="G908" s="20"/>
      <c r="H908" s="20"/>
      <c r="I908" s="20"/>
      <c r="K908" s="20"/>
    </row>
    <row r="909" spans="1:11" outlineLevel="1" x14ac:dyDescent="0.25">
      <c r="A909" s="32"/>
      <c r="B909" s="33"/>
      <c r="C909" s="46"/>
      <c r="E909" s="20"/>
      <c r="F909" s="20"/>
      <c r="G909" s="20"/>
      <c r="H909" s="20"/>
      <c r="I909" s="20"/>
      <c r="K909" s="20"/>
    </row>
    <row r="910" spans="1:11" outlineLevel="1" x14ac:dyDescent="0.25">
      <c r="A910" s="32"/>
      <c r="B910" s="33"/>
      <c r="C910" s="46"/>
      <c r="E910" s="20"/>
      <c r="F910" s="20"/>
      <c r="G910" s="20"/>
      <c r="H910" s="20"/>
      <c r="I910" s="20"/>
      <c r="K910" s="20"/>
    </row>
    <row r="911" spans="1:11" outlineLevel="1" x14ac:dyDescent="0.25">
      <c r="A911" s="32"/>
      <c r="B911" s="33"/>
      <c r="C911" s="46"/>
      <c r="E911" s="20"/>
      <c r="F911" s="20"/>
      <c r="G911" s="20"/>
      <c r="H911" s="20"/>
      <c r="I911" s="20"/>
      <c r="K911" s="20"/>
    </row>
    <row r="912" spans="1:11" outlineLevel="1" x14ac:dyDescent="0.25">
      <c r="A912" s="32"/>
      <c r="B912" s="33"/>
      <c r="C912" s="46"/>
      <c r="E912" s="20"/>
      <c r="F912" s="20"/>
      <c r="G912" s="20"/>
      <c r="H912" s="20"/>
      <c r="I912" s="20"/>
      <c r="K912" s="20"/>
    </row>
    <row r="913" spans="1:11" outlineLevel="1" x14ac:dyDescent="0.25">
      <c r="A913" s="32"/>
      <c r="B913" s="33"/>
      <c r="C913" s="46"/>
      <c r="E913" s="20"/>
      <c r="F913" s="20"/>
      <c r="G913" s="20"/>
      <c r="H913" s="20"/>
      <c r="I913" s="20"/>
      <c r="K913" s="20"/>
    </row>
    <row r="914" spans="1:11" outlineLevel="1" x14ac:dyDescent="0.25">
      <c r="A914" s="32"/>
      <c r="B914" s="33"/>
      <c r="C914" s="46"/>
      <c r="E914" s="20"/>
      <c r="F914" s="20"/>
      <c r="G914" s="20"/>
      <c r="H914" s="20"/>
      <c r="I914" s="20"/>
      <c r="K914" s="20"/>
    </row>
    <row r="915" spans="1:11" outlineLevel="1" x14ac:dyDescent="0.25">
      <c r="A915" s="32"/>
      <c r="B915" s="33"/>
      <c r="C915" s="46"/>
      <c r="E915" s="20"/>
      <c r="F915" s="20"/>
      <c r="G915" s="20"/>
      <c r="H915" s="20"/>
      <c r="I915" s="20"/>
      <c r="K915" s="20"/>
    </row>
    <row r="916" spans="1:11" outlineLevel="1" x14ac:dyDescent="0.25">
      <c r="A916" s="32"/>
      <c r="B916" s="33"/>
      <c r="C916" s="46"/>
      <c r="E916" s="20"/>
      <c r="F916" s="20"/>
      <c r="G916" s="20"/>
      <c r="H916" s="20"/>
      <c r="I916" s="20"/>
      <c r="K916" s="20"/>
    </row>
    <row r="917" spans="1:11" outlineLevel="1" x14ac:dyDescent="0.25">
      <c r="A917" s="32"/>
      <c r="B917" s="33"/>
      <c r="C917" s="46"/>
      <c r="E917" s="20"/>
      <c r="F917" s="20"/>
      <c r="G917" s="20"/>
      <c r="H917" s="20"/>
      <c r="I917" s="20"/>
      <c r="K917" s="20"/>
    </row>
    <row r="918" spans="1:11" outlineLevel="1" x14ac:dyDescent="0.25">
      <c r="A918" s="32"/>
      <c r="B918" s="33"/>
      <c r="C918" s="46"/>
      <c r="E918" s="20"/>
      <c r="F918" s="20"/>
      <c r="G918" s="20"/>
      <c r="H918" s="20"/>
      <c r="I918" s="20"/>
      <c r="K918" s="20"/>
    </row>
    <row r="919" spans="1:11" outlineLevel="1" x14ac:dyDescent="0.25">
      <c r="A919" s="32"/>
      <c r="B919" s="33"/>
      <c r="C919" s="46"/>
      <c r="E919" s="20"/>
      <c r="F919" s="20"/>
      <c r="G919" s="20"/>
      <c r="H919" s="20"/>
      <c r="I919" s="20"/>
      <c r="K919" s="20"/>
    </row>
    <row r="920" spans="1:11" outlineLevel="1" x14ac:dyDescent="0.25">
      <c r="A920" s="32"/>
      <c r="B920" s="33"/>
      <c r="C920" s="46"/>
      <c r="E920" s="20"/>
      <c r="F920" s="20"/>
      <c r="G920" s="20"/>
      <c r="H920" s="20"/>
      <c r="I920" s="20"/>
      <c r="K920" s="20"/>
    </row>
    <row r="921" spans="1:11" outlineLevel="1" x14ac:dyDescent="0.25">
      <c r="A921" s="32"/>
      <c r="B921" s="33"/>
      <c r="C921" s="46"/>
      <c r="E921" s="20"/>
      <c r="F921" s="20"/>
      <c r="G921" s="20"/>
      <c r="H921" s="20"/>
      <c r="I921" s="20"/>
      <c r="K921" s="20"/>
    </row>
    <row r="922" spans="1:11" outlineLevel="1" x14ac:dyDescent="0.25">
      <c r="A922" s="32"/>
      <c r="B922" s="33"/>
      <c r="C922" s="46"/>
      <c r="E922" s="20"/>
      <c r="F922" s="20"/>
      <c r="G922" s="20"/>
      <c r="H922" s="20"/>
      <c r="I922" s="20"/>
      <c r="K922" s="20"/>
    </row>
    <row r="923" spans="1:11" outlineLevel="1" x14ac:dyDescent="0.25">
      <c r="A923" s="32"/>
      <c r="B923" s="33"/>
      <c r="C923" s="46"/>
      <c r="E923" s="20"/>
      <c r="F923" s="20"/>
      <c r="G923" s="20"/>
      <c r="H923" s="20"/>
      <c r="I923" s="20"/>
      <c r="K923" s="20"/>
    </row>
    <row r="924" spans="1:11" outlineLevel="1" x14ac:dyDescent="0.25">
      <c r="A924" s="32"/>
      <c r="B924" s="33"/>
      <c r="C924" s="46"/>
      <c r="E924" s="20"/>
      <c r="F924" s="20"/>
      <c r="G924" s="20"/>
      <c r="H924" s="20"/>
      <c r="I924" s="20"/>
      <c r="K924" s="20"/>
    </row>
    <row r="925" spans="1:11" outlineLevel="1" x14ac:dyDescent="0.25">
      <c r="A925" s="32"/>
      <c r="B925" s="33"/>
      <c r="C925" s="46"/>
      <c r="E925" s="20"/>
      <c r="F925" s="20"/>
      <c r="G925" s="20"/>
      <c r="H925" s="20"/>
      <c r="I925" s="20"/>
      <c r="K925" s="20"/>
    </row>
    <row r="926" spans="1:11" outlineLevel="1" x14ac:dyDescent="0.25">
      <c r="A926" s="32"/>
      <c r="B926" s="33"/>
      <c r="C926" s="46"/>
      <c r="E926" s="20"/>
      <c r="F926" s="20"/>
      <c r="G926" s="20"/>
      <c r="H926" s="20"/>
      <c r="I926" s="20"/>
      <c r="K926" s="20"/>
    </row>
    <row r="927" spans="1:11" outlineLevel="1" x14ac:dyDescent="0.25">
      <c r="A927" s="32"/>
      <c r="B927" s="33"/>
      <c r="C927" s="46"/>
      <c r="E927" s="20"/>
      <c r="F927" s="20"/>
      <c r="G927" s="20"/>
      <c r="H927" s="20"/>
      <c r="I927" s="20"/>
      <c r="K927" s="20"/>
    </row>
    <row r="928" spans="1:11" outlineLevel="1" x14ac:dyDescent="0.25">
      <c r="A928" s="32"/>
      <c r="B928" s="33"/>
      <c r="C928" s="46"/>
      <c r="E928" s="20"/>
      <c r="F928" s="20"/>
      <c r="G928" s="20"/>
      <c r="H928" s="20"/>
      <c r="I928" s="20"/>
      <c r="K928" s="20"/>
    </row>
    <row r="929" spans="1:11" outlineLevel="1" x14ac:dyDescent="0.25">
      <c r="A929" s="32"/>
      <c r="B929" s="33"/>
      <c r="C929" s="46"/>
      <c r="E929" s="20"/>
      <c r="F929" s="20"/>
      <c r="G929" s="20"/>
      <c r="H929" s="20"/>
      <c r="I929" s="20"/>
      <c r="K929" s="20"/>
    </row>
    <row r="930" spans="1:11" outlineLevel="1" x14ac:dyDescent="0.25">
      <c r="A930" s="32"/>
      <c r="B930" s="33"/>
      <c r="C930" s="46"/>
      <c r="E930" s="20"/>
      <c r="F930" s="20"/>
      <c r="G930" s="20"/>
      <c r="H930" s="20"/>
      <c r="I930" s="20"/>
      <c r="K930" s="20"/>
    </row>
    <row r="931" spans="1:11" outlineLevel="1" x14ac:dyDescent="0.25">
      <c r="A931" s="32"/>
      <c r="B931" s="33"/>
      <c r="C931" s="46"/>
      <c r="E931" s="20"/>
      <c r="F931" s="20"/>
      <c r="G931" s="20"/>
      <c r="H931" s="20"/>
      <c r="I931" s="20"/>
      <c r="K931" s="20"/>
    </row>
    <row r="932" spans="1:11" outlineLevel="1" x14ac:dyDescent="0.25">
      <c r="A932" s="32"/>
      <c r="B932" s="33"/>
      <c r="C932" s="46"/>
      <c r="E932" s="20"/>
      <c r="F932" s="20"/>
      <c r="G932" s="20"/>
      <c r="H932" s="20"/>
      <c r="I932" s="20"/>
      <c r="K932" s="20"/>
    </row>
    <row r="933" spans="1:11" outlineLevel="1" x14ac:dyDescent="0.25">
      <c r="A933" s="32"/>
      <c r="B933" s="33"/>
      <c r="C933" s="46"/>
      <c r="E933" s="20"/>
      <c r="F933" s="20"/>
      <c r="G933" s="20"/>
      <c r="H933" s="20"/>
      <c r="I933" s="20"/>
      <c r="K933" s="20"/>
    </row>
    <row r="934" spans="1:11" outlineLevel="1" x14ac:dyDescent="0.25">
      <c r="A934" s="32"/>
      <c r="B934" s="33"/>
      <c r="C934" s="46"/>
      <c r="E934" s="20"/>
      <c r="F934" s="20"/>
      <c r="G934" s="20"/>
      <c r="H934" s="20"/>
      <c r="I934" s="20"/>
      <c r="K934" s="20"/>
    </row>
    <row r="935" spans="1:11" outlineLevel="1" x14ac:dyDescent="0.25">
      <c r="A935" s="32"/>
      <c r="B935" s="33"/>
      <c r="C935" s="46"/>
      <c r="E935" s="20"/>
      <c r="F935" s="20"/>
      <c r="G935" s="20"/>
      <c r="H935" s="20"/>
      <c r="I935" s="20"/>
      <c r="K935" s="20"/>
    </row>
    <row r="936" spans="1:11" outlineLevel="1" x14ac:dyDescent="0.25">
      <c r="A936" s="32"/>
      <c r="B936" s="33"/>
      <c r="C936" s="46"/>
      <c r="E936" s="20"/>
      <c r="F936" s="20"/>
      <c r="G936" s="20"/>
      <c r="H936" s="20"/>
      <c r="I936" s="20"/>
      <c r="K936" s="20"/>
    </row>
    <row r="937" spans="1:11" outlineLevel="1" x14ac:dyDescent="0.25">
      <c r="A937" s="32"/>
      <c r="B937" s="33"/>
      <c r="C937" s="46"/>
      <c r="E937" s="20"/>
      <c r="F937" s="20"/>
      <c r="G937" s="20"/>
      <c r="H937" s="20"/>
      <c r="I937" s="20"/>
      <c r="K937" s="20"/>
    </row>
    <row r="938" spans="1:11" outlineLevel="1" x14ac:dyDescent="0.25">
      <c r="A938" s="32"/>
      <c r="B938" s="33"/>
      <c r="C938" s="46"/>
      <c r="E938" s="20"/>
      <c r="F938" s="20"/>
      <c r="G938" s="20"/>
      <c r="H938" s="20"/>
      <c r="I938" s="20"/>
      <c r="K938" s="20"/>
    </row>
    <row r="939" spans="1:11" outlineLevel="1" x14ac:dyDescent="0.25">
      <c r="A939" s="32"/>
      <c r="B939" s="33"/>
      <c r="C939" s="46"/>
      <c r="E939" s="20"/>
      <c r="F939" s="20"/>
      <c r="G939" s="20"/>
      <c r="H939" s="20"/>
      <c r="I939" s="20"/>
      <c r="K939" s="20"/>
    </row>
    <row r="940" spans="1:11" outlineLevel="1" x14ac:dyDescent="0.25">
      <c r="A940" s="32"/>
      <c r="B940" s="33"/>
      <c r="C940" s="46"/>
      <c r="E940" s="20"/>
      <c r="F940" s="20"/>
      <c r="G940" s="20"/>
      <c r="H940" s="20"/>
      <c r="I940" s="20"/>
      <c r="K940" s="20"/>
    </row>
    <row r="941" spans="1:11" outlineLevel="1" x14ac:dyDescent="0.25">
      <c r="A941" s="32"/>
      <c r="B941" s="33"/>
      <c r="C941" s="46"/>
      <c r="E941" s="20"/>
      <c r="F941" s="20"/>
      <c r="G941" s="20"/>
      <c r="H941" s="20"/>
      <c r="I941" s="20"/>
      <c r="K941" s="20"/>
    </row>
    <row r="942" spans="1:11" outlineLevel="1" x14ac:dyDescent="0.25">
      <c r="A942" s="32"/>
      <c r="B942" s="33"/>
      <c r="C942" s="46"/>
      <c r="E942" s="20"/>
      <c r="F942" s="20"/>
      <c r="G942" s="20"/>
      <c r="H942" s="20"/>
      <c r="I942" s="20"/>
      <c r="K942" s="20"/>
    </row>
    <row r="943" spans="1:11" outlineLevel="1" x14ac:dyDescent="0.25">
      <c r="A943" s="32"/>
      <c r="B943" s="33"/>
      <c r="C943" s="46"/>
      <c r="E943" s="20"/>
      <c r="F943" s="20"/>
      <c r="G943" s="20"/>
      <c r="H943" s="20"/>
      <c r="I943" s="20"/>
      <c r="K943" s="20"/>
    </row>
    <row r="944" spans="1:11" outlineLevel="1" x14ac:dyDescent="0.25">
      <c r="A944" s="32"/>
      <c r="B944" s="33"/>
      <c r="C944" s="46"/>
      <c r="E944" s="20"/>
      <c r="F944" s="20"/>
      <c r="G944" s="20"/>
      <c r="H944" s="20"/>
      <c r="I944" s="20"/>
      <c r="K944" s="20"/>
    </row>
    <row r="945" spans="1:11" outlineLevel="1" x14ac:dyDescent="0.25">
      <c r="A945" s="32"/>
      <c r="B945" s="33"/>
      <c r="C945" s="46"/>
      <c r="E945" s="20"/>
      <c r="F945" s="20"/>
      <c r="G945" s="20"/>
      <c r="H945" s="20"/>
      <c r="I945" s="20"/>
      <c r="K945" s="20"/>
    </row>
    <row r="946" spans="1:11" outlineLevel="1" x14ac:dyDescent="0.25">
      <c r="A946" s="32"/>
      <c r="B946" s="33"/>
      <c r="C946" s="46"/>
      <c r="E946" s="20"/>
      <c r="F946" s="20"/>
      <c r="G946" s="20"/>
      <c r="H946" s="20"/>
      <c r="I946" s="20"/>
      <c r="K946" s="20"/>
    </row>
    <row r="947" spans="1:11" outlineLevel="1" x14ac:dyDescent="0.25">
      <c r="A947" s="32"/>
      <c r="B947" s="33"/>
      <c r="C947" s="46"/>
      <c r="E947" s="20"/>
      <c r="F947" s="20"/>
      <c r="G947" s="20"/>
      <c r="H947" s="20"/>
      <c r="I947" s="20"/>
      <c r="K947" s="20"/>
    </row>
    <row r="948" spans="1:11" outlineLevel="1" x14ac:dyDescent="0.25">
      <c r="A948" s="32"/>
      <c r="B948" s="33"/>
      <c r="C948" s="46"/>
      <c r="E948" s="20"/>
      <c r="F948" s="20"/>
      <c r="G948" s="20"/>
      <c r="H948" s="20"/>
      <c r="I948" s="20"/>
      <c r="K948" s="20"/>
    </row>
    <row r="949" spans="1:11" outlineLevel="1" x14ac:dyDescent="0.25">
      <c r="A949" s="32"/>
      <c r="B949" s="33"/>
      <c r="C949" s="46"/>
      <c r="E949" s="20"/>
      <c r="F949" s="20"/>
      <c r="G949" s="20"/>
      <c r="H949" s="20"/>
      <c r="I949" s="20"/>
      <c r="K949" s="20"/>
    </row>
    <row r="950" spans="1:11" outlineLevel="1" x14ac:dyDescent="0.25">
      <c r="A950" s="32"/>
      <c r="B950" s="33"/>
      <c r="C950" s="46"/>
      <c r="E950" s="20"/>
      <c r="F950" s="20"/>
      <c r="G950" s="20"/>
      <c r="H950" s="20"/>
      <c r="I950" s="20"/>
      <c r="K950" s="20"/>
    </row>
    <row r="951" spans="1:11" outlineLevel="1" x14ac:dyDescent="0.25">
      <c r="A951" s="32"/>
      <c r="B951" s="33"/>
      <c r="C951" s="46"/>
      <c r="E951" s="20"/>
      <c r="F951" s="20"/>
      <c r="G951" s="20"/>
      <c r="H951" s="20"/>
      <c r="I951" s="20"/>
      <c r="K951" s="20"/>
    </row>
    <row r="952" spans="1:11" outlineLevel="1" x14ac:dyDescent="0.25">
      <c r="A952" s="32"/>
      <c r="B952" s="33"/>
      <c r="C952" s="46"/>
      <c r="E952" s="20"/>
      <c r="F952" s="20"/>
      <c r="G952" s="20"/>
      <c r="H952" s="20"/>
      <c r="I952" s="20"/>
      <c r="K952" s="20"/>
    </row>
    <row r="953" spans="1:11" outlineLevel="1" x14ac:dyDescent="0.25">
      <c r="A953" s="32"/>
      <c r="B953" s="33"/>
      <c r="C953" s="46"/>
      <c r="E953" s="20"/>
      <c r="F953" s="20"/>
      <c r="G953" s="20"/>
      <c r="H953" s="20"/>
      <c r="I953" s="20"/>
      <c r="K953" s="20"/>
    </row>
    <row r="954" spans="1:11" outlineLevel="1" x14ac:dyDescent="0.25">
      <c r="A954" s="32"/>
      <c r="B954" s="33"/>
      <c r="C954" s="46"/>
      <c r="E954" s="20"/>
      <c r="F954" s="20"/>
      <c r="G954" s="20"/>
      <c r="H954" s="20"/>
      <c r="I954" s="20"/>
      <c r="K954" s="20"/>
    </row>
    <row r="955" spans="1:11" outlineLevel="1" x14ac:dyDescent="0.25">
      <c r="A955" s="32"/>
      <c r="B955" s="33"/>
      <c r="C955" s="46"/>
      <c r="E955" s="20"/>
      <c r="F955" s="20"/>
      <c r="G955" s="20"/>
      <c r="H955" s="20"/>
      <c r="I955" s="20"/>
      <c r="K955" s="20"/>
    </row>
    <row r="956" spans="1:11" outlineLevel="1" x14ac:dyDescent="0.25">
      <c r="A956" s="32"/>
      <c r="B956" s="33"/>
      <c r="C956" s="46"/>
      <c r="E956" s="20"/>
      <c r="F956" s="20"/>
      <c r="G956" s="20"/>
      <c r="H956" s="20"/>
      <c r="I956" s="20"/>
      <c r="K956" s="20"/>
    </row>
    <row r="957" spans="1:11" outlineLevel="1" x14ac:dyDescent="0.25">
      <c r="A957" s="32"/>
      <c r="B957" s="33"/>
      <c r="C957" s="46"/>
      <c r="E957" s="20"/>
      <c r="F957" s="20"/>
      <c r="G957" s="20"/>
      <c r="H957" s="20"/>
      <c r="I957" s="20"/>
      <c r="K957" s="20"/>
    </row>
    <row r="958" spans="1:11" outlineLevel="1" x14ac:dyDescent="0.25">
      <c r="A958" s="32"/>
      <c r="B958" s="33"/>
      <c r="C958" s="46"/>
      <c r="E958" s="20"/>
      <c r="F958" s="20"/>
      <c r="G958" s="20"/>
      <c r="H958" s="20"/>
      <c r="I958" s="20"/>
      <c r="K958" s="20"/>
    </row>
    <row r="959" spans="1:11" outlineLevel="1" x14ac:dyDescent="0.25">
      <c r="A959" s="32"/>
      <c r="B959" s="33"/>
      <c r="C959" s="46"/>
      <c r="E959" s="20"/>
      <c r="F959" s="20"/>
      <c r="G959" s="20"/>
      <c r="H959" s="20"/>
      <c r="I959" s="20"/>
      <c r="K959" s="20"/>
    </row>
    <row r="960" spans="1:11" outlineLevel="1" x14ac:dyDescent="0.25">
      <c r="A960" s="32"/>
      <c r="B960" s="33"/>
      <c r="C960" s="46"/>
      <c r="E960" s="20"/>
      <c r="F960" s="20"/>
      <c r="G960" s="20"/>
      <c r="H960" s="20"/>
      <c r="I960" s="20"/>
      <c r="K960" s="20"/>
    </row>
    <row r="961" spans="1:11" outlineLevel="1" x14ac:dyDescent="0.25">
      <c r="A961" s="32"/>
      <c r="B961" s="33"/>
      <c r="C961" s="46"/>
      <c r="E961" s="20"/>
      <c r="F961" s="20"/>
      <c r="G961" s="20"/>
      <c r="H961" s="20"/>
      <c r="I961" s="20"/>
      <c r="K961" s="20"/>
    </row>
    <row r="962" spans="1:11" outlineLevel="1" x14ac:dyDescent="0.25">
      <c r="A962" s="32"/>
      <c r="B962" s="33"/>
      <c r="C962" s="46"/>
      <c r="E962" s="20"/>
      <c r="F962" s="20"/>
      <c r="G962" s="20"/>
      <c r="H962" s="20"/>
      <c r="I962" s="20"/>
      <c r="K962" s="20"/>
    </row>
    <row r="963" spans="1:11" outlineLevel="1" x14ac:dyDescent="0.25">
      <c r="A963" s="32"/>
      <c r="B963" s="33"/>
      <c r="C963" s="46"/>
      <c r="E963" s="20"/>
      <c r="F963" s="20"/>
      <c r="G963" s="20"/>
      <c r="H963" s="20"/>
      <c r="I963" s="20"/>
      <c r="K963" s="20"/>
    </row>
    <row r="964" spans="1:11" outlineLevel="1" x14ac:dyDescent="0.25">
      <c r="A964" s="32"/>
      <c r="B964" s="33"/>
      <c r="C964" s="46"/>
      <c r="E964" s="20"/>
      <c r="F964" s="20"/>
      <c r="G964" s="20"/>
      <c r="H964" s="20"/>
      <c r="I964" s="20"/>
      <c r="K964" s="20"/>
    </row>
    <row r="965" spans="1:11" outlineLevel="1" x14ac:dyDescent="0.25">
      <c r="A965" s="32"/>
      <c r="B965" s="33"/>
      <c r="C965" s="46"/>
      <c r="E965" s="20"/>
      <c r="F965" s="20"/>
      <c r="G965" s="20"/>
      <c r="H965" s="20"/>
      <c r="I965" s="20"/>
      <c r="K965" s="20"/>
    </row>
    <row r="966" spans="1:11" outlineLevel="1" x14ac:dyDescent="0.25">
      <c r="A966" s="32"/>
      <c r="B966" s="33"/>
      <c r="C966" s="46"/>
      <c r="E966" s="20"/>
      <c r="F966" s="20"/>
      <c r="G966" s="20"/>
      <c r="H966" s="20"/>
      <c r="I966" s="20"/>
      <c r="K966" s="20"/>
    </row>
    <row r="967" spans="1:11" outlineLevel="1" x14ac:dyDescent="0.25">
      <c r="A967" s="32"/>
      <c r="B967" s="33"/>
      <c r="C967" s="46"/>
      <c r="E967" s="20"/>
      <c r="F967" s="20"/>
      <c r="G967" s="20"/>
      <c r="H967" s="20"/>
      <c r="I967" s="20"/>
      <c r="K967" s="20"/>
    </row>
    <row r="968" spans="1:11" outlineLevel="1" x14ac:dyDescent="0.25">
      <c r="A968" s="32"/>
      <c r="B968" s="33"/>
      <c r="C968" s="46"/>
      <c r="E968" s="20"/>
      <c r="F968" s="20"/>
      <c r="G968" s="20"/>
      <c r="H968" s="20"/>
      <c r="I968" s="20"/>
      <c r="K968" s="20"/>
    </row>
    <row r="969" spans="1:11" outlineLevel="1" x14ac:dyDescent="0.25">
      <c r="A969" s="32"/>
      <c r="B969" s="33"/>
      <c r="C969" s="46"/>
      <c r="E969" s="20"/>
      <c r="F969" s="20"/>
      <c r="G969" s="20"/>
      <c r="H969" s="20"/>
      <c r="I969" s="20"/>
      <c r="K969" s="20"/>
    </row>
    <row r="970" spans="1:11" outlineLevel="1" x14ac:dyDescent="0.25">
      <c r="A970" s="32"/>
      <c r="B970" s="33"/>
      <c r="C970" s="46"/>
      <c r="E970" s="20"/>
      <c r="F970" s="20"/>
      <c r="G970" s="20"/>
      <c r="H970" s="20"/>
      <c r="I970" s="20"/>
      <c r="K970" s="20"/>
    </row>
    <row r="971" spans="1:11" outlineLevel="1" x14ac:dyDescent="0.25">
      <c r="A971" s="32"/>
      <c r="B971" s="33"/>
      <c r="C971" s="46"/>
      <c r="E971" s="20"/>
      <c r="F971" s="20"/>
      <c r="G971" s="20"/>
      <c r="H971" s="20"/>
      <c r="I971" s="20"/>
      <c r="K971" s="20"/>
    </row>
    <row r="972" spans="1:11" outlineLevel="1" x14ac:dyDescent="0.25">
      <c r="A972" s="32"/>
      <c r="B972" s="33"/>
      <c r="C972" s="46"/>
      <c r="E972" s="20"/>
      <c r="F972" s="20"/>
      <c r="G972" s="20"/>
      <c r="H972" s="20"/>
      <c r="I972" s="20"/>
      <c r="K972" s="20"/>
    </row>
    <row r="973" spans="1:11" outlineLevel="1" x14ac:dyDescent="0.25">
      <c r="A973" s="32"/>
      <c r="B973" s="33"/>
      <c r="C973" s="46"/>
      <c r="E973" s="20"/>
      <c r="F973" s="20"/>
      <c r="G973" s="20"/>
      <c r="H973" s="20"/>
      <c r="I973" s="20"/>
      <c r="K973" s="20"/>
    </row>
    <row r="974" spans="1:11" outlineLevel="1" x14ac:dyDescent="0.25">
      <c r="A974" s="32"/>
      <c r="B974" s="33"/>
      <c r="C974" s="46"/>
      <c r="E974" s="20"/>
      <c r="F974" s="20"/>
      <c r="G974" s="20"/>
      <c r="H974" s="20"/>
      <c r="I974" s="20"/>
      <c r="K974" s="20"/>
    </row>
    <row r="975" spans="1:11" outlineLevel="1" x14ac:dyDescent="0.25">
      <c r="A975" s="32"/>
      <c r="B975" s="33"/>
      <c r="C975" s="46"/>
      <c r="E975" s="20"/>
      <c r="F975" s="20"/>
      <c r="G975" s="20"/>
      <c r="H975" s="20"/>
      <c r="I975" s="20"/>
      <c r="K975" s="20"/>
    </row>
    <row r="976" spans="1:11" outlineLevel="1" x14ac:dyDescent="0.25">
      <c r="A976" s="32"/>
      <c r="B976" s="33"/>
      <c r="C976" s="46"/>
      <c r="E976" s="20"/>
      <c r="F976" s="20"/>
      <c r="G976" s="20"/>
      <c r="H976" s="20"/>
      <c r="I976" s="20"/>
      <c r="K976" s="20"/>
    </row>
    <row r="977" spans="1:11" outlineLevel="1" x14ac:dyDescent="0.25">
      <c r="A977" s="32"/>
      <c r="B977" s="33"/>
      <c r="C977" s="46"/>
      <c r="E977" s="20"/>
      <c r="F977" s="20"/>
      <c r="G977" s="20"/>
      <c r="H977" s="20"/>
      <c r="I977" s="20"/>
      <c r="K977" s="20"/>
    </row>
    <row r="978" spans="1:11" outlineLevel="1" x14ac:dyDescent="0.25">
      <c r="A978" s="32"/>
      <c r="B978" s="33"/>
      <c r="C978" s="46"/>
      <c r="E978" s="20"/>
      <c r="F978" s="20"/>
      <c r="G978" s="20"/>
      <c r="H978" s="20"/>
      <c r="I978" s="20"/>
      <c r="K978" s="20"/>
    </row>
    <row r="979" spans="1:11" outlineLevel="1" x14ac:dyDescent="0.25">
      <c r="A979" s="32"/>
      <c r="B979" s="33"/>
      <c r="C979" s="46"/>
      <c r="E979" s="20"/>
      <c r="F979" s="20"/>
      <c r="G979" s="20"/>
      <c r="H979" s="20"/>
      <c r="I979" s="20"/>
      <c r="K979" s="20"/>
    </row>
    <row r="980" spans="1:11" outlineLevel="1" x14ac:dyDescent="0.25">
      <c r="A980" s="32"/>
      <c r="B980" s="33"/>
      <c r="C980" s="46"/>
      <c r="E980" s="20"/>
      <c r="F980" s="20"/>
      <c r="G980" s="20"/>
      <c r="H980" s="20"/>
      <c r="I980" s="20"/>
      <c r="K980" s="20"/>
    </row>
    <row r="981" spans="1:11" outlineLevel="1" x14ac:dyDescent="0.25">
      <c r="A981" s="32"/>
      <c r="B981" s="33"/>
      <c r="C981" s="46"/>
      <c r="E981" s="20"/>
      <c r="F981" s="20"/>
      <c r="G981" s="20"/>
      <c r="H981" s="20"/>
      <c r="I981" s="20"/>
      <c r="K981" s="20"/>
    </row>
    <row r="982" spans="1:11" outlineLevel="1" x14ac:dyDescent="0.25">
      <c r="A982" s="32"/>
      <c r="B982" s="33"/>
      <c r="C982" s="46"/>
      <c r="E982" s="20"/>
      <c r="F982" s="20"/>
      <c r="G982" s="20"/>
      <c r="H982" s="20"/>
      <c r="I982" s="20"/>
      <c r="K982" s="20"/>
    </row>
    <row r="983" spans="1:11" outlineLevel="1" x14ac:dyDescent="0.25">
      <c r="A983" s="32"/>
      <c r="B983" s="33"/>
      <c r="C983" s="46"/>
      <c r="E983" s="20"/>
      <c r="F983" s="20"/>
      <c r="G983" s="20"/>
      <c r="H983" s="20"/>
      <c r="I983" s="20"/>
      <c r="K983" s="20"/>
    </row>
    <row r="984" spans="1:11" outlineLevel="1" x14ac:dyDescent="0.25">
      <c r="A984" s="32"/>
      <c r="B984" s="33"/>
      <c r="C984" s="46"/>
      <c r="E984" s="20"/>
      <c r="F984" s="20"/>
      <c r="G984" s="20"/>
      <c r="H984" s="20"/>
      <c r="I984" s="20"/>
      <c r="K984" s="20"/>
    </row>
    <row r="985" spans="1:11" outlineLevel="1" x14ac:dyDescent="0.25">
      <c r="A985" s="32"/>
      <c r="B985" s="33"/>
      <c r="C985" s="46"/>
      <c r="E985" s="20"/>
      <c r="F985" s="20"/>
      <c r="G985" s="20"/>
      <c r="H985" s="20"/>
      <c r="I985" s="20"/>
      <c r="K985" s="20"/>
    </row>
    <row r="986" spans="1:11" outlineLevel="1" x14ac:dyDescent="0.25">
      <c r="A986" s="32"/>
      <c r="B986" s="33"/>
      <c r="C986" s="46"/>
      <c r="E986" s="20"/>
      <c r="F986" s="20"/>
      <c r="G986" s="20"/>
      <c r="H986" s="20"/>
      <c r="I986" s="20"/>
      <c r="K986" s="20"/>
    </row>
    <row r="987" spans="1:11" outlineLevel="1" x14ac:dyDescent="0.25">
      <c r="A987" s="32"/>
      <c r="B987" s="33"/>
      <c r="C987" s="46"/>
      <c r="E987" s="20"/>
      <c r="F987" s="20"/>
      <c r="G987" s="20"/>
      <c r="H987" s="20"/>
      <c r="I987" s="20"/>
      <c r="K987" s="20"/>
    </row>
    <row r="988" spans="1:11" outlineLevel="1" x14ac:dyDescent="0.25">
      <c r="A988" s="32"/>
      <c r="B988" s="33"/>
      <c r="C988" s="46"/>
      <c r="E988" s="20"/>
      <c r="F988" s="20"/>
      <c r="G988" s="20"/>
      <c r="H988" s="20"/>
      <c r="I988" s="20"/>
      <c r="K988" s="20"/>
    </row>
    <row r="989" spans="1:11" outlineLevel="1" x14ac:dyDescent="0.25">
      <c r="A989" s="32"/>
      <c r="B989" s="33"/>
      <c r="C989" s="46"/>
      <c r="E989" s="20"/>
      <c r="F989" s="20"/>
      <c r="G989" s="20"/>
      <c r="H989" s="20"/>
      <c r="I989" s="20"/>
      <c r="K989" s="20"/>
    </row>
    <row r="990" spans="1:11" outlineLevel="1" x14ac:dyDescent="0.25">
      <c r="A990" s="32"/>
      <c r="B990" s="33"/>
      <c r="C990" s="46"/>
      <c r="E990" s="20"/>
      <c r="F990" s="20"/>
      <c r="G990" s="20"/>
      <c r="H990" s="20"/>
      <c r="I990" s="20"/>
      <c r="K990" s="20"/>
    </row>
    <row r="991" spans="1:11" outlineLevel="1" x14ac:dyDescent="0.25">
      <c r="A991" s="32"/>
      <c r="B991" s="33"/>
      <c r="C991" s="46"/>
      <c r="E991" s="20"/>
      <c r="F991" s="20"/>
      <c r="G991" s="20"/>
      <c r="H991" s="20"/>
      <c r="I991" s="20"/>
      <c r="K991" s="20"/>
    </row>
    <row r="992" spans="1:11" outlineLevel="1" x14ac:dyDescent="0.25">
      <c r="A992" s="32"/>
      <c r="B992" s="33"/>
      <c r="C992" s="46"/>
      <c r="E992" s="20"/>
      <c r="F992" s="20"/>
      <c r="G992" s="20"/>
      <c r="H992" s="20"/>
      <c r="I992" s="20"/>
      <c r="K992" s="20"/>
    </row>
    <row r="993" spans="1:11" outlineLevel="1" x14ac:dyDescent="0.25">
      <c r="A993" s="32"/>
      <c r="B993" s="33"/>
      <c r="C993" s="46"/>
      <c r="E993" s="20"/>
      <c r="F993" s="20"/>
      <c r="G993" s="20"/>
      <c r="H993" s="20"/>
      <c r="I993" s="20"/>
      <c r="K993" s="20"/>
    </row>
    <row r="994" spans="1:11" outlineLevel="1" x14ac:dyDescent="0.25">
      <c r="A994" s="32"/>
      <c r="B994" s="33"/>
      <c r="C994" s="46"/>
      <c r="E994" s="20"/>
      <c r="F994" s="20"/>
      <c r="G994" s="20"/>
      <c r="H994" s="20"/>
      <c r="I994" s="20"/>
      <c r="K994" s="20"/>
    </row>
    <row r="995" spans="1:11" outlineLevel="1" x14ac:dyDescent="0.25">
      <c r="A995" s="32"/>
      <c r="B995" s="33"/>
      <c r="C995" s="46"/>
      <c r="E995" s="20"/>
      <c r="F995" s="20"/>
      <c r="G995" s="20"/>
      <c r="H995" s="20"/>
      <c r="I995" s="20"/>
      <c r="K995" s="20"/>
    </row>
    <row r="996" spans="1:11" outlineLevel="1" x14ac:dyDescent="0.25">
      <c r="A996" s="32"/>
      <c r="B996" s="33"/>
      <c r="C996" s="46"/>
      <c r="E996" s="20"/>
      <c r="F996" s="20"/>
      <c r="G996" s="20"/>
      <c r="H996" s="20"/>
      <c r="I996" s="20"/>
      <c r="K996" s="20"/>
    </row>
    <row r="997" spans="1:11" outlineLevel="1" x14ac:dyDescent="0.25">
      <c r="A997" s="32"/>
      <c r="B997" s="33"/>
      <c r="C997" s="46"/>
      <c r="E997" s="20"/>
      <c r="F997" s="20"/>
      <c r="G997" s="20"/>
      <c r="H997" s="20"/>
      <c r="I997" s="20"/>
      <c r="K997" s="20"/>
    </row>
    <row r="998" spans="1:11" outlineLevel="1" x14ac:dyDescent="0.25">
      <c r="A998" s="32"/>
      <c r="B998" s="33"/>
      <c r="C998" s="46"/>
      <c r="E998" s="20"/>
      <c r="F998" s="20"/>
      <c r="G998" s="20"/>
      <c r="H998" s="20"/>
      <c r="I998" s="20"/>
      <c r="K998" s="20"/>
    </row>
    <row r="999" spans="1:11" outlineLevel="1" x14ac:dyDescent="0.25">
      <c r="A999" s="32"/>
      <c r="B999" s="33"/>
      <c r="C999" s="46"/>
      <c r="E999" s="20"/>
      <c r="F999" s="20"/>
      <c r="G999" s="20"/>
      <c r="H999" s="20"/>
      <c r="I999" s="20"/>
      <c r="K999" s="20"/>
    </row>
    <row r="1000" spans="1:11" outlineLevel="1" x14ac:dyDescent="0.25">
      <c r="A1000" s="32"/>
      <c r="B1000" s="33"/>
      <c r="C1000" s="46"/>
      <c r="E1000" s="20"/>
      <c r="F1000" s="20"/>
      <c r="G1000" s="20"/>
      <c r="H1000" s="20"/>
      <c r="I1000" s="20"/>
      <c r="K1000" s="20"/>
    </row>
    <row r="1001" spans="1:11" x14ac:dyDescent="0.25">
      <c r="C1001" s="48"/>
      <c r="K1001" s="49"/>
    </row>
    <row r="1002" spans="1:11" x14ac:dyDescent="0.25">
      <c r="C1002" s="48"/>
      <c r="K1002" s="49"/>
    </row>
    <row r="1003" spans="1:11" x14ac:dyDescent="0.25">
      <c r="C1003" s="48"/>
    </row>
  </sheetData>
  <autoFilter ref="A12:K636" xr:uid="{00000000-0009-0000-0000-000009000000}">
    <filterColumn colId="0">
      <filters>
        <dateGroupItem year="2025" month="11" day="14" dateTimeGrouping="day"/>
      </filters>
    </filterColumn>
    <sortState xmlns:xlrd2="http://schemas.microsoft.com/office/spreadsheetml/2017/richdata2" ref="A13:K636">
      <sortCondition ref="A12:A636"/>
    </sortState>
  </autoFilter>
  <mergeCells count="3">
    <mergeCell ref="B2:B3"/>
    <mergeCell ref="C2:C3"/>
    <mergeCell ref="K2:K3"/>
  </mergeCells>
  <conditionalFormatting sqref="A13:A15">
    <cfRule type="expression" dxfId="48" priority="970">
      <formula>$C51&lt;$B$4</formula>
    </cfRule>
  </conditionalFormatting>
  <conditionalFormatting sqref="A13:A33 I15:I16">
    <cfRule type="expression" dxfId="47" priority="70">
      <formula>#REF!&lt;$B$4</formula>
    </cfRule>
  </conditionalFormatting>
  <conditionalFormatting sqref="A16:A19 A24 A632">
    <cfRule type="expression" dxfId="46" priority="934">
      <formula>$C55&lt;$B$4</formula>
    </cfRule>
  </conditionalFormatting>
  <conditionalFormatting sqref="A20:A23 A628:A631">
    <cfRule type="expression" dxfId="45" priority="935">
      <formula>$C57&lt;$B$4</formula>
    </cfRule>
  </conditionalFormatting>
  <conditionalFormatting sqref="A34:A38 A41:A45 A50:A74 A78:A85">
    <cfRule type="expression" dxfId="44" priority="69">
      <formula>$C35&lt;$B$4</formula>
    </cfRule>
  </conditionalFormatting>
  <conditionalFormatting sqref="A39:A40">
    <cfRule type="expression" dxfId="43" priority="76">
      <formula>$C41&lt;$B$4</formula>
    </cfRule>
  </conditionalFormatting>
  <conditionalFormatting sqref="A46">
    <cfRule type="expression" dxfId="42" priority="72">
      <formula>$C50&lt;$B$4</formula>
    </cfRule>
  </conditionalFormatting>
  <conditionalFormatting sqref="A75:A77">
    <cfRule type="expression" dxfId="41" priority="71">
      <formula>$C78&lt;$B$4</formula>
    </cfRule>
  </conditionalFormatting>
  <conditionalFormatting sqref="A627:A637">
    <cfRule type="expression" dxfId="40" priority="3">
      <formula>#REF!&lt;$B$4</formula>
    </cfRule>
  </conditionalFormatting>
  <conditionalFormatting sqref="A637">
    <cfRule type="expression" dxfId="39" priority="4">
      <formula>$C680&lt;$B$4</formula>
    </cfRule>
  </conditionalFormatting>
  <conditionalFormatting sqref="B627">
    <cfRule type="expression" dxfId="38" priority="5">
      <formula>$C627&lt;$B$4</formula>
    </cfRule>
  </conditionalFormatting>
  <conditionalFormatting sqref="B10:C10">
    <cfRule type="cellIs" dxfId="37" priority="65" operator="lessThan">
      <formula>0</formula>
    </cfRule>
    <cfRule type="cellIs" dxfId="36" priority="66" operator="greaterThan">
      <formula>0</formula>
    </cfRule>
  </conditionalFormatting>
  <conditionalFormatting sqref="B13:C18 F17:F25 I17:I46 C19 B20:C46 G22:G24 H25:H27 G26:G31 H32:H36 F32:F41 G36:G46 H43 H50:H77 B50:C82 I78:I83 C83 B83:B85">
    <cfRule type="expression" dxfId="35" priority="39">
      <formula>$C13&lt;$B$4</formula>
    </cfRule>
  </conditionalFormatting>
  <conditionalFormatting sqref="B637:C637">
    <cfRule type="expression" dxfId="34" priority="2">
      <formula>$C637&lt;$B$4</formula>
    </cfRule>
  </conditionalFormatting>
  <conditionalFormatting sqref="C628:C631 C633:C635 I633:I635 B633:B636">
    <cfRule type="expression" dxfId="33" priority="10">
      <formula>$C628&lt;$B$4</formula>
    </cfRule>
  </conditionalFormatting>
  <conditionalFormatting sqref="E13:E37">
    <cfRule type="expression" dxfId="32" priority="31">
      <formula>$C13&lt;$B$4</formula>
    </cfRule>
  </conditionalFormatting>
  <conditionalFormatting sqref="E628:E631">
    <cfRule type="expression" dxfId="31" priority="22">
      <formula>$C628&lt;$B$4</formula>
    </cfRule>
  </conditionalFormatting>
  <conditionalFormatting sqref="E10:K10">
    <cfRule type="cellIs" dxfId="30" priority="67" operator="lessThan">
      <formula>0</formula>
    </cfRule>
    <cfRule type="cellIs" dxfId="29" priority="68" operator="greaterThan">
      <formula>0</formula>
    </cfRule>
  </conditionalFormatting>
  <conditionalFormatting sqref="G47:G49 I47:I49 H48:H49">
    <cfRule type="expression" dxfId="28" priority="74">
      <formula>$C13&lt;$B$4</formula>
    </cfRule>
  </conditionalFormatting>
  <conditionalFormatting sqref="H13:H14">
    <cfRule type="expression" dxfId="27" priority="73">
      <formula>#REF!&lt;$B$4</formula>
    </cfRule>
  </conditionalFormatting>
  <conditionalFormatting sqref="H37:H40">
    <cfRule type="expression" dxfId="26" priority="75">
      <formula>$C36&lt;$B$4</formula>
    </cfRule>
  </conditionalFormatting>
  <conditionalFormatting sqref="I637">
    <cfRule type="expression" dxfId="25" priority="1">
      <formula>$C637&lt;$B$4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ilha11">
    <tabColor theme="9" tint="0.39997558519241921"/>
  </sheetPr>
  <dimension ref="A1:S990"/>
  <sheetViews>
    <sheetView showGridLines="0" zoomScaleSheetLayoutView="100" workbookViewId="0">
      <pane ySplit="12" topLeftCell="A18" activePane="bottomLeft" state="frozen"/>
      <selection pane="bottomLeft" activeCell="F27" sqref="F27"/>
    </sheetView>
  </sheetViews>
  <sheetFormatPr defaultColWidth="11" defaultRowHeight="15.75" outlineLevelRow="1" x14ac:dyDescent="0.25"/>
  <cols>
    <col min="1" max="1" width="15.625" style="2" customWidth="1"/>
    <col min="2" max="2" width="30.625" style="2" customWidth="1"/>
    <col min="3" max="3" width="15.625" style="3" customWidth="1"/>
    <col min="4" max="4" width="0.625" customWidth="1"/>
    <col min="5" max="9" width="15.625" style="2" customWidth="1"/>
    <col min="10" max="10" width="0.625" style="2" customWidth="1"/>
    <col min="11" max="11" width="15.625" style="2" customWidth="1"/>
    <col min="12" max="12" width="0.875" style="2" customWidth="1"/>
    <col min="13" max="13" width="8.875" customWidth="1"/>
    <col min="14" max="16384" width="11" style="2"/>
  </cols>
  <sheetData>
    <row r="1" spans="1:19" ht="7.5" customHeight="1" thickBot="1" x14ac:dyDescent="0.3">
      <c r="N1" s="1"/>
      <c r="O1" s="1"/>
      <c r="P1" s="1"/>
      <c r="Q1" s="1"/>
      <c r="R1" s="1"/>
    </row>
    <row r="2" spans="1:19" ht="13.5" customHeight="1" x14ac:dyDescent="0.25">
      <c r="B2" s="418" t="s">
        <v>425</v>
      </c>
      <c r="C2" s="420" t="s">
        <v>168</v>
      </c>
      <c r="E2" s="4">
        <f>+WEEKDAY(E3,1)</f>
        <v>2</v>
      </c>
      <c r="F2" s="5">
        <f>+WEEKDAY(F3,1)</f>
        <v>3</v>
      </c>
      <c r="G2" s="5">
        <f>+WEEKDAY(G3,1)</f>
        <v>4</v>
      </c>
      <c r="H2" s="5">
        <f>+WEEKDAY(H3,1)</f>
        <v>5</v>
      </c>
      <c r="I2" s="36">
        <f>+WEEKDAY(I3,1)</f>
        <v>6</v>
      </c>
      <c r="K2" s="422" t="s">
        <v>169</v>
      </c>
      <c r="N2" s="1"/>
      <c r="O2" s="1"/>
      <c r="P2" s="1"/>
      <c r="Q2" s="1"/>
      <c r="R2" s="1"/>
    </row>
    <row r="3" spans="1:19" ht="15.75" customHeight="1" thickBot="1" x14ac:dyDescent="0.3">
      <c r="B3" s="419"/>
      <c r="C3" s="421"/>
      <c r="E3" s="6">
        <v>45992</v>
      </c>
      <c r="F3" s="7">
        <f>E3+1</f>
        <v>45993</v>
      </c>
      <c r="G3" s="7">
        <f>F3+1</f>
        <v>45994</v>
      </c>
      <c r="H3" s="7">
        <f>G3+1</f>
        <v>45995</v>
      </c>
      <c r="I3" s="37">
        <f>H3+1</f>
        <v>45996</v>
      </c>
      <c r="K3" s="423"/>
      <c r="N3" s="1"/>
      <c r="O3" s="1"/>
      <c r="P3" s="1"/>
      <c r="Q3" s="1"/>
      <c r="R3" s="1"/>
    </row>
    <row r="4" spans="1:19" ht="7.5" customHeight="1" thickBot="1" x14ac:dyDescent="0.3">
      <c r="B4" s="8"/>
      <c r="C4" s="9"/>
      <c r="E4" s="10"/>
      <c r="F4" s="10"/>
      <c r="G4" s="10"/>
      <c r="H4" s="10"/>
      <c r="I4" s="10"/>
      <c r="J4" s="38"/>
      <c r="K4" s="39"/>
      <c r="L4" s="38"/>
      <c r="N4" s="1"/>
      <c r="O4" s="1"/>
      <c r="P4" s="1"/>
      <c r="Q4" s="1"/>
      <c r="R4" s="1"/>
    </row>
    <row r="5" spans="1:19" ht="16.5" customHeight="1" thickBot="1" x14ac:dyDescent="0.3">
      <c r="B5" s="11" t="s">
        <v>170</v>
      </c>
      <c r="C5" s="12"/>
      <c r="E5" s="13">
        <f>SUM(E6:E7)</f>
        <v>0</v>
      </c>
      <c r="F5" s="13">
        <f>SUM(F6:F7)</f>
        <v>0</v>
      </c>
      <c r="G5" s="13">
        <f>SUM(G6:G7)</f>
        <v>18040</v>
      </c>
      <c r="H5" s="13">
        <f>SUM(H6:H7)</f>
        <v>4668.0200000000004</v>
      </c>
      <c r="I5" s="12">
        <f>SUM(I6:I7)</f>
        <v>933.58</v>
      </c>
      <c r="J5" s="40"/>
      <c r="K5" s="12">
        <f>SUM(E5:J5)</f>
        <v>23641.600000000002</v>
      </c>
      <c r="L5" s="41"/>
      <c r="N5" s="1"/>
      <c r="O5" s="1"/>
      <c r="P5" s="1"/>
      <c r="Q5" s="1"/>
      <c r="R5" s="1"/>
      <c r="S5" s="43"/>
    </row>
    <row r="6" spans="1:19" ht="16.5" customHeight="1" outlineLevel="1" x14ac:dyDescent="0.25">
      <c r="B6" s="14" t="s">
        <v>171</v>
      </c>
      <c r="C6" s="15">
        <v>0</v>
      </c>
      <c r="E6" s="16"/>
      <c r="F6" s="16"/>
      <c r="G6" s="16"/>
      <c r="H6" s="16"/>
      <c r="I6" s="16"/>
      <c r="J6" s="42"/>
      <c r="K6" s="16">
        <f>SUM(E6:J6)</f>
        <v>0</v>
      </c>
      <c r="L6" s="42"/>
      <c r="N6" s="43"/>
      <c r="O6" s="43"/>
      <c r="P6" s="43"/>
      <c r="Q6" s="43"/>
      <c r="R6" s="43"/>
      <c r="S6" s="43"/>
    </row>
    <row r="7" spans="1:19" ht="16.5" customHeight="1" outlineLevel="1" x14ac:dyDescent="0.25">
      <c r="A7" s="17"/>
      <c r="B7" s="18" t="s">
        <v>172</v>
      </c>
      <c r="C7" s="19">
        <v>0</v>
      </c>
      <c r="E7" s="20">
        <v>0</v>
      </c>
      <c r="F7" s="20"/>
      <c r="G7" s="20">
        <f>16850+1190</f>
        <v>18040</v>
      </c>
      <c r="H7" s="20">
        <f>1610.63+3057.39</f>
        <v>4668.0200000000004</v>
      </c>
      <c r="I7" s="20">
        <f>933.58</f>
        <v>933.58</v>
      </c>
      <c r="J7" s="42"/>
      <c r="K7" s="20">
        <f>SUM(E7:J7)</f>
        <v>23641.600000000002</v>
      </c>
      <c r="L7" s="42"/>
      <c r="N7" s="43"/>
      <c r="O7" s="43"/>
      <c r="P7" s="43"/>
      <c r="Q7" s="43"/>
      <c r="R7" s="43"/>
      <c r="S7" s="43"/>
    </row>
    <row r="8" spans="1:19" outlineLevel="1" x14ac:dyDescent="0.25">
      <c r="A8" s="17"/>
      <c r="B8" s="21">
        <v>0.05</v>
      </c>
      <c r="C8" s="19"/>
      <c r="E8" s="20">
        <f>E6*$B$8</f>
        <v>0</v>
      </c>
      <c r="F8" s="20">
        <f>F6*$B$8</f>
        <v>0</v>
      </c>
      <c r="G8" s="20">
        <f>G6*$B$8</f>
        <v>0</v>
      </c>
      <c r="H8" s="20">
        <f>H6*$B$8</f>
        <v>0</v>
      </c>
      <c r="I8" s="20">
        <f>I6*$B$8</f>
        <v>0</v>
      </c>
      <c r="J8" s="42"/>
      <c r="K8" s="20">
        <f>SUM(E8:I8)</f>
        <v>0</v>
      </c>
      <c r="L8" s="42"/>
      <c r="N8" s="43"/>
      <c r="O8" s="43"/>
      <c r="P8" s="43"/>
      <c r="Q8" s="43"/>
      <c r="R8" s="43"/>
      <c r="S8" s="43"/>
    </row>
    <row r="9" spans="1:19" ht="16.5" thickBot="1" x14ac:dyDescent="0.3">
      <c r="A9" s="17"/>
      <c r="B9" s="22" t="s">
        <v>173</v>
      </c>
      <c r="C9" s="23"/>
      <c r="E9" s="24">
        <f>E6-E8</f>
        <v>0</v>
      </c>
      <c r="F9" s="24">
        <f>F6-F8</f>
        <v>0</v>
      </c>
      <c r="G9" s="24">
        <f>G6-G8</f>
        <v>0</v>
      </c>
      <c r="H9" s="24">
        <f>H6-H8</f>
        <v>0</v>
      </c>
      <c r="I9" s="24">
        <f>I6-I8</f>
        <v>0</v>
      </c>
      <c r="J9" s="44"/>
      <c r="K9" s="24">
        <f>SUM(E9:I9)</f>
        <v>0</v>
      </c>
      <c r="L9" s="42"/>
      <c r="N9" s="43"/>
      <c r="O9" s="43"/>
      <c r="P9" s="43"/>
      <c r="Q9" s="43"/>
      <c r="R9" s="43"/>
      <c r="S9" s="43"/>
    </row>
    <row r="10" spans="1:19" ht="16.5" thickBot="1" x14ac:dyDescent="0.3">
      <c r="A10" s="25"/>
      <c r="B10" s="26"/>
      <c r="C10" s="27"/>
      <c r="E10" s="27">
        <f>B10+E9-E12</f>
        <v>0</v>
      </c>
      <c r="F10" s="27">
        <f>E10+F9-F12</f>
        <v>0</v>
      </c>
      <c r="G10" s="27">
        <f>F10+G9-G12</f>
        <v>0</v>
      </c>
      <c r="H10" s="27">
        <f>G10+H9-H12</f>
        <v>0</v>
      </c>
      <c r="I10" s="27">
        <f>H10+I9-I12</f>
        <v>0</v>
      </c>
      <c r="J10" s="30"/>
      <c r="K10" s="27">
        <f>K9-K12</f>
        <v>0</v>
      </c>
      <c r="L10" s="30"/>
      <c r="N10" s="30"/>
      <c r="O10" s="43"/>
      <c r="P10" s="43"/>
      <c r="Q10" s="43"/>
      <c r="R10" s="43"/>
      <c r="S10" s="43"/>
    </row>
    <row r="11" spans="1:19" ht="17.25" customHeight="1" thickBot="1" x14ac:dyDescent="0.3">
      <c r="B11" s="28"/>
      <c r="C11" s="29" t="s">
        <v>174</v>
      </c>
      <c r="E11" s="30"/>
      <c r="F11" s="30"/>
      <c r="G11" s="30"/>
      <c r="H11" s="30"/>
      <c r="I11" s="30"/>
      <c r="J11" s="30"/>
      <c r="K11" s="30"/>
      <c r="L11" s="30"/>
      <c r="N11" s="30"/>
      <c r="O11" s="43"/>
      <c r="P11" s="43"/>
      <c r="Q11" s="43"/>
      <c r="R11" s="43"/>
      <c r="S11" s="43"/>
    </row>
    <row r="12" spans="1:19" ht="16.5" thickBot="1" x14ac:dyDescent="0.3">
      <c r="A12" s="62" t="s">
        <v>175</v>
      </c>
      <c r="B12" s="63" t="s">
        <v>176</v>
      </c>
      <c r="C12" s="299">
        <f>SUM(C13:C987)</f>
        <v>0</v>
      </c>
      <c r="D12" s="301"/>
      <c r="E12" s="300">
        <f>SUM(E13:E987)</f>
        <v>0</v>
      </c>
      <c r="F12" s="71">
        <f>SUM(F13:F987)</f>
        <v>0</v>
      </c>
      <c r="G12" s="71">
        <f>SUM(G13:G987)</f>
        <v>0</v>
      </c>
      <c r="H12" s="71">
        <f>SUM(H13:H987)</f>
        <v>0</v>
      </c>
      <c r="I12" s="71">
        <f>SUM(I13:I987)</f>
        <v>0</v>
      </c>
      <c r="J12" s="45"/>
      <c r="K12" s="12">
        <f>E12+F12+G12+H12+I12</f>
        <v>0</v>
      </c>
    </row>
    <row r="13" spans="1:19" outlineLevel="1" x14ac:dyDescent="0.25">
      <c r="A13" s="332"/>
      <c r="B13" s="334"/>
      <c r="C13" s="294"/>
      <c r="D13" s="331"/>
      <c r="E13" s="294"/>
      <c r="F13" s="294"/>
      <c r="G13" s="294"/>
      <c r="H13" s="294"/>
      <c r="I13" s="294"/>
      <c r="K13" s="35"/>
      <c r="M13" s="76"/>
    </row>
    <row r="14" spans="1:19" outlineLevel="1" x14ac:dyDescent="0.25">
      <c r="A14" s="337"/>
      <c r="B14" s="291"/>
      <c r="C14" s="293"/>
      <c r="E14" s="68"/>
      <c r="F14" s="293"/>
      <c r="G14" s="293"/>
      <c r="H14" s="294"/>
      <c r="I14" s="293"/>
      <c r="K14" s="35"/>
      <c r="M14" s="76"/>
    </row>
    <row r="15" spans="1:19" outlineLevel="1" x14ac:dyDescent="0.25">
      <c r="A15" s="314"/>
      <c r="B15" s="294"/>
      <c r="C15" s="294"/>
      <c r="D15" s="331"/>
      <c r="E15" s="294"/>
      <c r="F15" s="294"/>
      <c r="G15" s="294"/>
      <c r="H15" s="294"/>
      <c r="I15" s="294"/>
      <c r="K15" s="35"/>
      <c r="M15" s="76"/>
    </row>
    <row r="16" spans="1:19" outlineLevel="1" x14ac:dyDescent="0.25">
      <c r="A16" s="335"/>
      <c r="B16" s="333"/>
      <c r="C16" s="294"/>
      <c r="D16" s="331"/>
      <c r="E16" s="294"/>
      <c r="F16" s="330"/>
      <c r="G16" s="294"/>
      <c r="H16" s="294"/>
      <c r="I16" s="294"/>
      <c r="K16" s="35"/>
      <c r="M16" s="76"/>
    </row>
    <row r="17" spans="1:13" outlineLevel="1" x14ac:dyDescent="0.25">
      <c r="A17" s="332"/>
      <c r="B17" s="334"/>
      <c r="C17" s="294"/>
      <c r="D17" s="331"/>
      <c r="E17" s="294"/>
      <c r="F17" s="294"/>
      <c r="G17" s="294"/>
      <c r="H17" s="294"/>
      <c r="I17" s="68"/>
      <c r="K17" s="35"/>
      <c r="M17" s="76"/>
    </row>
    <row r="18" spans="1:13" outlineLevel="1" x14ac:dyDescent="0.25">
      <c r="A18" s="332"/>
      <c r="B18" s="306"/>
      <c r="C18" s="340"/>
      <c r="D18" s="331"/>
      <c r="E18" s="294"/>
      <c r="F18" s="294"/>
      <c r="G18" s="294"/>
      <c r="H18" s="338"/>
      <c r="I18" s="68"/>
      <c r="K18" s="35"/>
      <c r="M18" s="76"/>
    </row>
    <row r="19" spans="1:13" outlineLevel="1" x14ac:dyDescent="0.25">
      <c r="A19" s="335"/>
      <c r="B19" s="292"/>
      <c r="C19" s="294"/>
      <c r="D19" s="331"/>
      <c r="E19" s="336"/>
      <c r="F19" s="330"/>
      <c r="G19" s="294"/>
      <c r="H19" s="330"/>
      <c r="I19" s="294"/>
      <c r="K19" s="35"/>
      <c r="M19" s="76"/>
    </row>
    <row r="20" spans="1:13" outlineLevel="1" x14ac:dyDescent="0.25">
      <c r="A20" s="335"/>
      <c r="B20" s="292"/>
      <c r="C20" s="294"/>
      <c r="D20" s="331"/>
      <c r="E20" s="294"/>
      <c r="F20" s="330"/>
      <c r="G20" s="294"/>
      <c r="H20" s="330"/>
      <c r="I20" s="294"/>
      <c r="K20" s="35"/>
      <c r="M20" s="76"/>
    </row>
    <row r="21" spans="1:13" outlineLevel="1" x14ac:dyDescent="0.25">
      <c r="A21" s="335"/>
      <c r="B21" s="292"/>
      <c r="C21" s="294"/>
      <c r="D21" s="331"/>
      <c r="E21" s="294"/>
      <c r="F21" s="330"/>
      <c r="G21" s="294"/>
      <c r="H21" s="330"/>
      <c r="I21" s="294"/>
      <c r="K21" s="35"/>
      <c r="M21" s="76"/>
    </row>
    <row r="22" spans="1:13" outlineLevel="1" x14ac:dyDescent="0.25">
      <c r="A22" s="335"/>
      <c r="B22" s="292"/>
      <c r="C22" s="294"/>
      <c r="D22" s="331"/>
      <c r="E22" s="294"/>
      <c r="F22" s="330"/>
      <c r="G22" s="294"/>
      <c r="H22" s="330"/>
      <c r="I22" s="294"/>
      <c r="K22" s="35"/>
      <c r="M22" s="76"/>
    </row>
    <row r="23" spans="1:13" outlineLevel="1" x14ac:dyDescent="0.25">
      <c r="A23" s="335"/>
      <c r="B23" s="292"/>
      <c r="C23" s="294"/>
      <c r="D23" s="331"/>
      <c r="E23" s="294"/>
      <c r="F23" s="294"/>
      <c r="G23" s="294"/>
      <c r="H23" s="330"/>
      <c r="I23" s="294"/>
      <c r="K23" s="35"/>
    </row>
    <row r="24" spans="1:13" outlineLevel="1" x14ac:dyDescent="0.25">
      <c r="A24" s="332"/>
      <c r="B24" s="292"/>
      <c r="C24" s="294"/>
      <c r="D24" s="331"/>
      <c r="E24" s="330"/>
      <c r="F24" s="330"/>
      <c r="G24" s="330"/>
      <c r="H24" s="330"/>
      <c r="I24" s="294"/>
      <c r="K24" s="20"/>
    </row>
    <row r="25" spans="1:13" outlineLevel="1" x14ac:dyDescent="0.25">
      <c r="A25" s="335"/>
      <c r="B25" s="292"/>
      <c r="C25" s="294"/>
      <c r="D25" s="331"/>
      <c r="E25" s="294"/>
      <c r="F25" s="330"/>
      <c r="G25" s="294"/>
      <c r="H25" s="330"/>
      <c r="I25" s="294"/>
      <c r="K25" s="35"/>
    </row>
    <row r="26" spans="1:13" outlineLevel="1" x14ac:dyDescent="0.25">
      <c r="A26" s="335"/>
      <c r="B26" s="292"/>
      <c r="C26" s="294"/>
      <c r="D26" s="331"/>
      <c r="E26" s="294"/>
      <c r="F26" s="294"/>
      <c r="G26" s="294"/>
      <c r="H26" s="330"/>
      <c r="I26" s="294"/>
      <c r="K26" s="35"/>
    </row>
    <row r="27" spans="1:13" outlineLevel="1" x14ac:dyDescent="0.25">
      <c r="A27" s="335"/>
      <c r="B27" s="292"/>
      <c r="C27" s="294"/>
      <c r="D27" s="331"/>
      <c r="E27" s="294"/>
      <c r="F27" s="294"/>
      <c r="G27" s="294"/>
      <c r="H27" s="330"/>
      <c r="I27" s="294"/>
      <c r="K27" s="35"/>
    </row>
    <row r="28" spans="1:13" outlineLevel="1" x14ac:dyDescent="0.25">
      <c r="A28" s="335"/>
      <c r="B28" s="306"/>
      <c r="C28" s="294"/>
      <c r="D28" s="331"/>
      <c r="E28" s="294"/>
      <c r="F28" s="330"/>
      <c r="G28" s="294"/>
      <c r="H28" s="330"/>
      <c r="I28" s="294"/>
      <c r="K28" s="35"/>
    </row>
    <row r="29" spans="1:13" outlineLevel="1" x14ac:dyDescent="0.25">
      <c r="A29" s="335"/>
      <c r="B29" s="306"/>
      <c r="C29" s="294"/>
      <c r="D29" s="331"/>
      <c r="E29" s="330"/>
      <c r="F29" s="330"/>
      <c r="G29" s="294"/>
      <c r="H29" s="330"/>
      <c r="I29" s="294"/>
      <c r="K29" s="35"/>
    </row>
    <row r="30" spans="1:13" outlineLevel="1" x14ac:dyDescent="0.25">
      <c r="A30" s="335"/>
      <c r="B30" s="306"/>
      <c r="C30" s="294"/>
      <c r="E30" s="35"/>
      <c r="F30" s="67"/>
      <c r="G30" s="293"/>
      <c r="H30" s="294"/>
      <c r="I30" s="146"/>
      <c r="K30" s="35"/>
    </row>
    <row r="31" spans="1:13" outlineLevel="1" x14ac:dyDescent="0.25">
      <c r="A31" s="69"/>
      <c r="B31" s="339"/>
      <c r="C31" s="313"/>
      <c r="E31" s="35"/>
      <c r="F31" s="67"/>
      <c r="G31" s="293"/>
      <c r="H31" s="35"/>
      <c r="I31" s="294"/>
      <c r="K31" s="35"/>
    </row>
    <row r="32" spans="1:13" outlineLevel="1" x14ac:dyDescent="0.25">
      <c r="A32" s="69"/>
      <c r="B32" s="292"/>
      <c r="C32" s="294"/>
      <c r="D32" s="301"/>
      <c r="E32" s="35"/>
      <c r="F32" s="35"/>
      <c r="G32" s="293"/>
      <c r="H32" s="35"/>
      <c r="I32" s="294"/>
      <c r="K32" s="35"/>
    </row>
    <row r="33" spans="1:11" outlineLevel="1" x14ac:dyDescent="0.25">
      <c r="A33" s="69"/>
      <c r="B33" s="292"/>
      <c r="C33" s="294"/>
      <c r="D33" s="298"/>
      <c r="E33" s="35"/>
      <c r="F33" s="35"/>
      <c r="G33" s="293"/>
      <c r="H33" s="67"/>
      <c r="I33" s="294"/>
      <c r="K33" s="35"/>
    </row>
    <row r="34" spans="1:11" outlineLevel="1" x14ac:dyDescent="0.25">
      <c r="A34" s="33"/>
      <c r="B34" s="33"/>
      <c r="C34" s="34"/>
      <c r="D34" s="298"/>
      <c r="E34" s="33"/>
      <c r="F34" s="35"/>
      <c r="G34" s="293"/>
      <c r="H34" s="293"/>
      <c r="I34" s="68"/>
      <c r="K34" s="35"/>
    </row>
    <row r="35" spans="1:11" outlineLevel="1" x14ac:dyDescent="0.25">
      <c r="A35" s="33"/>
      <c r="B35" s="33"/>
      <c r="C35" s="34"/>
      <c r="D35" s="298"/>
      <c r="E35" s="33"/>
      <c r="F35" s="35"/>
      <c r="G35" s="293"/>
      <c r="H35" s="293"/>
      <c r="I35" s="68"/>
      <c r="K35" s="35"/>
    </row>
    <row r="36" spans="1:11" outlineLevel="1" x14ac:dyDescent="0.25">
      <c r="A36" s="69"/>
      <c r="B36" s="291"/>
      <c r="C36" s="293"/>
      <c r="D36" s="298"/>
      <c r="E36" s="35"/>
      <c r="F36" s="35"/>
      <c r="G36" s="35"/>
      <c r="H36" s="293"/>
      <c r="I36" s="34"/>
      <c r="K36" s="35"/>
    </row>
    <row r="37" spans="1:11" outlineLevel="1" x14ac:dyDescent="0.25">
      <c r="A37" s="69"/>
      <c r="B37" s="296"/>
      <c r="C37" s="297"/>
      <c r="E37" s="31"/>
      <c r="F37" s="35"/>
      <c r="G37" s="35"/>
      <c r="H37" s="293"/>
      <c r="I37" s="34"/>
      <c r="K37" s="35"/>
    </row>
    <row r="38" spans="1:11" outlineLevel="1" x14ac:dyDescent="0.25">
      <c r="A38" s="69"/>
      <c r="B38" s="291"/>
      <c r="C38" s="293"/>
      <c r="E38" s="35"/>
      <c r="F38" s="35"/>
      <c r="G38" s="35"/>
      <c r="H38" s="293"/>
      <c r="I38" s="34"/>
      <c r="K38" s="35"/>
    </row>
    <row r="39" spans="1:11" outlineLevel="1" x14ac:dyDescent="0.25">
      <c r="A39" s="69"/>
      <c r="B39" s="291"/>
      <c r="C39" s="293"/>
      <c r="E39" s="35"/>
      <c r="F39" s="35"/>
      <c r="G39" s="35"/>
      <c r="H39" s="293"/>
      <c r="I39" s="34"/>
      <c r="K39" s="35"/>
    </row>
    <row r="40" spans="1:11" outlineLevel="1" x14ac:dyDescent="0.25">
      <c r="A40" s="69"/>
      <c r="B40" s="291"/>
      <c r="C40" s="293"/>
      <c r="E40" s="35"/>
      <c r="F40" s="35"/>
      <c r="G40" s="35"/>
      <c r="H40" s="293"/>
      <c r="I40" s="34"/>
      <c r="K40" s="35"/>
    </row>
    <row r="41" spans="1:11" outlineLevel="1" x14ac:dyDescent="0.25">
      <c r="A41" s="69"/>
      <c r="B41" s="291"/>
      <c r="C41" s="293"/>
      <c r="E41" s="35"/>
      <c r="F41" s="35"/>
      <c r="G41" s="35"/>
      <c r="H41" s="293"/>
      <c r="I41" s="35"/>
      <c r="K41" s="35"/>
    </row>
    <row r="42" spans="1:11" outlineLevel="1" x14ac:dyDescent="0.25">
      <c r="A42" s="69"/>
      <c r="B42" s="291"/>
      <c r="C42" s="293"/>
      <c r="E42" s="35"/>
      <c r="F42" s="35"/>
      <c r="G42" s="35"/>
      <c r="H42" s="293"/>
      <c r="I42" s="35"/>
      <c r="K42" s="35"/>
    </row>
    <row r="43" spans="1:11" outlineLevel="1" x14ac:dyDescent="0.25">
      <c r="A43" s="69"/>
      <c r="B43" s="291"/>
      <c r="C43" s="293"/>
      <c r="E43" s="35"/>
      <c r="F43" s="35"/>
      <c r="G43" s="35"/>
      <c r="H43" s="293"/>
      <c r="I43" s="35"/>
      <c r="K43" s="35"/>
    </row>
    <row r="44" spans="1:11" outlineLevel="1" x14ac:dyDescent="0.25">
      <c r="A44" s="69"/>
      <c r="B44" s="291"/>
      <c r="C44" s="293"/>
      <c r="E44" s="35"/>
      <c r="F44" s="35"/>
      <c r="G44" s="35"/>
      <c r="H44" s="293"/>
      <c r="I44" s="35"/>
      <c r="K44" s="35"/>
    </row>
    <row r="45" spans="1:11" outlineLevel="1" x14ac:dyDescent="0.25">
      <c r="A45" s="69"/>
      <c r="B45" s="291"/>
      <c r="C45" s="293"/>
      <c r="E45" s="35"/>
      <c r="F45" s="35"/>
      <c r="G45" s="35"/>
      <c r="H45" s="293"/>
      <c r="I45" s="35"/>
      <c r="K45" s="35"/>
    </row>
    <row r="46" spans="1:11" outlineLevel="1" x14ac:dyDescent="0.25">
      <c r="A46" s="69"/>
      <c r="B46" s="291"/>
      <c r="C46" s="293"/>
      <c r="E46" s="35"/>
      <c r="F46" s="35"/>
      <c r="G46" s="35"/>
      <c r="H46" s="293"/>
      <c r="I46" s="35"/>
      <c r="K46" s="35"/>
    </row>
    <row r="47" spans="1:11" outlineLevel="1" x14ac:dyDescent="0.25">
      <c r="A47" s="69"/>
      <c r="B47" s="291"/>
      <c r="C47" s="293"/>
      <c r="E47" s="35"/>
      <c r="F47" s="35"/>
      <c r="G47" s="35"/>
      <c r="H47" s="293"/>
      <c r="I47" s="35"/>
      <c r="K47" s="35"/>
    </row>
    <row r="48" spans="1:11" outlineLevel="1" x14ac:dyDescent="0.25">
      <c r="A48" s="69"/>
      <c r="B48" s="291"/>
      <c r="C48" s="293"/>
      <c r="E48" s="35"/>
      <c r="F48" s="35"/>
      <c r="G48" s="35"/>
      <c r="H48" s="293"/>
      <c r="I48" s="35"/>
      <c r="K48" s="35"/>
    </row>
    <row r="49" spans="1:11" outlineLevel="1" x14ac:dyDescent="0.25">
      <c r="A49" s="69"/>
      <c r="B49" s="291"/>
      <c r="C49" s="293"/>
      <c r="E49" s="35"/>
      <c r="F49" s="35"/>
      <c r="G49" s="35"/>
      <c r="H49" s="293"/>
      <c r="I49" s="35"/>
      <c r="K49" s="35"/>
    </row>
    <row r="50" spans="1:11" outlineLevel="1" x14ac:dyDescent="0.25">
      <c r="A50" s="69"/>
      <c r="B50" s="291"/>
      <c r="C50" s="293"/>
      <c r="E50" s="35"/>
      <c r="F50" s="35"/>
      <c r="G50" s="35"/>
      <c r="H50" s="293"/>
      <c r="I50" s="35"/>
      <c r="K50" s="35"/>
    </row>
    <row r="51" spans="1:11" outlineLevel="1" x14ac:dyDescent="0.25">
      <c r="A51" s="69"/>
      <c r="B51" s="291"/>
      <c r="C51" s="293"/>
      <c r="E51" s="35"/>
      <c r="F51" s="35"/>
      <c r="G51" s="35"/>
      <c r="H51" s="293"/>
      <c r="I51" s="35"/>
      <c r="K51" s="35"/>
    </row>
    <row r="52" spans="1:11" outlineLevel="1" x14ac:dyDescent="0.25">
      <c r="A52" s="69"/>
      <c r="B52" s="291"/>
      <c r="C52" s="293"/>
      <c r="E52" s="35"/>
      <c r="F52" s="35"/>
      <c r="G52" s="35"/>
      <c r="H52" s="293"/>
      <c r="I52" s="35"/>
      <c r="K52" s="35"/>
    </row>
    <row r="53" spans="1:11" outlineLevel="1" x14ac:dyDescent="0.25">
      <c r="A53" s="69"/>
      <c r="B53" s="291"/>
      <c r="C53" s="293"/>
      <c r="E53" s="35"/>
      <c r="F53" s="35"/>
      <c r="G53" s="35"/>
      <c r="H53" s="293"/>
      <c r="I53" s="35"/>
      <c r="K53" s="35"/>
    </row>
    <row r="54" spans="1:11" outlineLevel="1" x14ac:dyDescent="0.25">
      <c r="A54" s="69"/>
      <c r="B54" s="291"/>
      <c r="C54" s="293"/>
      <c r="E54" s="35"/>
      <c r="F54" s="35"/>
      <c r="G54" s="35"/>
      <c r="H54" s="293"/>
      <c r="I54" s="35"/>
      <c r="K54" s="35"/>
    </row>
    <row r="55" spans="1:11" outlineLevel="1" x14ac:dyDescent="0.25">
      <c r="A55" s="69"/>
      <c r="B55" s="291"/>
      <c r="C55" s="293"/>
      <c r="E55" s="35"/>
      <c r="F55" s="35"/>
      <c r="G55" s="35"/>
      <c r="H55" s="293"/>
      <c r="I55" s="35"/>
      <c r="K55" s="35"/>
    </row>
    <row r="56" spans="1:11" outlineLevel="1" x14ac:dyDescent="0.25">
      <c r="A56" s="69"/>
      <c r="B56" s="291"/>
      <c r="C56" s="293"/>
      <c r="E56" s="35"/>
      <c r="F56" s="35"/>
      <c r="G56" s="35"/>
      <c r="H56" s="293"/>
      <c r="I56" s="35"/>
      <c r="K56" s="35"/>
    </row>
    <row r="57" spans="1:11" outlineLevel="1" x14ac:dyDescent="0.25">
      <c r="A57" s="69"/>
      <c r="B57" s="291"/>
      <c r="C57" s="293"/>
      <c r="E57" s="35"/>
      <c r="F57" s="35"/>
      <c r="G57" s="35"/>
      <c r="H57" s="293"/>
      <c r="I57" s="35"/>
      <c r="K57" s="35"/>
    </row>
    <row r="58" spans="1:11" outlineLevel="1" x14ac:dyDescent="0.25">
      <c r="A58" s="69"/>
      <c r="B58" s="291"/>
      <c r="C58" s="293"/>
      <c r="E58" s="35"/>
      <c r="F58" s="35"/>
      <c r="G58" s="35"/>
      <c r="H58" s="293"/>
      <c r="I58" s="35"/>
      <c r="K58" s="35"/>
    </row>
    <row r="59" spans="1:11" outlineLevel="1" x14ac:dyDescent="0.25">
      <c r="A59" s="69"/>
      <c r="B59" s="291"/>
      <c r="C59" s="293"/>
      <c r="E59" s="35"/>
      <c r="F59" s="35"/>
      <c r="G59" s="35"/>
      <c r="H59" s="293"/>
      <c r="I59" s="35"/>
      <c r="K59" s="35"/>
    </row>
    <row r="60" spans="1:11" outlineLevel="1" x14ac:dyDescent="0.25">
      <c r="A60" s="69"/>
      <c r="B60" s="291"/>
      <c r="C60" s="293"/>
      <c r="E60" s="35"/>
      <c r="F60" s="35"/>
      <c r="G60" s="35"/>
      <c r="H60" s="293"/>
      <c r="I60" s="35"/>
      <c r="K60" s="35"/>
    </row>
    <row r="61" spans="1:11" outlineLevel="1" x14ac:dyDescent="0.25">
      <c r="A61" s="69"/>
      <c r="B61" s="291"/>
      <c r="C61" s="293"/>
      <c r="E61" s="35"/>
      <c r="F61" s="35"/>
      <c r="G61" s="35"/>
      <c r="H61" s="293"/>
      <c r="I61" s="35"/>
      <c r="K61" s="35"/>
    </row>
    <row r="62" spans="1:11" outlineLevel="1" x14ac:dyDescent="0.25">
      <c r="A62" s="69"/>
      <c r="B62" s="199"/>
      <c r="C62" s="293"/>
      <c r="E62" s="35"/>
      <c r="F62" s="35"/>
      <c r="G62" s="35"/>
      <c r="H62" s="293"/>
      <c r="I62" s="35"/>
      <c r="K62" s="35"/>
    </row>
    <row r="63" spans="1:11" outlineLevel="1" x14ac:dyDescent="0.25">
      <c r="A63" s="69"/>
      <c r="B63" s="292"/>
      <c r="C63" s="293"/>
      <c r="E63" s="35"/>
      <c r="F63" s="35"/>
      <c r="G63" s="35"/>
      <c r="H63" s="293"/>
      <c r="K63" s="35"/>
    </row>
    <row r="64" spans="1:11" outlineLevel="1" x14ac:dyDescent="0.25">
      <c r="A64" s="69"/>
      <c r="B64" s="291"/>
      <c r="C64" s="293"/>
      <c r="E64" s="35"/>
      <c r="F64" s="35"/>
      <c r="G64" s="35"/>
      <c r="H64" s="35"/>
      <c r="I64" s="293"/>
      <c r="K64" s="35"/>
    </row>
    <row r="65" spans="1:11" outlineLevel="1" x14ac:dyDescent="0.25">
      <c r="A65" s="69"/>
      <c r="B65" s="291"/>
      <c r="C65" s="293"/>
      <c r="E65" s="35"/>
      <c r="F65" s="35"/>
      <c r="G65" s="35"/>
      <c r="H65" s="35"/>
      <c r="I65" s="293"/>
      <c r="K65" s="35"/>
    </row>
    <row r="66" spans="1:11" outlineLevel="1" x14ac:dyDescent="0.25">
      <c r="A66" s="69"/>
      <c r="B66" s="291"/>
      <c r="C66" s="294"/>
      <c r="E66" s="35"/>
      <c r="F66" s="35"/>
      <c r="G66" s="35"/>
      <c r="H66" s="35"/>
      <c r="I66" s="294"/>
      <c r="K66" s="35"/>
    </row>
    <row r="67" spans="1:11" outlineLevel="1" x14ac:dyDescent="0.25">
      <c r="A67" s="69"/>
      <c r="B67" s="291"/>
      <c r="C67" s="293"/>
      <c r="E67" s="35"/>
      <c r="F67" s="35"/>
      <c r="G67" s="35"/>
      <c r="H67" s="35"/>
      <c r="I67" s="293"/>
      <c r="K67" s="35"/>
    </row>
    <row r="68" spans="1:11" outlineLevel="1" x14ac:dyDescent="0.25">
      <c r="A68" s="69"/>
      <c r="B68" s="292"/>
      <c r="C68" s="294"/>
      <c r="E68" s="35"/>
      <c r="F68" s="35"/>
      <c r="G68" s="35"/>
      <c r="H68" s="35"/>
      <c r="I68" s="294"/>
      <c r="K68" s="35"/>
    </row>
    <row r="69" spans="1:11" outlineLevel="1" x14ac:dyDescent="0.25">
      <c r="A69" s="69"/>
      <c r="B69" s="292"/>
      <c r="C69" s="294"/>
      <c r="E69" s="35"/>
      <c r="F69" s="35"/>
      <c r="G69" s="35"/>
      <c r="H69" s="35"/>
      <c r="I69" s="294"/>
      <c r="K69" s="35"/>
    </row>
    <row r="70" spans="1:11" outlineLevel="1" x14ac:dyDescent="0.25">
      <c r="A70" s="69"/>
      <c r="B70" s="292"/>
      <c r="C70" s="34"/>
      <c r="E70" s="35"/>
      <c r="F70" s="35"/>
      <c r="G70" s="35"/>
      <c r="H70" s="35"/>
      <c r="I70" s="34"/>
      <c r="K70" s="35"/>
    </row>
    <row r="71" spans="1:11" outlineLevel="1" x14ac:dyDescent="0.25">
      <c r="A71" s="69"/>
      <c r="B71" s="292"/>
      <c r="C71" s="34"/>
      <c r="E71" s="35"/>
      <c r="F71" s="35"/>
      <c r="G71" s="35"/>
      <c r="H71" s="35"/>
      <c r="I71" s="34"/>
      <c r="K71" s="35"/>
    </row>
    <row r="72" spans="1:11" outlineLevel="1" x14ac:dyDescent="0.25">
      <c r="A72" s="32"/>
      <c r="B72" s="33"/>
      <c r="C72" s="34"/>
      <c r="E72" s="35"/>
      <c r="F72" s="35"/>
      <c r="G72" s="35"/>
      <c r="H72" s="35"/>
      <c r="I72" s="35"/>
      <c r="K72" s="35"/>
    </row>
    <row r="73" spans="1:11" outlineLevel="1" x14ac:dyDescent="0.25">
      <c r="A73" s="32"/>
      <c r="B73" s="33"/>
      <c r="C73" s="34"/>
      <c r="E73" s="35"/>
      <c r="F73" s="35"/>
      <c r="G73" s="35"/>
      <c r="H73" s="35"/>
      <c r="I73" s="35"/>
      <c r="K73" s="35"/>
    </row>
    <row r="74" spans="1:11" outlineLevel="1" x14ac:dyDescent="0.25">
      <c r="A74" s="32"/>
      <c r="B74" s="33"/>
      <c r="C74" s="34"/>
      <c r="E74" s="35"/>
      <c r="F74" s="35"/>
      <c r="G74" s="35"/>
      <c r="H74" s="35"/>
      <c r="I74" s="35"/>
      <c r="K74" s="35"/>
    </row>
    <row r="75" spans="1:11" outlineLevel="1" x14ac:dyDescent="0.25">
      <c r="A75" s="32"/>
      <c r="B75" s="33"/>
      <c r="C75" s="34"/>
      <c r="E75" s="35"/>
      <c r="F75" s="35"/>
      <c r="G75" s="35"/>
      <c r="H75" s="35"/>
      <c r="I75" s="35"/>
      <c r="K75" s="35"/>
    </row>
    <row r="76" spans="1:11" outlineLevel="1" x14ac:dyDescent="0.25">
      <c r="A76" s="32"/>
      <c r="B76" s="33"/>
      <c r="C76" s="34"/>
      <c r="E76" s="35"/>
      <c r="F76" s="35"/>
      <c r="G76" s="35"/>
      <c r="H76" s="35"/>
      <c r="I76" s="35"/>
      <c r="K76" s="35"/>
    </row>
    <row r="77" spans="1:11" outlineLevel="1" x14ac:dyDescent="0.25">
      <c r="A77" s="32"/>
      <c r="B77" s="33"/>
      <c r="C77" s="34"/>
      <c r="E77" s="35"/>
      <c r="F77" s="35"/>
      <c r="G77" s="35"/>
      <c r="H77" s="35"/>
      <c r="I77" s="35"/>
      <c r="K77" s="35"/>
    </row>
    <row r="78" spans="1:11" outlineLevel="1" x14ac:dyDescent="0.25">
      <c r="A78" s="32"/>
      <c r="B78" s="33"/>
      <c r="C78" s="34"/>
      <c r="E78" s="35"/>
      <c r="F78" s="35"/>
      <c r="G78" s="35"/>
      <c r="H78" s="35"/>
      <c r="I78" s="35"/>
      <c r="K78" s="35"/>
    </row>
    <row r="79" spans="1:11" outlineLevel="1" x14ac:dyDescent="0.25">
      <c r="A79" s="32"/>
      <c r="B79" s="33"/>
      <c r="C79" s="34"/>
      <c r="E79" s="35"/>
      <c r="F79" s="35"/>
      <c r="G79" s="35"/>
      <c r="H79" s="35"/>
      <c r="I79" s="35"/>
      <c r="K79" s="35"/>
    </row>
    <row r="80" spans="1:11" outlineLevel="1" x14ac:dyDescent="0.25">
      <c r="A80" s="32"/>
      <c r="B80" s="33"/>
      <c r="C80" s="34"/>
      <c r="E80" s="35"/>
      <c r="F80" s="35"/>
      <c r="G80" s="35"/>
      <c r="H80" s="35"/>
      <c r="I80" s="35"/>
      <c r="K80" s="35"/>
    </row>
    <row r="81" spans="1:11" outlineLevel="1" x14ac:dyDescent="0.25">
      <c r="A81" s="32"/>
      <c r="B81" s="33"/>
      <c r="C81" s="34"/>
      <c r="E81" s="35"/>
      <c r="F81" s="35"/>
      <c r="G81" s="35"/>
      <c r="H81" s="35"/>
      <c r="I81" s="35"/>
      <c r="K81" s="35"/>
    </row>
    <row r="82" spans="1:11" outlineLevel="1" x14ac:dyDescent="0.25">
      <c r="A82" s="32"/>
      <c r="B82" s="33"/>
      <c r="C82" s="34"/>
      <c r="E82" s="35"/>
      <c r="F82" s="35"/>
      <c r="G82" s="35"/>
      <c r="H82" s="35"/>
      <c r="I82" s="35"/>
      <c r="K82" s="35"/>
    </row>
    <row r="83" spans="1:11" outlineLevel="1" x14ac:dyDescent="0.25">
      <c r="A83" s="32"/>
      <c r="B83" s="33"/>
      <c r="C83" s="34"/>
      <c r="E83" s="35"/>
      <c r="F83" s="35"/>
      <c r="G83" s="35"/>
      <c r="H83" s="35"/>
      <c r="I83" s="35"/>
      <c r="K83" s="35"/>
    </row>
    <row r="84" spans="1:11" outlineLevel="1" x14ac:dyDescent="0.25">
      <c r="A84" s="32"/>
      <c r="B84" s="33"/>
      <c r="C84" s="34"/>
      <c r="E84" s="35"/>
      <c r="F84" s="35"/>
      <c r="G84" s="35"/>
      <c r="H84" s="35"/>
      <c r="I84" s="35"/>
      <c r="K84" s="35"/>
    </row>
    <row r="85" spans="1:11" outlineLevel="1" x14ac:dyDescent="0.25">
      <c r="A85" s="32"/>
      <c r="B85" s="33"/>
      <c r="C85" s="34"/>
      <c r="E85" s="35"/>
      <c r="F85" s="35"/>
      <c r="G85" s="35"/>
      <c r="H85" s="35"/>
      <c r="I85" s="35"/>
      <c r="K85" s="35"/>
    </row>
    <row r="86" spans="1:11" outlineLevel="1" x14ac:dyDescent="0.25">
      <c r="A86" s="32"/>
      <c r="B86" s="33"/>
      <c r="C86" s="34"/>
      <c r="E86" s="35"/>
      <c r="F86" s="35"/>
      <c r="G86" s="35"/>
      <c r="H86" s="35"/>
      <c r="I86" s="35"/>
      <c r="K86" s="35"/>
    </row>
    <row r="87" spans="1:11" outlineLevel="1" x14ac:dyDescent="0.25">
      <c r="A87" s="32"/>
      <c r="B87" s="33"/>
      <c r="C87" s="34"/>
      <c r="E87" s="35"/>
      <c r="F87" s="35"/>
      <c r="G87" s="35"/>
      <c r="H87" s="35"/>
      <c r="I87" s="35"/>
      <c r="K87" s="35"/>
    </row>
    <row r="88" spans="1:11" outlineLevel="1" x14ac:dyDescent="0.25">
      <c r="A88" s="32"/>
      <c r="B88" s="33"/>
      <c r="C88" s="34"/>
      <c r="E88" s="35"/>
      <c r="F88" s="35"/>
      <c r="G88" s="35"/>
      <c r="H88" s="35"/>
      <c r="I88" s="35"/>
      <c r="K88" s="35"/>
    </row>
    <row r="89" spans="1:11" outlineLevel="1" x14ac:dyDescent="0.25">
      <c r="A89" s="32"/>
      <c r="B89" s="33"/>
      <c r="C89" s="34"/>
      <c r="E89" s="35"/>
      <c r="F89" s="35"/>
      <c r="G89" s="35"/>
      <c r="H89" s="35"/>
      <c r="I89" s="35"/>
      <c r="K89" s="35"/>
    </row>
    <row r="90" spans="1:11" outlineLevel="1" x14ac:dyDescent="0.25">
      <c r="A90" s="32"/>
      <c r="B90" s="33"/>
      <c r="C90" s="34"/>
      <c r="E90" s="35"/>
      <c r="F90" s="35"/>
      <c r="G90" s="35"/>
      <c r="H90" s="35"/>
      <c r="I90" s="35"/>
      <c r="K90" s="35"/>
    </row>
    <row r="91" spans="1:11" outlineLevel="1" x14ac:dyDescent="0.25">
      <c r="A91" s="32"/>
      <c r="B91" s="33"/>
      <c r="C91" s="34"/>
      <c r="E91" s="35"/>
      <c r="F91" s="35"/>
      <c r="G91" s="35"/>
      <c r="H91" s="35"/>
      <c r="I91" s="35"/>
      <c r="K91" s="35"/>
    </row>
    <row r="92" spans="1:11" outlineLevel="1" x14ac:dyDescent="0.25">
      <c r="A92" s="32"/>
      <c r="B92" s="33"/>
      <c r="C92" s="34"/>
      <c r="E92" s="35"/>
      <c r="F92" s="35"/>
      <c r="G92" s="35"/>
      <c r="H92" s="35"/>
      <c r="I92" s="35"/>
      <c r="K92" s="35"/>
    </row>
    <row r="93" spans="1:11" outlineLevel="1" x14ac:dyDescent="0.25">
      <c r="A93" s="32"/>
      <c r="B93" s="33"/>
      <c r="C93" s="34"/>
      <c r="E93" s="35"/>
      <c r="F93" s="35"/>
      <c r="G93" s="35"/>
      <c r="H93" s="35"/>
      <c r="I93" s="35"/>
      <c r="K93" s="35"/>
    </row>
    <row r="94" spans="1:11" outlineLevel="1" x14ac:dyDescent="0.25">
      <c r="A94" s="32"/>
      <c r="B94" s="33"/>
      <c r="C94" s="34"/>
      <c r="E94" s="35"/>
      <c r="F94" s="35"/>
      <c r="G94" s="35"/>
      <c r="H94" s="35"/>
      <c r="I94" s="35"/>
      <c r="K94" s="35"/>
    </row>
    <row r="95" spans="1:11" outlineLevel="1" x14ac:dyDescent="0.25">
      <c r="A95" s="32"/>
      <c r="B95" s="33"/>
      <c r="C95" s="34"/>
      <c r="E95" s="35"/>
      <c r="F95" s="35"/>
      <c r="G95" s="35"/>
      <c r="H95" s="35"/>
      <c r="I95" s="35"/>
      <c r="K95" s="35"/>
    </row>
    <row r="96" spans="1:11" outlineLevel="1" x14ac:dyDescent="0.25">
      <c r="A96" s="32"/>
      <c r="B96" s="33"/>
      <c r="C96" s="34"/>
      <c r="E96" s="35"/>
      <c r="F96" s="35"/>
      <c r="G96" s="35"/>
      <c r="H96" s="35"/>
      <c r="I96" s="35"/>
      <c r="K96" s="35"/>
    </row>
    <row r="97" spans="1:11" outlineLevel="1" x14ac:dyDescent="0.25">
      <c r="A97" s="32"/>
      <c r="B97" s="33"/>
      <c r="C97" s="34"/>
      <c r="E97" s="35"/>
      <c r="F97" s="35"/>
      <c r="G97" s="35"/>
      <c r="H97" s="35"/>
      <c r="I97" s="35"/>
      <c r="K97" s="35"/>
    </row>
    <row r="98" spans="1:11" outlineLevel="1" x14ac:dyDescent="0.25">
      <c r="A98" s="32"/>
      <c r="B98" s="33"/>
      <c r="C98" s="34"/>
      <c r="E98" s="35"/>
      <c r="F98" s="35"/>
      <c r="G98" s="35"/>
      <c r="H98" s="35"/>
      <c r="I98" s="35"/>
      <c r="K98" s="35"/>
    </row>
    <row r="99" spans="1:11" outlineLevel="1" x14ac:dyDescent="0.25">
      <c r="A99" s="32"/>
      <c r="B99" s="33"/>
      <c r="C99" s="34"/>
      <c r="E99" s="35"/>
      <c r="F99" s="35"/>
      <c r="G99" s="35"/>
      <c r="H99" s="35"/>
      <c r="I99" s="35"/>
      <c r="K99" s="35"/>
    </row>
    <row r="100" spans="1:11" outlineLevel="1" x14ac:dyDescent="0.25">
      <c r="A100" s="32"/>
      <c r="B100" s="33"/>
      <c r="C100" s="34"/>
      <c r="E100" s="35"/>
      <c r="F100" s="35"/>
      <c r="G100" s="35"/>
      <c r="H100" s="35"/>
      <c r="I100" s="35"/>
      <c r="K100" s="35"/>
    </row>
    <row r="101" spans="1:11" outlineLevel="1" x14ac:dyDescent="0.25">
      <c r="A101" s="32"/>
      <c r="B101" s="33"/>
      <c r="C101" s="34"/>
      <c r="E101" s="35"/>
      <c r="F101" s="35"/>
      <c r="G101" s="35"/>
      <c r="H101" s="35"/>
      <c r="I101" s="35"/>
      <c r="K101" s="35"/>
    </row>
    <row r="102" spans="1:11" outlineLevel="1" x14ac:dyDescent="0.25">
      <c r="A102" s="32"/>
      <c r="B102" s="33"/>
      <c r="C102" s="34"/>
      <c r="E102" s="35"/>
      <c r="F102" s="35"/>
      <c r="G102" s="35"/>
      <c r="H102" s="35"/>
      <c r="I102" s="35"/>
      <c r="K102" s="35"/>
    </row>
    <row r="103" spans="1:11" outlineLevel="1" x14ac:dyDescent="0.25">
      <c r="A103" s="32"/>
      <c r="B103" s="33"/>
      <c r="C103" s="34"/>
      <c r="E103" s="35"/>
      <c r="F103" s="35"/>
      <c r="G103" s="35"/>
      <c r="H103" s="35"/>
      <c r="I103" s="35"/>
      <c r="K103" s="35"/>
    </row>
    <row r="104" spans="1:11" outlineLevel="1" x14ac:dyDescent="0.25">
      <c r="A104" s="32"/>
      <c r="B104" s="33"/>
      <c r="C104" s="34"/>
      <c r="E104" s="35"/>
      <c r="F104" s="35"/>
      <c r="G104" s="35"/>
      <c r="H104" s="35"/>
      <c r="I104" s="35"/>
      <c r="K104" s="35"/>
    </row>
    <row r="105" spans="1:11" outlineLevel="1" x14ac:dyDescent="0.25">
      <c r="A105" s="32"/>
      <c r="B105" s="33"/>
      <c r="C105" s="34"/>
      <c r="E105" s="35"/>
      <c r="F105" s="35"/>
      <c r="G105" s="35"/>
      <c r="H105" s="35"/>
      <c r="I105" s="35"/>
      <c r="K105" s="35"/>
    </row>
    <row r="106" spans="1:11" outlineLevel="1" x14ac:dyDescent="0.25">
      <c r="A106" s="32"/>
      <c r="B106" s="33"/>
      <c r="C106" s="34"/>
      <c r="E106" s="35"/>
      <c r="F106" s="35"/>
      <c r="G106" s="35"/>
      <c r="H106" s="35"/>
      <c r="I106" s="35"/>
      <c r="K106" s="35"/>
    </row>
    <row r="107" spans="1:11" outlineLevel="1" x14ac:dyDescent="0.25">
      <c r="A107" s="32"/>
      <c r="B107" s="33"/>
      <c r="C107" s="34"/>
      <c r="E107" s="35"/>
      <c r="F107" s="35"/>
      <c r="G107" s="35"/>
      <c r="H107" s="35"/>
      <c r="I107" s="35"/>
      <c r="K107" s="35"/>
    </row>
    <row r="108" spans="1:11" outlineLevel="1" x14ac:dyDescent="0.25">
      <c r="A108" s="32"/>
      <c r="B108" s="33"/>
      <c r="C108" s="34"/>
      <c r="E108" s="35"/>
      <c r="F108" s="35"/>
      <c r="G108" s="35"/>
      <c r="H108" s="35"/>
      <c r="I108" s="35"/>
      <c r="K108" s="35"/>
    </row>
    <row r="109" spans="1:11" outlineLevel="1" x14ac:dyDescent="0.25">
      <c r="A109" s="32"/>
      <c r="B109" s="33"/>
      <c r="C109" s="34"/>
      <c r="E109" s="35"/>
      <c r="F109" s="35"/>
      <c r="G109" s="35"/>
      <c r="H109" s="35"/>
      <c r="I109" s="35"/>
      <c r="K109" s="35"/>
    </row>
    <row r="110" spans="1:11" outlineLevel="1" x14ac:dyDescent="0.25">
      <c r="A110" s="32"/>
      <c r="B110" s="33"/>
      <c r="C110" s="34"/>
      <c r="E110" s="35"/>
      <c r="F110" s="35"/>
      <c r="G110" s="35"/>
      <c r="H110" s="35"/>
      <c r="I110" s="35"/>
      <c r="K110" s="35"/>
    </row>
    <row r="111" spans="1:11" outlineLevel="1" x14ac:dyDescent="0.25">
      <c r="A111" s="32"/>
      <c r="B111" s="33"/>
      <c r="C111" s="34"/>
      <c r="E111" s="35"/>
      <c r="F111" s="35"/>
      <c r="G111" s="35"/>
      <c r="H111" s="35"/>
      <c r="I111" s="35"/>
      <c r="K111" s="35"/>
    </row>
    <row r="112" spans="1:11" outlineLevel="1" x14ac:dyDescent="0.25">
      <c r="A112" s="32"/>
      <c r="B112" s="33"/>
      <c r="C112" s="34"/>
      <c r="E112" s="35"/>
      <c r="F112" s="35"/>
      <c r="G112" s="35"/>
      <c r="H112" s="35"/>
      <c r="I112" s="35"/>
      <c r="K112" s="35"/>
    </row>
    <row r="113" spans="1:11" outlineLevel="1" x14ac:dyDescent="0.25">
      <c r="A113" s="32"/>
      <c r="B113" s="33"/>
      <c r="C113" s="34"/>
      <c r="E113" s="35"/>
      <c r="F113" s="35"/>
      <c r="G113" s="35"/>
      <c r="H113" s="35"/>
      <c r="I113" s="35"/>
      <c r="K113" s="35"/>
    </row>
    <row r="114" spans="1:11" outlineLevel="1" x14ac:dyDescent="0.25">
      <c r="A114" s="32"/>
      <c r="B114" s="33"/>
      <c r="C114" s="34"/>
      <c r="E114" s="35"/>
      <c r="F114" s="35"/>
      <c r="G114" s="35"/>
      <c r="H114" s="35"/>
      <c r="I114" s="35"/>
      <c r="K114" s="35"/>
    </row>
    <row r="115" spans="1:11" outlineLevel="1" x14ac:dyDescent="0.25">
      <c r="A115" s="32"/>
      <c r="B115" s="33"/>
      <c r="C115" s="34"/>
      <c r="E115" s="35"/>
      <c r="F115" s="35"/>
      <c r="G115" s="35"/>
      <c r="H115" s="35"/>
      <c r="I115" s="35"/>
      <c r="K115" s="35"/>
    </row>
    <row r="116" spans="1:11" outlineLevel="1" x14ac:dyDescent="0.25">
      <c r="A116" s="32"/>
      <c r="B116" s="33"/>
      <c r="C116" s="34"/>
      <c r="E116" s="35"/>
      <c r="F116" s="35"/>
      <c r="G116" s="35"/>
      <c r="H116" s="35"/>
      <c r="I116" s="35"/>
      <c r="K116" s="35"/>
    </row>
    <row r="117" spans="1:11" outlineLevel="1" x14ac:dyDescent="0.25">
      <c r="A117" s="32"/>
      <c r="B117" s="33"/>
      <c r="C117" s="34"/>
      <c r="E117" s="35"/>
      <c r="F117" s="35"/>
      <c r="G117" s="35"/>
      <c r="H117" s="35"/>
      <c r="I117" s="35"/>
      <c r="K117" s="35"/>
    </row>
    <row r="118" spans="1:11" outlineLevel="1" x14ac:dyDescent="0.25">
      <c r="A118" s="32"/>
      <c r="B118" s="33"/>
      <c r="C118" s="34"/>
      <c r="E118" s="35"/>
      <c r="F118" s="35"/>
      <c r="G118" s="35"/>
      <c r="H118" s="35"/>
      <c r="I118" s="35"/>
      <c r="K118" s="35"/>
    </row>
    <row r="119" spans="1:11" outlineLevel="1" x14ac:dyDescent="0.25">
      <c r="A119" s="32"/>
      <c r="B119" s="33"/>
      <c r="C119" s="34"/>
      <c r="E119" s="35"/>
      <c r="F119" s="35"/>
      <c r="G119" s="35"/>
      <c r="H119" s="35"/>
      <c r="I119" s="35"/>
      <c r="K119" s="35"/>
    </row>
    <row r="120" spans="1:11" outlineLevel="1" x14ac:dyDescent="0.25">
      <c r="A120" s="32"/>
      <c r="B120" s="33"/>
      <c r="C120" s="34"/>
      <c r="E120" s="35"/>
      <c r="F120" s="35"/>
      <c r="G120" s="35"/>
      <c r="H120" s="35"/>
      <c r="I120" s="35"/>
      <c r="K120" s="35"/>
    </row>
    <row r="121" spans="1:11" outlineLevel="1" x14ac:dyDescent="0.25">
      <c r="A121" s="32"/>
      <c r="B121" s="33"/>
      <c r="C121" s="34"/>
      <c r="E121" s="35"/>
      <c r="F121" s="35"/>
      <c r="G121" s="35"/>
      <c r="H121" s="35"/>
      <c r="I121" s="35"/>
      <c r="K121" s="35"/>
    </row>
    <row r="122" spans="1:11" outlineLevel="1" x14ac:dyDescent="0.25">
      <c r="A122" s="32"/>
      <c r="B122" s="33"/>
      <c r="C122" s="34"/>
      <c r="E122" s="35"/>
      <c r="F122" s="35"/>
      <c r="G122" s="35"/>
      <c r="H122" s="35"/>
      <c r="I122" s="35"/>
      <c r="K122" s="35"/>
    </row>
    <row r="123" spans="1:11" outlineLevel="1" x14ac:dyDescent="0.25">
      <c r="A123" s="32"/>
      <c r="B123" s="33"/>
      <c r="C123" s="34"/>
      <c r="E123" s="35"/>
      <c r="F123" s="35"/>
      <c r="G123" s="35"/>
      <c r="H123" s="35"/>
      <c r="I123" s="35"/>
      <c r="K123" s="35"/>
    </row>
    <row r="124" spans="1:11" outlineLevel="1" x14ac:dyDescent="0.25">
      <c r="A124" s="32"/>
      <c r="B124" s="33"/>
      <c r="C124" s="34"/>
      <c r="E124" s="35"/>
      <c r="F124" s="35"/>
      <c r="G124" s="35"/>
      <c r="H124" s="35"/>
      <c r="I124" s="35"/>
      <c r="K124" s="35"/>
    </row>
    <row r="125" spans="1:11" outlineLevel="1" x14ac:dyDescent="0.25">
      <c r="A125" s="32"/>
      <c r="B125" s="33"/>
      <c r="C125" s="34"/>
      <c r="E125" s="35"/>
      <c r="F125" s="35"/>
      <c r="G125" s="35"/>
      <c r="H125" s="35"/>
      <c r="I125" s="35"/>
      <c r="K125" s="35"/>
    </row>
    <row r="126" spans="1:11" outlineLevel="1" x14ac:dyDescent="0.25">
      <c r="A126" s="32"/>
      <c r="B126" s="33"/>
      <c r="C126" s="34"/>
      <c r="E126" s="35"/>
      <c r="F126" s="35"/>
      <c r="G126" s="35"/>
      <c r="H126" s="35"/>
      <c r="I126" s="35"/>
      <c r="K126" s="35"/>
    </row>
    <row r="127" spans="1:11" outlineLevel="1" x14ac:dyDescent="0.25">
      <c r="A127" s="32"/>
      <c r="B127" s="33"/>
      <c r="C127" s="34"/>
      <c r="E127" s="35"/>
      <c r="F127" s="35"/>
      <c r="G127" s="35"/>
      <c r="H127" s="35"/>
      <c r="I127" s="35"/>
      <c r="K127" s="35"/>
    </row>
    <row r="128" spans="1:11" outlineLevel="1" x14ac:dyDescent="0.25">
      <c r="A128" s="32"/>
      <c r="B128" s="33"/>
      <c r="C128" s="34"/>
      <c r="E128" s="35"/>
      <c r="F128" s="35"/>
      <c r="G128" s="35"/>
      <c r="H128" s="35"/>
      <c r="I128" s="35"/>
      <c r="K128" s="35"/>
    </row>
    <row r="129" spans="1:11" outlineLevel="1" x14ac:dyDescent="0.25">
      <c r="A129" s="32"/>
      <c r="B129" s="33"/>
      <c r="C129" s="34"/>
      <c r="E129" s="35"/>
      <c r="F129" s="35"/>
      <c r="G129" s="35"/>
      <c r="H129" s="35"/>
      <c r="I129" s="35"/>
      <c r="K129" s="35"/>
    </row>
    <row r="130" spans="1:11" outlineLevel="1" x14ac:dyDescent="0.25">
      <c r="A130" s="32"/>
      <c r="B130" s="33"/>
      <c r="C130" s="34"/>
      <c r="E130" s="35"/>
      <c r="F130" s="35"/>
      <c r="G130" s="35"/>
      <c r="H130" s="35"/>
      <c r="I130" s="35"/>
      <c r="K130" s="35"/>
    </row>
    <row r="131" spans="1:11" outlineLevel="1" x14ac:dyDescent="0.25">
      <c r="A131" s="32"/>
      <c r="B131" s="33"/>
      <c r="C131" s="34"/>
      <c r="E131" s="35"/>
      <c r="F131" s="35"/>
      <c r="G131" s="35"/>
      <c r="H131" s="35"/>
      <c r="I131" s="35"/>
      <c r="K131" s="35"/>
    </row>
    <row r="132" spans="1:11" outlineLevel="1" x14ac:dyDescent="0.25">
      <c r="A132" s="32"/>
      <c r="B132" s="33"/>
      <c r="C132" s="34"/>
      <c r="E132" s="35"/>
      <c r="F132" s="35"/>
      <c r="G132" s="35"/>
      <c r="H132" s="35"/>
      <c r="I132" s="35"/>
      <c r="K132" s="35"/>
    </row>
    <row r="133" spans="1:11" outlineLevel="1" x14ac:dyDescent="0.25">
      <c r="A133" s="32"/>
      <c r="B133" s="33"/>
      <c r="C133" s="34"/>
      <c r="E133" s="35"/>
      <c r="F133" s="35"/>
      <c r="G133" s="35"/>
      <c r="H133" s="35"/>
      <c r="I133" s="35"/>
      <c r="K133" s="35"/>
    </row>
    <row r="134" spans="1:11" outlineLevel="1" x14ac:dyDescent="0.25">
      <c r="A134" s="32"/>
      <c r="B134" s="33"/>
      <c r="C134" s="34"/>
      <c r="E134" s="35"/>
      <c r="F134" s="35"/>
      <c r="G134" s="35"/>
      <c r="H134" s="35"/>
      <c r="I134" s="35"/>
      <c r="K134" s="35"/>
    </row>
    <row r="135" spans="1:11" outlineLevel="1" x14ac:dyDescent="0.25">
      <c r="A135" s="32"/>
      <c r="B135" s="33"/>
      <c r="C135" s="34"/>
      <c r="E135" s="35"/>
      <c r="F135" s="35"/>
      <c r="G135" s="35"/>
      <c r="H135" s="35"/>
      <c r="I135" s="35"/>
      <c r="K135" s="35"/>
    </row>
    <row r="136" spans="1:11" outlineLevel="1" x14ac:dyDescent="0.25">
      <c r="A136" s="32"/>
      <c r="B136" s="33"/>
      <c r="C136" s="34"/>
      <c r="E136" s="35"/>
      <c r="F136" s="35"/>
      <c r="G136" s="35"/>
      <c r="H136" s="35"/>
      <c r="I136" s="35"/>
      <c r="K136" s="35"/>
    </row>
    <row r="137" spans="1:11" outlineLevel="1" x14ac:dyDescent="0.25">
      <c r="A137" s="32"/>
      <c r="B137" s="33"/>
      <c r="C137" s="34"/>
      <c r="E137" s="35"/>
      <c r="F137" s="35"/>
      <c r="G137" s="35"/>
      <c r="H137" s="35"/>
      <c r="I137" s="35"/>
      <c r="K137" s="35"/>
    </row>
    <row r="138" spans="1:11" outlineLevel="1" x14ac:dyDescent="0.25">
      <c r="A138" s="32"/>
      <c r="B138" s="33"/>
      <c r="C138" s="34"/>
      <c r="E138" s="35"/>
      <c r="F138" s="35"/>
      <c r="G138" s="35"/>
      <c r="H138" s="35"/>
      <c r="I138" s="35"/>
      <c r="K138" s="35"/>
    </row>
    <row r="139" spans="1:11" outlineLevel="1" x14ac:dyDescent="0.25">
      <c r="A139" s="32"/>
      <c r="B139" s="33"/>
      <c r="C139" s="34"/>
      <c r="E139" s="35"/>
      <c r="F139" s="35"/>
      <c r="G139" s="35"/>
      <c r="H139" s="35"/>
      <c r="I139" s="35"/>
      <c r="K139" s="35"/>
    </row>
    <row r="140" spans="1:11" outlineLevel="1" x14ac:dyDescent="0.25">
      <c r="A140" s="32"/>
      <c r="B140" s="33"/>
      <c r="C140" s="34"/>
      <c r="E140" s="35"/>
      <c r="F140" s="35"/>
      <c r="G140" s="35"/>
      <c r="H140" s="35"/>
      <c r="I140" s="35"/>
      <c r="K140" s="35"/>
    </row>
    <row r="141" spans="1:11" outlineLevel="1" x14ac:dyDescent="0.25">
      <c r="A141" s="32"/>
      <c r="B141" s="33"/>
      <c r="C141" s="34"/>
      <c r="E141" s="35"/>
      <c r="F141" s="35"/>
      <c r="G141" s="35"/>
      <c r="H141" s="35"/>
      <c r="I141" s="35"/>
      <c r="K141" s="35"/>
    </row>
    <row r="142" spans="1:11" outlineLevel="1" x14ac:dyDescent="0.25">
      <c r="A142" s="32"/>
      <c r="B142" s="33"/>
      <c r="C142" s="34"/>
      <c r="E142" s="35"/>
      <c r="F142" s="35"/>
      <c r="G142" s="35"/>
      <c r="H142" s="35"/>
      <c r="I142" s="35"/>
      <c r="K142" s="35"/>
    </row>
    <row r="143" spans="1:11" outlineLevel="1" x14ac:dyDescent="0.25">
      <c r="A143" s="32"/>
      <c r="B143" s="33"/>
      <c r="C143" s="34"/>
      <c r="E143" s="35"/>
      <c r="F143" s="35"/>
      <c r="G143" s="35"/>
      <c r="H143" s="35"/>
      <c r="I143" s="35"/>
      <c r="K143" s="35"/>
    </row>
    <row r="144" spans="1:11" outlineLevel="1" x14ac:dyDescent="0.25">
      <c r="A144" s="32"/>
      <c r="B144" s="33"/>
      <c r="C144" s="34"/>
      <c r="E144" s="35"/>
      <c r="F144" s="35"/>
      <c r="G144" s="35"/>
      <c r="H144" s="35"/>
      <c r="I144" s="35"/>
      <c r="K144" s="35"/>
    </row>
    <row r="145" spans="1:11" outlineLevel="1" x14ac:dyDescent="0.25">
      <c r="A145" s="32"/>
      <c r="B145" s="33"/>
      <c r="C145" s="34"/>
      <c r="E145" s="35"/>
      <c r="F145" s="35"/>
      <c r="G145" s="35"/>
      <c r="H145" s="35"/>
      <c r="I145" s="35"/>
      <c r="K145" s="35"/>
    </row>
    <row r="146" spans="1:11" outlineLevel="1" x14ac:dyDescent="0.25">
      <c r="A146" s="32"/>
      <c r="B146" s="33"/>
      <c r="C146" s="34"/>
      <c r="E146" s="35"/>
      <c r="F146" s="35"/>
      <c r="G146" s="35"/>
      <c r="H146" s="35"/>
      <c r="I146" s="35"/>
      <c r="K146" s="35"/>
    </row>
    <row r="147" spans="1:11" outlineLevel="1" x14ac:dyDescent="0.25">
      <c r="A147" s="32"/>
      <c r="B147" s="33"/>
      <c r="C147" s="34"/>
      <c r="E147" s="35"/>
      <c r="F147" s="35"/>
      <c r="G147" s="35"/>
      <c r="H147" s="35"/>
      <c r="I147" s="35"/>
      <c r="K147" s="35"/>
    </row>
    <row r="148" spans="1:11" outlineLevel="1" x14ac:dyDescent="0.25">
      <c r="A148" s="32"/>
      <c r="B148" s="33"/>
      <c r="C148" s="34"/>
      <c r="E148" s="35"/>
      <c r="F148" s="35"/>
      <c r="G148" s="35"/>
      <c r="H148" s="35"/>
      <c r="I148" s="35"/>
      <c r="K148" s="35"/>
    </row>
    <row r="149" spans="1:11" outlineLevel="1" x14ac:dyDescent="0.25">
      <c r="A149" s="32"/>
      <c r="B149" s="33"/>
      <c r="C149" s="34"/>
      <c r="E149" s="35"/>
      <c r="F149" s="35"/>
      <c r="G149" s="35"/>
      <c r="H149" s="35"/>
      <c r="I149" s="35"/>
      <c r="K149" s="35"/>
    </row>
    <row r="150" spans="1:11" outlineLevel="1" x14ac:dyDescent="0.25">
      <c r="A150" s="32"/>
      <c r="B150" s="33"/>
      <c r="C150" s="34"/>
      <c r="E150" s="35"/>
      <c r="F150" s="35"/>
      <c r="G150" s="35"/>
      <c r="H150" s="35"/>
      <c r="I150" s="35"/>
      <c r="K150" s="35"/>
    </row>
    <row r="151" spans="1:11" outlineLevel="1" x14ac:dyDescent="0.25">
      <c r="A151" s="32"/>
      <c r="B151" s="33"/>
      <c r="C151" s="34"/>
      <c r="E151" s="35"/>
      <c r="F151" s="35"/>
      <c r="G151" s="35"/>
      <c r="H151" s="35"/>
      <c r="I151" s="35"/>
      <c r="K151" s="35"/>
    </row>
    <row r="152" spans="1:11" outlineLevel="1" x14ac:dyDescent="0.25">
      <c r="A152" s="32"/>
      <c r="B152" s="33"/>
      <c r="C152" s="34"/>
      <c r="E152" s="35"/>
      <c r="F152" s="35"/>
      <c r="G152" s="35"/>
      <c r="H152" s="35"/>
      <c r="I152" s="35"/>
      <c r="K152" s="35"/>
    </row>
    <row r="153" spans="1:11" outlineLevel="1" x14ac:dyDescent="0.25">
      <c r="A153" s="32"/>
      <c r="B153" s="33"/>
      <c r="C153" s="34"/>
      <c r="E153" s="35"/>
      <c r="F153" s="35"/>
      <c r="G153" s="35"/>
      <c r="H153" s="35"/>
      <c r="I153" s="35"/>
      <c r="K153" s="35"/>
    </row>
    <row r="154" spans="1:11" outlineLevel="1" x14ac:dyDescent="0.25">
      <c r="A154" s="32"/>
      <c r="B154" s="33"/>
      <c r="C154" s="34"/>
      <c r="E154" s="35"/>
      <c r="F154" s="35"/>
      <c r="G154" s="35"/>
      <c r="H154" s="35"/>
      <c r="I154" s="35"/>
      <c r="K154" s="35"/>
    </row>
    <row r="155" spans="1:11" outlineLevel="1" x14ac:dyDescent="0.25">
      <c r="A155" s="32"/>
      <c r="B155" s="33"/>
      <c r="C155" s="34"/>
      <c r="E155" s="35"/>
      <c r="F155" s="35"/>
      <c r="G155" s="35"/>
      <c r="H155" s="35"/>
      <c r="I155" s="35"/>
      <c r="K155" s="35"/>
    </row>
    <row r="156" spans="1:11" outlineLevel="1" x14ac:dyDescent="0.25">
      <c r="A156" s="32"/>
      <c r="B156" s="33"/>
      <c r="C156" s="34"/>
      <c r="E156" s="35"/>
      <c r="F156" s="35"/>
      <c r="G156" s="35"/>
      <c r="H156" s="35"/>
      <c r="I156" s="35"/>
      <c r="K156" s="35"/>
    </row>
    <row r="157" spans="1:11" outlineLevel="1" x14ac:dyDescent="0.25">
      <c r="A157" s="32"/>
      <c r="B157" s="33"/>
      <c r="C157" s="34"/>
      <c r="E157" s="35"/>
      <c r="F157" s="35"/>
      <c r="G157" s="35"/>
      <c r="H157" s="35"/>
      <c r="I157" s="35"/>
      <c r="K157" s="35"/>
    </row>
    <row r="158" spans="1:11" outlineLevel="1" x14ac:dyDescent="0.25">
      <c r="A158" s="32"/>
      <c r="B158" s="33"/>
      <c r="C158" s="34"/>
      <c r="E158" s="35"/>
      <c r="F158" s="35"/>
      <c r="G158" s="35"/>
      <c r="H158" s="35"/>
      <c r="I158" s="35"/>
      <c r="K158" s="35"/>
    </row>
    <row r="159" spans="1:11" outlineLevel="1" x14ac:dyDescent="0.25">
      <c r="A159" s="32"/>
      <c r="B159" s="33"/>
      <c r="C159" s="34"/>
      <c r="E159" s="35"/>
      <c r="F159" s="35"/>
      <c r="G159" s="35"/>
      <c r="H159" s="35"/>
      <c r="I159" s="35"/>
      <c r="K159" s="35"/>
    </row>
    <row r="160" spans="1:11" outlineLevel="1" x14ac:dyDescent="0.25">
      <c r="A160" s="32"/>
      <c r="B160" s="33"/>
      <c r="C160" s="34"/>
      <c r="E160" s="35"/>
      <c r="F160" s="35"/>
      <c r="G160" s="35"/>
      <c r="H160" s="35"/>
      <c r="I160" s="35"/>
      <c r="K160" s="35"/>
    </row>
    <row r="161" spans="1:11" outlineLevel="1" x14ac:dyDescent="0.25">
      <c r="A161" s="32"/>
      <c r="B161" s="33"/>
      <c r="C161" s="34"/>
      <c r="E161" s="35"/>
      <c r="F161" s="35"/>
      <c r="G161" s="35"/>
      <c r="H161" s="35"/>
      <c r="I161" s="35"/>
      <c r="K161" s="35"/>
    </row>
    <row r="162" spans="1:11" outlineLevel="1" x14ac:dyDescent="0.25">
      <c r="A162" s="32"/>
      <c r="B162" s="33"/>
      <c r="C162" s="34"/>
      <c r="E162" s="35"/>
      <c r="F162" s="35"/>
      <c r="G162" s="35"/>
      <c r="H162" s="35"/>
      <c r="I162" s="35"/>
      <c r="K162" s="35"/>
    </row>
    <row r="163" spans="1:11" outlineLevel="1" x14ac:dyDescent="0.25">
      <c r="A163" s="32"/>
      <c r="B163" s="33"/>
      <c r="C163" s="34"/>
      <c r="E163" s="35"/>
      <c r="F163" s="35"/>
      <c r="G163" s="35"/>
      <c r="H163" s="35"/>
      <c r="I163" s="35"/>
      <c r="K163" s="35"/>
    </row>
    <row r="164" spans="1:11" outlineLevel="1" x14ac:dyDescent="0.25">
      <c r="A164" s="32"/>
      <c r="B164" s="33"/>
      <c r="C164" s="34"/>
      <c r="E164" s="35"/>
      <c r="F164" s="35"/>
      <c r="G164" s="35"/>
      <c r="H164" s="35"/>
      <c r="I164" s="35"/>
      <c r="K164" s="35"/>
    </row>
    <row r="165" spans="1:11" outlineLevel="1" x14ac:dyDescent="0.25">
      <c r="A165" s="32"/>
      <c r="B165" s="33"/>
      <c r="C165" s="34"/>
      <c r="E165" s="35"/>
      <c r="F165" s="35"/>
      <c r="G165" s="35"/>
      <c r="H165" s="35"/>
      <c r="I165" s="35"/>
      <c r="K165" s="35"/>
    </row>
    <row r="166" spans="1:11" outlineLevel="1" x14ac:dyDescent="0.25">
      <c r="A166" s="32"/>
      <c r="B166" s="33"/>
      <c r="C166" s="34"/>
      <c r="E166" s="35"/>
      <c r="F166" s="35"/>
      <c r="G166" s="35"/>
      <c r="H166" s="35"/>
      <c r="I166" s="35"/>
      <c r="K166" s="35"/>
    </row>
    <row r="167" spans="1:11" outlineLevel="1" x14ac:dyDescent="0.25">
      <c r="A167" s="32"/>
      <c r="B167" s="33"/>
      <c r="C167" s="34"/>
      <c r="E167" s="35"/>
      <c r="F167" s="35"/>
      <c r="G167" s="35"/>
      <c r="H167" s="35"/>
      <c r="I167" s="35"/>
      <c r="K167" s="35"/>
    </row>
    <row r="168" spans="1:11" outlineLevel="1" x14ac:dyDescent="0.25">
      <c r="A168" s="32"/>
      <c r="B168" s="33"/>
      <c r="C168" s="34"/>
      <c r="E168" s="35"/>
      <c r="F168" s="35"/>
      <c r="G168" s="35"/>
      <c r="H168" s="35"/>
      <c r="I168" s="35"/>
      <c r="K168" s="35"/>
    </row>
    <row r="169" spans="1:11" outlineLevel="1" x14ac:dyDescent="0.25">
      <c r="A169" s="32"/>
      <c r="B169" s="33"/>
      <c r="C169" s="34"/>
      <c r="E169" s="35"/>
      <c r="F169" s="35"/>
      <c r="G169" s="35"/>
      <c r="H169" s="35"/>
      <c r="I169" s="35"/>
      <c r="K169" s="35"/>
    </row>
    <row r="170" spans="1:11" outlineLevel="1" x14ac:dyDescent="0.25">
      <c r="A170" s="32"/>
      <c r="B170" s="33"/>
      <c r="C170" s="34"/>
      <c r="E170" s="35"/>
      <c r="F170" s="35"/>
      <c r="G170" s="35"/>
      <c r="H170" s="35"/>
      <c r="I170" s="35"/>
      <c r="K170" s="35"/>
    </row>
    <row r="171" spans="1:11" outlineLevel="1" x14ac:dyDescent="0.25">
      <c r="A171" s="32"/>
      <c r="B171" s="33"/>
      <c r="C171" s="34"/>
      <c r="E171" s="35"/>
      <c r="F171" s="35"/>
      <c r="G171" s="35"/>
      <c r="H171" s="35"/>
      <c r="I171" s="35"/>
      <c r="K171" s="35"/>
    </row>
    <row r="172" spans="1:11" outlineLevel="1" x14ac:dyDescent="0.25">
      <c r="A172" s="32"/>
      <c r="B172" s="33"/>
      <c r="C172" s="34"/>
      <c r="E172" s="35"/>
      <c r="F172" s="35"/>
      <c r="G172" s="35"/>
      <c r="H172" s="35"/>
      <c r="I172" s="35"/>
      <c r="K172" s="35"/>
    </row>
    <row r="173" spans="1:11" outlineLevel="1" x14ac:dyDescent="0.25">
      <c r="A173" s="32"/>
      <c r="B173" s="33"/>
      <c r="C173" s="34"/>
      <c r="E173" s="35"/>
      <c r="F173" s="35"/>
      <c r="G173" s="35"/>
      <c r="H173" s="35"/>
      <c r="I173" s="35"/>
      <c r="K173" s="35"/>
    </row>
    <row r="174" spans="1:11" outlineLevel="1" x14ac:dyDescent="0.25">
      <c r="A174" s="32"/>
      <c r="B174" s="33"/>
      <c r="C174" s="34"/>
      <c r="E174" s="35"/>
      <c r="F174" s="35"/>
      <c r="G174" s="35"/>
      <c r="H174" s="35"/>
      <c r="I174" s="35"/>
      <c r="K174" s="35"/>
    </row>
    <row r="175" spans="1:11" outlineLevel="1" x14ac:dyDescent="0.25">
      <c r="A175" s="32"/>
      <c r="B175" s="33"/>
      <c r="C175" s="34"/>
      <c r="E175" s="35"/>
      <c r="F175" s="35"/>
      <c r="G175" s="35"/>
      <c r="H175" s="35"/>
      <c r="I175" s="35"/>
      <c r="K175" s="35"/>
    </row>
    <row r="176" spans="1:11" outlineLevel="1" x14ac:dyDescent="0.25">
      <c r="A176" s="32"/>
      <c r="B176" s="33"/>
      <c r="C176" s="34"/>
      <c r="E176" s="35"/>
      <c r="F176" s="35"/>
      <c r="G176" s="35"/>
      <c r="H176" s="35"/>
      <c r="I176" s="35"/>
      <c r="K176" s="35"/>
    </row>
    <row r="177" spans="1:11" outlineLevel="1" x14ac:dyDescent="0.25">
      <c r="A177" s="32"/>
      <c r="B177" s="33"/>
      <c r="C177" s="34"/>
      <c r="E177" s="35"/>
      <c r="F177" s="35"/>
      <c r="G177" s="35"/>
      <c r="H177" s="35"/>
      <c r="I177" s="35"/>
      <c r="K177" s="35"/>
    </row>
    <row r="178" spans="1:11" outlineLevel="1" x14ac:dyDescent="0.25">
      <c r="A178" s="32"/>
      <c r="B178" s="33"/>
      <c r="C178" s="34"/>
      <c r="E178" s="35"/>
      <c r="F178" s="35"/>
      <c r="G178" s="35"/>
      <c r="H178" s="35"/>
      <c r="I178" s="35"/>
      <c r="K178" s="35"/>
    </row>
    <row r="179" spans="1:11" outlineLevel="1" x14ac:dyDescent="0.25">
      <c r="A179" s="32"/>
      <c r="B179" s="33"/>
      <c r="C179" s="34"/>
      <c r="E179" s="35"/>
      <c r="F179" s="35"/>
      <c r="G179" s="35"/>
      <c r="H179" s="35"/>
      <c r="I179" s="35"/>
      <c r="K179" s="35"/>
    </row>
    <row r="180" spans="1:11" outlineLevel="1" x14ac:dyDescent="0.25">
      <c r="A180" s="32"/>
      <c r="B180" s="33"/>
      <c r="C180" s="34"/>
      <c r="E180" s="35"/>
      <c r="F180" s="35"/>
      <c r="G180" s="35"/>
      <c r="H180" s="35"/>
      <c r="I180" s="35"/>
      <c r="K180" s="35"/>
    </row>
    <row r="181" spans="1:11" outlineLevel="1" x14ac:dyDescent="0.25">
      <c r="A181" s="32"/>
      <c r="B181" s="33"/>
      <c r="C181" s="34"/>
      <c r="E181" s="35"/>
      <c r="F181" s="35"/>
      <c r="G181" s="35"/>
      <c r="H181" s="35"/>
      <c r="I181" s="35"/>
      <c r="K181" s="35"/>
    </row>
    <row r="182" spans="1:11" outlineLevel="1" x14ac:dyDescent="0.25">
      <c r="A182" s="32"/>
      <c r="B182" s="33"/>
      <c r="C182" s="34"/>
      <c r="E182" s="35"/>
      <c r="F182" s="35"/>
      <c r="G182" s="35"/>
      <c r="H182" s="35"/>
      <c r="I182" s="35"/>
      <c r="K182" s="35"/>
    </row>
    <row r="183" spans="1:11" outlineLevel="1" x14ac:dyDescent="0.25">
      <c r="A183" s="32"/>
      <c r="B183" s="33"/>
      <c r="C183" s="34"/>
      <c r="E183" s="35"/>
      <c r="F183" s="35"/>
      <c r="G183" s="35"/>
      <c r="H183" s="35"/>
      <c r="I183" s="35"/>
      <c r="K183" s="35"/>
    </row>
    <row r="184" spans="1:11" outlineLevel="1" x14ac:dyDescent="0.25">
      <c r="A184" s="32"/>
      <c r="B184" s="33"/>
      <c r="C184" s="34"/>
      <c r="E184" s="35"/>
      <c r="F184" s="35"/>
      <c r="G184" s="35"/>
      <c r="H184" s="35"/>
      <c r="I184" s="35"/>
      <c r="K184" s="35"/>
    </row>
    <row r="185" spans="1:11" outlineLevel="1" x14ac:dyDescent="0.25">
      <c r="A185" s="32"/>
      <c r="B185" s="33"/>
      <c r="C185" s="34"/>
      <c r="E185" s="35"/>
      <c r="F185" s="35"/>
      <c r="G185" s="35"/>
      <c r="H185" s="35"/>
      <c r="I185" s="35"/>
      <c r="K185" s="35"/>
    </row>
    <row r="186" spans="1:11" outlineLevel="1" x14ac:dyDescent="0.25">
      <c r="A186" s="32"/>
      <c r="B186" s="33"/>
      <c r="C186" s="34"/>
      <c r="E186" s="35"/>
      <c r="F186" s="35"/>
      <c r="G186" s="35"/>
      <c r="H186" s="35"/>
      <c r="I186" s="35"/>
      <c r="K186" s="35"/>
    </row>
    <row r="187" spans="1:11" outlineLevel="1" x14ac:dyDescent="0.25">
      <c r="A187" s="32"/>
      <c r="B187" s="33"/>
      <c r="C187" s="34"/>
      <c r="E187" s="35"/>
      <c r="F187" s="35"/>
      <c r="G187" s="35"/>
      <c r="H187" s="35"/>
      <c r="I187" s="35"/>
      <c r="K187" s="35"/>
    </row>
    <row r="188" spans="1:11" outlineLevel="1" x14ac:dyDescent="0.25">
      <c r="A188" s="32"/>
      <c r="B188" s="33"/>
      <c r="C188" s="34"/>
      <c r="E188" s="35"/>
      <c r="F188" s="35"/>
      <c r="G188" s="35"/>
      <c r="H188" s="35"/>
      <c r="I188" s="35"/>
      <c r="K188" s="35"/>
    </row>
    <row r="189" spans="1:11" outlineLevel="1" x14ac:dyDescent="0.25">
      <c r="A189" s="32"/>
      <c r="B189" s="33"/>
      <c r="C189" s="34"/>
      <c r="E189" s="35"/>
      <c r="F189" s="35"/>
      <c r="G189" s="35"/>
      <c r="H189" s="35"/>
      <c r="I189" s="35"/>
      <c r="K189" s="35"/>
    </row>
    <row r="190" spans="1:11" outlineLevel="1" x14ac:dyDescent="0.25">
      <c r="A190" s="32"/>
      <c r="B190" s="33"/>
      <c r="C190" s="34"/>
      <c r="E190" s="35"/>
      <c r="F190" s="35"/>
      <c r="G190" s="35"/>
      <c r="H190" s="35"/>
      <c r="I190" s="35"/>
      <c r="K190" s="35"/>
    </row>
    <row r="191" spans="1:11" outlineLevel="1" x14ac:dyDescent="0.25">
      <c r="A191" s="32"/>
      <c r="B191" s="33"/>
      <c r="C191" s="34"/>
      <c r="E191" s="35"/>
      <c r="F191" s="35"/>
      <c r="G191" s="35"/>
      <c r="H191" s="35"/>
      <c r="I191" s="35"/>
      <c r="K191" s="35"/>
    </row>
    <row r="192" spans="1:11" outlineLevel="1" x14ac:dyDescent="0.25">
      <c r="A192" s="32"/>
      <c r="B192" s="33"/>
      <c r="C192" s="34"/>
      <c r="E192" s="35"/>
      <c r="F192" s="35"/>
      <c r="G192" s="35"/>
      <c r="H192" s="35"/>
      <c r="I192" s="35"/>
      <c r="K192" s="35"/>
    </row>
    <row r="193" spans="1:11" outlineLevel="1" x14ac:dyDescent="0.25">
      <c r="A193" s="32"/>
      <c r="B193" s="33"/>
      <c r="C193" s="34"/>
      <c r="E193" s="35"/>
      <c r="F193" s="35"/>
      <c r="G193" s="35"/>
      <c r="H193" s="35"/>
      <c r="I193" s="35"/>
      <c r="K193" s="35"/>
    </row>
    <row r="194" spans="1:11" outlineLevel="1" x14ac:dyDescent="0.25">
      <c r="A194" s="32"/>
      <c r="B194" s="33"/>
      <c r="C194" s="34"/>
      <c r="E194" s="35"/>
      <c r="F194" s="35"/>
      <c r="G194" s="35"/>
      <c r="H194" s="35"/>
      <c r="I194" s="35"/>
      <c r="K194" s="35"/>
    </row>
    <row r="195" spans="1:11" outlineLevel="1" x14ac:dyDescent="0.25">
      <c r="A195" s="32"/>
      <c r="B195" s="33"/>
      <c r="C195" s="34"/>
      <c r="E195" s="35"/>
      <c r="F195" s="35"/>
      <c r="G195" s="35"/>
      <c r="H195" s="35"/>
      <c r="I195" s="35"/>
      <c r="K195" s="35"/>
    </row>
    <row r="196" spans="1:11" outlineLevel="1" x14ac:dyDescent="0.25">
      <c r="A196" s="32"/>
      <c r="B196" s="33"/>
      <c r="C196" s="34"/>
      <c r="E196" s="35"/>
      <c r="F196" s="35"/>
      <c r="G196" s="35"/>
      <c r="H196" s="35"/>
      <c r="I196" s="35"/>
      <c r="K196" s="35"/>
    </row>
    <row r="197" spans="1:11" outlineLevel="1" x14ac:dyDescent="0.25">
      <c r="A197" s="32"/>
      <c r="B197" s="33"/>
      <c r="C197" s="34"/>
      <c r="E197" s="35"/>
      <c r="F197" s="35"/>
      <c r="G197" s="35"/>
      <c r="H197" s="35"/>
      <c r="I197" s="35"/>
      <c r="K197" s="35"/>
    </row>
    <row r="198" spans="1:11" outlineLevel="1" x14ac:dyDescent="0.25">
      <c r="A198" s="32"/>
      <c r="B198" s="33"/>
      <c r="C198" s="34"/>
      <c r="E198" s="35"/>
      <c r="F198" s="35"/>
      <c r="G198" s="35"/>
      <c r="H198" s="35"/>
      <c r="I198" s="35"/>
      <c r="K198" s="35"/>
    </row>
    <row r="199" spans="1:11" outlineLevel="1" x14ac:dyDescent="0.25">
      <c r="A199" s="32"/>
      <c r="B199" s="33"/>
      <c r="C199" s="34"/>
      <c r="E199" s="35"/>
      <c r="F199" s="35"/>
      <c r="G199" s="35"/>
      <c r="H199" s="35"/>
      <c r="I199" s="35"/>
      <c r="K199" s="35"/>
    </row>
    <row r="200" spans="1:11" outlineLevel="1" x14ac:dyDescent="0.25">
      <c r="A200" s="32"/>
      <c r="B200" s="33"/>
      <c r="C200" s="34"/>
      <c r="E200" s="35"/>
      <c r="F200" s="35"/>
      <c r="G200" s="35"/>
      <c r="H200" s="35"/>
      <c r="I200" s="35"/>
      <c r="K200" s="35"/>
    </row>
    <row r="201" spans="1:11" outlineLevel="1" x14ac:dyDescent="0.25">
      <c r="A201" s="32"/>
      <c r="B201" s="33"/>
      <c r="C201" s="34"/>
      <c r="E201" s="35"/>
      <c r="F201" s="35"/>
      <c r="G201" s="35"/>
      <c r="H201" s="35"/>
      <c r="I201" s="35"/>
      <c r="K201" s="35"/>
    </row>
    <row r="202" spans="1:11" outlineLevel="1" x14ac:dyDescent="0.25">
      <c r="A202" s="32"/>
      <c r="B202" s="33"/>
      <c r="C202" s="34"/>
      <c r="E202" s="35"/>
      <c r="F202" s="35"/>
      <c r="G202" s="35"/>
      <c r="H202" s="35"/>
      <c r="I202" s="35"/>
      <c r="K202" s="35"/>
    </row>
    <row r="203" spans="1:11" outlineLevel="1" x14ac:dyDescent="0.25">
      <c r="A203" s="32"/>
      <c r="B203" s="33"/>
      <c r="C203" s="34"/>
      <c r="E203" s="35"/>
      <c r="F203" s="35"/>
      <c r="G203" s="35"/>
      <c r="H203" s="35"/>
      <c r="I203" s="35"/>
      <c r="K203" s="35"/>
    </row>
    <row r="204" spans="1:11" outlineLevel="1" x14ac:dyDescent="0.25">
      <c r="A204" s="32"/>
      <c r="B204" s="33"/>
      <c r="C204" s="34"/>
      <c r="E204" s="35"/>
      <c r="F204" s="35"/>
      <c r="G204" s="35"/>
      <c r="H204" s="35"/>
      <c r="I204" s="35"/>
      <c r="K204" s="35"/>
    </row>
    <row r="205" spans="1:11" outlineLevel="1" x14ac:dyDescent="0.25">
      <c r="A205" s="32"/>
      <c r="B205" s="33"/>
      <c r="C205" s="34"/>
      <c r="E205" s="35"/>
      <c r="F205" s="35"/>
      <c r="G205" s="35"/>
      <c r="H205" s="35"/>
      <c r="I205" s="35"/>
      <c r="K205" s="35"/>
    </row>
    <row r="206" spans="1:11" outlineLevel="1" x14ac:dyDescent="0.25">
      <c r="A206" s="32"/>
      <c r="B206" s="33"/>
      <c r="C206" s="34"/>
      <c r="E206" s="35"/>
      <c r="F206" s="35"/>
      <c r="G206" s="35"/>
      <c r="H206" s="35"/>
      <c r="I206" s="35"/>
      <c r="K206" s="35"/>
    </row>
    <row r="207" spans="1:11" outlineLevel="1" x14ac:dyDescent="0.25">
      <c r="A207" s="32"/>
      <c r="B207" s="33"/>
      <c r="C207" s="34"/>
      <c r="E207" s="35"/>
      <c r="F207" s="35"/>
      <c r="G207" s="35"/>
      <c r="H207" s="35"/>
      <c r="I207" s="35"/>
      <c r="K207" s="35"/>
    </row>
    <row r="208" spans="1:11" outlineLevel="1" x14ac:dyDescent="0.25">
      <c r="A208" s="32"/>
      <c r="B208" s="33"/>
      <c r="C208" s="34"/>
      <c r="E208" s="35"/>
      <c r="F208" s="35"/>
      <c r="G208" s="35"/>
      <c r="H208" s="35"/>
      <c r="I208" s="35"/>
      <c r="K208" s="35"/>
    </row>
    <row r="209" spans="1:11" outlineLevel="1" x14ac:dyDescent="0.25">
      <c r="A209" s="32"/>
      <c r="B209" s="33"/>
      <c r="C209" s="34"/>
      <c r="E209" s="35"/>
      <c r="F209" s="35"/>
      <c r="G209" s="35"/>
      <c r="H209" s="35"/>
      <c r="I209" s="35"/>
      <c r="K209" s="35"/>
    </row>
    <row r="210" spans="1:11" outlineLevel="1" x14ac:dyDescent="0.25">
      <c r="A210" s="32"/>
      <c r="B210" s="33"/>
      <c r="C210" s="34"/>
      <c r="E210" s="35"/>
      <c r="F210" s="35"/>
      <c r="G210" s="35"/>
      <c r="H210" s="35"/>
      <c r="I210" s="35"/>
      <c r="K210" s="35"/>
    </row>
    <row r="211" spans="1:11" outlineLevel="1" x14ac:dyDescent="0.25">
      <c r="A211" s="32"/>
      <c r="B211" s="33"/>
      <c r="C211" s="34"/>
      <c r="E211" s="35"/>
      <c r="F211" s="35"/>
      <c r="G211" s="35"/>
      <c r="H211" s="35"/>
      <c r="I211" s="35"/>
      <c r="K211" s="35"/>
    </row>
    <row r="212" spans="1:11" outlineLevel="1" x14ac:dyDescent="0.25">
      <c r="A212" s="32"/>
      <c r="B212" s="33"/>
      <c r="C212" s="34"/>
      <c r="E212" s="35"/>
      <c r="F212" s="35"/>
      <c r="G212" s="35"/>
      <c r="H212" s="35"/>
      <c r="I212" s="35"/>
      <c r="K212" s="35"/>
    </row>
    <row r="213" spans="1:11" outlineLevel="1" x14ac:dyDescent="0.25">
      <c r="A213" s="32"/>
      <c r="B213" s="33"/>
      <c r="C213" s="34"/>
      <c r="E213" s="35"/>
      <c r="F213" s="35"/>
      <c r="G213" s="35"/>
      <c r="H213" s="35"/>
      <c r="I213" s="35"/>
      <c r="K213" s="35"/>
    </row>
    <row r="214" spans="1:11" outlineLevel="1" x14ac:dyDescent="0.25">
      <c r="A214" s="32"/>
      <c r="B214" s="33"/>
      <c r="C214" s="34"/>
      <c r="E214" s="35"/>
      <c r="F214" s="35"/>
      <c r="G214" s="35"/>
      <c r="H214" s="35"/>
      <c r="I214" s="35"/>
      <c r="K214" s="35"/>
    </row>
    <row r="215" spans="1:11" outlineLevel="1" x14ac:dyDescent="0.25">
      <c r="A215" s="32"/>
      <c r="B215" s="33"/>
      <c r="C215" s="34"/>
      <c r="E215" s="35"/>
      <c r="F215" s="35"/>
      <c r="G215" s="35"/>
      <c r="H215" s="35"/>
      <c r="I215" s="35"/>
      <c r="K215" s="35"/>
    </row>
    <row r="216" spans="1:11" outlineLevel="1" x14ac:dyDescent="0.25">
      <c r="A216" s="32"/>
      <c r="B216" s="33"/>
      <c r="C216" s="34"/>
      <c r="E216" s="35"/>
      <c r="F216" s="35"/>
      <c r="G216" s="35"/>
      <c r="H216" s="35"/>
      <c r="I216" s="35"/>
      <c r="K216" s="35"/>
    </row>
    <row r="217" spans="1:11" outlineLevel="1" x14ac:dyDescent="0.25">
      <c r="A217" s="32"/>
      <c r="B217" s="33"/>
      <c r="C217" s="34"/>
      <c r="E217" s="35"/>
      <c r="F217" s="35"/>
      <c r="G217" s="35"/>
      <c r="H217" s="35"/>
      <c r="I217" s="35"/>
      <c r="K217" s="35"/>
    </row>
    <row r="218" spans="1:11" outlineLevel="1" x14ac:dyDescent="0.25">
      <c r="A218" s="32"/>
      <c r="B218" s="33"/>
      <c r="C218" s="34"/>
      <c r="E218" s="35"/>
      <c r="F218" s="35"/>
      <c r="G218" s="35"/>
      <c r="H218" s="35"/>
      <c r="I218" s="35"/>
      <c r="K218" s="35"/>
    </row>
    <row r="219" spans="1:11" outlineLevel="1" x14ac:dyDescent="0.25">
      <c r="A219" s="32"/>
      <c r="B219" s="33"/>
      <c r="C219" s="34"/>
      <c r="E219" s="35"/>
      <c r="F219" s="35"/>
      <c r="G219" s="35"/>
      <c r="H219" s="35"/>
      <c r="I219" s="35"/>
      <c r="K219" s="35"/>
    </row>
    <row r="220" spans="1:11" outlineLevel="1" x14ac:dyDescent="0.25">
      <c r="A220" s="32"/>
      <c r="B220" s="33"/>
      <c r="C220" s="34"/>
      <c r="E220" s="35"/>
      <c r="F220" s="35"/>
      <c r="G220" s="35"/>
      <c r="H220" s="35"/>
      <c r="I220" s="35"/>
      <c r="K220" s="35"/>
    </row>
    <row r="221" spans="1:11" outlineLevel="1" x14ac:dyDescent="0.25">
      <c r="A221" s="32"/>
      <c r="B221" s="33"/>
      <c r="C221" s="34"/>
      <c r="E221" s="35"/>
      <c r="F221" s="35"/>
      <c r="G221" s="35"/>
      <c r="H221" s="35"/>
      <c r="I221" s="35"/>
      <c r="K221" s="35"/>
    </row>
    <row r="222" spans="1:11" outlineLevel="1" x14ac:dyDescent="0.25">
      <c r="A222" s="32"/>
      <c r="B222" s="33"/>
      <c r="C222" s="34"/>
      <c r="E222" s="35"/>
      <c r="F222" s="35"/>
      <c r="G222" s="35"/>
      <c r="H222" s="35"/>
      <c r="I222" s="35"/>
      <c r="K222" s="35"/>
    </row>
    <row r="223" spans="1:11" outlineLevel="1" x14ac:dyDescent="0.25">
      <c r="A223" s="32"/>
      <c r="B223" s="33"/>
      <c r="C223" s="34"/>
      <c r="E223" s="35"/>
      <c r="F223" s="35"/>
      <c r="G223" s="35"/>
      <c r="H223" s="35"/>
      <c r="I223" s="35"/>
      <c r="K223" s="35"/>
    </row>
    <row r="224" spans="1:11" outlineLevel="1" x14ac:dyDescent="0.25">
      <c r="A224" s="32"/>
      <c r="B224" s="33"/>
      <c r="C224" s="34"/>
      <c r="E224" s="35"/>
      <c r="F224" s="35"/>
      <c r="G224" s="35"/>
      <c r="H224" s="35"/>
      <c r="I224" s="35"/>
      <c r="K224" s="35"/>
    </row>
    <row r="225" spans="1:11" outlineLevel="1" x14ac:dyDescent="0.25">
      <c r="A225" s="32"/>
      <c r="B225" s="33"/>
      <c r="C225" s="34"/>
      <c r="E225" s="35"/>
      <c r="F225" s="35"/>
      <c r="G225" s="35"/>
      <c r="H225" s="35"/>
      <c r="I225" s="35"/>
      <c r="K225" s="35"/>
    </row>
    <row r="226" spans="1:11" outlineLevel="1" x14ac:dyDescent="0.25">
      <c r="A226" s="32"/>
      <c r="B226" s="33"/>
      <c r="C226" s="34"/>
      <c r="E226" s="35"/>
      <c r="F226" s="35"/>
      <c r="G226" s="35"/>
      <c r="H226" s="35"/>
      <c r="I226" s="35"/>
      <c r="K226" s="35"/>
    </row>
    <row r="227" spans="1:11" outlineLevel="1" x14ac:dyDescent="0.25">
      <c r="A227" s="32"/>
      <c r="B227" s="33"/>
      <c r="C227" s="34"/>
      <c r="E227" s="35"/>
      <c r="F227" s="35"/>
      <c r="G227" s="35"/>
      <c r="H227" s="35"/>
      <c r="I227" s="35"/>
      <c r="K227" s="35"/>
    </row>
    <row r="228" spans="1:11" outlineLevel="1" x14ac:dyDescent="0.25">
      <c r="A228" s="32"/>
      <c r="B228" s="33"/>
      <c r="C228" s="34"/>
      <c r="E228" s="35"/>
      <c r="F228" s="35"/>
      <c r="G228" s="35"/>
      <c r="H228" s="35"/>
      <c r="I228" s="35"/>
      <c r="K228" s="35"/>
    </row>
    <row r="229" spans="1:11" outlineLevel="1" x14ac:dyDescent="0.25">
      <c r="A229" s="32"/>
      <c r="B229" s="33"/>
      <c r="C229" s="34"/>
      <c r="E229" s="35"/>
      <c r="F229" s="35"/>
      <c r="G229" s="35"/>
      <c r="H229" s="35"/>
      <c r="I229" s="35"/>
      <c r="K229" s="35"/>
    </row>
    <row r="230" spans="1:11" outlineLevel="1" x14ac:dyDescent="0.25">
      <c r="A230" s="32"/>
      <c r="B230" s="33"/>
      <c r="C230" s="34"/>
      <c r="E230" s="35"/>
      <c r="F230" s="35"/>
      <c r="G230" s="35"/>
      <c r="H230" s="35"/>
      <c r="I230" s="35"/>
      <c r="K230" s="35"/>
    </row>
    <row r="231" spans="1:11" outlineLevel="1" x14ac:dyDescent="0.25">
      <c r="A231" s="32"/>
      <c r="B231" s="33"/>
      <c r="C231" s="34"/>
      <c r="E231" s="35"/>
      <c r="F231" s="35"/>
      <c r="G231" s="35"/>
      <c r="H231" s="35"/>
      <c r="I231" s="35"/>
      <c r="K231" s="35"/>
    </row>
    <row r="232" spans="1:11" outlineLevel="1" x14ac:dyDescent="0.25">
      <c r="A232" s="32"/>
      <c r="B232" s="33"/>
      <c r="C232" s="34"/>
      <c r="E232" s="35"/>
      <c r="F232" s="35"/>
      <c r="G232" s="35"/>
      <c r="H232" s="35"/>
      <c r="I232" s="35"/>
      <c r="K232" s="35"/>
    </row>
    <row r="233" spans="1:11" outlineLevel="1" x14ac:dyDescent="0.25">
      <c r="A233" s="32"/>
      <c r="B233" s="33"/>
      <c r="C233" s="34"/>
      <c r="E233" s="35"/>
      <c r="F233" s="35"/>
      <c r="G233" s="35"/>
      <c r="H233" s="35"/>
      <c r="I233" s="35"/>
      <c r="K233" s="35"/>
    </row>
    <row r="234" spans="1:11" outlineLevel="1" x14ac:dyDescent="0.25">
      <c r="A234" s="32"/>
      <c r="B234" s="33"/>
      <c r="C234" s="34"/>
      <c r="E234" s="35"/>
      <c r="F234" s="35"/>
      <c r="G234" s="35"/>
      <c r="H234" s="35"/>
      <c r="I234" s="35"/>
      <c r="K234" s="35"/>
    </row>
    <row r="235" spans="1:11" outlineLevel="1" x14ac:dyDescent="0.25">
      <c r="A235" s="32"/>
      <c r="B235" s="33"/>
      <c r="C235" s="34"/>
      <c r="E235" s="35"/>
      <c r="F235" s="35"/>
      <c r="G235" s="35"/>
      <c r="H235" s="35"/>
      <c r="I235" s="35"/>
      <c r="K235" s="35"/>
    </row>
    <row r="236" spans="1:11" outlineLevel="1" x14ac:dyDescent="0.25">
      <c r="A236" s="32"/>
      <c r="B236" s="33"/>
      <c r="C236" s="34"/>
      <c r="E236" s="35"/>
      <c r="F236" s="35"/>
      <c r="G236" s="35"/>
      <c r="H236" s="35"/>
      <c r="I236" s="35"/>
      <c r="K236" s="35"/>
    </row>
    <row r="237" spans="1:11" outlineLevel="1" x14ac:dyDescent="0.25">
      <c r="A237" s="32"/>
      <c r="B237" s="33"/>
      <c r="C237" s="34"/>
      <c r="E237" s="35"/>
      <c r="F237" s="35"/>
      <c r="G237" s="35"/>
      <c r="H237" s="35"/>
      <c r="I237" s="35"/>
      <c r="K237" s="35"/>
    </row>
    <row r="238" spans="1:11" outlineLevel="1" x14ac:dyDescent="0.25">
      <c r="A238" s="32"/>
      <c r="B238" s="33"/>
      <c r="C238" s="34"/>
      <c r="E238" s="35"/>
      <c r="F238" s="35"/>
      <c r="G238" s="35"/>
      <c r="H238" s="35"/>
      <c r="I238" s="35"/>
      <c r="K238" s="35"/>
    </row>
    <row r="239" spans="1:11" outlineLevel="1" x14ac:dyDescent="0.25">
      <c r="A239" s="32"/>
      <c r="B239" s="33"/>
      <c r="C239" s="34"/>
      <c r="E239" s="35"/>
      <c r="F239" s="35"/>
      <c r="G239" s="35"/>
      <c r="H239" s="35"/>
      <c r="I239" s="35"/>
      <c r="K239" s="35"/>
    </row>
    <row r="240" spans="1:11" outlineLevel="1" x14ac:dyDescent="0.25">
      <c r="A240" s="32"/>
      <c r="B240" s="33"/>
      <c r="C240" s="34"/>
      <c r="E240" s="35"/>
      <c r="F240" s="35"/>
      <c r="G240" s="35"/>
      <c r="H240" s="35"/>
      <c r="I240" s="35"/>
      <c r="K240" s="35"/>
    </row>
    <row r="241" spans="1:11" outlineLevel="1" x14ac:dyDescent="0.25">
      <c r="A241" s="32"/>
      <c r="B241" s="33"/>
      <c r="C241" s="34"/>
      <c r="E241" s="35"/>
      <c r="F241" s="35"/>
      <c r="G241" s="35"/>
      <c r="H241" s="35"/>
      <c r="I241" s="35"/>
      <c r="K241" s="35"/>
    </row>
    <row r="242" spans="1:11" outlineLevel="1" x14ac:dyDescent="0.25">
      <c r="A242" s="32"/>
      <c r="B242" s="33"/>
      <c r="C242" s="34"/>
      <c r="E242" s="35"/>
      <c r="F242" s="35"/>
      <c r="G242" s="35"/>
      <c r="H242" s="35"/>
      <c r="I242" s="35"/>
      <c r="K242" s="35"/>
    </row>
    <row r="243" spans="1:11" outlineLevel="1" x14ac:dyDescent="0.25">
      <c r="A243" s="32"/>
      <c r="B243" s="33"/>
      <c r="C243" s="34"/>
      <c r="E243" s="35"/>
      <c r="F243" s="35"/>
      <c r="G243" s="35"/>
      <c r="H243" s="35"/>
      <c r="I243" s="35"/>
      <c r="K243" s="35"/>
    </row>
    <row r="244" spans="1:11" outlineLevel="1" x14ac:dyDescent="0.25">
      <c r="A244" s="32"/>
      <c r="B244" s="33"/>
      <c r="C244" s="34"/>
      <c r="E244" s="35"/>
      <c r="F244" s="35"/>
      <c r="G244" s="35"/>
      <c r="H244" s="35"/>
      <c r="I244" s="35"/>
      <c r="K244" s="35"/>
    </row>
    <row r="245" spans="1:11" outlineLevel="1" x14ac:dyDescent="0.25">
      <c r="A245" s="32"/>
      <c r="B245" s="33"/>
      <c r="C245" s="34"/>
      <c r="E245" s="35"/>
      <c r="F245" s="35"/>
      <c r="G245" s="35"/>
      <c r="H245" s="35"/>
      <c r="I245" s="35"/>
      <c r="K245" s="35"/>
    </row>
    <row r="246" spans="1:11" outlineLevel="1" x14ac:dyDescent="0.25">
      <c r="A246" s="32"/>
      <c r="B246" s="33"/>
      <c r="C246" s="34"/>
      <c r="E246" s="35"/>
      <c r="F246" s="35"/>
      <c r="G246" s="35"/>
      <c r="H246" s="35"/>
      <c r="I246" s="35"/>
      <c r="K246" s="35"/>
    </row>
    <row r="247" spans="1:11" outlineLevel="1" x14ac:dyDescent="0.25">
      <c r="A247" s="32"/>
      <c r="B247" s="33"/>
      <c r="C247" s="34"/>
      <c r="E247" s="35"/>
      <c r="F247" s="35"/>
      <c r="G247" s="35"/>
      <c r="H247" s="35"/>
      <c r="I247" s="35"/>
      <c r="K247" s="35"/>
    </row>
    <row r="248" spans="1:11" outlineLevel="1" x14ac:dyDescent="0.25">
      <c r="A248" s="32"/>
      <c r="B248" s="33"/>
      <c r="C248" s="34"/>
      <c r="E248" s="35"/>
      <c r="F248" s="35"/>
      <c r="G248" s="35"/>
      <c r="H248" s="35"/>
      <c r="I248" s="35"/>
      <c r="K248" s="35"/>
    </row>
    <row r="249" spans="1:11" outlineLevel="1" x14ac:dyDescent="0.25">
      <c r="A249" s="32"/>
      <c r="B249" s="33"/>
      <c r="C249" s="34"/>
      <c r="E249" s="35"/>
      <c r="F249" s="35"/>
      <c r="G249" s="35"/>
      <c r="H249" s="35"/>
      <c r="I249" s="35"/>
      <c r="K249" s="35"/>
    </row>
    <row r="250" spans="1:11" outlineLevel="1" x14ac:dyDescent="0.25">
      <c r="A250" s="32"/>
      <c r="B250" s="33"/>
      <c r="C250" s="34"/>
      <c r="E250" s="35"/>
      <c r="F250" s="35"/>
      <c r="G250" s="35"/>
      <c r="H250" s="35"/>
      <c r="I250" s="35"/>
      <c r="K250" s="35"/>
    </row>
    <row r="251" spans="1:11" outlineLevel="1" x14ac:dyDescent="0.25">
      <c r="A251" s="32"/>
      <c r="B251" s="33"/>
      <c r="C251" s="34"/>
      <c r="E251" s="35"/>
      <c r="F251" s="35"/>
      <c r="G251" s="35"/>
      <c r="H251" s="35"/>
      <c r="I251" s="35"/>
      <c r="K251" s="35"/>
    </row>
    <row r="252" spans="1:11" outlineLevel="1" x14ac:dyDescent="0.25">
      <c r="A252" s="32"/>
      <c r="B252" s="33"/>
      <c r="C252" s="34"/>
      <c r="E252" s="35"/>
      <c r="F252" s="35"/>
      <c r="G252" s="35"/>
      <c r="H252" s="35"/>
      <c r="I252" s="35"/>
      <c r="K252" s="35"/>
    </row>
    <row r="253" spans="1:11" outlineLevel="1" x14ac:dyDescent="0.25">
      <c r="A253" s="32"/>
      <c r="B253" s="33"/>
      <c r="C253" s="34"/>
      <c r="E253" s="35"/>
      <c r="F253" s="35"/>
      <c r="G253" s="35"/>
      <c r="H253" s="35"/>
      <c r="I253" s="35"/>
      <c r="K253" s="35"/>
    </row>
    <row r="254" spans="1:11" outlineLevel="1" x14ac:dyDescent="0.25">
      <c r="A254" s="32"/>
      <c r="B254" s="33"/>
      <c r="C254" s="34"/>
      <c r="E254" s="35"/>
      <c r="F254" s="35"/>
      <c r="G254" s="35"/>
      <c r="H254" s="35"/>
      <c r="I254" s="35"/>
      <c r="K254" s="35"/>
    </row>
    <row r="255" spans="1:11" outlineLevel="1" x14ac:dyDescent="0.25">
      <c r="A255" s="32"/>
      <c r="B255" s="33"/>
      <c r="C255" s="34"/>
      <c r="E255" s="35"/>
      <c r="F255" s="35"/>
      <c r="G255" s="35"/>
      <c r="H255" s="35"/>
      <c r="I255" s="35"/>
      <c r="K255" s="35"/>
    </row>
    <row r="256" spans="1:11" outlineLevel="1" x14ac:dyDescent="0.25">
      <c r="A256" s="32"/>
      <c r="B256" s="33"/>
      <c r="C256" s="34"/>
      <c r="E256" s="35"/>
      <c r="F256" s="35"/>
      <c r="G256" s="35"/>
      <c r="H256" s="35"/>
      <c r="I256" s="35"/>
      <c r="K256" s="35"/>
    </row>
    <row r="257" spans="1:11" outlineLevel="1" x14ac:dyDescent="0.25">
      <c r="A257" s="32"/>
      <c r="B257" s="33"/>
      <c r="C257" s="34"/>
      <c r="E257" s="35"/>
      <c r="F257" s="35"/>
      <c r="G257" s="35"/>
      <c r="H257" s="35"/>
      <c r="I257" s="35"/>
      <c r="K257" s="35"/>
    </row>
    <row r="258" spans="1:11" outlineLevel="1" x14ac:dyDescent="0.25">
      <c r="A258" s="32"/>
      <c r="B258" s="33"/>
      <c r="C258" s="34"/>
      <c r="E258" s="35"/>
      <c r="F258" s="35"/>
      <c r="G258" s="35"/>
      <c r="H258" s="35"/>
      <c r="I258" s="35"/>
      <c r="K258" s="35"/>
    </row>
    <row r="259" spans="1:11" outlineLevel="1" x14ac:dyDescent="0.25">
      <c r="A259" s="32"/>
      <c r="B259" s="33"/>
      <c r="C259" s="46"/>
      <c r="E259" s="20"/>
      <c r="F259" s="20"/>
      <c r="G259" s="20"/>
      <c r="H259" s="35"/>
      <c r="I259" s="35"/>
      <c r="K259" s="35"/>
    </row>
    <row r="260" spans="1:11" outlineLevel="1" x14ac:dyDescent="0.25">
      <c r="A260" s="32"/>
      <c r="B260" s="33"/>
      <c r="C260" s="46"/>
      <c r="E260" s="20"/>
      <c r="F260" s="20"/>
      <c r="G260" s="20"/>
      <c r="H260" s="35"/>
      <c r="I260" s="35"/>
      <c r="K260" s="35"/>
    </row>
    <row r="261" spans="1:11" outlineLevel="1" x14ac:dyDescent="0.25">
      <c r="A261" s="32"/>
      <c r="B261" s="33"/>
      <c r="C261" s="46"/>
      <c r="E261" s="20"/>
      <c r="F261" s="20"/>
      <c r="G261" s="20"/>
      <c r="H261" s="35"/>
      <c r="I261" s="35"/>
      <c r="K261" s="35"/>
    </row>
    <row r="262" spans="1:11" outlineLevel="1" x14ac:dyDescent="0.25">
      <c r="A262" s="32"/>
      <c r="B262" s="33"/>
      <c r="C262" s="46"/>
      <c r="E262" s="20"/>
      <c r="F262" s="20"/>
      <c r="G262" s="20"/>
      <c r="H262" s="35"/>
      <c r="I262" s="35"/>
      <c r="K262" s="35"/>
    </row>
    <row r="263" spans="1:11" outlineLevel="1" x14ac:dyDescent="0.25">
      <c r="A263" s="32"/>
      <c r="B263" s="33"/>
      <c r="C263" s="46"/>
      <c r="E263" s="20"/>
      <c r="F263" s="20"/>
      <c r="G263" s="20"/>
      <c r="H263" s="35"/>
      <c r="I263" s="35"/>
      <c r="K263" s="35"/>
    </row>
    <row r="264" spans="1:11" outlineLevel="1" x14ac:dyDescent="0.25">
      <c r="A264" s="32"/>
      <c r="B264" s="33"/>
      <c r="C264" s="46"/>
      <c r="E264" s="20"/>
      <c r="F264" s="20"/>
      <c r="G264" s="20"/>
      <c r="H264" s="35"/>
      <c r="I264" s="35"/>
      <c r="K264" s="35"/>
    </row>
    <row r="265" spans="1:11" outlineLevel="1" x14ac:dyDescent="0.25">
      <c r="A265" s="32"/>
      <c r="B265" s="33"/>
      <c r="C265" s="46"/>
      <c r="E265" s="20"/>
      <c r="F265" s="20"/>
      <c r="G265" s="20"/>
      <c r="H265" s="35"/>
      <c r="I265" s="35"/>
      <c r="K265" s="35"/>
    </row>
    <row r="266" spans="1:11" outlineLevel="1" x14ac:dyDescent="0.25">
      <c r="A266" s="32"/>
      <c r="B266" s="33"/>
      <c r="C266" s="46"/>
      <c r="E266" s="20"/>
      <c r="F266" s="20"/>
      <c r="G266" s="20"/>
      <c r="H266" s="35"/>
      <c r="I266" s="35"/>
      <c r="K266" s="35"/>
    </row>
    <row r="267" spans="1:11" outlineLevel="1" x14ac:dyDescent="0.25">
      <c r="A267" s="32"/>
      <c r="B267" s="33"/>
      <c r="C267" s="46"/>
      <c r="E267" s="20"/>
      <c r="F267" s="20"/>
      <c r="G267" s="20"/>
      <c r="H267" s="35"/>
      <c r="I267" s="35"/>
      <c r="K267" s="35"/>
    </row>
    <row r="268" spans="1:11" outlineLevel="1" x14ac:dyDescent="0.25">
      <c r="A268" s="32"/>
      <c r="B268" s="33"/>
      <c r="C268" s="46"/>
      <c r="E268" s="20"/>
      <c r="F268" s="20"/>
      <c r="G268" s="20"/>
      <c r="H268" s="35"/>
      <c r="I268" s="35"/>
      <c r="K268" s="35"/>
    </row>
    <row r="269" spans="1:11" outlineLevel="1" x14ac:dyDescent="0.25">
      <c r="A269" s="32"/>
      <c r="B269" s="33"/>
      <c r="C269" s="46"/>
      <c r="E269" s="20"/>
      <c r="F269" s="20"/>
      <c r="G269" s="20"/>
      <c r="H269" s="35"/>
      <c r="I269" s="35"/>
      <c r="K269" s="35"/>
    </row>
    <row r="270" spans="1:11" outlineLevel="1" x14ac:dyDescent="0.25">
      <c r="A270" s="32"/>
      <c r="B270" s="33"/>
      <c r="C270" s="46"/>
      <c r="E270" s="20"/>
      <c r="F270" s="20"/>
      <c r="G270" s="20"/>
      <c r="H270" s="35"/>
      <c r="I270" s="35"/>
      <c r="K270" s="35"/>
    </row>
    <row r="271" spans="1:11" outlineLevel="1" x14ac:dyDescent="0.25">
      <c r="A271" s="32"/>
      <c r="B271" s="33"/>
      <c r="C271" s="46"/>
      <c r="E271" s="20"/>
      <c r="F271" s="20"/>
      <c r="G271" s="20"/>
      <c r="H271" s="35"/>
      <c r="I271" s="35"/>
      <c r="K271" s="35"/>
    </row>
    <row r="272" spans="1:11" outlineLevel="1" x14ac:dyDescent="0.25">
      <c r="A272" s="32"/>
      <c r="B272" s="33"/>
      <c r="C272" s="46"/>
      <c r="E272" s="20"/>
      <c r="F272" s="20"/>
      <c r="G272" s="20"/>
      <c r="H272" s="35"/>
      <c r="I272" s="35"/>
      <c r="K272" s="35"/>
    </row>
    <row r="273" spans="1:11" outlineLevel="1" x14ac:dyDescent="0.25">
      <c r="A273" s="32"/>
      <c r="B273" s="33"/>
      <c r="C273" s="46"/>
      <c r="E273" s="20"/>
      <c r="F273" s="20"/>
      <c r="G273" s="20"/>
      <c r="H273" s="35"/>
      <c r="I273" s="35"/>
      <c r="K273" s="35"/>
    </row>
    <row r="274" spans="1:11" outlineLevel="1" x14ac:dyDescent="0.25">
      <c r="A274" s="32"/>
      <c r="B274" s="33"/>
      <c r="C274" s="46"/>
      <c r="E274" s="20"/>
      <c r="F274" s="20"/>
      <c r="G274" s="20"/>
      <c r="H274" s="35"/>
      <c r="I274" s="35"/>
      <c r="K274" s="35"/>
    </row>
    <row r="275" spans="1:11" outlineLevel="1" x14ac:dyDescent="0.25">
      <c r="A275" s="32"/>
      <c r="B275" s="33"/>
      <c r="C275" s="46"/>
      <c r="E275" s="20"/>
      <c r="F275" s="20"/>
      <c r="G275" s="20"/>
      <c r="H275" s="35"/>
      <c r="I275" s="35"/>
      <c r="K275" s="35"/>
    </row>
    <row r="276" spans="1:11" outlineLevel="1" x14ac:dyDescent="0.25">
      <c r="A276" s="32"/>
      <c r="B276" s="33"/>
      <c r="C276" s="46"/>
      <c r="E276" s="20"/>
      <c r="F276" s="20"/>
      <c r="G276" s="20"/>
      <c r="H276" s="35"/>
      <c r="I276" s="35"/>
      <c r="K276" s="35"/>
    </row>
    <row r="277" spans="1:11" outlineLevel="1" x14ac:dyDescent="0.25">
      <c r="A277" s="32"/>
      <c r="B277" s="33"/>
      <c r="C277" s="46"/>
      <c r="E277" s="20"/>
      <c r="F277" s="20"/>
      <c r="G277" s="20"/>
      <c r="H277" s="35"/>
      <c r="I277" s="35"/>
      <c r="K277" s="35"/>
    </row>
    <row r="278" spans="1:11" outlineLevel="1" x14ac:dyDescent="0.25">
      <c r="A278" s="32"/>
      <c r="B278" s="33"/>
      <c r="C278" s="46"/>
      <c r="E278" s="20"/>
      <c r="F278" s="20"/>
      <c r="G278" s="20"/>
      <c r="H278" s="35"/>
      <c r="I278" s="35"/>
      <c r="K278" s="35"/>
    </row>
    <row r="279" spans="1:11" outlineLevel="1" x14ac:dyDescent="0.25">
      <c r="A279" s="32"/>
      <c r="B279" s="33"/>
      <c r="C279" s="46"/>
      <c r="E279" s="20"/>
      <c r="F279" s="20"/>
      <c r="G279" s="20"/>
      <c r="H279" s="35"/>
      <c r="I279" s="35"/>
      <c r="K279" s="35"/>
    </row>
    <row r="280" spans="1:11" outlineLevel="1" x14ac:dyDescent="0.25">
      <c r="A280" s="32"/>
      <c r="B280" s="33"/>
      <c r="C280" s="46"/>
      <c r="E280" s="20"/>
      <c r="F280" s="20"/>
      <c r="G280" s="20"/>
      <c r="H280" s="35"/>
      <c r="I280" s="35"/>
      <c r="K280" s="35"/>
    </row>
    <row r="281" spans="1:11" outlineLevel="1" x14ac:dyDescent="0.25">
      <c r="A281" s="32"/>
      <c r="B281" s="33"/>
      <c r="C281" s="46"/>
      <c r="E281" s="20"/>
      <c r="F281" s="20"/>
      <c r="G281" s="20"/>
      <c r="H281" s="35"/>
      <c r="I281" s="35"/>
      <c r="K281" s="35"/>
    </row>
    <row r="282" spans="1:11" outlineLevel="1" x14ac:dyDescent="0.25">
      <c r="A282" s="32"/>
      <c r="B282" s="33"/>
      <c r="C282" s="46"/>
      <c r="E282" s="20"/>
      <c r="F282" s="20"/>
      <c r="G282" s="20"/>
      <c r="H282" s="35"/>
      <c r="I282" s="35"/>
      <c r="K282" s="35"/>
    </row>
    <row r="283" spans="1:11" outlineLevel="1" x14ac:dyDescent="0.25">
      <c r="A283" s="32"/>
      <c r="B283" s="33"/>
      <c r="C283" s="46"/>
      <c r="E283" s="20"/>
      <c r="F283" s="20"/>
      <c r="G283" s="20"/>
      <c r="H283" s="35"/>
      <c r="I283" s="35"/>
      <c r="K283" s="35"/>
    </row>
    <row r="284" spans="1:11" outlineLevel="1" x14ac:dyDescent="0.25">
      <c r="A284" s="32"/>
      <c r="B284" s="33"/>
      <c r="C284" s="46"/>
      <c r="E284" s="20"/>
      <c r="F284" s="20"/>
      <c r="G284" s="20"/>
      <c r="H284" s="35"/>
      <c r="I284" s="35"/>
      <c r="K284" s="35"/>
    </row>
    <row r="285" spans="1:11" outlineLevel="1" x14ac:dyDescent="0.25">
      <c r="A285" s="32"/>
      <c r="B285" s="33"/>
      <c r="C285" s="46"/>
      <c r="E285" s="20"/>
      <c r="F285" s="20"/>
      <c r="G285" s="20"/>
      <c r="H285" s="35"/>
      <c r="I285" s="35"/>
      <c r="K285" s="35"/>
    </row>
    <row r="286" spans="1:11" outlineLevel="1" x14ac:dyDescent="0.25">
      <c r="A286" s="32"/>
      <c r="B286" s="33"/>
      <c r="C286" s="46"/>
      <c r="E286" s="20"/>
      <c r="F286" s="20"/>
      <c r="G286" s="20"/>
      <c r="H286" s="35"/>
      <c r="I286" s="35"/>
      <c r="K286" s="35"/>
    </row>
    <row r="287" spans="1:11" outlineLevel="1" x14ac:dyDescent="0.25">
      <c r="A287" s="32"/>
      <c r="B287" s="33"/>
      <c r="C287" s="46"/>
      <c r="E287" s="20"/>
      <c r="F287" s="20"/>
      <c r="G287" s="20"/>
      <c r="H287" s="35"/>
      <c r="I287" s="35"/>
      <c r="K287" s="35"/>
    </row>
    <row r="288" spans="1:11" outlineLevel="1" x14ac:dyDescent="0.25">
      <c r="A288" s="32"/>
      <c r="B288" s="33"/>
      <c r="C288" s="46"/>
      <c r="E288" s="20"/>
      <c r="F288" s="20"/>
      <c r="G288" s="20"/>
      <c r="H288" s="35"/>
      <c r="I288" s="35"/>
      <c r="K288" s="35"/>
    </row>
    <row r="289" spans="1:11" outlineLevel="1" x14ac:dyDescent="0.25">
      <c r="A289" s="32"/>
      <c r="B289" s="33"/>
      <c r="C289" s="46"/>
      <c r="E289" s="20"/>
      <c r="F289" s="20"/>
      <c r="G289" s="20"/>
      <c r="H289" s="35"/>
      <c r="I289" s="35"/>
      <c r="K289" s="35"/>
    </row>
    <row r="290" spans="1:11" outlineLevel="1" x14ac:dyDescent="0.25">
      <c r="A290" s="32"/>
      <c r="B290" s="33"/>
      <c r="C290" s="46"/>
      <c r="E290" s="20"/>
      <c r="F290" s="20"/>
      <c r="G290" s="20"/>
      <c r="H290" s="35"/>
      <c r="I290" s="35"/>
      <c r="K290" s="35"/>
    </row>
    <row r="291" spans="1:11" outlineLevel="1" x14ac:dyDescent="0.25">
      <c r="A291" s="32"/>
      <c r="B291" s="33"/>
      <c r="C291" s="34"/>
      <c r="E291" s="35"/>
      <c r="F291" s="35"/>
      <c r="G291" s="35"/>
      <c r="H291" s="35"/>
      <c r="I291" s="35"/>
      <c r="K291" s="35"/>
    </row>
    <row r="292" spans="1:11" outlineLevel="1" x14ac:dyDescent="0.25">
      <c r="A292" s="32"/>
      <c r="B292" s="33"/>
      <c r="C292" s="34"/>
      <c r="E292" s="35"/>
      <c r="F292" s="35"/>
      <c r="G292" s="35"/>
      <c r="H292" s="35"/>
      <c r="I292" s="35"/>
      <c r="K292" s="35"/>
    </row>
    <row r="293" spans="1:11" outlineLevel="1" x14ac:dyDescent="0.25">
      <c r="A293" s="32"/>
      <c r="B293" s="33"/>
      <c r="C293" s="34"/>
      <c r="E293" s="35"/>
      <c r="F293" s="35"/>
      <c r="G293" s="35"/>
      <c r="H293" s="35"/>
      <c r="I293" s="35"/>
      <c r="K293" s="35"/>
    </row>
    <row r="294" spans="1:11" outlineLevel="1" x14ac:dyDescent="0.25">
      <c r="A294" s="32"/>
      <c r="B294" s="33"/>
      <c r="C294" s="34"/>
      <c r="E294" s="47"/>
      <c r="F294" s="35"/>
      <c r="G294" s="35"/>
      <c r="H294" s="35"/>
      <c r="I294" s="35"/>
      <c r="K294" s="35"/>
    </row>
    <row r="295" spans="1:11" outlineLevel="1" x14ac:dyDescent="0.25">
      <c r="A295" s="32"/>
      <c r="B295" s="33"/>
      <c r="C295" s="34"/>
      <c r="E295" s="35"/>
      <c r="F295" s="35"/>
      <c r="G295" s="35"/>
      <c r="H295" s="35"/>
      <c r="I295" s="35"/>
      <c r="K295" s="35"/>
    </row>
    <row r="296" spans="1:11" outlineLevel="1" x14ac:dyDescent="0.25">
      <c r="A296" s="32"/>
      <c r="B296" s="33"/>
      <c r="C296" s="34"/>
      <c r="E296" s="35"/>
      <c r="F296" s="35"/>
      <c r="G296" s="35"/>
      <c r="H296" s="35"/>
      <c r="I296" s="35"/>
      <c r="K296" s="35"/>
    </row>
    <row r="297" spans="1:11" outlineLevel="1" x14ac:dyDescent="0.25">
      <c r="A297" s="32"/>
      <c r="B297" s="33"/>
      <c r="C297" s="46"/>
      <c r="E297" s="20"/>
      <c r="F297" s="20"/>
      <c r="G297" s="20"/>
      <c r="H297" s="20"/>
      <c r="I297" s="20"/>
      <c r="K297" s="20"/>
    </row>
    <row r="298" spans="1:11" outlineLevel="1" x14ac:dyDescent="0.25">
      <c r="A298" s="32"/>
      <c r="B298" s="33"/>
      <c r="C298" s="46"/>
      <c r="E298" s="20"/>
      <c r="F298" s="20"/>
      <c r="G298" s="20"/>
      <c r="H298" s="20"/>
      <c r="I298" s="20"/>
      <c r="K298" s="20"/>
    </row>
    <row r="299" spans="1:11" outlineLevel="1" x14ac:dyDescent="0.25">
      <c r="A299" s="32"/>
      <c r="B299" s="33"/>
      <c r="C299" s="46"/>
      <c r="E299" s="20"/>
      <c r="F299" s="20"/>
      <c r="G299" s="20"/>
      <c r="H299" s="20"/>
      <c r="I299" s="20"/>
      <c r="K299" s="20"/>
    </row>
    <row r="300" spans="1:11" outlineLevel="1" x14ac:dyDescent="0.25">
      <c r="A300" s="32"/>
      <c r="B300" s="33"/>
      <c r="C300" s="46"/>
      <c r="E300" s="20"/>
      <c r="F300" s="20"/>
      <c r="G300" s="20"/>
      <c r="H300" s="20"/>
      <c r="I300" s="20"/>
      <c r="K300" s="20"/>
    </row>
    <row r="301" spans="1:11" outlineLevel="1" x14ac:dyDescent="0.25">
      <c r="A301" s="32"/>
      <c r="B301" s="33"/>
      <c r="C301" s="46"/>
      <c r="E301" s="20"/>
      <c r="F301" s="20"/>
      <c r="G301" s="20"/>
      <c r="H301" s="20"/>
      <c r="I301" s="20"/>
      <c r="K301" s="20"/>
    </row>
    <row r="302" spans="1:11" outlineLevel="1" x14ac:dyDescent="0.25">
      <c r="A302" s="32"/>
      <c r="B302" s="33"/>
      <c r="C302" s="46"/>
      <c r="E302" s="20"/>
      <c r="F302" s="20"/>
      <c r="G302" s="20"/>
      <c r="H302" s="20"/>
      <c r="I302" s="20"/>
      <c r="K302" s="20"/>
    </row>
    <row r="303" spans="1:11" outlineLevel="1" x14ac:dyDescent="0.25">
      <c r="A303" s="32"/>
      <c r="B303" s="33"/>
      <c r="C303" s="46"/>
      <c r="E303" s="20"/>
      <c r="F303" s="20"/>
      <c r="G303" s="20"/>
      <c r="H303" s="20"/>
      <c r="I303" s="20"/>
      <c r="K303" s="20"/>
    </row>
    <row r="304" spans="1:11" outlineLevel="1" x14ac:dyDescent="0.25">
      <c r="A304" s="32"/>
      <c r="B304" s="33"/>
      <c r="C304" s="46"/>
      <c r="E304" s="20"/>
      <c r="F304" s="20"/>
      <c r="G304" s="20"/>
      <c r="H304" s="20"/>
      <c r="I304" s="20"/>
      <c r="K304" s="20"/>
    </row>
    <row r="305" spans="1:11" outlineLevel="1" x14ac:dyDescent="0.25">
      <c r="A305" s="32"/>
      <c r="B305" s="33"/>
      <c r="C305" s="46"/>
      <c r="E305" s="20"/>
      <c r="F305" s="20"/>
      <c r="G305" s="20"/>
      <c r="H305" s="20"/>
      <c r="I305" s="20"/>
      <c r="K305" s="20"/>
    </row>
    <row r="306" spans="1:11" outlineLevel="1" x14ac:dyDescent="0.25">
      <c r="A306" s="32"/>
      <c r="B306" s="33"/>
      <c r="C306" s="46"/>
      <c r="E306" s="20"/>
      <c r="F306" s="20"/>
      <c r="G306" s="20"/>
      <c r="H306" s="20"/>
      <c r="I306" s="20"/>
      <c r="K306" s="20"/>
    </row>
    <row r="307" spans="1:11" outlineLevel="1" x14ac:dyDescent="0.25">
      <c r="A307" s="32"/>
      <c r="B307" s="33"/>
      <c r="C307" s="46"/>
      <c r="E307" s="20"/>
      <c r="F307" s="20"/>
      <c r="G307" s="20"/>
      <c r="H307" s="20"/>
      <c r="I307" s="20"/>
      <c r="K307" s="20"/>
    </row>
    <row r="308" spans="1:11" outlineLevel="1" x14ac:dyDescent="0.25">
      <c r="A308" s="32"/>
      <c r="B308" s="33"/>
      <c r="C308" s="46"/>
      <c r="E308" s="20"/>
      <c r="F308" s="20"/>
      <c r="G308" s="20"/>
      <c r="H308" s="20"/>
      <c r="I308" s="20"/>
      <c r="K308" s="20"/>
    </row>
    <row r="309" spans="1:11" outlineLevel="1" x14ac:dyDescent="0.25">
      <c r="A309" s="32"/>
      <c r="B309" s="33"/>
      <c r="C309" s="46"/>
      <c r="E309" s="20"/>
      <c r="F309" s="20"/>
      <c r="G309" s="20"/>
      <c r="H309" s="20"/>
      <c r="I309" s="20"/>
      <c r="K309" s="20"/>
    </row>
    <row r="310" spans="1:11" outlineLevel="1" x14ac:dyDescent="0.25">
      <c r="A310" s="32"/>
      <c r="B310" s="33"/>
      <c r="C310" s="46"/>
      <c r="E310" s="20"/>
      <c r="F310" s="20"/>
      <c r="G310" s="20"/>
      <c r="H310" s="20"/>
      <c r="I310" s="20"/>
      <c r="K310" s="20"/>
    </row>
    <row r="311" spans="1:11" outlineLevel="1" x14ac:dyDescent="0.25">
      <c r="A311" s="32"/>
      <c r="B311" s="33"/>
      <c r="C311" s="46"/>
      <c r="E311" s="20"/>
      <c r="F311" s="20"/>
      <c r="G311" s="20"/>
      <c r="H311" s="20"/>
      <c r="I311" s="20"/>
      <c r="K311" s="20"/>
    </row>
    <row r="312" spans="1:11" outlineLevel="1" x14ac:dyDescent="0.25">
      <c r="A312" s="32"/>
      <c r="B312" s="33"/>
      <c r="C312" s="46"/>
      <c r="E312" s="20"/>
      <c r="F312" s="20"/>
      <c r="G312" s="20"/>
      <c r="H312" s="20"/>
      <c r="I312" s="20"/>
      <c r="K312" s="20"/>
    </row>
    <row r="313" spans="1:11" outlineLevel="1" x14ac:dyDescent="0.25">
      <c r="A313" s="32"/>
      <c r="B313" s="33"/>
      <c r="C313" s="46"/>
      <c r="E313" s="20"/>
      <c r="F313" s="20"/>
      <c r="G313" s="20"/>
      <c r="H313" s="20"/>
      <c r="I313" s="20"/>
      <c r="K313" s="20"/>
    </row>
    <row r="314" spans="1:11" outlineLevel="1" x14ac:dyDescent="0.25">
      <c r="A314" s="32"/>
      <c r="B314" s="33"/>
      <c r="C314" s="46"/>
      <c r="E314" s="20"/>
      <c r="F314" s="20"/>
      <c r="G314" s="20"/>
      <c r="H314" s="20"/>
      <c r="I314" s="20"/>
      <c r="K314" s="20"/>
    </row>
    <row r="315" spans="1:11" outlineLevel="1" x14ac:dyDescent="0.25">
      <c r="A315" s="32"/>
      <c r="B315" s="33"/>
      <c r="C315" s="46"/>
      <c r="E315" s="20"/>
      <c r="F315" s="20"/>
      <c r="G315" s="20"/>
      <c r="H315" s="20"/>
      <c r="I315" s="20"/>
      <c r="K315" s="20"/>
    </row>
    <row r="316" spans="1:11" outlineLevel="1" x14ac:dyDescent="0.25">
      <c r="A316" s="32"/>
      <c r="B316" s="33"/>
      <c r="C316" s="46"/>
      <c r="E316" s="20"/>
      <c r="F316" s="20"/>
      <c r="G316" s="20"/>
      <c r="H316" s="20"/>
      <c r="I316" s="20"/>
      <c r="K316" s="20"/>
    </row>
    <row r="317" spans="1:11" outlineLevel="1" x14ac:dyDescent="0.25">
      <c r="A317" s="32"/>
      <c r="B317" s="33"/>
      <c r="C317" s="46"/>
      <c r="E317" s="20"/>
      <c r="F317" s="20"/>
      <c r="G317" s="20"/>
      <c r="H317" s="20"/>
      <c r="I317" s="20"/>
      <c r="K317" s="20"/>
    </row>
    <row r="318" spans="1:11" outlineLevel="1" x14ac:dyDescent="0.25">
      <c r="A318" s="32"/>
      <c r="B318" s="33"/>
      <c r="C318" s="46"/>
      <c r="E318" s="20"/>
      <c r="F318" s="20"/>
      <c r="G318" s="20"/>
      <c r="H318" s="20"/>
      <c r="I318" s="20"/>
      <c r="K318" s="20"/>
    </row>
    <row r="319" spans="1:11" outlineLevel="1" x14ac:dyDescent="0.25">
      <c r="A319" s="32"/>
      <c r="B319" s="33"/>
      <c r="C319" s="46"/>
      <c r="E319" s="20"/>
      <c r="F319" s="20"/>
      <c r="G319" s="20"/>
      <c r="H319" s="20"/>
      <c r="I319" s="20"/>
      <c r="K319" s="20"/>
    </row>
    <row r="320" spans="1:11" outlineLevel="1" x14ac:dyDescent="0.25">
      <c r="A320" s="32"/>
      <c r="B320" s="33"/>
      <c r="C320" s="46"/>
      <c r="E320" s="20"/>
      <c r="F320" s="20"/>
      <c r="G320" s="20"/>
      <c r="H320" s="20"/>
      <c r="I320" s="20"/>
      <c r="K320" s="20"/>
    </row>
    <row r="321" spans="1:11" outlineLevel="1" x14ac:dyDescent="0.25">
      <c r="A321" s="32"/>
      <c r="B321" s="33"/>
      <c r="C321" s="46"/>
      <c r="E321" s="20"/>
      <c r="F321" s="20"/>
      <c r="G321" s="20"/>
      <c r="H321" s="20"/>
      <c r="I321" s="20"/>
      <c r="K321" s="20"/>
    </row>
    <row r="322" spans="1:11" outlineLevel="1" x14ac:dyDescent="0.25">
      <c r="A322" s="32"/>
      <c r="B322" s="33"/>
      <c r="C322" s="46"/>
      <c r="E322" s="20"/>
      <c r="F322" s="20"/>
      <c r="G322" s="20"/>
      <c r="H322" s="20"/>
      <c r="I322" s="20"/>
      <c r="K322" s="20"/>
    </row>
    <row r="323" spans="1:11" outlineLevel="1" x14ac:dyDescent="0.25">
      <c r="A323" s="32"/>
      <c r="B323" s="33"/>
      <c r="C323" s="46"/>
      <c r="E323" s="20"/>
      <c r="F323" s="20"/>
      <c r="G323" s="20"/>
      <c r="H323" s="20"/>
      <c r="I323" s="20"/>
      <c r="K323" s="20"/>
    </row>
    <row r="324" spans="1:11" outlineLevel="1" x14ac:dyDescent="0.25">
      <c r="A324" s="32"/>
      <c r="B324" s="33"/>
      <c r="C324" s="46"/>
      <c r="E324" s="20"/>
      <c r="F324" s="20"/>
      <c r="G324" s="20"/>
      <c r="H324" s="20"/>
      <c r="I324" s="20"/>
      <c r="K324" s="20"/>
    </row>
    <row r="325" spans="1:11" outlineLevel="1" x14ac:dyDescent="0.25">
      <c r="A325" s="32"/>
      <c r="B325" s="33"/>
      <c r="C325" s="46"/>
      <c r="E325" s="20"/>
      <c r="F325" s="20"/>
      <c r="G325" s="20"/>
      <c r="H325" s="20"/>
      <c r="I325" s="20"/>
      <c r="K325" s="20"/>
    </row>
    <row r="326" spans="1:11" outlineLevel="1" x14ac:dyDescent="0.25">
      <c r="A326" s="32"/>
      <c r="B326" s="33"/>
      <c r="C326" s="46"/>
      <c r="E326" s="20"/>
      <c r="F326" s="20"/>
      <c r="G326" s="20"/>
      <c r="H326" s="20"/>
      <c r="I326" s="20"/>
      <c r="K326" s="20"/>
    </row>
    <row r="327" spans="1:11" outlineLevel="1" x14ac:dyDescent="0.25">
      <c r="A327" s="32"/>
      <c r="B327" s="33"/>
      <c r="C327" s="46"/>
      <c r="E327" s="20"/>
      <c r="F327" s="20"/>
      <c r="G327" s="20"/>
      <c r="H327" s="20"/>
      <c r="I327" s="20"/>
      <c r="K327" s="20"/>
    </row>
    <row r="328" spans="1:11" outlineLevel="1" x14ac:dyDescent="0.25">
      <c r="A328" s="32"/>
      <c r="B328" s="33"/>
      <c r="C328" s="46"/>
      <c r="E328" s="20"/>
      <c r="F328" s="20"/>
      <c r="G328" s="20"/>
      <c r="H328" s="20"/>
      <c r="I328" s="20"/>
      <c r="K328" s="20"/>
    </row>
    <row r="329" spans="1:11" outlineLevel="1" x14ac:dyDescent="0.25">
      <c r="A329" s="32"/>
      <c r="B329" s="33"/>
      <c r="C329" s="46"/>
      <c r="E329" s="20"/>
      <c r="F329" s="20"/>
      <c r="G329" s="20"/>
      <c r="H329" s="20"/>
      <c r="I329" s="20"/>
      <c r="K329" s="20"/>
    </row>
    <row r="330" spans="1:11" outlineLevel="1" x14ac:dyDescent="0.25">
      <c r="A330" s="32"/>
      <c r="B330" s="33"/>
      <c r="C330" s="46"/>
      <c r="E330" s="20"/>
      <c r="F330" s="20"/>
      <c r="G330" s="20"/>
      <c r="H330" s="20"/>
      <c r="I330" s="20"/>
      <c r="K330" s="20"/>
    </row>
    <row r="331" spans="1:11" outlineLevel="1" x14ac:dyDescent="0.25">
      <c r="A331" s="32"/>
      <c r="B331" s="33"/>
      <c r="C331" s="46"/>
      <c r="E331" s="20"/>
      <c r="F331" s="20"/>
      <c r="G331" s="20"/>
      <c r="H331" s="20"/>
      <c r="I331" s="20"/>
      <c r="K331" s="20"/>
    </row>
    <row r="332" spans="1:11" outlineLevel="1" x14ac:dyDescent="0.25">
      <c r="A332" s="32"/>
      <c r="B332" s="33"/>
      <c r="C332" s="46"/>
      <c r="E332" s="20"/>
      <c r="F332" s="20"/>
      <c r="G332" s="20"/>
      <c r="H332" s="20"/>
      <c r="I332" s="20"/>
      <c r="K332" s="20"/>
    </row>
    <row r="333" spans="1:11" outlineLevel="1" x14ac:dyDescent="0.25">
      <c r="A333" s="32"/>
      <c r="B333" s="33"/>
      <c r="C333" s="46"/>
      <c r="E333" s="20"/>
      <c r="F333" s="20"/>
      <c r="G333" s="20"/>
      <c r="H333" s="20"/>
      <c r="I333" s="20"/>
      <c r="K333" s="20"/>
    </row>
    <row r="334" spans="1:11" outlineLevel="1" x14ac:dyDescent="0.25">
      <c r="A334" s="32"/>
      <c r="B334" s="33"/>
      <c r="C334" s="46"/>
      <c r="E334" s="20"/>
      <c r="F334" s="20"/>
      <c r="G334" s="20"/>
      <c r="H334" s="20"/>
      <c r="I334" s="20"/>
      <c r="K334" s="20"/>
    </row>
    <row r="335" spans="1:11" outlineLevel="1" x14ac:dyDescent="0.25">
      <c r="A335" s="32"/>
      <c r="B335" s="33"/>
      <c r="C335" s="46"/>
      <c r="E335" s="20"/>
      <c r="F335" s="20"/>
      <c r="G335" s="20"/>
      <c r="H335" s="20"/>
      <c r="I335" s="20"/>
      <c r="K335" s="20"/>
    </row>
    <row r="336" spans="1:11" outlineLevel="1" x14ac:dyDescent="0.25">
      <c r="A336" s="32"/>
      <c r="B336" s="33"/>
      <c r="C336" s="46"/>
      <c r="E336" s="20"/>
      <c r="F336" s="20"/>
      <c r="G336" s="20"/>
      <c r="H336" s="20"/>
      <c r="I336" s="20"/>
      <c r="K336" s="20"/>
    </row>
    <row r="337" spans="1:11" outlineLevel="1" x14ac:dyDescent="0.25">
      <c r="A337" s="32"/>
      <c r="B337" s="33"/>
      <c r="C337" s="46"/>
      <c r="E337" s="20"/>
      <c r="F337" s="20"/>
      <c r="G337" s="20"/>
      <c r="H337" s="20"/>
      <c r="I337" s="20"/>
      <c r="K337" s="20"/>
    </row>
    <row r="338" spans="1:11" outlineLevel="1" x14ac:dyDescent="0.25">
      <c r="A338" s="32"/>
      <c r="B338" s="33"/>
      <c r="C338" s="46"/>
      <c r="E338" s="20"/>
      <c r="F338" s="20"/>
      <c r="G338" s="20"/>
      <c r="H338" s="20"/>
      <c r="I338" s="20"/>
      <c r="K338" s="20"/>
    </row>
    <row r="339" spans="1:11" outlineLevel="1" x14ac:dyDescent="0.25">
      <c r="A339" s="32"/>
      <c r="B339" s="33"/>
      <c r="C339" s="46"/>
      <c r="E339" s="20"/>
      <c r="F339" s="20"/>
      <c r="G339" s="20"/>
      <c r="H339" s="20"/>
      <c r="I339" s="20"/>
      <c r="K339" s="20"/>
    </row>
    <row r="340" spans="1:11" outlineLevel="1" x14ac:dyDescent="0.25">
      <c r="A340" s="32"/>
      <c r="B340" s="33"/>
      <c r="C340" s="46"/>
      <c r="E340" s="20"/>
      <c r="F340" s="20"/>
      <c r="G340" s="20"/>
      <c r="H340" s="20"/>
      <c r="I340" s="20"/>
      <c r="K340" s="20"/>
    </row>
    <row r="341" spans="1:11" outlineLevel="1" x14ac:dyDescent="0.25">
      <c r="A341" s="32"/>
      <c r="B341" s="33"/>
      <c r="C341" s="46"/>
      <c r="E341" s="20"/>
      <c r="F341" s="20"/>
      <c r="G341" s="20"/>
      <c r="H341" s="20"/>
      <c r="I341" s="20"/>
      <c r="K341" s="20"/>
    </row>
    <row r="342" spans="1:11" outlineLevel="1" x14ac:dyDescent="0.25">
      <c r="A342" s="32"/>
      <c r="B342" s="33"/>
      <c r="C342" s="46"/>
      <c r="E342" s="20"/>
      <c r="F342" s="20"/>
      <c r="G342" s="20"/>
      <c r="H342" s="20"/>
      <c r="I342" s="20"/>
      <c r="K342" s="20"/>
    </row>
    <row r="343" spans="1:11" outlineLevel="1" x14ac:dyDescent="0.25">
      <c r="A343" s="32"/>
      <c r="B343" s="33"/>
      <c r="C343" s="46"/>
      <c r="E343" s="20"/>
      <c r="F343" s="20"/>
      <c r="G343" s="20"/>
      <c r="H343" s="20"/>
      <c r="I343" s="20"/>
      <c r="K343" s="20"/>
    </row>
    <row r="344" spans="1:11" outlineLevel="1" x14ac:dyDescent="0.25">
      <c r="A344" s="32"/>
      <c r="B344" s="33"/>
      <c r="C344" s="46"/>
      <c r="E344" s="20"/>
      <c r="F344" s="20"/>
      <c r="G344" s="20"/>
      <c r="H344" s="20"/>
      <c r="I344" s="20"/>
      <c r="K344" s="20"/>
    </row>
    <row r="345" spans="1:11" outlineLevel="1" x14ac:dyDescent="0.25">
      <c r="A345" s="32"/>
      <c r="B345" s="33"/>
      <c r="C345" s="46"/>
      <c r="E345" s="20"/>
      <c r="F345" s="20"/>
      <c r="G345" s="20"/>
      <c r="H345" s="20"/>
      <c r="I345" s="20"/>
      <c r="K345" s="20"/>
    </row>
    <row r="346" spans="1:11" outlineLevel="1" x14ac:dyDescent="0.25">
      <c r="A346" s="32"/>
      <c r="B346" s="33"/>
      <c r="C346" s="46"/>
      <c r="E346" s="20"/>
      <c r="F346" s="20"/>
      <c r="G346" s="20"/>
      <c r="H346" s="20"/>
      <c r="I346" s="20"/>
      <c r="K346" s="20"/>
    </row>
    <row r="347" spans="1:11" outlineLevel="1" x14ac:dyDescent="0.25">
      <c r="A347" s="32"/>
      <c r="B347" s="33"/>
      <c r="C347" s="46"/>
      <c r="E347" s="20"/>
      <c r="F347" s="20"/>
      <c r="G347" s="20"/>
      <c r="H347" s="20"/>
      <c r="I347" s="20"/>
      <c r="K347" s="20"/>
    </row>
    <row r="348" spans="1:11" outlineLevel="1" x14ac:dyDescent="0.25">
      <c r="A348" s="32"/>
      <c r="B348" s="33"/>
      <c r="C348" s="46"/>
      <c r="E348" s="20"/>
      <c r="F348" s="20"/>
      <c r="G348" s="20"/>
      <c r="H348" s="20"/>
      <c r="I348" s="20"/>
      <c r="K348" s="20"/>
    </row>
    <row r="349" spans="1:11" outlineLevel="1" x14ac:dyDescent="0.25">
      <c r="A349" s="32"/>
      <c r="B349" s="33"/>
      <c r="C349" s="46"/>
      <c r="E349" s="20"/>
      <c r="F349" s="20"/>
      <c r="G349" s="20"/>
      <c r="H349" s="20"/>
      <c r="I349" s="20"/>
      <c r="K349" s="20"/>
    </row>
    <row r="350" spans="1:11" outlineLevel="1" x14ac:dyDescent="0.25">
      <c r="A350" s="32"/>
      <c r="B350" s="33"/>
      <c r="C350" s="46"/>
      <c r="E350" s="20"/>
      <c r="F350" s="20"/>
      <c r="G350" s="20"/>
      <c r="H350" s="20"/>
      <c r="I350" s="20"/>
      <c r="K350" s="20"/>
    </row>
    <row r="351" spans="1:11" outlineLevel="1" x14ac:dyDescent="0.25">
      <c r="A351" s="32"/>
      <c r="B351" s="33"/>
      <c r="C351" s="46"/>
      <c r="E351" s="20"/>
      <c r="F351" s="20"/>
      <c r="G351" s="20"/>
      <c r="H351" s="20"/>
      <c r="I351" s="20"/>
      <c r="K351" s="20"/>
    </row>
    <row r="352" spans="1:11" outlineLevel="1" x14ac:dyDescent="0.25">
      <c r="A352" s="32"/>
      <c r="B352" s="33"/>
      <c r="C352" s="46"/>
      <c r="E352" s="20"/>
      <c r="F352" s="20"/>
      <c r="G352" s="20"/>
      <c r="H352" s="20"/>
      <c r="I352" s="20"/>
      <c r="K352" s="20"/>
    </row>
    <row r="353" spans="1:11" outlineLevel="1" x14ac:dyDescent="0.25">
      <c r="A353" s="32"/>
      <c r="B353" s="33"/>
      <c r="C353" s="46"/>
      <c r="E353" s="20"/>
      <c r="F353" s="20"/>
      <c r="G353" s="20"/>
      <c r="H353" s="20"/>
      <c r="I353" s="20"/>
      <c r="K353" s="20"/>
    </row>
    <row r="354" spans="1:11" outlineLevel="1" x14ac:dyDescent="0.25">
      <c r="A354" s="32"/>
      <c r="B354" s="33"/>
      <c r="C354" s="46"/>
      <c r="E354" s="20"/>
      <c r="F354" s="20"/>
      <c r="G354" s="20"/>
      <c r="H354" s="20"/>
      <c r="I354" s="20"/>
      <c r="K354" s="20"/>
    </row>
    <row r="355" spans="1:11" outlineLevel="1" x14ac:dyDescent="0.25">
      <c r="A355" s="32"/>
      <c r="B355" s="33"/>
      <c r="C355" s="46"/>
      <c r="E355" s="20"/>
      <c r="F355" s="20"/>
      <c r="G355" s="20"/>
      <c r="H355" s="20"/>
      <c r="I355" s="20"/>
      <c r="K355" s="20"/>
    </row>
    <row r="356" spans="1:11" outlineLevel="1" x14ac:dyDescent="0.25">
      <c r="A356" s="32"/>
      <c r="B356" s="33"/>
      <c r="C356" s="46"/>
      <c r="E356" s="20"/>
      <c r="F356" s="20"/>
      <c r="G356" s="20"/>
      <c r="H356" s="20"/>
      <c r="I356" s="20"/>
      <c r="K356" s="20"/>
    </row>
    <row r="357" spans="1:11" outlineLevel="1" x14ac:dyDescent="0.25">
      <c r="A357" s="32"/>
      <c r="B357" s="33"/>
      <c r="C357" s="46"/>
      <c r="E357" s="20"/>
      <c r="F357" s="20"/>
      <c r="G357" s="20"/>
      <c r="H357" s="20"/>
      <c r="I357" s="20"/>
      <c r="K357" s="20"/>
    </row>
    <row r="358" spans="1:11" outlineLevel="1" x14ac:dyDescent="0.25">
      <c r="A358" s="32"/>
      <c r="B358" s="33"/>
      <c r="C358" s="46"/>
      <c r="E358" s="20"/>
      <c r="F358" s="20"/>
      <c r="G358" s="20"/>
      <c r="H358" s="20"/>
      <c r="I358" s="20"/>
      <c r="K358" s="20"/>
    </row>
    <row r="359" spans="1:11" outlineLevel="1" x14ac:dyDescent="0.25">
      <c r="A359" s="32"/>
      <c r="B359" s="33"/>
      <c r="C359" s="46"/>
      <c r="E359" s="20"/>
      <c r="F359" s="20"/>
      <c r="G359" s="20"/>
      <c r="H359" s="20"/>
      <c r="I359" s="20"/>
      <c r="K359" s="20"/>
    </row>
    <row r="360" spans="1:11" outlineLevel="1" x14ac:dyDescent="0.25">
      <c r="A360" s="32"/>
      <c r="B360" s="33"/>
      <c r="C360" s="46"/>
      <c r="E360" s="20"/>
      <c r="F360" s="20"/>
      <c r="G360" s="20"/>
      <c r="H360" s="20"/>
      <c r="I360" s="20"/>
      <c r="K360" s="20"/>
    </row>
    <row r="361" spans="1:11" outlineLevel="1" x14ac:dyDescent="0.25">
      <c r="A361" s="32"/>
      <c r="B361" s="33"/>
      <c r="C361" s="46"/>
      <c r="E361" s="20"/>
      <c r="F361" s="20"/>
      <c r="G361" s="20"/>
      <c r="H361" s="20"/>
      <c r="I361" s="20"/>
      <c r="K361" s="20"/>
    </row>
    <row r="362" spans="1:11" outlineLevel="1" x14ac:dyDescent="0.25">
      <c r="A362" s="32"/>
      <c r="B362" s="33"/>
      <c r="C362" s="46"/>
      <c r="E362" s="20"/>
      <c r="F362" s="20"/>
      <c r="G362" s="20"/>
      <c r="H362" s="20"/>
      <c r="I362" s="20"/>
      <c r="K362" s="20"/>
    </row>
    <row r="363" spans="1:11" outlineLevel="1" x14ac:dyDescent="0.25">
      <c r="A363" s="32"/>
      <c r="B363" s="33"/>
      <c r="C363" s="46"/>
      <c r="E363" s="20"/>
      <c r="F363" s="20"/>
      <c r="G363" s="20"/>
      <c r="H363" s="20"/>
      <c r="I363" s="20"/>
      <c r="K363" s="20"/>
    </row>
    <row r="364" spans="1:11" outlineLevel="1" x14ac:dyDescent="0.25">
      <c r="A364" s="32"/>
      <c r="B364" s="33"/>
      <c r="C364" s="46"/>
      <c r="E364" s="20"/>
      <c r="F364" s="20"/>
      <c r="G364" s="20"/>
      <c r="H364" s="20"/>
      <c r="I364" s="20"/>
      <c r="K364" s="20"/>
    </row>
    <row r="365" spans="1:11" outlineLevel="1" x14ac:dyDescent="0.25">
      <c r="A365" s="32"/>
      <c r="B365" s="33"/>
      <c r="C365" s="46"/>
      <c r="E365" s="20"/>
      <c r="F365" s="20"/>
      <c r="G365" s="20"/>
      <c r="H365" s="20"/>
      <c r="I365" s="20"/>
      <c r="K365" s="20"/>
    </row>
    <row r="366" spans="1:11" outlineLevel="1" x14ac:dyDescent="0.25">
      <c r="A366" s="32"/>
      <c r="B366" s="33"/>
      <c r="C366" s="46"/>
      <c r="E366" s="20"/>
      <c r="F366" s="20"/>
      <c r="G366" s="20"/>
      <c r="H366" s="20"/>
      <c r="I366" s="20"/>
      <c r="K366" s="20"/>
    </row>
    <row r="367" spans="1:11" outlineLevel="1" x14ac:dyDescent="0.25">
      <c r="A367" s="32"/>
      <c r="B367" s="33"/>
      <c r="C367" s="46"/>
      <c r="E367" s="20"/>
      <c r="F367" s="20"/>
      <c r="G367" s="20"/>
      <c r="H367" s="20"/>
      <c r="I367" s="20"/>
      <c r="K367" s="20"/>
    </row>
    <row r="368" spans="1:11" outlineLevel="1" x14ac:dyDescent="0.25">
      <c r="A368" s="32"/>
      <c r="B368" s="33"/>
      <c r="C368" s="46"/>
      <c r="E368" s="20"/>
      <c r="F368" s="20"/>
      <c r="G368" s="20"/>
      <c r="H368" s="20"/>
      <c r="I368" s="20"/>
      <c r="K368" s="20"/>
    </row>
    <row r="369" spans="1:11" outlineLevel="1" x14ac:dyDescent="0.25">
      <c r="A369" s="32"/>
      <c r="B369" s="33"/>
      <c r="C369" s="46"/>
      <c r="E369" s="20"/>
      <c r="F369" s="20"/>
      <c r="G369" s="20"/>
      <c r="H369" s="20"/>
      <c r="I369" s="20"/>
      <c r="K369" s="20"/>
    </row>
    <row r="370" spans="1:11" outlineLevel="1" x14ac:dyDescent="0.25">
      <c r="A370" s="32"/>
      <c r="B370" s="33"/>
      <c r="C370" s="46"/>
      <c r="E370" s="20"/>
      <c r="F370" s="20"/>
      <c r="G370" s="20"/>
      <c r="H370" s="20"/>
      <c r="I370" s="20"/>
      <c r="K370" s="20"/>
    </row>
    <row r="371" spans="1:11" outlineLevel="1" x14ac:dyDescent="0.25">
      <c r="A371" s="32"/>
      <c r="B371" s="33"/>
      <c r="C371" s="46"/>
      <c r="E371" s="20"/>
      <c r="F371" s="20"/>
      <c r="G371" s="20"/>
      <c r="H371" s="20"/>
      <c r="I371" s="20"/>
      <c r="K371" s="20"/>
    </row>
    <row r="372" spans="1:11" outlineLevel="1" x14ac:dyDescent="0.25">
      <c r="A372" s="32"/>
      <c r="B372" s="33"/>
      <c r="C372" s="46"/>
      <c r="E372" s="20"/>
      <c r="F372" s="20"/>
      <c r="G372" s="20"/>
      <c r="H372" s="20"/>
      <c r="I372" s="20"/>
      <c r="K372" s="20"/>
    </row>
    <row r="373" spans="1:11" outlineLevel="1" x14ac:dyDescent="0.25">
      <c r="A373" s="32"/>
      <c r="B373" s="33"/>
      <c r="C373" s="46"/>
      <c r="E373" s="20"/>
      <c r="F373" s="20"/>
      <c r="G373" s="20"/>
      <c r="H373" s="20"/>
      <c r="I373" s="20"/>
      <c r="K373" s="20"/>
    </row>
    <row r="374" spans="1:11" outlineLevel="1" x14ac:dyDescent="0.25">
      <c r="A374" s="32"/>
      <c r="B374" s="33"/>
      <c r="C374" s="46"/>
      <c r="E374" s="20"/>
      <c r="F374" s="20"/>
      <c r="G374" s="20"/>
      <c r="H374" s="20"/>
      <c r="I374" s="20"/>
      <c r="K374" s="20"/>
    </row>
    <row r="375" spans="1:11" outlineLevel="1" x14ac:dyDescent="0.25">
      <c r="A375" s="32"/>
      <c r="B375" s="33"/>
      <c r="C375" s="46"/>
      <c r="E375" s="20"/>
      <c r="F375" s="20"/>
      <c r="G375" s="20"/>
      <c r="H375" s="20"/>
      <c r="I375" s="20"/>
      <c r="K375" s="20"/>
    </row>
    <row r="376" spans="1:11" outlineLevel="1" x14ac:dyDescent="0.25">
      <c r="A376" s="32"/>
      <c r="B376" s="33"/>
      <c r="C376" s="46"/>
      <c r="E376" s="20"/>
      <c r="F376" s="20"/>
      <c r="G376" s="20"/>
      <c r="H376" s="20"/>
      <c r="I376" s="20"/>
      <c r="K376" s="20"/>
    </row>
    <row r="377" spans="1:11" outlineLevel="1" x14ac:dyDescent="0.25">
      <c r="A377" s="32"/>
      <c r="B377" s="33"/>
      <c r="C377" s="46"/>
      <c r="E377" s="20"/>
      <c r="F377" s="20"/>
      <c r="G377" s="20"/>
      <c r="H377" s="20"/>
      <c r="I377" s="20"/>
      <c r="K377" s="20"/>
    </row>
    <row r="378" spans="1:11" outlineLevel="1" x14ac:dyDescent="0.25">
      <c r="A378" s="32"/>
      <c r="B378" s="33"/>
      <c r="C378" s="46"/>
      <c r="E378" s="20"/>
      <c r="F378" s="20"/>
      <c r="G378" s="20"/>
      <c r="H378" s="20"/>
      <c r="I378" s="20"/>
      <c r="K378" s="20"/>
    </row>
    <row r="379" spans="1:11" outlineLevel="1" x14ac:dyDescent="0.25">
      <c r="A379" s="32"/>
      <c r="B379" s="33"/>
      <c r="C379" s="46"/>
      <c r="E379" s="20"/>
      <c r="F379" s="20"/>
      <c r="G379" s="20"/>
      <c r="H379" s="20"/>
      <c r="I379" s="20"/>
      <c r="K379" s="20"/>
    </row>
    <row r="380" spans="1:11" outlineLevel="1" x14ac:dyDescent="0.25">
      <c r="A380" s="32"/>
      <c r="B380" s="33"/>
      <c r="C380" s="46"/>
      <c r="E380" s="20"/>
      <c r="F380" s="20"/>
      <c r="G380" s="20"/>
      <c r="H380" s="20"/>
      <c r="I380" s="20"/>
      <c r="K380" s="20"/>
    </row>
    <row r="381" spans="1:11" outlineLevel="1" x14ac:dyDescent="0.25">
      <c r="A381" s="32"/>
      <c r="B381" s="33"/>
      <c r="C381" s="46"/>
      <c r="E381" s="20"/>
      <c r="F381" s="20"/>
      <c r="G381" s="20"/>
      <c r="H381" s="20"/>
      <c r="I381" s="20"/>
      <c r="K381" s="20"/>
    </row>
    <row r="382" spans="1:11" outlineLevel="1" x14ac:dyDescent="0.25">
      <c r="A382" s="32"/>
      <c r="B382" s="33"/>
      <c r="C382" s="46"/>
      <c r="E382" s="20"/>
      <c r="F382" s="20"/>
      <c r="G382" s="20"/>
      <c r="H382" s="20"/>
      <c r="I382" s="20"/>
      <c r="K382" s="20"/>
    </row>
    <row r="383" spans="1:11" outlineLevel="1" x14ac:dyDescent="0.25">
      <c r="A383" s="32"/>
      <c r="B383" s="33"/>
      <c r="C383" s="46"/>
      <c r="E383" s="20"/>
      <c r="F383" s="20"/>
      <c r="G383" s="20"/>
      <c r="H383" s="20"/>
      <c r="I383" s="20"/>
      <c r="K383" s="20"/>
    </row>
    <row r="384" spans="1:11" outlineLevel="1" x14ac:dyDescent="0.25">
      <c r="A384" s="32"/>
      <c r="B384" s="33"/>
      <c r="C384" s="46"/>
      <c r="E384" s="20"/>
      <c r="F384" s="20"/>
      <c r="G384" s="20"/>
      <c r="H384" s="20"/>
      <c r="I384" s="20"/>
      <c r="K384" s="20"/>
    </row>
    <row r="385" spans="1:11" outlineLevel="1" x14ac:dyDescent="0.25">
      <c r="A385" s="32"/>
      <c r="B385" s="33"/>
      <c r="C385" s="46"/>
      <c r="E385" s="20"/>
      <c r="F385" s="20"/>
      <c r="G385" s="20"/>
      <c r="H385" s="20"/>
      <c r="I385" s="20"/>
      <c r="K385" s="20"/>
    </row>
    <row r="386" spans="1:11" outlineLevel="1" x14ac:dyDescent="0.25">
      <c r="A386" s="32"/>
      <c r="B386" s="33"/>
      <c r="C386" s="46"/>
      <c r="E386" s="20"/>
      <c r="F386" s="20"/>
      <c r="G386" s="20"/>
      <c r="H386" s="20"/>
      <c r="I386" s="20"/>
      <c r="K386" s="20"/>
    </row>
    <row r="387" spans="1:11" outlineLevel="1" x14ac:dyDescent="0.25">
      <c r="A387" s="32"/>
      <c r="B387" s="33"/>
      <c r="C387" s="46"/>
      <c r="E387" s="20"/>
      <c r="F387" s="20"/>
      <c r="G387" s="20"/>
      <c r="H387" s="20"/>
      <c r="I387" s="20"/>
      <c r="K387" s="20"/>
    </row>
    <row r="388" spans="1:11" outlineLevel="1" x14ac:dyDescent="0.25">
      <c r="A388" s="32"/>
      <c r="B388" s="33"/>
      <c r="C388" s="46"/>
      <c r="E388" s="20"/>
      <c r="F388" s="20"/>
      <c r="G388" s="20"/>
      <c r="H388" s="20"/>
      <c r="I388" s="20"/>
      <c r="K388" s="20"/>
    </row>
    <row r="389" spans="1:11" outlineLevel="1" x14ac:dyDescent="0.25">
      <c r="A389" s="32"/>
      <c r="B389" s="33"/>
      <c r="C389" s="46"/>
      <c r="E389" s="20"/>
      <c r="F389" s="20"/>
      <c r="G389" s="20"/>
      <c r="H389" s="20"/>
      <c r="I389" s="20"/>
      <c r="K389" s="20"/>
    </row>
    <row r="390" spans="1:11" outlineLevel="1" x14ac:dyDescent="0.25">
      <c r="A390" s="32"/>
      <c r="B390" s="33"/>
      <c r="C390" s="46"/>
      <c r="E390" s="20"/>
      <c r="F390" s="20"/>
      <c r="G390" s="20"/>
      <c r="H390" s="20"/>
      <c r="I390" s="20"/>
      <c r="K390" s="20"/>
    </row>
    <row r="391" spans="1:11" outlineLevel="1" x14ac:dyDescent="0.25">
      <c r="A391" s="32"/>
      <c r="B391" s="33"/>
      <c r="C391" s="46"/>
      <c r="E391" s="20"/>
      <c r="F391" s="20"/>
      <c r="G391" s="20"/>
      <c r="H391" s="20"/>
      <c r="I391" s="20"/>
      <c r="K391" s="20"/>
    </row>
    <row r="392" spans="1:11" outlineLevel="1" x14ac:dyDescent="0.25">
      <c r="A392" s="32"/>
      <c r="B392" s="33"/>
      <c r="C392" s="46"/>
      <c r="E392" s="20"/>
      <c r="F392" s="20"/>
      <c r="G392" s="20"/>
      <c r="H392" s="20"/>
      <c r="I392" s="20"/>
      <c r="K392" s="20"/>
    </row>
    <row r="393" spans="1:11" outlineLevel="1" x14ac:dyDescent="0.25">
      <c r="A393" s="32"/>
      <c r="B393" s="33"/>
      <c r="C393" s="46"/>
      <c r="E393" s="20"/>
      <c r="F393" s="20"/>
      <c r="G393" s="20"/>
      <c r="H393" s="20"/>
      <c r="I393" s="20"/>
      <c r="K393" s="20"/>
    </row>
    <row r="394" spans="1:11" outlineLevel="1" x14ac:dyDescent="0.25">
      <c r="A394" s="32"/>
      <c r="B394" s="33"/>
      <c r="C394" s="46"/>
      <c r="E394" s="20"/>
      <c r="F394" s="20"/>
      <c r="G394" s="20"/>
      <c r="H394" s="20"/>
      <c r="I394" s="20"/>
      <c r="K394" s="20"/>
    </row>
    <row r="395" spans="1:11" outlineLevel="1" x14ac:dyDescent="0.25">
      <c r="A395" s="32"/>
      <c r="B395" s="33"/>
      <c r="C395" s="46"/>
      <c r="E395" s="20"/>
      <c r="F395" s="20"/>
      <c r="G395" s="20"/>
      <c r="H395" s="20"/>
      <c r="I395" s="20"/>
      <c r="K395" s="20"/>
    </row>
    <row r="396" spans="1:11" outlineLevel="1" x14ac:dyDescent="0.25">
      <c r="A396" s="32"/>
      <c r="B396" s="33"/>
      <c r="C396" s="46"/>
      <c r="E396" s="20"/>
      <c r="F396" s="20"/>
      <c r="G396" s="20"/>
      <c r="H396" s="20"/>
      <c r="I396" s="20"/>
      <c r="K396" s="20"/>
    </row>
    <row r="397" spans="1:11" outlineLevel="1" x14ac:dyDescent="0.25">
      <c r="A397" s="32"/>
      <c r="B397" s="33"/>
      <c r="C397" s="46"/>
      <c r="E397" s="20"/>
      <c r="F397" s="20"/>
      <c r="G397" s="20"/>
      <c r="H397" s="20"/>
      <c r="I397" s="20"/>
      <c r="K397" s="20"/>
    </row>
    <row r="398" spans="1:11" outlineLevel="1" x14ac:dyDescent="0.25">
      <c r="A398" s="32"/>
      <c r="B398" s="33"/>
      <c r="C398" s="46"/>
      <c r="E398" s="20"/>
      <c r="F398" s="20"/>
      <c r="G398" s="20"/>
      <c r="H398" s="20"/>
      <c r="I398" s="20"/>
      <c r="K398" s="20"/>
    </row>
    <row r="399" spans="1:11" outlineLevel="1" x14ac:dyDescent="0.25">
      <c r="A399" s="32"/>
      <c r="B399" s="33"/>
      <c r="C399" s="46"/>
      <c r="E399" s="20"/>
      <c r="F399" s="20"/>
      <c r="G399" s="20"/>
      <c r="H399" s="20"/>
      <c r="I399" s="20"/>
      <c r="K399" s="20"/>
    </row>
    <row r="400" spans="1:11" outlineLevel="1" x14ac:dyDescent="0.25">
      <c r="A400" s="32"/>
      <c r="B400" s="33"/>
      <c r="C400" s="46"/>
      <c r="E400" s="20"/>
      <c r="F400" s="20"/>
      <c r="G400" s="20"/>
      <c r="H400" s="20"/>
      <c r="I400" s="20"/>
      <c r="K400" s="20"/>
    </row>
    <row r="401" spans="1:11" outlineLevel="1" x14ac:dyDescent="0.25">
      <c r="A401" s="32"/>
      <c r="B401" s="33"/>
      <c r="C401" s="46"/>
      <c r="E401" s="20"/>
      <c r="F401" s="20"/>
      <c r="G401" s="20"/>
      <c r="H401" s="20"/>
      <c r="I401" s="20"/>
      <c r="K401" s="20"/>
    </row>
    <row r="402" spans="1:11" outlineLevel="1" x14ac:dyDescent="0.25">
      <c r="A402" s="32"/>
      <c r="B402" s="33"/>
      <c r="C402" s="46"/>
      <c r="E402" s="20"/>
      <c r="F402" s="20"/>
      <c r="G402" s="20"/>
      <c r="H402" s="20"/>
      <c r="I402" s="20"/>
      <c r="K402" s="20"/>
    </row>
    <row r="403" spans="1:11" outlineLevel="1" x14ac:dyDescent="0.25">
      <c r="A403" s="32"/>
      <c r="B403" s="33"/>
      <c r="C403" s="46"/>
      <c r="E403" s="20"/>
      <c r="F403" s="20"/>
      <c r="G403" s="20"/>
      <c r="H403" s="20"/>
      <c r="I403" s="20"/>
      <c r="K403" s="20"/>
    </row>
    <row r="404" spans="1:11" outlineLevel="1" x14ac:dyDescent="0.25">
      <c r="A404" s="32"/>
      <c r="B404" s="33"/>
      <c r="C404" s="46"/>
      <c r="E404" s="20"/>
      <c r="F404" s="20"/>
      <c r="G404" s="20"/>
      <c r="H404" s="20"/>
      <c r="I404" s="20"/>
      <c r="K404" s="20"/>
    </row>
    <row r="405" spans="1:11" outlineLevel="1" x14ac:dyDescent="0.25">
      <c r="A405" s="32"/>
      <c r="B405" s="33"/>
      <c r="C405" s="46"/>
      <c r="E405" s="20"/>
      <c r="F405" s="20"/>
      <c r="G405" s="20"/>
      <c r="H405" s="20"/>
      <c r="I405" s="20"/>
      <c r="K405" s="20"/>
    </row>
    <row r="406" spans="1:11" outlineLevel="1" x14ac:dyDescent="0.25">
      <c r="A406" s="32"/>
      <c r="B406" s="33"/>
      <c r="C406" s="46"/>
      <c r="E406" s="20">
        <f>C406</f>
        <v>0</v>
      </c>
      <c r="F406" s="20"/>
      <c r="G406" s="20"/>
      <c r="H406" s="20"/>
      <c r="I406" s="20"/>
      <c r="K406" s="20"/>
    </row>
    <row r="407" spans="1:11" outlineLevel="1" x14ac:dyDescent="0.25">
      <c r="A407" s="32"/>
      <c r="B407" s="33"/>
      <c r="C407" s="46"/>
      <c r="E407" s="20">
        <f>C407</f>
        <v>0</v>
      </c>
      <c r="F407" s="20"/>
      <c r="G407" s="20"/>
      <c r="H407" s="20"/>
      <c r="I407" s="20"/>
      <c r="K407" s="20"/>
    </row>
    <row r="408" spans="1:11" outlineLevel="1" x14ac:dyDescent="0.25">
      <c r="A408" s="32"/>
      <c r="B408" s="33"/>
      <c r="C408" s="46"/>
      <c r="E408" s="20">
        <f>C408</f>
        <v>0</v>
      </c>
      <c r="F408" s="20"/>
      <c r="G408" s="20"/>
      <c r="H408" s="20"/>
      <c r="I408" s="20"/>
      <c r="K408" s="20"/>
    </row>
    <row r="409" spans="1:11" outlineLevel="1" x14ac:dyDescent="0.25">
      <c r="A409" s="32"/>
      <c r="B409" s="33"/>
      <c r="C409" s="46"/>
      <c r="E409" s="20"/>
      <c r="F409" s="20">
        <f>C409</f>
        <v>0</v>
      </c>
      <c r="G409" s="20"/>
      <c r="H409" s="20"/>
      <c r="I409" s="20"/>
      <c r="K409" s="20"/>
    </row>
    <row r="410" spans="1:11" outlineLevel="1" x14ac:dyDescent="0.25">
      <c r="A410" s="32"/>
      <c r="B410" s="33"/>
      <c r="C410" s="46"/>
      <c r="E410" s="20"/>
      <c r="F410" s="20"/>
      <c r="G410" s="20">
        <f t="shared" ref="G410:G418" si="0">C410</f>
        <v>0</v>
      </c>
      <c r="H410" s="20"/>
      <c r="I410" s="20"/>
      <c r="K410" s="20"/>
    </row>
    <row r="411" spans="1:11" outlineLevel="1" x14ac:dyDescent="0.25">
      <c r="A411" s="32"/>
      <c r="B411" s="33"/>
      <c r="C411" s="46"/>
      <c r="E411" s="20"/>
      <c r="F411" s="20"/>
      <c r="G411" s="20">
        <f t="shared" si="0"/>
        <v>0</v>
      </c>
      <c r="H411" s="20"/>
      <c r="I411" s="20"/>
      <c r="K411" s="20"/>
    </row>
    <row r="412" spans="1:11" outlineLevel="1" x14ac:dyDescent="0.25">
      <c r="A412" s="32"/>
      <c r="B412" s="33"/>
      <c r="C412" s="46"/>
      <c r="E412" s="20"/>
      <c r="F412" s="20"/>
      <c r="G412" s="20">
        <f t="shared" si="0"/>
        <v>0</v>
      </c>
      <c r="H412" s="20"/>
      <c r="I412" s="20"/>
      <c r="K412" s="20"/>
    </row>
    <row r="413" spans="1:11" outlineLevel="1" x14ac:dyDescent="0.25">
      <c r="A413" s="32"/>
      <c r="B413" s="33"/>
      <c r="C413" s="46"/>
      <c r="E413" s="20"/>
      <c r="F413" s="20"/>
      <c r="G413" s="20">
        <f t="shared" si="0"/>
        <v>0</v>
      </c>
      <c r="H413" s="20"/>
      <c r="I413" s="20"/>
      <c r="K413" s="20"/>
    </row>
    <row r="414" spans="1:11" outlineLevel="1" x14ac:dyDescent="0.25">
      <c r="A414" s="32"/>
      <c r="B414" s="33"/>
      <c r="C414" s="46"/>
      <c r="E414" s="20"/>
      <c r="F414" s="20"/>
      <c r="G414" s="20">
        <f t="shared" si="0"/>
        <v>0</v>
      </c>
      <c r="H414" s="20"/>
      <c r="I414" s="20"/>
      <c r="K414" s="20"/>
    </row>
    <row r="415" spans="1:11" outlineLevel="1" x14ac:dyDescent="0.25">
      <c r="A415" s="32"/>
      <c r="B415" s="33"/>
      <c r="C415" s="46"/>
      <c r="E415" s="20"/>
      <c r="F415" s="20"/>
      <c r="G415" s="20">
        <f t="shared" si="0"/>
        <v>0</v>
      </c>
      <c r="H415" s="20"/>
      <c r="I415" s="20"/>
      <c r="K415" s="20"/>
    </row>
    <row r="416" spans="1:11" outlineLevel="1" x14ac:dyDescent="0.25">
      <c r="A416" s="32"/>
      <c r="B416" s="33"/>
      <c r="C416" s="46"/>
      <c r="E416" s="20"/>
      <c r="F416" s="20"/>
      <c r="G416" s="20">
        <f t="shared" si="0"/>
        <v>0</v>
      </c>
      <c r="H416" s="20"/>
      <c r="I416" s="20"/>
      <c r="K416" s="20"/>
    </row>
    <row r="417" spans="1:11" outlineLevel="1" x14ac:dyDescent="0.25">
      <c r="A417" s="32"/>
      <c r="B417" s="33"/>
      <c r="C417" s="46"/>
      <c r="E417" s="20"/>
      <c r="F417" s="20"/>
      <c r="G417" s="20">
        <f t="shared" si="0"/>
        <v>0</v>
      </c>
      <c r="H417" s="20"/>
      <c r="I417" s="20"/>
      <c r="K417" s="20"/>
    </row>
    <row r="418" spans="1:11" outlineLevel="1" x14ac:dyDescent="0.25">
      <c r="A418" s="32"/>
      <c r="B418" s="33"/>
      <c r="C418" s="46"/>
      <c r="E418" s="20"/>
      <c r="F418" s="20"/>
      <c r="G418" s="20">
        <f t="shared" si="0"/>
        <v>0</v>
      </c>
      <c r="H418" s="20"/>
      <c r="I418" s="20"/>
      <c r="K418" s="20"/>
    </row>
    <row r="419" spans="1:11" outlineLevel="1" x14ac:dyDescent="0.25">
      <c r="A419" s="32"/>
      <c r="B419" s="33"/>
      <c r="C419" s="46"/>
      <c r="E419" s="20"/>
      <c r="F419" s="20"/>
      <c r="G419" s="20"/>
      <c r="H419" s="20">
        <f t="shared" ref="H419:H434" si="1">C419</f>
        <v>0</v>
      </c>
      <c r="I419" s="20"/>
      <c r="K419" s="20"/>
    </row>
    <row r="420" spans="1:11" outlineLevel="1" x14ac:dyDescent="0.25">
      <c r="A420" s="32"/>
      <c r="B420" s="33"/>
      <c r="C420" s="46"/>
      <c r="E420" s="20"/>
      <c r="F420" s="20"/>
      <c r="G420" s="20"/>
      <c r="H420" s="20">
        <f t="shared" si="1"/>
        <v>0</v>
      </c>
      <c r="I420" s="20"/>
      <c r="K420" s="20"/>
    </row>
    <row r="421" spans="1:11" outlineLevel="1" x14ac:dyDescent="0.25">
      <c r="A421" s="32"/>
      <c r="B421" s="33"/>
      <c r="C421" s="46"/>
      <c r="E421" s="20"/>
      <c r="F421" s="20"/>
      <c r="G421" s="20"/>
      <c r="H421" s="20">
        <f t="shared" si="1"/>
        <v>0</v>
      </c>
      <c r="I421" s="20"/>
      <c r="K421" s="20"/>
    </row>
    <row r="422" spans="1:11" outlineLevel="1" x14ac:dyDescent="0.25">
      <c r="A422" s="32"/>
      <c r="B422" s="33"/>
      <c r="C422" s="46"/>
      <c r="E422" s="20"/>
      <c r="F422" s="20"/>
      <c r="G422" s="20"/>
      <c r="H422" s="20">
        <f t="shared" si="1"/>
        <v>0</v>
      </c>
      <c r="I422" s="20"/>
      <c r="K422" s="20"/>
    </row>
    <row r="423" spans="1:11" outlineLevel="1" x14ac:dyDescent="0.25">
      <c r="A423" s="32"/>
      <c r="B423" s="33"/>
      <c r="C423" s="46"/>
      <c r="E423" s="20"/>
      <c r="F423" s="20"/>
      <c r="G423" s="20"/>
      <c r="H423" s="20">
        <f t="shared" si="1"/>
        <v>0</v>
      </c>
      <c r="I423" s="20"/>
      <c r="K423" s="20"/>
    </row>
    <row r="424" spans="1:11" outlineLevel="1" x14ac:dyDescent="0.25">
      <c r="A424" s="32"/>
      <c r="B424" s="33"/>
      <c r="C424" s="46"/>
      <c r="E424" s="20"/>
      <c r="F424" s="20"/>
      <c r="G424" s="20"/>
      <c r="H424" s="20">
        <f t="shared" si="1"/>
        <v>0</v>
      </c>
      <c r="I424" s="20"/>
      <c r="K424" s="20"/>
    </row>
    <row r="425" spans="1:11" outlineLevel="1" x14ac:dyDescent="0.25">
      <c r="A425" s="32"/>
      <c r="B425" s="33"/>
      <c r="C425" s="46"/>
      <c r="E425" s="20"/>
      <c r="F425" s="20"/>
      <c r="G425" s="20"/>
      <c r="H425" s="20">
        <f t="shared" si="1"/>
        <v>0</v>
      </c>
      <c r="I425" s="20"/>
      <c r="K425" s="20"/>
    </row>
    <row r="426" spans="1:11" outlineLevel="1" x14ac:dyDescent="0.25">
      <c r="A426" s="32"/>
      <c r="B426" s="33"/>
      <c r="C426" s="46"/>
      <c r="E426" s="20"/>
      <c r="F426" s="20"/>
      <c r="G426" s="20"/>
      <c r="H426" s="20">
        <f t="shared" si="1"/>
        <v>0</v>
      </c>
      <c r="I426" s="20"/>
      <c r="K426" s="20"/>
    </row>
    <row r="427" spans="1:11" outlineLevel="1" x14ac:dyDescent="0.25">
      <c r="A427" s="32"/>
      <c r="B427" s="33"/>
      <c r="C427" s="46"/>
      <c r="E427" s="20"/>
      <c r="F427" s="20"/>
      <c r="G427" s="20"/>
      <c r="H427" s="20">
        <f t="shared" si="1"/>
        <v>0</v>
      </c>
      <c r="I427" s="20"/>
      <c r="K427" s="20"/>
    </row>
    <row r="428" spans="1:11" outlineLevel="1" x14ac:dyDescent="0.25">
      <c r="A428" s="32"/>
      <c r="B428" s="33"/>
      <c r="C428" s="46"/>
      <c r="E428" s="20"/>
      <c r="F428" s="20"/>
      <c r="G428" s="20"/>
      <c r="H428" s="20">
        <f t="shared" si="1"/>
        <v>0</v>
      </c>
      <c r="I428" s="20"/>
      <c r="K428" s="20"/>
    </row>
    <row r="429" spans="1:11" outlineLevel="1" x14ac:dyDescent="0.25">
      <c r="A429" s="32"/>
      <c r="B429" s="33"/>
      <c r="C429" s="46"/>
      <c r="E429" s="20"/>
      <c r="F429" s="20"/>
      <c r="G429" s="20"/>
      <c r="H429" s="20">
        <f t="shared" si="1"/>
        <v>0</v>
      </c>
      <c r="I429" s="20"/>
      <c r="K429" s="20"/>
    </row>
    <row r="430" spans="1:11" outlineLevel="1" x14ac:dyDescent="0.25">
      <c r="A430" s="32"/>
      <c r="B430" s="33"/>
      <c r="C430" s="46"/>
      <c r="E430" s="20"/>
      <c r="F430" s="20"/>
      <c r="G430" s="20"/>
      <c r="H430" s="20">
        <f t="shared" si="1"/>
        <v>0</v>
      </c>
      <c r="I430" s="20"/>
      <c r="K430" s="20"/>
    </row>
    <row r="431" spans="1:11" outlineLevel="1" x14ac:dyDescent="0.25">
      <c r="A431" s="32"/>
      <c r="B431" s="33"/>
      <c r="C431" s="46"/>
      <c r="E431" s="20"/>
      <c r="F431" s="20"/>
      <c r="G431" s="20"/>
      <c r="H431" s="20">
        <f t="shared" si="1"/>
        <v>0</v>
      </c>
      <c r="I431" s="20"/>
      <c r="K431" s="20"/>
    </row>
    <row r="432" spans="1:11" outlineLevel="1" x14ac:dyDescent="0.25">
      <c r="A432" s="32"/>
      <c r="B432" s="33"/>
      <c r="C432" s="46"/>
      <c r="E432" s="20"/>
      <c r="F432" s="20"/>
      <c r="G432" s="20"/>
      <c r="H432" s="20">
        <f t="shared" si="1"/>
        <v>0</v>
      </c>
      <c r="I432" s="20"/>
      <c r="K432" s="20"/>
    </row>
    <row r="433" spans="1:11" outlineLevel="1" x14ac:dyDescent="0.25">
      <c r="A433" s="32"/>
      <c r="B433" s="33"/>
      <c r="C433" s="46"/>
      <c r="E433" s="20"/>
      <c r="F433" s="20"/>
      <c r="G433" s="20"/>
      <c r="H433" s="20">
        <f t="shared" si="1"/>
        <v>0</v>
      </c>
      <c r="I433" s="20"/>
      <c r="K433" s="20"/>
    </row>
    <row r="434" spans="1:11" outlineLevel="1" x14ac:dyDescent="0.25">
      <c r="A434" s="32"/>
      <c r="B434" s="33"/>
      <c r="C434" s="46"/>
      <c r="E434" s="20"/>
      <c r="F434" s="20"/>
      <c r="G434" s="20"/>
      <c r="H434" s="20">
        <f t="shared" si="1"/>
        <v>0</v>
      </c>
      <c r="I434" s="20"/>
      <c r="K434" s="20"/>
    </row>
    <row r="435" spans="1:11" outlineLevel="1" x14ac:dyDescent="0.25">
      <c r="A435" s="32"/>
      <c r="B435" s="33"/>
      <c r="C435" s="46"/>
      <c r="E435" s="20"/>
      <c r="F435" s="20"/>
      <c r="G435" s="20"/>
      <c r="H435" s="20"/>
      <c r="I435" s="20">
        <f t="shared" ref="I435:I440" si="2">C435</f>
        <v>0</v>
      </c>
      <c r="K435" s="20"/>
    </row>
    <row r="436" spans="1:11" outlineLevel="1" x14ac:dyDescent="0.25">
      <c r="A436" s="32"/>
      <c r="B436" s="33"/>
      <c r="C436" s="46"/>
      <c r="E436" s="20"/>
      <c r="F436" s="20"/>
      <c r="G436" s="20"/>
      <c r="H436" s="20"/>
      <c r="I436" s="20">
        <f t="shared" si="2"/>
        <v>0</v>
      </c>
      <c r="K436" s="20"/>
    </row>
    <row r="437" spans="1:11" outlineLevel="1" x14ac:dyDescent="0.25">
      <c r="A437" s="32"/>
      <c r="B437" s="33"/>
      <c r="C437" s="46"/>
      <c r="E437" s="20"/>
      <c r="F437" s="20"/>
      <c r="G437" s="20"/>
      <c r="H437" s="20"/>
      <c r="I437" s="20">
        <f t="shared" si="2"/>
        <v>0</v>
      </c>
      <c r="K437" s="20"/>
    </row>
    <row r="438" spans="1:11" outlineLevel="1" x14ac:dyDescent="0.25">
      <c r="A438" s="32"/>
      <c r="B438" s="33"/>
      <c r="C438" s="46"/>
      <c r="E438" s="20"/>
      <c r="F438" s="20"/>
      <c r="G438" s="20"/>
      <c r="H438" s="20"/>
      <c r="I438" s="20">
        <f t="shared" si="2"/>
        <v>0</v>
      </c>
      <c r="K438" s="20"/>
    </row>
    <row r="439" spans="1:11" outlineLevel="1" x14ac:dyDescent="0.25">
      <c r="A439" s="32"/>
      <c r="B439" s="33"/>
      <c r="C439" s="46"/>
      <c r="E439" s="20"/>
      <c r="F439" s="20"/>
      <c r="G439" s="20"/>
      <c r="H439" s="20"/>
      <c r="I439" s="20">
        <f t="shared" si="2"/>
        <v>0</v>
      </c>
      <c r="K439" s="20"/>
    </row>
    <row r="440" spans="1:11" outlineLevel="1" x14ac:dyDescent="0.25">
      <c r="A440" s="32"/>
      <c r="B440" s="33"/>
      <c r="C440" s="46"/>
      <c r="E440" s="20"/>
      <c r="F440" s="20"/>
      <c r="G440" s="20"/>
      <c r="H440" s="20"/>
      <c r="I440" s="20">
        <f t="shared" si="2"/>
        <v>0</v>
      </c>
      <c r="K440" s="20"/>
    </row>
    <row r="441" spans="1:11" outlineLevel="1" x14ac:dyDescent="0.25">
      <c r="A441" s="32"/>
      <c r="B441" s="33"/>
      <c r="C441" s="46"/>
      <c r="E441" s="20"/>
      <c r="F441" s="20"/>
      <c r="G441" s="20"/>
      <c r="H441" s="20"/>
      <c r="I441" s="20"/>
      <c r="K441" s="20"/>
    </row>
    <row r="442" spans="1:11" outlineLevel="1" x14ac:dyDescent="0.25">
      <c r="A442" s="32"/>
      <c r="B442" s="33"/>
      <c r="C442" s="46"/>
      <c r="E442" s="20"/>
      <c r="F442" s="20"/>
      <c r="G442" s="20"/>
      <c r="H442" s="20"/>
      <c r="I442" s="20"/>
      <c r="K442" s="20"/>
    </row>
    <row r="443" spans="1:11" outlineLevel="1" x14ac:dyDescent="0.25">
      <c r="A443" s="32"/>
      <c r="B443" s="33"/>
      <c r="C443" s="46"/>
      <c r="E443" s="20"/>
      <c r="F443" s="20"/>
      <c r="G443" s="20"/>
      <c r="H443" s="20"/>
      <c r="I443" s="20"/>
      <c r="K443" s="20"/>
    </row>
    <row r="444" spans="1:11" outlineLevel="1" x14ac:dyDescent="0.25">
      <c r="A444" s="32"/>
      <c r="B444" s="33"/>
      <c r="C444" s="46"/>
      <c r="E444" s="20"/>
      <c r="F444" s="20"/>
      <c r="G444" s="20"/>
      <c r="H444" s="20"/>
      <c r="I444" s="20"/>
      <c r="K444" s="20"/>
    </row>
    <row r="445" spans="1:11" outlineLevel="1" x14ac:dyDescent="0.25">
      <c r="A445" s="32"/>
      <c r="B445" s="33"/>
      <c r="C445" s="46"/>
      <c r="E445" s="20"/>
      <c r="F445" s="20"/>
      <c r="G445" s="20"/>
      <c r="H445" s="20"/>
      <c r="I445" s="20"/>
      <c r="K445" s="20"/>
    </row>
    <row r="446" spans="1:11" outlineLevel="1" x14ac:dyDescent="0.25">
      <c r="A446" s="32"/>
      <c r="B446" s="33"/>
      <c r="C446" s="46"/>
      <c r="E446" s="20"/>
      <c r="F446" s="20"/>
      <c r="G446" s="20"/>
      <c r="H446" s="20"/>
      <c r="I446" s="20"/>
      <c r="K446" s="20"/>
    </row>
    <row r="447" spans="1:11" outlineLevel="1" x14ac:dyDescent="0.25">
      <c r="A447" s="32"/>
      <c r="B447" s="33"/>
      <c r="C447" s="46"/>
      <c r="E447" s="20"/>
      <c r="F447" s="20"/>
      <c r="G447" s="20"/>
      <c r="H447" s="20"/>
      <c r="I447" s="20"/>
      <c r="K447" s="20"/>
    </row>
    <row r="448" spans="1:11" outlineLevel="1" x14ac:dyDescent="0.25">
      <c r="A448" s="32"/>
      <c r="B448" s="33"/>
      <c r="C448" s="46"/>
      <c r="E448" s="20"/>
      <c r="F448" s="20"/>
      <c r="G448" s="20"/>
      <c r="H448" s="20"/>
      <c r="I448" s="20"/>
      <c r="K448" s="20"/>
    </row>
    <row r="449" spans="1:11" outlineLevel="1" x14ac:dyDescent="0.25">
      <c r="A449" s="32"/>
      <c r="B449" s="33"/>
      <c r="C449" s="46"/>
      <c r="E449" s="20"/>
      <c r="F449" s="20"/>
      <c r="G449" s="20"/>
      <c r="H449" s="20"/>
      <c r="I449" s="20"/>
      <c r="K449" s="20"/>
    </row>
    <row r="450" spans="1:11" outlineLevel="1" x14ac:dyDescent="0.25">
      <c r="A450" s="32"/>
      <c r="B450" s="33"/>
      <c r="C450" s="46"/>
      <c r="E450" s="20"/>
      <c r="F450" s="20"/>
      <c r="G450" s="20"/>
      <c r="H450" s="20"/>
      <c r="I450" s="20"/>
      <c r="K450" s="20"/>
    </row>
    <row r="451" spans="1:11" outlineLevel="1" x14ac:dyDescent="0.25">
      <c r="A451" s="32"/>
      <c r="B451" s="33"/>
      <c r="C451" s="46"/>
      <c r="E451" s="20"/>
      <c r="F451" s="20"/>
      <c r="G451" s="20"/>
      <c r="H451" s="20"/>
      <c r="I451" s="20"/>
      <c r="K451" s="20"/>
    </row>
    <row r="452" spans="1:11" outlineLevel="1" x14ac:dyDescent="0.25">
      <c r="A452" s="32"/>
      <c r="B452" s="33"/>
      <c r="C452" s="46"/>
      <c r="E452" s="20"/>
      <c r="F452" s="20"/>
      <c r="G452" s="20"/>
      <c r="H452" s="20"/>
      <c r="I452" s="20"/>
      <c r="K452" s="20"/>
    </row>
    <row r="453" spans="1:11" outlineLevel="1" x14ac:dyDescent="0.25">
      <c r="A453" s="32"/>
      <c r="B453" s="33"/>
      <c r="C453" s="46"/>
      <c r="E453" s="20"/>
      <c r="F453" s="20"/>
      <c r="G453" s="20"/>
      <c r="H453" s="20"/>
      <c r="I453" s="20"/>
      <c r="K453" s="20"/>
    </row>
    <row r="454" spans="1:11" outlineLevel="1" x14ac:dyDescent="0.25">
      <c r="A454" s="32"/>
      <c r="B454" s="33"/>
      <c r="C454" s="46"/>
      <c r="E454" s="20"/>
      <c r="F454" s="20"/>
      <c r="G454" s="20"/>
      <c r="H454" s="20"/>
      <c r="I454" s="20"/>
      <c r="K454" s="20"/>
    </row>
    <row r="455" spans="1:11" outlineLevel="1" x14ac:dyDescent="0.25">
      <c r="A455" s="32"/>
      <c r="B455" s="33"/>
      <c r="C455" s="46"/>
      <c r="E455" s="20"/>
      <c r="F455" s="20"/>
      <c r="G455" s="20"/>
      <c r="H455" s="20"/>
      <c r="I455" s="20"/>
      <c r="K455" s="20"/>
    </row>
    <row r="456" spans="1:11" outlineLevel="1" x14ac:dyDescent="0.25">
      <c r="A456" s="32"/>
      <c r="B456" s="33"/>
      <c r="C456" s="46"/>
      <c r="E456" s="20"/>
      <c r="F456" s="20"/>
      <c r="G456" s="20"/>
      <c r="H456" s="20"/>
      <c r="I456" s="20"/>
      <c r="K456" s="20"/>
    </row>
    <row r="457" spans="1:11" outlineLevel="1" x14ac:dyDescent="0.25">
      <c r="A457" s="32"/>
      <c r="B457" s="33"/>
      <c r="C457" s="46"/>
      <c r="E457" s="20"/>
      <c r="F457" s="20"/>
      <c r="G457" s="20"/>
      <c r="H457" s="20"/>
      <c r="I457" s="20"/>
      <c r="K457" s="20"/>
    </row>
    <row r="458" spans="1:11" outlineLevel="1" x14ac:dyDescent="0.25">
      <c r="A458" s="32"/>
      <c r="B458" s="33"/>
      <c r="C458" s="46"/>
      <c r="E458" s="20"/>
      <c r="F458" s="20"/>
      <c r="G458" s="20"/>
      <c r="H458" s="20"/>
      <c r="I458" s="20"/>
      <c r="K458" s="20"/>
    </row>
    <row r="459" spans="1:11" outlineLevel="1" x14ac:dyDescent="0.25">
      <c r="A459" s="32"/>
      <c r="B459" s="33"/>
      <c r="C459" s="46"/>
      <c r="E459" s="20"/>
      <c r="F459" s="20"/>
      <c r="G459" s="20"/>
      <c r="H459" s="20"/>
      <c r="I459" s="20"/>
      <c r="K459" s="20"/>
    </row>
    <row r="460" spans="1:11" outlineLevel="1" x14ac:dyDescent="0.25">
      <c r="A460" s="32"/>
      <c r="B460" s="33"/>
      <c r="C460" s="46"/>
      <c r="E460" s="20"/>
      <c r="F460" s="20"/>
      <c r="G460" s="20"/>
      <c r="H460" s="20"/>
      <c r="I460" s="20"/>
      <c r="K460" s="20"/>
    </row>
    <row r="461" spans="1:11" outlineLevel="1" x14ac:dyDescent="0.25">
      <c r="A461" s="32"/>
      <c r="B461" s="33"/>
      <c r="C461" s="46"/>
      <c r="E461" s="20"/>
      <c r="F461" s="20"/>
      <c r="G461" s="20"/>
      <c r="H461" s="20"/>
      <c r="I461" s="20"/>
      <c r="K461" s="20"/>
    </row>
    <row r="462" spans="1:11" outlineLevel="1" x14ac:dyDescent="0.25">
      <c r="A462" s="32"/>
      <c r="B462" s="33"/>
      <c r="C462" s="46"/>
      <c r="E462" s="20"/>
      <c r="F462" s="20"/>
      <c r="G462" s="20"/>
      <c r="H462" s="20"/>
      <c r="I462" s="20"/>
      <c r="K462" s="20"/>
    </row>
    <row r="463" spans="1:11" outlineLevel="1" x14ac:dyDescent="0.25">
      <c r="A463" s="32"/>
      <c r="B463" s="33"/>
      <c r="C463" s="46"/>
      <c r="E463" s="20"/>
      <c r="F463" s="20"/>
      <c r="G463" s="20"/>
      <c r="H463" s="20"/>
      <c r="I463" s="20"/>
      <c r="K463" s="20"/>
    </row>
    <row r="464" spans="1:11" outlineLevel="1" x14ac:dyDescent="0.25">
      <c r="A464" s="32"/>
      <c r="B464" s="33"/>
      <c r="C464" s="46"/>
      <c r="E464" s="20"/>
      <c r="F464" s="20"/>
      <c r="G464" s="20"/>
      <c r="H464" s="20"/>
      <c r="I464" s="20"/>
      <c r="K464" s="20"/>
    </row>
    <row r="465" spans="1:11" outlineLevel="1" x14ac:dyDescent="0.25">
      <c r="A465" s="32"/>
      <c r="B465" s="33"/>
      <c r="C465" s="46"/>
      <c r="E465" s="20"/>
      <c r="F465" s="20"/>
      <c r="G465" s="20"/>
      <c r="H465" s="20"/>
      <c r="I465" s="20"/>
      <c r="K465" s="20"/>
    </row>
    <row r="466" spans="1:11" outlineLevel="1" x14ac:dyDescent="0.25">
      <c r="A466" s="32"/>
      <c r="B466" s="33"/>
      <c r="C466" s="46"/>
      <c r="E466" s="20"/>
      <c r="F466" s="20"/>
      <c r="G466" s="20"/>
      <c r="H466" s="20"/>
      <c r="I466" s="20"/>
      <c r="K466" s="20"/>
    </row>
    <row r="467" spans="1:11" outlineLevel="1" x14ac:dyDescent="0.25">
      <c r="A467" s="32"/>
      <c r="B467" s="33"/>
      <c r="C467" s="46"/>
      <c r="E467" s="20"/>
      <c r="F467" s="20"/>
      <c r="G467" s="20"/>
      <c r="H467" s="20"/>
      <c r="I467" s="20"/>
      <c r="K467" s="20"/>
    </row>
    <row r="468" spans="1:11" outlineLevel="1" x14ac:dyDescent="0.25">
      <c r="A468" s="32"/>
      <c r="B468" s="33"/>
      <c r="C468" s="46"/>
      <c r="E468" s="20"/>
      <c r="F468" s="20"/>
      <c r="G468" s="20"/>
      <c r="H468" s="20"/>
      <c r="I468" s="20"/>
      <c r="K468" s="20"/>
    </row>
    <row r="469" spans="1:11" outlineLevel="1" x14ac:dyDescent="0.25">
      <c r="A469" s="32"/>
      <c r="B469" s="33"/>
      <c r="C469" s="46"/>
      <c r="E469" s="20"/>
      <c r="F469" s="20"/>
      <c r="G469" s="20"/>
      <c r="H469" s="20"/>
      <c r="I469" s="20"/>
      <c r="K469" s="20"/>
    </row>
    <row r="470" spans="1:11" outlineLevel="1" x14ac:dyDescent="0.25">
      <c r="A470" s="32"/>
      <c r="B470" s="33"/>
      <c r="C470" s="46"/>
      <c r="E470" s="20"/>
      <c r="F470" s="20"/>
      <c r="G470" s="20"/>
      <c r="H470" s="20"/>
      <c r="I470" s="20"/>
      <c r="K470" s="20"/>
    </row>
    <row r="471" spans="1:11" outlineLevel="1" x14ac:dyDescent="0.25">
      <c r="A471" s="32"/>
      <c r="B471" s="33"/>
      <c r="C471" s="46"/>
      <c r="E471" s="20"/>
      <c r="F471" s="20"/>
      <c r="G471" s="20"/>
      <c r="H471" s="20"/>
      <c r="I471" s="20"/>
      <c r="K471" s="20"/>
    </row>
    <row r="472" spans="1:11" outlineLevel="1" x14ac:dyDescent="0.25">
      <c r="A472" s="32"/>
      <c r="B472" s="33"/>
      <c r="C472" s="46"/>
      <c r="E472" s="20"/>
      <c r="F472" s="20"/>
      <c r="G472" s="20"/>
      <c r="H472" s="20"/>
      <c r="I472" s="20"/>
      <c r="K472" s="20"/>
    </row>
    <row r="473" spans="1:11" outlineLevel="1" x14ac:dyDescent="0.25">
      <c r="A473" s="32"/>
      <c r="B473" s="33"/>
      <c r="C473" s="46"/>
      <c r="E473" s="20"/>
      <c r="F473" s="20"/>
      <c r="G473" s="20"/>
      <c r="H473" s="20"/>
      <c r="I473" s="20"/>
      <c r="K473" s="20"/>
    </row>
    <row r="474" spans="1:11" outlineLevel="1" x14ac:dyDescent="0.25">
      <c r="A474" s="32"/>
      <c r="B474" s="33"/>
      <c r="C474" s="46"/>
      <c r="E474" s="20"/>
      <c r="F474" s="20"/>
      <c r="G474" s="20"/>
      <c r="H474" s="20"/>
      <c r="I474" s="20"/>
      <c r="K474" s="20"/>
    </row>
    <row r="475" spans="1:11" outlineLevel="1" x14ac:dyDescent="0.25">
      <c r="A475" s="32"/>
      <c r="B475" s="33"/>
      <c r="C475" s="46"/>
      <c r="E475" s="20"/>
      <c r="F475" s="20"/>
      <c r="G475" s="20"/>
      <c r="H475" s="20"/>
      <c r="I475" s="20"/>
      <c r="K475" s="20"/>
    </row>
    <row r="476" spans="1:11" outlineLevel="1" x14ac:dyDescent="0.25">
      <c r="A476" s="32"/>
      <c r="B476" s="33"/>
      <c r="C476" s="46"/>
      <c r="E476" s="20"/>
      <c r="F476" s="20"/>
      <c r="G476" s="20"/>
      <c r="H476" s="20"/>
      <c r="I476" s="20"/>
      <c r="K476" s="20"/>
    </row>
    <row r="477" spans="1:11" outlineLevel="1" x14ac:dyDescent="0.25">
      <c r="A477" s="32"/>
      <c r="B477" s="33"/>
      <c r="C477" s="46"/>
      <c r="E477" s="20"/>
      <c r="F477" s="20"/>
      <c r="G477" s="20"/>
      <c r="H477" s="20"/>
      <c r="I477" s="20"/>
      <c r="K477" s="20"/>
    </row>
    <row r="478" spans="1:11" outlineLevel="1" x14ac:dyDescent="0.25">
      <c r="A478" s="32"/>
      <c r="B478" s="33"/>
      <c r="C478" s="46"/>
      <c r="E478" s="20"/>
      <c r="F478" s="20"/>
      <c r="G478" s="20"/>
      <c r="H478" s="20"/>
      <c r="I478" s="20"/>
      <c r="K478" s="20"/>
    </row>
    <row r="479" spans="1:11" outlineLevel="1" x14ac:dyDescent="0.25">
      <c r="A479" s="32"/>
      <c r="B479" s="33"/>
      <c r="C479" s="46"/>
      <c r="E479" s="20"/>
      <c r="F479" s="20"/>
      <c r="G479" s="20"/>
      <c r="H479" s="20"/>
      <c r="I479" s="20"/>
      <c r="K479" s="20"/>
    </row>
    <row r="480" spans="1:11" outlineLevel="1" x14ac:dyDescent="0.25">
      <c r="A480" s="32"/>
      <c r="B480" s="33"/>
      <c r="C480" s="46"/>
      <c r="E480" s="20"/>
      <c r="F480" s="20"/>
      <c r="G480" s="20"/>
      <c r="H480" s="20"/>
      <c r="I480" s="20"/>
      <c r="K480" s="20"/>
    </row>
    <row r="481" spans="1:11" outlineLevel="1" x14ac:dyDescent="0.25">
      <c r="A481" s="32"/>
      <c r="B481" s="33"/>
      <c r="C481" s="46"/>
      <c r="E481" s="20"/>
      <c r="F481" s="20"/>
      <c r="G481" s="20"/>
      <c r="H481" s="20"/>
      <c r="I481" s="20"/>
      <c r="K481" s="20"/>
    </row>
    <row r="482" spans="1:11" outlineLevel="1" x14ac:dyDescent="0.25">
      <c r="A482" s="32"/>
      <c r="B482" s="33"/>
      <c r="C482" s="46"/>
      <c r="E482" s="20"/>
      <c r="F482" s="20"/>
      <c r="G482" s="20"/>
      <c r="H482" s="20"/>
      <c r="I482" s="20"/>
      <c r="K482" s="20"/>
    </row>
    <row r="483" spans="1:11" outlineLevel="1" x14ac:dyDescent="0.25">
      <c r="A483" s="32"/>
      <c r="B483" s="33"/>
      <c r="C483" s="46"/>
      <c r="E483" s="20"/>
      <c r="F483" s="20"/>
      <c r="G483" s="20"/>
      <c r="H483" s="20"/>
      <c r="I483" s="20"/>
      <c r="K483" s="20"/>
    </row>
    <row r="484" spans="1:11" outlineLevel="1" x14ac:dyDescent="0.25">
      <c r="A484" s="32"/>
      <c r="B484" s="33"/>
      <c r="C484" s="46"/>
      <c r="E484" s="20"/>
      <c r="F484" s="20"/>
      <c r="G484" s="20"/>
      <c r="H484" s="20"/>
      <c r="I484" s="20"/>
      <c r="K484" s="20"/>
    </row>
    <row r="485" spans="1:11" outlineLevel="1" x14ac:dyDescent="0.25">
      <c r="A485" s="32"/>
      <c r="B485" s="33"/>
      <c r="C485" s="46"/>
      <c r="E485" s="20"/>
      <c r="F485" s="20"/>
      <c r="G485" s="20"/>
      <c r="H485" s="20"/>
      <c r="I485" s="20"/>
      <c r="K485" s="20"/>
    </row>
    <row r="486" spans="1:11" outlineLevel="1" x14ac:dyDescent="0.25">
      <c r="A486" s="32"/>
      <c r="B486" s="33"/>
      <c r="C486" s="46"/>
      <c r="E486" s="20"/>
      <c r="F486" s="20"/>
      <c r="G486" s="20"/>
      <c r="H486" s="20"/>
      <c r="I486" s="20"/>
      <c r="K486" s="20"/>
    </row>
    <row r="487" spans="1:11" outlineLevel="1" x14ac:dyDescent="0.25">
      <c r="A487" s="32"/>
      <c r="B487" s="33"/>
      <c r="C487" s="46"/>
      <c r="E487" s="20"/>
      <c r="F487" s="20"/>
      <c r="G487" s="20"/>
      <c r="H487" s="20"/>
      <c r="I487" s="20"/>
      <c r="K487" s="20"/>
    </row>
    <row r="488" spans="1:11" outlineLevel="1" x14ac:dyDescent="0.25">
      <c r="A488" s="32"/>
      <c r="B488" s="33"/>
      <c r="C488" s="46"/>
      <c r="E488" s="20"/>
      <c r="F488" s="20"/>
      <c r="G488" s="20"/>
      <c r="H488" s="20"/>
      <c r="I488" s="20"/>
      <c r="K488" s="20"/>
    </row>
    <row r="489" spans="1:11" outlineLevel="1" x14ac:dyDescent="0.25">
      <c r="A489" s="32"/>
      <c r="B489" s="33"/>
      <c r="C489" s="46"/>
      <c r="E489" s="20"/>
      <c r="F489" s="20"/>
      <c r="G489" s="20"/>
      <c r="H489" s="20"/>
      <c r="I489" s="20"/>
      <c r="K489" s="20"/>
    </row>
    <row r="490" spans="1:11" outlineLevel="1" x14ac:dyDescent="0.25">
      <c r="A490" s="32"/>
      <c r="B490" s="33"/>
      <c r="C490" s="46"/>
      <c r="E490" s="20"/>
      <c r="F490" s="20"/>
      <c r="G490" s="20"/>
      <c r="H490" s="20"/>
      <c r="I490" s="20"/>
      <c r="K490" s="20"/>
    </row>
    <row r="491" spans="1:11" outlineLevel="1" x14ac:dyDescent="0.25">
      <c r="A491" s="32"/>
      <c r="B491" s="33"/>
      <c r="C491" s="46"/>
      <c r="E491" s="20"/>
      <c r="F491" s="20"/>
      <c r="G491" s="20"/>
      <c r="H491" s="20"/>
      <c r="I491" s="20"/>
      <c r="K491" s="20"/>
    </row>
    <row r="492" spans="1:11" outlineLevel="1" x14ac:dyDescent="0.25">
      <c r="A492" s="32"/>
      <c r="B492" s="33"/>
      <c r="C492" s="46"/>
      <c r="E492" s="20"/>
      <c r="F492" s="20"/>
      <c r="G492" s="20"/>
      <c r="H492" s="20"/>
      <c r="I492" s="20"/>
      <c r="K492" s="20"/>
    </row>
    <row r="493" spans="1:11" outlineLevel="1" x14ac:dyDescent="0.25">
      <c r="A493" s="32"/>
      <c r="B493" s="33"/>
      <c r="C493" s="46"/>
      <c r="E493" s="20"/>
      <c r="F493" s="20"/>
      <c r="G493" s="20"/>
      <c r="H493" s="20"/>
      <c r="I493" s="20"/>
      <c r="K493" s="20"/>
    </row>
    <row r="494" spans="1:11" outlineLevel="1" x14ac:dyDescent="0.25">
      <c r="A494" s="32"/>
      <c r="B494" s="33"/>
      <c r="C494" s="46"/>
      <c r="E494" s="20"/>
      <c r="F494" s="20"/>
      <c r="G494" s="20"/>
      <c r="H494" s="20"/>
      <c r="I494" s="20"/>
      <c r="K494" s="20"/>
    </row>
    <row r="495" spans="1:11" outlineLevel="1" x14ac:dyDescent="0.25">
      <c r="A495" s="32"/>
      <c r="B495" s="33"/>
      <c r="C495" s="46"/>
      <c r="E495" s="20"/>
      <c r="F495" s="20"/>
      <c r="G495" s="20"/>
      <c r="H495" s="20"/>
      <c r="I495" s="20"/>
      <c r="K495" s="20"/>
    </row>
    <row r="496" spans="1:11" outlineLevel="1" x14ac:dyDescent="0.25">
      <c r="A496" s="32"/>
      <c r="B496" s="33"/>
      <c r="C496" s="46"/>
      <c r="E496" s="20"/>
      <c r="F496" s="20"/>
      <c r="G496" s="20"/>
      <c r="H496" s="20"/>
      <c r="I496" s="20"/>
      <c r="K496" s="20"/>
    </row>
    <row r="497" spans="1:11" outlineLevel="1" x14ac:dyDescent="0.25">
      <c r="A497" s="32"/>
      <c r="B497" s="33"/>
      <c r="C497" s="46"/>
      <c r="E497" s="20"/>
      <c r="F497" s="20"/>
      <c r="G497" s="20"/>
      <c r="H497" s="20"/>
      <c r="I497" s="20"/>
      <c r="K497" s="20"/>
    </row>
    <row r="498" spans="1:11" outlineLevel="1" x14ac:dyDescent="0.25">
      <c r="A498" s="32"/>
      <c r="B498" s="33"/>
      <c r="C498" s="46"/>
      <c r="E498" s="20"/>
      <c r="F498" s="20"/>
      <c r="G498" s="20"/>
      <c r="H498" s="20"/>
      <c r="I498" s="20"/>
      <c r="K498" s="20"/>
    </row>
    <row r="499" spans="1:11" outlineLevel="1" x14ac:dyDescent="0.25">
      <c r="A499" s="32"/>
      <c r="B499" s="33"/>
      <c r="C499" s="46"/>
      <c r="E499" s="20"/>
      <c r="F499" s="20"/>
      <c r="G499" s="20"/>
      <c r="H499" s="20"/>
      <c r="I499" s="20"/>
      <c r="K499" s="20"/>
    </row>
    <row r="500" spans="1:11" outlineLevel="1" x14ac:dyDescent="0.25">
      <c r="A500" s="32"/>
      <c r="B500" s="33"/>
      <c r="C500" s="46"/>
      <c r="E500" s="20"/>
      <c r="F500" s="20"/>
      <c r="G500" s="20"/>
      <c r="H500" s="20"/>
      <c r="I500" s="20"/>
      <c r="K500" s="20"/>
    </row>
    <row r="501" spans="1:11" outlineLevel="1" x14ac:dyDescent="0.25">
      <c r="A501" s="32"/>
      <c r="B501" s="33"/>
      <c r="C501" s="46"/>
      <c r="E501" s="20"/>
      <c r="F501" s="20"/>
      <c r="G501" s="20"/>
      <c r="H501" s="20"/>
      <c r="I501" s="20"/>
      <c r="K501" s="20"/>
    </row>
    <row r="502" spans="1:11" outlineLevel="1" x14ac:dyDescent="0.25">
      <c r="A502" s="32"/>
      <c r="B502" s="33"/>
      <c r="C502" s="46"/>
      <c r="E502" s="20"/>
      <c r="F502" s="20"/>
      <c r="G502" s="20"/>
      <c r="H502" s="20"/>
      <c r="I502" s="20"/>
      <c r="K502" s="20"/>
    </row>
    <row r="503" spans="1:11" outlineLevel="1" x14ac:dyDescent="0.25">
      <c r="A503" s="32"/>
      <c r="B503" s="33"/>
      <c r="C503" s="46"/>
      <c r="E503" s="20"/>
      <c r="F503" s="20"/>
      <c r="G503" s="20"/>
      <c r="H503" s="20"/>
      <c r="I503" s="20"/>
      <c r="K503" s="20"/>
    </row>
    <row r="504" spans="1:11" outlineLevel="1" x14ac:dyDescent="0.25">
      <c r="A504" s="32"/>
      <c r="B504" s="33"/>
      <c r="C504" s="46"/>
      <c r="E504" s="20"/>
      <c r="F504" s="20"/>
      <c r="G504" s="20"/>
      <c r="H504" s="20"/>
      <c r="I504" s="20"/>
      <c r="K504" s="20"/>
    </row>
    <row r="505" spans="1:11" outlineLevel="1" x14ac:dyDescent="0.25">
      <c r="A505" s="32"/>
      <c r="B505" s="33"/>
      <c r="C505" s="46"/>
      <c r="E505" s="20"/>
      <c r="F505" s="20"/>
      <c r="G505" s="20"/>
      <c r="H505" s="20"/>
      <c r="I505" s="20"/>
      <c r="K505" s="20"/>
    </row>
    <row r="506" spans="1:11" outlineLevel="1" x14ac:dyDescent="0.25">
      <c r="A506" s="32"/>
      <c r="B506" s="33"/>
      <c r="C506" s="46"/>
      <c r="E506" s="20"/>
      <c r="F506" s="20"/>
      <c r="G506" s="20"/>
      <c r="H506" s="20"/>
      <c r="I506" s="20"/>
      <c r="K506" s="20"/>
    </row>
    <row r="507" spans="1:11" outlineLevel="1" x14ac:dyDescent="0.25">
      <c r="A507" s="32"/>
      <c r="B507" s="33"/>
      <c r="C507" s="46"/>
      <c r="E507" s="20"/>
      <c r="F507" s="20"/>
      <c r="G507" s="20"/>
      <c r="H507" s="20"/>
      <c r="I507" s="20"/>
      <c r="K507" s="20"/>
    </row>
    <row r="508" spans="1:11" outlineLevel="1" x14ac:dyDescent="0.25">
      <c r="A508" s="32"/>
      <c r="B508" s="33"/>
      <c r="C508" s="46"/>
      <c r="E508" s="20"/>
      <c r="F508" s="20"/>
      <c r="G508" s="20"/>
      <c r="H508" s="20"/>
      <c r="I508" s="20"/>
      <c r="K508" s="20"/>
    </row>
    <row r="509" spans="1:11" outlineLevel="1" x14ac:dyDescent="0.25">
      <c r="A509" s="32"/>
      <c r="B509" s="33"/>
      <c r="C509" s="46"/>
      <c r="E509" s="20"/>
      <c r="F509" s="20"/>
      <c r="G509" s="20"/>
      <c r="H509" s="20"/>
      <c r="I509" s="20"/>
      <c r="K509" s="20"/>
    </row>
    <row r="510" spans="1:11" outlineLevel="1" x14ac:dyDescent="0.25">
      <c r="A510" s="32"/>
      <c r="B510" s="33"/>
      <c r="C510" s="46"/>
      <c r="E510" s="20"/>
      <c r="F510" s="20"/>
      <c r="G510" s="20"/>
      <c r="H510" s="20"/>
      <c r="I510" s="20"/>
      <c r="K510" s="20"/>
    </row>
    <row r="511" spans="1:11" outlineLevel="1" x14ac:dyDescent="0.25">
      <c r="A511" s="32"/>
      <c r="B511" s="33"/>
      <c r="C511" s="46"/>
      <c r="E511" s="20"/>
      <c r="F511" s="20"/>
      <c r="G511" s="20"/>
      <c r="H511" s="20"/>
      <c r="I511" s="20"/>
      <c r="K511" s="20"/>
    </row>
    <row r="512" spans="1:11" outlineLevel="1" x14ac:dyDescent="0.25">
      <c r="A512" s="32"/>
      <c r="B512" s="33"/>
      <c r="C512" s="46"/>
      <c r="E512" s="20"/>
      <c r="F512" s="20"/>
      <c r="G512" s="20"/>
      <c r="H512" s="20"/>
      <c r="I512" s="20"/>
      <c r="K512" s="20"/>
    </row>
    <row r="513" spans="1:11" outlineLevel="1" x14ac:dyDescent="0.25">
      <c r="A513" s="32"/>
      <c r="B513" s="33"/>
      <c r="C513" s="46"/>
      <c r="E513" s="20"/>
      <c r="F513" s="20"/>
      <c r="G513" s="20"/>
      <c r="H513" s="20"/>
      <c r="I513" s="20"/>
      <c r="K513" s="20"/>
    </row>
    <row r="514" spans="1:11" outlineLevel="1" x14ac:dyDescent="0.25">
      <c r="A514" s="32"/>
      <c r="B514" s="33"/>
      <c r="C514" s="46"/>
      <c r="E514" s="20"/>
      <c r="F514" s="20"/>
      <c r="G514" s="20"/>
      <c r="H514" s="20"/>
      <c r="I514" s="20"/>
      <c r="K514" s="20"/>
    </row>
    <row r="515" spans="1:11" outlineLevel="1" x14ac:dyDescent="0.25">
      <c r="A515" s="32"/>
      <c r="B515" s="33"/>
      <c r="C515" s="46"/>
      <c r="E515" s="20"/>
      <c r="F515" s="20"/>
      <c r="G515" s="20"/>
      <c r="H515" s="20"/>
      <c r="I515" s="20"/>
      <c r="K515" s="20"/>
    </row>
    <row r="516" spans="1:11" outlineLevel="1" x14ac:dyDescent="0.25">
      <c r="A516" s="32"/>
      <c r="B516" s="33"/>
      <c r="C516" s="46"/>
      <c r="E516" s="20"/>
      <c r="F516" s="20"/>
      <c r="G516" s="20"/>
      <c r="H516" s="20"/>
      <c r="I516" s="20"/>
      <c r="K516" s="20"/>
    </row>
    <row r="517" spans="1:11" outlineLevel="1" x14ac:dyDescent="0.25">
      <c r="A517" s="32"/>
      <c r="B517" s="33"/>
      <c r="C517" s="46"/>
      <c r="E517" s="20"/>
      <c r="F517" s="20"/>
      <c r="G517" s="20"/>
      <c r="H517" s="20"/>
      <c r="I517" s="20"/>
      <c r="K517" s="20"/>
    </row>
    <row r="518" spans="1:11" outlineLevel="1" x14ac:dyDescent="0.25">
      <c r="A518" s="32"/>
      <c r="B518" s="33"/>
      <c r="C518" s="46"/>
      <c r="E518" s="20"/>
      <c r="F518" s="20"/>
      <c r="G518" s="20"/>
      <c r="H518" s="20"/>
      <c r="I518" s="20"/>
      <c r="K518" s="20"/>
    </row>
    <row r="519" spans="1:11" outlineLevel="1" x14ac:dyDescent="0.25">
      <c r="A519" s="32"/>
      <c r="B519" s="33"/>
      <c r="C519" s="46"/>
      <c r="E519" s="20"/>
      <c r="F519" s="20"/>
      <c r="G519" s="20"/>
      <c r="H519" s="20"/>
      <c r="I519" s="20"/>
      <c r="K519" s="20"/>
    </row>
    <row r="520" spans="1:11" outlineLevel="1" x14ac:dyDescent="0.25">
      <c r="A520" s="32"/>
      <c r="B520" s="33"/>
      <c r="C520" s="46"/>
      <c r="E520" s="20"/>
      <c r="F520" s="20"/>
      <c r="G520" s="20"/>
      <c r="H520" s="20"/>
      <c r="I520" s="20"/>
      <c r="K520" s="20"/>
    </row>
    <row r="521" spans="1:11" outlineLevel="1" x14ac:dyDescent="0.25">
      <c r="A521" s="32"/>
      <c r="B521" s="33"/>
      <c r="C521" s="46"/>
      <c r="E521" s="20"/>
      <c r="F521" s="20"/>
      <c r="G521" s="20"/>
      <c r="H521" s="20"/>
      <c r="I521" s="20"/>
      <c r="K521" s="20"/>
    </row>
    <row r="522" spans="1:11" outlineLevel="1" x14ac:dyDescent="0.25">
      <c r="A522" s="32"/>
      <c r="B522" s="33"/>
      <c r="C522" s="46"/>
      <c r="E522" s="20"/>
      <c r="F522" s="20"/>
      <c r="G522" s="20"/>
      <c r="H522" s="20"/>
      <c r="I522" s="20"/>
      <c r="K522" s="20"/>
    </row>
    <row r="523" spans="1:11" outlineLevel="1" x14ac:dyDescent="0.25">
      <c r="A523" s="32"/>
      <c r="B523" s="33"/>
      <c r="C523" s="46"/>
      <c r="E523" s="20"/>
      <c r="F523" s="20"/>
      <c r="G523" s="20"/>
      <c r="H523" s="20"/>
      <c r="I523" s="20"/>
      <c r="K523" s="20"/>
    </row>
    <row r="524" spans="1:11" outlineLevel="1" x14ac:dyDescent="0.25">
      <c r="A524" s="32"/>
      <c r="B524" s="33"/>
      <c r="C524" s="46"/>
      <c r="E524" s="20"/>
      <c r="F524" s="20"/>
      <c r="G524" s="20"/>
      <c r="H524" s="20"/>
      <c r="I524" s="20"/>
      <c r="K524" s="20"/>
    </row>
    <row r="525" spans="1:11" outlineLevel="1" x14ac:dyDescent="0.25">
      <c r="A525" s="32"/>
      <c r="B525" s="33"/>
      <c r="C525" s="46"/>
      <c r="E525" s="20"/>
      <c r="F525" s="20"/>
      <c r="G525" s="20"/>
      <c r="H525" s="20"/>
      <c r="I525" s="20"/>
      <c r="K525" s="20"/>
    </row>
    <row r="526" spans="1:11" outlineLevel="1" x14ac:dyDescent="0.25">
      <c r="A526" s="32"/>
      <c r="B526" s="33"/>
      <c r="C526" s="46"/>
      <c r="E526" s="20"/>
      <c r="F526" s="20"/>
      <c r="G526" s="20"/>
      <c r="H526" s="20"/>
      <c r="I526" s="20"/>
      <c r="K526" s="20"/>
    </row>
    <row r="527" spans="1:11" outlineLevel="1" x14ac:dyDescent="0.25">
      <c r="A527" s="32"/>
      <c r="B527" s="33"/>
      <c r="C527" s="46"/>
      <c r="E527" s="20"/>
      <c r="F527" s="20"/>
      <c r="G527" s="20"/>
      <c r="H527" s="20"/>
      <c r="I527" s="20"/>
      <c r="K527" s="20"/>
    </row>
    <row r="528" spans="1:11" outlineLevel="1" x14ac:dyDescent="0.25">
      <c r="A528" s="32"/>
      <c r="B528" s="33"/>
      <c r="C528" s="46"/>
      <c r="E528" s="20"/>
      <c r="F528" s="20"/>
      <c r="G528" s="20"/>
      <c r="H528" s="20"/>
      <c r="I528" s="20"/>
      <c r="K528" s="20"/>
    </row>
    <row r="529" spans="1:11" outlineLevel="1" x14ac:dyDescent="0.25">
      <c r="A529" s="32"/>
      <c r="B529" s="33"/>
      <c r="C529" s="46"/>
      <c r="E529" s="20"/>
      <c r="F529" s="20"/>
      <c r="G529" s="20"/>
      <c r="H529" s="20"/>
      <c r="I529" s="20"/>
      <c r="K529" s="20"/>
    </row>
    <row r="530" spans="1:11" outlineLevel="1" x14ac:dyDescent="0.25">
      <c r="A530" s="32"/>
      <c r="B530" s="33"/>
      <c r="C530" s="46"/>
      <c r="E530" s="20"/>
      <c r="F530" s="20"/>
      <c r="G530" s="20"/>
      <c r="H530" s="20"/>
      <c r="I530" s="20"/>
      <c r="K530" s="20"/>
    </row>
    <row r="531" spans="1:11" outlineLevel="1" x14ac:dyDescent="0.25">
      <c r="A531" s="32"/>
      <c r="B531" s="33"/>
      <c r="C531" s="46"/>
      <c r="E531" s="20"/>
      <c r="F531" s="20"/>
      <c r="G531" s="20"/>
      <c r="H531" s="20"/>
      <c r="I531" s="20"/>
      <c r="K531" s="20"/>
    </row>
    <row r="532" spans="1:11" outlineLevel="1" x14ac:dyDescent="0.25">
      <c r="A532" s="32"/>
      <c r="B532" s="33"/>
      <c r="C532" s="46"/>
      <c r="E532" s="20"/>
      <c r="F532" s="20"/>
      <c r="G532" s="20"/>
      <c r="H532" s="20"/>
      <c r="I532" s="20"/>
      <c r="K532" s="20"/>
    </row>
    <row r="533" spans="1:11" outlineLevel="1" x14ac:dyDescent="0.25">
      <c r="A533" s="32"/>
      <c r="B533" s="33"/>
      <c r="C533" s="46"/>
      <c r="E533" s="20"/>
      <c r="F533" s="20"/>
      <c r="G533" s="20"/>
      <c r="H533" s="20"/>
      <c r="I533" s="20"/>
      <c r="K533" s="20"/>
    </row>
    <row r="534" spans="1:11" outlineLevel="1" x14ac:dyDescent="0.25">
      <c r="A534" s="32"/>
      <c r="B534" s="33"/>
      <c r="C534" s="46"/>
      <c r="E534" s="20"/>
      <c r="F534" s="20"/>
      <c r="G534" s="20"/>
      <c r="H534" s="20"/>
      <c r="I534" s="20"/>
      <c r="K534" s="20"/>
    </row>
    <row r="535" spans="1:11" outlineLevel="1" x14ac:dyDescent="0.25">
      <c r="A535" s="32"/>
      <c r="B535" s="33"/>
      <c r="C535" s="46"/>
      <c r="E535" s="20"/>
      <c r="F535" s="20"/>
      <c r="G535" s="20"/>
      <c r="H535" s="20"/>
      <c r="I535" s="20"/>
      <c r="K535" s="20"/>
    </row>
    <row r="536" spans="1:11" outlineLevel="1" x14ac:dyDescent="0.25">
      <c r="A536" s="32"/>
      <c r="B536" s="33"/>
      <c r="C536" s="46"/>
      <c r="E536" s="20"/>
      <c r="F536" s="20"/>
      <c r="G536" s="20"/>
      <c r="H536" s="20"/>
      <c r="I536" s="20"/>
      <c r="K536" s="20"/>
    </row>
    <row r="537" spans="1:11" outlineLevel="1" x14ac:dyDescent="0.25">
      <c r="A537" s="32"/>
      <c r="B537" s="33"/>
      <c r="C537" s="46"/>
      <c r="E537" s="20"/>
      <c r="F537" s="20"/>
      <c r="G537" s="20"/>
      <c r="H537" s="20"/>
      <c r="I537" s="20"/>
      <c r="K537" s="20"/>
    </row>
    <row r="538" spans="1:11" outlineLevel="1" x14ac:dyDescent="0.25">
      <c r="A538" s="32"/>
      <c r="B538" s="33"/>
      <c r="C538" s="46"/>
      <c r="E538" s="20"/>
      <c r="F538" s="20"/>
      <c r="G538" s="20"/>
      <c r="H538" s="20"/>
      <c r="I538" s="20"/>
      <c r="K538" s="20"/>
    </row>
    <row r="539" spans="1:11" outlineLevel="1" x14ac:dyDescent="0.25">
      <c r="A539" s="32"/>
      <c r="B539" s="33"/>
      <c r="C539" s="46"/>
      <c r="E539" s="20"/>
      <c r="F539" s="20"/>
      <c r="G539" s="20"/>
      <c r="H539" s="20"/>
      <c r="I539" s="20"/>
      <c r="K539" s="20"/>
    </row>
    <row r="540" spans="1:11" outlineLevel="1" x14ac:dyDescent="0.25">
      <c r="A540" s="32"/>
      <c r="B540" s="33"/>
      <c r="C540" s="46"/>
      <c r="E540" s="20"/>
      <c r="F540" s="20"/>
      <c r="G540" s="20"/>
      <c r="H540" s="20"/>
      <c r="I540" s="20"/>
      <c r="K540" s="20"/>
    </row>
    <row r="541" spans="1:11" outlineLevel="1" x14ac:dyDescent="0.25">
      <c r="A541" s="32"/>
      <c r="B541" s="33"/>
      <c r="C541" s="46"/>
      <c r="E541" s="20"/>
      <c r="F541" s="20"/>
      <c r="G541" s="20"/>
      <c r="H541" s="20"/>
      <c r="I541" s="20"/>
      <c r="K541" s="20"/>
    </row>
    <row r="542" spans="1:11" outlineLevel="1" x14ac:dyDescent="0.25">
      <c r="A542" s="32"/>
      <c r="B542" s="33"/>
      <c r="C542" s="46"/>
      <c r="E542" s="20"/>
      <c r="F542" s="20"/>
      <c r="G542" s="20"/>
      <c r="H542" s="20"/>
      <c r="I542" s="20"/>
      <c r="K542" s="20"/>
    </row>
    <row r="543" spans="1:11" outlineLevel="1" x14ac:dyDescent="0.25">
      <c r="A543" s="32"/>
      <c r="B543" s="33"/>
      <c r="C543" s="46"/>
      <c r="E543" s="20"/>
      <c r="F543" s="20"/>
      <c r="G543" s="20"/>
      <c r="H543" s="20"/>
      <c r="I543" s="20"/>
      <c r="K543" s="20"/>
    </row>
    <row r="544" spans="1:11" outlineLevel="1" x14ac:dyDescent="0.25">
      <c r="A544" s="32"/>
      <c r="B544" s="33"/>
      <c r="C544" s="46"/>
      <c r="E544" s="20"/>
      <c r="F544" s="20"/>
      <c r="G544" s="20"/>
      <c r="H544" s="20"/>
      <c r="I544" s="20"/>
      <c r="K544" s="20"/>
    </row>
    <row r="545" spans="1:11" outlineLevel="1" x14ac:dyDescent="0.25">
      <c r="A545" s="32"/>
      <c r="B545" s="33"/>
      <c r="C545" s="46"/>
      <c r="E545" s="20"/>
      <c r="F545" s="20"/>
      <c r="G545" s="20"/>
      <c r="H545" s="20"/>
      <c r="I545" s="20"/>
      <c r="K545" s="20"/>
    </row>
    <row r="546" spans="1:11" outlineLevel="1" x14ac:dyDescent="0.25">
      <c r="A546" s="32"/>
      <c r="B546" s="33"/>
      <c r="C546" s="46"/>
      <c r="E546" s="20"/>
      <c r="F546" s="20"/>
      <c r="G546" s="20"/>
      <c r="H546" s="20"/>
      <c r="I546" s="20"/>
      <c r="K546" s="20"/>
    </row>
    <row r="547" spans="1:11" outlineLevel="1" x14ac:dyDescent="0.25">
      <c r="A547" s="32"/>
      <c r="B547" s="33"/>
      <c r="C547" s="46"/>
      <c r="E547" s="20"/>
      <c r="F547" s="20"/>
      <c r="G547" s="20"/>
      <c r="H547" s="20"/>
      <c r="I547" s="20"/>
      <c r="K547" s="20"/>
    </row>
    <row r="548" spans="1:11" outlineLevel="1" x14ac:dyDescent="0.25">
      <c r="A548" s="32"/>
      <c r="B548" s="33"/>
      <c r="C548" s="46"/>
      <c r="E548" s="20"/>
      <c r="F548" s="20"/>
      <c r="G548" s="20"/>
      <c r="H548" s="20"/>
      <c r="I548" s="20"/>
      <c r="K548" s="20"/>
    </row>
    <row r="549" spans="1:11" outlineLevel="1" x14ac:dyDescent="0.25">
      <c r="A549" s="32"/>
      <c r="B549" s="33"/>
      <c r="C549" s="46"/>
      <c r="E549" s="20"/>
      <c r="F549" s="20"/>
      <c r="G549" s="20"/>
      <c r="H549" s="20"/>
      <c r="I549" s="20"/>
      <c r="K549" s="20"/>
    </row>
    <row r="550" spans="1:11" outlineLevel="1" x14ac:dyDescent="0.25">
      <c r="A550" s="32"/>
      <c r="B550" s="33"/>
      <c r="C550" s="46"/>
      <c r="E550" s="20"/>
      <c r="F550" s="20"/>
      <c r="G550" s="20"/>
      <c r="H550" s="20"/>
      <c r="I550" s="20"/>
      <c r="K550" s="20"/>
    </row>
    <row r="551" spans="1:11" outlineLevel="1" x14ac:dyDescent="0.25">
      <c r="A551" s="32"/>
      <c r="B551" s="33"/>
      <c r="C551" s="46"/>
      <c r="E551" s="20"/>
      <c r="F551" s="20"/>
      <c r="G551" s="20"/>
      <c r="H551" s="20"/>
      <c r="I551" s="20"/>
      <c r="K551" s="20"/>
    </row>
    <row r="552" spans="1:11" outlineLevel="1" x14ac:dyDescent="0.25">
      <c r="A552" s="32"/>
      <c r="B552" s="33"/>
      <c r="C552" s="46"/>
      <c r="E552" s="20"/>
      <c r="F552" s="20"/>
      <c r="G552" s="20"/>
      <c r="H552" s="20"/>
      <c r="I552" s="20"/>
      <c r="K552" s="20"/>
    </row>
    <row r="553" spans="1:11" outlineLevel="1" x14ac:dyDescent="0.25">
      <c r="A553" s="32"/>
      <c r="B553" s="33"/>
      <c r="C553" s="46"/>
      <c r="E553" s="20"/>
      <c r="F553" s="20"/>
      <c r="G553" s="20"/>
      <c r="H553" s="20"/>
      <c r="I553" s="20"/>
      <c r="K553" s="20"/>
    </row>
    <row r="554" spans="1:11" outlineLevel="1" x14ac:dyDescent="0.25">
      <c r="A554" s="32"/>
      <c r="B554" s="33"/>
      <c r="C554" s="46"/>
      <c r="E554" s="20"/>
      <c r="F554" s="20"/>
      <c r="G554" s="20"/>
      <c r="H554" s="20"/>
      <c r="I554" s="20"/>
      <c r="K554" s="20"/>
    </row>
    <row r="555" spans="1:11" outlineLevel="1" x14ac:dyDescent="0.25">
      <c r="A555" s="32"/>
      <c r="B555" s="33"/>
      <c r="C555" s="46"/>
      <c r="E555" s="20"/>
      <c r="F555" s="20"/>
      <c r="G555" s="20"/>
      <c r="H555" s="20"/>
      <c r="I555" s="20"/>
      <c r="K555" s="20"/>
    </row>
    <row r="556" spans="1:11" outlineLevel="1" x14ac:dyDescent="0.25">
      <c r="A556" s="32"/>
      <c r="B556" s="33"/>
      <c r="C556" s="46"/>
      <c r="E556" s="20"/>
      <c r="F556" s="20"/>
      <c r="G556" s="20"/>
      <c r="H556" s="20"/>
      <c r="I556" s="20"/>
      <c r="K556" s="20"/>
    </row>
    <row r="557" spans="1:11" outlineLevel="1" x14ac:dyDescent="0.25">
      <c r="A557" s="32"/>
      <c r="B557" s="33"/>
      <c r="C557" s="46"/>
      <c r="E557" s="20"/>
      <c r="F557" s="20"/>
      <c r="G557" s="20"/>
      <c r="H557" s="20"/>
      <c r="I557" s="20"/>
      <c r="K557" s="20"/>
    </row>
    <row r="558" spans="1:11" outlineLevel="1" x14ac:dyDescent="0.25">
      <c r="A558" s="32"/>
      <c r="B558" s="33"/>
      <c r="C558" s="46"/>
      <c r="E558" s="20"/>
      <c r="F558" s="20"/>
      <c r="G558" s="20"/>
      <c r="H558" s="20"/>
      <c r="I558" s="20"/>
      <c r="K558" s="20"/>
    </row>
    <row r="559" spans="1:11" outlineLevel="1" x14ac:dyDescent="0.25">
      <c r="A559" s="32"/>
      <c r="B559" s="33"/>
      <c r="C559" s="46"/>
      <c r="E559" s="20"/>
      <c r="F559" s="20"/>
      <c r="G559" s="20"/>
      <c r="H559" s="20"/>
      <c r="I559" s="20"/>
      <c r="K559" s="20"/>
    </row>
    <row r="560" spans="1:11" outlineLevel="1" x14ac:dyDescent="0.25">
      <c r="A560" s="32"/>
      <c r="B560" s="33"/>
      <c r="C560" s="46"/>
      <c r="E560" s="20"/>
      <c r="F560" s="20"/>
      <c r="G560" s="20"/>
      <c r="H560" s="20"/>
      <c r="I560" s="20"/>
      <c r="K560" s="20"/>
    </row>
    <row r="561" spans="1:11" outlineLevel="1" x14ac:dyDescent="0.25">
      <c r="A561" s="32"/>
      <c r="B561" s="33"/>
      <c r="C561" s="46"/>
      <c r="E561" s="20"/>
      <c r="F561" s="20"/>
      <c r="G561" s="20"/>
      <c r="H561" s="20"/>
      <c r="I561" s="20"/>
      <c r="K561" s="20"/>
    </row>
    <row r="562" spans="1:11" outlineLevel="1" x14ac:dyDescent="0.25">
      <c r="A562" s="32"/>
      <c r="B562" s="33"/>
      <c r="C562" s="46"/>
      <c r="E562" s="20"/>
      <c r="F562" s="20"/>
      <c r="G562" s="20"/>
      <c r="H562" s="20"/>
      <c r="I562" s="20"/>
      <c r="K562" s="20"/>
    </row>
    <row r="563" spans="1:11" outlineLevel="1" x14ac:dyDescent="0.25">
      <c r="A563" s="32"/>
      <c r="B563" s="33"/>
      <c r="C563" s="46"/>
      <c r="E563" s="20"/>
      <c r="F563" s="20"/>
      <c r="G563" s="20"/>
      <c r="H563" s="20"/>
      <c r="I563" s="20"/>
      <c r="K563" s="20"/>
    </row>
    <row r="564" spans="1:11" outlineLevel="1" x14ac:dyDescent="0.25">
      <c r="A564" s="32"/>
      <c r="B564" s="33"/>
      <c r="C564" s="46"/>
      <c r="E564" s="20"/>
      <c r="F564" s="20"/>
      <c r="G564" s="20"/>
      <c r="H564" s="20"/>
      <c r="I564" s="20"/>
      <c r="K564" s="20"/>
    </row>
    <row r="565" spans="1:11" outlineLevel="1" x14ac:dyDescent="0.25">
      <c r="A565" s="32"/>
      <c r="B565" s="33"/>
      <c r="C565" s="46"/>
      <c r="E565" s="20"/>
      <c r="F565" s="20"/>
      <c r="G565" s="20"/>
      <c r="H565" s="20"/>
      <c r="I565" s="20"/>
      <c r="K565" s="20"/>
    </row>
    <row r="566" spans="1:11" outlineLevel="1" x14ac:dyDescent="0.25">
      <c r="A566" s="32"/>
      <c r="B566" s="33"/>
      <c r="C566" s="46"/>
      <c r="E566" s="20"/>
      <c r="F566" s="20"/>
      <c r="G566" s="20"/>
      <c r="H566" s="20"/>
      <c r="I566" s="20"/>
      <c r="K566" s="20"/>
    </row>
    <row r="567" spans="1:11" outlineLevel="1" x14ac:dyDescent="0.25">
      <c r="A567" s="32"/>
      <c r="B567" s="33"/>
      <c r="C567" s="46"/>
      <c r="E567" s="20"/>
      <c r="F567" s="20"/>
      <c r="G567" s="20"/>
      <c r="H567" s="20"/>
      <c r="I567" s="20"/>
      <c r="K567" s="20"/>
    </row>
    <row r="568" spans="1:11" outlineLevel="1" x14ac:dyDescent="0.25">
      <c r="A568" s="32"/>
      <c r="B568" s="33"/>
      <c r="C568" s="46"/>
      <c r="E568" s="20"/>
      <c r="F568" s="20"/>
      <c r="G568" s="20"/>
      <c r="H568" s="20"/>
      <c r="I568" s="20"/>
      <c r="K568" s="20"/>
    </row>
    <row r="569" spans="1:11" outlineLevel="1" x14ac:dyDescent="0.25">
      <c r="A569" s="32"/>
      <c r="B569" s="33"/>
      <c r="C569" s="46"/>
      <c r="E569" s="20"/>
      <c r="F569" s="20"/>
      <c r="G569" s="20"/>
      <c r="H569" s="20"/>
      <c r="I569" s="20"/>
      <c r="K569" s="20"/>
    </row>
    <row r="570" spans="1:11" outlineLevel="1" x14ac:dyDescent="0.25">
      <c r="A570" s="32"/>
      <c r="B570" s="33"/>
      <c r="C570" s="46"/>
      <c r="E570" s="20"/>
      <c r="F570" s="20"/>
      <c r="G570" s="20"/>
      <c r="H570" s="20"/>
      <c r="I570" s="20"/>
      <c r="K570" s="20"/>
    </row>
    <row r="571" spans="1:11" outlineLevel="1" x14ac:dyDescent="0.25">
      <c r="A571" s="32"/>
      <c r="B571" s="33"/>
      <c r="C571" s="46"/>
      <c r="E571" s="20"/>
      <c r="F571" s="20"/>
      <c r="G571" s="20"/>
      <c r="H571" s="20"/>
      <c r="I571" s="20"/>
      <c r="K571" s="20"/>
    </row>
    <row r="572" spans="1:11" outlineLevel="1" x14ac:dyDescent="0.25">
      <c r="A572" s="32"/>
      <c r="B572" s="33"/>
      <c r="C572" s="46"/>
      <c r="E572" s="20"/>
      <c r="F572" s="20"/>
      <c r="G572" s="20"/>
      <c r="H572" s="20"/>
      <c r="I572" s="20"/>
      <c r="K572" s="20"/>
    </row>
    <row r="573" spans="1:11" outlineLevel="1" x14ac:dyDescent="0.25">
      <c r="A573" s="32"/>
      <c r="B573" s="33"/>
      <c r="C573" s="46"/>
      <c r="E573" s="20"/>
      <c r="F573" s="20"/>
      <c r="G573" s="20"/>
      <c r="H573" s="20"/>
      <c r="I573" s="20"/>
      <c r="K573" s="20"/>
    </row>
    <row r="574" spans="1:11" outlineLevel="1" x14ac:dyDescent="0.25">
      <c r="A574" s="32"/>
      <c r="B574" s="33"/>
      <c r="C574" s="46"/>
      <c r="E574" s="20"/>
      <c r="F574" s="20"/>
      <c r="G574" s="20"/>
      <c r="H574" s="20"/>
      <c r="I574" s="20"/>
      <c r="K574" s="20"/>
    </row>
    <row r="575" spans="1:11" outlineLevel="1" x14ac:dyDescent="0.25">
      <c r="A575" s="32"/>
      <c r="B575" s="33"/>
      <c r="C575" s="46"/>
      <c r="E575" s="20"/>
      <c r="F575" s="20"/>
      <c r="G575" s="20"/>
      <c r="H575" s="20"/>
      <c r="I575" s="20"/>
      <c r="K575" s="20"/>
    </row>
    <row r="576" spans="1:11" outlineLevel="1" x14ac:dyDescent="0.25">
      <c r="A576" s="32"/>
      <c r="B576" s="33"/>
      <c r="C576" s="46"/>
      <c r="E576" s="20"/>
      <c r="F576" s="20"/>
      <c r="G576" s="20"/>
      <c r="H576" s="20"/>
      <c r="I576" s="20"/>
      <c r="K576" s="20"/>
    </row>
    <row r="577" spans="1:11" outlineLevel="1" x14ac:dyDescent="0.25">
      <c r="A577" s="32"/>
      <c r="B577" s="33"/>
      <c r="C577" s="46"/>
      <c r="E577" s="20"/>
      <c r="F577" s="20"/>
      <c r="G577" s="20"/>
      <c r="H577" s="20"/>
      <c r="I577" s="20"/>
      <c r="K577" s="20"/>
    </row>
    <row r="578" spans="1:11" outlineLevel="1" x14ac:dyDescent="0.25">
      <c r="A578" s="32"/>
      <c r="B578" s="33"/>
      <c r="C578" s="46"/>
      <c r="E578" s="20"/>
      <c r="F578" s="20"/>
      <c r="G578" s="20"/>
      <c r="H578" s="20"/>
      <c r="I578" s="20"/>
      <c r="K578" s="20"/>
    </row>
    <row r="579" spans="1:11" outlineLevel="1" x14ac:dyDescent="0.25">
      <c r="A579" s="32"/>
      <c r="B579" s="33"/>
      <c r="C579" s="46"/>
      <c r="E579" s="20"/>
      <c r="F579" s="20"/>
      <c r="G579" s="20"/>
      <c r="H579" s="20"/>
      <c r="I579" s="20"/>
      <c r="K579" s="20"/>
    </row>
    <row r="580" spans="1:11" outlineLevel="1" x14ac:dyDescent="0.25">
      <c r="A580" s="32"/>
      <c r="B580" s="33"/>
      <c r="C580" s="46"/>
      <c r="E580" s="20"/>
      <c r="F580" s="20"/>
      <c r="G580" s="20"/>
      <c r="H580" s="20"/>
      <c r="I580" s="20"/>
      <c r="K580" s="20"/>
    </row>
    <row r="581" spans="1:11" outlineLevel="1" x14ac:dyDescent="0.25">
      <c r="A581" s="32"/>
      <c r="B581" s="33"/>
      <c r="C581" s="46"/>
      <c r="E581" s="20"/>
      <c r="F581" s="20"/>
      <c r="G581" s="20"/>
      <c r="H581" s="20"/>
      <c r="I581" s="20"/>
      <c r="K581" s="20"/>
    </row>
    <row r="582" spans="1:11" outlineLevel="1" x14ac:dyDescent="0.25">
      <c r="A582" s="32"/>
      <c r="B582" s="33"/>
      <c r="C582" s="46"/>
      <c r="E582" s="20"/>
      <c r="F582" s="20"/>
      <c r="G582" s="20"/>
      <c r="H582" s="20"/>
      <c r="I582" s="20"/>
      <c r="K582" s="20"/>
    </row>
    <row r="583" spans="1:11" outlineLevel="1" x14ac:dyDescent="0.25">
      <c r="A583" s="32"/>
      <c r="B583" s="33"/>
      <c r="C583" s="46"/>
      <c r="E583" s="20"/>
      <c r="F583" s="20"/>
      <c r="G583" s="20"/>
      <c r="H583" s="20"/>
      <c r="I583" s="20"/>
      <c r="K583" s="20"/>
    </row>
    <row r="584" spans="1:11" outlineLevel="1" x14ac:dyDescent="0.25">
      <c r="A584" s="32"/>
      <c r="B584" s="33"/>
      <c r="C584" s="46"/>
      <c r="E584" s="20"/>
      <c r="F584" s="20"/>
      <c r="G584" s="20"/>
      <c r="H584" s="20"/>
      <c r="I584" s="20"/>
      <c r="K584" s="20"/>
    </row>
    <row r="585" spans="1:11" outlineLevel="1" x14ac:dyDescent="0.25">
      <c r="A585" s="32"/>
      <c r="B585" s="33"/>
      <c r="C585" s="46"/>
      <c r="E585" s="20"/>
      <c r="F585" s="20"/>
      <c r="G585" s="20"/>
      <c r="H585" s="20"/>
      <c r="I585" s="20"/>
      <c r="K585" s="20"/>
    </row>
    <row r="586" spans="1:11" outlineLevel="1" x14ac:dyDescent="0.25">
      <c r="A586" s="32"/>
      <c r="B586" s="33"/>
      <c r="C586" s="46"/>
      <c r="E586" s="20"/>
      <c r="F586" s="20"/>
      <c r="G586" s="20"/>
      <c r="H586" s="20"/>
      <c r="I586" s="20"/>
      <c r="K586" s="20"/>
    </row>
    <row r="587" spans="1:11" outlineLevel="1" x14ac:dyDescent="0.25">
      <c r="A587" s="32"/>
      <c r="B587" s="33"/>
      <c r="C587" s="46"/>
      <c r="E587" s="20"/>
      <c r="F587" s="20"/>
      <c r="G587" s="20"/>
      <c r="H587" s="20"/>
      <c r="I587" s="20"/>
      <c r="K587" s="20"/>
    </row>
    <row r="588" spans="1:11" outlineLevel="1" x14ac:dyDescent="0.25">
      <c r="A588" s="32"/>
      <c r="B588" s="33"/>
      <c r="C588" s="46"/>
      <c r="E588" s="20"/>
      <c r="F588" s="20"/>
      <c r="G588" s="20"/>
      <c r="H588" s="20"/>
      <c r="I588" s="20"/>
      <c r="K588" s="20"/>
    </row>
    <row r="589" spans="1:11" outlineLevel="1" x14ac:dyDescent="0.25">
      <c r="A589" s="32"/>
      <c r="B589" s="33"/>
      <c r="C589" s="46"/>
      <c r="E589" s="20"/>
      <c r="F589" s="20"/>
      <c r="G589" s="20"/>
      <c r="H589" s="20"/>
      <c r="I589" s="20"/>
      <c r="K589" s="20"/>
    </row>
    <row r="590" spans="1:11" outlineLevel="1" x14ac:dyDescent="0.25">
      <c r="A590" s="32"/>
      <c r="B590" s="33"/>
      <c r="C590" s="46"/>
      <c r="E590" s="20"/>
      <c r="F590" s="20"/>
      <c r="G590" s="20"/>
      <c r="H590" s="20"/>
      <c r="I590" s="20"/>
      <c r="K590" s="20"/>
    </row>
    <row r="591" spans="1:11" outlineLevel="1" x14ac:dyDescent="0.25">
      <c r="A591" s="32"/>
      <c r="B591" s="33"/>
      <c r="C591" s="46"/>
      <c r="E591" s="20"/>
      <c r="F591" s="20"/>
      <c r="G591" s="20"/>
      <c r="H591" s="20"/>
      <c r="I591" s="20"/>
      <c r="K591" s="20"/>
    </row>
    <row r="592" spans="1:11" outlineLevel="1" x14ac:dyDescent="0.25">
      <c r="A592" s="32"/>
      <c r="B592" s="33"/>
      <c r="C592" s="46"/>
      <c r="E592" s="20"/>
      <c r="F592" s="20"/>
      <c r="G592" s="20"/>
      <c r="H592" s="20"/>
      <c r="I592" s="20"/>
      <c r="K592" s="20"/>
    </row>
    <row r="593" spans="1:11" outlineLevel="1" x14ac:dyDescent="0.25">
      <c r="A593" s="32"/>
      <c r="B593" s="33"/>
      <c r="C593" s="46"/>
      <c r="E593" s="20"/>
      <c r="F593" s="20"/>
      <c r="G593" s="20"/>
      <c r="H593" s="20"/>
      <c r="I593" s="20"/>
      <c r="K593" s="20"/>
    </row>
    <row r="594" spans="1:11" outlineLevel="1" x14ac:dyDescent="0.25">
      <c r="A594" s="32"/>
      <c r="B594" s="33"/>
      <c r="C594" s="46"/>
      <c r="E594" s="20"/>
      <c r="F594" s="20"/>
      <c r="G594" s="20"/>
      <c r="H594" s="20"/>
      <c r="I594" s="20"/>
      <c r="K594" s="20"/>
    </row>
    <row r="595" spans="1:11" outlineLevel="1" x14ac:dyDescent="0.25">
      <c r="A595" s="32"/>
      <c r="B595" s="33"/>
      <c r="C595" s="46"/>
      <c r="E595" s="20"/>
      <c r="F595" s="20"/>
      <c r="G595" s="20"/>
      <c r="H595" s="20"/>
      <c r="I595" s="20"/>
      <c r="K595" s="20"/>
    </row>
    <row r="596" spans="1:11" outlineLevel="1" x14ac:dyDescent="0.25">
      <c r="A596" s="32"/>
      <c r="B596" s="33"/>
      <c r="C596" s="46"/>
      <c r="E596" s="20"/>
      <c r="F596" s="20"/>
      <c r="G596" s="20"/>
      <c r="H596" s="20"/>
      <c r="I596" s="20"/>
      <c r="K596" s="20"/>
    </row>
    <row r="597" spans="1:11" outlineLevel="1" x14ac:dyDescent="0.25">
      <c r="A597" s="32"/>
      <c r="B597" s="33"/>
      <c r="C597" s="46"/>
      <c r="E597" s="20"/>
      <c r="F597" s="20"/>
      <c r="G597" s="20"/>
      <c r="H597" s="20"/>
      <c r="I597" s="20"/>
      <c r="K597" s="20"/>
    </row>
    <row r="598" spans="1:11" outlineLevel="1" x14ac:dyDescent="0.25">
      <c r="A598" s="32"/>
      <c r="B598" s="33"/>
      <c r="C598" s="46"/>
      <c r="E598" s="20"/>
      <c r="F598" s="20"/>
      <c r="G598" s="20"/>
      <c r="H598" s="20"/>
      <c r="I598" s="20"/>
      <c r="K598" s="20"/>
    </row>
    <row r="599" spans="1:11" outlineLevel="1" x14ac:dyDescent="0.25">
      <c r="A599" s="32"/>
      <c r="B599" s="33"/>
      <c r="C599" s="46"/>
      <c r="E599" s="20"/>
      <c r="F599" s="20"/>
      <c r="G599" s="20"/>
      <c r="H599" s="20"/>
      <c r="I599" s="20"/>
      <c r="K599" s="20"/>
    </row>
    <row r="600" spans="1:11" outlineLevel="1" x14ac:dyDescent="0.25">
      <c r="A600" s="32"/>
      <c r="B600" s="33"/>
      <c r="C600" s="46"/>
      <c r="E600" s="20"/>
      <c r="F600" s="20"/>
      <c r="G600" s="20"/>
      <c r="H600" s="20"/>
      <c r="I600" s="20"/>
      <c r="K600" s="20"/>
    </row>
    <row r="601" spans="1:11" outlineLevel="1" x14ac:dyDescent="0.25">
      <c r="A601" s="32"/>
      <c r="B601" s="33"/>
      <c r="C601" s="46"/>
      <c r="E601" s="20"/>
      <c r="F601" s="20"/>
      <c r="G601" s="20"/>
      <c r="H601" s="20"/>
      <c r="I601" s="20"/>
      <c r="K601" s="20"/>
    </row>
    <row r="602" spans="1:11" outlineLevel="1" x14ac:dyDescent="0.25">
      <c r="A602" s="32"/>
      <c r="B602" s="33"/>
      <c r="C602" s="46"/>
      <c r="E602" s="20"/>
      <c r="F602" s="20"/>
      <c r="G602" s="20"/>
      <c r="H602" s="20"/>
      <c r="I602" s="20"/>
      <c r="K602" s="20"/>
    </row>
    <row r="603" spans="1:11" outlineLevel="1" x14ac:dyDescent="0.25">
      <c r="A603" s="32"/>
      <c r="B603" s="33"/>
      <c r="C603" s="46"/>
      <c r="E603" s="20"/>
      <c r="F603" s="20"/>
      <c r="G603" s="20"/>
      <c r="H603" s="20"/>
      <c r="I603" s="20"/>
      <c r="K603" s="20"/>
    </row>
    <row r="604" spans="1:11" outlineLevel="1" x14ac:dyDescent="0.25">
      <c r="A604" s="32"/>
      <c r="B604" s="33"/>
      <c r="C604" s="46"/>
      <c r="E604" s="20"/>
      <c r="F604" s="20"/>
      <c r="G604" s="20"/>
      <c r="H604" s="20"/>
      <c r="I604" s="20"/>
      <c r="K604" s="20"/>
    </row>
    <row r="605" spans="1:11" outlineLevel="1" x14ac:dyDescent="0.25">
      <c r="A605" s="32"/>
      <c r="B605" s="33"/>
      <c r="C605" s="46"/>
      <c r="E605" s="20"/>
      <c r="F605" s="20"/>
      <c r="G605" s="20"/>
      <c r="H605" s="20"/>
      <c r="I605" s="20"/>
      <c r="K605" s="20"/>
    </row>
    <row r="606" spans="1:11" outlineLevel="1" x14ac:dyDescent="0.25">
      <c r="A606" s="32"/>
      <c r="B606" s="33"/>
      <c r="C606" s="46"/>
      <c r="E606" s="20"/>
      <c r="F606" s="20"/>
      <c r="G606" s="20"/>
      <c r="H606" s="20"/>
      <c r="I606" s="20"/>
      <c r="K606" s="20"/>
    </row>
    <row r="607" spans="1:11" outlineLevel="1" x14ac:dyDescent="0.25">
      <c r="A607" s="32"/>
      <c r="B607" s="33"/>
      <c r="C607" s="46"/>
      <c r="E607" s="20"/>
      <c r="F607" s="20"/>
      <c r="G607" s="20"/>
      <c r="H607" s="20"/>
      <c r="I607" s="20"/>
      <c r="K607" s="20"/>
    </row>
    <row r="608" spans="1:11" outlineLevel="1" x14ac:dyDescent="0.25">
      <c r="A608" s="32"/>
      <c r="B608" s="33"/>
      <c r="C608" s="46"/>
      <c r="E608" s="20"/>
      <c r="F608" s="20"/>
      <c r="G608" s="20"/>
      <c r="H608" s="20"/>
      <c r="I608" s="20"/>
      <c r="K608" s="20"/>
    </row>
    <row r="609" spans="1:11" outlineLevel="1" x14ac:dyDescent="0.25">
      <c r="A609" s="32"/>
      <c r="B609" s="33"/>
      <c r="C609" s="46"/>
      <c r="E609" s="20"/>
      <c r="F609" s="20"/>
      <c r="G609" s="20"/>
      <c r="H609" s="20"/>
      <c r="I609" s="20"/>
      <c r="K609" s="20"/>
    </row>
    <row r="610" spans="1:11" outlineLevel="1" x14ac:dyDescent="0.25">
      <c r="A610" s="32"/>
      <c r="B610" s="33"/>
      <c r="C610" s="46"/>
      <c r="E610" s="20"/>
      <c r="F610" s="20"/>
      <c r="G610" s="20"/>
      <c r="H610" s="20"/>
      <c r="I610" s="20"/>
      <c r="K610" s="20"/>
    </row>
    <row r="611" spans="1:11" outlineLevel="1" x14ac:dyDescent="0.25">
      <c r="A611" s="32"/>
      <c r="B611" s="33"/>
      <c r="C611" s="46"/>
      <c r="E611" s="20"/>
      <c r="F611" s="20"/>
      <c r="G611" s="20"/>
      <c r="H611" s="20"/>
      <c r="I611" s="20"/>
      <c r="K611" s="20"/>
    </row>
    <row r="612" spans="1:11" outlineLevel="1" x14ac:dyDescent="0.25">
      <c r="A612" s="32"/>
      <c r="B612" s="33"/>
      <c r="C612" s="46"/>
      <c r="E612" s="20"/>
      <c r="F612" s="20"/>
      <c r="G612" s="20"/>
      <c r="H612" s="20"/>
      <c r="I612" s="20"/>
      <c r="K612" s="20"/>
    </row>
    <row r="613" spans="1:11" outlineLevel="1" x14ac:dyDescent="0.25">
      <c r="A613" s="69"/>
      <c r="B613" s="292"/>
      <c r="C613" s="294"/>
      <c r="E613" s="35"/>
      <c r="F613" s="35"/>
      <c r="G613" s="293"/>
      <c r="H613" s="35"/>
      <c r="I613" s="293"/>
      <c r="K613" s="35"/>
    </row>
    <row r="614" spans="1:11" outlineLevel="1" x14ac:dyDescent="0.25">
      <c r="A614" s="32"/>
      <c r="B614" s="33"/>
      <c r="C614" s="46"/>
      <c r="E614" s="20"/>
      <c r="F614" s="20"/>
      <c r="G614" s="20"/>
      <c r="H614" s="20"/>
      <c r="I614" s="20"/>
      <c r="K614" s="20"/>
    </row>
    <row r="615" spans="1:11" outlineLevel="1" x14ac:dyDescent="0.25">
      <c r="A615" s="32"/>
      <c r="B615" s="33"/>
      <c r="C615" s="46"/>
      <c r="E615" s="20"/>
      <c r="F615" s="20"/>
      <c r="G615" s="20"/>
      <c r="H615" s="20"/>
      <c r="I615" s="20"/>
      <c r="K615" s="20"/>
    </row>
    <row r="616" spans="1:11" outlineLevel="1" x14ac:dyDescent="0.25">
      <c r="A616" s="32"/>
      <c r="B616" s="33"/>
      <c r="C616" s="46"/>
      <c r="E616" s="20"/>
      <c r="F616" s="20"/>
      <c r="G616" s="20"/>
      <c r="H616" s="20"/>
      <c r="I616" s="20"/>
      <c r="K616" s="20"/>
    </row>
    <row r="617" spans="1:11" outlineLevel="1" x14ac:dyDescent="0.25">
      <c r="A617" s="32"/>
      <c r="B617" s="33"/>
      <c r="C617" s="46"/>
      <c r="E617" s="20"/>
      <c r="F617" s="20"/>
      <c r="G617" s="20"/>
      <c r="H617" s="20"/>
      <c r="I617" s="20"/>
      <c r="K617" s="20"/>
    </row>
    <row r="618" spans="1:11" outlineLevel="1" x14ac:dyDescent="0.25">
      <c r="A618" s="32"/>
      <c r="B618" s="33"/>
      <c r="C618" s="46"/>
      <c r="E618" s="20"/>
      <c r="F618" s="20"/>
      <c r="G618" s="20"/>
      <c r="H618" s="20"/>
      <c r="I618" s="20"/>
      <c r="K618" s="20"/>
    </row>
    <row r="619" spans="1:11" outlineLevel="1" x14ac:dyDescent="0.25">
      <c r="A619" s="32"/>
      <c r="B619" s="33"/>
      <c r="C619" s="46"/>
      <c r="E619" s="20"/>
      <c r="F619" s="20"/>
      <c r="G619" s="20"/>
      <c r="H619" s="20"/>
      <c r="I619" s="20"/>
      <c r="K619" s="20"/>
    </row>
    <row r="620" spans="1:11" outlineLevel="1" x14ac:dyDescent="0.25">
      <c r="A620" s="32"/>
      <c r="B620" s="33"/>
      <c r="C620" s="46"/>
      <c r="E620" s="20"/>
      <c r="F620" s="20"/>
      <c r="G620" s="20"/>
      <c r="H620" s="20"/>
      <c r="I620" s="20"/>
      <c r="K620" s="20"/>
    </row>
    <row r="621" spans="1:11" outlineLevel="1" x14ac:dyDescent="0.25">
      <c r="A621" s="32"/>
      <c r="B621" s="33"/>
      <c r="C621" s="46"/>
      <c r="E621" s="20"/>
      <c r="F621" s="20"/>
      <c r="G621" s="20"/>
      <c r="H621" s="20"/>
      <c r="I621" s="20"/>
      <c r="K621" s="20"/>
    </row>
    <row r="622" spans="1:11" outlineLevel="1" x14ac:dyDescent="0.25">
      <c r="A622" s="32"/>
      <c r="B622" s="33"/>
      <c r="C622" s="46"/>
      <c r="E622" s="20"/>
      <c r="F622" s="20"/>
      <c r="G622" s="20"/>
      <c r="H622" s="20"/>
      <c r="I622" s="20"/>
      <c r="K622" s="20"/>
    </row>
    <row r="623" spans="1:11" outlineLevel="1" x14ac:dyDescent="0.25">
      <c r="A623" s="32"/>
      <c r="B623" s="33"/>
      <c r="C623" s="46"/>
      <c r="E623" s="20"/>
      <c r="F623" s="20"/>
      <c r="G623" s="20"/>
      <c r="H623" s="20"/>
      <c r="I623" s="20"/>
      <c r="K623" s="20"/>
    </row>
    <row r="624" spans="1:11" outlineLevel="1" x14ac:dyDescent="0.25">
      <c r="A624" s="32"/>
      <c r="B624" s="33"/>
      <c r="C624" s="46"/>
      <c r="E624" s="20"/>
      <c r="F624" s="20"/>
      <c r="G624" s="20"/>
      <c r="H624" s="20"/>
      <c r="I624" s="20"/>
      <c r="K624" s="20"/>
    </row>
    <row r="625" spans="1:11" outlineLevel="1" x14ac:dyDescent="0.25">
      <c r="A625" s="32"/>
      <c r="B625" s="33"/>
      <c r="C625" s="46"/>
      <c r="E625" s="20"/>
      <c r="F625" s="20"/>
      <c r="G625" s="20"/>
      <c r="H625" s="20"/>
      <c r="I625" s="20"/>
      <c r="K625" s="20"/>
    </row>
    <row r="626" spans="1:11" outlineLevel="1" x14ac:dyDescent="0.25">
      <c r="A626" s="32"/>
      <c r="B626" s="33"/>
      <c r="C626" s="46"/>
      <c r="E626" s="20"/>
      <c r="F626" s="20"/>
      <c r="G626" s="20"/>
      <c r="H626" s="20"/>
      <c r="I626" s="20"/>
      <c r="K626" s="20"/>
    </row>
    <row r="627" spans="1:11" outlineLevel="1" x14ac:dyDescent="0.25">
      <c r="A627" s="32"/>
      <c r="B627" s="33"/>
      <c r="C627" s="46"/>
      <c r="E627" s="20"/>
      <c r="F627" s="20"/>
      <c r="G627" s="20"/>
      <c r="H627" s="20"/>
      <c r="I627" s="20"/>
      <c r="K627" s="20"/>
    </row>
    <row r="628" spans="1:11" outlineLevel="1" x14ac:dyDescent="0.25">
      <c r="A628" s="32"/>
      <c r="B628" s="33"/>
      <c r="C628" s="46"/>
      <c r="E628" s="20"/>
      <c r="F628" s="20"/>
      <c r="G628" s="20"/>
      <c r="H628" s="20"/>
      <c r="I628" s="20"/>
      <c r="K628" s="20"/>
    </row>
    <row r="629" spans="1:11" outlineLevel="1" x14ac:dyDescent="0.25">
      <c r="A629" s="32"/>
      <c r="B629" s="33"/>
      <c r="C629" s="46"/>
      <c r="E629" s="20"/>
      <c r="F629" s="20"/>
      <c r="G629" s="20"/>
      <c r="H629" s="20"/>
      <c r="I629" s="20"/>
      <c r="K629" s="20"/>
    </row>
    <row r="630" spans="1:11" outlineLevel="1" x14ac:dyDescent="0.25">
      <c r="A630" s="32"/>
      <c r="B630" s="33"/>
      <c r="C630" s="46"/>
      <c r="E630" s="20"/>
      <c r="F630" s="20"/>
      <c r="G630" s="20"/>
      <c r="H630" s="20"/>
      <c r="I630" s="20"/>
      <c r="K630" s="20"/>
    </row>
    <row r="631" spans="1:11" outlineLevel="1" x14ac:dyDescent="0.25">
      <c r="A631" s="32"/>
      <c r="B631" s="33"/>
      <c r="C631" s="46"/>
      <c r="E631" s="20"/>
      <c r="F631" s="20"/>
      <c r="G631" s="20"/>
      <c r="H631" s="20"/>
      <c r="I631" s="20"/>
      <c r="K631" s="20"/>
    </row>
    <row r="632" spans="1:11" outlineLevel="1" x14ac:dyDescent="0.25">
      <c r="A632" s="32"/>
      <c r="B632" s="33"/>
      <c r="C632" s="46"/>
      <c r="E632" s="20"/>
      <c r="F632" s="20"/>
      <c r="G632" s="20"/>
      <c r="H632" s="20"/>
      <c r="I632" s="20"/>
      <c r="K632" s="20"/>
    </row>
    <row r="633" spans="1:11" outlineLevel="1" x14ac:dyDescent="0.25">
      <c r="A633" s="32"/>
      <c r="B633" s="33"/>
      <c r="C633" s="46"/>
      <c r="E633" s="20"/>
      <c r="F633" s="20"/>
      <c r="G633" s="20"/>
      <c r="H633" s="20"/>
      <c r="I633" s="20"/>
      <c r="K633" s="20"/>
    </row>
    <row r="634" spans="1:11" outlineLevel="1" x14ac:dyDescent="0.25">
      <c r="A634" s="32"/>
      <c r="B634" s="33"/>
      <c r="C634" s="46"/>
      <c r="E634" s="20"/>
      <c r="F634" s="20"/>
      <c r="G634" s="20"/>
      <c r="H634" s="20"/>
      <c r="I634" s="20"/>
      <c r="K634" s="20"/>
    </row>
    <row r="635" spans="1:11" outlineLevel="1" x14ac:dyDescent="0.25">
      <c r="A635" s="32"/>
      <c r="B635" s="33"/>
      <c r="C635" s="46"/>
      <c r="E635" s="20"/>
      <c r="F635" s="20"/>
      <c r="G635" s="20"/>
      <c r="H635" s="20"/>
      <c r="I635" s="20"/>
      <c r="K635" s="20"/>
    </row>
    <row r="636" spans="1:11" outlineLevel="1" x14ac:dyDescent="0.25">
      <c r="A636" s="32"/>
      <c r="B636" s="33"/>
      <c r="C636" s="46"/>
      <c r="E636" s="20"/>
      <c r="F636" s="20"/>
      <c r="G636" s="20"/>
      <c r="H636" s="20"/>
      <c r="I636" s="20"/>
      <c r="K636" s="20"/>
    </row>
    <row r="637" spans="1:11" outlineLevel="1" x14ac:dyDescent="0.25">
      <c r="A637" s="32"/>
      <c r="B637" s="33"/>
      <c r="C637" s="46"/>
      <c r="E637" s="20"/>
      <c r="F637" s="20"/>
      <c r="G637" s="20"/>
      <c r="H637" s="20"/>
      <c r="I637" s="20"/>
      <c r="K637" s="20"/>
    </row>
    <row r="638" spans="1:11" outlineLevel="1" x14ac:dyDescent="0.25">
      <c r="A638" s="32"/>
      <c r="B638" s="33"/>
      <c r="C638" s="46"/>
      <c r="E638" s="20"/>
      <c r="F638" s="20"/>
      <c r="G638" s="20"/>
      <c r="H638" s="20"/>
      <c r="I638" s="20"/>
      <c r="K638" s="20"/>
    </row>
    <row r="639" spans="1:11" outlineLevel="1" x14ac:dyDescent="0.25">
      <c r="A639" s="32"/>
      <c r="B639" s="33"/>
      <c r="C639" s="46"/>
      <c r="E639" s="20"/>
      <c r="F639" s="20"/>
      <c r="G639" s="20"/>
      <c r="H639" s="20"/>
      <c r="I639" s="20"/>
      <c r="K639" s="20"/>
    </row>
    <row r="640" spans="1:11" outlineLevel="1" x14ac:dyDescent="0.25">
      <c r="A640" s="32"/>
      <c r="B640" s="33"/>
      <c r="C640" s="46"/>
      <c r="E640" s="20"/>
      <c r="F640" s="20"/>
      <c r="G640" s="20"/>
      <c r="H640" s="20"/>
      <c r="I640" s="20"/>
      <c r="K640" s="20"/>
    </row>
    <row r="641" spans="1:11" outlineLevel="1" x14ac:dyDescent="0.25">
      <c r="A641" s="32"/>
      <c r="B641" s="33"/>
      <c r="C641" s="46"/>
      <c r="E641" s="20"/>
      <c r="F641" s="20"/>
      <c r="G641" s="20"/>
      <c r="H641" s="20"/>
      <c r="I641" s="20"/>
      <c r="K641" s="20"/>
    </row>
    <row r="642" spans="1:11" outlineLevel="1" x14ac:dyDescent="0.25">
      <c r="A642" s="32"/>
      <c r="B642" s="33"/>
      <c r="C642" s="46"/>
      <c r="E642" s="20"/>
      <c r="F642" s="20"/>
      <c r="G642" s="20"/>
      <c r="H642" s="20"/>
      <c r="I642" s="20"/>
      <c r="K642" s="20"/>
    </row>
    <row r="643" spans="1:11" outlineLevel="1" x14ac:dyDescent="0.25">
      <c r="A643" s="32"/>
      <c r="B643" s="33"/>
      <c r="C643" s="46"/>
      <c r="E643" s="20"/>
      <c r="F643" s="20"/>
      <c r="G643" s="20"/>
      <c r="H643" s="20"/>
      <c r="I643" s="20"/>
      <c r="K643" s="20"/>
    </row>
    <row r="644" spans="1:11" outlineLevel="1" x14ac:dyDescent="0.25">
      <c r="A644" s="32"/>
      <c r="B644" s="33"/>
      <c r="C644" s="46"/>
      <c r="E644" s="20"/>
      <c r="F644" s="20"/>
      <c r="G644" s="20"/>
      <c r="H644" s="20"/>
      <c r="I644" s="20"/>
      <c r="K644" s="20"/>
    </row>
    <row r="645" spans="1:11" outlineLevel="1" x14ac:dyDescent="0.25">
      <c r="A645" s="32"/>
      <c r="B645" s="33"/>
      <c r="C645" s="46"/>
      <c r="E645" s="20"/>
      <c r="F645" s="20"/>
      <c r="G645" s="20"/>
      <c r="H645" s="20"/>
      <c r="I645" s="20"/>
      <c r="K645" s="20"/>
    </row>
    <row r="646" spans="1:11" outlineLevel="1" x14ac:dyDescent="0.25">
      <c r="A646" s="32"/>
      <c r="B646" s="33"/>
      <c r="C646" s="46"/>
      <c r="E646" s="20"/>
      <c r="F646" s="20"/>
      <c r="G646" s="20"/>
      <c r="H646" s="20"/>
      <c r="I646" s="20"/>
      <c r="K646" s="20"/>
    </row>
    <row r="647" spans="1:11" outlineLevel="1" x14ac:dyDescent="0.25">
      <c r="A647" s="32"/>
      <c r="B647" s="33"/>
      <c r="C647" s="46"/>
      <c r="E647" s="20"/>
      <c r="F647" s="20"/>
      <c r="G647" s="20"/>
      <c r="H647" s="20"/>
      <c r="I647" s="20"/>
      <c r="K647" s="20"/>
    </row>
    <row r="648" spans="1:11" outlineLevel="1" x14ac:dyDescent="0.25">
      <c r="A648" s="32"/>
      <c r="B648" s="33"/>
      <c r="C648" s="46"/>
      <c r="E648" s="20"/>
      <c r="F648" s="20"/>
      <c r="G648" s="20"/>
      <c r="H648" s="20"/>
      <c r="I648" s="20"/>
      <c r="K648" s="20"/>
    </row>
    <row r="649" spans="1:11" outlineLevel="1" x14ac:dyDescent="0.25">
      <c r="A649" s="32"/>
      <c r="B649" s="33"/>
      <c r="C649" s="46"/>
      <c r="E649" s="20"/>
      <c r="F649" s="20"/>
      <c r="G649" s="20"/>
      <c r="H649" s="20"/>
      <c r="I649" s="20"/>
      <c r="K649" s="20"/>
    </row>
    <row r="650" spans="1:11" outlineLevel="1" x14ac:dyDescent="0.25">
      <c r="A650" s="32"/>
      <c r="B650" s="33"/>
      <c r="C650" s="46"/>
      <c r="E650" s="20"/>
      <c r="F650" s="20"/>
      <c r="G650" s="20"/>
      <c r="H650" s="20"/>
      <c r="I650" s="20"/>
      <c r="K650" s="20"/>
    </row>
    <row r="651" spans="1:11" outlineLevel="1" x14ac:dyDescent="0.25">
      <c r="A651" s="32"/>
      <c r="B651" s="33"/>
      <c r="C651" s="46"/>
      <c r="E651" s="20"/>
      <c r="F651" s="20"/>
      <c r="G651" s="20"/>
      <c r="H651" s="20"/>
      <c r="I651" s="20"/>
      <c r="K651" s="20"/>
    </row>
    <row r="652" spans="1:11" outlineLevel="1" x14ac:dyDescent="0.25">
      <c r="A652" s="32"/>
      <c r="B652" s="33"/>
      <c r="C652" s="46"/>
      <c r="E652" s="20"/>
      <c r="F652" s="20"/>
      <c r="G652" s="20"/>
      <c r="H652" s="20"/>
      <c r="I652" s="20"/>
      <c r="K652" s="20"/>
    </row>
    <row r="653" spans="1:11" outlineLevel="1" x14ac:dyDescent="0.25">
      <c r="A653" s="32"/>
      <c r="B653" s="33"/>
      <c r="C653" s="46"/>
      <c r="E653" s="20"/>
      <c r="F653" s="20"/>
      <c r="G653" s="20"/>
      <c r="H653" s="20"/>
      <c r="I653" s="20"/>
      <c r="K653" s="20"/>
    </row>
    <row r="654" spans="1:11" outlineLevel="1" x14ac:dyDescent="0.25">
      <c r="A654" s="32"/>
      <c r="B654" s="33"/>
      <c r="C654" s="46"/>
      <c r="E654" s="20"/>
      <c r="F654" s="20"/>
      <c r="G654" s="20"/>
      <c r="H654" s="20"/>
      <c r="I654" s="20"/>
      <c r="K654" s="20"/>
    </row>
    <row r="655" spans="1:11" outlineLevel="1" x14ac:dyDescent="0.25">
      <c r="A655" s="32"/>
      <c r="B655" s="33"/>
      <c r="C655" s="46"/>
      <c r="E655" s="20"/>
      <c r="F655" s="20"/>
      <c r="G655" s="20"/>
      <c r="H655" s="20"/>
      <c r="I655" s="20"/>
      <c r="K655" s="20"/>
    </row>
    <row r="656" spans="1:11" outlineLevel="1" x14ac:dyDescent="0.25">
      <c r="A656" s="32"/>
      <c r="B656" s="33"/>
      <c r="C656" s="46"/>
      <c r="E656" s="20"/>
      <c r="F656" s="20"/>
      <c r="G656" s="20"/>
      <c r="H656" s="20"/>
      <c r="I656" s="20"/>
      <c r="K656" s="20"/>
    </row>
    <row r="657" spans="1:11" outlineLevel="1" x14ac:dyDescent="0.25">
      <c r="A657" s="32"/>
      <c r="B657" s="33"/>
      <c r="C657" s="46"/>
      <c r="E657" s="20"/>
      <c r="F657" s="20"/>
      <c r="G657" s="20"/>
      <c r="H657" s="20"/>
      <c r="I657" s="20"/>
      <c r="K657" s="20"/>
    </row>
    <row r="658" spans="1:11" outlineLevel="1" x14ac:dyDescent="0.25">
      <c r="A658" s="32"/>
      <c r="B658" s="33"/>
      <c r="C658" s="46"/>
      <c r="E658" s="20"/>
      <c r="F658" s="20"/>
      <c r="G658" s="20"/>
      <c r="H658" s="20"/>
      <c r="I658" s="20"/>
      <c r="K658" s="20"/>
    </row>
    <row r="659" spans="1:11" outlineLevel="1" x14ac:dyDescent="0.25">
      <c r="A659" s="32"/>
      <c r="B659" s="33"/>
      <c r="C659" s="46"/>
      <c r="E659" s="20"/>
      <c r="F659" s="20"/>
      <c r="G659" s="20"/>
      <c r="H659" s="20"/>
      <c r="I659" s="20"/>
      <c r="K659" s="20"/>
    </row>
    <row r="660" spans="1:11" outlineLevel="1" x14ac:dyDescent="0.25">
      <c r="A660" s="32"/>
      <c r="B660" s="33"/>
      <c r="C660" s="46"/>
      <c r="E660" s="20"/>
      <c r="F660" s="20"/>
      <c r="G660" s="20"/>
      <c r="H660" s="20"/>
      <c r="I660" s="20"/>
      <c r="K660" s="20"/>
    </row>
    <row r="661" spans="1:11" outlineLevel="1" x14ac:dyDescent="0.25">
      <c r="A661" s="32"/>
      <c r="B661" s="33"/>
      <c r="C661" s="46"/>
      <c r="E661" s="20"/>
      <c r="F661" s="20"/>
      <c r="G661" s="20"/>
      <c r="H661" s="20"/>
      <c r="I661" s="20"/>
      <c r="K661" s="20"/>
    </row>
    <row r="662" spans="1:11" outlineLevel="1" x14ac:dyDescent="0.25">
      <c r="A662" s="32"/>
      <c r="B662" s="33"/>
      <c r="C662" s="46"/>
      <c r="E662" s="20"/>
      <c r="F662" s="20"/>
      <c r="G662" s="20"/>
      <c r="H662" s="20"/>
      <c r="I662" s="20"/>
      <c r="K662" s="20"/>
    </row>
    <row r="663" spans="1:11" outlineLevel="1" x14ac:dyDescent="0.25">
      <c r="A663" s="32"/>
      <c r="B663" s="33"/>
      <c r="C663" s="46"/>
      <c r="E663" s="20"/>
      <c r="F663" s="20"/>
      <c r="G663" s="20"/>
      <c r="H663" s="20"/>
      <c r="I663" s="20"/>
      <c r="K663" s="20"/>
    </row>
    <row r="664" spans="1:11" outlineLevel="1" x14ac:dyDescent="0.25">
      <c r="A664" s="32"/>
      <c r="B664" s="33"/>
      <c r="C664" s="46"/>
      <c r="E664" s="20"/>
      <c r="F664" s="20"/>
      <c r="G664" s="20"/>
      <c r="H664" s="20"/>
      <c r="I664" s="20"/>
      <c r="K664" s="20"/>
    </row>
    <row r="665" spans="1:11" outlineLevel="1" x14ac:dyDescent="0.25">
      <c r="A665" s="32"/>
      <c r="B665" s="33"/>
      <c r="C665" s="46"/>
      <c r="E665" s="20"/>
      <c r="F665" s="20"/>
      <c r="G665" s="20"/>
      <c r="H665" s="20"/>
      <c r="I665" s="20"/>
      <c r="K665" s="20"/>
    </row>
    <row r="666" spans="1:11" outlineLevel="1" x14ac:dyDescent="0.25">
      <c r="A666" s="32"/>
      <c r="B666" s="33"/>
      <c r="C666" s="46"/>
      <c r="E666" s="20"/>
      <c r="F666" s="20"/>
      <c r="G666" s="20"/>
      <c r="H666" s="20"/>
      <c r="I666" s="20"/>
      <c r="K666" s="20"/>
    </row>
    <row r="667" spans="1:11" outlineLevel="1" x14ac:dyDescent="0.25">
      <c r="A667" s="32"/>
      <c r="B667" s="33"/>
      <c r="C667" s="46"/>
      <c r="E667" s="20"/>
      <c r="F667" s="20"/>
      <c r="G667" s="20"/>
      <c r="H667" s="20"/>
      <c r="I667" s="20"/>
      <c r="K667" s="20"/>
    </row>
    <row r="668" spans="1:11" outlineLevel="1" x14ac:dyDescent="0.25">
      <c r="A668" s="32"/>
      <c r="B668" s="33"/>
      <c r="C668" s="46"/>
      <c r="E668" s="20"/>
      <c r="F668" s="20"/>
      <c r="G668" s="20"/>
      <c r="H668" s="20"/>
      <c r="I668" s="20"/>
      <c r="K668" s="20"/>
    </row>
    <row r="669" spans="1:11" outlineLevel="1" x14ac:dyDescent="0.25">
      <c r="A669" s="32"/>
      <c r="B669" s="33"/>
      <c r="C669" s="46"/>
      <c r="E669" s="20"/>
      <c r="F669" s="20"/>
      <c r="G669" s="20"/>
      <c r="H669" s="20"/>
      <c r="I669" s="20"/>
      <c r="K669" s="20"/>
    </row>
    <row r="670" spans="1:11" outlineLevel="1" x14ac:dyDescent="0.25">
      <c r="A670" s="32"/>
      <c r="B670" s="33"/>
      <c r="C670" s="46"/>
      <c r="E670" s="20"/>
      <c r="F670" s="20"/>
      <c r="G670" s="20"/>
      <c r="H670" s="20"/>
      <c r="I670" s="20"/>
      <c r="K670" s="20"/>
    </row>
    <row r="671" spans="1:11" outlineLevel="1" x14ac:dyDescent="0.25">
      <c r="A671" s="32"/>
      <c r="B671" s="33"/>
      <c r="C671" s="46"/>
      <c r="E671" s="20"/>
      <c r="F671" s="20"/>
      <c r="G671" s="20"/>
      <c r="H671" s="20"/>
      <c r="I671" s="20"/>
      <c r="K671" s="20"/>
    </row>
    <row r="672" spans="1:11" outlineLevel="1" x14ac:dyDescent="0.25">
      <c r="A672" s="32"/>
      <c r="B672" s="33"/>
      <c r="C672" s="46"/>
      <c r="E672" s="20"/>
      <c r="F672" s="20"/>
      <c r="G672" s="20"/>
      <c r="H672" s="20"/>
      <c r="I672" s="20"/>
      <c r="K672" s="20"/>
    </row>
    <row r="673" spans="1:11" outlineLevel="1" x14ac:dyDescent="0.25">
      <c r="A673" s="32"/>
      <c r="B673" s="33"/>
      <c r="C673" s="46"/>
      <c r="E673" s="20"/>
      <c r="F673" s="20"/>
      <c r="G673" s="20"/>
      <c r="H673" s="20"/>
      <c r="I673" s="20"/>
      <c r="K673" s="20"/>
    </row>
    <row r="674" spans="1:11" outlineLevel="1" x14ac:dyDescent="0.25">
      <c r="A674" s="32"/>
      <c r="B674" s="33"/>
      <c r="C674" s="46"/>
      <c r="E674" s="20"/>
      <c r="F674" s="20"/>
      <c r="G674" s="20"/>
      <c r="H674" s="20"/>
      <c r="I674" s="20"/>
      <c r="K674" s="20"/>
    </row>
    <row r="675" spans="1:11" outlineLevel="1" x14ac:dyDescent="0.25">
      <c r="A675" s="32"/>
      <c r="B675" s="33"/>
      <c r="C675" s="46"/>
      <c r="E675" s="20"/>
      <c r="F675" s="20"/>
      <c r="G675" s="20"/>
      <c r="H675" s="20"/>
      <c r="I675" s="20"/>
      <c r="K675" s="20"/>
    </row>
    <row r="676" spans="1:11" outlineLevel="1" x14ac:dyDescent="0.25">
      <c r="A676" s="32"/>
      <c r="B676" s="33"/>
      <c r="C676" s="46"/>
      <c r="E676" s="20"/>
      <c r="F676" s="20"/>
      <c r="G676" s="20"/>
      <c r="H676" s="20"/>
      <c r="I676" s="20"/>
      <c r="K676" s="20"/>
    </row>
    <row r="677" spans="1:11" outlineLevel="1" x14ac:dyDescent="0.25">
      <c r="A677" s="32"/>
      <c r="B677" s="33"/>
      <c r="C677" s="46"/>
      <c r="E677" s="20"/>
      <c r="F677" s="20"/>
      <c r="G677" s="20"/>
      <c r="H677" s="20"/>
      <c r="I677" s="20"/>
      <c r="K677" s="20"/>
    </row>
    <row r="678" spans="1:11" outlineLevel="1" x14ac:dyDescent="0.25">
      <c r="A678" s="32"/>
      <c r="B678" s="33"/>
      <c r="C678" s="46"/>
      <c r="E678" s="20"/>
      <c r="F678" s="20"/>
      <c r="G678" s="20"/>
      <c r="H678" s="20"/>
      <c r="I678" s="20"/>
      <c r="K678" s="20"/>
    </row>
    <row r="679" spans="1:11" outlineLevel="1" x14ac:dyDescent="0.25">
      <c r="A679" s="32"/>
      <c r="B679" s="33"/>
      <c r="C679" s="46"/>
      <c r="E679" s="20"/>
      <c r="F679" s="20"/>
      <c r="G679" s="20"/>
      <c r="H679" s="20"/>
      <c r="I679" s="20"/>
      <c r="K679" s="20"/>
    </row>
    <row r="680" spans="1:11" outlineLevel="1" x14ac:dyDescent="0.25">
      <c r="A680" s="32"/>
      <c r="B680" s="33"/>
      <c r="C680" s="46"/>
      <c r="E680" s="20"/>
      <c r="F680" s="20"/>
      <c r="G680" s="20"/>
      <c r="H680" s="20"/>
      <c r="I680" s="20"/>
      <c r="K680" s="20"/>
    </row>
    <row r="681" spans="1:11" outlineLevel="1" x14ac:dyDescent="0.25">
      <c r="A681" s="32"/>
      <c r="B681" s="33"/>
      <c r="C681" s="46"/>
      <c r="E681" s="20"/>
      <c r="F681" s="20"/>
      <c r="G681" s="20"/>
      <c r="H681" s="20"/>
      <c r="I681" s="20"/>
      <c r="K681" s="20"/>
    </row>
    <row r="682" spans="1:11" outlineLevel="1" x14ac:dyDescent="0.25">
      <c r="A682" s="32"/>
      <c r="B682" s="33"/>
      <c r="C682" s="46"/>
      <c r="E682" s="20"/>
      <c r="F682" s="20"/>
      <c r="G682" s="20"/>
      <c r="H682" s="20"/>
      <c r="I682" s="20"/>
      <c r="K682" s="20"/>
    </row>
    <row r="683" spans="1:11" outlineLevel="1" x14ac:dyDescent="0.25">
      <c r="A683" s="32"/>
      <c r="B683" s="33"/>
      <c r="C683" s="46"/>
      <c r="E683" s="20"/>
      <c r="F683" s="20"/>
      <c r="G683" s="20"/>
      <c r="H683" s="20"/>
      <c r="I683" s="20"/>
      <c r="K683" s="20"/>
    </row>
    <row r="684" spans="1:11" outlineLevel="1" x14ac:dyDescent="0.25">
      <c r="A684" s="32"/>
      <c r="B684" s="33"/>
      <c r="C684" s="46"/>
      <c r="E684" s="20"/>
      <c r="F684" s="20"/>
      <c r="G684" s="20"/>
      <c r="H684" s="20"/>
      <c r="I684" s="20"/>
      <c r="K684" s="20"/>
    </row>
    <row r="685" spans="1:11" outlineLevel="1" x14ac:dyDescent="0.25">
      <c r="A685" s="32"/>
      <c r="B685" s="33"/>
      <c r="C685" s="46"/>
      <c r="E685" s="20"/>
      <c r="F685" s="20"/>
      <c r="G685" s="20"/>
      <c r="H685" s="20"/>
      <c r="I685" s="20"/>
      <c r="K685" s="20"/>
    </row>
    <row r="686" spans="1:11" outlineLevel="1" x14ac:dyDescent="0.25">
      <c r="A686" s="32"/>
      <c r="B686" s="33"/>
      <c r="C686" s="46"/>
      <c r="E686" s="20"/>
      <c r="F686" s="20"/>
      <c r="G686" s="20"/>
      <c r="H686" s="20"/>
      <c r="I686" s="20"/>
      <c r="K686" s="20"/>
    </row>
    <row r="687" spans="1:11" outlineLevel="1" x14ac:dyDescent="0.25">
      <c r="A687" s="32"/>
      <c r="B687" s="33"/>
      <c r="C687" s="46"/>
      <c r="E687" s="20"/>
      <c r="F687" s="20"/>
      <c r="G687" s="20"/>
      <c r="H687" s="20"/>
      <c r="I687" s="20"/>
      <c r="K687" s="20"/>
    </row>
    <row r="688" spans="1:11" outlineLevel="1" x14ac:dyDescent="0.25">
      <c r="A688" s="32"/>
      <c r="B688" s="33"/>
      <c r="C688" s="46"/>
      <c r="E688" s="20"/>
      <c r="F688" s="20"/>
      <c r="G688" s="20"/>
      <c r="H688" s="20"/>
      <c r="I688" s="20"/>
      <c r="K688" s="20"/>
    </row>
    <row r="689" spans="1:11" outlineLevel="1" x14ac:dyDescent="0.25">
      <c r="A689" s="32"/>
      <c r="B689" s="33"/>
      <c r="C689" s="46"/>
      <c r="E689" s="20"/>
      <c r="F689" s="20"/>
      <c r="G689" s="20"/>
      <c r="H689" s="20"/>
      <c r="I689" s="20"/>
      <c r="K689" s="20"/>
    </row>
    <row r="690" spans="1:11" outlineLevel="1" x14ac:dyDescent="0.25">
      <c r="A690" s="32"/>
      <c r="B690" s="33"/>
      <c r="C690" s="46"/>
      <c r="E690" s="20"/>
      <c r="F690" s="20"/>
      <c r="G690" s="20"/>
      <c r="H690" s="20"/>
      <c r="I690" s="20"/>
      <c r="K690" s="20"/>
    </row>
    <row r="691" spans="1:11" outlineLevel="1" x14ac:dyDescent="0.25">
      <c r="A691" s="32"/>
      <c r="B691" s="33"/>
      <c r="C691" s="46"/>
      <c r="E691" s="20"/>
      <c r="F691" s="20"/>
      <c r="G691" s="20"/>
      <c r="H691" s="20"/>
      <c r="I691" s="20"/>
      <c r="K691" s="20"/>
    </row>
    <row r="692" spans="1:11" outlineLevel="1" x14ac:dyDescent="0.25">
      <c r="A692" s="32"/>
      <c r="B692" s="33"/>
      <c r="C692" s="46"/>
      <c r="E692" s="20"/>
      <c r="F692" s="20"/>
      <c r="G692" s="20"/>
      <c r="H692" s="20"/>
      <c r="I692" s="20"/>
      <c r="K692" s="20"/>
    </row>
    <row r="693" spans="1:11" outlineLevel="1" x14ac:dyDescent="0.25">
      <c r="A693" s="32"/>
      <c r="B693" s="33"/>
      <c r="C693" s="46"/>
      <c r="E693" s="20"/>
      <c r="F693" s="20"/>
      <c r="G693" s="20"/>
      <c r="H693" s="20"/>
      <c r="I693" s="20"/>
      <c r="K693" s="20"/>
    </row>
    <row r="694" spans="1:11" outlineLevel="1" x14ac:dyDescent="0.25">
      <c r="A694" s="32"/>
      <c r="B694" s="33"/>
      <c r="C694" s="46"/>
      <c r="E694" s="20"/>
      <c r="F694" s="20"/>
      <c r="G694" s="20"/>
      <c r="H694" s="20"/>
      <c r="I694" s="20"/>
      <c r="K694" s="20"/>
    </row>
    <row r="695" spans="1:11" outlineLevel="1" x14ac:dyDescent="0.25">
      <c r="A695" s="32"/>
      <c r="B695" s="33"/>
      <c r="C695" s="46"/>
      <c r="E695" s="20"/>
      <c r="F695" s="20"/>
      <c r="G695" s="20"/>
      <c r="H695" s="20"/>
      <c r="I695" s="20"/>
      <c r="K695" s="20"/>
    </row>
    <row r="696" spans="1:11" outlineLevel="1" x14ac:dyDescent="0.25">
      <c r="A696" s="32"/>
      <c r="B696" s="33"/>
      <c r="C696" s="46"/>
      <c r="E696" s="20"/>
      <c r="F696" s="20"/>
      <c r="G696" s="20"/>
      <c r="H696" s="20"/>
      <c r="I696" s="20"/>
      <c r="K696" s="20"/>
    </row>
    <row r="697" spans="1:11" outlineLevel="1" x14ac:dyDescent="0.25">
      <c r="A697" s="32"/>
      <c r="B697" s="33"/>
      <c r="C697" s="46"/>
      <c r="E697" s="20"/>
      <c r="F697" s="20"/>
      <c r="G697" s="20"/>
      <c r="H697" s="20"/>
      <c r="I697" s="20"/>
      <c r="K697" s="20"/>
    </row>
    <row r="698" spans="1:11" outlineLevel="1" x14ac:dyDescent="0.25">
      <c r="A698" s="32"/>
      <c r="B698" s="33"/>
      <c r="C698" s="46"/>
      <c r="E698" s="20"/>
      <c r="F698" s="20"/>
      <c r="G698" s="20"/>
      <c r="H698" s="20"/>
      <c r="I698" s="20"/>
      <c r="K698" s="20"/>
    </row>
    <row r="699" spans="1:11" outlineLevel="1" x14ac:dyDescent="0.25">
      <c r="A699" s="32"/>
      <c r="B699" s="33"/>
      <c r="C699" s="46"/>
      <c r="E699" s="20"/>
      <c r="F699" s="20"/>
      <c r="G699" s="20"/>
      <c r="H699" s="20"/>
      <c r="I699" s="20"/>
      <c r="K699" s="20"/>
    </row>
    <row r="700" spans="1:11" outlineLevel="1" x14ac:dyDescent="0.25">
      <c r="A700" s="32"/>
      <c r="B700" s="33"/>
      <c r="C700" s="46"/>
      <c r="E700" s="20"/>
      <c r="F700" s="20"/>
      <c r="G700" s="20"/>
      <c r="H700" s="20"/>
      <c r="I700" s="20"/>
      <c r="K700" s="20"/>
    </row>
    <row r="701" spans="1:11" outlineLevel="1" x14ac:dyDescent="0.25">
      <c r="A701" s="32"/>
      <c r="B701" s="33"/>
      <c r="C701" s="46"/>
      <c r="E701" s="20"/>
      <c r="F701" s="20"/>
      <c r="G701" s="20"/>
      <c r="H701" s="20"/>
      <c r="I701" s="20"/>
      <c r="K701" s="20"/>
    </row>
    <row r="702" spans="1:11" outlineLevel="1" x14ac:dyDescent="0.25">
      <c r="A702" s="32"/>
      <c r="B702" s="33"/>
      <c r="C702" s="46"/>
      <c r="E702" s="20"/>
      <c r="F702" s="20"/>
      <c r="G702" s="20"/>
      <c r="H702" s="20"/>
      <c r="I702" s="20"/>
      <c r="K702" s="20"/>
    </row>
    <row r="703" spans="1:11" outlineLevel="1" x14ac:dyDescent="0.25">
      <c r="A703" s="32"/>
      <c r="B703" s="33"/>
      <c r="C703" s="46"/>
      <c r="E703" s="20"/>
      <c r="F703" s="20"/>
      <c r="G703" s="20"/>
      <c r="H703" s="20"/>
      <c r="I703" s="20"/>
      <c r="K703" s="20"/>
    </row>
    <row r="704" spans="1:11" outlineLevel="1" x14ac:dyDescent="0.25">
      <c r="A704" s="32"/>
      <c r="B704" s="33"/>
      <c r="C704" s="46"/>
      <c r="E704" s="20"/>
      <c r="F704" s="20"/>
      <c r="G704" s="20"/>
      <c r="H704" s="20"/>
      <c r="I704" s="20"/>
      <c r="K704" s="20"/>
    </row>
    <row r="705" spans="1:11" outlineLevel="1" x14ac:dyDescent="0.25">
      <c r="A705" s="32"/>
      <c r="B705" s="33"/>
      <c r="C705" s="46"/>
      <c r="E705" s="20"/>
      <c r="F705" s="20"/>
      <c r="G705" s="20"/>
      <c r="H705" s="20"/>
      <c r="I705" s="20"/>
      <c r="K705" s="20"/>
    </row>
    <row r="706" spans="1:11" outlineLevel="1" x14ac:dyDescent="0.25">
      <c r="A706" s="32"/>
      <c r="B706" s="33"/>
      <c r="C706" s="46"/>
      <c r="E706" s="20"/>
      <c r="F706" s="20"/>
      <c r="G706" s="20"/>
      <c r="H706" s="20"/>
      <c r="I706" s="20"/>
      <c r="K706" s="20"/>
    </row>
    <row r="707" spans="1:11" outlineLevel="1" x14ac:dyDescent="0.25">
      <c r="A707" s="32"/>
      <c r="B707" s="33"/>
      <c r="C707" s="46"/>
      <c r="E707" s="20"/>
      <c r="F707" s="20"/>
      <c r="G707" s="20"/>
      <c r="H707" s="20"/>
      <c r="I707" s="20"/>
      <c r="K707" s="20"/>
    </row>
    <row r="708" spans="1:11" outlineLevel="1" x14ac:dyDescent="0.25">
      <c r="A708" s="32"/>
      <c r="B708" s="33"/>
      <c r="C708" s="46"/>
      <c r="E708" s="20"/>
      <c r="F708" s="20"/>
      <c r="G708" s="20"/>
      <c r="H708" s="20"/>
      <c r="I708" s="20"/>
      <c r="K708" s="20"/>
    </row>
    <row r="709" spans="1:11" outlineLevel="1" x14ac:dyDescent="0.25">
      <c r="A709" s="32"/>
      <c r="B709" s="33"/>
      <c r="C709" s="46"/>
      <c r="E709" s="20"/>
      <c r="F709" s="20"/>
      <c r="G709" s="20"/>
      <c r="H709" s="20"/>
      <c r="I709" s="20"/>
      <c r="K709" s="20"/>
    </row>
    <row r="710" spans="1:11" outlineLevel="1" x14ac:dyDescent="0.25">
      <c r="A710" s="32"/>
      <c r="B710" s="33"/>
      <c r="C710" s="46"/>
      <c r="E710" s="20"/>
      <c r="F710" s="20"/>
      <c r="G710" s="20"/>
      <c r="H710" s="20"/>
      <c r="I710" s="20"/>
      <c r="K710" s="20"/>
    </row>
    <row r="711" spans="1:11" outlineLevel="1" x14ac:dyDescent="0.25">
      <c r="A711" s="32"/>
      <c r="B711" s="33"/>
      <c r="C711" s="46"/>
      <c r="E711" s="20"/>
      <c r="F711" s="20"/>
      <c r="G711" s="20"/>
      <c r="H711" s="20"/>
      <c r="I711" s="20"/>
      <c r="K711" s="20"/>
    </row>
    <row r="712" spans="1:11" outlineLevel="1" x14ac:dyDescent="0.25">
      <c r="A712" s="32"/>
      <c r="B712" s="33"/>
      <c r="C712" s="46"/>
      <c r="E712" s="20"/>
      <c r="F712" s="20"/>
      <c r="G712" s="20"/>
      <c r="H712" s="20"/>
      <c r="I712" s="20"/>
      <c r="K712" s="20"/>
    </row>
    <row r="713" spans="1:11" outlineLevel="1" x14ac:dyDescent="0.25">
      <c r="A713" s="32"/>
      <c r="B713" s="33"/>
      <c r="C713" s="46"/>
      <c r="E713" s="20"/>
      <c r="F713" s="20"/>
      <c r="G713" s="20"/>
      <c r="H713" s="20"/>
      <c r="I713" s="20"/>
      <c r="K713" s="20"/>
    </row>
    <row r="714" spans="1:11" outlineLevel="1" x14ac:dyDescent="0.25">
      <c r="A714" s="32"/>
      <c r="B714" s="33"/>
      <c r="C714" s="46"/>
      <c r="E714" s="20"/>
      <c r="F714" s="20"/>
      <c r="G714" s="20"/>
      <c r="H714" s="20"/>
      <c r="I714" s="20"/>
      <c r="K714" s="20"/>
    </row>
    <row r="715" spans="1:11" outlineLevel="1" x14ac:dyDescent="0.25">
      <c r="A715" s="32"/>
      <c r="B715" s="33"/>
      <c r="C715" s="46"/>
      <c r="E715" s="20"/>
      <c r="F715" s="20"/>
      <c r="G715" s="20"/>
      <c r="H715" s="20"/>
      <c r="I715" s="20"/>
      <c r="K715" s="20"/>
    </row>
    <row r="716" spans="1:11" outlineLevel="1" x14ac:dyDescent="0.25">
      <c r="A716" s="32"/>
      <c r="B716" s="33"/>
      <c r="C716" s="46"/>
      <c r="E716" s="20"/>
      <c r="F716" s="20"/>
      <c r="G716" s="20"/>
      <c r="H716" s="20"/>
      <c r="I716" s="20"/>
      <c r="K716" s="20"/>
    </row>
    <row r="717" spans="1:11" outlineLevel="1" x14ac:dyDescent="0.25">
      <c r="A717" s="32"/>
      <c r="B717" s="33"/>
      <c r="C717" s="46"/>
      <c r="E717" s="20"/>
      <c r="F717" s="20"/>
      <c r="G717" s="20"/>
      <c r="H717" s="20"/>
      <c r="I717" s="20"/>
      <c r="K717" s="20"/>
    </row>
    <row r="718" spans="1:11" outlineLevel="1" x14ac:dyDescent="0.25">
      <c r="A718" s="32"/>
      <c r="B718" s="33"/>
      <c r="C718" s="46"/>
      <c r="E718" s="20"/>
      <c r="F718" s="20"/>
      <c r="G718" s="20"/>
      <c r="H718" s="20"/>
      <c r="I718" s="20"/>
      <c r="K718" s="20"/>
    </row>
    <row r="719" spans="1:11" outlineLevel="1" x14ac:dyDescent="0.25">
      <c r="A719" s="32"/>
      <c r="B719" s="33"/>
      <c r="C719" s="46"/>
      <c r="E719" s="20"/>
      <c r="F719" s="20"/>
      <c r="G719" s="20"/>
      <c r="H719" s="20"/>
      <c r="I719" s="20"/>
      <c r="K719" s="20"/>
    </row>
    <row r="720" spans="1:11" outlineLevel="1" x14ac:dyDescent="0.25">
      <c r="A720" s="32"/>
      <c r="B720" s="33"/>
      <c r="C720" s="46"/>
      <c r="E720" s="20"/>
      <c r="F720" s="20"/>
      <c r="G720" s="20"/>
      <c r="H720" s="20"/>
      <c r="I720" s="20"/>
      <c r="K720" s="20"/>
    </row>
    <row r="721" spans="1:11" outlineLevel="1" x14ac:dyDescent="0.25">
      <c r="A721" s="32"/>
      <c r="B721" s="33"/>
      <c r="C721" s="46"/>
      <c r="E721" s="20"/>
      <c r="F721" s="20"/>
      <c r="G721" s="20"/>
      <c r="H721" s="20"/>
      <c r="I721" s="20"/>
      <c r="K721" s="20"/>
    </row>
    <row r="722" spans="1:11" outlineLevel="1" x14ac:dyDescent="0.25">
      <c r="A722" s="32"/>
      <c r="B722" s="33"/>
      <c r="C722" s="46"/>
      <c r="E722" s="20"/>
      <c r="F722" s="20"/>
      <c r="G722" s="20"/>
      <c r="H722" s="20"/>
      <c r="I722" s="20"/>
      <c r="K722" s="20"/>
    </row>
    <row r="723" spans="1:11" outlineLevel="1" x14ac:dyDescent="0.25">
      <c r="A723" s="32"/>
      <c r="B723" s="33"/>
      <c r="C723" s="46"/>
      <c r="E723" s="20"/>
      <c r="F723" s="20"/>
      <c r="G723" s="20"/>
      <c r="H723" s="20"/>
      <c r="I723" s="20"/>
      <c r="K723" s="20"/>
    </row>
    <row r="724" spans="1:11" outlineLevel="1" x14ac:dyDescent="0.25">
      <c r="A724" s="32"/>
      <c r="B724" s="33"/>
      <c r="C724" s="46"/>
      <c r="E724" s="20"/>
      <c r="F724" s="20"/>
      <c r="G724" s="20"/>
      <c r="H724" s="20"/>
      <c r="I724" s="20"/>
      <c r="K724" s="20"/>
    </row>
    <row r="725" spans="1:11" outlineLevel="1" x14ac:dyDescent="0.25">
      <c r="A725" s="32"/>
      <c r="B725" s="33"/>
      <c r="C725" s="46"/>
      <c r="E725" s="20"/>
      <c r="F725" s="20"/>
      <c r="G725" s="20"/>
      <c r="H725" s="20"/>
      <c r="I725" s="20"/>
      <c r="K725" s="20"/>
    </row>
    <row r="726" spans="1:11" outlineLevel="1" x14ac:dyDescent="0.25">
      <c r="A726" s="32"/>
      <c r="B726" s="33"/>
      <c r="C726" s="46"/>
      <c r="E726" s="20"/>
      <c r="F726" s="20"/>
      <c r="G726" s="20"/>
      <c r="H726" s="20"/>
      <c r="I726" s="20"/>
      <c r="K726" s="20"/>
    </row>
    <row r="727" spans="1:11" outlineLevel="1" x14ac:dyDescent="0.25">
      <c r="A727" s="32"/>
      <c r="B727" s="33"/>
      <c r="C727" s="46"/>
      <c r="E727" s="20"/>
      <c r="F727" s="20"/>
      <c r="G727" s="20"/>
      <c r="H727" s="20"/>
      <c r="I727" s="20"/>
      <c r="K727" s="20"/>
    </row>
    <row r="728" spans="1:11" outlineLevel="1" x14ac:dyDescent="0.25">
      <c r="A728" s="32"/>
      <c r="B728" s="33"/>
      <c r="C728" s="46"/>
      <c r="E728" s="20"/>
      <c r="F728" s="20"/>
      <c r="G728" s="20"/>
      <c r="H728" s="20"/>
      <c r="I728" s="20"/>
      <c r="K728" s="20"/>
    </row>
    <row r="729" spans="1:11" outlineLevel="1" x14ac:dyDescent="0.25">
      <c r="A729" s="32"/>
      <c r="B729" s="33"/>
      <c r="C729" s="46"/>
      <c r="E729" s="20"/>
      <c r="F729" s="20"/>
      <c r="G729" s="20"/>
      <c r="H729" s="20"/>
      <c r="I729" s="20"/>
      <c r="K729" s="20"/>
    </row>
    <row r="730" spans="1:11" outlineLevel="1" x14ac:dyDescent="0.25">
      <c r="A730" s="32"/>
      <c r="B730" s="33"/>
      <c r="C730" s="46"/>
      <c r="E730" s="20"/>
      <c r="F730" s="20"/>
      <c r="G730" s="20"/>
      <c r="H730" s="20"/>
      <c r="I730" s="20"/>
      <c r="K730" s="20"/>
    </row>
    <row r="731" spans="1:11" outlineLevel="1" x14ac:dyDescent="0.25">
      <c r="A731" s="32"/>
      <c r="B731" s="33"/>
      <c r="C731" s="46"/>
      <c r="E731" s="20"/>
      <c r="F731" s="20"/>
      <c r="G731" s="20"/>
      <c r="H731" s="20"/>
      <c r="I731" s="20"/>
      <c r="K731" s="20"/>
    </row>
    <row r="732" spans="1:11" outlineLevel="1" x14ac:dyDescent="0.25">
      <c r="A732" s="32"/>
      <c r="B732" s="33"/>
      <c r="C732" s="46"/>
      <c r="E732" s="20"/>
      <c r="F732" s="20"/>
      <c r="G732" s="20"/>
      <c r="H732" s="20"/>
      <c r="I732" s="20"/>
      <c r="K732" s="20"/>
    </row>
    <row r="733" spans="1:11" outlineLevel="1" x14ac:dyDescent="0.25">
      <c r="A733" s="32"/>
      <c r="B733" s="33"/>
      <c r="C733" s="46"/>
      <c r="E733" s="20"/>
      <c r="F733" s="20"/>
      <c r="G733" s="20"/>
      <c r="H733" s="20"/>
      <c r="I733" s="20"/>
      <c r="K733" s="20"/>
    </row>
    <row r="734" spans="1:11" outlineLevel="1" x14ac:dyDescent="0.25">
      <c r="A734" s="32"/>
      <c r="B734" s="33"/>
      <c r="C734" s="46"/>
      <c r="E734" s="20"/>
      <c r="F734" s="20"/>
      <c r="G734" s="20"/>
      <c r="H734" s="20"/>
      <c r="I734" s="20"/>
      <c r="K734" s="20"/>
    </row>
    <row r="735" spans="1:11" outlineLevel="1" x14ac:dyDescent="0.25">
      <c r="A735" s="32"/>
      <c r="B735" s="33"/>
      <c r="C735" s="46"/>
      <c r="E735" s="20"/>
      <c r="F735" s="20"/>
      <c r="G735" s="20"/>
      <c r="H735" s="20"/>
      <c r="I735" s="20"/>
      <c r="K735" s="20"/>
    </row>
    <row r="736" spans="1:11" outlineLevel="1" x14ac:dyDescent="0.25">
      <c r="A736" s="32"/>
      <c r="B736" s="33"/>
      <c r="C736" s="46"/>
      <c r="E736" s="20"/>
      <c r="F736" s="20"/>
      <c r="G736" s="20"/>
      <c r="H736" s="20"/>
      <c r="I736" s="20"/>
      <c r="K736" s="20"/>
    </row>
    <row r="737" spans="1:11" outlineLevel="1" x14ac:dyDescent="0.25">
      <c r="A737" s="32"/>
      <c r="B737" s="33"/>
      <c r="C737" s="46"/>
      <c r="E737" s="20"/>
      <c r="F737" s="20"/>
      <c r="G737" s="20"/>
      <c r="H737" s="20"/>
      <c r="I737" s="20"/>
      <c r="K737" s="20"/>
    </row>
    <row r="738" spans="1:11" outlineLevel="1" x14ac:dyDescent="0.25">
      <c r="A738" s="32"/>
      <c r="B738" s="33"/>
      <c r="C738" s="46"/>
      <c r="E738" s="20"/>
      <c r="F738" s="20"/>
      <c r="G738" s="20"/>
      <c r="H738" s="20"/>
      <c r="I738" s="20"/>
      <c r="K738" s="20"/>
    </row>
    <row r="739" spans="1:11" outlineLevel="1" x14ac:dyDescent="0.25">
      <c r="A739" s="32"/>
      <c r="B739" s="33"/>
      <c r="C739" s="46"/>
      <c r="E739" s="20"/>
      <c r="F739" s="20"/>
      <c r="G739" s="20"/>
      <c r="H739" s="20"/>
      <c r="I739" s="20"/>
      <c r="K739" s="20"/>
    </row>
    <row r="740" spans="1:11" outlineLevel="1" x14ac:dyDescent="0.25">
      <c r="A740" s="32"/>
      <c r="B740" s="33"/>
      <c r="C740" s="46"/>
      <c r="E740" s="20"/>
      <c r="F740" s="20"/>
      <c r="G740" s="20"/>
      <c r="H740" s="20"/>
      <c r="I740" s="20"/>
      <c r="K740" s="20"/>
    </row>
    <row r="741" spans="1:11" outlineLevel="1" x14ac:dyDescent="0.25">
      <c r="A741" s="32"/>
      <c r="B741" s="33"/>
      <c r="C741" s="46"/>
      <c r="E741" s="20"/>
      <c r="F741" s="20"/>
      <c r="G741" s="20"/>
      <c r="H741" s="20"/>
      <c r="I741" s="20"/>
      <c r="K741" s="20"/>
    </row>
    <row r="742" spans="1:11" outlineLevel="1" x14ac:dyDescent="0.25">
      <c r="A742" s="32"/>
      <c r="B742" s="33"/>
      <c r="C742" s="46"/>
      <c r="E742" s="20"/>
      <c r="F742" s="20"/>
      <c r="G742" s="20"/>
      <c r="H742" s="20"/>
      <c r="I742" s="20"/>
      <c r="K742" s="20"/>
    </row>
    <row r="743" spans="1:11" outlineLevel="1" x14ac:dyDescent="0.25">
      <c r="A743" s="32"/>
      <c r="B743" s="33"/>
      <c r="C743" s="46"/>
      <c r="E743" s="20"/>
      <c r="F743" s="20"/>
      <c r="G743" s="20"/>
      <c r="H743" s="20"/>
      <c r="I743" s="20"/>
      <c r="K743" s="20"/>
    </row>
    <row r="744" spans="1:11" outlineLevel="1" x14ac:dyDescent="0.25">
      <c r="A744" s="32"/>
      <c r="B744" s="33"/>
      <c r="C744" s="46"/>
      <c r="E744" s="20"/>
      <c r="F744" s="20"/>
      <c r="G744" s="20"/>
      <c r="H744" s="20"/>
      <c r="I744" s="20"/>
      <c r="K744" s="20"/>
    </row>
    <row r="745" spans="1:11" outlineLevel="1" x14ac:dyDescent="0.25">
      <c r="A745" s="32"/>
      <c r="B745" s="33"/>
      <c r="C745" s="46"/>
      <c r="E745" s="20"/>
      <c r="F745" s="20"/>
      <c r="G745" s="20"/>
      <c r="H745" s="20"/>
      <c r="I745" s="20"/>
      <c r="K745" s="20"/>
    </row>
    <row r="746" spans="1:11" outlineLevel="1" x14ac:dyDescent="0.25">
      <c r="A746" s="32"/>
      <c r="B746" s="33"/>
      <c r="C746" s="46"/>
      <c r="E746" s="20"/>
      <c r="F746" s="20"/>
      <c r="G746" s="20"/>
      <c r="H746" s="20"/>
      <c r="I746" s="20"/>
      <c r="K746" s="20"/>
    </row>
    <row r="747" spans="1:11" outlineLevel="1" x14ac:dyDescent="0.25">
      <c r="A747" s="32"/>
      <c r="B747" s="33"/>
      <c r="C747" s="46"/>
      <c r="E747" s="20"/>
      <c r="F747" s="20"/>
      <c r="G747" s="20"/>
      <c r="H747" s="20"/>
      <c r="I747" s="20"/>
      <c r="K747" s="20"/>
    </row>
    <row r="748" spans="1:11" outlineLevel="1" x14ac:dyDescent="0.25">
      <c r="A748" s="32"/>
      <c r="B748" s="33"/>
      <c r="C748" s="46"/>
      <c r="E748" s="20"/>
      <c r="F748" s="20"/>
      <c r="G748" s="20"/>
      <c r="H748" s="20"/>
      <c r="I748" s="20"/>
      <c r="K748" s="20"/>
    </row>
    <row r="749" spans="1:11" outlineLevel="1" x14ac:dyDescent="0.25">
      <c r="A749" s="32"/>
      <c r="B749" s="33"/>
      <c r="C749" s="46"/>
      <c r="E749" s="20"/>
      <c r="F749" s="20"/>
      <c r="G749" s="20"/>
      <c r="H749" s="20"/>
      <c r="I749" s="20"/>
      <c r="K749" s="20"/>
    </row>
    <row r="750" spans="1:11" outlineLevel="1" x14ac:dyDescent="0.25">
      <c r="A750" s="32"/>
      <c r="B750" s="33"/>
      <c r="C750" s="46"/>
      <c r="E750" s="20"/>
      <c r="F750" s="20"/>
      <c r="G750" s="20"/>
      <c r="H750" s="20"/>
      <c r="I750" s="20"/>
      <c r="K750" s="20"/>
    </row>
    <row r="751" spans="1:11" outlineLevel="1" x14ac:dyDescent="0.25">
      <c r="A751" s="32"/>
      <c r="B751" s="33"/>
      <c r="C751" s="46"/>
      <c r="E751" s="20"/>
      <c r="F751" s="20"/>
      <c r="G751" s="20"/>
      <c r="H751" s="20"/>
      <c r="I751" s="20"/>
      <c r="K751" s="20"/>
    </row>
    <row r="752" spans="1:11" outlineLevel="1" x14ac:dyDescent="0.25">
      <c r="A752" s="32"/>
      <c r="B752" s="33"/>
      <c r="C752" s="46"/>
      <c r="E752" s="20"/>
      <c r="F752" s="20"/>
      <c r="G752" s="20"/>
      <c r="H752" s="20"/>
      <c r="I752" s="20"/>
      <c r="K752" s="20"/>
    </row>
    <row r="753" spans="1:11" outlineLevel="1" x14ac:dyDescent="0.25">
      <c r="A753" s="32"/>
      <c r="B753" s="33"/>
      <c r="C753" s="46"/>
      <c r="E753" s="20"/>
      <c r="F753" s="20"/>
      <c r="G753" s="20"/>
      <c r="H753" s="20"/>
      <c r="I753" s="20"/>
      <c r="K753" s="20"/>
    </row>
    <row r="754" spans="1:11" outlineLevel="1" x14ac:dyDescent="0.25">
      <c r="A754" s="32"/>
      <c r="B754" s="33"/>
      <c r="C754" s="46"/>
      <c r="E754" s="20"/>
      <c r="F754" s="20"/>
      <c r="G754" s="20"/>
      <c r="H754" s="20"/>
      <c r="I754" s="20"/>
      <c r="K754" s="20"/>
    </row>
    <row r="755" spans="1:11" outlineLevel="1" x14ac:dyDescent="0.25">
      <c r="A755" s="32"/>
      <c r="B755" s="33"/>
      <c r="C755" s="46"/>
      <c r="E755" s="20"/>
      <c r="F755" s="20"/>
      <c r="G755" s="20"/>
      <c r="H755" s="20"/>
      <c r="I755" s="20"/>
      <c r="K755" s="20"/>
    </row>
    <row r="756" spans="1:11" outlineLevel="1" x14ac:dyDescent="0.25">
      <c r="A756" s="32"/>
      <c r="B756" s="33"/>
      <c r="C756" s="46"/>
      <c r="E756" s="20"/>
      <c r="F756" s="20"/>
      <c r="G756" s="20"/>
      <c r="H756" s="20"/>
      <c r="I756" s="20"/>
      <c r="K756" s="20"/>
    </row>
    <row r="757" spans="1:11" outlineLevel="1" x14ac:dyDescent="0.25">
      <c r="A757" s="32"/>
      <c r="B757" s="33"/>
      <c r="C757" s="46"/>
      <c r="E757" s="20"/>
      <c r="F757" s="20"/>
      <c r="G757" s="20"/>
      <c r="H757" s="20"/>
      <c r="I757" s="20"/>
      <c r="K757" s="20"/>
    </row>
    <row r="758" spans="1:11" outlineLevel="1" x14ac:dyDescent="0.25">
      <c r="A758" s="32"/>
      <c r="B758" s="33"/>
      <c r="C758" s="46"/>
      <c r="E758" s="20"/>
      <c r="F758" s="20"/>
      <c r="G758" s="20"/>
      <c r="H758" s="20"/>
      <c r="I758" s="20"/>
      <c r="K758" s="20"/>
    </row>
    <row r="759" spans="1:11" outlineLevel="1" x14ac:dyDescent="0.25">
      <c r="A759" s="32"/>
      <c r="B759" s="33"/>
      <c r="C759" s="46"/>
      <c r="E759" s="20"/>
      <c r="F759" s="20"/>
      <c r="G759" s="20"/>
      <c r="H759" s="20"/>
      <c r="I759" s="20"/>
      <c r="K759" s="20"/>
    </row>
    <row r="760" spans="1:11" outlineLevel="1" x14ac:dyDescent="0.25">
      <c r="A760" s="32"/>
      <c r="B760" s="33"/>
      <c r="C760" s="46"/>
      <c r="E760" s="20"/>
      <c r="F760" s="20"/>
      <c r="G760" s="20"/>
      <c r="H760" s="20"/>
      <c r="I760" s="20"/>
      <c r="K760" s="20"/>
    </row>
    <row r="761" spans="1:11" outlineLevel="1" x14ac:dyDescent="0.25">
      <c r="A761" s="32"/>
      <c r="B761" s="33"/>
      <c r="C761" s="46"/>
      <c r="E761" s="20"/>
      <c r="F761" s="20"/>
      <c r="G761" s="20"/>
      <c r="H761" s="20"/>
      <c r="I761" s="20"/>
      <c r="K761" s="20"/>
    </row>
    <row r="762" spans="1:11" outlineLevel="1" x14ac:dyDescent="0.25">
      <c r="A762" s="32"/>
      <c r="B762" s="33"/>
      <c r="C762" s="46"/>
      <c r="E762" s="20"/>
      <c r="F762" s="20"/>
      <c r="G762" s="20"/>
      <c r="H762" s="20"/>
      <c r="I762" s="20"/>
      <c r="K762" s="20"/>
    </row>
    <row r="763" spans="1:11" outlineLevel="1" x14ac:dyDescent="0.25">
      <c r="A763" s="32"/>
      <c r="B763" s="33"/>
      <c r="C763" s="46"/>
      <c r="E763" s="20"/>
      <c r="F763" s="20"/>
      <c r="G763" s="20"/>
      <c r="H763" s="20"/>
      <c r="I763" s="20"/>
      <c r="K763" s="20"/>
    </row>
    <row r="764" spans="1:11" outlineLevel="1" x14ac:dyDescent="0.25">
      <c r="A764" s="32"/>
      <c r="B764" s="33"/>
      <c r="C764" s="46"/>
      <c r="E764" s="20"/>
      <c r="F764" s="20"/>
      <c r="G764" s="20"/>
      <c r="H764" s="20"/>
      <c r="I764" s="20"/>
      <c r="K764" s="20"/>
    </row>
    <row r="765" spans="1:11" outlineLevel="1" x14ac:dyDescent="0.25">
      <c r="A765" s="32"/>
      <c r="B765" s="33"/>
      <c r="C765" s="46"/>
      <c r="E765" s="20"/>
      <c r="F765" s="20"/>
      <c r="G765" s="20"/>
      <c r="H765" s="20"/>
      <c r="I765" s="20"/>
      <c r="K765" s="20"/>
    </row>
    <row r="766" spans="1:11" outlineLevel="1" x14ac:dyDescent="0.25">
      <c r="A766" s="32"/>
      <c r="B766" s="33"/>
      <c r="C766" s="46"/>
      <c r="E766" s="20"/>
      <c r="F766" s="20"/>
      <c r="G766" s="20"/>
      <c r="H766" s="20"/>
      <c r="I766" s="20"/>
      <c r="K766" s="20"/>
    </row>
    <row r="767" spans="1:11" outlineLevel="1" x14ac:dyDescent="0.25">
      <c r="A767" s="32"/>
      <c r="B767" s="33"/>
      <c r="C767" s="46"/>
      <c r="E767" s="20"/>
      <c r="F767" s="20"/>
      <c r="G767" s="20"/>
      <c r="H767" s="20"/>
      <c r="I767" s="20"/>
      <c r="K767" s="20"/>
    </row>
    <row r="768" spans="1:11" outlineLevel="1" x14ac:dyDescent="0.25">
      <c r="A768" s="32"/>
      <c r="B768" s="33"/>
      <c r="C768" s="46"/>
      <c r="E768" s="20"/>
      <c r="F768" s="20"/>
      <c r="G768" s="20"/>
      <c r="H768" s="20"/>
      <c r="I768" s="20"/>
      <c r="K768" s="20"/>
    </row>
    <row r="769" spans="1:11" outlineLevel="1" x14ac:dyDescent="0.25">
      <c r="A769" s="32"/>
      <c r="B769" s="33"/>
      <c r="C769" s="46"/>
      <c r="E769" s="20"/>
      <c r="F769" s="20"/>
      <c r="G769" s="20"/>
      <c r="H769" s="20"/>
      <c r="I769" s="20"/>
      <c r="K769" s="20"/>
    </row>
    <row r="770" spans="1:11" outlineLevel="1" x14ac:dyDescent="0.25">
      <c r="A770" s="32"/>
      <c r="B770" s="33"/>
      <c r="C770" s="46"/>
      <c r="E770" s="20"/>
      <c r="F770" s="20"/>
      <c r="G770" s="20"/>
      <c r="H770" s="20"/>
      <c r="I770" s="20"/>
      <c r="K770" s="20"/>
    </row>
    <row r="771" spans="1:11" outlineLevel="1" x14ac:dyDescent="0.25">
      <c r="A771" s="32"/>
      <c r="B771" s="33"/>
      <c r="C771" s="46"/>
      <c r="E771" s="20"/>
      <c r="F771" s="20"/>
      <c r="G771" s="20"/>
      <c r="H771" s="20"/>
      <c r="I771" s="20"/>
      <c r="K771" s="20"/>
    </row>
    <row r="772" spans="1:11" outlineLevel="1" x14ac:dyDescent="0.25">
      <c r="A772" s="32"/>
      <c r="B772" s="33"/>
      <c r="C772" s="46"/>
      <c r="E772" s="20"/>
      <c r="F772" s="20"/>
      <c r="G772" s="20"/>
      <c r="H772" s="20"/>
      <c r="I772" s="20"/>
      <c r="K772" s="20"/>
    </row>
    <row r="773" spans="1:11" outlineLevel="1" x14ac:dyDescent="0.25">
      <c r="A773" s="32"/>
      <c r="B773" s="33"/>
      <c r="C773" s="46"/>
      <c r="E773" s="20"/>
      <c r="F773" s="20"/>
      <c r="G773" s="20"/>
      <c r="H773" s="20"/>
      <c r="I773" s="20"/>
      <c r="K773" s="20"/>
    </row>
    <row r="774" spans="1:11" outlineLevel="1" x14ac:dyDescent="0.25">
      <c r="A774" s="32"/>
      <c r="B774" s="33"/>
      <c r="C774" s="46"/>
      <c r="E774" s="20"/>
      <c r="F774" s="20"/>
      <c r="G774" s="20"/>
      <c r="H774" s="20"/>
      <c r="I774" s="20"/>
      <c r="K774" s="20"/>
    </row>
    <row r="775" spans="1:11" outlineLevel="1" x14ac:dyDescent="0.25">
      <c r="A775" s="32"/>
      <c r="B775" s="33"/>
      <c r="C775" s="46"/>
      <c r="E775" s="20"/>
      <c r="F775" s="20"/>
      <c r="G775" s="20"/>
      <c r="H775" s="20"/>
      <c r="I775" s="20"/>
      <c r="K775" s="20"/>
    </row>
    <row r="776" spans="1:11" outlineLevel="1" x14ac:dyDescent="0.25">
      <c r="A776" s="32"/>
      <c r="B776" s="33"/>
      <c r="C776" s="46"/>
      <c r="E776" s="20"/>
      <c r="F776" s="20"/>
      <c r="G776" s="20"/>
      <c r="H776" s="20"/>
      <c r="I776" s="20"/>
      <c r="K776" s="20"/>
    </row>
    <row r="777" spans="1:11" outlineLevel="1" x14ac:dyDescent="0.25">
      <c r="A777" s="32"/>
      <c r="B777" s="33"/>
      <c r="C777" s="46"/>
      <c r="E777" s="20"/>
      <c r="F777" s="20"/>
      <c r="G777" s="20"/>
      <c r="H777" s="20"/>
      <c r="I777" s="20"/>
      <c r="K777" s="20"/>
    </row>
    <row r="778" spans="1:11" outlineLevel="1" x14ac:dyDescent="0.25">
      <c r="A778" s="32"/>
      <c r="B778" s="33"/>
      <c r="C778" s="46"/>
      <c r="E778" s="20"/>
      <c r="F778" s="20"/>
      <c r="G778" s="20"/>
      <c r="H778" s="20"/>
      <c r="I778" s="20"/>
      <c r="K778" s="20"/>
    </row>
    <row r="779" spans="1:11" outlineLevel="1" x14ac:dyDescent="0.25">
      <c r="A779" s="32"/>
      <c r="B779" s="33"/>
      <c r="C779" s="46"/>
      <c r="E779" s="20"/>
      <c r="F779" s="20"/>
      <c r="G779" s="20"/>
      <c r="H779" s="20"/>
      <c r="I779" s="20"/>
      <c r="K779" s="20"/>
    </row>
    <row r="780" spans="1:11" outlineLevel="1" x14ac:dyDescent="0.25">
      <c r="A780" s="32"/>
      <c r="B780" s="33"/>
      <c r="C780" s="46"/>
      <c r="E780" s="20"/>
      <c r="F780" s="20"/>
      <c r="G780" s="20"/>
      <c r="H780" s="20"/>
      <c r="I780" s="20"/>
      <c r="K780" s="20"/>
    </row>
    <row r="781" spans="1:11" outlineLevel="1" x14ac:dyDescent="0.25">
      <c r="A781" s="32"/>
      <c r="B781" s="33"/>
      <c r="C781" s="46"/>
      <c r="E781" s="20"/>
      <c r="F781" s="20"/>
      <c r="G781" s="20"/>
      <c r="H781" s="20"/>
      <c r="I781" s="20"/>
      <c r="K781" s="20"/>
    </row>
    <row r="782" spans="1:11" outlineLevel="1" x14ac:dyDescent="0.25">
      <c r="A782" s="32"/>
      <c r="B782" s="33"/>
      <c r="C782" s="46"/>
      <c r="E782" s="20"/>
      <c r="F782" s="20"/>
      <c r="G782" s="20"/>
      <c r="H782" s="20"/>
      <c r="I782" s="20"/>
      <c r="K782" s="20"/>
    </row>
    <row r="783" spans="1:11" outlineLevel="1" x14ac:dyDescent="0.25">
      <c r="A783" s="32"/>
      <c r="B783" s="33"/>
      <c r="C783" s="46"/>
      <c r="E783" s="20"/>
      <c r="F783" s="20"/>
      <c r="G783" s="20"/>
      <c r="H783" s="20"/>
      <c r="I783" s="20"/>
      <c r="K783" s="20"/>
    </row>
    <row r="784" spans="1:11" outlineLevel="1" x14ac:dyDescent="0.25">
      <c r="A784" s="32"/>
      <c r="B784" s="33"/>
      <c r="C784" s="46"/>
      <c r="E784" s="20"/>
      <c r="F784" s="20"/>
      <c r="G784" s="20"/>
      <c r="H784" s="20"/>
      <c r="I784" s="20"/>
      <c r="K784" s="20"/>
    </row>
    <row r="785" spans="1:11" outlineLevel="1" x14ac:dyDescent="0.25">
      <c r="A785" s="32"/>
      <c r="B785" s="33"/>
      <c r="C785" s="46"/>
      <c r="E785" s="20"/>
      <c r="F785" s="20"/>
      <c r="G785" s="20"/>
      <c r="H785" s="20"/>
      <c r="I785" s="20"/>
      <c r="K785" s="20"/>
    </row>
    <row r="786" spans="1:11" outlineLevel="1" x14ac:dyDescent="0.25">
      <c r="A786" s="32"/>
      <c r="B786" s="33"/>
      <c r="C786" s="46"/>
      <c r="E786" s="20"/>
      <c r="F786" s="20"/>
      <c r="G786" s="20"/>
      <c r="H786" s="20"/>
      <c r="I786" s="20"/>
      <c r="K786" s="20"/>
    </row>
    <row r="787" spans="1:11" outlineLevel="1" x14ac:dyDescent="0.25">
      <c r="A787" s="32"/>
      <c r="B787" s="33"/>
      <c r="C787" s="46"/>
      <c r="E787" s="20"/>
      <c r="F787" s="20"/>
      <c r="G787" s="20"/>
      <c r="H787" s="20"/>
      <c r="I787" s="20"/>
      <c r="K787" s="20"/>
    </row>
    <row r="788" spans="1:11" outlineLevel="1" x14ac:dyDescent="0.25">
      <c r="A788" s="32"/>
      <c r="B788" s="33"/>
      <c r="C788" s="46"/>
      <c r="E788" s="20"/>
      <c r="F788" s="20"/>
      <c r="G788" s="20"/>
      <c r="H788" s="20"/>
      <c r="I788" s="20"/>
      <c r="K788" s="20"/>
    </row>
    <row r="789" spans="1:11" outlineLevel="1" x14ac:dyDescent="0.25">
      <c r="A789" s="32"/>
      <c r="B789" s="33"/>
      <c r="C789" s="46"/>
      <c r="E789" s="20"/>
      <c r="F789" s="20"/>
      <c r="G789" s="20"/>
      <c r="H789" s="20"/>
      <c r="I789" s="20"/>
      <c r="K789" s="20"/>
    </row>
    <row r="790" spans="1:11" outlineLevel="1" x14ac:dyDescent="0.25">
      <c r="A790" s="32"/>
      <c r="B790" s="33"/>
      <c r="C790" s="46"/>
      <c r="E790" s="20"/>
      <c r="F790" s="20"/>
      <c r="G790" s="20"/>
      <c r="H790" s="20"/>
      <c r="I790" s="20"/>
      <c r="K790" s="20"/>
    </row>
    <row r="791" spans="1:11" outlineLevel="1" x14ac:dyDescent="0.25">
      <c r="A791" s="32"/>
      <c r="B791" s="33"/>
      <c r="C791" s="46"/>
      <c r="E791" s="20"/>
      <c r="F791" s="20"/>
      <c r="G791" s="20"/>
      <c r="H791" s="20"/>
      <c r="I791" s="20"/>
      <c r="K791" s="20"/>
    </row>
    <row r="792" spans="1:11" outlineLevel="1" x14ac:dyDescent="0.25">
      <c r="A792" s="32"/>
      <c r="B792" s="33"/>
      <c r="C792" s="46"/>
      <c r="E792" s="20"/>
      <c r="F792" s="20"/>
      <c r="G792" s="20"/>
      <c r="H792" s="20"/>
      <c r="I792" s="20"/>
      <c r="K792" s="20"/>
    </row>
    <row r="793" spans="1:11" outlineLevel="1" x14ac:dyDescent="0.25">
      <c r="A793" s="32"/>
      <c r="B793" s="33"/>
      <c r="C793" s="46"/>
      <c r="E793" s="20"/>
      <c r="F793" s="20"/>
      <c r="G793" s="20"/>
      <c r="H793" s="20"/>
      <c r="I793" s="20"/>
      <c r="K793" s="20"/>
    </row>
    <row r="794" spans="1:11" outlineLevel="1" x14ac:dyDescent="0.25">
      <c r="A794" s="32"/>
      <c r="B794" s="33"/>
      <c r="C794" s="46"/>
      <c r="E794" s="20"/>
      <c r="F794" s="20"/>
      <c r="G794" s="20"/>
      <c r="H794" s="20"/>
      <c r="I794" s="20"/>
      <c r="K794" s="20"/>
    </row>
    <row r="795" spans="1:11" outlineLevel="1" x14ac:dyDescent="0.25">
      <c r="A795" s="32"/>
      <c r="B795" s="33"/>
      <c r="C795" s="46"/>
      <c r="E795" s="20"/>
      <c r="F795" s="20"/>
      <c r="G795" s="20"/>
      <c r="H795" s="20"/>
      <c r="I795" s="20"/>
      <c r="K795" s="20"/>
    </row>
    <row r="796" spans="1:11" outlineLevel="1" x14ac:dyDescent="0.25">
      <c r="A796" s="32"/>
      <c r="B796" s="33"/>
      <c r="C796" s="46"/>
      <c r="E796" s="20"/>
      <c r="F796" s="20"/>
      <c r="G796" s="20"/>
      <c r="H796" s="20"/>
      <c r="I796" s="20"/>
      <c r="K796" s="20"/>
    </row>
    <row r="797" spans="1:11" outlineLevel="1" x14ac:dyDescent="0.25">
      <c r="A797" s="32"/>
      <c r="B797" s="33"/>
      <c r="C797" s="46"/>
      <c r="E797" s="20"/>
      <c r="F797" s="20"/>
      <c r="G797" s="20"/>
      <c r="H797" s="20"/>
      <c r="I797" s="20"/>
      <c r="K797" s="20"/>
    </row>
    <row r="798" spans="1:11" outlineLevel="1" x14ac:dyDescent="0.25">
      <c r="A798" s="32"/>
      <c r="B798" s="33"/>
      <c r="C798" s="46"/>
      <c r="E798" s="20"/>
      <c r="F798" s="20"/>
      <c r="G798" s="20"/>
      <c r="H798" s="20"/>
      <c r="I798" s="20"/>
      <c r="K798" s="20"/>
    </row>
    <row r="799" spans="1:11" outlineLevel="1" x14ac:dyDescent="0.25">
      <c r="A799" s="32"/>
      <c r="B799" s="33"/>
      <c r="C799" s="46"/>
      <c r="E799" s="20"/>
      <c r="F799" s="20"/>
      <c r="G799" s="20"/>
      <c r="H799" s="20"/>
      <c r="I799" s="20"/>
      <c r="K799" s="20"/>
    </row>
    <row r="800" spans="1:11" outlineLevel="1" x14ac:dyDescent="0.25">
      <c r="A800" s="32"/>
      <c r="B800" s="33"/>
      <c r="C800" s="46"/>
      <c r="E800" s="20"/>
      <c r="F800" s="20"/>
      <c r="G800" s="20"/>
      <c r="H800" s="20"/>
      <c r="I800" s="20"/>
      <c r="K800" s="20"/>
    </row>
    <row r="801" spans="1:11" outlineLevel="1" x14ac:dyDescent="0.25">
      <c r="A801" s="32"/>
      <c r="B801" s="33"/>
      <c r="C801" s="46"/>
      <c r="E801" s="20"/>
      <c r="F801" s="20"/>
      <c r="G801" s="20"/>
      <c r="H801" s="20"/>
      <c r="I801" s="20"/>
      <c r="K801" s="20"/>
    </row>
    <row r="802" spans="1:11" outlineLevel="1" x14ac:dyDescent="0.25">
      <c r="A802" s="32"/>
      <c r="B802" s="33"/>
      <c r="C802" s="46"/>
      <c r="E802" s="20"/>
      <c r="F802" s="20"/>
      <c r="G802" s="20"/>
      <c r="H802" s="20"/>
      <c r="I802" s="20"/>
      <c r="K802" s="20"/>
    </row>
    <row r="803" spans="1:11" outlineLevel="1" x14ac:dyDescent="0.25">
      <c r="A803" s="32"/>
      <c r="B803" s="33"/>
      <c r="C803" s="46"/>
      <c r="E803" s="20"/>
      <c r="F803" s="20"/>
      <c r="G803" s="20"/>
      <c r="H803" s="20"/>
      <c r="I803" s="20"/>
      <c r="K803" s="20"/>
    </row>
    <row r="804" spans="1:11" outlineLevel="1" x14ac:dyDescent="0.25">
      <c r="A804" s="32"/>
      <c r="B804" s="33"/>
      <c r="C804" s="46"/>
      <c r="E804" s="20"/>
      <c r="F804" s="20"/>
      <c r="G804" s="20"/>
      <c r="H804" s="20"/>
      <c r="I804" s="20"/>
      <c r="K804" s="20"/>
    </row>
    <row r="805" spans="1:11" outlineLevel="1" x14ac:dyDescent="0.25">
      <c r="A805" s="32"/>
      <c r="B805" s="33"/>
      <c r="C805" s="46"/>
      <c r="E805" s="20"/>
      <c r="F805" s="20"/>
      <c r="G805" s="20"/>
      <c r="H805" s="20"/>
      <c r="I805" s="20"/>
      <c r="K805" s="20"/>
    </row>
    <row r="806" spans="1:11" outlineLevel="1" x14ac:dyDescent="0.25">
      <c r="A806" s="32"/>
      <c r="B806" s="33"/>
      <c r="C806" s="46"/>
      <c r="E806" s="20"/>
      <c r="F806" s="20"/>
      <c r="G806" s="20"/>
      <c r="H806" s="20"/>
      <c r="I806" s="20"/>
      <c r="K806" s="20"/>
    </row>
    <row r="807" spans="1:11" outlineLevel="1" x14ac:dyDescent="0.25">
      <c r="A807" s="32"/>
      <c r="B807" s="33"/>
      <c r="C807" s="46"/>
      <c r="E807" s="20"/>
      <c r="F807" s="20"/>
      <c r="G807" s="20"/>
      <c r="H807" s="20"/>
      <c r="I807" s="20"/>
      <c r="K807" s="20"/>
    </row>
    <row r="808" spans="1:11" outlineLevel="1" x14ac:dyDescent="0.25">
      <c r="A808" s="32"/>
      <c r="B808" s="33"/>
      <c r="C808" s="46"/>
      <c r="E808" s="20"/>
      <c r="F808" s="20"/>
      <c r="G808" s="20"/>
      <c r="H808" s="20"/>
      <c r="I808" s="20"/>
      <c r="K808" s="20"/>
    </row>
    <row r="809" spans="1:11" outlineLevel="1" x14ac:dyDescent="0.25">
      <c r="A809" s="32"/>
      <c r="B809" s="33"/>
      <c r="C809" s="46"/>
      <c r="E809" s="20"/>
      <c r="F809" s="20"/>
      <c r="G809" s="20"/>
      <c r="H809" s="20"/>
      <c r="I809" s="20"/>
      <c r="K809" s="20"/>
    </row>
    <row r="810" spans="1:11" outlineLevel="1" x14ac:dyDescent="0.25">
      <c r="A810" s="32"/>
      <c r="B810" s="33"/>
      <c r="C810" s="46"/>
      <c r="E810" s="20"/>
      <c r="F810" s="20"/>
      <c r="G810" s="20"/>
      <c r="H810" s="20"/>
      <c r="I810" s="20"/>
      <c r="K810" s="20"/>
    </row>
    <row r="811" spans="1:11" outlineLevel="1" x14ac:dyDescent="0.25">
      <c r="A811" s="32"/>
      <c r="B811" s="33"/>
      <c r="C811" s="46"/>
      <c r="E811" s="20"/>
      <c r="F811" s="20"/>
      <c r="G811" s="20"/>
      <c r="H811" s="20"/>
      <c r="I811" s="20"/>
      <c r="K811" s="20"/>
    </row>
    <row r="812" spans="1:11" outlineLevel="1" x14ac:dyDescent="0.25">
      <c r="A812" s="32"/>
      <c r="B812" s="33"/>
      <c r="C812" s="46"/>
      <c r="E812" s="20"/>
      <c r="F812" s="20"/>
      <c r="G812" s="20"/>
      <c r="H812" s="20"/>
      <c r="I812" s="20"/>
      <c r="K812" s="20"/>
    </row>
    <row r="813" spans="1:11" outlineLevel="1" x14ac:dyDescent="0.25">
      <c r="A813" s="32"/>
      <c r="B813" s="33"/>
      <c r="C813" s="46"/>
      <c r="E813" s="20"/>
      <c r="F813" s="20"/>
      <c r="G813" s="20"/>
      <c r="H813" s="20"/>
      <c r="I813" s="20"/>
      <c r="K813" s="20"/>
    </row>
    <row r="814" spans="1:11" outlineLevel="1" x14ac:dyDescent="0.25">
      <c r="A814" s="32"/>
      <c r="B814" s="33"/>
      <c r="C814" s="46"/>
      <c r="E814" s="20"/>
      <c r="F814" s="20"/>
      <c r="G814" s="20"/>
      <c r="H814" s="20"/>
      <c r="I814" s="20"/>
      <c r="K814" s="20"/>
    </row>
    <row r="815" spans="1:11" outlineLevel="1" x14ac:dyDescent="0.25">
      <c r="A815" s="32"/>
      <c r="B815" s="33"/>
      <c r="C815" s="46"/>
      <c r="E815" s="20"/>
      <c r="F815" s="20"/>
      <c r="G815" s="20"/>
      <c r="H815" s="20"/>
      <c r="I815" s="20"/>
      <c r="K815" s="20"/>
    </row>
    <row r="816" spans="1:11" outlineLevel="1" x14ac:dyDescent="0.25">
      <c r="A816" s="32"/>
      <c r="B816" s="33"/>
      <c r="C816" s="46"/>
      <c r="E816" s="20"/>
      <c r="F816" s="20"/>
      <c r="G816" s="20"/>
      <c r="H816" s="20"/>
      <c r="I816" s="20"/>
      <c r="K816" s="20"/>
    </row>
    <row r="817" spans="1:11" outlineLevel="1" x14ac:dyDescent="0.25">
      <c r="A817" s="32"/>
      <c r="B817" s="33"/>
      <c r="C817" s="46"/>
      <c r="E817" s="20"/>
      <c r="F817" s="20"/>
      <c r="G817" s="20"/>
      <c r="H817" s="20"/>
      <c r="I817" s="20"/>
      <c r="K817" s="20"/>
    </row>
    <row r="818" spans="1:11" outlineLevel="1" x14ac:dyDescent="0.25">
      <c r="A818" s="32"/>
      <c r="B818" s="33"/>
      <c r="C818" s="46"/>
      <c r="E818" s="20"/>
      <c r="F818" s="20"/>
      <c r="G818" s="20"/>
      <c r="H818" s="20"/>
      <c r="I818" s="20"/>
      <c r="K818" s="20"/>
    </row>
    <row r="819" spans="1:11" outlineLevel="1" x14ac:dyDescent="0.25">
      <c r="A819" s="32"/>
      <c r="B819" s="33"/>
      <c r="C819" s="46"/>
      <c r="E819" s="20"/>
      <c r="F819" s="20"/>
      <c r="G819" s="20"/>
      <c r="H819" s="20"/>
      <c r="I819" s="20"/>
      <c r="K819" s="20"/>
    </row>
    <row r="820" spans="1:11" outlineLevel="1" x14ac:dyDescent="0.25">
      <c r="A820" s="32"/>
      <c r="B820" s="33"/>
      <c r="C820" s="46"/>
      <c r="E820" s="20"/>
      <c r="F820" s="20"/>
      <c r="G820" s="20"/>
      <c r="H820" s="20"/>
      <c r="I820" s="20"/>
      <c r="K820" s="20"/>
    </row>
    <row r="821" spans="1:11" outlineLevel="1" x14ac:dyDescent="0.25">
      <c r="A821" s="32"/>
      <c r="B821" s="33"/>
      <c r="C821" s="46"/>
      <c r="E821" s="20"/>
      <c r="F821" s="20"/>
      <c r="G821" s="20"/>
      <c r="H821" s="20"/>
      <c r="I821" s="20"/>
      <c r="K821" s="20"/>
    </row>
    <row r="822" spans="1:11" outlineLevel="1" x14ac:dyDescent="0.25">
      <c r="A822" s="32"/>
      <c r="B822" s="33"/>
      <c r="C822" s="46"/>
      <c r="E822" s="20"/>
      <c r="F822" s="20"/>
      <c r="G822" s="20"/>
      <c r="H822" s="20"/>
      <c r="I822" s="20"/>
      <c r="K822" s="20"/>
    </row>
    <row r="823" spans="1:11" outlineLevel="1" x14ac:dyDescent="0.25">
      <c r="A823" s="32"/>
      <c r="B823" s="33"/>
      <c r="C823" s="46"/>
      <c r="E823" s="20"/>
      <c r="F823" s="20"/>
      <c r="G823" s="20"/>
      <c r="H823" s="20"/>
      <c r="I823" s="20"/>
      <c r="K823" s="20"/>
    </row>
    <row r="824" spans="1:11" outlineLevel="1" x14ac:dyDescent="0.25">
      <c r="A824" s="32"/>
      <c r="B824" s="33"/>
      <c r="C824" s="46"/>
      <c r="E824" s="20"/>
      <c r="F824" s="20"/>
      <c r="G824" s="20"/>
      <c r="H824" s="20"/>
      <c r="I824" s="20"/>
      <c r="K824" s="20"/>
    </row>
    <row r="825" spans="1:11" outlineLevel="1" x14ac:dyDescent="0.25">
      <c r="A825" s="32"/>
      <c r="B825" s="33"/>
      <c r="C825" s="46"/>
      <c r="E825" s="20"/>
      <c r="F825" s="20"/>
      <c r="G825" s="20"/>
      <c r="H825" s="20"/>
      <c r="I825" s="20"/>
      <c r="K825" s="20"/>
    </row>
    <row r="826" spans="1:11" outlineLevel="1" x14ac:dyDescent="0.25">
      <c r="A826" s="32"/>
      <c r="B826" s="33"/>
      <c r="C826" s="46"/>
      <c r="E826" s="20"/>
      <c r="F826" s="20"/>
      <c r="G826" s="20"/>
      <c r="H826" s="20"/>
      <c r="I826" s="20"/>
      <c r="K826" s="20"/>
    </row>
    <row r="827" spans="1:11" outlineLevel="1" x14ac:dyDescent="0.25">
      <c r="A827" s="32"/>
      <c r="B827" s="33"/>
      <c r="C827" s="46"/>
      <c r="E827" s="20"/>
      <c r="F827" s="20"/>
      <c r="G827" s="20"/>
      <c r="H827" s="20"/>
      <c r="I827" s="20"/>
      <c r="K827" s="20"/>
    </row>
    <row r="828" spans="1:11" outlineLevel="1" x14ac:dyDescent="0.25">
      <c r="A828" s="32"/>
      <c r="B828" s="33"/>
      <c r="C828" s="46"/>
      <c r="E828" s="20"/>
      <c r="F828" s="20"/>
      <c r="G828" s="20"/>
      <c r="H828" s="20"/>
      <c r="I828" s="20"/>
      <c r="K828" s="20"/>
    </row>
    <row r="829" spans="1:11" outlineLevel="1" x14ac:dyDescent="0.25">
      <c r="A829" s="32"/>
      <c r="B829" s="33"/>
      <c r="C829" s="46"/>
      <c r="E829" s="20"/>
      <c r="F829" s="20"/>
      <c r="G829" s="20"/>
      <c r="H829" s="20"/>
      <c r="I829" s="20"/>
      <c r="K829" s="20"/>
    </row>
    <row r="830" spans="1:11" outlineLevel="1" x14ac:dyDescent="0.25">
      <c r="A830" s="32"/>
      <c r="B830" s="33"/>
      <c r="C830" s="46"/>
      <c r="E830" s="20"/>
      <c r="F830" s="20"/>
      <c r="G830" s="20"/>
      <c r="H830" s="20"/>
      <c r="I830" s="20"/>
      <c r="K830" s="20"/>
    </row>
    <row r="831" spans="1:11" outlineLevel="1" x14ac:dyDescent="0.25">
      <c r="A831" s="32"/>
      <c r="B831" s="33"/>
      <c r="C831" s="46"/>
      <c r="E831" s="20"/>
      <c r="F831" s="20"/>
      <c r="G831" s="20"/>
      <c r="H831" s="20"/>
      <c r="I831" s="20"/>
      <c r="K831" s="20"/>
    </row>
    <row r="832" spans="1:11" outlineLevel="1" x14ac:dyDescent="0.25">
      <c r="A832" s="32"/>
      <c r="B832" s="33"/>
      <c r="C832" s="46"/>
      <c r="E832" s="20"/>
      <c r="F832" s="20"/>
      <c r="G832" s="20"/>
      <c r="H832" s="20"/>
      <c r="I832" s="20"/>
      <c r="K832" s="20"/>
    </row>
    <row r="833" spans="1:11" outlineLevel="1" x14ac:dyDescent="0.25">
      <c r="A833" s="32"/>
      <c r="B833" s="33"/>
      <c r="C833" s="46"/>
      <c r="E833" s="20"/>
      <c r="F833" s="20"/>
      <c r="G833" s="20"/>
      <c r="H833" s="20"/>
      <c r="I833" s="20"/>
      <c r="K833" s="20"/>
    </row>
    <row r="834" spans="1:11" outlineLevel="1" x14ac:dyDescent="0.25">
      <c r="A834" s="32"/>
      <c r="B834" s="33"/>
      <c r="C834" s="46"/>
      <c r="E834" s="20"/>
      <c r="F834" s="20"/>
      <c r="G834" s="20"/>
      <c r="H834" s="20"/>
      <c r="I834" s="20"/>
      <c r="K834" s="20"/>
    </row>
    <row r="835" spans="1:11" outlineLevel="1" x14ac:dyDescent="0.25">
      <c r="A835" s="32"/>
      <c r="B835" s="33"/>
      <c r="C835" s="46"/>
      <c r="E835" s="20"/>
      <c r="F835" s="20"/>
      <c r="G835" s="20"/>
      <c r="H835" s="20"/>
      <c r="I835" s="20"/>
      <c r="K835" s="20"/>
    </row>
    <row r="836" spans="1:11" outlineLevel="1" x14ac:dyDescent="0.25">
      <c r="A836" s="32"/>
      <c r="B836" s="33"/>
      <c r="C836" s="46"/>
      <c r="E836" s="20"/>
      <c r="F836" s="20"/>
      <c r="G836" s="20"/>
      <c r="H836" s="20"/>
      <c r="I836" s="20"/>
      <c r="K836" s="20"/>
    </row>
    <row r="837" spans="1:11" outlineLevel="1" x14ac:dyDescent="0.25">
      <c r="A837" s="32"/>
      <c r="B837" s="33"/>
      <c r="C837" s="46"/>
      <c r="E837" s="20"/>
      <c r="F837" s="20"/>
      <c r="G837" s="20"/>
      <c r="H837" s="20"/>
      <c r="I837" s="20"/>
      <c r="K837" s="20"/>
    </row>
    <row r="838" spans="1:11" outlineLevel="1" x14ac:dyDescent="0.25">
      <c r="A838" s="32"/>
      <c r="B838" s="33"/>
      <c r="C838" s="46"/>
      <c r="E838" s="20"/>
      <c r="F838" s="20"/>
      <c r="G838" s="20"/>
      <c r="H838" s="20"/>
      <c r="I838" s="20"/>
      <c r="K838" s="20"/>
    </row>
    <row r="839" spans="1:11" outlineLevel="1" x14ac:dyDescent="0.25">
      <c r="A839" s="32"/>
      <c r="B839" s="33"/>
      <c r="C839" s="46"/>
      <c r="E839" s="20"/>
      <c r="F839" s="20"/>
      <c r="G839" s="20"/>
      <c r="H839" s="20"/>
      <c r="I839" s="20"/>
      <c r="K839" s="20"/>
    </row>
    <row r="840" spans="1:11" outlineLevel="1" x14ac:dyDescent="0.25">
      <c r="A840" s="32"/>
      <c r="B840" s="33"/>
      <c r="C840" s="46"/>
      <c r="E840" s="20"/>
      <c r="F840" s="20"/>
      <c r="G840" s="20"/>
      <c r="H840" s="20"/>
      <c r="I840" s="20"/>
      <c r="K840" s="20"/>
    </row>
    <row r="841" spans="1:11" outlineLevel="1" x14ac:dyDescent="0.25">
      <c r="A841" s="32"/>
      <c r="B841" s="33"/>
      <c r="C841" s="46"/>
      <c r="E841" s="20"/>
      <c r="F841" s="20"/>
      <c r="G841" s="20"/>
      <c r="H841" s="20"/>
      <c r="I841" s="20"/>
      <c r="K841" s="20"/>
    </row>
    <row r="842" spans="1:11" outlineLevel="1" x14ac:dyDescent="0.25">
      <c r="A842" s="32"/>
      <c r="B842" s="33"/>
      <c r="C842" s="46"/>
      <c r="E842" s="20"/>
      <c r="F842" s="20"/>
      <c r="G842" s="20"/>
      <c r="H842" s="20"/>
      <c r="I842" s="20"/>
      <c r="K842" s="20"/>
    </row>
    <row r="843" spans="1:11" outlineLevel="1" x14ac:dyDescent="0.25">
      <c r="A843" s="32"/>
      <c r="B843" s="33"/>
      <c r="C843" s="46"/>
      <c r="E843" s="20"/>
      <c r="F843" s="20"/>
      <c r="G843" s="20"/>
      <c r="H843" s="20"/>
      <c r="I843" s="20"/>
      <c r="K843" s="20"/>
    </row>
    <row r="844" spans="1:11" outlineLevel="1" x14ac:dyDescent="0.25">
      <c r="A844" s="32"/>
      <c r="B844" s="33"/>
      <c r="C844" s="46"/>
      <c r="E844" s="20"/>
      <c r="F844" s="20"/>
      <c r="G844" s="20"/>
      <c r="H844" s="20"/>
      <c r="I844" s="20"/>
      <c r="K844" s="20"/>
    </row>
    <row r="845" spans="1:11" outlineLevel="1" x14ac:dyDescent="0.25">
      <c r="A845" s="32"/>
      <c r="B845" s="33"/>
      <c r="C845" s="46"/>
      <c r="E845" s="20"/>
      <c r="F845" s="20"/>
      <c r="G845" s="20"/>
      <c r="H845" s="20"/>
      <c r="I845" s="20"/>
      <c r="K845" s="20"/>
    </row>
    <row r="846" spans="1:11" outlineLevel="1" x14ac:dyDescent="0.25">
      <c r="A846" s="32"/>
      <c r="B846" s="33"/>
      <c r="C846" s="46"/>
      <c r="E846" s="20"/>
      <c r="F846" s="20"/>
      <c r="G846" s="20"/>
      <c r="H846" s="20"/>
      <c r="I846" s="20"/>
      <c r="K846" s="20"/>
    </row>
    <row r="847" spans="1:11" outlineLevel="1" x14ac:dyDescent="0.25">
      <c r="A847" s="32"/>
      <c r="B847" s="33"/>
      <c r="C847" s="46"/>
      <c r="E847" s="20"/>
      <c r="F847" s="20"/>
      <c r="G847" s="20"/>
      <c r="H847" s="20"/>
      <c r="I847" s="20"/>
      <c r="K847" s="20"/>
    </row>
    <row r="848" spans="1:11" outlineLevel="1" x14ac:dyDescent="0.25">
      <c r="A848" s="32"/>
      <c r="B848" s="33"/>
      <c r="C848" s="46"/>
      <c r="E848" s="20"/>
      <c r="F848" s="20"/>
      <c r="G848" s="20"/>
      <c r="H848" s="20"/>
      <c r="I848" s="20"/>
      <c r="K848" s="20"/>
    </row>
    <row r="849" spans="1:11" outlineLevel="1" x14ac:dyDescent="0.25">
      <c r="A849" s="32"/>
      <c r="B849" s="33"/>
      <c r="C849" s="46"/>
      <c r="E849" s="20"/>
      <c r="F849" s="20"/>
      <c r="G849" s="20"/>
      <c r="H849" s="20"/>
      <c r="I849" s="20"/>
      <c r="K849" s="20"/>
    </row>
    <row r="850" spans="1:11" outlineLevel="1" x14ac:dyDescent="0.25">
      <c r="A850" s="32"/>
      <c r="B850" s="33"/>
      <c r="C850" s="46"/>
      <c r="E850" s="20"/>
      <c r="F850" s="20"/>
      <c r="G850" s="20"/>
      <c r="H850" s="20"/>
      <c r="I850" s="20"/>
      <c r="K850" s="20"/>
    </row>
    <row r="851" spans="1:11" outlineLevel="1" x14ac:dyDescent="0.25">
      <c r="A851" s="32"/>
      <c r="B851" s="33"/>
      <c r="C851" s="46"/>
      <c r="E851" s="20"/>
      <c r="F851" s="20"/>
      <c r="G851" s="20"/>
      <c r="H851" s="20"/>
      <c r="I851" s="20"/>
      <c r="K851" s="20"/>
    </row>
    <row r="852" spans="1:11" outlineLevel="1" x14ac:dyDescent="0.25">
      <c r="A852" s="32"/>
      <c r="B852" s="33"/>
      <c r="C852" s="46"/>
      <c r="E852" s="20"/>
      <c r="F852" s="20"/>
      <c r="G852" s="20"/>
      <c r="H852" s="20"/>
      <c r="I852" s="20"/>
      <c r="K852" s="20"/>
    </row>
    <row r="853" spans="1:11" outlineLevel="1" x14ac:dyDescent="0.25">
      <c r="A853" s="32"/>
      <c r="B853" s="33"/>
      <c r="C853" s="46"/>
      <c r="E853" s="20"/>
      <c r="F853" s="20"/>
      <c r="G853" s="20"/>
      <c r="H853" s="20"/>
      <c r="I853" s="20"/>
      <c r="K853" s="20"/>
    </row>
    <row r="854" spans="1:11" outlineLevel="1" x14ac:dyDescent="0.25">
      <c r="A854" s="32"/>
      <c r="B854" s="33"/>
      <c r="C854" s="46"/>
      <c r="E854" s="20"/>
      <c r="F854" s="20"/>
      <c r="G854" s="20"/>
      <c r="H854" s="20"/>
      <c r="I854" s="20"/>
      <c r="K854" s="20"/>
    </row>
    <row r="855" spans="1:11" outlineLevel="1" x14ac:dyDescent="0.25">
      <c r="A855" s="32"/>
      <c r="B855" s="33"/>
      <c r="C855" s="46"/>
      <c r="E855" s="20"/>
      <c r="F855" s="20"/>
      <c r="G855" s="20"/>
      <c r="H855" s="20"/>
      <c r="I855" s="20"/>
      <c r="K855" s="20"/>
    </row>
    <row r="856" spans="1:11" outlineLevel="1" x14ac:dyDescent="0.25">
      <c r="A856" s="32"/>
      <c r="B856" s="33"/>
      <c r="C856" s="46"/>
      <c r="E856" s="20"/>
      <c r="F856" s="20"/>
      <c r="G856" s="20"/>
      <c r="H856" s="20"/>
      <c r="I856" s="20"/>
      <c r="K856" s="20"/>
    </row>
    <row r="857" spans="1:11" outlineLevel="1" x14ac:dyDescent="0.25">
      <c r="A857" s="32"/>
      <c r="B857" s="33"/>
      <c r="C857" s="46"/>
      <c r="E857" s="20"/>
      <c r="F857" s="20"/>
      <c r="G857" s="20"/>
      <c r="H857" s="20"/>
      <c r="I857" s="20"/>
      <c r="K857" s="20"/>
    </row>
    <row r="858" spans="1:11" outlineLevel="1" x14ac:dyDescent="0.25">
      <c r="A858" s="32"/>
      <c r="B858" s="33"/>
      <c r="C858" s="46"/>
      <c r="E858" s="20"/>
      <c r="F858" s="20"/>
      <c r="G858" s="20"/>
      <c r="H858" s="20"/>
      <c r="I858" s="20"/>
      <c r="K858" s="20"/>
    </row>
    <row r="859" spans="1:11" outlineLevel="1" x14ac:dyDescent="0.25">
      <c r="A859" s="32"/>
      <c r="B859" s="33"/>
      <c r="C859" s="46"/>
      <c r="E859" s="20"/>
      <c r="F859" s="20"/>
      <c r="G859" s="20"/>
      <c r="H859" s="20"/>
      <c r="I859" s="20"/>
      <c r="K859" s="20"/>
    </row>
    <row r="860" spans="1:11" outlineLevel="1" x14ac:dyDescent="0.25">
      <c r="A860" s="32"/>
      <c r="B860" s="33"/>
      <c r="C860" s="46"/>
      <c r="E860" s="20"/>
      <c r="F860" s="20"/>
      <c r="G860" s="20"/>
      <c r="H860" s="20"/>
      <c r="I860" s="20"/>
      <c r="K860" s="20"/>
    </row>
    <row r="861" spans="1:11" outlineLevel="1" x14ac:dyDescent="0.25">
      <c r="A861" s="32"/>
      <c r="B861" s="33"/>
      <c r="C861" s="46"/>
      <c r="E861" s="20"/>
      <c r="F861" s="20"/>
      <c r="G861" s="20"/>
      <c r="H861" s="20"/>
      <c r="I861" s="20"/>
      <c r="K861" s="20"/>
    </row>
    <row r="862" spans="1:11" outlineLevel="1" x14ac:dyDescent="0.25">
      <c r="A862" s="32"/>
      <c r="B862" s="33"/>
      <c r="C862" s="46"/>
      <c r="E862" s="20"/>
      <c r="F862" s="20"/>
      <c r="G862" s="20"/>
      <c r="H862" s="20"/>
      <c r="I862" s="20"/>
      <c r="K862" s="20"/>
    </row>
    <row r="863" spans="1:11" outlineLevel="1" x14ac:dyDescent="0.25">
      <c r="A863" s="32"/>
      <c r="B863" s="33"/>
      <c r="C863" s="46"/>
      <c r="E863" s="20"/>
      <c r="F863" s="20"/>
      <c r="G863" s="20"/>
      <c r="H863" s="20"/>
      <c r="I863" s="20"/>
      <c r="K863" s="20"/>
    </row>
    <row r="864" spans="1:11" outlineLevel="1" x14ac:dyDescent="0.25">
      <c r="A864" s="32"/>
      <c r="B864" s="33"/>
      <c r="C864" s="46"/>
      <c r="E864" s="20"/>
      <c r="F864" s="20"/>
      <c r="G864" s="20"/>
      <c r="H864" s="20"/>
      <c r="I864" s="20"/>
      <c r="K864" s="20"/>
    </row>
    <row r="865" spans="1:11" outlineLevel="1" x14ac:dyDescent="0.25">
      <c r="A865" s="32"/>
      <c r="B865" s="33"/>
      <c r="C865" s="46"/>
      <c r="E865" s="20"/>
      <c r="F865" s="20"/>
      <c r="G865" s="20"/>
      <c r="H865" s="20"/>
      <c r="I865" s="20"/>
      <c r="K865" s="20"/>
    </row>
    <row r="866" spans="1:11" outlineLevel="1" x14ac:dyDescent="0.25">
      <c r="A866" s="32"/>
      <c r="B866" s="33"/>
      <c r="C866" s="46"/>
      <c r="E866" s="20"/>
      <c r="F866" s="20"/>
      <c r="G866" s="20"/>
      <c r="H866" s="20"/>
      <c r="I866" s="20"/>
      <c r="K866" s="20"/>
    </row>
    <row r="867" spans="1:11" outlineLevel="1" x14ac:dyDescent="0.25">
      <c r="A867" s="32"/>
      <c r="B867" s="33"/>
      <c r="C867" s="46"/>
      <c r="E867" s="20"/>
      <c r="F867" s="20"/>
      <c r="G867" s="20"/>
      <c r="H867" s="20"/>
      <c r="I867" s="20"/>
      <c r="K867" s="20"/>
    </row>
    <row r="868" spans="1:11" outlineLevel="1" x14ac:dyDescent="0.25">
      <c r="A868" s="32"/>
      <c r="B868" s="33"/>
      <c r="C868" s="46"/>
      <c r="E868" s="20"/>
      <c r="F868" s="20"/>
      <c r="G868" s="20"/>
      <c r="H868" s="20"/>
      <c r="I868" s="20"/>
      <c r="K868" s="20"/>
    </row>
    <row r="869" spans="1:11" outlineLevel="1" x14ac:dyDescent="0.25">
      <c r="A869" s="32"/>
      <c r="B869" s="33"/>
      <c r="C869" s="46"/>
      <c r="E869" s="20"/>
      <c r="F869" s="20"/>
      <c r="G869" s="20"/>
      <c r="H869" s="20"/>
      <c r="I869" s="20"/>
      <c r="K869" s="20"/>
    </row>
    <row r="870" spans="1:11" outlineLevel="1" x14ac:dyDescent="0.25">
      <c r="A870" s="32"/>
      <c r="B870" s="33"/>
      <c r="C870" s="46"/>
      <c r="E870" s="20"/>
      <c r="F870" s="20"/>
      <c r="G870" s="20"/>
      <c r="H870" s="20"/>
      <c r="I870" s="20"/>
      <c r="K870" s="20"/>
    </row>
    <row r="871" spans="1:11" outlineLevel="1" x14ac:dyDescent="0.25">
      <c r="A871" s="32"/>
      <c r="B871" s="33"/>
      <c r="C871" s="46"/>
      <c r="E871" s="20"/>
      <c r="F871" s="20"/>
      <c r="G871" s="20"/>
      <c r="H871" s="20"/>
      <c r="I871" s="20"/>
      <c r="K871" s="20"/>
    </row>
    <row r="872" spans="1:11" outlineLevel="1" x14ac:dyDescent="0.25">
      <c r="A872" s="32"/>
      <c r="B872" s="33"/>
      <c r="C872" s="46"/>
      <c r="E872" s="20"/>
      <c r="F872" s="20"/>
      <c r="G872" s="20"/>
      <c r="H872" s="20"/>
      <c r="I872" s="20"/>
      <c r="K872" s="20"/>
    </row>
    <row r="873" spans="1:11" outlineLevel="1" x14ac:dyDescent="0.25">
      <c r="A873" s="32"/>
      <c r="B873" s="33"/>
      <c r="C873" s="46"/>
      <c r="E873" s="20"/>
      <c r="F873" s="20"/>
      <c r="G873" s="20"/>
      <c r="H873" s="20"/>
      <c r="I873" s="20"/>
      <c r="K873" s="20"/>
    </row>
    <row r="874" spans="1:11" outlineLevel="1" x14ac:dyDescent="0.25">
      <c r="A874" s="32"/>
      <c r="B874" s="33"/>
      <c r="C874" s="46"/>
      <c r="E874" s="20"/>
      <c r="F874" s="20"/>
      <c r="G874" s="20"/>
      <c r="H874" s="20"/>
      <c r="I874" s="20"/>
      <c r="K874" s="20"/>
    </row>
    <row r="875" spans="1:11" outlineLevel="1" x14ac:dyDescent="0.25">
      <c r="A875" s="32"/>
      <c r="B875" s="33"/>
      <c r="C875" s="46"/>
      <c r="E875" s="20"/>
      <c r="F875" s="20"/>
      <c r="G875" s="20"/>
      <c r="H875" s="20"/>
      <c r="I875" s="20"/>
      <c r="K875" s="20"/>
    </row>
    <row r="876" spans="1:11" outlineLevel="1" x14ac:dyDescent="0.25">
      <c r="A876" s="32"/>
      <c r="B876" s="33"/>
      <c r="C876" s="46"/>
      <c r="E876" s="20"/>
      <c r="F876" s="20"/>
      <c r="G876" s="20"/>
      <c r="H876" s="20"/>
      <c r="I876" s="20"/>
      <c r="K876" s="20"/>
    </row>
    <row r="877" spans="1:11" outlineLevel="1" x14ac:dyDescent="0.25">
      <c r="A877" s="32"/>
      <c r="B877" s="33"/>
      <c r="C877" s="46"/>
      <c r="E877" s="20"/>
      <c r="F877" s="20"/>
      <c r="G877" s="20"/>
      <c r="H877" s="20"/>
      <c r="I877" s="20"/>
      <c r="K877" s="20"/>
    </row>
    <row r="878" spans="1:11" outlineLevel="1" x14ac:dyDescent="0.25">
      <c r="A878" s="32"/>
      <c r="B878" s="33"/>
      <c r="C878" s="46"/>
      <c r="E878" s="20"/>
      <c r="F878" s="20"/>
      <c r="G878" s="20"/>
      <c r="H878" s="20"/>
      <c r="I878" s="20"/>
      <c r="K878" s="20"/>
    </row>
    <row r="879" spans="1:11" outlineLevel="1" x14ac:dyDescent="0.25">
      <c r="A879" s="32"/>
      <c r="B879" s="33"/>
      <c r="C879" s="46"/>
      <c r="E879" s="20"/>
      <c r="F879" s="20"/>
      <c r="G879" s="20"/>
      <c r="H879" s="20"/>
      <c r="I879" s="20"/>
      <c r="K879" s="20"/>
    </row>
    <row r="880" spans="1:11" outlineLevel="1" x14ac:dyDescent="0.25">
      <c r="A880" s="32"/>
      <c r="B880" s="33"/>
      <c r="C880" s="46"/>
      <c r="E880" s="20"/>
      <c r="F880" s="20"/>
      <c r="G880" s="20"/>
      <c r="H880" s="20"/>
      <c r="I880" s="20"/>
      <c r="K880" s="20"/>
    </row>
    <row r="881" spans="1:11" outlineLevel="1" x14ac:dyDescent="0.25">
      <c r="A881" s="32"/>
      <c r="B881" s="33"/>
      <c r="C881" s="46"/>
      <c r="E881" s="20"/>
      <c r="F881" s="20"/>
      <c r="G881" s="20"/>
      <c r="H881" s="20"/>
      <c r="I881" s="20"/>
      <c r="K881" s="20"/>
    </row>
    <row r="882" spans="1:11" outlineLevel="1" x14ac:dyDescent="0.25">
      <c r="A882" s="32"/>
      <c r="B882" s="33"/>
      <c r="C882" s="46"/>
      <c r="E882" s="20"/>
      <c r="F882" s="20"/>
      <c r="G882" s="20"/>
      <c r="H882" s="20"/>
      <c r="I882" s="20"/>
      <c r="K882" s="20"/>
    </row>
    <row r="883" spans="1:11" outlineLevel="1" x14ac:dyDescent="0.25">
      <c r="A883" s="32"/>
      <c r="B883" s="33"/>
      <c r="C883" s="46"/>
      <c r="E883" s="20"/>
      <c r="F883" s="20"/>
      <c r="G883" s="20"/>
      <c r="H883" s="20"/>
      <c r="I883" s="20"/>
      <c r="K883" s="20"/>
    </row>
    <row r="884" spans="1:11" outlineLevel="1" x14ac:dyDescent="0.25">
      <c r="A884" s="32"/>
      <c r="B884" s="33"/>
      <c r="C884" s="46"/>
      <c r="E884" s="20"/>
      <c r="F884" s="20"/>
      <c r="G884" s="20"/>
      <c r="H884" s="20"/>
      <c r="I884" s="20"/>
      <c r="K884" s="20"/>
    </row>
    <row r="885" spans="1:11" outlineLevel="1" x14ac:dyDescent="0.25">
      <c r="A885" s="32"/>
      <c r="B885" s="33"/>
      <c r="C885" s="46"/>
      <c r="E885" s="20"/>
      <c r="F885" s="20"/>
      <c r="G885" s="20"/>
      <c r="H885" s="20"/>
      <c r="I885" s="20"/>
      <c r="K885" s="20"/>
    </row>
    <row r="886" spans="1:11" outlineLevel="1" x14ac:dyDescent="0.25">
      <c r="A886" s="32"/>
      <c r="B886" s="33"/>
      <c r="C886" s="46"/>
      <c r="E886" s="20"/>
      <c r="F886" s="20"/>
      <c r="G886" s="20"/>
      <c r="H886" s="20"/>
      <c r="I886" s="20"/>
      <c r="K886" s="20"/>
    </row>
    <row r="887" spans="1:11" outlineLevel="1" x14ac:dyDescent="0.25">
      <c r="A887" s="32"/>
      <c r="B887" s="33"/>
      <c r="C887" s="46"/>
      <c r="E887" s="20"/>
      <c r="F887" s="20"/>
      <c r="G887" s="20"/>
      <c r="H887" s="20"/>
      <c r="I887" s="20"/>
      <c r="K887" s="20"/>
    </row>
    <row r="888" spans="1:11" outlineLevel="1" x14ac:dyDescent="0.25">
      <c r="A888" s="32"/>
      <c r="B888" s="33"/>
      <c r="C888" s="46"/>
      <c r="E888" s="20"/>
      <c r="F888" s="20"/>
      <c r="G888" s="20"/>
      <c r="H888" s="20"/>
      <c r="I888" s="20"/>
      <c r="K888" s="20"/>
    </row>
    <row r="889" spans="1:11" outlineLevel="1" x14ac:dyDescent="0.25">
      <c r="A889" s="32"/>
      <c r="B889" s="33"/>
      <c r="C889" s="46"/>
      <c r="E889" s="20"/>
      <c r="F889" s="20"/>
      <c r="G889" s="20"/>
      <c r="H889" s="20"/>
      <c r="I889" s="20"/>
      <c r="K889" s="20"/>
    </row>
    <row r="890" spans="1:11" outlineLevel="1" x14ac:dyDescent="0.25">
      <c r="A890" s="32"/>
      <c r="B890" s="33"/>
      <c r="C890" s="46"/>
      <c r="E890" s="20"/>
      <c r="F890" s="20"/>
      <c r="G890" s="20"/>
      <c r="H890" s="20"/>
      <c r="I890" s="20"/>
      <c r="K890" s="20"/>
    </row>
    <row r="891" spans="1:11" outlineLevel="1" x14ac:dyDescent="0.25">
      <c r="A891" s="32"/>
      <c r="B891" s="33"/>
      <c r="C891" s="46"/>
      <c r="E891" s="20"/>
      <c r="F891" s="20"/>
      <c r="G891" s="20"/>
      <c r="H891" s="20"/>
      <c r="I891" s="20"/>
      <c r="K891" s="20"/>
    </row>
    <row r="892" spans="1:11" outlineLevel="1" x14ac:dyDescent="0.25">
      <c r="A892" s="32"/>
      <c r="B892" s="33"/>
      <c r="C892" s="46"/>
      <c r="E892" s="20"/>
      <c r="F892" s="20"/>
      <c r="G892" s="20"/>
      <c r="H892" s="20"/>
      <c r="I892" s="20"/>
      <c r="K892" s="20"/>
    </row>
    <row r="893" spans="1:11" outlineLevel="1" x14ac:dyDescent="0.25">
      <c r="A893" s="32"/>
      <c r="B893" s="33"/>
      <c r="C893" s="46"/>
      <c r="E893" s="20"/>
      <c r="F893" s="20"/>
      <c r="G893" s="20"/>
      <c r="H893" s="20"/>
      <c r="I893" s="20"/>
      <c r="K893" s="20"/>
    </row>
    <row r="894" spans="1:11" outlineLevel="1" x14ac:dyDescent="0.25">
      <c r="A894" s="32"/>
      <c r="B894" s="33"/>
      <c r="C894" s="46"/>
      <c r="E894" s="20"/>
      <c r="F894" s="20"/>
      <c r="G894" s="20"/>
      <c r="H894" s="20"/>
      <c r="I894" s="20"/>
      <c r="K894" s="20"/>
    </row>
    <row r="895" spans="1:11" outlineLevel="1" x14ac:dyDescent="0.25">
      <c r="A895" s="32"/>
      <c r="B895" s="33"/>
      <c r="C895" s="46"/>
      <c r="E895" s="20"/>
      <c r="F895" s="20"/>
      <c r="G895" s="20"/>
      <c r="H895" s="20"/>
      <c r="I895" s="20"/>
      <c r="K895" s="20"/>
    </row>
    <row r="896" spans="1:11" outlineLevel="1" x14ac:dyDescent="0.25">
      <c r="A896" s="32"/>
      <c r="B896" s="33"/>
      <c r="C896" s="46"/>
      <c r="E896" s="20"/>
      <c r="F896" s="20"/>
      <c r="G896" s="20"/>
      <c r="H896" s="20"/>
      <c r="I896" s="20"/>
      <c r="K896" s="20"/>
    </row>
    <row r="897" spans="1:11" outlineLevel="1" x14ac:dyDescent="0.25">
      <c r="A897" s="32"/>
      <c r="B897" s="33"/>
      <c r="C897" s="46"/>
      <c r="E897" s="20"/>
      <c r="F897" s="20"/>
      <c r="G897" s="20"/>
      <c r="H897" s="20"/>
      <c r="I897" s="20"/>
      <c r="K897" s="20"/>
    </row>
    <row r="898" spans="1:11" outlineLevel="1" x14ac:dyDescent="0.25">
      <c r="A898" s="32"/>
      <c r="B898" s="33"/>
      <c r="C898" s="46"/>
      <c r="E898" s="20"/>
      <c r="F898" s="20"/>
      <c r="G898" s="20"/>
      <c r="H898" s="20"/>
      <c r="I898" s="20"/>
      <c r="K898" s="20"/>
    </row>
    <row r="899" spans="1:11" outlineLevel="1" x14ac:dyDescent="0.25">
      <c r="A899" s="32"/>
      <c r="B899" s="33"/>
      <c r="C899" s="46"/>
      <c r="E899" s="20"/>
      <c r="F899" s="20"/>
      <c r="G899" s="20"/>
      <c r="H899" s="20"/>
      <c r="I899" s="20"/>
      <c r="K899" s="20"/>
    </row>
    <row r="900" spans="1:11" outlineLevel="1" x14ac:dyDescent="0.25">
      <c r="A900" s="32"/>
      <c r="B900" s="33"/>
      <c r="C900" s="46"/>
      <c r="E900" s="20"/>
      <c r="F900" s="20"/>
      <c r="G900" s="20"/>
      <c r="H900" s="20"/>
      <c r="I900" s="20"/>
      <c r="K900" s="20"/>
    </row>
    <row r="901" spans="1:11" outlineLevel="1" x14ac:dyDescent="0.25">
      <c r="A901" s="32"/>
      <c r="B901" s="33"/>
      <c r="C901" s="46"/>
      <c r="E901" s="20"/>
      <c r="F901" s="20"/>
      <c r="G901" s="20"/>
      <c r="H901" s="20"/>
      <c r="I901" s="20"/>
      <c r="K901" s="20"/>
    </row>
    <row r="902" spans="1:11" outlineLevel="1" x14ac:dyDescent="0.25">
      <c r="A902" s="32"/>
      <c r="B902" s="33"/>
      <c r="C902" s="46"/>
      <c r="E902" s="20"/>
      <c r="F902" s="20"/>
      <c r="G902" s="20"/>
      <c r="H902" s="20"/>
      <c r="I902" s="20"/>
      <c r="K902" s="20"/>
    </row>
    <row r="903" spans="1:11" outlineLevel="1" x14ac:dyDescent="0.25">
      <c r="A903" s="32"/>
      <c r="B903" s="33"/>
      <c r="C903" s="46"/>
      <c r="E903" s="20"/>
      <c r="F903" s="20"/>
      <c r="G903" s="20"/>
      <c r="H903" s="20"/>
      <c r="I903" s="20"/>
      <c r="K903" s="20"/>
    </row>
    <row r="904" spans="1:11" outlineLevel="1" x14ac:dyDescent="0.25">
      <c r="A904" s="32"/>
      <c r="B904" s="33"/>
      <c r="C904" s="46"/>
      <c r="E904" s="20"/>
      <c r="F904" s="20"/>
      <c r="G904" s="20"/>
      <c r="H904" s="20"/>
      <c r="I904" s="20"/>
      <c r="K904" s="20"/>
    </row>
    <row r="905" spans="1:11" outlineLevel="1" x14ac:dyDescent="0.25">
      <c r="A905" s="32"/>
      <c r="B905" s="33"/>
      <c r="C905" s="46"/>
      <c r="E905" s="20"/>
      <c r="F905" s="20"/>
      <c r="G905" s="20"/>
      <c r="H905" s="20"/>
      <c r="I905" s="20"/>
      <c r="K905" s="20"/>
    </row>
    <row r="906" spans="1:11" outlineLevel="1" x14ac:dyDescent="0.25">
      <c r="A906" s="32"/>
      <c r="B906" s="33"/>
      <c r="C906" s="46"/>
      <c r="E906" s="20"/>
      <c r="F906" s="20"/>
      <c r="G906" s="20"/>
      <c r="H906" s="20"/>
      <c r="I906" s="20"/>
      <c r="K906" s="20"/>
    </row>
    <row r="907" spans="1:11" outlineLevel="1" x14ac:dyDescent="0.25">
      <c r="A907" s="32"/>
      <c r="B907" s="33"/>
      <c r="C907" s="46"/>
      <c r="E907" s="20"/>
      <c r="F907" s="20"/>
      <c r="G907" s="20"/>
      <c r="H907" s="20"/>
      <c r="I907" s="20"/>
      <c r="K907" s="20"/>
    </row>
    <row r="908" spans="1:11" outlineLevel="1" x14ac:dyDescent="0.25">
      <c r="A908" s="32"/>
      <c r="B908" s="33"/>
      <c r="C908" s="46"/>
      <c r="E908" s="20"/>
      <c r="F908" s="20"/>
      <c r="G908" s="20"/>
      <c r="H908" s="20"/>
      <c r="I908" s="20"/>
      <c r="K908" s="20"/>
    </row>
    <row r="909" spans="1:11" outlineLevel="1" x14ac:dyDescent="0.25">
      <c r="A909" s="32"/>
      <c r="B909" s="33"/>
      <c r="C909" s="46"/>
      <c r="E909" s="20"/>
      <c r="F909" s="20"/>
      <c r="G909" s="20"/>
      <c r="H909" s="20"/>
      <c r="I909" s="20"/>
      <c r="K909" s="20"/>
    </row>
    <row r="910" spans="1:11" outlineLevel="1" x14ac:dyDescent="0.25">
      <c r="A910" s="32"/>
      <c r="B910" s="33"/>
      <c r="C910" s="46"/>
      <c r="E910" s="20"/>
      <c r="F910" s="20"/>
      <c r="G910" s="20"/>
      <c r="H910" s="20"/>
      <c r="I910" s="20"/>
      <c r="K910" s="20"/>
    </row>
    <row r="911" spans="1:11" outlineLevel="1" x14ac:dyDescent="0.25">
      <c r="A911" s="32"/>
      <c r="B911" s="33"/>
      <c r="C911" s="46"/>
      <c r="E911" s="20"/>
      <c r="F911" s="20"/>
      <c r="G911" s="20"/>
      <c r="H911" s="20"/>
      <c r="I911" s="20"/>
      <c r="K911" s="20"/>
    </row>
    <row r="912" spans="1:11" outlineLevel="1" x14ac:dyDescent="0.25">
      <c r="A912" s="32"/>
      <c r="B912" s="33"/>
      <c r="C912" s="46"/>
      <c r="E912" s="20"/>
      <c r="F912" s="20"/>
      <c r="G912" s="20"/>
      <c r="H912" s="20"/>
      <c r="I912" s="20"/>
      <c r="K912" s="20"/>
    </row>
    <row r="913" spans="1:11" outlineLevel="1" x14ac:dyDescent="0.25">
      <c r="A913" s="32"/>
      <c r="B913" s="33"/>
      <c r="C913" s="46"/>
      <c r="E913" s="20"/>
      <c r="F913" s="20"/>
      <c r="G913" s="20"/>
      <c r="H913" s="20"/>
      <c r="I913" s="20"/>
      <c r="K913" s="20"/>
    </row>
    <row r="914" spans="1:11" outlineLevel="1" x14ac:dyDescent="0.25">
      <c r="A914" s="32"/>
      <c r="B914" s="33"/>
      <c r="C914" s="46"/>
      <c r="E914" s="20"/>
      <c r="F914" s="20"/>
      <c r="G914" s="20"/>
      <c r="H914" s="20"/>
      <c r="I914" s="20"/>
      <c r="K914" s="20"/>
    </row>
    <row r="915" spans="1:11" outlineLevel="1" x14ac:dyDescent="0.25">
      <c r="A915" s="32"/>
      <c r="B915" s="33"/>
      <c r="C915" s="46"/>
      <c r="E915" s="20"/>
      <c r="F915" s="20"/>
      <c r="G915" s="20"/>
      <c r="H915" s="20"/>
      <c r="I915" s="20"/>
      <c r="K915" s="20"/>
    </row>
    <row r="916" spans="1:11" outlineLevel="1" x14ac:dyDescent="0.25">
      <c r="A916" s="32"/>
      <c r="B916" s="33"/>
      <c r="C916" s="46"/>
      <c r="E916" s="20"/>
      <c r="F916" s="20"/>
      <c r="G916" s="20"/>
      <c r="H916" s="20"/>
      <c r="I916" s="20"/>
      <c r="K916" s="20"/>
    </row>
    <row r="917" spans="1:11" outlineLevel="1" x14ac:dyDescent="0.25">
      <c r="A917" s="32"/>
      <c r="B917" s="33"/>
      <c r="C917" s="46"/>
      <c r="E917" s="20"/>
      <c r="F917" s="20"/>
      <c r="G917" s="20"/>
      <c r="H917" s="20"/>
      <c r="I917" s="20"/>
      <c r="K917" s="20"/>
    </row>
    <row r="918" spans="1:11" outlineLevel="1" x14ac:dyDescent="0.25">
      <c r="A918" s="32"/>
      <c r="B918" s="33"/>
      <c r="C918" s="46"/>
      <c r="E918" s="20"/>
      <c r="F918" s="20"/>
      <c r="G918" s="20"/>
      <c r="H918" s="20"/>
      <c r="I918" s="20"/>
      <c r="K918" s="20"/>
    </row>
    <row r="919" spans="1:11" outlineLevel="1" x14ac:dyDescent="0.25">
      <c r="A919" s="32"/>
      <c r="B919" s="33"/>
      <c r="C919" s="46"/>
      <c r="E919" s="20"/>
      <c r="F919" s="20"/>
      <c r="G919" s="20"/>
      <c r="H919" s="20"/>
      <c r="I919" s="20"/>
      <c r="K919" s="20"/>
    </row>
    <row r="920" spans="1:11" outlineLevel="1" x14ac:dyDescent="0.25">
      <c r="A920" s="32"/>
      <c r="B920" s="33"/>
      <c r="C920" s="46"/>
      <c r="E920" s="20"/>
      <c r="F920" s="20"/>
      <c r="G920" s="20"/>
      <c r="H920" s="20"/>
      <c r="I920" s="20"/>
      <c r="K920" s="20"/>
    </row>
    <row r="921" spans="1:11" outlineLevel="1" x14ac:dyDescent="0.25">
      <c r="A921" s="32"/>
      <c r="B921" s="33"/>
      <c r="C921" s="46"/>
      <c r="E921" s="20"/>
      <c r="F921" s="20"/>
      <c r="G921" s="20"/>
      <c r="H921" s="20"/>
      <c r="I921" s="20"/>
      <c r="K921" s="20"/>
    </row>
    <row r="922" spans="1:11" outlineLevel="1" x14ac:dyDescent="0.25">
      <c r="A922" s="32"/>
      <c r="B922" s="33"/>
      <c r="C922" s="46"/>
      <c r="E922" s="20"/>
      <c r="F922" s="20"/>
      <c r="G922" s="20"/>
      <c r="H922" s="20"/>
      <c r="I922" s="20"/>
      <c r="K922" s="20"/>
    </row>
    <row r="923" spans="1:11" outlineLevel="1" x14ac:dyDescent="0.25">
      <c r="A923" s="32"/>
      <c r="B923" s="33"/>
      <c r="C923" s="46"/>
      <c r="E923" s="20"/>
      <c r="F923" s="20"/>
      <c r="G923" s="20"/>
      <c r="H923" s="20"/>
      <c r="I923" s="20"/>
      <c r="K923" s="20"/>
    </row>
    <row r="924" spans="1:11" outlineLevel="1" x14ac:dyDescent="0.25">
      <c r="A924" s="32"/>
      <c r="B924" s="33"/>
      <c r="C924" s="46"/>
      <c r="E924" s="20"/>
      <c r="F924" s="20"/>
      <c r="G924" s="20"/>
      <c r="H924" s="20"/>
      <c r="I924" s="20"/>
      <c r="K924" s="20"/>
    </row>
    <row r="925" spans="1:11" outlineLevel="1" x14ac:dyDescent="0.25">
      <c r="A925" s="32"/>
      <c r="B925" s="33"/>
      <c r="C925" s="46"/>
      <c r="E925" s="20"/>
      <c r="F925" s="20"/>
      <c r="G925" s="20"/>
      <c r="H925" s="20"/>
      <c r="I925" s="20"/>
      <c r="K925" s="20"/>
    </row>
    <row r="926" spans="1:11" outlineLevel="1" x14ac:dyDescent="0.25">
      <c r="A926" s="32"/>
      <c r="B926" s="33"/>
      <c r="C926" s="46"/>
      <c r="E926" s="20"/>
      <c r="F926" s="20"/>
      <c r="G926" s="20"/>
      <c r="H926" s="20"/>
      <c r="I926" s="20"/>
      <c r="K926" s="20"/>
    </row>
    <row r="927" spans="1:11" outlineLevel="1" x14ac:dyDescent="0.25">
      <c r="A927" s="32"/>
      <c r="B927" s="33"/>
      <c r="C927" s="46"/>
      <c r="E927" s="20"/>
      <c r="F927" s="20"/>
      <c r="G927" s="20"/>
      <c r="H927" s="20"/>
      <c r="I927" s="20"/>
      <c r="K927" s="20"/>
    </row>
    <row r="928" spans="1:11" outlineLevel="1" x14ac:dyDescent="0.25">
      <c r="A928" s="32"/>
      <c r="B928" s="33"/>
      <c r="C928" s="46"/>
      <c r="E928" s="20"/>
      <c r="F928" s="20"/>
      <c r="G928" s="20"/>
      <c r="H928" s="20"/>
      <c r="I928" s="20"/>
      <c r="K928" s="20"/>
    </row>
    <row r="929" spans="1:11" outlineLevel="1" x14ac:dyDescent="0.25">
      <c r="A929" s="32"/>
      <c r="B929" s="33"/>
      <c r="C929" s="46"/>
      <c r="E929" s="20"/>
      <c r="F929" s="20"/>
      <c r="G929" s="20"/>
      <c r="H929" s="20"/>
      <c r="I929" s="20"/>
      <c r="K929" s="20"/>
    </row>
    <row r="930" spans="1:11" outlineLevel="1" x14ac:dyDescent="0.25">
      <c r="A930" s="32"/>
      <c r="B930" s="33"/>
      <c r="C930" s="46"/>
      <c r="E930" s="20"/>
      <c r="F930" s="20"/>
      <c r="G930" s="20"/>
      <c r="H930" s="20"/>
      <c r="I930" s="20"/>
      <c r="K930" s="20"/>
    </row>
    <row r="931" spans="1:11" outlineLevel="1" x14ac:dyDescent="0.25">
      <c r="A931" s="32"/>
      <c r="B931" s="33"/>
      <c r="C931" s="46"/>
      <c r="E931" s="20"/>
      <c r="F931" s="20"/>
      <c r="G931" s="20"/>
      <c r="H931" s="20"/>
      <c r="I931" s="20"/>
      <c r="K931" s="20"/>
    </row>
    <row r="932" spans="1:11" outlineLevel="1" x14ac:dyDescent="0.25">
      <c r="A932" s="32"/>
      <c r="B932" s="33"/>
      <c r="C932" s="46"/>
      <c r="E932" s="20"/>
      <c r="F932" s="20"/>
      <c r="G932" s="20"/>
      <c r="H932" s="20"/>
      <c r="I932" s="20"/>
      <c r="K932" s="20"/>
    </row>
    <row r="933" spans="1:11" outlineLevel="1" x14ac:dyDescent="0.25">
      <c r="A933" s="32"/>
      <c r="B933" s="33"/>
      <c r="C933" s="46"/>
      <c r="E933" s="20"/>
      <c r="F933" s="20"/>
      <c r="G933" s="20"/>
      <c r="H933" s="20"/>
      <c r="I933" s="20"/>
      <c r="K933" s="20"/>
    </row>
    <row r="934" spans="1:11" outlineLevel="1" x14ac:dyDescent="0.25">
      <c r="A934" s="32"/>
      <c r="B934" s="33"/>
      <c r="C934" s="46"/>
      <c r="E934" s="20"/>
      <c r="F934" s="20"/>
      <c r="G934" s="20"/>
      <c r="H934" s="20"/>
      <c r="I934" s="20"/>
      <c r="K934" s="20"/>
    </row>
    <row r="935" spans="1:11" outlineLevel="1" x14ac:dyDescent="0.25">
      <c r="A935" s="32"/>
      <c r="B935" s="33"/>
      <c r="C935" s="46"/>
      <c r="E935" s="20"/>
      <c r="F935" s="20"/>
      <c r="G935" s="20"/>
      <c r="H935" s="20"/>
      <c r="I935" s="20"/>
      <c r="K935" s="20"/>
    </row>
    <row r="936" spans="1:11" outlineLevel="1" x14ac:dyDescent="0.25">
      <c r="A936" s="32"/>
      <c r="B936" s="33"/>
      <c r="C936" s="46"/>
      <c r="E936" s="20"/>
      <c r="F936" s="20"/>
      <c r="G936" s="20"/>
      <c r="H936" s="20"/>
      <c r="I936" s="20"/>
      <c r="K936" s="20"/>
    </row>
    <row r="937" spans="1:11" outlineLevel="1" x14ac:dyDescent="0.25">
      <c r="A937" s="32"/>
      <c r="B937" s="33"/>
      <c r="C937" s="46"/>
      <c r="E937" s="20"/>
      <c r="F937" s="20"/>
      <c r="G937" s="20"/>
      <c r="H937" s="20"/>
      <c r="I937" s="20"/>
      <c r="K937" s="20"/>
    </row>
    <row r="938" spans="1:11" outlineLevel="1" x14ac:dyDescent="0.25">
      <c r="A938" s="32"/>
      <c r="B938" s="33"/>
      <c r="C938" s="46"/>
      <c r="E938" s="20"/>
      <c r="F938" s="20"/>
      <c r="G938" s="20"/>
      <c r="H938" s="20"/>
      <c r="I938" s="20"/>
      <c r="K938" s="20"/>
    </row>
    <row r="939" spans="1:11" outlineLevel="1" x14ac:dyDescent="0.25">
      <c r="A939" s="32"/>
      <c r="B939" s="33"/>
      <c r="C939" s="46"/>
      <c r="E939" s="20"/>
      <c r="F939" s="20"/>
      <c r="G939" s="20"/>
      <c r="H939" s="20"/>
      <c r="I939" s="20"/>
      <c r="K939" s="20"/>
    </row>
    <row r="940" spans="1:11" outlineLevel="1" x14ac:dyDescent="0.25">
      <c r="A940" s="32"/>
      <c r="B940" s="33"/>
      <c r="C940" s="46"/>
      <c r="E940" s="20"/>
      <c r="F940" s="20"/>
      <c r="G940" s="20"/>
      <c r="H940" s="20"/>
      <c r="I940" s="20"/>
      <c r="K940" s="20"/>
    </row>
    <row r="941" spans="1:11" outlineLevel="1" x14ac:dyDescent="0.25">
      <c r="A941" s="32"/>
      <c r="B941" s="33"/>
      <c r="C941" s="46"/>
      <c r="E941" s="20"/>
      <c r="F941" s="20"/>
      <c r="G941" s="20"/>
      <c r="H941" s="20"/>
      <c r="I941" s="20"/>
      <c r="K941" s="20"/>
    </row>
    <row r="942" spans="1:11" outlineLevel="1" x14ac:dyDescent="0.25">
      <c r="A942" s="32"/>
      <c r="B942" s="33"/>
      <c r="C942" s="46"/>
      <c r="E942" s="20"/>
      <c r="F942" s="20"/>
      <c r="G942" s="20"/>
      <c r="H942" s="20"/>
      <c r="I942" s="20"/>
      <c r="K942" s="20"/>
    </row>
    <row r="943" spans="1:11" outlineLevel="1" x14ac:dyDescent="0.25">
      <c r="A943" s="32"/>
      <c r="B943" s="33"/>
      <c r="C943" s="46"/>
      <c r="E943" s="20"/>
      <c r="F943" s="20"/>
      <c r="G943" s="20"/>
      <c r="H943" s="20"/>
      <c r="I943" s="20"/>
      <c r="K943" s="20"/>
    </row>
    <row r="944" spans="1:11" outlineLevel="1" x14ac:dyDescent="0.25">
      <c r="A944" s="32"/>
      <c r="B944" s="33"/>
      <c r="C944" s="46"/>
      <c r="E944" s="20"/>
      <c r="F944" s="20"/>
      <c r="G944" s="20"/>
      <c r="H944" s="20"/>
      <c r="I944" s="20"/>
      <c r="K944" s="20"/>
    </row>
    <row r="945" spans="1:11" outlineLevel="1" x14ac:dyDescent="0.25">
      <c r="A945" s="32"/>
      <c r="B945" s="33"/>
      <c r="C945" s="46"/>
      <c r="E945" s="20"/>
      <c r="F945" s="20"/>
      <c r="G945" s="20"/>
      <c r="H945" s="20"/>
      <c r="I945" s="20"/>
      <c r="K945" s="20"/>
    </row>
    <row r="946" spans="1:11" outlineLevel="1" x14ac:dyDescent="0.25">
      <c r="A946" s="32"/>
      <c r="B946" s="33"/>
      <c r="C946" s="46"/>
      <c r="E946" s="20"/>
      <c r="F946" s="20"/>
      <c r="G946" s="20"/>
      <c r="H946" s="20"/>
      <c r="I946" s="20"/>
      <c r="K946" s="20"/>
    </row>
    <row r="947" spans="1:11" outlineLevel="1" x14ac:dyDescent="0.25">
      <c r="A947" s="32"/>
      <c r="B947" s="33"/>
      <c r="C947" s="46"/>
      <c r="E947" s="20"/>
      <c r="F947" s="20"/>
      <c r="G947" s="20"/>
      <c r="H947" s="20"/>
      <c r="I947" s="20"/>
      <c r="K947" s="20"/>
    </row>
    <row r="948" spans="1:11" outlineLevel="1" x14ac:dyDescent="0.25">
      <c r="A948" s="32"/>
      <c r="B948" s="33"/>
      <c r="C948" s="46"/>
      <c r="E948" s="20"/>
      <c r="F948" s="20"/>
      <c r="G948" s="20"/>
      <c r="H948" s="20"/>
      <c r="I948" s="20"/>
      <c r="K948" s="20"/>
    </row>
    <row r="949" spans="1:11" outlineLevel="1" x14ac:dyDescent="0.25">
      <c r="A949" s="32"/>
      <c r="B949" s="33"/>
      <c r="C949" s="46"/>
      <c r="E949" s="20"/>
      <c r="F949" s="20"/>
      <c r="G949" s="20"/>
      <c r="H949" s="20"/>
      <c r="I949" s="20"/>
      <c r="K949" s="20"/>
    </row>
    <row r="950" spans="1:11" outlineLevel="1" x14ac:dyDescent="0.25">
      <c r="A950" s="32"/>
      <c r="B950" s="33"/>
      <c r="C950" s="46"/>
      <c r="E950" s="20"/>
      <c r="F950" s="20"/>
      <c r="G950" s="20"/>
      <c r="H950" s="20"/>
      <c r="I950" s="20"/>
      <c r="K950" s="20"/>
    </row>
    <row r="951" spans="1:11" outlineLevel="1" x14ac:dyDescent="0.25">
      <c r="A951" s="32"/>
      <c r="B951" s="33"/>
      <c r="C951" s="46"/>
      <c r="E951" s="20"/>
      <c r="F951" s="20"/>
      <c r="G951" s="20"/>
      <c r="H951" s="20"/>
      <c r="I951" s="20"/>
      <c r="K951" s="20"/>
    </row>
    <row r="952" spans="1:11" outlineLevel="1" x14ac:dyDescent="0.25">
      <c r="A952" s="32"/>
      <c r="B952" s="33"/>
      <c r="C952" s="46"/>
      <c r="E952" s="20"/>
      <c r="F952" s="20"/>
      <c r="G952" s="20"/>
      <c r="H952" s="20"/>
      <c r="I952" s="20"/>
      <c r="K952" s="20"/>
    </row>
    <row r="953" spans="1:11" outlineLevel="1" x14ac:dyDescent="0.25">
      <c r="A953" s="32"/>
      <c r="B953" s="33"/>
      <c r="C953" s="46"/>
      <c r="E953" s="20"/>
      <c r="F953" s="20"/>
      <c r="G953" s="20"/>
      <c r="H953" s="20"/>
      <c r="I953" s="20"/>
      <c r="K953" s="20"/>
    </row>
    <row r="954" spans="1:11" outlineLevel="1" x14ac:dyDescent="0.25">
      <c r="A954" s="32"/>
      <c r="B954" s="33"/>
      <c r="C954" s="46"/>
      <c r="E954" s="20"/>
      <c r="F954" s="20"/>
      <c r="G954" s="20"/>
      <c r="H954" s="20"/>
      <c r="I954" s="20"/>
      <c r="K954" s="20"/>
    </row>
    <row r="955" spans="1:11" outlineLevel="1" x14ac:dyDescent="0.25">
      <c r="A955" s="32"/>
      <c r="B955" s="33"/>
      <c r="C955" s="46"/>
      <c r="E955" s="20"/>
      <c r="F955" s="20"/>
      <c r="G955" s="20"/>
      <c r="H955" s="20"/>
      <c r="I955" s="20"/>
      <c r="K955" s="20"/>
    </row>
    <row r="956" spans="1:11" outlineLevel="1" x14ac:dyDescent="0.25">
      <c r="A956" s="32"/>
      <c r="B956" s="33"/>
      <c r="C956" s="46"/>
      <c r="E956" s="20"/>
      <c r="F956" s="20"/>
      <c r="G956" s="20"/>
      <c r="H956" s="20"/>
      <c r="I956" s="20"/>
      <c r="K956" s="20"/>
    </row>
    <row r="957" spans="1:11" outlineLevel="1" x14ac:dyDescent="0.25">
      <c r="A957" s="32"/>
      <c r="B957" s="33"/>
      <c r="C957" s="46"/>
      <c r="E957" s="20"/>
      <c r="F957" s="20"/>
      <c r="G957" s="20"/>
      <c r="H957" s="20"/>
      <c r="I957" s="20"/>
      <c r="K957" s="20"/>
    </row>
    <row r="958" spans="1:11" outlineLevel="1" x14ac:dyDescent="0.25">
      <c r="A958" s="32"/>
      <c r="B958" s="33"/>
      <c r="C958" s="46"/>
      <c r="E958" s="20"/>
      <c r="F958" s="20"/>
      <c r="G958" s="20"/>
      <c r="H958" s="20"/>
      <c r="I958" s="20"/>
      <c r="K958" s="20"/>
    </row>
    <row r="959" spans="1:11" outlineLevel="1" x14ac:dyDescent="0.25">
      <c r="A959" s="32"/>
      <c r="B959" s="33"/>
      <c r="C959" s="46"/>
      <c r="E959" s="20"/>
      <c r="F959" s="20"/>
      <c r="G959" s="20"/>
      <c r="H959" s="20"/>
      <c r="I959" s="20"/>
      <c r="K959" s="20"/>
    </row>
    <row r="960" spans="1:11" outlineLevel="1" x14ac:dyDescent="0.25">
      <c r="A960" s="32"/>
      <c r="B960" s="33"/>
      <c r="C960" s="46"/>
      <c r="E960" s="20"/>
      <c r="F960" s="20"/>
      <c r="G960" s="20"/>
      <c r="H960" s="20"/>
      <c r="I960" s="20"/>
      <c r="K960" s="20"/>
    </row>
    <row r="961" spans="1:11" outlineLevel="1" x14ac:dyDescent="0.25">
      <c r="A961" s="32"/>
      <c r="B961" s="33"/>
      <c r="C961" s="46"/>
      <c r="E961" s="20"/>
      <c r="F961" s="20"/>
      <c r="G961" s="20"/>
      <c r="H961" s="20"/>
      <c r="I961" s="20"/>
      <c r="K961" s="20"/>
    </row>
    <row r="962" spans="1:11" outlineLevel="1" x14ac:dyDescent="0.25">
      <c r="A962" s="32"/>
      <c r="B962" s="33"/>
      <c r="C962" s="46"/>
      <c r="E962" s="20"/>
      <c r="F962" s="20"/>
      <c r="G962" s="20"/>
      <c r="H962" s="20"/>
      <c r="I962" s="20"/>
      <c r="K962" s="20"/>
    </row>
    <row r="963" spans="1:11" outlineLevel="1" x14ac:dyDescent="0.25">
      <c r="A963" s="32"/>
      <c r="B963" s="33"/>
      <c r="C963" s="46"/>
      <c r="E963" s="20"/>
      <c r="F963" s="20"/>
      <c r="G963" s="20"/>
      <c r="H963" s="20"/>
      <c r="I963" s="20"/>
      <c r="K963" s="20"/>
    </row>
    <row r="964" spans="1:11" outlineLevel="1" x14ac:dyDescent="0.25">
      <c r="A964" s="32"/>
      <c r="B964" s="33"/>
      <c r="C964" s="46"/>
      <c r="E964" s="20"/>
      <c r="F964" s="20"/>
      <c r="G964" s="20"/>
      <c r="H964" s="20"/>
      <c r="I964" s="20"/>
      <c r="K964" s="20"/>
    </row>
    <row r="965" spans="1:11" outlineLevel="1" x14ac:dyDescent="0.25">
      <c r="A965" s="32"/>
      <c r="B965" s="33"/>
      <c r="C965" s="46"/>
      <c r="E965" s="20"/>
      <c r="F965" s="20"/>
      <c r="G965" s="20"/>
      <c r="H965" s="20"/>
      <c r="I965" s="20"/>
      <c r="K965" s="20"/>
    </row>
    <row r="966" spans="1:11" outlineLevel="1" x14ac:dyDescent="0.25">
      <c r="A966" s="32"/>
      <c r="B966" s="33"/>
      <c r="C966" s="46"/>
      <c r="E966" s="20"/>
      <c r="F966" s="20"/>
      <c r="G966" s="20"/>
      <c r="H966" s="20"/>
      <c r="I966" s="20"/>
      <c r="K966" s="20"/>
    </row>
    <row r="967" spans="1:11" outlineLevel="1" x14ac:dyDescent="0.25">
      <c r="A967" s="32"/>
      <c r="B967" s="33"/>
      <c r="C967" s="46"/>
      <c r="E967" s="20"/>
      <c r="F967" s="20"/>
      <c r="G967" s="20"/>
      <c r="H967" s="20"/>
      <c r="I967" s="20"/>
      <c r="K967" s="20"/>
    </row>
    <row r="968" spans="1:11" outlineLevel="1" x14ac:dyDescent="0.25">
      <c r="A968" s="32"/>
      <c r="B968" s="33"/>
      <c r="C968" s="46"/>
      <c r="E968" s="20"/>
      <c r="F968" s="20"/>
      <c r="G968" s="20"/>
      <c r="H968" s="20"/>
      <c r="I968" s="20"/>
      <c r="K968" s="20"/>
    </row>
    <row r="969" spans="1:11" outlineLevel="1" x14ac:dyDescent="0.25">
      <c r="A969" s="32"/>
      <c r="B969" s="33"/>
      <c r="C969" s="46"/>
      <c r="E969" s="20"/>
      <c r="F969" s="20"/>
      <c r="G969" s="20"/>
      <c r="H969" s="20"/>
      <c r="I969" s="20"/>
      <c r="K969" s="20"/>
    </row>
    <row r="970" spans="1:11" outlineLevel="1" x14ac:dyDescent="0.25">
      <c r="A970" s="32"/>
      <c r="B970" s="33"/>
      <c r="C970" s="46"/>
      <c r="E970" s="20"/>
      <c r="F970" s="20"/>
      <c r="G970" s="20"/>
      <c r="H970" s="20"/>
      <c r="I970" s="20"/>
      <c r="K970" s="20"/>
    </row>
    <row r="971" spans="1:11" outlineLevel="1" x14ac:dyDescent="0.25">
      <c r="A971" s="32"/>
      <c r="B971" s="33"/>
      <c r="C971" s="46"/>
      <c r="E971" s="20"/>
      <c r="F971" s="20"/>
      <c r="G971" s="20"/>
      <c r="H971" s="20"/>
      <c r="I971" s="20"/>
      <c r="K971" s="20"/>
    </row>
    <row r="972" spans="1:11" outlineLevel="1" x14ac:dyDescent="0.25">
      <c r="A972" s="32"/>
      <c r="B972" s="33"/>
      <c r="C972" s="46"/>
      <c r="E972" s="20"/>
      <c r="F972" s="20"/>
      <c r="G972" s="20"/>
      <c r="H972" s="20"/>
      <c r="I972" s="20"/>
      <c r="K972" s="20"/>
    </row>
    <row r="973" spans="1:11" outlineLevel="1" x14ac:dyDescent="0.25">
      <c r="A973" s="32"/>
      <c r="B973" s="33"/>
      <c r="C973" s="46"/>
      <c r="E973" s="20"/>
      <c r="F973" s="20"/>
      <c r="G973" s="20"/>
      <c r="H973" s="20"/>
      <c r="I973" s="20"/>
      <c r="K973" s="20"/>
    </row>
    <row r="974" spans="1:11" outlineLevel="1" x14ac:dyDescent="0.25">
      <c r="A974" s="32"/>
      <c r="B974" s="33"/>
      <c r="C974" s="46"/>
      <c r="E974" s="20"/>
      <c r="F974" s="20"/>
      <c r="G974" s="20"/>
      <c r="H974" s="20"/>
      <c r="I974" s="20"/>
      <c r="K974" s="20"/>
    </row>
    <row r="975" spans="1:11" outlineLevel="1" x14ac:dyDescent="0.25">
      <c r="A975" s="32"/>
      <c r="B975" s="33"/>
      <c r="C975" s="46"/>
      <c r="E975" s="20"/>
      <c r="F975" s="20"/>
      <c r="G975" s="20"/>
      <c r="H975" s="20"/>
      <c r="I975" s="20"/>
      <c r="K975" s="20"/>
    </row>
    <row r="976" spans="1:11" outlineLevel="1" x14ac:dyDescent="0.25">
      <c r="A976" s="32"/>
      <c r="B976" s="33"/>
      <c r="C976" s="46"/>
      <c r="E976" s="20"/>
      <c r="F976" s="20"/>
      <c r="G976" s="20"/>
      <c r="H976" s="20"/>
      <c r="I976" s="20"/>
      <c r="K976" s="20"/>
    </row>
    <row r="977" spans="1:11" outlineLevel="1" x14ac:dyDescent="0.25">
      <c r="A977" s="32"/>
      <c r="B977" s="33"/>
      <c r="C977" s="46"/>
      <c r="E977" s="20"/>
      <c r="F977" s="20"/>
      <c r="G977" s="20"/>
      <c r="H977" s="20"/>
      <c r="I977" s="20"/>
      <c r="K977" s="20"/>
    </row>
    <row r="978" spans="1:11" outlineLevel="1" x14ac:dyDescent="0.25">
      <c r="A978" s="32"/>
      <c r="B978" s="33"/>
      <c r="C978" s="46"/>
      <c r="E978" s="20"/>
      <c r="F978" s="20"/>
      <c r="G978" s="20"/>
      <c r="H978" s="20"/>
      <c r="I978" s="20"/>
      <c r="K978" s="20"/>
    </row>
    <row r="979" spans="1:11" outlineLevel="1" x14ac:dyDescent="0.25">
      <c r="A979" s="32"/>
      <c r="B979" s="33"/>
      <c r="C979" s="46"/>
      <c r="E979" s="20"/>
      <c r="F979" s="20"/>
      <c r="G979" s="20"/>
      <c r="H979" s="20"/>
      <c r="I979" s="20"/>
      <c r="K979" s="20"/>
    </row>
    <row r="980" spans="1:11" outlineLevel="1" x14ac:dyDescent="0.25">
      <c r="A980" s="32"/>
      <c r="B980" s="33"/>
      <c r="C980" s="46"/>
      <c r="E980" s="20"/>
      <c r="F980" s="20"/>
      <c r="G980" s="20"/>
      <c r="H980" s="20"/>
      <c r="I980" s="20"/>
      <c r="K980" s="20"/>
    </row>
    <row r="981" spans="1:11" outlineLevel="1" x14ac:dyDescent="0.25">
      <c r="A981" s="32"/>
      <c r="B981" s="33"/>
      <c r="C981" s="46"/>
      <c r="E981" s="20"/>
      <c r="F981" s="20"/>
      <c r="G981" s="20"/>
      <c r="H981" s="20"/>
      <c r="I981" s="20"/>
      <c r="K981" s="20"/>
    </row>
    <row r="982" spans="1:11" outlineLevel="1" x14ac:dyDescent="0.25">
      <c r="A982" s="32"/>
      <c r="B982" s="33"/>
      <c r="C982" s="46"/>
      <c r="E982" s="20"/>
      <c r="F982" s="20"/>
      <c r="G982" s="20"/>
      <c r="H982" s="20"/>
      <c r="I982" s="20"/>
      <c r="K982" s="20"/>
    </row>
    <row r="983" spans="1:11" outlineLevel="1" x14ac:dyDescent="0.25">
      <c r="A983" s="32"/>
      <c r="B983" s="33"/>
      <c r="C983" s="46"/>
      <c r="E983" s="20"/>
      <c r="F983" s="20"/>
      <c r="G983" s="20"/>
      <c r="H983" s="20"/>
      <c r="I983" s="20"/>
      <c r="K983" s="20"/>
    </row>
    <row r="984" spans="1:11" outlineLevel="1" x14ac:dyDescent="0.25">
      <c r="A984" s="32"/>
      <c r="B984" s="33"/>
      <c r="C984" s="46"/>
      <c r="E984" s="20"/>
      <c r="F984" s="20"/>
      <c r="G984" s="20"/>
      <c r="H984" s="20"/>
      <c r="I984" s="20"/>
      <c r="K984" s="20"/>
    </row>
    <row r="985" spans="1:11" outlineLevel="1" x14ac:dyDescent="0.25">
      <c r="A985" s="32"/>
      <c r="B985" s="33"/>
      <c r="C985" s="46"/>
      <c r="E985" s="20"/>
      <c r="F985" s="20"/>
      <c r="G985" s="20"/>
      <c r="H985" s="20"/>
      <c r="I985" s="20"/>
      <c r="K985" s="20"/>
    </row>
    <row r="986" spans="1:11" outlineLevel="1" x14ac:dyDescent="0.25">
      <c r="A986" s="32"/>
      <c r="B986" s="33"/>
      <c r="C986" s="46"/>
      <c r="E986" s="20"/>
      <c r="F986" s="20"/>
      <c r="G986" s="20"/>
      <c r="H986" s="20"/>
      <c r="I986" s="20"/>
      <c r="K986" s="20"/>
    </row>
    <row r="987" spans="1:11" outlineLevel="1" x14ac:dyDescent="0.25">
      <c r="A987" s="32"/>
      <c r="B987" s="33"/>
      <c r="C987" s="46"/>
      <c r="E987" s="20"/>
      <c r="F987" s="20"/>
      <c r="G987" s="20"/>
      <c r="H987" s="20"/>
      <c r="I987" s="20"/>
      <c r="K987" s="20"/>
    </row>
    <row r="988" spans="1:11" x14ac:dyDescent="0.25">
      <c r="C988" s="48"/>
      <c r="K988" s="49"/>
    </row>
    <row r="989" spans="1:11" x14ac:dyDescent="0.25">
      <c r="C989" s="48"/>
      <c r="K989" s="49"/>
    </row>
    <row r="990" spans="1:11" x14ac:dyDescent="0.25">
      <c r="C990" s="48"/>
    </row>
  </sheetData>
  <autoFilter ref="A12:K613" xr:uid="{00000000-0009-0000-0000-00000A000000}">
    <sortState xmlns:xlrd2="http://schemas.microsoft.com/office/spreadsheetml/2017/richdata2" ref="A13:K613">
      <sortCondition ref="A12:A613"/>
    </sortState>
  </autoFilter>
  <mergeCells count="3">
    <mergeCell ref="B2:B3"/>
    <mergeCell ref="C2:C3"/>
    <mergeCell ref="K2:K3"/>
  </mergeCells>
  <conditionalFormatting sqref="A32:A33">
    <cfRule type="expression" dxfId="24" priority="51">
      <formula>#REF!&lt;$B$4</formula>
    </cfRule>
  </conditionalFormatting>
  <conditionalFormatting sqref="A36:A60 A64:A71">
    <cfRule type="expression" dxfId="23" priority="115">
      <formula>$C37&lt;$B$4</formula>
    </cfRule>
  </conditionalFormatting>
  <conditionalFormatting sqref="A61:A63">
    <cfRule type="expression" dxfId="22" priority="117">
      <formula>$C64&lt;$B$4</formula>
    </cfRule>
  </conditionalFormatting>
  <conditionalFormatting sqref="A613">
    <cfRule type="expression" dxfId="21" priority="40">
      <formula>#REF!&lt;$B$4</formula>
    </cfRule>
  </conditionalFormatting>
  <conditionalFormatting sqref="B10:C10">
    <cfRule type="cellIs" dxfId="20" priority="111" operator="lessThan">
      <formula>0</formula>
    </cfRule>
    <cfRule type="cellIs" dxfId="19" priority="112" operator="greaterThan">
      <formula>0</formula>
    </cfRule>
  </conditionalFormatting>
  <conditionalFormatting sqref="E10:K10">
    <cfRule type="cellIs" dxfId="18" priority="113" operator="lessThan">
      <formula>0</formula>
    </cfRule>
    <cfRule type="cellIs" dxfId="17" priority="114" operator="greaterThan">
      <formula>0</formula>
    </cfRule>
  </conditionalFormatting>
  <conditionalFormatting sqref="G35:I35">
    <cfRule type="expression" dxfId="16" priority="120">
      <formula>#REF!&lt;$B$4</formula>
    </cfRule>
  </conditionalFormatting>
  <conditionalFormatting sqref="I32 B32:C33 G33 H36:H63 B36:C68 I64:I69 C69 B69:B71 B613:C613">
    <cfRule type="expression" dxfId="15" priority="36">
      <formula>$C32&lt;$B$4</formula>
    </cfRule>
  </conditionalFormatting>
  <conditionalFormatting sqref="I33:I34 G34:H34">
    <cfRule type="expression" dxfId="14" priority="876">
      <formula>#REF!&lt;$B$4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ilha12">
    <tabColor theme="9" tint="0.39997558519241921"/>
  </sheetPr>
  <dimension ref="A1:S556"/>
  <sheetViews>
    <sheetView showGridLines="0" zoomScaleSheetLayoutView="100" workbookViewId="0">
      <pane ySplit="12" topLeftCell="A33" activePane="bottomLeft" state="frozen"/>
      <selection pane="bottomLeft" activeCell="N39" sqref="N39"/>
    </sheetView>
  </sheetViews>
  <sheetFormatPr defaultColWidth="11" defaultRowHeight="15.75" outlineLevelRow="1" x14ac:dyDescent="0.25"/>
  <cols>
    <col min="1" max="1" width="15.625" style="2" customWidth="1"/>
    <col min="2" max="2" width="30.625" style="2" customWidth="1"/>
    <col min="3" max="3" width="15.625" style="3" customWidth="1"/>
    <col min="4" max="4" width="0.625" customWidth="1"/>
    <col min="5" max="9" width="15.625" style="2" customWidth="1"/>
    <col min="10" max="10" width="0.625" style="2" customWidth="1"/>
    <col min="11" max="11" width="15.625" style="2" customWidth="1"/>
    <col min="12" max="12" width="0.875" style="2" customWidth="1"/>
    <col min="13" max="13" width="8.875" customWidth="1"/>
    <col min="14" max="16384" width="11" style="2"/>
  </cols>
  <sheetData>
    <row r="1" spans="1:19" ht="7.5" customHeight="1" thickBot="1" x14ac:dyDescent="0.3">
      <c r="N1" s="1"/>
      <c r="O1" s="1"/>
      <c r="P1" s="1"/>
      <c r="Q1" s="1"/>
      <c r="R1" s="1"/>
    </row>
    <row r="2" spans="1:19" ht="13.5" customHeight="1" x14ac:dyDescent="0.25">
      <c r="B2" s="418" t="s">
        <v>426</v>
      </c>
      <c r="C2" s="420" t="s">
        <v>168</v>
      </c>
      <c r="E2" s="4">
        <f>+WEEKDAY(E3,1)</f>
        <v>2</v>
      </c>
      <c r="F2" s="5">
        <f>+WEEKDAY(F3,1)</f>
        <v>3</v>
      </c>
      <c r="G2" s="5">
        <f>+WEEKDAY(G3,1)</f>
        <v>4</v>
      </c>
      <c r="H2" s="5">
        <f>+WEEKDAY(H3,1)</f>
        <v>5</v>
      </c>
      <c r="I2" s="36">
        <f>+WEEKDAY(I3,1)</f>
        <v>6</v>
      </c>
      <c r="K2" s="422" t="s">
        <v>169</v>
      </c>
      <c r="N2" s="1"/>
      <c r="O2" s="1"/>
      <c r="P2" s="1"/>
      <c r="Q2" s="1"/>
      <c r="R2" s="1"/>
    </row>
    <row r="3" spans="1:19" ht="15.75" customHeight="1" thickBot="1" x14ac:dyDescent="0.3">
      <c r="B3" s="419"/>
      <c r="C3" s="421"/>
      <c r="E3" s="6">
        <v>45999</v>
      </c>
      <c r="F3" s="7">
        <f>E3+1</f>
        <v>46000</v>
      </c>
      <c r="G3" s="7">
        <f>F3+1</f>
        <v>46001</v>
      </c>
      <c r="H3" s="7">
        <f>G3+1</f>
        <v>46002</v>
      </c>
      <c r="I3" s="37">
        <f>H3+1</f>
        <v>46003</v>
      </c>
      <c r="K3" s="423"/>
      <c r="N3" s="1"/>
      <c r="O3" s="1"/>
      <c r="P3" s="1"/>
      <c r="Q3" s="1"/>
      <c r="R3" s="1"/>
    </row>
    <row r="4" spans="1:19" ht="7.5" customHeight="1" thickBot="1" x14ac:dyDescent="0.3">
      <c r="B4" s="8"/>
      <c r="C4" s="9"/>
      <c r="E4" s="10"/>
      <c r="F4" s="10"/>
      <c r="G4" s="10"/>
      <c r="H4" s="10"/>
      <c r="I4" s="10"/>
      <c r="J4" s="38"/>
      <c r="K4" s="39"/>
      <c r="L4" s="38"/>
      <c r="N4" s="1"/>
      <c r="O4" s="1"/>
      <c r="P4" s="1"/>
      <c r="Q4" s="1"/>
      <c r="R4" s="1"/>
    </row>
    <row r="5" spans="1:19" ht="16.5" customHeight="1" thickBot="1" x14ac:dyDescent="0.3">
      <c r="B5" s="11" t="s">
        <v>170</v>
      </c>
      <c r="C5" s="12"/>
      <c r="E5" s="13">
        <f>SUM(E6:E7)</f>
        <v>0</v>
      </c>
      <c r="F5" s="13">
        <f>SUM(F6:F7)</f>
        <v>0</v>
      </c>
      <c r="G5" s="13">
        <f>SUM(G6:G7)</f>
        <v>0</v>
      </c>
      <c r="H5" s="13">
        <f>SUM(H6:H7)</f>
        <v>1610.63</v>
      </c>
      <c r="I5" s="12">
        <f>SUM(I6:I7)</f>
        <v>933.58</v>
      </c>
      <c r="J5" s="40"/>
      <c r="K5" s="12">
        <f>SUM(E5:J5)</f>
        <v>2544.21</v>
      </c>
      <c r="L5" s="41"/>
      <c r="N5" s="1"/>
      <c r="O5" s="1"/>
      <c r="P5" s="1"/>
      <c r="Q5" s="1"/>
      <c r="R5" s="1"/>
      <c r="S5" s="43"/>
    </row>
    <row r="6" spans="1:19" ht="16.5" customHeight="1" outlineLevel="1" x14ac:dyDescent="0.25">
      <c r="B6" s="14" t="s">
        <v>171</v>
      </c>
      <c r="C6" s="15">
        <v>0</v>
      </c>
      <c r="E6" s="16"/>
      <c r="F6" s="16"/>
      <c r="G6" s="16"/>
      <c r="H6" s="16"/>
      <c r="I6" s="16"/>
      <c r="J6" s="42"/>
      <c r="K6" s="16">
        <f>SUM(E6:J6)</f>
        <v>0</v>
      </c>
      <c r="L6" s="42"/>
      <c r="N6" s="43"/>
      <c r="O6" s="43"/>
      <c r="P6" s="43"/>
      <c r="Q6" s="43"/>
      <c r="R6" s="43"/>
      <c r="S6" s="43"/>
    </row>
    <row r="7" spans="1:19" ht="16.5" customHeight="1" outlineLevel="1" x14ac:dyDescent="0.25">
      <c r="A7" s="17"/>
      <c r="B7" s="18" t="s">
        <v>172</v>
      </c>
      <c r="C7" s="19">
        <v>0</v>
      </c>
      <c r="E7" s="20">
        <v>0</v>
      </c>
      <c r="F7" s="20"/>
      <c r="G7" s="20">
        <v>0</v>
      </c>
      <c r="H7" s="20">
        <v>1610.63</v>
      </c>
      <c r="I7" s="20">
        <v>933.58</v>
      </c>
      <c r="J7" s="42"/>
      <c r="K7" s="20">
        <f>SUM(E7:J7)</f>
        <v>2544.21</v>
      </c>
      <c r="L7" s="42"/>
      <c r="N7" s="43"/>
      <c r="O7" s="43"/>
      <c r="P7" s="43"/>
      <c r="Q7" s="43"/>
      <c r="R7" s="43"/>
      <c r="S7" s="43"/>
    </row>
    <row r="8" spans="1:19" outlineLevel="1" x14ac:dyDescent="0.25">
      <c r="A8" s="17"/>
      <c r="B8" s="21">
        <v>0.05</v>
      </c>
      <c r="C8" s="19"/>
      <c r="E8" s="20">
        <f>E6*$B$8</f>
        <v>0</v>
      </c>
      <c r="F8" s="20">
        <f>F6*$B$8</f>
        <v>0</v>
      </c>
      <c r="G8" s="20">
        <f>G6*$B$8</f>
        <v>0</v>
      </c>
      <c r="H8" s="20">
        <f>H6*$B$8</f>
        <v>0</v>
      </c>
      <c r="I8" s="20">
        <f>I6*$B$8</f>
        <v>0</v>
      </c>
      <c r="J8" s="42"/>
      <c r="K8" s="20">
        <f>SUM(E8:I8)</f>
        <v>0</v>
      </c>
      <c r="L8" s="42"/>
      <c r="N8" s="43"/>
      <c r="O8" s="43"/>
      <c r="P8" s="43"/>
      <c r="Q8" s="43"/>
      <c r="R8" s="43"/>
      <c r="S8" s="43"/>
    </row>
    <row r="9" spans="1:19" ht="16.5" thickBot="1" x14ac:dyDescent="0.3">
      <c r="A9" s="17"/>
      <c r="B9" s="22" t="s">
        <v>173</v>
      </c>
      <c r="C9" s="23"/>
      <c r="E9" s="24">
        <f>E6-E8</f>
        <v>0</v>
      </c>
      <c r="F9" s="24">
        <f>F6-F8</f>
        <v>0</v>
      </c>
      <c r="G9" s="24">
        <f>G6-G8</f>
        <v>0</v>
      </c>
      <c r="H9" s="24">
        <f>H6-H8</f>
        <v>0</v>
      </c>
      <c r="I9" s="24">
        <f>I6-I8</f>
        <v>0</v>
      </c>
      <c r="J9" s="44"/>
      <c r="K9" s="24">
        <f>SUM(E9:I9)</f>
        <v>0</v>
      </c>
      <c r="L9" s="42"/>
      <c r="N9" s="43"/>
      <c r="O9" s="43"/>
      <c r="P9" s="43"/>
      <c r="Q9" s="43"/>
      <c r="R9" s="43"/>
      <c r="S9" s="43"/>
    </row>
    <row r="10" spans="1:19" ht="16.5" thickBot="1" x14ac:dyDescent="0.3">
      <c r="A10" s="25"/>
      <c r="B10" s="26"/>
      <c r="C10" s="27"/>
      <c r="E10" s="27">
        <f>B10+E9-E12</f>
        <v>0</v>
      </c>
      <c r="F10" s="27">
        <f>E10+F9-F12</f>
        <v>0</v>
      </c>
      <c r="G10" s="27">
        <f>F10+G9-G12</f>
        <v>0</v>
      </c>
      <c r="H10" s="27">
        <f>G10+H9-H12</f>
        <v>0</v>
      </c>
      <c r="I10" s="27">
        <f>H10+I9-I12</f>
        <v>0</v>
      </c>
      <c r="J10" s="30"/>
      <c r="K10" s="27">
        <f>K9-K12</f>
        <v>0</v>
      </c>
      <c r="L10" s="30"/>
      <c r="N10" s="30"/>
      <c r="O10" s="43"/>
      <c r="P10" s="43"/>
      <c r="Q10" s="43"/>
      <c r="R10" s="43"/>
      <c r="S10" s="43"/>
    </row>
    <row r="11" spans="1:19" ht="17.25" customHeight="1" thickBot="1" x14ac:dyDescent="0.3">
      <c r="B11" s="28"/>
      <c r="C11" s="29" t="s">
        <v>174</v>
      </c>
      <c r="E11" s="30"/>
      <c r="F11" s="30"/>
      <c r="G11" s="30"/>
      <c r="H11" s="30"/>
      <c r="I11" s="30"/>
      <c r="J11" s="30"/>
      <c r="K11" s="30"/>
      <c r="L11" s="30"/>
      <c r="N11" s="30"/>
      <c r="O11" s="43"/>
      <c r="P11" s="43"/>
      <c r="Q11" s="43"/>
      <c r="R11" s="43"/>
      <c r="S11" s="43"/>
    </row>
    <row r="12" spans="1:19" ht="16.5" thickBot="1" x14ac:dyDescent="0.3">
      <c r="A12" s="62" t="s">
        <v>175</v>
      </c>
      <c r="B12" s="63" t="s">
        <v>176</v>
      </c>
      <c r="C12" s="299">
        <f>SUM(C13:C553)</f>
        <v>0</v>
      </c>
      <c r="D12" s="301"/>
      <c r="E12" s="300">
        <f>SUM(E13:E553)</f>
        <v>0</v>
      </c>
      <c r="F12" s="71">
        <f>SUM(F13:F553)</f>
        <v>0</v>
      </c>
      <c r="G12" s="71">
        <f>SUM(G13:G553)</f>
        <v>0</v>
      </c>
      <c r="H12" s="71">
        <f>SUM(H13:H553)</f>
        <v>0</v>
      </c>
      <c r="I12" s="71">
        <f>SUM(I13:I553)</f>
        <v>0</v>
      </c>
      <c r="J12" s="45"/>
      <c r="K12" s="12">
        <f>E12+F12+G12+H12+I12</f>
        <v>0</v>
      </c>
    </row>
    <row r="13" spans="1:19" outlineLevel="1" x14ac:dyDescent="0.25">
      <c r="A13" s="316"/>
      <c r="B13" s="317"/>
      <c r="C13" s="307"/>
      <c r="E13" s="307"/>
      <c r="F13" s="35"/>
      <c r="G13" s="35"/>
      <c r="H13" s="68"/>
      <c r="I13" s="35"/>
      <c r="K13" s="35"/>
    </row>
    <row r="14" spans="1:19" outlineLevel="1" x14ac:dyDescent="0.25">
      <c r="A14" s="316"/>
      <c r="B14" s="306"/>
      <c r="C14" s="294"/>
      <c r="E14" s="294"/>
      <c r="F14" s="35"/>
      <c r="G14" s="35"/>
      <c r="H14" s="68"/>
      <c r="I14" s="35"/>
      <c r="K14" s="35"/>
    </row>
    <row r="15" spans="1:19" outlineLevel="1" x14ac:dyDescent="0.25">
      <c r="A15" s="316"/>
      <c r="B15" s="306"/>
      <c r="C15" s="294"/>
      <c r="D15" s="305"/>
      <c r="E15" s="294"/>
      <c r="F15" s="35"/>
      <c r="G15" s="35"/>
      <c r="H15" s="35"/>
      <c r="I15" s="67"/>
      <c r="K15" s="35"/>
      <c r="M15" s="76"/>
    </row>
    <row r="16" spans="1:19" outlineLevel="1" x14ac:dyDescent="0.25">
      <c r="A16" s="318"/>
      <c r="B16" s="291"/>
      <c r="C16" s="293"/>
      <c r="E16" s="293"/>
      <c r="F16" s="35"/>
      <c r="G16" s="35"/>
      <c r="H16" s="35"/>
      <c r="I16" s="67"/>
      <c r="K16" s="35"/>
      <c r="M16" s="76"/>
      <c r="N16" s="2" t="s">
        <v>166</v>
      </c>
    </row>
    <row r="17" spans="1:13" outlineLevel="1" x14ac:dyDescent="0.25">
      <c r="A17" s="316"/>
      <c r="B17" s="306"/>
      <c r="C17" s="340"/>
      <c r="E17" s="340"/>
      <c r="F17" s="294"/>
      <c r="G17" s="35"/>
      <c r="H17" s="35"/>
      <c r="I17" s="67"/>
      <c r="K17" s="35"/>
      <c r="M17" s="76"/>
    </row>
    <row r="18" spans="1:13" outlineLevel="1" x14ac:dyDescent="0.25">
      <c r="A18" s="316"/>
      <c r="B18" s="306"/>
      <c r="C18" s="294"/>
      <c r="E18" s="294"/>
      <c r="F18" s="294"/>
      <c r="G18" s="35"/>
      <c r="H18" s="35"/>
      <c r="I18" s="67"/>
      <c r="K18" s="35"/>
      <c r="M18" s="76"/>
    </row>
    <row r="19" spans="1:13" outlineLevel="1" x14ac:dyDescent="0.25">
      <c r="A19" s="316"/>
      <c r="B19" s="306"/>
      <c r="C19" s="294"/>
      <c r="E19" s="294"/>
      <c r="F19" s="294"/>
      <c r="G19" s="35"/>
      <c r="H19" s="35"/>
      <c r="I19" s="67"/>
      <c r="K19" s="35"/>
      <c r="M19" s="76"/>
    </row>
    <row r="20" spans="1:13" outlineLevel="1" x14ac:dyDescent="0.25">
      <c r="A20" s="316"/>
      <c r="B20" s="306"/>
      <c r="C20" s="294"/>
      <c r="E20" s="294"/>
      <c r="F20" s="294"/>
      <c r="G20" s="20"/>
      <c r="H20" s="20"/>
      <c r="I20" s="20"/>
      <c r="K20" s="20"/>
      <c r="M20" s="76"/>
    </row>
    <row r="21" spans="1:13" outlineLevel="1" x14ac:dyDescent="0.25">
      <c r="A21" s="316"/>
      <c r="B21" s="306"/>
      <c r="C21" s="307"/>
      <c r="E21" s="294"/>
      <c r="F21" s="307"/>
      <c r="G21" s="35"/>
      <c r="H21" s="35"/>
      <c r="I21" s="67"/>
      <c r="K21" s="35"/>
      <c r="M21" s="76"/>
    </row>
    <row r="22" spans="1:13" outlineLevel="1" x14ac:dyDescent="0.25">
      <c r="A22" s="316"/>
      <c r="B22" s="292"/>
      <c r="C22" s="294"/>
      <c r="E22" s="307"/>
      <c r="F22" s="294"/>
      <c r="G22" s="35"/>
      <c r="H22" s="35"/>
      <c r="I22" s="67"/>
      <c r="K22" s="35"/>
      <c r="M22" s="76"/>
    </row>
    <row r="23" spans="1:13" outlineLevel="1" x14ac:dyDescent="0.25">
      <c r="A23" s="316"/>
      <c r="B23" s="306"/>
      <c r="C23" s="294"/>
      <c r="E23" s="20"/>
      <c r="F23" s="294"/>
      <c r="G23" s="294"/>
      <c r="H23" s="20"/>
      <c r="I23" s="20"/>
      <c r="K23" s="20"/>
      <c r="M23" s="76"/>
    </row>
    <row r="24" spans="1:13" outlineLevel="1" x14ac:dyDescent="0.25">
      <c r="A24" s="316"/>
      <c r="B24" s="306"/>
      <c r="C24" s="294"/>
      <c r="E24" s="20"/>
      <c r="F24" s="294"/>
      <c r="G24" s="293"/>
      <c r="H24" s="20"/>
      <c r="I24" s="20"/>
      <c r="K24" s="20"/>
      <c r="M24" s="76"/>
    </row>
    <row r="25" spans="1:13" outlineLevel="1" x14ac:dyDescent="0.25">
      <c r="A25" s="316"/>
      <c r="B25" s="306"/>
      <c r="C25" s="294"/>
      <c r="E25" s="294"/>
      <c r="F25" s="294"/>
      <c r="G25" s="294"/>
      <c r="H25" s="35"/>
      <c r="I25" s="67"/>
      <c r="K25" s="35"/>
      <c r="M25" s="76"/>
    </row>
    <row r="26" spans="1:13" outlineLevel="1" x14ac:dyDescent="0.25">
      <c r="A26" s="316"/>
      <c r="B26" s="291"/>
      <c r="C26" s="293"/>
      <c r="E26" s="294"/>
      <c r="F26" s="293"/>
      <c r="G26" s="294"/>
      <c r="H26" s="35"/>
      <c r="I26" s="67"/>
      <c r="K26" s="35"/>
      <c r="M26" s="76"/>
    </row>
    <row r="27" spans="1:13" outlineLevel="1" x14ac:dyDescent="0.25">
      <c r="A27" s="316"/>
      <c r="B27" s="291"/>
      <c r="C27" s="293"/>
      <c r="E27" s="20"/>
      <c r="F27" s="293"/>
      <c r="G27" s="33"/>
      <c r="H27" s="20"/>
      <c r="I27" s="20"/>
      <c r="K27" s="20"/>
      <c r="M27" s="76"/>
    </row>
    <row r="28" spans="1:13" outlineLevel="1" x14ac:dyDescent="0.25">
      <c r="A28" s="316"/>
      <c r="B28" s="306"/>
      <c r="C28" s="340"/>
      <c r="E28" s="20"/>
      <c r="F28" s="340"/>
      <c r="H28" s="20"/>
      <c r="I28" s="20"/>
      <c r="K28" s="20"/>
      <c r="M28" s="76"/>
    </row>
    <row r="29" spans="1:13" outlineLevel="1" x14ac:dyDescent="0.25">
      <c r="A29" s="316"/>
      <c r="B29" s="306"/>
      <c r="C29" s="294"/>
      <c r="E29" s="293"/>
      <c r="F29" s="294"/>
      <c r="G29" s="294"/>
      <c r="H29" s="294"/>
      <c r="I29" s="67"/>
      <c r="K29" s="35"/>
      <c r="M29" s="76"/>
    </row>
    <row r="30" spans="1:13" outlineLevel="1" x14ac:dyDescent="0.25">
      <c r="A30" s="318"/>
      <c r="B30" s="291"/>
      <c r="C30" s="293"/>
      <c r="E30" s="307"/>
      <c r="F30" s="35"/>
      <c r="G30" s="293"/>
      <c r="H30" s="294"/>
      <c r="I30" s="67"/>
      <c r="K30" s="35"/>
      <c r="M30" s="76"/>
    </row>
    <row r="31" spans="1:13" outlineLevel="1" x14ac:dyDescent="0.25">
      <c r="A31" s="315"/>
      <c r="B31" s="292"/>
      <c r="C31" s="294"/>
      <c r="E31" s="20"/>
      <c r="F31" s="20"/>
      <c r="G31" s="294"/>
      <c r="H31" s="294"/>
      <c r="I31" s="20"/>
      <c r="K31" s="20"/>
      <c r="M31" s="76"/>
    </row>
    <row r="32" spans="1:13" outlineLevel="1" x14ac:dyDescent="0.25">
      <c r="A32" s="315"/>
      <c r="B32" s="292"/>
      <c r="C32" s="294"/>
      <c r="E32" s="294"/>
      <c r="F32" s="35"/>
      <c r="G32" s="294"/>
      <c r="H32" s="293"/>
      <c r="I32" s="294"/>
      <c r="K32" s="35"/>
      <c r="M32" s="76"/>
    </row>
    <row r="33" spans="1:13" outlineLevel="1" x14ac:dyDescent="0.25">
      <c r="A33" s="316"/>
      <c r="B33" s="306"/>
      <c r="C33" s="294"/>
      <c r="E33" s="294"/>
      <c r="F33" s="293"/>
      <c r="G33" s="294"/>
      <c r="I33" s="294"/>
      <c r="K33" s="35"/>
      <c r="M33" s="76"/>
    </row>
    <row r="34" spans="1:13" outlineLevel="1" x14ac:dyDescent="0.25">
      <c r="A34" s="316"/>
      <c r="B34" s="291"/>
      <c r="C34" s="293"/>
      <c r="E34" s="294"/>
      <c r="F34" s="293"/>
      <c r="G34" s="293"/>
      <c r="I34" s="294"/>
      <c r="K34" s="35"/>
      <c r="M34" s="76"/>
    </row>
    <row r="35" spans="1:13" outlineLevel="1" x14ac:dyDescent="0.25">
      <c r="A35" s="316"/>
      <c r="B35" s="306"/>
      <c r="C35" s="294"/>
      <c r="E35" s="294"/>
      <c r="F35" s="294"/>
      <c r="G35" s="293"/>
      <c r="H35" s="294"/>
      <c r="I35" s="33"/>
      <c r="K35" s="35"/>
    </row>
    <row r="36" spans="1:13" ht="16.899999999999999" customHeight="1" outlineLevel="1" x14ac:dyDescent="0.25">
      <c r="A36" s="316"/>
      <c r="B36" s="306"/>
      <c r="C36" s="294"/>
      <c r="E36" s="294"/>
      <c r="F36" s="294"/>
      <c r="G36" s="293"/>
      <c r="H36" s="294"/>
      <c r="I36" s="33"/>
      <c r="K36" s="35"/>
    </row>
    <row r="37" spans="1:13" outlineLevel="1" x14ac:dyDescent="0.25">
      <c r="A37" s="315"/>
      <c r="B37" s="292"/>
      <c r="C37" s="294"/>
      <c r="E37" s="20"/>
      <c r="F37" s="20"/>
      <c r="G37" s="20"/>
      <c r="H37" s="20"/>
      <c r="I37" s="294"/>
      <c r="K37" s="20"/>
    </row>
    <row r="38" spans="1:13" outlineLevel="1" x14ac:dyDescent="0.25">
      <c r="A38" s="315"/>
      <c r="B38" s="292"/>
      <c r="C38" s="294"/>
      <c r="E38" s="20"/>
      <c r="F38" s="20"/>
      <c r="G38" s="20"/>
      <c r="H38" s="20"/>
      <c r="I38" s="294"/>
      <c r="K38" s="20"/>
    </row>
    <row r="39" spans="1:13" outlineLevel="1" x14ac:dyDescent="0.25">
      <c r="A39" s="315"/>
      <c r="B39" s="292"/>
      <c r="C39" s="294"/>
      <c r="E39" s="20"/>
      <c r="F39" s="20"/>
      <c r="G39" s="20"/>
      <c r="H39" s="20"/>
      <c r="I39" s="294"/>
      <c r="K39" s="20"/>
    </row>
    <row r="40" spans="1:13" outlineLevel="1" x14ac:dyDescent="0.25">
      <c r="A40" s="315"/>
      <c r="B40" s="292"/>
      <c r="C40" s="294"/>
      <c r="E40" s="20"/>
      <c r="F40" s="20"/>
      <c r="G40" s="20"/>
      <c r="H40" s="20"/>
      <c r="I40" s="294"/>
      <c r="K40" s="20"/>
    </row>
    <row r="41" spans="1:13" outlineLevel="1" x14ac:dyDescent="0.25">
      <c r="A41" s="315"/>
      <c r="B41" s="292"/>
      <c r="C41" s="294"/>
      <c r="E41" s="20"/>
      <c r="F41" s="20"/>
      <c r="G41" s="20"/>
      <c r="H41" s="20"/>
      <c r="I41" s="294"/>
      <c r="K41" s="20"/>
    </row>
    <row r="42" spans="1:13" outlineLevel="1" x14ac:dyDescent="0.25">
      <c r="A42" s="315"/>
      <c r="B42" s="292"/>
      <c r="C42" s="294"/>
      <c r="E42" s="20"/>
      <c r="F42" s="20"/>
      <c r="G42" s="20"/>
      <c r="H42" s="20"/>
      <c r="I42" s="294"/>
      <c r="K42" s="20"/>
    </row>
    <row r="43" spans="1:13" outlineLevel="1" x14ac:dyDescent="0.25">
      <c r="A43" s="315"/>
      <c r="B43" s="292"/>
      <c r="C43" s="294"/>
      <c r="E43" s="20"/>
      <c r="F43" s="20"/>
      <c r="G43" s="20"/>
      <c r="H43" s="20"/>
      <c r="I43" s="294"/>
      <c r="K43" s="20"/>
    </row>
    <row r="44" spans="1:13" outlineLevel="1" x14ac:dyDescent="0.25">
      <c r="A44" s="316"/>
      <c r="B44" s="306"/>
      <c r="C44" s="294"/>
      <c r="E44" s="20"/>
      <c r="F44" s="20"/>
      <c r="G44" s="20"/>
      <c r="H44" s="20"/>
      <c r="I44" s="294"/>
      <c r="K44" s="20"/>
    </row>
    <row r="45" spans="1:13" outlineLevel="1" x14ac:dyDescent="0.25">
      <c r="A45" s="32"/>
      <c r="B45" s="33"/>
      <c r="C45" s="46"/>
      <c r="E45" s="20"/>
      <c r="F45" s="20"/>
      <c r="G45" s="20"/>
      <c r="H45" s="20"/>
      <c r="I45" s="20"/>
      <c r="K45" s="20"/>
    </row>
    <row r="46" spans="1:13" outlineLevel="1" x14ac:dyDescent="0.25">
      <c r="A46" s="32"/>
      <c r="B46" s="33"/>
      <c r="C46" s="46"/>
      <c r="E46" s="20"/>
      <c r="F46" s="20"/>
      <c r="G46" s="20"/>
      <c r="H46" s="20"/>
      <c r="I46" s="20"/>
      <c r="K46" s="20"/>
    </row>
    <row r="47" spans="1:13" outlineLevel="1" x14ac:dyDescent="0.25">
      <c r="A47" s="32"/>
      <c r="B47" s="33"/>
      <c r="C47" s="46"/>
      <c r="E47" s="20"/>
      <c r="F47" s="20"/>
      <c r="G47" s="20"/>
      <c r="H47" s="20"/>
      <c r="I47" s="20"/>
      <c r="K47" s="20"/>
    </row>
    <row r="48" spans="1:13" outlineLevel="1" x14ac:dyDescent="0.25">
      <c r="A48" s="32"/>
      <c r="B48" s="33"/>
      <c r="C48" s="46"/>
      <c r="E48" s="20"/>
      <c r="F48" s="20"/>
      <c r="G48" s="20"/>
      <c r="H48" s="20"/>
      <c r="I48" s="20"/>
      <c r="K48" s="20"/>
    </row>
    <row r="49" spans="1:11" outlineLevel="1" x14ac:dyDescent="0.25">
      <c r="A49" s="32"/>
      <c r="B49" s="33"/>
      <c r="C49" s="46"/>
      <c r="E49" s="20"/>
      <c r="F49" s="20"/>
      <c r="G49" s="20"/>
      <c r="H49" s="20"/>
      <c r="I49" s="20"/>
      <c r="K49" s="20"/>
    </row>
    <row r="50" spans="1:11" outlineLevel="1" x14ac:dyDescent="0.25">
      <c r="A50" s="32"/>
      <c r="B50" s="33"/>
      <c r="C50" s="46"/>
      <c r="E50" s="20"/>
      <c r="F50" s="20"/>
      <c r="G50" s="20"/>
      <c r="H50" s="20"/>
      <c r="I50" s="20"/>
      <c r="K50" s="20"/>
    </row>
    <row r="51" spans="1:11" outlineLevel="1" x14ac:dyDescent="0.25">
      <c r="A51" s="32"/>
      <c r="B51" s="33"/>
      <c r="C51" s="46"/>
      <c r="E51" s="20"/>
      <c r="F51" s="20"/>
      <c r="G51" s="20"/>
      <c r="H51" s="20"/>
      <c r="I51" s="20"/>
      <c r="K51" s="20"/>
    </row>
    <row r="52" spans="1:11" outlineLevel="1" x14ac:dyDescent="0.25">
      <c r="A52" s="32"/>
      <c r="B52" s="33"/>
      <c r="C52" s="46"/>
      <c r="E52" s="20"/>
      <c r="F52" s="20"/>
      <c r="G52" s="20"/>
      <c r="H52" s="20"/>
      <c r="I52" s="20"/>
      <c r="K52" s="20"/>
    </row>
    <row r="53" spans="1:11" outlineLevel="1" x14ac:dyDescent="0.25">
      <c r="A53" s="32"/>
      <c r="B53" s="33"/>
      <c r="C53" s="46"/>
      <c r="E53" s="20"/>
      <c r="F53" s="20"/>
      <c r="G53" s="20"/>
      <c r="H53" s="20"/>
      <c r="I53" s="20"/>
      <c r="K53" s="20"/>
    </row>
    <row r="54" spans="1:11" outlineLevel="1" x14ac:dyDescent="0.25">
      <c r="A54" s="32"/>
      <c r="B54" s="33"/>
      <c r="C54" s="46"/>
      <c r="E54" s="20"/>
      <c r="F54" s="20"/>
      <c r="G54" s="20"/>
      <c r="H54" s="20"/>
      <c r="I54" s="20"/>
      <c r="K54" s="20"/>
    </row>
    <row r="55" spans="1:11" outlineLevel="1" x14ac:dyDescent="0.25">
      <c r="A55" s="32"/>
      <c r="B55" s="33"/>
      <c r="C55" s="46"/>
      <c r="E55" s="20"/>
      <c r="F55" s="20"/>
      <c r="G55" s="20"/>
      <c r="H55" s="20"/>
      <c r="I55" s="20"/>
      <c r="K55" s="20"/>
    </row>
    <row r="56" spans="1:11" outlineLevel="1" x14ac:dyDescent="0.25">
      <c r="A56" s="32"/>
      <c r="B56" s="33"/>
      <c r="C56" s="46"/>
      <c r="E56" s="20"/>
      <c r="F56" s="20"/>
      <c r="G56" s="20"/>
      <c r="H56" s="20"/>
      <c r="I56" s="20"/>
      <c r="K56" s="20"/>
    </row>
    <row r="57" spans="1:11" outlineLevel="1" x14ac:dyDescent="0.25">
      <c r="A57" s="32"/>
      <c r="B57" s="33"/>
      <c r="C57" s="46"/>
      <c r="E57" s="20"/>
      <c r="F57" s="20"/>
      <c r="G57" s="20"/>
      <c r="H57" s="20"/>
      <c r="I57" s="20"/>
      <c r="K57" s="20"/>
    </row>
    <row r="58" spans="1:11" outlineLevel="1" x14ac:dyDescent="0.25">
      <c r="A58" s="32"/>
      <c r="B58" s="33"/>
      <c r="C58" s="46"/>
      <c r="E58" s="20"/>
      <c r="F58" s="20"/>
      <c r="G58" s="20"/>
      <c r="H58" s="20"/>
      <c r="I58" s="20"/>
      <c r="K58" s="20"/>
    </row>
    <row r="59" spans="1:11" outlineLevel="1" x14ac:dyDescent="0.25">
      <c r="A59" s="32"/>
      <c r="B59" s="33"/>
      <c r="C59" s="46"/>
      <c r="E59" s="20"/>
      <c r="F59" s="20"/>
      <c r="G59" s="20"/>
      <c r="H59" s="20"/>
      <c r="I59" s="20"/>
      <c r="K59" s="20"/>
    </row>
    <row r="60" spans="1:11" outlineLevel="1" x14ac:dyDescent="0.25">
      <c r="A60" s="32"/>
      <c r="B60" s="33"/>
      <c r="C60" s="46"/>
      <c r="E60" s="20"/>
      <c r="F60" s="20"/>
      <c r="G60" s="20"/>
      <c r="H60" s="20"/>
      <c r="I60" s="20"/>
      <c r="K60" s="20"/>
    </row>
    <row r="61" spans="1:11" outlineLevel="1" x14ac:dyDescent="0.25">
      <c r="A61" s="32"/>
      <c r="B61" s="33"/>
      <c r="C61" s="46"/>
      <c r="E61" s="20"/>
      <c r="F61" s="20"/>
      <c r="G61" s="20"/>
      <c r="H61" s="20"/>
      <c r="I61" s="20"/>
      <c r="K61" s="20"/>
    </row>
    <row r="62" spans="1:11" outlineLevel="1" x14ac:dyDescent="0.25">
      <c r="A62" s="32"/>
      <c r="B62" s="33"/>
      <c r="C62" s="46"/>
      <c r="E62" s="20"/>
      <c r="F62" s="20"/>
      <c r="G62" s="20"/>
      <c r="H62" s="20"/>
      <c r="I62" s="20"/>
      <c r="K62" s="20"/>
    </row>
    <row r="63" spans="1:11" outlineLevel="1" x14ac:dyDescent="0.25">
      <c r="A63" s="32"/>
      <c r="B63" s="33"/>
      <c r="C63" s="46"/>
      <c r="E63" s="20"/>
      <c r="F63" s="20"/>
      <c r="G63" s="20"/>
      <c r="H63" s="20"/>
      <c r="I63" s="20"/>
      <c r="K63" s="20"/>
    </row>
    <row r="64" spans="1:11" outlineLevel="1" x14ac:dyDescent="0.25">
      <c r="A64" s="32"/>
      <c r="B64" s="33"/>
      <c r="C64" s="46"/>
      <c r="E64" s="20"/>
      <c r="F64" s="20"/>
      <c r="G64" s="20"/>
      <c r="H64" s="20"/>
      <c r="I64" s="20"/>
      <c r="K64" s="20"/>
    </row>
    <row r="65" spans="1:11" outlineLevel="1" x14ac:dyDescent="0.25">
      <c r="A65" s="32"/>
      <c r="B65" s="33"/>
      <c r="C65" s="46"/>
      <c r="E65" s="20"/>
      <c r="F65" s="20"/>
      <c r="G65" s="20"/>
      <c r="H65" s="20"/>
      <c r="I65" s="20"/>
      <c r="K65" s="20"/>
    </row>
    <row r="66" spans="1:11" outlineLevel="1" x14ac:dyDescent="0.25">
      <c r="A66" s="32"/>
      <c r="B66" s="33"/>
      <c r="C66" s="46"/>
      <c r="E66" s="20"/>
      <c r="F66" s="20"/>
      <c r="G66" s="20"/>
      <c r="H66" s="20"/>
      <c r="I66" s="20"/>
      <c r="K66" s="20"/>
    </row>
    <row r="67" spans="1:11" outlineLevel="1" x14ac:dyDescent="0.25">
      <c r="A67" s="32"/>
      <c r="B67" s="33"/>
      <c r="C67" s="46"/>
      <c r="E67" s="20"/>
      <c r="F67" s="20"/>
      <c r="G67" s="20"/>
      <c r="H67" s="20"/>
      <c r="I67" s="20"/>
      <c r="K67" s="20"/>
    </row>
    <row r="68" spans="1:11" outlineLevel="1" x14ac:dyDescent="0.25">
      <c r="A68" s="32"/>
      <c r="B68" s="33"/>
      <c r="C68" s="46"/>
      <c r="E68" s="20"/>
      <c r="F68" s="20"/>
      <c r="G68" s="20"/>
      <c r="H68" s="20"/>
      <c r="I68" s="20"/>
      <c r="K68" s="20"/>
    </row>
    <row r="69" spans="1:11" outlineLevel="1" x14ac:dyDescent="0.25">
      <c r="A69" s="32"/>
      <c r="B69" s="33"/>
      <c r="C69" s="46"/>
      <c r="E69" s="20"/>
      <c r="F69" s="20"/>
      <c r="G69" s="20"/>
      <c r="H69" s="20"/>
      <c r="I69" s="20"/>
      <c r="K69" s="20"/>
    </row>
    <row r="70" spans="1:11" outlineLevel="1" x14ac:dyDescent="0.25">
      <c r="A70" s="32"/>
      <c r="B70" s="33"/>
      <c r="C70" s="46"/>
      <c r="E70" s="20"/>
      <c r="F70" s="20"/>
      <c r="G70" s="20"/>
      <c r="H70" s="20"/>
      <c r="I70" s="20"/>
      <c r="K70" s="20"/>
    </row>
    <row r="71" spans="1:11" outlineLevel="1" x14ac:dyDescent="0.25">
      <c r="A71" s="32"/>
      <c r="B71" s="33"/>
      <c r="C71" s="46"/>
      <c r="E71" s="20"/>
      <c r="F71" s="20"/>
      <c r="G71" s="20"/>
      <c r="H71" s="20"/>
      <c r="I71" s="20"/>
      <c r="K71" s="20"/>
    </row>
    <row r="72" spans="1:11" outlineLevel="1" x14ac:dyDescent="0.25">
      <c r="A72" s="32"/>
      <c r="B72" s="33"/>
      <c r="C72" s="46"/>
      <c r="E72" s="20"/>
      <c r="F72" s="20"/>
      <c r="G72" s="20"/>
      <c r="H72" s="20"/>
      <c r="I72" s="20"/>
      <c r="K72" s="20"/>
    </row>
    <row r="73" spans="1:11" outlineLevel="1" x14ac:dyDescent="0.25">
      <c r="A73" s="32"/>
      <c r="B73" s="33"/>
      <c r="C73" s="46"/>
      <c r="E73" s="20"/>
      <c r="F73" s="20"/>
      <c r="G73" s="20"/>
      <c r="H73" s="20"/>
      <c r="I73" s="20"/>
      <c r="K73" s="20"/>
    </row>
    <row r="74" spans="1:11" outlineLevel="1" x14ac:dyDescent="0.25">
      <c r="A74" s="32"/>
      <c r="B74" s="33"/>
      <c r="C74" s="46"/>
      <c r="E74" s="20"/>
      <c r="F74" s="20"/>
      <c r="G74" s="20"/>
      <c r="H74" s="20"/>
      <c r="I74" s="20"/>
      <c r="K74" s="20"/>
    </row>
    <row r="75" spans="1:11" outlineLevel="1" x14ac:dyDescent="0.25">
      <c r="A75" s="32"/>
      <c r="B75" s="33"/>
      <c r="C75" s="46"/>
      <c r="E75" s="20"/>
      <c r="F75" s="20"/>
      <c r="G75" s="20"/>
      <c r="H75" s="20"/>
      <c r="I75" s="20"/>
      <c r="K75" s="20"/>
    </row>
    <row r="76" spans="1:11" outlineLevel="1" x14ac:dyDescent="0.25">
      <c r="A76" s="32"/>
      <c r="B76" s="33"/>
      <c r="C76" s="46"/>
      <c r="E76" s="20"/>
      <c r="F76" s="20"/>
      <c r="G76" s="20"/>
      <c r="H76" s="20"/>
      <c r="I76" s="20"/>
      <c r="K76" s="20"/>
    </row>
    <row r="77" spans="1:11" outlineLevel="1" x14ac:dyDescent="0.25">
      <c r="A77" s="32"/>
      <c r="B77" s="33"/>
      <c r="C77" s="46"/>
      <c r="E77" s="20"/>
      <c r="F77" s="20"/>
      <c r="G77" s="20"/>
      <c r="H77" s="20"/>
      <c r="I77" s="20"/>
      <c r="K77" s="20"/>
    </row>
    <row r="78" spans="1:11" outlineLevel="1" x14ac:dyDescent="0.25">
      <c r="A78" s="32"/>
      <c r="B78" s="33"/>
      <c r="C78" s="46"/>
      <c r="E78" s="20"/>
      <c r="F78" s="20"/>
      <c r="G78" s="20"/>
      <c r="H78" s="20"/>
      <c r="I78" s="20"/>
      <c r="K78" s="20"/>
    </row>
    <row r="79" spans="1:11" outlineLevel="1" x14ac:dyDescent="0.25">
      <c r="A79" s="32"/>
      <c r="B79" s="33"/>
      <c r="C79" s="46"/>
      <c r="E79" s="20"/>
      <c r="F79" s="20"/>
      <c r="G79" s="20"/>
      <c r="H79" s="20"/>
      <c r="I79" s="20"/>
      <c r="K79" s="20"/>
    </row>
    <row r="80" spans="1:11" outlineLevel="1" x14ac:dyDescent="0.25">
      <c r="A80" s="32"/>
      <c r="B80" s="33"/>
      <c r="C80" s="46"/>
      <c r="E80" s="20"/>
      <c r="F80" s="20"/>
      <c r="G80" s="20"/>
      <c r="H80" s="20"/>
      <c r="I80" s="20"/>
      <c r="K80" s="20"/>
    </row>
    <row r="81" spans="1:11" outlineLevel="1" x14ac:dyDescent="0.25">
      <c r="A81" s="32"/>
      <c r="B81" s="33"/>
      <c r="C81" s="46"/>
      <c r="E81" s="20"/>
      <c r="F81" s="20"/>
      <c r="G81" s="20"/>
      <c r="H81" s="20"/>
      <c r="I81" s="20"/>
      <c r="K81" s="20"/>
    </row>
    <row r="82" spans="1:11" outlineLevel="1" x14ac:dyDescent="0.25">
      <c r="A82" s="32"/>
      <c r="B82" s="33"/>
      <c r="C82" s="46"/>
      <c r="E82" s="20"/>
      <c r="F82" s="20"/>
      <c r="G82" s="20"/>
      <c r="H82" s="20"/>
      <c r="I82" s="20"/>
      <c r="K82" s="20"/>
    </row>
    <row r="83" spans="1:11" outlineLevel="1" x14ac:dyDescent="0.25">
      <c r="A83" s="32"/>
      <c r="B83" s="33"/>
      <c r="C83" s="46"/>
      <c r="E83" s="20"/>
      <c r="F83" s="20"/>
      <c r="G83" s="20"/>
      <c r="H83" s="20"/>
      <c r="I83" s="20"/>
      <c r="K83" s="20"/>
    </row>
    <row r="84" spans="1:11" outlineLevel="1" x14ac:dyDescent="0.25">
      <c r="A84" s="32"/>
      <c r="B84" s="33"/>
      <c r="C84" s="46"/>
      <c r="E84" s="20"/>
      <c r="F84" s="20"/>
      <c r="G84" s="20"/>
      <c r="H84" s="20"/>
      <c r="I84" s="20"/>
      <c r="K84" s="20"/>
    </row>
    <row r="85" spans="1:11" outlineLevel="1" x14ac:dyDescent="0.25">
      <c r="A85" s="32"/>
      <c r="B85" s="33"/>
      <c r="C85" s="46"/>
      <c r="E85" s="20"/>
      <c r="F85" s="20"/>
      <c r="G85" s="20"/>
      <c r="H85" s="20"/>
      <c r="I85" s="20"/>
      <c r="K85" s="20"/>
    </row>
    <row r="86" spans="1:11" outlineLevel="1" x14ac:dyDescent="0.25">
      <c r="A86" s="32"/>
      <c r="B86" s="33"/>
      <c r="C86" s="46"/>
      <c r="E86" s="20"/>
      <c r="F86" s="20"/>
      <c r="G86" s="20"/>
      <c r="H86" s="20"/>
      <c r="I86" s="20"/>
      <c r="K86" s="20"/>
    </row>
    <row r="87" spans="1:11" outlineLevel="1" x14ac:dyDescent="0.25">
      <c r="A87" s="32"/>
      <c r="B87" s="33"/>
      <c r="C87" s="46"/>
      <c r="E87" s="20"/>
      <c r="F87" s="20"/>
      <c r="G87" s="20"/>
      <c r="H87" s="20"/>
      <c r="I87" s="20"/>
      <c r="K87" s="20"/>
    </row>
    <row r="88" spans="1:11" outlineLevel="1" x14ac:dyDescent="0.25">
      <c r="A88" s="32"/>
      <c r="B88" s="33"/>
      <c r="C88" s="46"/>
      <c r="E88" s="20"/>
      <c r="F88" s="20"/>
      <c r="G88" s="20"/>
      <c r="H88" s="20"/>
      <c r="I88" s="20"/>
      <c r="K88" s="20"/>
    </row>
    <row r="89" spans="1:11" outlineLevel="1" x14ac:dyDescent="0.25">
      <c r="A89" s="32"/>
      <c r="B89" s="33"/>
      <c r="C89" s="46"/>
      <c r="E89" s="20"/>
      <c r="F89" s="20"/>
      <c r="G89" s="20"/>
      <c r="H89" s="20"/>
      <c r="I89" s="20"/>
      <c r="K89" s="20"/>
    </row>
    <row r="90" spans="1:11" outlineLevel="1" x14ac:dyDescent="0.25">
      <c r="A90" s="32"/>
      <c r="B90" s="33"/>
      <c r="C90" s="46"/>
      <c r="E90" s="20"/>
      <c r="F90" s="20"/>
      <c r="G90" s="20"/>
      <c r="H90" s="20"/>
      <c r="I90" s="20"/>
      <c r="K90" s="20"/>
    </row>
    <row r="91" spans="1:11" outlineLevel="1" x14ac:dyDescent="0.25">
      <c r="A91" s="32"/>
      <c r="B91" s="33"/>
      <c r="C91" s="46"/>
      <c r="E91" s="20"/>
      <c r="F91" s="20"/>
      <c r="G91" s="20"/>
      <c r="H91" s="20"/>
      <c r="I91" s="20"/>
      <c r="K91" s="20"/>
    </row>
    <row r="92" spans="1:11" outlineLevel="1" x14ac:dyDescent="0.25">
      <c r="A92" s="32"/>
      <c r="B92" s="33"/>
      <c r="C92" s="46"/>
      <c r="E92" s="20"/>
      <c r="F92" s="20"/>
      <c r="G92" s="20"/>
      <c r="H92" s="20"/>
      <c r="I92" s="20"/>
      <c r="K92" s="20"/>
    </row>
    <row r="93" spans="1:11" outlineLevel="1" x14ac:dyDescent="0.25">
      <c r="A93" s="32"/>
      <c r="B93" s="33"/>
      <c r="C93" s="46"/>
      <c r="E93" s="20"/>
      <c r="F93" s="20"/>
      <c r="G93" s="20"/>
      <c r="H93" s="20"/>
      <c r="I93" s="20"/>
      <c r="K93" s="20"/>
    </row>
    <row r="94" spans="1:11" outlineLevel="1" x14ac:dyDescent="0.25">
      <c r="A94" s="32"/>
      <c r="B94" s="33"/>
      <c r="C94" s="46"/>
      <c r="E94" s="20"/>
      <c r="F94" s="20"/>
      <c r="G94" s="20"/>
      <c r="H94" s="20"/>
      <c r="I94" s="20"/>
      <c r="K94" s="20"/>
    </row>
    <row r="95" spans="1:11" outlineLevel="1" x14ac:dyDescent="0.25">
      <c r="A95" s="32"/>
      <c r="B95" s="33"/>
      <c r="C95" s="46"/>
      <c r="E95" s="20"/>
      <c r="F95" s="20"/>
      <c r="G95" s="20"/>
      <c r="H95" s="20"/>
      <c r="I95" s="20"/>
      <c r="K95" s="20"/>
    </row>
    <row r="96" spans="1:11" outlineLevel="1" x14ac:dyDescent="0.25">
      <c r="A96" s="32"/>
      <c r="B96" s="33"/>
      <c r="C96" s="46"/>
      <c r="E96" s="20"/>
      <c r="F96" s="20"/>
      <c r="G96" s="20"/>
      <c r="H96" s="20"/>
      <c r="I96" s="20"/>
      <c r="K96" s="20"/>
    </row>
    <row r="97" spans="1:11" outlineLevel="1" x14ac:dyDescent="0.25">
      <c r="A97" s="32"/>
      <c r="B97" s="33"/>
      <c r="C97" s="46"/>
      <c r="E97" s="20"/>
      <c r="F97" s="20"/>
      <c r="G97" s="20"/>
      <c r="H97" s="20"/>
      <c r="I97" s="20"/>
      <c r="K97" s="20"/>
    </row>
    <row r="98" spans="1:11" outlineLevel="1" x14ac:dyDescent="0.25">
      <c r="A98" s="32"/>
      <c r="B98" s="33"/>
      <c r="C98" s="46"/>
      <c r="E98" s="20"/>
      <c r="F98" s="20"/>
      <c r="G98" s="20"/>
      <c r="H98" s="20"/>
      <c r="I98" s="20"/>
      <c r="K98" s="20"/>
    </row>
    <row r="99" spans="1:11" outlineLevel="1" x14ac:dyDescent="0.25">
      <c r="A99" s="32"/>
      <c r="B99" s="33"/>
      <c r="C99" s="46"/>
      <c r="E99" s="20"/>
      <c r="F99" s="20"/>
      <c r="G99" s="20"/>
      <c r="H99" s="20"/>
      <c r="I99" s="20"/>
      <c r="K99" s="20"/>
    </row>
    <row r="100" spans="1:11" outlineLevel="1" x14ac:dyDescent="0.25">
      <c r="A100" s="32"/>
      <c r="B100" s="33"/>
      <c r="C100" s="46"/>
      <c r="E100" s="20"/>
      <c r="F100" s="20"/>
      <c r="G100" s="20"/>
      <c r="H100" s="20"/>
      <c r="I100" s="20"/>
      <c r="K100" s="20"/>
    </row>
    <row r="101" spans="1:11" outlineLevel="1" x14ac:dyDescent="0.25">
      <c r="A101" s="32"/>
      <c r="B101" s="33"/>
      <c r="C101" s="46"/>
      <c r="E101" s="20"/>
      <c r="F101" s="20"/>
      <c r="G101" s="20"/>
      <c r="H101" s="20"/>
      <c r="I101" s="20"/>
      <c r="K101" s="20"/>
    </row>
    <row r="102" spans="1:11" outlineLevel="1" x14ac:dyDescent="0.25">
      <c r="A102" s="32"/>
      <c r="B102" s="33"/>
      <c r="C102" s="46"/>
      <c r="E102" s="20"/>
      <c r="F102" s="20"/>
      <c r="G102" s="20"/>
      <c r="H102" s="20"/>
      <c r="I102" s="20"/>
      <c r="K102" s="20"/>
    </row>
    <row r="103" spans="1:11" outlineLevel="1" x14ac:dyDescent="0.25">
      <c r="A103" s="32"/>
      <c r="B103" s="33"/>
      <c r="C103" s="46"/>
      <c r="E103" s="20"/>
      <c r="F103" s="20"/>
      <c r="G103" s="20"/>
      <c r="H103" s="20"/>
      <c r="I103" s="20"/>
      <c r="K103" s="20"/>
    </row>
    <row r="104" spans="1:11" outlineLevel="1" x14ac:dyDescent="0.25">
      <c r="A104" s="32"/>
      <c r="B104" s="33"/>
      <c r="C104" s="46"/>
      <c r="E104" s="20"/>
      <c r="F104" s="20"/>
      <c r="G104" s="20"/>
      <c r="H104" s="20"/>
      <c r="I104" s="20"/>
      <c r="K104" s="20"/>
    </row>
    <row r="105" spans="1:11" outlineLevel="1" x14ac:dyDescent="0.25">
      <c r="A105" s="32"/>
      <c r="B105" s="33"/>
      <c r="C105" s="46"/>
      <c r="E105" s="20"/>
      <c r="F105" s="20"/>
      <c r="G105" s="20"/>
      <c r="H105" s="20"/>
      <c r="I105" s="20"/>
      <c r="K105" s="20"/>
    </row>
    <row r="106" spans="1:11" outlineLevel="1" x14ac:dyDescent="0.25">
      <c r="A106" s="32"/>
      <c r="B106" s="33"/>
      <c r="C106" s="46"/>
      <c r="E106" s="20"/>
      <c r="F106" s="20"/>
      <c r="G106" s="20"/>
      <c r="H106" s="20"/>
      <c r="I106" s="20"/>
      <c r="K106" s="20"/>
    </row>
    <row r="107" spans="1:11" outlineLevel="1" x14ac:dyDescent="0.25">
      <c r="A107" s="32"/>
      <c r="B107" s="33"/>
      <c r="C107" s="46"/>
      <c r="E107" s="20"/>
      <c r="F107" s="20"/>
      <c r="G107" s="20"/>
      <c r="H107" s="20"/>
      <c r="I107" s="20"/>
      <c r="K107" s="20"/>
    </row>
    <row r="108" spans="1:11" outlineLevel="1" x14ac:dyDescent="0.25">
      <c r="A108" s="32"/>
      <c r="B108" s="33"/>
      <c r="C108" s="46"/>
      <c r="E108" s="20"/>
      <c r="F108" s="20"/>
      <c r="G108" s="20"/>
      <c r="H108" s="20"/>
      <c r="I108" s="20"/>
      <c r="K108" s="20"/>
    </row>
    <row r="109" spans="1:11" outlineLevel="1" x14ac:dyDescent="0.25">
      <c r="A109" s="32"/>
      <c r="B109" s="33"/>
      <c r="C109" s="46"/>
      <c r="E109" s="20"/>
      <c r="F109" s="20"/>
      <c r="G109" s="20"/>
      <c r="H109" s="20"/>
      <c r="I109" s="20"/>
      <c r="K109" s="20"/>
    </row>
    <row r="110" spans="1:11" outlineLevel="1" x14ac:dyDescent="0.25">
      <c r="A110" s="32"/>
      <c r="B110" s="33"/>
      <c r="C110" s="46"/>
      <c r="E110" s="20"/>
      <c r="F110" s="20"/>
      <c r="G110" s="20"/>
      <c r="H110" s="20"/>
      <c r="I110" s="20"/>
      <c r="K110" s="20"/>
    </row>
    <row r="111" spans="1:11" outlineLevel="1" x14ac:dyDescent="0.25">
      <c r="A111" s="32"/>
      <c r="B111" s="33"/>
      <c r="C111" s="46"/>
      <c r="E111" s="20"/>
      <c r="F111" s="20"/>
      <c r="G111" s="20"/>
      <c r="H111" s="20"/>
      <c r="I111" s="20"/>
      <c r="K111" s="20"/>
    </row>
    <row r="112" spans="1:11" outlineLevel="1" x14ac:dyDescent="0.25">
      <c r="A112" s="32"/>
      <c r="B112" s="33"/>
      <c r="C112" s="46"/>
      <c r="E112" s="20"/>
      <c r="F112" s="20"/>
      <c r="G112" s="20"/>
      <c r="H112" s="20"/>
      <c r="I112" s="20"/>
      <c r="K112" s="20"/>
    </row>
    <row r="113" spans="1:11" ht="153" customHeight="1" outlineLevel="1" x14ac:dyDescent="0.25">
      <c r="A113" s="32"/>
      <c r="B113" s="33"/>
      <c r="C113" s="46"/>
      <c r="E113" s="20"/>
      <c r="F113" s="20"/>
      <c r="G113" s="20"/>
      <c r="H113" s="20"/>
      <c r="I113" s="20"/>
      <c r="K113" s="20"/>
    </row>
    <row r="114" spans="1:11" outlineLevel="1" x14ac:dyDescent="0.25">
      <c r="A114" s="32"/>
      <c r="B114" s="33"/>
      <c r="C114" s="46"/>
      <c r="E114" s="20"/>
      <c r="F114" s="20"/>
      <c r="G114" s="20"/>
      <c r="H114" s="20"/>
      <c r="I114" s="20"/>
      <c r="K114" s="20"/>
    </row>
    <row r="115" spans="1:11" outlineLevel="1" x14ac:dyDescent="0.25">
      <c r="A115" s="32"/>
      <c r="B115" s="33"/>
      <c r="C115" s="46"/>
      <c r="E115" s="20"/>
      <c r="F115" s="20"/>
      <c r="G115" s="20"/>
      <c r="H115" s="20"/>
      <c r="I115" s="20"/>
      <c r="K115" s="20"/>
    </row>
    <row r="116" spans="1:11" outlineLevel="1" x14ac:dyDescent="0.25">
      <c r="A116" s="32"/>
      <c r="B116" s="33"/>
      <c r="C116" s="46"/>
      <c r="E116" s="20"/>
      <c r="F116" s="20"/>
      <c r="G116" s="20"/>
      <c r="H116" s="20"/>
      <c r="I116" s="20"/>
      <c r="K116" s="20"/>
    </row>
    <row r="117" spans="1:11" outlineLevel="1" x14ac:dyDescent="0.25">
      <c r="A117" s="32"/>
      <c r="B117" s="33"/>
      <c r="C117" s="46"/>
      <c r="E117" s="20"/>
      <c r="F117" s="20"/>
      <c r="G117" s="20"/>
      <c r="H117" s="20"/>
      <c r="I117" s="20"/>
      <c r="K117" s="20"/>
    </row>
    <row r="118" spans="1:11" outlineLevel="1" x14ac:dyDescent="0.25">
      <c r="A118" s="32"/>
      <c r="B118" s="33"/>
      <c r="C118" s="46"/>
      <c r="E118" s="20"/>
      <c r="F118" s="20"/>
      <c r="G118" s="20"/>
      <c r="H118" s="20"/>
      <c r="I118" s="20"/>
      <c r="K118" s="20"/>
    </row>
    <row r="119" spans="1:11" outlineLevel="1" x14ac:dyDescent="0.25">
      <c r="A119" s="32"/>
      <c r="B119" s="33"/>
      <c r="C119" s="46"/>
      <c r="E119" s="20"/>
      <c r="F119" s="20"/>
      <c r="G119" s="20"/>
      <c r="H119" s="20"/>
      <c r="I119" s="20"/>
      <c r="K119" s="20"/>
    </row>
    <row r="120" spans="1:11" outlineLevel="1" x14ac:dyDescent="0.25">
      <c r="A120" s="32"/>
      <c r="B120" s="33"/>
      <c r="C120" s="46"/>
      <c r="E120" s="20"/>
      <c r="F120" s="20"/>
      <c r="G120" s="20"/>
      <c r="H120" s="20"/>
      <c r="I120" s="20"/>
      <c r="K120" s="20"/>
    </row>
    <row r="121" spans="1:11" outlineLevel="1" x14ac:dyDescent="0.25">
      <c r="A121" s="32"/>
      <c r="B121" s="33"/>
      <c r="C121" s="46"/>
      <c r="E121" s="20"/>
      <c r="F121" s="20"/>
      <c r="G121" s="20"/>
      <c r="H121" s="20"/>
      <c r="I121" s="20"/>
      <c r="K121" s="20"/>
    </row>
    <row r="122" spans="1:11" outlineLevel="1" x14ac:dyDescent="0.25">
      <c r="A122" s="32"/>
      <c r="B122" s="33"/>
      <c r="C122" s="46"/>
      <c r="E122" s="20"/>
      <c r="F122" s="20"/>
      <c r="G122" s="20"/>
      <c r="H122" s="20"/>
      <c r="I122" s="20"/>
      <c r="K122" s="20"/>
    </row>
    <row r="123" spans="1:11" outlineLevel="1" x14ac:dyDescent="0.25">
      <c r="A123" s="32"/>
      <c r="B123" s="33"/>
      <c r="C123" s="46"/>
      <c r="E123" s="20"/>
      <c r="F123" s="20"/>
      <c r="G123" s="20"/>
      <c r="H123" s="20"/>
      <c r="I123" s="20"/>
      <c r="K123" s="20"/>
    </row>
    <row r="124" spans="1:11" outlineLevel="1" x14ac:dyDescent="0.25">
      <c r="A124" s="32"/>
      <c r="B124" s="33"/>
      <c r="C124" s="46"/>
      <c r="E124" s="20"/>
      <c r="F124" s="20"/>
      <c r="G124" s="20"/>
      <c r="H124" s="20"/>
      <c r="I124" s="20"/>
      <c r="K124" s="20"/>
    </row>
    <row r="125" spans="1:11" outlineLevel="1" x14ac:dyDescent="0.25">
      <c r="A125" s="32"/>
      <c r="B125" s="33"/>
      <c r="C125" s="46"/>
      <c r="E125" s="20"/>
      <c r="F125" s="20"/>
      <c r="G125" s="20"/>
      <c r="H125" s="20"/>
      <c r="I125" s="20"/>
      <c r="K125" s="20"/>
    </row>
    <row r="126" spans="1:11" outlineLevel="1" x14ac:dyDescent="0.25">
      <c r="A126" s="32"/>
      <c r="B126" s="33"/>
      <c r="C126" s="46"/>
      <c r="E126" s="20"/>
      <c r="F126" s="20"/>
      <c r="G126" s="20"/>
      <c r="H126" s="20"/>
      <c r="I126" s="20"/>
      <c r="K126" s="20"/>
    </row>
    <row r="127" spans="1:11" outlineLevel="1" x14ac:dyDescent="0.25">
      <c r="A127" s="32"/>
      <c r="B127" s="33"/>
      <c r="C127" s="46"/>
      <c r="E127" s="20"/>
      <c r="F127" s="20"/>
      <c r="G127" s="20"/>
      <c r="H127" s="20"/>
      <c r="I127" s="20"/>
      <c r="K127" s="20"/>
    </row>
    <row r="128" spans="1:11" outlineLevel="1" x14ac:dyDescent="0.25">
      <c r="A128" s="32"/>
      <c r="B128" s="33"/>
      <c r="C128" s="46"/>
      <c r="E128" s="20"/>
      <c r="F128" s="20"/>
      <c r="G128" s="20"/>
      <c r="H128" s="20"/>
      <c r="I128" s="20"/>
      <c r="K128" s="20"/>
    </row>
    <row r="129" spans="1:11" outlineLevel="1" x14ac:dyDescent="0.25">
      <c r="A129" s="32"/>
      <c r="B129" s="33"/>
      <c r="C129" s="46"/>
      <c r="E129" s="20"/>
      <c r="F129" s="20"/>
      <c r="G129" s="20"/>
      <c r="H129" s="20"/>
      <c r="I129" s="20"/>
      <c r="K129" s="20"/>
    </row>
    <row r="130" spans="1:11" outlineLevel="1" x14ac:dyDescent="0.25">
      <c r="A130" s="32"/>
      <c r="B130" s="33"/>
      <c r="C130" s="46"/>
      <c r="E130" s="20"/>
      <c r="F130" s="20"/>
      <c r="G130" s="20"/>
      <c r="H130" s="20"/>
      <c r="I130" s="20"/>
      <c r="K130" s="20"/>
    </row>
    <row r="131" spans="1:11" outlineLevel="1" x14ac:dyDescent="0.25">
      <c r="A131" s="32"/>
      <c r="B131" s="33"/>
      <c r="C131" s="46"/>
      <c r="E131" s="20"/>
      <c r="F131" s="20"/>
      <c r="G131" s="20"/>
      <c r="H131" s="20"/>
      <c r="I131" s="20"/>
      <c r="K131" s="20"/>
    </row>
    <row r="132" spans="1:11" outlineLevel="1" x14ac:dyDescent="0.25">
      <c r="A132" s="32"/>
      <c r="B132" s="33"/>
      <c r="C132" s="46"/>
      <c r="E132" s="20"/>
      <c r="F132" s="20"/>
      <c r="G132" s="20"/>
      <c r="H132" s="20"/>
      <c r="I132" s="20"/>
      <c r="K132" s="20"/>
    </row>
    <row r="133" spans="1:11" outlineLevel="1" x14ac:dyDescent="0.25">
      <c r="A133" s="32"/>
      <c r="B133" s="33"/>
      <c r="C133" s="46"/>
      <c r="E133" s="20"/>
      <c r="F133" s="20"/>
      <c r="G133" s="20"/>
      <c r="H133" s="20"/>
      <c r="I133" s="20"/>
      <c r="K133" s="20"/>
    </row>
    <row r="134" spans="1:11" outlineLevel="1" x14ac:dyDescent="0.25">
      <c r="A134" s="32"/>
      <c r="B134" s="33"/>
      <c r="C134" s="46"/>
      <c r="E134" s="20"/>
      <c r="F134" s="20"/>
      <c r="G134" s="20"/>
      <c r="H134" s="20"/>
      <c r="I134" s="20"/>
      <c r="K134" s="20"/>
    </row>
    <row r="135" spans="1:11" outlineLevel="1" x14ac:dyDescent="0.25">
      <c r="A135" s="32"/>
      <c r="B135" s="33"/>
      <c r="C135" s="46"/>
      <c r="E135" s="20"/>
      <c r="F135" s="20"/>
      <c r="G135" s="20"/>
      <c r="H135" s="20"/>
      <c r="I135" s="20"/>
      <c r="K135" s="20"/>
    </row>
    <row r="136" spans="1:11" outlineLevel="1" x14ac:dyDescent="0.25">
      <c r="A136" s="32"/>
      <c r="B136" s="33"/>
      <c r="C136" s="46"/>
      <c r="E136" s="20"/>
      <c r="F136" s="20"/>
      <c r="G136" s="20"/>
      <c r="H136" s="20"/>
      <c r="I136" s="20"/>
      <c r="K136" s="20"/>
    </row>
    <row r="137" spans="1:11" outlineLevel="1" x14ac:dyDescent="0.25">
      <c r="A137" s="32"/>
      <c r="B137" s="33"/>
      <c r="C137" s="46"/>
      <c r="E137" s="20"/>
      <c r="F137" s="20"/>
      <c r="G137" s="20"/>
      <c r="H137" s="20"/>
      <c r="I137" s="20"/>
      <c r="K137" s="20"/>
    </row>
    <row r="138" spans="1:11" outlineLevel="1" x14ac:dyDescent="0.25">
      <c r="A138" s="32"/>
      <c r="B138" s="33"/>
      <c r="C138" s="46"/>
      <c r="E138" s="20"/>
      <c r="F138" s="20"/>
      <c r="G138" s="20"/>
      <c r="H138" s="20"/>
      <c r="I138" s="20"/>
      <c r="K138" s="20"/>
    </row>
    <row r="139" spans="1:11" outlineLevel="1" x14ac:dyDescent="0.25">
      <c r="A139" s="32"/>
      <c r="B139" s="33"/>
      <c r="C139" s="46"/>
      <c r="E139" s="20"/>
      <c r="F139" s="20"/>
      <c r="G139" s="20"/>
      <c r="H139" s="20"/>
      <c r="I139" s="20"/>
      <c r="K139" s="20"/>
    </row>
    <row r="140" spans="1:11" outlineLevel="1" x14ac:dyDescent="0.25">
      <c r="A140" s="32"/>
      <c r="B140" s="33"/>
      <c r="C140" s="46"/>
      <c r="E140" s="20"/>
      <c r="F140" s="20"/>
      <c r="G140" s="20"/>
      <c r="H140" s="20"/>
      <c r="I140" s="20"/>
      <c r="K140" s="20"/>
    </row>
    <row r="141" spans="1:11" outlineLevel="1" x14ac:dyDescent="0.25">
      <c r="A141" s="32"/>
      <c r="B141" s="33"/>
      <c r="C141" s="46"/>
      <c r="E141" s="20"/>
      <c r="F141" s="20"/>
      <c r="G141" s="20"/>
      <c r="H141" s="20"/>
      <c r="I141" s="20"/>
      <c r="K141" s="20"/>
    </row>
    <row r="142" spans="1:11" outlineLevel="1" x14ac:dyDescent="0.25">
      <c r="A142" s="32"/>
      <c r="B142" s="33"/>
      <c r="C142" s="46"/>
      <c r="E142" s="20"/>
      <c r="F142" s="20"/>
      <c r="G142" s="20"/>
      <c r="H142" s="20"/>
      <c r="I142" s="20"/>
      <c r="K142" s="20"/>
    </row>
    <row r="143" spans="1:11" outlineLevel="1" x14ac:dyDescent="0.25">
      <c r="A143" s="32"/>
      <c r="B143" s="33"/>
      <c r="C143" s="46"/>
      <c r="E143" s="20"/>
      <c r="F143" s="20"/>
      <c r="G143" s="20"/>
      <c r="H143" s="20"/>
      <c r="I143" s="20"/>
      <c r="K143" s="20"/>
    </row>
    <row r="144" spans="1:11" ht="35.450000000000003" customHeight="1" outlineLevel="1" x14ac:dyDescent="0.25">
      <c r="A144" s="32"/>
      <c r="B144" s="33"/>
      <c r="C144" s="46"/>
      <c r="E144" s="20"/>
      <c r="F144" s="20"/>
      <c r="G144" s="20"/>
      <c r="H144" s="20"/>
      <c r="I144" s="20"/>
      <c r="K144" s="20"/>
    </row>
    <row r="145" spans="1:11" outlineLevel="1" x14ac:dyDescent="0.25">
      <c r="A145" s="32"/>
      <c r="B145" s="33"/>
      <c r="C145" s="46"/>
      <c r="E145" s="20"/>
      <c r="F145" s="20"/>
      <c r="G145" s="20"/>
      <c r="H145" s="20"/>
      <c r="I145" s="20"/>
      <c r="K145" s="20"/>
    </row>
    <row r="146" spans="1:11" outlineLevel="1" x14ac:dyDescent="0.25">
      <c r="A146" s="32"/>
      <c r="B146" s="33"/>
      <c r="C146" s="46"/>
      <c r="E146" s="20"/>
      <c r="F146" s="20"/>
      <c r="G146" s="20"/>
      <c r="H146" s="20"/>
      <c r="I146" s="20"/>
      <c r="K146" s="20"/>
    </row>
    <row r="147" spans="1:11" outlineLevel="1" x14ac:dyDescent="0.25">
      <c r="A147" s="32"/>
      <c r="B147" s="33"/>
      <c r="C147" s="46"/>
      <c r="E147" s="20"/>
      <c r="F147" s="20"/>
      <c r="G147" s="20"/>
      <c r="H147" s="20"/>
      <c r="I147" s="20"/>
      <c r="K147" s="20"/>
    </row>
    <row r="148" spans="1:11" outlineLevel="1" x14ac:dyDescent="0.25">
      <c r="A148" s="32"/>
      <c r="B148" s="33"/>
      <c r="C148" s="46"/>
      <c r="E148" s="20"/>
      <c r="F148" s="20"/>
      <c r="G148" s="20"/>
      <c r="H148" s="20"/>
      <c r="I148" s="20"/>
      <c r="K148" s="20"/>
    </row>
    <row r="149" spans="1:11" outlineLevel="1" x14ac:dyDescent="0.25">
      <c r="A149" s="32"/>
      <c r="B149" s="33"/>
      <c r="C149" s="46"/>
      <c r="E149" s="20"/>
      <c r="F149" s="20"/>
      <c r="G149" s="20"/>
      <c r="H149" s="20"/>
      <c r="I149" s="20"/>
      <c r="K149" s="20"/>
    </row>
    <row r="150" spans="1:11" outlineLevel="1" x14ac:dyDescent="0.25">
      <c r="A150" s="32"/>
      <c r="B150" s="33"/>
      <c r="C150" s="46"/>
      <c r="E150" s="20"/>
      <c r="F150" s="20"/>
      <c r="G150" s="20"/>
      <c r="H150" s="20"/>
      <c r="I150" s="20"/>
      <c r="K150" s="20"/>
    </row>
    <row r="151" spans="1:11" outlineLevel="1" x14ac:dyDescent="0.25">
      <c r="A151" s="32"/>
      <c r="B151" s="33"/>
      <c r="C151" s="46"/>
      <c r="E151" s="20"/>
      <c r="F151" s="20"/>
      <c r="G151" s="20"/>
      <c r="H151" s="20"/>
      <c r="I151" s="20"/>
      <c r="K151" s="20"/>
    </row>
    <row r="152" spans="1:11" outlineLevel="1" x14ac:dyDescent="0.25">
      <c r="A152" s="32"/>
      <c r="B152" s="33"/>
      <c r="C152" s="46"/>
      <c r="E152" s="20"/>
      <c r="F152" s="20"/>
      <c r="G152" s="20"/>
      <c r="H152" s="20"/>
      <c r="I152" s="20"/>
      <c r="K152" s="20"/>
    </row>
    <row r="153" spans="1:11" outlineLevel="1" x14ac:dyDescent="0.25">
      <c r="A153" s="32"/>
      <c r="B153" s="33"/>
      <c r="C153" s="46"/>
      <c r="E153" s="20"/>
      <c r="F153" s="20"/>
      <c r="G153" s="20"/>
      <c r="H153" s="20"/>
      <c r="I153" s="20"/>
      <c r="K153" s="20"/>
    </row>
    <row r="154" spans="1:11" outlineLevel="1" x14ac:dyDescent="0.25">
      <c r="A154" s="32"/>
      <c r="B154" s="33"/>
      <c r="C154" s="46"/>
      <c r="E154" s="20"/>
      <c r="F154" s="20"/>
      <c r="G154" s="20"/>
      <c r="H154" s="20"/>
      <c r="I154" s="20"/>
      <c r="K154" s="20"/>
    </row>
    <row r="155" spans="1:11" outlineLevel="1" x14ac:dyDescent="0.25">
      <c r="A155" s="32"/>
      <c r="B155" s="33"/>
      <c r="C155" s="46"/>
      <c r="E155" s="20"/>
      <c r="F155" s="20"/>
      <c r="G155" s="20"/>
      <c r="H155" s="20"/>
      <c r="I155" s="20"/>
      <c r="K155" s="20"/>
    </row>
    <row r="156" spans="1:11" outlineLevel="1" x14ac:dyDescent="0.25">
      <c r="A156" s="32"/>
      <c r="B156" s="33"/>
      <c r="C156" s="46"/>
      <c r="E156" s="20"/>
      <c r="F156" s="20"/>
      <c r="G156" s="20"/>
      <c r="H156" s="20"/>
      <c r="I156" s="20"/>
      <c r="K156" s="20"/>
    </row>
    <row r="157" spans="1:11" outlineLevel="1" x14ac:dyDescent="0.25">
      <c r="A157" s="32"/>
      <c r="B157" s="33"/>
      <c r="C157" s="46"/>
      <c r="E157" s="20"/>
      <c r="F157" s="20"/>
      <c r="G157" s="20"/>
      <c r="H157" s="20"/>
      <c r="I157" s="20"/>
      <c r="K157" s="20"/>
    </row>
    <row r="158" spans="1:11" outlineLevel="1" x14ac:dyDescent="0.25">
      <c r="A158" s="32"/>
      <c r="B158" s="33"/>
      <c r="C158" s="46"/>
      <c r="E158" s="20"/>
      <c r="F158" s="20"/>
      <c r="G158" s="20"/>
      <c r="H158" s="20"/>
      <c r="I158" s="20"/>
      <c r="K158" s="20"/>
    </row>
    <row r="159" spans="1:11" outlineLevel="1" x14ac:dyDescent="0.25">
      <c r="A159" s="32"/>
      <c r="B159" s="33"/>
      <c r="C159" s="46"/>
      <c r="E159" s="20"/>
      <c r="F159" s="20"/>
      <c r="G159" s="20"/>
      <c r="H159" s="20"/>
      <c r="I159" s="20"/>
      <c r="K159" s="20"/>
    </row>
    <row r="160" spans="1:11" outlineLevel="1" x14ac:dyDescent="0.25">
      <c r="A160" s="32"/>
      <c r="B160" s="33"/>
      <c r="C160" s="46"/>
      <c r="E160" s="20"/>
      <c r="F160" s="20"/>
      <c r="G160" s="20"/>
      <c r="H160" s="20"/>
      <c r="I160" s="20"/>
      <c r="K160" s="20"/>
    </row>
    <row r="161" spans="1:11" outlineLevel="1" x14ac:dyDescent="0.25">
      <c r="A161" s="32"/>
      <c r="B161" s="33"/>
      <c r="C161" s="46"/>
      <c r="E161" s="20"/>
      <c r="F161" s="20"/>
      <c r="G161" s="20"/>
      <c r="H161" s="20"/>
      <c r="I161" s="20"/>
      <c r="K161" s="20"/>
    </row>
    <row r="162" spans="1:11" outlineLevel="1" x14ac:dyDescent="0.25">
      <c r="A162" s="32"/>
      <c r="B162" s="33"/>
      <c r="C162" s="46"/>
      <c r="E162" s="20"/>
      <c r="F162" s="20"/>
      <c r="G162" s="20"/>
      <c r="H162" s="20"/>
      <c r="I162" s="20"/>
      <c r="K162" s="20"/>
    </row>
    <row r="163" spans="1:11" outlineLevel="1" x14ac:dyDescent="0.25">
      <c r="A163" s="32"/>
      <c r="B163" s="33"/>
      <c r="C163" s="46"/>
      <c r="E163" s="20"/>
      <c r="F163" s="20"/>
      <c r="G163" s="20"/>
      <c r="H163" s="20"/>
      <c r="I163" s="20"/>
      <c r="K163" s="20"/>
    </row>
    <row r="164" spans="1:11" outlineLevel="1" x14ac:dyDescent="0.25">
      <c r="A164" s="32"/>
      <c r="B164" s="33"/>
      <c r="C164" s="46"/>
      <c r="E164" s="20"/>
      <c r="F164" s="20"/>
      <c r="G164" s="20"/>
      <c r="H164" s="20"/>
      <c r="I164" s="20"/>
      <c r="K164" s="20"/>
    </row>
    <row r="165" spans="1:11" outlineLevel="1" x14ac:dyDescent="0.25">
      <c r="A165" s="32"/>
      <c r="B165" s="33"/>
      <c r="C165" s="46"/>
      <c r="E165" s="20"/>
      <c r="F165" s="20"/>
      <c r="G165" s="20"/>
      <c r="H165" s="20"/>
      <c r="I165" s="20"/>
      <c r="K165" s="20"/>
    </row>
    <row r="166" spans="1:11" outlineLevel="1" x14ac:dyDescent="0.25">
      <c r="A166" s="32"/>
      <c r="B166" s="33"/>
      <c r="C166" s="46"/>
      <c r="E166" s="20"/>
      <c r="F166" s="20"/>
      <c r="G166" s="20"/>
      <c r="H166" s="20"/>
      <c r="I166" s="20"/>
      <c r="K166" s="20"/>
    </row>
    <row r="167" spans="1:11" outlineLevel="1" x14ac:dyDescent="0.25">
      <c r="A167" s="32"/>
      <c r="B167" s="33"/>
      <c r="C167" s="46"/>
      <c r="E167" s="20"/>
      <c r="F167" s="20"/>
      <c r="G167" s="20"/>
      <c r="H167" s="20"/>
      <c r="I167" s="20"/>
      <c r="K167" s="20"/>
    </row>
    <row r="168" spans="1:11" outlineLevel="1" x14ac:dyDescent="0.25">
      <c r="A168" s="32"/>
      <c r="B168" s="33"/>
      <c r="C168" s="46"/>
      <c r="E168" s="20"/>
      <c r="F168" s="20"/>
      <c r="G168" s="20"/>
      <c r="H168" s="20"/>
      <c r="I168" s="20"/>
      <c r="K168" s="20"/>
    </row>
    <row r="169" spans="1:11" outlineLevel="1" x14ac:dyDescent="0.25">
      <c r="A169" s="32"/>
      <c r="B169" s="33"/>
      <c r="C169" s="46"/>
      <c r="E169" s="20"/>
      <c r="F169" s="20"/>
      <c r="G169" s="20"/>
      <c r="H169" s="20"/>
      <c r="I169" s="20"/>
      <c r="K169" s="20"/>
    </row>
    <row r="170" spans="1:11" outlineLevel="1" x14ac:dyDescent="0.25">
      <c r="A170" s="32"/>
      <c r="B170" s="33"/>
      <c r="C170" s="46"/>
      <c r="E170" s="20"/>
      <c r="F170" s="20"/>
      <c r="G170" s="20"/>
      <c r="H170" s="20"/>
      <c r="I170" s="20"/>
      <c r="K170" s="20"/>
    </row>
    <row r="171" spans="1:11" outlineLevel="1" x14ac:dyDescent="0.25">
      <c r="A171" s="32"/>
      <c r="B171" s="33"/>
      <c r="C171" s="46"/>
      <c r="E171" s="20"/>
      <c r="F171" s="20"/>
      <c r="G171" s="20"/>
      <c r="H171" s="20"/>
      <c r="I171" s="20"/>
      <c r="K171" s="20"/>
    </row>
    <row r="172" spans="1:11" outlineLevel="1" x14ac:dyDescent="0.25">
      <c r="A172" s="32"/>
      <c r="B172" s="33"/>
      <c r="C172" s="46"/>
      <c r="E172" s="20"/>
      <c r="F172" s="20"/>
      <c r="G172" s="20"/>
      <c r="H172" s="20"/>
      <c r="I172" s="20"/>
      <c r="K172" s="20"/>
    </row>
    <row r="173" spans="1:11" outlineLevel="1" x14ac:dyDescent="0.25">
      <c r="A173" s="32"/>
      <c r="B173" s="33"/>
      <c r="C173" s="46"/>
      <c r="E173" s="20"/>
      <c r="F173" s="20"/>
      <c r="G173" s="20"/>
      <c r="H173" s="20"/>
      <c r="I173" s="20"/>
      <c r="K173" s="20"/>
    </row>
    <row r="174" spans="1:11" outlineLevel="1" x14ac:dyDescent="0.25">
      <c r="A174" s="32"/>
      <c r="B174" s="33"/>
      <c r="C174" s="46"/>
      <c r="E174" s="20"/>
      <c r="F174" s="20"/>
      <c r="G174" s="20"/>
      <c r="H174" s="20"/>
      <c r="I174" s="20"/>
      <c r="K174" s="20"/>
    </row>
    <row r="175" spans="1:11" outlineLevel="1" x14ac:dyDescent="0.25">
      <c r="A175" s="32"/>
      <c r="B175" s="33"/>
      <c r="C175" s="46"/>
      <c r="E175" s="20"/>
      <c r="F175" s="20"/>
      <c r="G175" s="20"/>
      <c r="H175" s="20"/>
      <c r="I175" s="20"/>
      <c r="K175" s="20"/>
    </row>
    <row r="176" spans="1:11" outlineLevel="1" x14ac:dyDescent="0.25">
      <c r="A176" s="32"/>
      <c r="B176" s="33"/>
      <c r="C176" s="46"/>
      <c r="E176" s="20"/>
      <c r="F176" s="20"/>
      <c r="G176" s="20"/>
      <c r="H176" s="20"/>
      <c r="I176" s="20"/>
      <c r="K176" s="20"/>
    </row>
    <row r="177" spans="1:11" outlineLevel="1" x14ac:dyDescent="0.25">
      <c r="A177" s="32"/>
      <c r="B177" s="33"/>
      <c r="C177" s="46"/>
      <c r="E177" s="20"/>
      <c r="F177" s="20"/>
      <c r="G177" s="20"/>
      <c r="H177" s="20"/>
      <c r="I177" s="20"/>
      <c r="K177" s="20"/>
    </row>
    <row r="178" spans="1:11" outlineLevel="1" x14ac:dyDescent="0.25">
      <c r="A178" s="32"/>
      <c r="B178" s="33"/>
      <c r="C178" s="46"/>
      <c r="E178" s="20"/>
      <c r="F178" s="20"/>
      <c r="G178" s="20"/>
      <c r="H178" s="20"/>
      <c r="I178" s="20"/>
      <c r="K178" s="20"/>
    </row>
    <row r="179" spans="1:11" outlineLevel="1" x14ac:dyDescent="0.25">
      <c r="A179" s="32"/>
      <c r="B179" s="33"/>
      <c r="C179" s="46"/>
      <c r="E179" s="20"/>
      <c r="F179" s="20"/>
      <c r="G179" s="20"/>
      <c r="H179" s="20"/>
      <c r="I179" s="20"/>
      <c r="K179" s="20"/>
    </row>
    <row r="180" spans="1:11" outlineLevel="1" x14ac:dyDescent="0.25">
      <c r="A180" s="32"/>
      <c r="B180" s="33"/>
      <c r="C180" s="46"/>
      <c r="E180" s="20"/>
      <c r="F180" s="20"/>
      <c r="G180" s="20"/>
      <c r="H180" s="20"/>
      <c r="I180" s="20"/>
      <c r="K180" s="20"/>
    </row>
    <row r="181" spans="1:11" outlineLevel="1" x14ac:dyDescent="0.25">
      <c r="A181" s="32"/>
      <c r="B181" s="33"/>
      <c r="C181" s="46"/>
      <c r="E181" s="20"/>
      <c r="F181" s="20"/>
      <c r="G181" s="20"/>
      <c r="H181" s="20"/>
      <c r="I181" s="20"/>
      <c r="K181" s="20"/>
    </row>
    <row r="182" spans="1:11" outlineLevel="1" x14ac:dyDescent="0.25">
      <c r="A182" s="32"/>
      <c r="B182" s="33"/>
      <c r="C182" s="46"/>
      <c r="E182" s="20"/>
      <c r="F182" s="20"/>
      <c r="G182" s="20"/>
      <c r="H182" s="20"/>
      <c r="I182" s="20"/>
      <c r="K182" s="20"/>
    </row>
    <row r="183" spans="1:11" outlineLevel="1" x14ac:dyDescent="0.25">
      <c r="A183" s="32"/>
      <c r="B183" s="33"/>
      <c r="C183" s="46"/>
      <c r="E183" s="20"/>
      <c r="F183" s="20"/>
      <c r="G183" s="20"/>
      <c r="H183" s="20"/>
      <c r="I183" s="20"/>
      <c r="K183" s="20"/>
    </row>
    <row r="184" spans="1:11" outlineLevel="1" x14ac:dyDescent="0.25">
      <c r="A184" s="32"/>
      <c r="B184" s="33"/>
      <c r="C184" s="46"/>
      <c r="E184" s="20"/>
      <c r="F184" s="20"/>
      <c r="G184" s="20"/>
      <c r="H184" s="20"/>
      <c r="I184" s="20"/>
      <c r="K184" s="20"/>
    </row>
    <row r="185" spans="1:11" outlineLevel="1" x14ac:dyDescent="0.25">
      <c r="A185" s="32"/>
      <c r="B185" s="33"/>
      <c r="C185" s="46"/>
      <c r="E185" s="20"/>
      <c r="F185" s="20"/>
      <c r="G185" s="20"/>
      <c r="H185" s="20"/>
      <c r="I185" s="20"/>
      <c r="K185" s="20"/>
    </row>
    <row r="186" spans="1:11" ht="12" customHeight="1" outlineLevel="1" x14ac:dyDescent="0.25">
      <c r="A186" s="32"/>
      <c r="B186" s="33"/>
      <c r="C186" s="46"/>
      <c r="E186" s="20"/>
      <c r="F186" s="20"/>
      <c r="G186" s="20"/>
      <c r="H186" s="20"/>
      <c r="I186" s="20"/>
      <c r="K186" s="20"/>
    </row>
    <row r="187" spans="1:11" outlineLevel="1" x14ac:dyDescent="0.25">
      <c r="A187" s="32"/>
      <c r="B187" s="33"/>
      <c r="C187" s="46"/>
      <c r="E187" s="20"/>
      <c r="F187" s="20"/>
      <c r="G187" s="20"/>
      <c r="H187" s="20"/>
      <c r="I187" s="20"/>
      <c r="K187" s="20"/>
    </row>
    <row r="188" spans="1:11" outlineLevel="1" x14ac:dyDescent="0.25">
      <c r="A188" s="32"/>
      <c r="B188" s="33"/>
      <c r="C188" s="46"/>
      <c r="E188" s="20"/>
      <c r="F188" s="20"/>
      <c r="G188" s="20"/>
      <c r="H188" s="20"/>
      <c r="I188" s="20"/>
      <c r="K188" s="20"/>
    </row>
    <row r="189" spans="1:11" outlineLevel="1" x14ac:dyDescent="0.25">
      <c r="A189" s="32"/>
      <c r="B189" s="33"/>
      <c r="C189" s="46"/>
      <c r="E189" s="20"/>
      <c r="F189" s="20"/>
      <c r="G189" s="20"/>
      <c r="H189" s="20"/>
      <c r="I189" s="20"/>
      <c r="K189" s="20"/>
    </row>
    <row r="190" spans="1:11" outlineLevel="1" x14ac:dyDescent="0.25">
      <c r="A190" s="32"/>
      <c r="B190" s="33"/>
      <c r="C190" s="46"/>
      <c r="E190" s="20"/>
      <c r="F190" s="20"/>
      <c r="G190" s="20"/>
      <c r="H190" s="20"/>
      <c r="I190" s="20"/>
      <c r="K190" s="20"/>
    </row>
    <row r="191" spans="1:11" outlineLevel="1" x14ac:dyDescent="0.25">
      <c r="A191" s="32"/>
      <c r="B191" s="33"/>
      <c r="C191" s="46"/>
      <c r="E191" s="20"/>
      <c r="F191" s="20"/>
      <c r="G191" s="20"/>
      <c r="H191" s="20"/>
      <c r="I191" s="20"/>
      <c r="K191" s="20"/>
    </row>
    <row r="192" spans="1:11" outlineLevel="1" x14ac:dyDescent="0.25">
      <c r="A192" s="32"/>
      <c r="B192" s="33"/>
      <c r="C192" s="46"/>
      <c r="E192" s="20"/>
      <c r="F192" s="20"/>
      <c r="G192" s="20"/>
      <c r="H192" s="20"/>
      <c r="I192" s="20"/>
      <c r="K192" s="20"/>
    </row>
    <row r="193" spans="1:11" outlineLevel="1" x14ac:dyDescent="0.25">
      <c r="A193" s="32"/>
      <c r="B193" s="33"/>
      <c r="C193" s="46"/>
      <c r="E193" s="20"/>
      <c r="F193" s="20"/>
      <c r="G193" s="20"/>
      <c r="H193" s="20"/>
      <c r="I193" s="20"/>
      <c r="K193" s="20"/>
    </row>
    <row r="194" spans="1:11" outlineLevel="1" x14ac:dyDescent="0.25">
      <c r="A194" s="32"/>
      <c r="B194" s="33"/>
      <c r="C194" s="46"/>
      <c r="E194" s="20"/>
      <c r="F194" s="20"/>
      <c r="G194" s="20"/>
      <c r="H194" s="20"/>
      <c r="I194" s="20"/>
      <c r="K194" s="20"/>
    </row>
    <row r="195" spans="1:11" outlineLevel="1" x14ac:dyDescent="0.25">
      <c r="A195" s="32"/>
      <c r="B195" s="33"/>
      <c r="C195" s="46"/>
      <c r="E195" s="20"/>
      <c r="F195" s="20"/>
      <c r="G195" s="20"/>
      <c r="H195" s="20"/>
      <c r="I195" s="20"/>
      <c r="K195" s="20"/>
    </row>
    <row r="196" spans="1:11" outlineLevel="1" x14ac:dyDescent="0.25">
      <c r="A196" s="32"/>
      <c r="B196" s="33"/>
      <c r="C196" s="46"/>
      <c r="E196" s="20"/>
      <c r="F196" s="20"/>
      <c r="G196" s="20"/>
      <c r="H196" s="20"/>
      <c r="I196" s="20"/>
      <c r="K196" s="20"/>
    </row>
    <row r="197" spans="1:11" outlineLevel="1" x14ac:dyDescent="0.25">
      <c r="A197" s="32"/>
      <c r="B197" s="33"/>
      <c r="C197" s="46"/>
      <c r="E197" s="20"/>
      <c r="F197" s="20"/>
      <c r="G197" s="20"/>
      <c r="H197" s="20"/>
      <c r="I197" s="20"/>
      <c r="K197" s="20"/>
    </row>
    <row r="198" spans="1:11" outlineLevel="1" x14ac:dyDescent="0.25">
      <c r="A198" s="32"/>
      <c r="B198" s="33"/>
      <c r="C198" s="46"/>
      <c r="E198" s="20"/>
      <c r="F198" s="20"/>
      <c r="G198" s="20"/>
      <c r="H198" s="20"/>
      <c r="I198" s="20"/>
      <c r="K198" s="20"/>
    </row>
    <row r="199" spans="1:11" outlineLevel="1" x14ac:dyDescent="0.25">
      <c r="A199" s="32"/>
      <c r="B199" s="33"/>
      <c r="C199" s="46"/>
      <c r="E199" s="20"/>
      <c r="F199" s="20"/>
      <c r="G199" s="20"/>
      <c r="H199" s="20"/>
      <c r="I199" s="20"/>
      <c r="K199" s="20"/>
    </row>
    <row r="200" spans="1:11" outlineLevel="1" x14ac:dyDescent="0.25">
      <c r="A200" s="32"/>
      <c r="B200" s="33"/>
      <c r="C200" s="46"/>
      <c r="E200" s="20"/>
      <c r="F200" s="20"/>
      <c r="G200" s="20"/>
      <c r="H200" s="20"/>
      <c r="I200" s="20"/>
      <c r="K200" s="20"/>
    </row>
    <row r="201" spans="1:11" outlineLevel="1" x14ac:dyDescent="0.25">
      <c r="A201" s="32"/>
      <c r="B201" s="33"/>
      <c r="C201" s="46"/>
      <c r="E201" s="20"/>
      <c r="F201" s="20"/>
      <c r="G201" s="20"/>
      <c r="H201" s="20"/>
      <c r="I201" s="20"/>
      <c r="K201" s="20"/>
    </row>
    <row r="202" spans="1:11" outlineLevel="1" x14ac:dyDescent="0.25">
      <c r="A202" s="32"/>
      <c r="B202" s="33"/>
      <c r="C202" s="46"/>
      <c r="E202" s="20"/>
      <c r="F202" s="20"/>
      <c r="G202" s="20"/>
      <c r="H202" s="20"/>
      <c r="I202" s="20"/>
      <c r="K202" s="20"/>
    </row>
    <row r="203" spans="1:11" outlineLevel="1" x14ac:dyDescent="0.25">
      <c r="A203" s="32"/>
      <c r="B203" s="33"/>
      <c r="C203" s="46"/>
      <c r="E203" s="20"/>
      <c r="F203" s="20"/>
      <c r="G203" s="20"/>
      <c r="H203" s="20"/>
      <c r="I203" s="20"/>
      <c r="K203" s="20"/>
    </row>
    <row r="204" spans="1:11" outlineLevel="1" x14ac:dyDescent="0.25">
      <c r="A204" s="32"/>
      <c r="B204" s="33"/>
      <c r="C204" s="46"/>
      <c r="E204" s="20"/>
      <c r="F204" s="20"/>
      <c r="G204" s="20"/>
      <c r="H204" s="20"/>
      <c r="I204" s="20"/>
      <c r="K204" s="20"/>
    </row>
    <row r="205" spans="1:11" outlineLevel="1" x14ac:dyDescent="0.25">
      <c r="A205" s="32"/>
      <c r="B205" s="33"/>
      <c r="C205" s="46"/>
      <c r="E205" s="20"/>
      <c r="F205" s="20"/>
      <c r="G205" s="20"/>
      <c r="H205" s="20"/>
      <c r="I205" s="20"/>
      <c r="K205" s="20"/>
    </row>
    <row r="206" spans="1:11" outlineLevel="1" x14ac:dyDescent="0.25">
      <c r="A206" s="32"/>
      <c r="B206" s="33"/>
      <c r="C206" s="46"/>
      <c r="E206" s="20"/>
      <c r="F206" s="20"/>
      <c r="G206" s="20"/>
      <c r="H206" s="20"/>
      <c r="I206" s="20"/>
      <c r="K206" s="20"/>
    </row>
    <row r="207" spans="1:11" outlineLevel="1" x14ac:dyDescent="0.25">
      <c r="A207" s="32"/>
      <c r="B207" s="33"/>
      <c r="C207" s="46"/>
      <c r="E207" s="20"/>
      <c r="F207" s="20"/>
      <c r="G207" s="20"/>
      <c r="H207" s="20"/>
      <c r="I207" s="20"/>
      <c r="K207" s="20"/>
    </row>
    <row r="208" spans="1:11" outlineLevel="1" x14ac:dyDescent="0.25">
      <c r="A208" s="32"/>
      <c r="B208" s="33"/>
      <c r="C208" s="46"/>
      <c r="E208" s="20"/>
      <c r="F208" s="20"/>
      <c r="G208" s="20"/>
      <c r="H208" s="20"/>
      <c r="I208" s="20"/>
      <c r="K208" s="20"/>
    </row>
    <row r="209" spans="1:11" outlineLevel="1" x14ac:dyDescent="0.25">
      <c r="A209" s="32"/>
      <c r="B209" s="33"/>
      <c r="C209" s="46"/>
      <c r="E209" s="20"/>
      <c r="F209" s="20"/>
      <c r="G209" s="20"/>
      <c r="H209" s="20"/>
      <c r="I209" s="20"/>
      <c r="K209" s="20"/>
    </row>
    <row r="210" spans="1:11" outlineLevel="1" x14ac:dyDescent="0.25">
      <c r="A210" s="32"/>
      <c r="B210" s="33"/>
      <c r="C210" s="46"/>
      <c r="E210" s="20"/>
      <c r="F210" s="20"/>
      <c r="G210" s="20"/>
      <c r="H210" s="20"/>
      <c r="I210" s="20"/>
      <c r="K210" s="20"/>
    </row>
    <row r="211" spans="1:11" outlineLevel="1" x14ac:dyDescent="0.25">
      <c r="A211" s="32"/>
      <c r="B211" s="33"/>
      <c r="C211" s="46"/>
      <c r="E211" s="20"/>
      <c r="F211" s="20"/>
      <c r="G211" s="20"/>
      <c r="H211" s="20"/>
      <c r="I211" s="20"/>
      <c r="K211" s="20"/>
    </row>
    <row r="212" spans="1:11" outlineLevel="1" x14ac:dyDescent="0.25">
      <c r="A212" s="32"/>
      <c r="B212" s="33"/>
      <c r="C212" s="46"/>
      <c r="E212" s="20"/>
      <c r="F212" s="20"/>
      <c r="G212" s="20"/>
      <c r="H212" s="20"/>
      <c r="I212" s="20"/>
      <c r="K212" s="20"/>
    </row>
    <row r="213" spans="1:11" outlineLevel="1" x14ac:dyDescent="0.25">
      <c r="A213" s="32"/>
      <c r="B213" s="33"/>
      <c r="C213" s="46"/>
      <c r="E213" s="20"/>
      <c r="F213" s="20"/>
      <c r="G213" s="20"/>
      <c r="H213" s="20"/>
      <c r="I213" s="20"/>
      <c r="K213" s="20"/>
    </row>
    <row r="214" spans="1:11" outlineLevel="1" x14ac:dyDescent="0.25">
      <c r="A214" s="32"/>
      <c r="B214" s="33"/>
      <c r="C214" s="46"/>
      <c r="E214" s="20"/>
      <c r="F214" s="20"/>
      <c r="G214" s="20"/>
      <c r="H214" s="20"/>
      <c r="I214" s="20"/>
      <c r="K214" s="20"/>
    </row>
    <row r="215" spans="1:11" outlineLevel="1" x14ac:dyDescent="0.25">
      <c r="A215" s="32"/>
      <c r="B215" s="33"/>
      <c r="C215" s="46"/>
      <c r="E215" s="20"/>
      <c r="F215" s="20"/>
      <c r="G215" s="20"/>
      <c r="H215" s="20"/>
      <c r="I215" s="20"/>
      <c r="K215" s="20"/>
    </row>
    <row r="216" spans="1:11" outlineLevel="1" x14ac:dyDescent="0.25">
      <c r="A216" s="32"/>
      <c r="B216" s="33"/>
      <c r="C216" s="46"/>
      <c r="E216" s="20"/>
      <c r="F216" s="20"/>
      <c r="G216" s="20"/>
      <c r="H216" s="20"/>
      <c r="I216" s="20"/>
      <c r="K216" s="20"/>
    </row>
    <row r="217" spans="1:11" outlineLevel="1" x14ac:dyDescent="0.25">
      <c r="A217" s="32"/>
      <c r="B217" s="33"/>
      <c r="C217" s="46"/>
      <c r="E217" s="20"/>
      <c r="F217" s="20"/>
      <c r="G217" s="20"/>
      <c r="H217" s="20"/>
      <c r="I217" s="20"/>
      <c r="K217" s="20"/>
    </row>
    <row r="218" spans="1:11" outlineLevel="1" x14ac:dyDescent="0.25">
      <c r="A218" s="32"/>
      <c r="B218" s="33"/>
      <c r="C218" s="46"/>
      <c r="E218" s="20"/>
      <c r="F218" s="20"/>
      <c r="G218" s="20"/>
      <c r="H218" s="20"/>
      <c r="I218" s="20"/>
      <c r="K218" s="20"/>
    </row>
    <row r="219" spans="1:11" outlineLevel="1" x14ac:dyDescent="0.25">
      <c r="A219" s="32"/>
      <c r="B219" s="33"/>
      <c r="C219" s="46"/>
      <c r="E219" s="20"/>
      <c r="F219" s="20"/>
      <c r="G219" s="20"/>
      <c r="H219" s="20"/>
      <c r="I219" s="20"/>
      <c r="K219" s="20"/>
    </row>
    <row r="220" spans="1:11" outlineLevel="1" x14ac:dyDescent="0.25">
      <c r="A220" s="32"/>
      <c r="B220" s="33"/>
      <c r="C220" s="46"/>
      <c r="E220" s="20"/>
      <c r="F220" s="20"/>
      <c r="G220" s="20"/>
      <c r="H220" s="20"/>
      <c r="I220" s="20"/>
      <c r="K220" s="20"/>
    </row>
    <row r="221" spans="1:11" outlineLevel="1" x14ac:dyDescent="0.25">
      <c r="A221" s="32"/>
      <c r="B221" s="33"/>
      <c r="C221" s="46"/>
      <c r="E221" s="20"/>
      <c r="F221" s="20"/>
      <c r="G221" s="20"/>
      <c r="H221" s="20"/>
      <c r="I221" s="20"/>
      <c r="K221" s="20"/>
    </row>
    <row r="222" spans="1:11" outlineLevel="1" x14ac:dyDescent="0.25">
      <c r="A222" s="32"/>
      <c r="B222" s="33"/>
      <c r="C222" s="46"/>
      <c r="E222" s="20"/>
      <c r="F222" s="20"/>
      <c r="G222" s="20"/>
      <c r="H222" s="20"/>
      <c r="I222" s="20"/>
      <c r="K222" s="20"/>
    </row>
    <row r="223" spans="1:11" outlineLevel="1" x14ac:dyDescent="0.25">
      <c r="A223" s="32"/>
      <c r="B223" s="33"/>
      <c r="C223" s="46"/>
      <c r="E223" s="20"/>
      <c r="F223" s="20"/>
      <c r="G223" s="20"/>
      <c r="H223" s="20"/>
      <c r="I223" s="20"/>
      <c r="K223" s="20"/>
    </row>
    <row r="224" spans="1:11" outlineLevel="1" x14ac:dyDescent="0.25">
      <c r="A224" s="32"/>
      <c r="B224" s="33"/>
      <c r="C224" s="46"/>
      <c r="E224" s="20"/>
      <c r="F224" s="20"/>
      <c r="G224" s="20"/>
      <c r="H224" s="20"/>
      <c r="I224" s="20"/>
      <c r="K224" s="20"/>
    </row>
    <row r="225" spans="1:11" outlineLevel="1" x14ac:dyDescent="0.25">
      <c r="A225" s="32"/>
      <c r="B225" s="33"/>
      <c r="C225" s="46"/>
      <c r="E225" s="20"/>
      <c r="F225" s="20"/>
      <c r="G225" s="20"/>
      <c r="H225" s="20"/>
      <c r="I225" s="20"/>
      <c r="K225" s="20"/>
    </row>
    <row r="226" spans="1:11" outlineLevel="1" x14ac:dyDescent="0.25">
      <c r="A226" s="32"/>
      <c r="B226" s="33"/>
      <c r="C226" s="46"/>
      <c r="E226" s="20"/>
      <c r="F226" s="20"/>
      <c r="G226" s="20"/>
      <c r="H226" s="20"/>
      <c r="I226" s="20"/>
      <c r="K226" s="20"/>
    </row>
    <row r="227" spans="1:11" outlineLevel="1" x14ac:dyDescent="0.25">
      <c r="A227" s="32"/>
      <c r="B227" s="33"/>
      <c r="C227" s="46"/>
      <c r="E227" s="20"/>
      <c r="F227" s="20"/>
      <c r="G227" s="20"/>
      <c r="H227" s="20"/>
      <c r="I227" s="20"/>
      <c r="K227" s="20"/>
    </row>
    <row r="228" spans="1:11" outlineLevel="1" x14ac:dyDescent="0.25">
      <c r="A228" s="32"/>
      <c r="B228" s="33"/>
      <c r="C228" s="46"/>
      <c r="E228" s="20"/>
      <c r="F228" s="20"/>
      <c r="G228" s="20"/>
      <c r="H228" s="20"/>
      <c r="I228" s="20"/>
      <c r="K228" s="20"/>
    </row>
    <row r="229" spans="1:11" outlineLevel="1" x14ac:dyDescent="0.25">
      <c r="A229" s="32"/>
      <c r="B229" s="33"/>
      <c r="C229" s="46"/>
      <c r="E229" s="20"/>
      <c r="F229" s="20"/>
      <c r="G229" s="20"/>
      <c r="H229" s="20"/>
      <c r="I229" s="20"/>
      <c r="K229" s="20"/>
    </row>
    <row r="230" spans="1:11" outlineLevel="1" x14ac:dyDescent="0.25">
      <c r="A230" s="32"/>
      <c r="B230" s="33"/>
      <c r="C230" s="46"/>
      <c r="E230" s="20"/>
      <c r="F230" s="20"/>
      <c r="G230" s="20"/>
      <c r="H230" s="20"/>
      <c r="I230" s="20"/>
      <c r="K230" s="20"/>
    </row>
    <row r="231" spans="1:11" outlineLevel="1" x14ac:dyDescent="0.25">
      <c r="A231" s="32"/>
      <c r="B231" s="33"/>
      <c r="C231" s="46"/>
      <c r="E231" s="20"/>
      <c r="F231" s="20"/>
      <c r="G231" s="20"/>
      <c r="H231" s="20"/>
      <c r="I231" s="20"/>
      <c r="K231" s="20"/>
    </row>
    <row r="232" spans="1:11" outlineLevel="1" x14ac:dyDescent="0.25">
      <c r="A232" s="32"/>
      <c r="B232" s="33"/>
      <c r="C232" s="46"/>
      <c r="E232" s="20"/>
      <c r="F232" s="20"/>
      <c r="G232" s="20"/>
      <c r="H232" s="20"/>
      <c r="I232" s="20"/>
      <c r="K232" s="20"/>
    </row>
    <row r="233" spans="1:11" outlineLevel="1" x14ac:dyDescent="0.25">
      <c r="A233" s="32"/>
      <c r="B233" s="33"/>
      <c r="C233" s="46"/>
      <c r="E233" s="20"/>
      <c r="F233" s="20"/>
      <c r="G233" s="20"/>
      <c r="H233" s="20"/>
      <c r="I233" s="20"/>
      <c r="K233" s="20"/>
    </row>
    <row r="234" spans="1:11" outlineLevel="1" x14ac:dyDescent="0.25">
      <c r="A234" s="32"/>
      <c r="B234" s="33"/>
      <c r="C234" s="46"/>
      <c r="E234" s="20"/>
      <c r="F234" s="20"/>
      <c r="G234" s="20"/>
      <c r="H234" s="20"/>
      <c r="I234" s="20"/>
      <c r="K234" s="20"/>
    </row>
    <row r="235" spans="1:11" outlineLevel="1" x14ac:dyDescent="0.25">
      <c r="A235" s="32"/>
      <c r="B235" s="33"/>
      <c r="C235" s="46"/>
      <c r="E235" s="20"/>
      <c r="F235" s="20"/>
      <c r="G235" s="20"/>
      <c r="H235" s="20"/>
      <c r="I235" s="20"/>
      <c r="K235" s="20"/>
    </row>
    <row r="236" spans="1:11" outlineLevel="1" x14ac:dyDescent="0.25">
      <c r="A236" s="32"/>
      <c r="B236" s="33"/>
      <c r="C236" s="46"/>
      <c r="E236" s="20"/>
      <c r="F236" s="20"/>
      <c r="G236" s="20"/>
      <c r="H236" s="20"/>
      <c r="I236" s="20"/>
      <c r="K236" s="20"/>
    </row>
    <row r="237" spans="1:11" outlineLevel="1" x14ac:dyDescent="0.25">
      <c r="A237" s="32"/>
      <c r="B237" s="33"/>
      <c r="C237" s="46"/>
      <c r="E237" s="20"/>
      <c r="F237" s="20"/>
      <c r="G237" s="20"/>
      <c r="H237" s="20"/>
      <c r="I237" s="20"/>
      <c r="K237" s="20"/>
    </row>
    <row r="238" spans="1:11" outlineLevel="1" x14ac:dyDescent="0.25">
      <c r="A238" s="32"/>
      <c r="B238" s="33"/>
      <c r="C238" s="46"/>
      <c r="E238" s="20"/>
      <c r="F238" s="20"/>
      <c r="G238" s="20"/>
      <c r="H238" s="20"/>
      <c r="I238" s="20"/>
      <c r="K238" s="20"/>
    </row>
    <row r="239" spans="1:11" outlineLevel="1" x14ac:dyDescent="0.25">
      <c r="A239" s="32"/>
      <c r="B239" s="33"/>
      <c r="C239" s="46"/>
      <c r="E239" s="20"/>
      <c r="F239" s="20"/>
      <c r="G239" s="20"/>
      <c r="H239" s="20"/>
      <c r="I239" s="20"/>
      <c r="K239" s="20"/>
    </row>
    <row r="240" spans="1:11" outlineLevel="1" x14ac:dyDescent="0.25">
      <c r="A240" s="32"/>
      <c r="B240" s="33"/>
      <c r="C240" s="46"/>
      <c r="E240" s="20"/>
      <c r="F240" s="20"/>
      <c r="G240" s="20"/>
      <c r="H240" s="20"/>
      <c r="I240" s="20"/>
      <c r="K240" s="20"/>
    </row>
    <row r="241" spans="1:11" outlineLevel="1" x14ac:dyDescent="0.25">
      <c r="A241" s="32"/>
      <c r="B241" s="33"/>
      <c r="C241" s="46"/>
      <c r="E241" s="20"/>
      <c r="F241" s="20"/>
      <c r="G241" s="20"/>
      <c r="H241" s="20"/>
      <c r="I241" s="20"/>
      <c r="K241" s="20"/>
    </row>
    <row r="242" spans="1:11" outlineLevel="1" x14ac:dyDescent="0.25">
      <c r="A242" s="32"/>
      <c r="B242" s="33"/>
      <c r="C242" s="46"/>
      <c r="E242" s="20"/>
      <c r="F242" s="20"/>
      <c r="G242" s="20"/>
      <c r="H242" s="20"/>
      <c r="I242" s="20"/>
      <c r="K242" s="20"/>
    </row>
    <row r="243" spans="1:11" outlineLevel="1" x14ac:dyDescent="0.25">
      <c r="A243" s="32"/>
      <c r="B243" s="33"/>
      <c r="C243" s="46"/>
      <c r="E243" s="20"/>
      <c r="F243" s="20"/>
      <c r="G243" s="20"/>
      <c r="H243" s="20"/>
      <c r="I243" s="20"/>
      <c r="K243" s="20"/>
    </row>
    <row r="244" spans="1:11" outlineLevel="1" x14ac:dyDescent="0.25">
      <c r="A244" s="32"/>
      <c r="B244" s="33"/>
      <c r="C244" s="46"/>
      <c r="E244" s="20"/>
      <c r="F244" s="20"/>
      <c r="G244" s="20"/>
      <c r="H244" s="20"/>
      <c r="I244" s="20"/>
      <c r="K244" s="20"/>
    </row>
    <row r="245" spans="1:11" outlineLevel="1" x14ac:dyDescent="0.25">
      <c r="A245" s="32"/>
      <c r="B245" s="33"/>
      <c r="C245" s="46"/>
      <c r="E245" s="20"/>
      <c r="F245" s="20"/>
      <c r="G245" s="20"/>
      <c r="H245" s="20"/>
      <c r="I245" s="20"/>
      <c r="K245" s="20"/>
    </row>
    <row r="246" spans="1:11" outlineLevel="1" x14ac:dyDescent="0.25">
      <c r="A246" s="32"/>
      <c r="B246" s="33"/>
      <c r="C246" s="46"/>
      <c r="E246" s="20"/>
      <c r="F246" s="20"/>
      <c r="G246" s="20"/>
      <c r="H246" s="20"/>
      <c r="I246" s="20"/>
      <c r="K246" s="20"/>
    </row>
    <row r="247" spans="1:11" outlineLevel="1" x14ac:dyDescent="0.25">
      <c r="A247" s="32"/>
      <c r="B247" s="33"/>
      <c r="C247" s="46"/>
      <c r="E247" s="20"/>
      <c r="F247" s="20"/>
      <c r="G247" s="20"/>
      <c r="H247" s="20"/>
      <c r="I247" s="20"/>
      <c r="K247" s="20"/>
    </row>
    <row r="248" spans="1:11" outlineLevel="1" x14ac:dyDescent="0.25">
      <c r="A248" s="32"/>
      <c r="B248" s="33"/>
      <c r="C248" s="46"/>
      <c r="E248" s="20"/>
      <c r="F248" s="20"/>
      <c r="G248" s="20"/>
      <c r="H248" s="20"/>
      <c r="I248" s="20"/>
      <c r="K248" s="20"/>
    </row>
    <row r="249" spans="1:11" outlineLevel="1" x14ac:dyDescent="0.25">
      <c r="A249" s="32"/>
      <c r="B249" s="33"/>
      <c r="C249" s="46"/>
      <c r="E249" s="20"/>
      <c r="F249" s="20"/>
      <c r="G249" s="20"/>
      <c r="H249" s="20"/>
      <c r="I249" s="20"/>
      <c r="K249" s="20"/>
    </row>
    <row r="250" spans="1:11" outlineLevel="1" x14ac:dyDescent="0.25">
      <c r="A250" s="32"/>
      <c r="B250" s="33"/>
      <c r="C250" s="46"/>
      <c r="E250" s="20"/>
      <c r="F250" s="20"/>
      <c r="G250" s="20"/>
      <c r="H250" s="20"/>
      <c r="I250" s="20"/>
      <c r="K250" s="20"/>
    </row>
    <row r="251" spans="1:11" outlineLevel="1" x14ac:dyDescent="0.25">
      <c r="A251" s="32"/>
      <c r="B251" s="33"/>
      <c r="C251" s="46"/>
      <c r="E251" s="20"/>
      <c r="F251" s="20"/>
      <c r="G251" s="20"/>
      <c r="H251" s="20"/>
      <c r="I251" s="20"/>
      <c r="K251" s="20"/>
    </row>
    <row r="252" spans="1:11" outlineLevel="1" x14ac:dyDescent="0.25">
      <c r="A252" s="32"/>
      <c r="B252" s="33"/>
      <c r="C252" s="46"/>
      <c r="E252" s="20"/>
      <c r="F252" s="20"/>
      <c r="G252" s="20"/>
      <c r="H252" s="20"/>
      <c r="I252" s="20"/>
      <c r="K252" s="20"/>
    </row>
    <row r="253" spans="1:11" outlineLevel="1" x14ac:dyDescent="0.25">
      <c r="A253" s="32"/>
      <c r="B253" s="33"/>
      <c r="C253" s="46"/>
      <c r="E253" s="20"/>
      <c r="F253" s="20"/>
      <c r="G253" s="20"/>
      <c r="H253" s="20"/>
      <c r="I253" s="20"/>
      <c r="K253" s="20"/>
    </row>
    <row r="254" spans="1:11" outlineLevel="1" x14ac:dyDescent="0.25">
      <c r="A254" s="32"/>
      <c r="B254" s="33"/>
      <c r="C254" s="46"/>
      <c r="E254" s="20"/>
      <c r="F254" s="20"/>
      <c r="G254" s="20"/>
      <c r="H254" s="20"/>
      <c r="I254" s="20"/>
      <c r="K254" s="20"/>
    </row>
    <row r="255" spans="1:11" outlineLevel="1" x14ac:dyDescent="0.25">
      <c r="A255" s="32"/>
      <c r="B255" s="33"/>
      <c r="C255" s="46"/>
      <c r="E255" s="20"/>
      <c r="F255" s="20"/>
      <c r="G255" s="20"/>
      <c r="H255" s="20"/>
      <c r="I255" s="20"/>
      <c r="K255" s="20"/>
    </row>
    <row r="256" spans="1:11" outlineLevel="1" x14ac:dyDescent="0.25">
      <c r="A256" s="32"/>
      <c r="B256" s="33"/>
      <c r="C256" s="46"/>
      <c r="E256" s="20"/>
      <c r="F256" s="20"/>
      <c r="G256" s="20"/>
      <c r="H256" s="20"/>
      <c r="I256" s="20"/>
      <c r="K256" s="20"/>
    </row>
    <row r="257" spans="1:11" outlineLevel="1" x14ac:dyDescent="0.25">
      <c r="A257" s="32"/>
      <c r="B257" s="33"/>
      <c r="C257" s="46"/>
      <c r="E257" s="20"/>
      <c r="F257" s="20"/>
      <c r="G257" s="20"/>
      <c r="H257" s="20"/>
      <c r="I257" s="20"/>
      <c r="K257" s="20"/>
    </row>
    <row r="258" spans="1:11" outlineLevel="1" x14ac:dyDescent="0.25">
      <c r="A258" s="32"/>
      <c r="B258" s="33"/>
      <c r="C258" s="46"/>
      <c r="E258" s="20"/>
      <c r="F258" s="20"/>
      <c r="G258" s="20"/>
      <c r="H258" s="20"/>
      <c r="I258" s="20"/>
      <c r="K258" s="20"/>
    </row>
    <row r="259" spans="1:11" outlineLevel="1" x14ac:dyDescent="0.25">
      <c r="A259" s="32"/>
      <c r="B259" s="33"/>
      <c r="C259" s="46"/>
      <c r="E259" s="20"/>
      <c r="F259" s="20"/>
      <c r="G259" s="20"/>
      <c r="H259" s="20"/>
      <c r="I259" s="20"/>
      <c r="K259" s="20"/>
    </row>
    <row r="260" spans="1:11" outlineLevel="1" x14ac:dyDescent="0.25">
      <c r="A260" s="32"/>
      <c r="B260" s="33"/>
      <c r="C260" s="46"/>
      <c r="E260" s="20"/>
      <c r="F260" s="20"/>
      <c r="G260" s="20"/>
      <c r="H260" s="20"/>
      <c r="I260" s="20"/>
      <c r="K260" s="20"/>
    </row>
    <row r="261" spans="1:11" outlineLevel="1" x14ac:dyDescent="0.25">
      <c r="A261" s="32"/>
      <c r="B261" s="33"/>
      <c r="C261" s="46"/>
      <c r="E261" s="20"/>
      <c r="F261" s="20"/>
      <c r="G261" s="20"/>
      <c r="H261" s="20"/>
      <c r="I261" s="20"/>
      <c r="K261" s="20"/>
    </row>
    <row r="262" spans="1:11" outlineLevel="1" x14ac:dyDescent="0.25">
      <c r="A262" s="32"/>
      <c r="B262" s="33"/>
      <c r="C262" s="46"/>
      <c r="E262" s="20"/>
      <c r="F262" s="20"/>
      <c r="G262" s="20"/>
      <c r="H262" s="20"/>
      <c r="I262" s="20"/>
      <c r="K262" s="20"/>
    </row>
    <row r="263" spans="1:11" outlineLevel="1" x14ac:dyDescent="0.25">
      <c r="A263" s="32"/>
      <c r="B263" s="33"/>
      <c r="C263" s="46"/>
      <c r="E263" s="20"/>
      <c r="F263" s="20"/>
      <c r="G263" s="20"/>
      <c r="H263" s="20"/>
      <c r="I263" s="20"/>
      <c r="K263" s="20"/>
    </row>
    <row r="264" spans="1:11" outlineLevel="1" x14ac:dyDescent="0.25">
      <c r="A264" s="32"/>
      <c r="B264" s="33"/>
      <c r="C264" s="46"/>
      <c r="E264" s="20"/>
      <c r="F264" s="20"/>
      <c r="G264" s="20"/>
      <c r="H264" s="20"/>
      <c r="I264" s="20"/>
      <c r="K264" s="20"/>
    </row>
    <row r="265" spans="1:11" outlineLevel="1" x14ac:dyDescent="0.25">
      <c r="A265" s="32"/>
      <c r="B265" s="33"/>
      <c r="C265" s="46"/>
      <c r="E265" s="20"/>
      <c r="F265" s="20"/>
      <c r="G265" s="20"/>
      <c r="H265" s="20"/>
      <c r="I265" s="20"/>
      <c r="K265" s="20"/>
    </row>
    <row r="266" spans="1:11" outlineLevel="1" x14ac:dyDescent="0.25">
      <c r="A266" s="32"/>
      <c r="B266" s="33"/>
      <c r="C266" s="46"/>
      <c r="E266" s="20"/>
      <c r="F266" s="20"/>
      <c r="G266" s="20"/>
      <c r="H266" s="20"/>
      <c r="I266" s="20"/>
      <c r="K266" s="20"/>
    </row>
    <row r="267" spans="1:11" outlineLevel="1" x14ac:dyDescent="0.25">
      <c r="A267" s="32"/>
      <c r="B267" s="33"/>
      <c r="C267" s="46"/>
      <c r="E267" s="20"/>
      <c r="F267" s="20"/>
      <c r="G267" s="20"/>
      <c r="H267" s="20"/>
      <c r="I267" s="20"/>
      <c r="K267" s="20"/>
    </row>
    <row r="268" spans="1:11" outlineLevel="1" x14ac:dyDescent="0.25">
      <c r="A268" s="32"/>
      <c r="B268" s="33"/>
      <c r="C268" s="46"/>
      <c r="E268" s="20"/>
      <c r="F268" s="20"/>
      <c r="G268" s="20"/>
      <c r="H268" s="20"/>
      <c r="I268" s="20"/>
      <c r="K268" s="20"/>
    </row>
    <row r="269" spans="1:11" outlineLevel="1" x14ac:dyDescent="0.25">
      <c r="A269" s="32"/>
      <c r="B269" s="33"/>
      <c r="C269" s="46"/>
      <c r="E269" s="20"/>
      <c r="F269" s="20"/>
      <c r="G269" s="20"/>
      <c r="H269" s="20"/>
      <c r="I269" s="20"/>
      <c r="K269" s="20"/>
    </row>
    <row r="270" spans="1:11" outlineLevel="1" x14ac:dyDescent="0.25">
      <c r="A270" s="32"/>
      <c r="B270" s="33"/>
      <c r="C270" s="46"/>
      <c r="E270" s="20"/>
      <c r="F270" s="20"/>
      <c r="G270" s="20"/>
      <c r="H270" s="20"/>
      <c r="I270" s="20"/>
      <c r="K270" s="20"/>
    </row>
    <row r="271" spans="1:11" outlineLevel="1" x14ac:dyDescent="0.25">
      <c r="A271" s="32"/>
      <c r="B271" s="33"/>
      <c r="C271" s="46"/>
      <c r="E271" s="20"/>
      <c r="F271" s="20"/>
      <c r="G271" s="20"/>
      <c r="H271" s="20"/>
      <c r="I271" s="20"/>
      <c r="K271" s="20"/>
    </row>
    <row r="272" spans="1:11" outlineLevel="1" x14ac:dyDescent="0.25">
      <c r="A272" s="32"/>
      <c r="B272" s="33"/>
      <c r="C272" s="46"/>
      <c r="E272" s="20"/>
      <c r="F272" s="20"/>
      <c r="G272" s="20"/>
      <c r="H272" s="20"/>
      <c r="I272" s="20"/>
      <c r="K272" s="20"/>
    </row>
    <row r="273" spans="1:11" outlineLevel="1" x14ac:dyDescent="0.25">
      <c r="A273" s="32"/>
      <c r="B273" s="33"/>
      <c r="C273" s="46"/>
      <c r="E273" s="20"/>
      <c r="F273" s="20"/>
      <c r="G273" s="20"/>
      <c r="H273" s="20"/>
      <c r="I273" s="20"/>
      <c r="K273" s="20"/>
    </row>
    <row r="274" spans="1:11" outlineLevel="1" x14ac:dyDescent="0.25">
      <c r="A274" s="32"/>
      <c r="B274" s="33"/>
      <c r="C274" s="46"/>
      <c r="E274" s="20"/>
      <c r="F274" s="20"/>
      <c r="G274" s="20"/>
      <c r="H274" s="20"/>
      <c r="I274" s="20"/>
      <c r="K274" s="20"/>
    </row>
    <row r="275" spans="1:11" outlineLevel="1" x14ac:dyDescent="0.25">
      <c r="A275" s="32"/>
      <c r="B275" s="33"/>
      <c r="C275" s="46"/>
      <c r="E275" s="20"/>
      <c r="F275" s="20"/>
      <c r="G275" s="20"/>
      <c r="H275" s="20"/>
      <c r="I275" s="20"/>
      <c r="K275" s="20"/>
    </row>
    <row r="276" spans="1:11" outlineLevel="1" x14ac:dyDescent="0.25">
      <c r="A276" s="32"/>
      <c r="B276" s="33"/>
      <c r="C276" s="46"/>
      <c r="E276" s="20"/>
      <c r="F276" s="20"/>
      <c r="G276" s="20"/>
      <c r="H276" s="20"/>
      <c r="I276" s="20"/>
      <c r="K276" s="20"/>
    </row>
    <row r="277" spans="1:11" outlineLevel="1" x14ac:dyDescent="0.25">
      <c r="A277" s="32"/>
      <c r="B277" s="33"/>
      <c r="C277" s="46"/>
      <c r="E277" s="20"/>
      <c r="F277" s="20"/>
      <c r="G277" s="20"/>
      <c r="H277" s="20"/>
      <c r="I277" s="20"/>
      <c r="K277" s="20"/>
    </row>
    <row r="278" spans="1:11" outlineLevel="1" x14ac:dyDescent="0.25">
      <c r="A278" s="32"/>
      <c r="B278" s="33"/>
      <c r="C278" s="46"/>
      <c r="E278" s="20"/>
      <c r="F278" s="20"/>
      <c r="G278" s="20"/>
      <c r="H278" s="20"/>
      <c r="I278" s="20"/>
      <c r="K278" s="20"/>
    </row>
    <row r="279" spans="1:11" outlineLevel="1" x14ac:dyDescent="0.25">
      <c r="A279" s="32"/>
      <c r="B279" s="33"/>
      <c r="C279" s="46"/>
      <c r="E279" s="20"/>
      <c r="F279" s="20"/>
      <c r="G279" s="20"/>
      <c r="H279" s="20"/>
      <c r="I279" s="20"/>
      <c r="K279" s="20"/>
    </row>
    <row r="280" spans="1:11" outlineLevel="1" x14ac:dyDescent="0.25">
      <c r="A280" s="32"/>
      <c r="B280" s="33"/>
      <c r="C280" s="46"/>
      <c r="E280" s="20"/>
      <c r="F280" s="20"/>
      <c r="G280" s="20"/>
      <c r="H280" s="20"/>
      <c r="I280" s="20"/>
      <c r="K280" s="20"/>
    </row>
    <row r="281" spans="1:11" outlineLevel="1" x14ac:dyDescent="0.25">
      <c r="A281" s="32"/>
      <c r="B281" s="33"/>
      <c r="C281" s="46"/>
      <c r="E281" s="20"/>
      <c r="F281" s="20"/>
      <c r="G281" s="20"/>
      <c r="H281" s="20"/>
      <c r="I281" s="20"/>
      <c r="K281" s="20"/>
    </row>
    <row r="282" spans="1:11" outlineLevel="1" x14ac:dyDescent="0.25">
      <c r="A282" s="32"/>
      <c r="B282" s="33"/>
      <c r="C282" s="46"/>
      <c r="E282" s="20"/>
      <c r="F282" s="20"/>
      <c r="G282" s="20"/>
      <c r="H282" s="20"/>
      <c r="I282" s="20"/>
      <c r="K282" s="20"/>
    </row>
    <row r="283" spans="1:11" outlineLevel="1" x14ac:dyDescent="0.25">
      <c r="A283" s="32"/>
      <c r="B283" s="33"/>
      <c r="C283" s="46"/>
      <c r="E283" s="20"/>
      <c r="F283" s="20"/>
      <c r="G283" s="20"/>
      <c r="H283" s="20"/>
      <c r="I283" s="20"/>
      <c r="K283" s="20"/>
    </row>
    <row r="284" spans="1:11" outlineLevel="1" x14ac:dyDescent="0.25">
      <c r="A284" s="32"/>
      <c r="B284" s="33"/>
      <c r="C284" s="46"/>
      <c r="E284" s="20"/>
      <c r="F284" s="20"/>
      <c r="G284" s="20"/>
      <c r="H284" s="20"/>
      <c r="I284" s="20"/>
      <c r="K284" s="20"/>
    </row>
    <row r="285" spans="1:11" outlineLevel="1" x14ac:dyDescent="0.25">
      <c r="A285" s="32"/>
      <c r="B285" s="33"/>
      <c r="C285" s="46"/>
      <c r="E285" s="20"/>
      <c r="F285" s="20"/>
      <c r="G285" s="20"/>
      <c r="H285" s="20"/>
      <c r="I285" s="20"/>
      <c r="K285" s="20"/>
    </row>
    <row r="286" spans="1:11" outlineLevel="1" x14ac:dyDescent="0.25">
      <c r="A286" s="32"/>
      <c r="B286" s="33"/>
      <c r="C286" s="46"/>
      <c r="E286" s="20"/>
      <c r="F286" s="20"/>
      <c r="G286" s="20"/>
      <c r="H286" s="20"/>
      <c r="I286" s="20"/>
      <c r="K286" s="20"/>
    </row>
    <row r="287" spans="1:11" outlineLevel="1" x14ac:dyDescent="0.25">
      <c r="A287" s="32"/>
      <c r="B287" s="33"/>
      <c r="C287" s="46"/>
      <c r="E287" s="20"/>
      <c r="F287" s="20"/>
      <c r="G287" s="20"/>
      <c r="H287" s="20"/>
      <c r="I287" s="20"/>
      <c r="K287" s="20"/>
    </row>
    <row r="288" spans="1:11" outlineLevel="1" x14ac:dyDescent="0.25">
      <c r="A288" s="32"/>
      <c r="B288" s="33"/>
      <c r="C288" s="46"/>
      <c r="E288" s="20"/>
      <c r="F288" s="20"/>
      <c r="G288" s="20"/>
      <c r="H288" s="20"/>
      <c r="I288" s="20"/>
      <c r="K288" s="20"/>
    </row>
    <row r="289" spans="1:11" outlineLevel="1" x14ac:dyDescent="0.25">
      <c r="A289" s="32"/>
      <c r="B289" s="33"/>
      <c r="C289" s="46"/>
      <c r="E289" s="20"/>
      <c r="F289" s="20"/>
      <c r="G289" s="20"/>
      <c r="H289" s="20"/>
      <c r="I289" s="20"/>
      <c r="K289" s="20"/>
    </row>
    <row r="290" spans="1:11" outlineLevel="1" x14ac:dyDescent="0.25">
      <c r="A290" s="32"/>
      <c r="B290" s="33"/>
      <c r="C290" s="46"/>
      <c r="E290" s="20"/>
      <c r="F290" s="20"/>
      <c r="G290" s="20"/>
      <c r="H290" s="20"/>
      <c r="I290" s="20"/>
      <c r="K290" s="20"/>
    </row>
    <row r="291" spans="1:11" outlineLevel="1" x14ac:dyDescent="0.25">
      <c r="A291" s="32"/>
      <c r="B291" s="33"/>
      <c r="C291" s="46"/>
      <c r="E291" s="20"/>
      <c r="F291" s="20"/>
      <c r="G291" s="20"/>
      <c r="H291" s="20"/>
      <c r="I291" s="20"/>
      <c r="K291" s="20"/>
    </row>
    <row r="292" spans="1:11" outlineLevel="1" x14ac:dyDescent="0.25">
      <c r="A292" s="32"/>
      <c r="B292" s="33"/>
      <c r="C292" s="46"/>
      <c r="E292" s="20"/>
      <c r="F292" s="20"/>
      <c r="G292" s="20"/>
      <c r="H292" s="20"/>
      <c r="I292" s="20"/>
      <c r="K292" s="20"/>
    </row>
    <row r="293" spans="1:11" outlineLevel="1" x14ac:dyDescent="0.25">
      <c r="A293" s="32"/>
      <c r="B293" s="33"/>
      <c r="C293" s="46"/>
      <c r="E293" s="20"/>
      <c r="F293" s="20"/>
      <c r="G293" s="20"/>
      <c r="H293" s="20"/>
      <c r="I293" s="20"/>
      <c r="K293" s="20"/>
    </row>
    <row r="294" spans="1:11" outlineLevel="1" x14ac:dyDescent="0.25">
      <c r="A294" s="32"/>
      <c r="B294" s="33"/>
      <c r="C294" s="46"/>
      <c r="E294" s="20"/>
      <c r="F294" s="20"/>
      <c r="G294" s="20"/>
      <c r="H294" s="20"/>
      <c r="I294" s="20"/>
      <c r="K294" s="20"/>
    </row>
    <row r="295" spans="1:11" outlineLevel="1" x14ac:dyDescent="0.25">
      <c r="A295" s="32"/>
      <c r="B295" s="33"/>
      <c r="C295" s="46"/>
      <c r="E295" s="20"/>
      <c r="F295" s="20"/>
      <c r="G295" s="20"/>
      <c r="H295" s="20"/>
      <c r="I295" s="20"/>
      <c r="K295" s="20"/>
    </row>
    <row r="296" spans="1:11" outlineLevel="1" x14ac:dyDescent="0.25">
      <c r="A296" s="32"/>
      <c r="B296" s="33"/>
      <c r="C296" s="46"/>
      <c r="E296" s="20"/>
      <c r="F296" s="20"/>
      <c r="G296" s="20"/>
      <c r="H296" s="20"/>
      <c r="I296" s="20"/>
      <c r="K296" s="20"/>
    </row>
    <row r="297" spans="1:11" outlineLevel="1" x14ac:dyDescent="0.25">
      <c r="A297" s="32"/>
      <c r="B297" s="33"/>
      <c r="C297" s="46"/>
      <c r="E297" s="20"/>
      <c r="F297" s="20"/>
      <c r="G297" s="20"/>
      <c r="H297" s="20"/>
      <c r="I297" s="20"/>
      <c r="K297" s="20"/>
    </row>
    <row r="298" spans="1:11" outlineLevel="1" x14ac:dyDescent="0.25">
      <c r="A298" s="32"/>
      <c r="B298" s="33"/>
      <c r="C298" s="46"/>
      <c r="E298" s="20"/>
      <c r="F298" s="20"/>
      <c r="G298" s="20"/>
      <c r="H298" s="20"/>
      <c r="I298" s="20"/>
      <c r="K298" s="20"/>
    </row>
    <row r="299" spans="1:11" outlineLevel="1" x14ac:dyDescent="0.25">
      <c r="A299" s="32"/>
      <c r="B299" s="33"/>
      <c r="C299" s="46"/>
      <c r="E299" s="20"/>
      <c r="F299" s="20"/>
      <c r="G299" s="20"/>
      <c r="H299" s="20"/>
      <c r="I299" s="20"/>
      <c r="K299" s="20"/>
    </row>
    <row r="300" spans="1:11" outlineLevel="1" x14ac:dyDescent="0.25">
      <c r="A300" s="32"/>
      <c r="B300" s="33"/>
      <c r="C300" s="46"/>
      <c r="E300" s="20"/>
      <c r="F300" s="20"/>
      <c r="G300" s="20"/>
      <c r="H300" s="20"/>
      <c r="I300" s="20"/>
      <c r="K300" s="20"/>
    </row>
    <row r="301" spans="1:11" outlineLevel="1" x14ac:dyDescent="0.25">
      <c r="A301" s="32"/>
      <c r="B301" s="33"/>
      <c r="C301" s="46"/>
      <c r="E301" s="20"/>
      <c r="F301" s="20"/>
      <c r="G301" s="20"/>
      <c r="H301" s="20"/>
      <c r="I301" s="20"/>
      <c r="K301" s="20"/>
    </row>
    <row r="302" spans="1:11" outlineLevel="1" x14ac:dyDescent="0.25">
      <c r="A302" s="32"/>
      <c r="B302" s="33"/>
      <c r="C302" s="46"/>
      <c r="E302" s="20"/>
      <c r="F302" s="20"/>
      <c r="G302" s="20"/>
      <c r="H302" s="20"/>
      <c r="I302" s="20"/>
      <c r="K302" s="20"/>
    </row>
    <row r="303" spans="1:11" outlineLevel="1" x14ac:dyDescent="0.25">
      <c r="A303" s="32"/>
      <c r="B303" s="33"/>
      <c r="C303" s="46"/>
      <c r="E303" s="20"/>
      <c r="F303" s="20"/>
      <c r="G303" s="20"/>
      <c r="H303" s="20"/>
      <c r="I303" s="20"/>
      <c r="K303" s="20"/>
    </row>
    <row r="304" spans="1:11" outlineLevel="1" x14ac:dyDescent="0.25">
      <c r="A304" s="32"/>
      <c r="B304" s="33"/>
      <c r="C304" s="46"/>
      <c r="E304" s="20"/>
      <c r="F304" s="20"/>
      <c r="G304" s="20"/>
      <c r="H304" s="20"/>
      <c r="I304" s="20"/>
      <c r="K304" s="20"/>
    </row>
    <row r="305" spans="1:11" outlineLevel="1" x14ac:dyDescent="0.25">
      <c r="A305" s="32"/>
      <c r="B305" s="33"/>
      <c r="C305" s="46"/>
      <c r="E305" s="20"/>
      <c r="F305" s="20"/>
      <c r="G305" s="20"/>
      <c r="H305" s="20"/>
      <c r="I305" s="20"/>
      <c r="K305" s="20"/>
    </row>
    <row r="306" spans="1:11" outlineLevel="1" x14ac:dyDescent="0.25">
      <c r="A306" s="32"/>
      <c r="B306" s="33"/>
      <c r="C306" s="46"/>
      <c r="E306" s="20"/>
      <c r="F306" s="20"/>
      <c r="G306" s="20"/>
      <c r="H306" s="20"/>
      <c r="I306" s="20"/>
      <c r="K306" s="20"/>
    </row>
    <row r="307" spans="1:11" outlineLevel="1" x14ac:dyDescent="0.25">
      <c r="A307" s="32"/>
      <c r="B307" s="33"/>
      <c r="C307" s="46"/>
      <c r="E307" s="20"/>
      <c r="F307" s="20"/>
      <c r="G307" s="20"/>
      <c r="H307" s="20"/>
      <c r="I307" s="20"/>
      <c r="K307" s="20"/>
    </row>
    <row r="308" spans="1:11" outlineLevel="1" x14ac:dyDescent="0.25">
      <c r="A308" s="32"/>
      <c r="B308" s="33"/>
      <c r="C308" s="46"/>
      <c r="E308" s="20"/>
      <c r="F308" s="20"/>
      <c r="G308" s="20"/>
      <c r="H308" s="20"/>
      <c r="I308" s="20"/>
      <c r="K308" s="20"/>
    </row>
    <row r="309" spans="1:11" outlineLevel="1" x14ac:dyDescent="0.25">
      <c r="A309" s="32"/>
      <c r="B309" s="33"/>
      <c r="C309" s="46"/>
      <c r="E309" s="20"/>
      <c r="F309" s="20"/>
      <c r="G309" s="20"/>
      <c r="H309" s="20"/>
      <c r="I309" s="20"/>
      <c r="K309" s="20"/>
    </row>
    <row r="310" spans="1:11" outlineLevel="1" x14ac:dyDescent="0.25">
      <c r="A310" s="32"/>
      <c r="B310" s="33"/>
      <c r="C310" s="46"/>
      <c r="E310" s="20"/>
      <c r="F310" s="20"/>
      <c r="G310" s="20"/>
      <c r="H310" s="20"/>
      <c r="I310" s="20"/>
      <c r="K310" s="20"/>
    </row>
    <row r="311" spans="1:11" outlineLevel="1" x14ac:dyDescent="0.25">
      <c r="A311" s="32"/>
      <c r="B311" s="33"/>
      <c r="C311" s="46"/>
      <c r="E311" s="20"/>
      <c r="F311" s="20"/>
      <c r="G311" s="20"/>
      <c r="H311" s="20"/>
      <c r="I311" s="20"/>
      <c r="K311" s="20"/>
    </row>
    <row r="312" spans="1:11" outlineLevel="1" x14ac:dyDescent="0.25">
      <c r="A312" s="32"/>
      <c r="B312" s="33"/>
      <c r="C312" s="46"/>
      <c r="E312" s="20"/>
      <c r="F312" s="20"/>
      <c r="G312" s="20"/>
      <c r="H312" s="20"/>
      <c r="I312" s="20"/>
      <c r="K312" s="20"/>
    </row>
    <row r="313" spans="1:11" outlineLevel="1" x14ac:dyDescent="0.25">
      <c r="A313" s="32"/>
      <c r="B313" s="33"/>
      <c r="C313" s="46"/>
      <c r="E313" s="20"/>
      <c r="F313" s="20"/>
      <c r="G313" s="20"/>
      <c r="H313" s="20"/>
      <c r="I313" s="20"/>
      <c r="K313" s="20"/>
    </row>
    <row r="314" spans="1:11" outlineLevel="1" x14ac:dyDescent="0.25">
      <c r="A314" s="32"/>
      <c r="B314" s="33"/>
      <c r="C314" s="46"/>
      <c r="E314" s="20"/>
      <c r="F314" s="20"/>
      <c r="G314" s="20"/>
      <c r="H314" s="20"/>
      <c r="I314" s="20"/>
      <c r="K314" s="20"/>
    </row>
    <row r="315" spans="1:11" outlineLevel="1" x14ac:dyDescent="0.25">
      <c r="A315" s="32"/>
      <c r="B315" s="33"/>
      <c r="C315" s="46"/>
      <c r="E315" s="20"/>
      <c r="F315" s="20"/>
      <c r="G315" s="20"/>
      <c r="H315" s="20"/>
      <c r="I315" s="20"/>
      <c r="K315" s="20"/>
    </row>
    <row r="316" spans="1:11" outlineLevel="1" x14ac:dyDescent="0.25">
      <c r="A316" s="32"/>
      <c r="B316" s="33"/>
      <c r="C316" s="46"/>
      <c r="E316" s="20"/>
      <c r="F316" s="20"/>
      <c r="G316" s="20"/>
      <c r="H316" s="20"/>
      <c r="I316" s="20"/>
      <c r="K316" s="20"/>
    </row>
    <row r="317" spans="1:11" outlineLevel="1" x14ac:dyDescent="0.25">
      <c r="A317" s="32"/>
      <c r="B317" s="33"/>
      <c r="C317" s="46"/>
      <c r="E317" s="20"/>
      <c r="F317" s="20"/>
      <c r="G317" s="20"/>
      <c r="H317" s="20"/>
      <c r="I317" s="20"/>
      <c r="K317" s="20"/>
    </row>
    <row r="318" spans="1:11" outlineLevel="1" x14ac:dyDescent="0.25">
      <c r="A318" s="32"/>
      <c r="B318" s="33"/>
      <c r="C318" s="46"/>
      <c r="E318" s="20"/>
      <c r="F318" s="20"/>
      <c r="G318" s="20"/>
      <c r="H318" s="20"/>
      <c r="I318" s="20"/>
      <c r="K318" s="20"/>
    </row>
    <row r="319" spans="1:11" outlineLevel="1" x14ac:dyDescent="0.25">
      <c r="A319" s="32"/>
      <c r="B319" s="33"/>
      <c r="C319" s="46"/>
      <c r="E319" s="20"/>
      <c r="F319" s="20"/>
      <c r="G319" s="20"/>
      <c r="H319" s="20"/>
      <c r="I319" s="20"/>
      <c r="K319" s="20"/>
    </row>
    <row r="320" spans="1:11" outlineLevel="1" x14ac:dyDescent="0.25">
      <c r="A320" s="32"/>
      <c r="B320" s="33"/>
      <c r="C320" s="46"/>
      <c r="E320" s="20"/>
      <c r="F320" s="20"/>
      <c r="G320" s="20"/>
      <c r="H320" s="20"/>
      <c r="I320" s="20"/>
      <c r="K320" s="20"/>
    </row>
    <row r="321" spans="1:11" outlineLevel="1" x14ac:dyDescent="0.25">
      <c r="A321" s="32"/>
      <c r="B321" s="33"/>
      <c r="C321" s="46"/>
      <c r="E321" s="20"/>
      <c r="F321" s="20"/>
      <c r="G321" s="20"/>
      <c r="H321" s="20"/>
      <c r="I321" s="20"/>
      <c r="K321" s="20"/>
    </row>
    <row r="322" spans="1:11" outlineLevel="1" x14ac:dyDescent="0.25">
      <c r="A322" s="32"/>
      <c r="B322" s="33"/>
      <c r="C322" s="46"/>
      <c r="E322" s="20"/>
      <c r="F322" s="20"/>
      <c r="G322" s="20"/>
      <c r="H322" s="20"/>
      <c r="I322" s="20"/>
      <c r="K322" s="20"/>
    </row>
    <row r="323" spans="1:11" outlineLevel="1" x14ac:dyDescent="0.25">
      <c r="A323" s="32"/>
      <c r="B323" s="33"/>
      <c r="C323" s="46"/>
      <c r="E323" s="20"/>
      <c r="F323" s="20"/>
      <c r="G323" s="20"/>
      <c r="H323" s="20"/>
      <c r="I323" s="20"/>
      <c r="K323" s="20"/>
    </row>
    <row r="324" spans="1:11" outlineLevel="1" x14ac:dyDescent="0.25">
      <c r="A324" s="32"/>
      <c r="B324" s="33"/>
      <c r="C324" s="46"/>
      <c r="E324" s="20"/>
      <c r="F324" s="20"/>
      <c r="G324" s="20"/>
      <c r="H324" s="20"/>
      <c r="I324" s="20"/>
      <c r="K324" s="20"/>
    </row>
    <row r="325" spans="1:11" outlineLevel="1" x14ac:dyDescent="0.25">
      <c r="A325" s="32"/>
      <c r="B325" s="33"/>
      <c r="C325" s="46"/>
      <c r="E325" s="20"/>
      <c r="F325" s="20"/>
      <c r="G325" s="20"/>
      <c r="H325" s="20"/>
      <c r="I325" s="20"/>
      <c r="K325" s="20"/>
    </row>
    <row r="326" spans="1:11" outlineLevel="1" x14ac:dyDescent="0.25">
      <c r="A326" s="32"/>
      <c r="B326" s="33"/>
      <c r="C326" s="46"/>
      <c r="E326" s="20"/>
      <c r="F326" s="20"/>
      <c r="G326" s="20"/>
      <c r="H326" s="20"/>
      <c r="I326" s="20"/>
      <c r="K326" s="20"/>
    </row>
    <row r="327" spans="1:11" outlineLevel="1" x14ac:dyDescent="0.25">
      <c r="A327" s="32"/>
      <c r="B327" s="33"/>
      <c r="C327" s="46"/>
      <c r="E327" s="20"/>
      <c r="F327" s="20"/>
      <c r="G327" s="20"/>
      <c r="H327" s="20"/>
      <c r="I327" s="20"/>
      <c r="K327" s="20"/>
    </row>
    <row r="328" spans="1:11" outlineLevel="1" x14ac:dyDescent="0.25">
      <c r="A328" s="32"/>
      <c r="B328" s="33"/>
      <c r="C328" s="46"/>
      <c r="E328" s="20"/>
      <c r="F328" s="20"/>
      <c r="G328" s="20"/>
      <c r="H328" s="20"/>
      <c r="I328" s="20"/>
      <c r="K328" s="20"/>
    </row>
    <row r="329" spans="1:11" outlineLevel="1" x14ac:dyDescent="0.25">
      <c r="A329" s="32"/>
      <c r="B329" s="33"/>
      <c r="C329" s="46"/>
      <c r="E329" s="20"/>
      <c r="F329" s="20"/>
      <c r="G329" s="20"/>
      <c r="H329" s="20"/>
      <c r="I329" s="20"/>
      <c r="K329" s="20"/>
    </row>
    <row r="330" spans="1:11" outlineLevel="1" x14ac:dyDescent="0.25">
      <c r="A330" s="32"/>
      <c r="B330" s="33"/>
      <c r="C330" s="46"/>
      <c r="E330" s="20"/>
      <c r="F330" s="20"/>
      <c r="G330" s="20"/>
      <c r="H330" s="20"/>
      <c r="I330" s="20"/>
      <c r="K330" s="20"/>
    </row>
    <row r="331" spans="1:11" outlineLevel="1" x14ac:dyDescent="0.25">
      <c r="A331" s="32"/>
      <c r="B331" s="33"/>
      <c r="C331" s="46"/>
      <c r="E331" s="20"/>
      <c r="F331" s="20"/>
      <c r="G331" s="20"/>
      <c r="H331" s="20"/>
      <c r="I331" s="20"/>
      <c r="K331" s="20"/>
    </row>
    <row r="332" spans="1:11" outlineLevel="1" x14ac:dyDescent="0.25">
      <c r="A332" s="32"/>
      <c r="B332" s="33"/>
      <c r="C332" s="46"/>
      <c r="E332" s="20"/>
      <c r="F332" s="20"/>
      <c r="G332" s="20"/>
      <c r="H332" s="20"/>
      <c r="I332" s="20"/>
      <c r="K332" s="20"/>
    </row>
    <row r="333" spans="1:11" outlineLevel="1" x14ac:dyDescent="0.25">
      <c r="A333" s="32"/>
      <c r="B333" s="33"/>
      <c r="C333" s="46"/>
      <c r="E333" s="20"/>
      <c r="F333" s="20"/>
      <c r="G333" s="20"/>
      <c r="H333" s="20"/>
      <c r="I333" s="20"/>
      <c r="K333" s="20"/>
    </row>
    <row r="334" spans="1:11" outlineLevel="1" x14ac:dyDescent="0.25">
      <c r="A334" s="32"/>
      <c r="B334" s="33"/>
      <c r="C334" s="46"/>
      <c r="E334" s="20"/>
      <c r="F334" s="20"/>
      <c r="G334" s="20"/>
      <c r="H334" s="20"/>
      <c r="I334" s="20"/>
      <c r="K334" s="20"/>
    </row>
    <row r="335" spans="1:11" outlineLevel="1" x14ac:dyDescent="0.25">
      <c r="A335" s="32"/>
      <c r="B335" s="33"/>
      <c r="C335" s="46"/>
      <c r="E335" s="20"/>
      <c r="F335" s="20"/>
      <c r="G335" s="20"/>
      <c r="H335" s="20"/>
      <c r="I335" s="20"/>
      <c r="K335" s="20"/>
    </row>
    <row r="336" spans="1:11" outlineLevel="1" x14ac:dyDescent="0.25">
      <c r="A336" s="32"/>
      <c r="B336" s="33"/>
      <c r="C336" s="46"/>
      <c r="E336" s="20"/>
      <c r="F336" s="20"/>
      <c r="G336" s="20"/>
      <c r="H336" s="20"/>
      <c r="I336" s="20"/>
      <c r="K336" s="20"/>
    </row>
    <row r="337" spans="1:11" outlineLevel="1" x14ac:dyDescent="0.25">
      <c r="A337" s="32"/>
      <c r="B337" s="33"/>
      <c r="C337" s="46"/>
      <c r="E337" s="20"/>
      <c r="F337" s="20"/>
      <c r="G337" s="20"/>
      <c r="H337" s="20"/>
      <c r="I337" s="20"/>
      <c r="K337" s="20"/>
    </row>
    <row r="338" spans="1:11" outlineLevel="1" x14ac:dyDescent="0.25">
      <c r="A338" s="32"/>
      <c r="B338" s="33"/>
      <c r="C338" s="46"/>
      <c r="E338" s="20"/>
      <c r="F338" s="20"/>
      <c r="G338" s="20"/>
      <c r="H338" s="20"/>
      <c r="I338" s="20"/>
      <c r="K338" s="20"/>
    </row>
    <row r="339" spans="1:11" outlineLevel="1" x14ac:dyDescent="0.25">
      <c r="A339" s="32"/>
      <c r="B339" s="33"/>
      <c r="C339" s="46"/>
      <c r="E339" s="20"/>
      <c r="F339" s="20"/>
      <c r="G339" s="20"/>
      <c r="H339" s="20"/>
      <c r="I339" s="20"/>
      <c r="K339" s="20"/>
    </row>
    <row r="340" spans="1:11" outlineLevel="1" x14ac:dyDescent="0.25">
      <c r="A340" s="32"/>
      <c r="B340" s="33"/>
      <c r="C340" s="46"/>
      <c r="E340" s="20"/>
      <c r="F340" s="20"/>
      <c r="G340" s="20"/>
      <c r="H340" s="20"/>
      <c r="I340" s="20"/>
      <c r="K340" s="20"/>
    </row>
    <row r="341" spans="1:11" outlineLevel="1" x14ac:dyDescent="0.25">
      <c r="A341" s="32"/>
      <c r="B341" s="33"/>
      <c r="C341" s="46"/>
      <c r="E341" s="20"/>
      <c r="F341" s="20"/>
      <c r="G341" s="20"/>
      <c r="H341" s="20"/>
      <c r="I341" s="20"/>
      <c r="K341" s="20"/>
    </row>
    <row r="342" spans="1:11" outlineLevel="1" x14ac:dyDescent="0.25">
      <c r="A342" s="32"/>
      <c r="B342" s="33"/>
      <c r="C342" s="46"/>
      <c r="E342" s="20"/>
      <c r="F342" s="20"/>
      <c r="G342" s="20"/>
      <c r="H342" s="20"/>
      <c r="I342" s="20"/>
      <c r="K342" s="20"/>
    </row>
    <row r="343" spans="1:11" outlineLevel="1" x14ac:dyDescent="0.25">
      <c r="A343" s="32"/>
      <c r="B343" s="33"/>
      <c r="C343" s="46"/>
      <c r="E343" s="20"/>
      <c r="F343" s="20"/>
      <c r="G343" s="20"/>
      <c r="H343" s="20"/>
      <c r="I343" s="20"/>
      <c r="K343" s="20"/>
    </row>
    <row r="344" spans="1:11" outlineLevel="1" x14ac:dyDescent="0.25">
      <c r="A344" s="32"/>
      <c r="B344" s="33"/>
      <c r="C344" s="46"/>
      <c r="E344" s="20"/>
      <c r="F344" s="20"/>
      <c r="G344" s="20"/>
      <c r="H344" s="20"/>
      <c r="I344" s="20"/>
      <c r="K344" s="20"/>
    </row>
    <row r="345" spans="1:11" outlineLevel="1" x14ac:dyDescent="0.25">
      <c r="A345" s="32"/>
      <c r="B345" s="33"/>
      <c r="C345" s="46"/>
      <c r="E345" s="20"/>
      <c r="F345" s="20"/>
      <c r="G345" s="20"/>
      <c r="H345" s="20"/>
      <c r="I345" s="20"/>
      <c r="K345" s="20"/>
    </row>
    <row r="346" spans="1:11" outlineLevel="1" x14ac:dyDescent="0.25">
      <c r="A346" s="32"/>
      <c r="B346" s="33"/>
      <c r="C346" s="46"/>
      <c r="E346" s="20"/>
      <c r="F346" s="20"/>
      <c r="G346" s="20"/>
      <c r="H346" s="20"/>
      <c r="I346" s="20"/>
      <c r="K346" s="20"/>
    </row>
    <row r="347" spans="1:11" outlineLevel="1" x14ac:dyDescent="0.25">
      <c r="A347" s="32"/>
      <c r="B347" s="33"/>
      <c r="C347" s="46"/>
      <c r="E347" s="20"/>
      <c r="F347" s="20"/>
      <c r="G347" s="20"/>
      <c r="H347" s="20"/>
      <c r="I347" s="20"/>
      <c r="K347" s="20"/>
    </row>
    <row r="348" spans="1:11" outlineLevel="1" x14ac:dyDescent="0.25">
      <c r="A348" s="32"/>
      <c r="B348" s="33"/>
      <c r="C348" s="46"/>
      <c r="E348" s="20"/>
      <c r="F348" s="20"/>
      <c r="G348" s="20"/>
      <c r="H348" s="20"/>
      <c r="I348" s="20"/>
      <c r="K348" s="20"/>
    </row>
    <row r="349" spans="1:11" outlineLevel="1" x14ac:dyDescent="0.25">
      <c r="A349" s="32"/>
      <c r="B349" s="33"/>
      <c r="C349" s="46"/>
      <c r="E349" s="20"/>
      <c r="F349" s="20"/>
      <c r="G349" s="20"/>
      <c r="H349" s="20"/>
      <c r="I349" s="20"/>
      <c r="K349" s="20"/>
    </row>
    <row r="350" spans="1:11" outlineLevel="1" x14ac:dyDescent="0.25">
      <c r="A350" s="32"/>
      <c r="B350" s="33"/>
      <c r="C350" s="46"/>
      <c r="E350" s="20"/>
      <c r="F350" s="20"/>
      <c r="G350" s="20"/>
      <c r="H350" s="20"/>
      <c r="I350" s="20"/>
      <c r="K350" s="20"/>
    </row>
    <row r="351" spans="1:11" outlineLevel="1" x14ac:dyDescent="0.25">
      <c r="A351" s="32"/>
      <c r="B351" s="33"/>
      <c r="C351" s="46"/>
      <c r="E351" s="20"/>
      <c r="F351" s="20"/>
      <c r="G351" s="20"/>
      <c r="H351" s="20"/>
      <c r="I351" s="20"/>
      <c r="K351" s="20"/>
    </row>
    <row r="352" spans="1:11" outlineLevel="1" x14ac:dyDescent="0.25">
      <c r="A352" s="32"/>
      <c r="B352" s="33"/>
      <c r="C352" s="46"/>
      <c r="E352" s="20"/>
      <c r="F352" s="20"/>
      <c r="G352" s="20"/>
      <c r="H352" s="20"/>
      <c r="I352" s="20"/>
      <c r="K352" s="20"/>
    </row>
    <row r="353" spans="1:11" outlineLevel="1" x14ac:dyDescent="0.25">
      <c r="A353" s="32"/>
      <c r="B353" s="33"/>
      <c r="C353" s="46"/>
      <c r="E353" s="20"/>
      <c r="F353" s="20"/>
      <c r="G353" s="20"/>
      <c r="H353" s="20"/>
      <c r="I353" s="20"/>
      <c r="K353" s="20"/>
    </row>
    <row r="354" spans="1:11" outlineLevel="1" x14ac:dyDescent="0.25">
      <c r="A354" s="32"/>
      <c r="B354" s="33"/>
      <c r="C354" s="46"/>
      <c r="E354" s="20"/>
      <c r="F354" s="20"/>
      <c r="G354" s="20"/>
      <c r="H354" s="20"/>
      <c r="I354" s="20"/>
      <c r="K354" s="20"/>
    </row>
    <row r="355" spans="1:11" outlineLevel="1" x14ac:dyDescent="0.25">
      <c r="A355" s="32"/>
      <c r="B355" s="33"/>
      <c r="C355" s="46"/>
      <c r="E355" s="20"/>
      <c r="F355" s="20"/>
      <c r="G355" s="20"/>
      <c r="H355" s="20"/>
      <c r="I355" s="20"/>
      <c r="K355" s="20"/>
    </row>
    <row r="356" spans="1:11" outlineLevel="1" x14ac:dyDescent="0.25">
      <c r="A356" s="32"/>
      <c r="B356" s="33"/>
      <c r="C356" s="46"/>
      <c r="E356" s="20"/>
      <c r="F356" s="20"/>
      <c r="G356" s="20"/>
      <c r="H356" s="20"/>
      <c r="I356" s="20"/>
      <c r="K356" s="20"/>
    </row>
    <row r="357" spans="1:11" outlineLevel="1" x14ac:dyDescent="0.25">
      <c r="A357" s="32"/>
      <c r="B357" s="33"/>
      <c r="C357" s="46"/>
      <c r="E357" s="20"/>
      <c r="F357" s="20"/>
      <c r="G357" s="20"/>
      <c r="H357" s="20"/>
      <c r="I357" s="20"/>
      <c r="K357" s="20"/>
    </row>
    <row r="358" spans="1:11" outlineLevel="1" x14ac:dyDescent="0.25">
      <c r="A358" s="32"/>
      <c r="B358" s="33"/>
      <c r="C358" s="46"/>
      <c r="E358" s="20"/>
      <c r="F358" s="20"/>
      <c r="G358" s="20"/>
      <c r="H358" s="20"/>
      <c r="I358" s="20"/>
      <c r="K358" s="20"/>
    </row>
    <row r="359" spans="1:11" outlineLevel="1" x14ac:dyDescent="0.25">
      <c r="A359" s="32"/>
      <c r="B359" s="33"/>
      <c r="C359" s="46"/>
      <c r="E359" s="20"/>
      <c r="F359" s="20"/>
      <c r="G359" s="20"/>
      <c r="H359" s="20"/>
      <c r="I359" s="20"/>
      <c r="K359" s="20"/>
    </row>
    <row r="360" spans="1:11" outlineLevel="1" x14ac:dyDescent="0.25">
      <c r="A360" s="32"/>
      <c r="B360" s="33"/>
      <c r="C360" s="46"/>
      <c r="E360" s="20"/>
      <c r="F360" s="20"/>
      <c r="G360" s="20"/>
      <c r="H360" s="20"/>
      <c r="I360" s="20"/>
      <c r="K360" s="20"/>
    </row>
    <row r="361" spans="1:11" outlineLevel="1" x14ac:dyDescent="0.25">
      <c r="A361" s="32"/>
      <c r="B361" s="33"/>
      <c r="C361" s="46"/>
      <c r="E361" s="20"/>
      <c r="F361" s="20"/>
      <c r="G361" s="20"/>
      <c r="H361" s="20"/>
      <c r="I361" s="20"/>
      <c r="K361" s="20"/>
    </row>
    <row r="362" spans="1:11" outlineLevel="1" x14ac:dyDescent="0.25">
      <c r="A362" s="32"/>
      <c r="B362" s="33"/>
      <c r="C362" s="46"/>
      <c r="E362" s="20"/>
      <c r="F362" s="20"/>
      <c r="G362" s="20"/>
      <c r="H362" s="20"/>
      <c r="I362" s="20"/>
      <c r="K362" s="20"/>
    </row>
    <row r="363" spans="1:11" outlineLevel="1" x14ac:dyDescent="0.25">
      <c r="A363" s="32"/>
      <c r="B363" s="33"/>
      <c r="C363" s="46"/>
      <c r="E363" s="20"/>
      <c r="F363" s="20"/>
      <c r="G363" s="20"/>
      <c r="H363" s="20"/>
      <c r="I363" s="20"/>
      <c r="K363" s="20"/>
    </row>
    <row r="364" spans="1:11" outlineLevel="1" x14ac:dyDescent="0.25">
      <c r="A364" s="32"/>
      <c r="B364" s="33"/>
      <c r="C364" s="46"/>
      <c r="E364" s="20"/>
      <c r="F364" s="20"/>
      <c r="G364" s="20"/>
      <c r="H364" s="20"/>
      <c r="I364" s="20"/>
      <c r="K364" s="20"/>
    </row>
    <row r="365" spans="1:11" outlineLevel="1" x14ac:dyDescent="0.25">
      <c r="A365" s="32"/>
      <c r="B365" s="33"/>
      <c r="C365" s="46"/>
      <c r="E365" s="20"/>
      <c r="F365" s="20"/>
      <c r="G365" s="20"/>
      <c r="H365" s="20"/>
      <c r="I365" s="20"/>
      <c r="K365" s="20"/>
    </row>
    <row r="366" spans="1:11" outlineLevel="1" x14ac:dyDescent="0.25">
      <c r="A366" s="32"/>
      <c r="B366" s="33"/>
      <c r="C366" s="46"/>
      <c r="E366" s="20"/>
      <c r="F366" s="20"/>
      <c r="G366" s="20"/>
      <c r="H366" s="20"/>
      <c r="I366" s="20"/>
      <c r="K366" s="20"/>
    </row>
    <row r="367" spans="1:11" outlineLevel="1" x14ac:dyDescent="0.25">
      <c r="A367" s="32"/>
      <c r="B367" s="33"/>
      <c r="C367" s="46"/>
      <c r="E367" s="20"/>
      <c r="F367" s="20"/>
      <c r="G367" s="20"/>
      <c r="H367" s="20"/>
      <c r="I367" s="20"/>
      <c r="K367" s="20"/>
    </row>
    <row r="368" spans="1:11" outlineLevel="1" x14ac:dyDescent="0.25">
      <c r="A368" s="32"/>
      <c r="B368" s="33"/>
      <c r="C368" s="46"/>
      <c r="E368" s="20"/>
      <c r="F368" s="20"/>
      <c r="G368" s="20"/>
      <c r="H368" s="20"/>
      <c r="I368" s="20"/>
      <c r="K368" s="20"/>
    </row>
    <row r="369" spans="1:11" outlineLevel="1" x14ac:dyDescent="0.25">
      <c r="A369" s="32"/>
      <c r="B369" s="33"/>
      <c r="C369" s="46"/>
      <c r="E369" s="20"/>
      <c r="F369" s="20"/>
      <c r="G369" s="20"/>
      <c r="H369" s="20"/>
      <c r="I369" s="20"/>
      <c r="K369" s="20"/>
    </row>
    <row r="370" spans="1:11" outlineLevel="1" x14ac:dyDescent="0.25">
      <c r="A370" s="32"/>
      <c r="B370" s="33"/>
      <c r="C370" s="46"/>
      <c r="E370" s="20"/>
      <c r="F370" s="20"/>
      <c r="G370" s="20"/>
      <c r="H370" s="20"/>
      <c r="I370" s="20"/>
      <c r="K370" s="20"/>
    </row>
    <row r="371" spans="1:11" outlineLevel="1" x14ac:dyDescent="0.25">
      <c r="A371" s="32"/>
      <c r="B371" s="33"/>
      <c r="C371" s="46"/>
      <c r="E371" s="20"/>
      <c r="F371" s="20"/>
      <c r="G371" s="20"/>
      <c r="H371" s="20"/>
      <c r="I371" s="20"/>
      <c r="K371" s="20"/>
    </row>
    <row r="372" spans="1:11" outlineLevel="1" x14ac:dyDescent="0.25">
      <c r="A372" s="32"/>
      <c r="B372" s="33"/>
      <c r="C372" s="46"/>
      <c r="E372" s="20"/>
      <c r="F372" s="20"/>
      <c r="G372" s="20"/>
      <c r="H372" s="20"/>
      <c r="I372" s="20"/>
      <c r="K372" s="20"/>
    </row>
    <row r="373" spans="1:11" outlineLevel="1" x14ac:dyDescent="0.25">
      <c r="A373" s="32"/>
      <c r="B373" s="33"/>
      <c r="C373" s="46"/>
      <c r="E373" s="20"/>
      <c r="F373" s="20"/>
      <c r="G373" s="20"/>
      <c r="H373" s="20"/>
      <c r="I373" s="20"/>
      <c r="K373" s="20"/>
    </row>
    <row r="374" spans="1:11" outlineLevel="1" x14ac:dyDescent="0.25">
      <c r="A374" s="32"/>
      <c r="B374" s="33"/>
      <c r="C374" s="46"/>
      <c r="E374" s="20"/>
      <c r="F374" s="20"/>
      <c r="G374" s="20"/>
      <c r="H374" s="20"/>
      <c r="I374" s="20"/>
      <c r="K374" s="20"/>
    </row>
    <row r="375" spans="1:11" outlineLevel="1" x14ac:dyDescent="0.25">
      <c r="A375" s="32"/>
      <c r="B375" s="33"/>
      <c r="C375" s="46"/>
      <c r="E375" s="20"/>
      <c r="F375" s="20"/>
      <c r="G375" s="20"/>
      <c r="H375" s="20"/>
      <c r="I375" s="20"/>
      <c r="K375" s="20"/>
    </row>
    <row r="376" spans="1:11" outlineLevel="1" x14ac:dyDescent="0.25">
      <c r="A376" s="32"/>
      <c r="B376" s="33"/>
      <c r="C376" s="46"/>
      <c r="E376" s="20"/>
      <c r="F376" s="20"/>
      <c r="G376" s="20"/>
      <c r="H376" s="20"/>
      <c r="I376" s="20"/>
      <c r="K376" s="20"/>
    </row>
    <row r="377" spans="1:11" outlineLevel="1" x14ac:dyDescent="0.25">
      <c r="A377" s="32"/>
      <c r="B377" s="33"/>
      <c r="C377" s="46"/>
      <c r="E377" s="20"/>
      <c r="F377" s="20"/>
      <c r="G377" s="20"/>
      <c r="H377" s="20"/>
      <c r="I377" s="20"/>
      <c r="K377" s="20"/>
    </row>
    <row r="378" spans="1:11" outlineLevel="1" x14ac:dyDescent="0.25">
      <c r="A378" s="32"/>
      <c r="B378" s="33"/>
      <c r="C378" s="46"/>
      <c r="E378" s="20"/>
      <c r="F378" s="20"/>
      <c r="G378" s="20"/>
      <c r="H378" s="20"/>
      <c r="I378" s="20"/>
      <c r="K378" s="20"/>
    </row>
    <row r="379" spans="1:11" outlineLevel="1" x14ac:dyDescent="0.25">
      <c r="A379" s="32"/>
      <c r="B379" s="33"/>
      <c r="C379" s="46"/>
      <c r="E379" s="20"/>
      <c r="F379" s="20"/>
      <c r="G379" s="20"/>
      <c r="H379" s="20"/>
      <c r="I379" s="20"/>
      <c r="K379" s="20"/>
    </row>
    <row r="380" spans="1:11" outlineLevel="1" x14ac:dyDescent="0.25">
      <c r="A380" s="32"/>
      <c r="B380" s="33"/>
      <c r="C380" s="46"/>
      <c r="E380" s="20"/>
      <c r="F380" s="20"/>
      <c r="G380" s="20"/>
      <c r="H380" s="20"/>
      <c r="I380" s="20"/>
      <c r="K380" s="20"/>
    </row>
    <row r="381" spans="1:11" outlineLevel="1" x14ac:dyDescent="0.25">
      <c r="A381" s="32"/>
      <c r="B381" s="33"/>
      <c r="C381" s="46"/>
      <c r="E381" s="20"/>
      <c r="F381" s="20"/>
      <c r="G381" s="20"/>
      <c r="H381" s="20"/>
      <c r="I381" s="20"/>
      <c r="K381" s="20"/>
    </row>
    <row r="382" spans="1:11" outlineLevel="1" x14ac:dyDescent="0.25">
      <c r="A382" s="32"/>
      <c r="B382" s="33"/>
      <c r="C382" s="46"/>
      <c r="E382" s="20"/>
      <c r="F382" s="20"/>
      <c r="G382" s="20"/>
      <c r="H382" s="20"/>
      <c r="I382" s="20"/>
      <c r="K382" s="20"/>
    </row>
    <row r="383" spans="1:11" outlineLevel="1" x14ac:dyDescent="0.25">
      <c r="A383" s="32"/>
      <c r="B383" s="33"/>
      <c r="C383" s="46"/>
      <c r="E383" s="20"/>
      <c r="F383" s="20"/>
      <c r="G383" s="20"/>
      <c r="H383" s="20"/>
      <c r="I383" s="20"/>
      <c r="K383" s="20"/>
    </row>
    <row r="384" spans="1:11" outlineLevel="1" x14ac:dyDescent="0.25">
      <c r="A384" s="32"/>
      <c r="B384" s="33"/>
      <c r="C384" s="46"/>
      <c r="E384" s="20"/>
      <c r="F384" s="20"/>
      <c r="G384" s="20"/>
      <c r="H384" s="20"/>
      <c r="I384" s="20"/>
      <c r="K384" s="20"/>
    </row>
    <row r="385" spans="1:11" outlineLevel="1" x14ac:dyDescent="0.25">
      <c r="A385" s="32"/>
      <c r="B385" s="33"/>
      <c r="C385" s="46"/>
      <c r="E385" s="20"/>
      <c r="F385" s="20"/>
      <c r="G385" s="20"/>
      <c r="H385" s="20"/>
      <c r="I385" s="20"/>
      <c r="K385" s="20"/>
    </row>
    <row r="386" spans="1:11" outlineLevel="1" x14ac:dyDescent="0.25">
      <c r="A386" s="32"/>
      <c r="B386" s="33"/>
      <c r="C386" s="46"/>
      <c r="E386" s="20"/>
      <c r="F386" s="20"/>
      <c r="G386" s="20"/>
      <c r="H386" s="20"/>
      <c r="I386" s="20"/>
      <c r="K386" s="20"/>
    </row>
    <row r="387" spans="1:11" outlineLevel="1" x14ac:dyDescent="0.25">
      <c r="A387" s="32"/>
      <c r="B387" s="33"/>
      <c r="C387" s="46"/>
      <c r="E387" s="20"/>
      <c r="F387" s="20"/>
      <c r="G387" s="20"/>
      <c r="H387" s="20"/>
      <c r="I387" s="20"/>
      <c r="K387" s="20"/>
    </row>
    <row r="388" spans="1:11" outlineLevel="1" x14ac:dyDescent="0.25">
      <c r="A388" s="32"/>
      <c r="B388" s="33"/>
      <c r="C388" s="46"/>
      <c r="E388" s="20"/>
      <c r="F388" s="20"/>
      <c r="G388" s="20"/>
      <c r="H388" s="20"/>
      <c r="I388" s="20"/>
      <c r="K388" s="20"/>
    </row>
    <row r="389" spans="1:11" outlineLevel="1" x14ac:dyDescent="0.25">
      <c r="A389" s="32"/>
      <c r="B389" s="33"/>
      <c r="C389" s="46"/>
      <c r="E389" s="20"/>
      <c r="F389" s="20"/>
      <c r="G389" s="20"/>
      <c r="H389" s="20"/>
      <c r="I389" s="20"/>
      <c r="K389" s="20"/>
    </row>
    <row r="390" spans="1:11" outlineLevel="1" x14ac:dyDescent="0.25">
      <c r="A390" s="32"/>
      <c r="B390" s="33"/>
      <c r="C390" s="46"/>
      <c r="E390" s="20"/>
      <c r="F390" s="20"/>
      <c r="G390" s="20"/>
      <c r="H390" s="20"/>
      <c r="I390" s="20"/>
      <c r="K390" s="20"/>
    </row>
    <row r="391" spans="1:11" outlineLevel="1" x14ac:dyDescent="0.25">
      <c r="A391" s="32"/>
      <c r="B391" s="33"/>
      <c r="C391" s="46"/>
      <c r="E391" s="20"/>
      <c r="F391" s="20"/>
      <c r="G391" s="20"/>
      <c r="H391" s="20"/>
      <c r="I391" s="20"/>
      <c r="K391" s="20"/>
    </row>
    <row r="392" spans="1:11" outlineLevel="1" x14ac:dyDescent="0.25">
      <c r="A392" s="32"/>
      <c r="B392" s="33"/>
      <c r="C392" s="46"/>
      <c r="E392" s="20"/>
      <c r="F392" s="20"/>
      <c r="G392" s="20"/>
      <c r="H392" s="20"/>
      <c r="I392" s="20"/>
      <c r="K392" s="20"/>
    </row>
    <row r="393" spans="1:11" outlineLevel="1" x14ac:dyDescent="0.25">
      <c r="A393" s="32"/>
      <c r="B393" s="33"/>
      <c r="C393" s="46"/>
      <c r="E393" s="20"/>
      <c r="F393" s="20"/>
      <c r="G393" s="20"/>
      <c r="H393" s="20"/>
      <c r="I393" s="20"/>
      <c r="K393" s="20"/>
    </row>
    <row r="394" spans="1:11" outlineLevel="1" x14ac:dyDescent="0.25">
      <c r="A394" s="32"/>
      <c r="B394" s="33"/>
      <c r="C394" s="46"/>
      <c r="E394" s="20"/>
      <c r="F394" s="20"/>
      <c r="G394" s="20"/>
      <c r="H394" s="20"/>
      <c r="I394" s="20"/>
      <c r="K394" s="20"/>
    </row>
    <row r="395" spans="1:11" outlineLevel="1" x14ac:dyDescent="0.25">
      <c r="A395" s="32"/>
      <c r="B395" s="33"/>
      <c r="C395" s="46"/>
      <c r="E395" s="20"/>
      <c r="F395" s="20"/>
      <c r="G395" s="20"/>
      <c r="H395" s="20"/>
      <c r="I395" s="20"/>
      <c r="K395" s="20"/>
    </row>
    <row r="396" spans="1:11" outlineLevel="1" x14ac:dyDescent="0.25">
      <c r="A396" s="32"/>
      <c r="B396" s="33"/>
      <c r="C396" s="46"/>
      <c r="E396" s="20"/>
      <c r="F396" s="20"/>
      <c r="G396" s="20"/>
      <c r="H396" s="20"/>
      <c r="I396" s="20"/>
      <c r="K396" s="20"/>
    </row>
    <row r="397" spans="1:11" outlineLevel="1" x14ac:dyDescent="0.25">
      <c r="A397" s="32"/>
      <c r="B397" s="33"/>
      <c r="C397" s="46"/>
      <c r="E397" s="20"/>
      <c r="F397" s="20"/>
      <c r="G397" s="20"/>
      <c r="H397" s="20"/>
      <c r="I397" s="20"/>
      <c r="K397" s="20"/>
    </row>
    <row r="398" spans="1:11" outlineLevel="1" x14ac:dyDescent="0.25">
      <c r="A398" s="32"/>
      <c r="B398" s="33"/>
      <c r="C398" s="46"/>
      <c r="E398" s="20"/>
      <c r="F398" s="20"/>
      <c r="G398" s="20"/>
      <c r="H398" s="20"/>
      <c r="I398" s="20"/>
      <c r="K398" s="20"/>
    </row>
    <row r="399" spans="1:11" outlineLevel="1" x14ac:dyDescent="0.25">
      <c r="A399" s="32"/>
      <c r="B399" s="33"/>
      <c r="C399" s="46"/>
      <c r="E399" s="20"/>
      <c r="F399" s="20"/>
      <c r="G399" s="20"/>
      <c r="H399" s="20"/>
      <c r="I399" s="20"/>
      <c r="K399" s="20"/>
    </row>
    <row r="400" spans="1:11" outlineLevel="1" x14ac:dyDescent="0.25">
      <c r="A400" s="32"/>
      <c r="B400" s="33"/>
      <c r="C400" s="46"/>
      <c r="E400" s="20"/>
      <c r="F400" s="20"/>
      <c r="G400" s="20"/>
      <c r="H400" s="20"/>
      <c r="I400" s="20"/>
      <c r="K400" s="20"/>
    </row>
    <row r="401" spans="1:11" outlineLevel="1" x14ac:dyDescent="0.25">
      <c r="A401" s="32"/>
      <c r="B401" s="33"/>
      <c r="C401" s="46"/>
      <c r="E401" s="20"/>
      <c r="F401" s="20"/>
      <c r="G401" s="20"/>
      <c r="H401" s="20"/>
      <c r="I401" s="20"/>
      <c r="K401" s="20"/>
    </row>
    <row r="402" spans="1:11" outlineLevel="1" x14ac:dyDescent="0.25">
      <c r="A402" s="32"/>
      <c r="B402" s="33"/>
      <c r="C402" s="46"/>
      <c r="E402" s="20"/>
      <c r="F402" s="20"/>
      <c r="G402" s="20"/>
      <c r="H402" s="20"/>
      <c r="I402" s="20"/>
      <c r="K402" s="20"/>
    </row>
    <row r="403" spans="1:11" outlineLevel="1" x14ac:dyDescent="0.25">
      <c r="A403" s="32"/>
      <c r="B403" s="33"/>
      <c r="C403" s="46"/>
      <c r="E403" s="20"/>
      <c r="F403" s="20"/>
      <c r="G403" s="20"/>
      <c r="H403" s="20"/>
      <c r="I403" s="20"/>
      <c r="K403" s="20"/>
    </row>
    <row r="404" spans="1:11" outlineLevel="1" x14ac:dyDescent="0.25">
      <c r="A404" s="32"/>
      <c r="B404" s="33"/>
      <c r="C404" s="46"/>
      <c r="E404" s="20"/>
      <c r="F404" s="20"/>
      <c r="G404" s="20"/>
      <c r="H404" s="20"/>
      <c r="I404" s="20"/>
      <c r="K404" s="20"/>
    </row>
    <row r="405" spans="1:11" outlineLevel="1" x14ac:dyDescent="0.25">
      <c r="A405" s="32"/>
      <c r="B405" s="33"/>
      <c r="C405" s="46"/>
      <c r="E405" s="20"/>
      <c r="F405" s="20"/>
      <c r="G405" s="20"/>
      <c r="H405" s="20"/>
      <c r="I405" s="20"/>
      <c r="K405" s="20"/>
    </row>
    <row r="406" spans="1:11" outlineLevel="1" x14ac:dyDescent="0.25">
      <c r="A406" s="32"/>
      <c r="B406" s="33"/>
      <c r="C406" s="46"/>
      <c r="E406" s="20"/>
      <c r="F406" s="20"/>
      <c r="G406" s="20"/>
      <c r="H406" s="20"/>
      <c r="I406" s="20"/>
      <c r="K406" s="20"/>
    </row>
    <row r="407" spans="1:11" outlineLevel="1" x14ac:dyDescent="0.25">
      <c r="A407" s="32"/>
      <c r="B407" s="33"/>
      <c r="C407" s="46"/>
      <c r="E407" s="20"/>
      <c r="F407" s="20"/>
      <c r="G407" s="20"/>
      <c r="H407" s="20"/>
      <c r="I407" s="20"/>
      <c r="K407" s="20"/>
    </row>
    <row r="408" spans="1:11" outlineLevel="1" x14ac:dyDescent="0.25">
      <c r="A408" s="32"/>
      <c r="B408" s="33"/>
      <c r="C408" s="46"/>
      <c r="E408" s="20"/>
      <c r="F408" s="20"/>
      <c r="G408" s="20"/>
      <c r="H408" s="20"/>
      <c r="I408" s="20"/>
      <c r="K408" s="20"/>
    </row>
    <row r="409" spans="1:11" outlineLevel="1" x14ac:dyDescent="0.25">
      <c r="A409" s="32"/>
      <c r="B409" s="33"/>
      <c r="C409" s="46"/>
      <c r="E409" s="20"/>
      <c r="F409" s="20"/>
      <c r="G409" s="20"/>
      <c r="H409" s="20"/>
      <c r="I409" s="20"/>
      <c r="K409" s="20"/>
    </row>
    <row r="410" spans="1:11" outlineLevel="1" x14ac:dyDescent="0.25">
      <c r="A410" s="32"/>
      <c r="B410" s="33"/>
      <c r="C410" s="46"/>
      <c r="E410" s="20"/>
      <c r="F410" s="20"/>
      <c r="G410" s="20"/>
      <c r="H410" s="20"/>
      <c r="I410" s="20"/>
      <c r="K410" s="20"/>
    </row>
    <row r="411" spans="1:11" outlineLevel="1" x14ac:dyDescent="0.25">
      <c r="A411" s="32"/>
      <c r="B411" s="33"/>
      <c r="C411" s="46"/>
      <c r="E411" s="20"/>
      <c r="F411" s="20"/>
      <c r="G411" s="20"/>
      <c r="H411" s="20"/>
      <c r="I411" s="20"/>
      <c r="K411" s="20"/>
    </row>
    <row r="412" spans="1:11" outlineLevel="1" x14ac:dyDescent="0.25">
      <c r="A412" s="32"/>
      <c r="B412" s="33"/>
      <c r="C412" s="46"/>
      <c r="E412" s="20"/>
      <c r="F412" s="20"/>
      <c r="G412" s="20"/>
      <c r="H412" s="20"/>
      <c r="I412" s="20"/>
      <c r="K412" s="20"/>
    </row>
    <row r="413" spans="1:11" outlineLevel="1" x14ac:dyDescent="0.25">
      <c r="A413" s="32"/>
      <c r="B413" s="33"/>
      <c r="C413" s="46"/>
      <c r="E413" s="20"/>
      <c r="F413" s="20"/>
      <c r="G413" s="20"/>
      <c r="H413" s="20"/>
      <c r="I413" s="20"/>
      <c r="K413" s="20"/>
    </row>
    <row r="414" spans="1:11" outlineLevel="1" x14ac:dyDescent="0.25">
      <c r="A414" s="32"/>
      <c r="B414" s="33"/>
      <c r="C414" s="46"/>
      <c r="E414" s="20"/>
      <c r="F414" s="20"/>
      <c r="G414" s="20"/>
      <c r="H414" s="20"/>
      <c r="I414" s="20"/>
      <c r="K414" s="20"/>
    </row>
    <row r="415" spans="1:11" outlineLevel="1" x14ac:dyDescent="0.25">
      <c r="A415" s="32"/>
      <c r="B415" s="33"/>
      <c r="C415" s="46"/>
      <c r="E415" s="20"/>
      <c r="F415" s="20"/>
      <c r="G415" s="20"/>
      <c r="H415" s="20"/>
      <c r="I415" s="20"/>
      <c r="K415" s="20"/>
    </row>
    <row r="416" spans="1:11" outlineLevel="1" x14ac:dyDescent="0.25">
      <c r="A416" s="32"/>
      <c r="B416" s="33"/>
      <c r="C416" s="46"/>
      <c r="E416" s="20"/>
      <c r="F416" s="20"/>
      <c r="G416" s="20"/>
      <c r="H416" s="20"/>
      <c r="I416" s="20"/>
      <c r="K416" s="20"/>
    </row>
    <row r="417" spans="1:11" outlineLevel="1" x14ac:dyDescent="0.25">
      <c r="A417" s="32"/>
      <c r="B417" s="33"/>
      <c r="C417" s="46"/>
      <c r="E417" s="20"/>
      <c r="F417" s="20"/>
      <c r="G417" s="20"/>
      <c r="H417" s="20"/>
      <c r="I417" s="20"/>
      <c r="K417" s="20"/>
    </row>
    <row r="418" spans="1:11" outlineLevel="1" x14ac:dyDescent="0.25">
      <c r="A418" s="32"/>
      <c r="B418" s="33"/>
      <c r="C418" s="46"/>
      <c r="E418" s="20"/>
      <c r="F418" s="20"/>
      <c r="G418" s="20"/>
      <c r="H418" s="20"/>
      <c r="I418" s="20"/>
      <c r="K418" s="20"/>
    </row>
    <row r="419" spans="1:11" outlineLevel="1" x14ac:dyDescent="0.25">
      <c r="A419" s="32"/>
      <c r="B419" s="33"/>
      <c r="C419" s="46"/>
      <c r="E419" s="20"/>
      <c r="F419" s="20"/>
      <c r="G419" s="20"/>
      <c r="H419" s="20"/>
      <c r="I419" s="20"/>
      <c r="K419" s="20"/>
    </row>
    <row r="420" spans="1:11" outlineLevel="1" x14ac:dyDescent="0.25">
      <c r="A420" s="32"/>
      <c r="B420" s="33"/>
      <c r="C420" s="46"/>
      <c r="E420" s="20"/>
      <c r="F420" s="20"/>
      <c r="G420" s="20"/>
      <c r="H420" s="20"/>
      <c r="I420" s="20"/>
      <c r="K420" s="20"/>
    </row>
    <row r="421" spans="1:11" outlineLevel="1" x14ac:dyDescent="0.25">
      <c r="A421" s="32"/>
      <c r="B421" s="33"/>
      <c r="C421" s="46"/>
      <c r="E421" s="20"/>
      <c r="F421" s="20"/>
      <c r="G421" s="20"/>
      <c r="H421" s="20"/>
      <c r="I421" s="20"/>
      <c r="K421" s="20"/>
    </row>
    <row r="422" spans="1:11" outlineLevel="1" x14ac:dyDescent="0.25">
      <c r="A422" s="32"/>
      <c r="B422" s="33"/>
      <c r="C422" s="46"/>
      <c r="E422" s="20"/>
      <c r="F422" s="20"/>
      <c r="G422" s="20"/>
      <c r="H422" s="20"/>
      <c r="I422" s="20"/>
      <c r="K422" s="20"/>
    </row>
    <row r="423" spans="1:11" outlineLevel="1" x14ac:dyDescent="0.25">
      <c r="A423" s="32"/>
      <c r="B423" s="33"/>
      <c r="C423" s="46"/>
      <c r="E423" s="20"/>
      <c r="F423" s="20"/>
      <c r="G423" s="20"/>
      <c r="H423" s="20"/>
      <c r="I423" s="20"/>
      <c r="K423" s="20"/>
    </row>
    <row r="424" spans="1:11" outlineLevel="1" x14ac:dyDescent="0.25">
      <c r="A424" s="32"/>
      <c r="B424" s="33"/>
      <c r="C424" s="46"/>
      <c r="E424" s="20"/>
      <c r="F424" s="20"/>
      <c r="G424" s="20"/>
      <c r="H424" s="20"/>
      <c r="I424" s="20"/>
      <c r="K424" s="20"/>
    </row>
    <row r="425" spans="1:11" outlineLevel="1" x14ac:dyDescent="0.25">
      <c r="A425" s="32"/>
      <c r="B425" s="33"/>
      <c r="C425" s="46"/>
      <c r="E425" s="20"/>
      <c r="F425" s="20"/>
      <c r="G425" s="20"/>
      <c r="H425" s="20"/>
      <c r="I425" s="20"/>
      <c r="K425" s="20"/>
    </row>
    <row r="426" spans="1:11" outlineLevel="1" x14ac:dyDescent="0.25">
      <c r="A426" s="32"/>
      <c r="B426" s="33"/>
      <c r="C426" s="46"/>
      <c r="E426" s="20"/>
      <c r="F426" s="20"/>
      <c r="G426" s="20"/>
      <c r="H426" s="20"/>
      <c r="I426" s="20"/>
      <c r="K426" s="20"/>
    </row>
    <row r="427" spans="1:11" outlineLevel="1" x14ac:dyDescent="0.25">
      <c r="A427" s="32"/>
      <c r="B427" s="33"/>
      <c r="C427" s="46"/>
      <c r="E427" s="20"/>
      <c r="F427" s="20"/>
      <c r="G427" s="20"/>
      <c r="H427" s="20"/>
      <c r="I427" s="20"/>
      <c r="K427" s="20"/>
    </row>
    <row r="428" spans="1:11" outlineLevel="1" x14ac:dyDescent="0.25">
      <c r="A428" s="32"/>
      <c r="B428" s="33"/>
      <c r="C428" s="46"/>
      <c r="E428" s="20"/>
      <c r="F428" s="20"/>
      <c r="G428" s="20"/>
      <c r="H428" s="20"/>
      <c r="I428" s="20"/>
      <c r="K428" s="20"/>
    </row>
    <row r="429" spans="1:11" outlineLevel="1" x14ac:dyDescent="0.25">
      <c r="A429" s="32"/>
      <c r="B429" s="33"/>
      <c r="C429" s="46"/>
      <c r="E429" s="20"/>
      <c r="F429" s="20"/>
      <c r="G429" s="20"/>
      <c r="H429" s="20"/>
      <c r="I429" s="20"/>
      <c r="K429" s="20"/>
    </row>
    <row r="430" spans="1:11" outlineLevel="1" x14ac:dyDescent="0.25">
      <c r="A430" s="32"/>
      <c r="B430" s="33"/>
      <c r="C430" s="46"/>
      <c r="E430" s="20"/>
      <c r="F430" s="20"/>
      <c r="G430" s="20"/>
      <c r="H430" s="20"/>
      <c r="I430" s="20"/>
      <c r="K430" s="20"/>
    </row>
    <row r="431" spans="1:11" outlineLevel="1" x14ac:dyDescent="0.25">
      <c r="A431" s="32"/>
      <c r="B431" s="33"/>
      <c r="C431" s="46"/>
      <c r="E431" s="20"/>
      <c r="F431" s="20"/>
      <c r="G431" s="20"/>
      <c r="H431" s="20"/>
      <c r="I431" s="20"/>
      <c r="K431" s="20"/>
    </row>
    <row r="432" spans="1:11" outlineLevel="1" x14ac:dyDescent="0.25">
      <c r="A432" s="32"/>
      <c r="B432" s="33"/>
      <c r="C432" s="46"/>
      <c r="E432" s="20"/>
      <c r="F432" s="20"/>
      <c r="G432" s="20"/>
      <c r="H432" s="20"/>
      <c r="I432" s="20"/>
      <c r="K432" s="20"/>
    </row>
    <row r="433" spans="1:11" outlineLevel="1" x14ac:dyDescent="0.25">
      <c r="A433" s="32"/>
      <c r="B433" s="33"/>
      <c r="C433" s="46"/>
      <c r="E433" s="20"/>
      <c r="F433" s="20"/>
      <c r="G433" s="20"/>
      <c r="H433" s="20"/>
      <c r="I433" s="20"/>
      <c r="K433" s="20"/>
    </row>
    <row r="434" spans="1:11" outlineLevel="1" x14ac:dyDescent="0.25">
      <c r="A434" s="32"/>
      <c r="B434" s="33"/>
      <c r="C434" s="46"/>
      <c r="E434" s="20"/>
      <c r="F434" s="20"/>
      <c r="G434" s="20"/>
      <c r="H434" s="20"/>
      <c r="I434" s="20"/>
      <c r="K434" s="20"/>
    </row>
    <row r="435" spans="1:11" outlineLevel="1" x14ac:dyDescent="0.25">
      <c r="A435" s="32"/>
      <c r="B435" s="33"/>
      <c r="C435" s="46"/>
      <c r="E435" s="20"/>
      <c r="F435" s="20"/>
      <c r="G435" s="20"/>
      <c r="H435" s="20"/>
      <c r="I435" s="20"/>
      <c r="K435" s="20"/>
    </row>
    <row r="436" spans="1:11" outlineLevel="1" x14ac:dyDescent="0.25">
      <c r="A436" s="32"/>
      <c r="B436" s="33"/>
      <c r="C436" s="46"/>
      <c r="E436" s="20"/>
      <c r="F436" s="20"/>
      <c r="G436" s="20"/>
      <c r="H436" s="20"/>
      <c r="I436" s="20"/>
      <c r="K436" s="20"/>
    </row>
    <row r="437" spans="1:11" outlineLevel="1" x14ac:dyDescent="0.25">
      <c r="A437" s="32"/>
      <c r="B437" s="33"/>
      <c r="C437" s="46"/>
      <c r="E437" s="20"/>
      <c r="F437" s="20"/>
      <c r="G437" s="20"/>
      <c r="H437" s="20"/>
      <c r="I437" s="20"/>
      <c r="K437" s="20"/>
    </row>
    <row r="438" spans="1:11" outlineLevel="1" x14ac:dyDescent="0.25">
      <c r="A438" s="32"/>
      <c r="B438" s="33"/>
      <c r="C438" s="46"/>
      <c r="E438" s="20"/>
      <c r="F438" s="20"/>
      <c r="G438" s="20"/>
      <c r="H438" s="20"/>
      <c r="I438" s="20"/>
      <c r="K438" s="20"/>
    </row>
    <row r="439" spans="1:11" outlineLevel="1" x14ac:dyDescent="0.25">
      <c r="A439" s="32"/>
      <c r="B439" s="33"/>
      <c r="C439" s="46"/>
      <c r="E439" s="20"/>
      <c r="F439" s="20"/>
      <c r="G439" s="20"/>
      <c r="H439" s="20"/>
      <c r="I439" s="20"/>
      <c r="K439" s="20"/>
    </row>
    <row r="440" spans="1:11" outlineLevel="1" x14ac:dyDescent="0.25">
      <c r="A440" s="32"/>
      <c r="B440" s="33"/>
      <c r="C440" s="46"/>
      <c r="E440" s="20"/>
      <c r="F440" s="20"/>
      <c r="G440" s="20"/>
      <c r="H440" s="20"/>
      <c r="I440" s="20"/>
      <c r="K440" s="20"/>
    </row>
    <row r="441" spans="1:11" outlineLevel="1" x14ac:dyDescent="0.25">
      <c r="A441" s="32"/>
      <c r="B441" s="33"/>
      <c r="C441" s="46"/>
      <c r="E441" s="20"/>
      <c r="F441" s="20"/>
      <c r="G441" s="20"/>
      <c r="H441" s="20"/>
      <c r="I441" s="20"/>
      <c r="K441" s="20"/>
    </row>
    <row r="442" spans="1:11" outlineLevel="1" x14ac:dyDescent="0.25">
      <c r="A442" s="32"/>
      <c r="B442" s="33"/>
      <c r="C442" s="46"/>
      <c r="E442" s="20"/>
      <c r="F442" s="20"/>
      <c r="G442" s="20"/>
      <c r="H442" s="20"/>
      <c r="I442" s="20"/>
      <c r="K442" s="20"/>
    </row>
    <row r="443" spans="1:11" outlineLevel="1" x14ac:dyDescent="0.25">
      <c r="A443" s="32"/>
      <c r="B443" s="33"/>
      <c r="C443" s="46"/>
      <c r="E443" s="20"/>
      <c r="F443" s="20"/>
      <c r="G443" s="20"/>
      <c r="H443" s="20"/>
      <c r="I443" s="20"/>
      <c r="K443" s="20"/>
    </row>
    <row r="444" spans="1:11" outlineLevel="1" x14ac:dyDescent="0.25">
      <c r="A444" s="32"/>
      <c r="B444" s="33"/>
      <c r="C444" s="46"/>
      <c r="E444" s="20"/>
      <c r="F444" s="20"/>
      <c r="G444" s="20"/>
      <c r="H444" s="20"/>
      <c r="I444" s="20"/>
      <c r="K444" s="20"/>
    </row>
    <row r="445" spans="1:11" outlineLevel="1" x14ac:dyDescent="0.25">
      <c r="A445" s="32"/>
      <c r="B445" s="33"/>
      <c r="C445" s="46"/>
      <c r="E445" s="20"/>
      <c r="F445" s="20"/>
      <c r="G445" s="20"/>
      <c r="H445" s="20"/>
      <c r="I445" s="20"/>
      <c r="K445" s="20"/>
    </row>
    <row r="446" spans="1:11" outlineLevel="1" x14ac:dyDescent="0.25">
      <c r="A446" s="32"/>
      <c r="B446" s="33"/>
      <c r="C446" s="46"/>
      <c r="E446" s="20"/>
      <c r="F446" s="20"/>
      <c r="G446" s="20"/>
      <c r="H446" s="20"/>
      <c r="I446" s="20"/>
      <c r="K446" s="20"/>
    </row>
    <row r="447" spans="1:11" outlineLevel="1" x14ac:dyDescent="0.25">
      <c r="A447" s="32"/>
      <c r="B447" s="33"/>
      <c r="C447" s="46"/>
      <c r="E447" s="20"/>
      <c r="F447" s="20"/>
      <c r="G447" s="20"/>
      <c r="H447" s="20"/>
      <c r="I447" s="20"/>
      <c r="K447" s="20"/>
    </row>
    <row r="448" spans="1:11" outlineLevel="1" x14ac:dyDescent="0.25">
      <c r="A448" s="32"/>
      <c r="B448" s="33"/>
      <c r="C448" s="46"/>
      <c r="E448" s="20"/>
      <c r="F448" s="20"/>
      <c r="G448" s="20"/>
      <c r="H448" s="20"/>
      <c r="I448" s="20"/>
      <c r="K448" s="20"/>
    </row>
    <row r="449" spans="1:11" outlineLevel="1" x14ac:dyDescent="0.25">
      <c r="A449" s="32"/>
      <c r="B449" s="33"/>
      <c r="C449" s="46"/>
      <c r="E449" s="20"/>
      <c r="F449" s="20"/>
      <c r="G449" s="20"/>
      <c r="H449" s="20"/>
      <c r="I449" s="20"/>
      <c r="K449" s="20"/>
    </row>
    <row r="450" spans="1:11" outlineLevel="1" x14ac:dyDescent="0.25">
      <c r="A450" s="32"/>
      <c r="B450" s="33"/>
      <c r="C450" s="46"/>
      <c r="E450" s="20"/>
      <c r="F450" s="20"/>
      <c r="G450" s="20"/>
      <c r="H450" s="20"/>
      <c r="I450" s="20"/>
      <c r="K450" s="20"/>
    </row>
    <row r="451" spans="1:11" outlineLevel="1" x14ac:dyDescent="0.25">
      <c r="A451" s="32"/>
      <c r="B451" s="33"/>
      <c r="C451" s="46"/>
      <c r="E451" s="20"/>
      <c r="F451" s="20"/>
      <c r="G451" s="20"/>
      <c r="H451" s="20"/>
      <c r="I451" s="20"/>
      <c r="K451" s="20"/>
    </row>
    <row r="452" spans="1:11" outlineLevel="1" x14ac:dyDescent="0.25">
      <c r="A452" s="32"/>
      <c r="B452" s="33"/>
      <c r="C452" s="46"/>
      <c r="E452" s="20"/>
      <c r="F452" s="20"/>
      <c r="G452" s="20"/>
      <c r="H452" s="20"/>
      <c r="I452" s="20"/>
      <c r="K452" s="20"/>
    </row>
    <row r="453" spans="1:11" outlineLevel="1" x14ac:dyDescent="0.25">
      <c r="A453" s="32"/>
      <c r="B453" s="33"/>
      <c r="C453" s="46"/>
      <c r="E453" s="20"/>
      <c r="F453" s="20"/>
      <c r="G453" s="20"/>
      <c r="H453" s="20"/>
      <c r="I453" s="20"/>
      <c r="K453" s="20"/>
    </row>
    <row r="454" spans="1:11" outlineLevel="1" x14ac:dyDescent="0.25">
      <c r="A454" s="32"/>
      <c r="B454" s="33"/>
      <c r="C454" s="46"/>
      <c r="E454" s="20"/>
      <c r="F454" s="20"/>
      <c r="G454" s="20"/>
      <c r="H454" s="20"/>
      <c r="I454" s="20"/>
      <c r="K454" s="20"/>
    </row>
    <row r="455" spans="1:11" outlineLevel="1" x14ac:dyDescent="0.25">
      <c r="A455" s="32"/>
      <c r="B455" s="33"/>
      <c r="C455" s="46"/>
      <c r="E455" s="20"/>
      <c r="F455" s="20"/>
      <c r="G455" s="20"/>
      <c r="H455" s="20"/>
      <c r="I455" s="20"/>
      <c r="K455" s="20"/>
    </row>
    <row r="456" spans="1:11" outlineLevel="1" x14ac:dyDescent="0.25">
      <c r="A456" s="32"/>
      <c r="B456" s="33"/>
      <c r="C456" s="46"/>
      <c r="E456" s="20"/>
      <c r="F456" s="20"/>
      <c r="G456" s="20"/>
      <c r="H456" s="20"/>
      <c r="I456" s="20"/>
      <c r="K456" s="20"/>
    </row>
    <row r="457" spans="1:11" outlineLevel="1" x14ac:dyDescent="0.25">
      <c r="A457" s="32"/>
      <c r="B457" s="33"/>
      <c r="C457" s="46"/>
      <c r="E457" s="20"/>
      <c r="F457" s="20"/>
      <c r="G457" s="20"/>
      <c r="H457" s="20"/>
      <c r="I457" s="20"/>
      <c r="K457" s="20"/>
    </row>
    <row r="458" spans="1:11" outlineLevel="1" x14ac:dyDescent="0.25">
      <c r="A458" s="32"/>
      <c r="B458" s="33"/>
      <c r="C458" s="46"/>
      <c r="E458" s="20"/>
      <c r="F458" s="20"/>
      <c r="G458" s="20"/>
      <c r="H458" s="20"/>
      <c r="I458" s="20"/>
      <c r="K458" s="20"/>
    </row>
    <row r="459" spans="1:11" outlineLevel="1" x14ac:dyDescent="0.25">
      <c r="A459" s="32"/>
      <c r="B459" s="33"/>
      <c r="C459" s="46"/>
      <c r="E459" s="20"/>
      <c r="F459" s="20"/>
      <c r="G459" s="20"/>
      <c r="H459" s="20"/>
      <c r="I459" s="20"/>
      <c r="K459" s="20"/>
    </row>
    <row r="460" spans="1:11" outlineLevel="1" x14ac:dyDescent="0.25">
      <c r="A460" s="32"/>
      <c r="B460" s="33"/>
      <c r="C460" s="46"/>
      <c r="E460" s="20"/>
      <c r="F460" s="20"/>
      <c r="G460" s="20"/>
      <c r="H460" s="20"/>
      <c r="I460" s="20"/>
      <c r="K460" s="20"/>
    </row>
    <row r="461" spans="1:11" outlineLevel="1" x14ac:dyDescent="0.25">
      <c r="A461" s="32"/>
      <c r="B461" s="33"/>
      <c r="C461" s="46"/>
      <c r="E461" s="20"/>
      <c r="F461" s="20"/>
      <c r="G461" s="20"/>
      <c r="H461" s="20"/>
      <c r="I461" s="20"/>
      <c r="K461" s="20"/>
    </row>
    <row r="462" spans="1:11" outlineLevel="1" x14ac:dyDescent="0.25">
      <c r="A462" s="32"/>
      <c r="B462" s="33"/>
      <c r="C462" s="46"/>
      <c r="E462" s="20"/>
      <c r="F462" s="20"/>
      <c r="G462" s="20"/>
      <c r="H462" s="20"/>
      <c r="I462" s="20"/>
      <c r="K462" s="20"/>
    </row>
    <row r="463" spans="1:11" outlineLevel="1" x14ac:dyDescent="0.25">
      <c r="A463" s="32"/>
      <c r="B463" s="33"/>
      <c r="C463" s="46"/>
      <c r="E463" s="20"/>
      <c r="F463" s="20"/>
      <c r="G463" s="20"/>
      <c r="H463" s="20"/>
      <c r="I463" s="20"/>
      <c r="K463" s="20"/>
    </row>
    <row r="464" spans="1:11" outlineLevel="1" x14ac:dyDescent="0.25">
      <c r="A464" s="32"/>
      <c r="B464" s="33"/>
      <c r="C464" s="46"/>
      <c r="E464" s="20"/>
      <c r="F464" s="20"/>
      <c r="G464" s="20"/>
      <c r="H464" s="20"/>
      <c r="I464" s="20"/>
      <c r="K464" s="20"/>
    </row>
    <row r="465" spans="1:11" outlineLevel="1" x14ac:dyDescent="0.25">
      <c r="A465" s="32"/>
      <c r="B465" s="33"/>
      <c r="C465" s="46"/>
      <c r="E465" s="20"/>
      <c r="F465" s="20"/>
      <c r="G465" s="20"/>
      <c r="H465" s="20"/>
      <c r="I465" s="20"/>
      <c r="K465" s="20"/>
    </row>
    <row r="466" spans="1:11" outlineLevel="1" x14ac:dyDescent="0.25">
      <c r="A466" s="32"/>
      <c r="B466" s="33"/>
      <c r="C466" s="46"/>
      <c r="E466" s="20"/>
      <c r="F466" s="20"/>
      <c r="G466" s="20"/>
      <c r="H466" s="20"/>
      <c r="I466" s="20"/>
      <c r="K466" s="20"/>
    </row>
    <row r="467" spans="1:11" outlineLevel="1" x14ac:dyDescent="0.25">
      <c r="A467" s="32"/>
      <c r="B467" s="33"/>
      <c r="C467" s="46"/>
      <c r="E467" s="20"/>
      <c r="F467" s="20"/>
      <c r="G467" s="20"/>
      <c r="H467" s="20"/>
      <c r="I467" s="20"/>
      <c r="K467" s="20"/>
    </row>
    <row r="468" spans="1:11" outlineLevel="1" x14ac:dyDescent="0.25">
      <c r="A468" s="32"/>
      <c r="B468" s="33"/>
      <c r="C468" s="46"/>
      <c r="E468" s="20"/>
      <c r="F468" s="20"/>
      <c r="G468" s="20"/>
      <c r="H468" s="20"/>
      <c r="I468" s="20"/>
      <c r="K468" s="20"/>
    </row>
    <row r="469" spans="1:11" outlineLevel="1" x14ac:dyDescent="0.25">
      <c r="A469" s="32"/>
      <c r="B469" s="33"/>
      <c r="C469" s="46"/>
      <c r="E469" s="20"/>
      <c r="F469" s="20"/>
      <c r="G469" s="20"/>
      <c r="H469" s="20"/>
      <c r="I469" s="20"/>
      <c r="K469" s="20"/>
    </row>
    <row r="470" spans="1:11" outlineLevel="1" x14ac:dyDescent="0.25">
      <c r="A470" s="32"/>
      <c r="B470" s="33"/>
      <c r="C470" s="46"/>
      <c r="E470" s="20"/>
      <c r="F470" s="20"/>
      <c r="G470" s="20"/>
      <c r="H470" s="20"/>
      <c r="I470" s="20"/>
      <c r="K470" s="20"/>
    </row>
    <row r="471" spans="1:11" outlineLevel="1" x14ac:dyDescent="0.25">
      <c r="A471" s="32"/>
      <c r="B471" s="33"/>
      <c r="C471" s="46"/>
      <c r="E471" s="20"/>
      <c r="F471" s="20"/>
      <c r="G471" s="20"/>
      <c r="H471" s="20"/>
      <c r="I471" s="20"/>
      <c r="K471" s="20"/>
    </row>
    <row r="472" spans="1:11" outlineLevel="1" x14ac:dyDescent="0.25">
      <c r="A472" s="32"/>
      <c r="B472" s="33"/>
      <c r="C472" s="46"/>
      <c r="E472" s="20"/>
      <c r="F472" s="20"/>
      <c r="G472" s="20"/>
      <c r="H472" s="20"/>
      <c r="I472" s="20"/>
      <c r="K472" s="20"/>
    </row>
    <row r="473" spans="1:11" outlineLevel="1" x14ac:dyDescent="0.25">
      <c r="A473" s="32"/>
      <c r="B473" s="33"/>
      <c r="C473" s="46"/>
      <c r="E473" s="20"/>
      <c r="F473" s="20"/>
      <c r="G473" s="20"/>
      <c r="H473" s="20"/>
      <c r="I473" s="20"/>
      <c r="K473" s="20"/>
    </row>
    <row r="474" spans="1:11" outlineLevel="1" x14ac:dyDescent="0.25">
      <c r="A474" s="32"/>
      <c r="B474" s="33"/>
      <c r="C474" s="46"/>
      <c r="E474" s="20"/>
      <c r="F474" s="20"/>
      <c r="G474" s="20"/>
      <c r="H474" s="20"/>
      <c r="I474" s="20"/>
      <c r="K474" s="20"/>
    </row>
    <row r="475" spans="1:11" outlineLevel="1" x14ac:dyDescent="0.25">
      <c r="A475" s="32"/>
      <c r="B475" s="33"/>
      <c r="C475" s="46"/>
      <c r="E475" s="20"/>
      <c r="F475" s="20"/>
      <c r="G475" s="20"/>
      <c r="H475" s="20"/>
      <c r="I475" s="20"/>
      <c r="K475" s="20"/>
    </row>
    <row r="476" spans="1:11" outlineLevel="1" x14ac:dyDescent="0.25">
      <c r="A476" s="32"/>
      <c r="B476" s="33"/>
      <c r="C476" s="46"/>
      <c r="E476" s="20"/>
      <c r="F476" s="20"/>
      <c r="G476" s="20"/>
      <c r="H476" s="20"/>
      <c r="I476" s="20"/>
      <c r="K476" s="20"/>
    </row>
    <row r="477" spans="1:11" outlineLevel="1" x14ac:dyDescent="0.25">
      <c r="A477" s="32"/>
      <c r="B477" s="33"/>
      <c r="C477" s="46"/>
      <c r="E477" s="20"/>
      <c r="F477" s="20"/>
      <c r="G477" s="20"/>
      <c r="H477" s="20"/>
      <c r="I477" s="20"/>
      <c r="K477" s="20"/>
    </row>
    <row r="478" spans="1:11" outlineLevel="1" x14ac:dyDescent="0.25">
      <c r="A478" s="32"/>
      <c r="B478" s="33"/>
      <c r="C478" s="46"/>
      <c r="E478" s="20"/>
      <c r="F478" s="20"/>
      <c r="G478" s="20"/>
      <c r="H478" s="20"/>
      <c r="I478" s="20"/>
      <c r="K478" s="20"/>
    </row>
    <row r="479" spans="1:11" outlineLevel="1" x14ac:dyDescent="0.25">
      <c r="A479" s="32"/>
      <c r="B479" s="33"/>
      <c r="C479" s="46"/>
      <c r="E479" s="20"/>
      <c r="F479" s="20"/>
      <c r="G479" s="20"/>
      <c r="H479" s="20"/>
      <c r="I479" s="20"/>
      <c r="K479" s="20"/>
    </row>
    <row r="480" spans="1:11" outlineLevel="1" x14ac:dyDescent="0.25">
      <c r="A480" s="32"/>
      <c r="B480" s="33"/>
      <c r="C480" s="46"/>
      <c r="E480" s="20"/>
      <c r="F480" s="20"/>
      <c r="G480" s="20"/>
      <c r="H480" s="20"/>
      <c r="I480" s="20"/>
      <c r="K480" s="20"/>
    </row>
    <row r="481" spans="1:11" outlineLevel="1" x14ac:dyDescent="0.25">
      <c r="A481" s="32"/>
      <c r="B481" s="33"/>
      <c r="C481" s="46"/>
      <c r="E481" s="20"/>
      <c r="F481" s="20"/>
      <c r="G481" s="20"/>
      <c r="H481" s="20"/>
      <c r="I481" s="20"/>
      <c r="K481" s="20"/>
    </row>
    <row r="482" spans="1:11" outlineLevel="1" x14ac:dyDescent="0.25">
      <c r="A482" s="32"/>
      <c r="B482" s="33"/>
      <c r="C482" s="46"/>
      <c r="E482" s="20"/>
      <c r="F482" s="20"/>
      <c r="G482" s="20"/>
      <c r="H482" s="20"/>
      <c r="I482" s="20"/>
      <c r="K482" s="20"/>
    </row>
    <row r="483" spans="1:11" outlineLevel="1" x14ac:dyDescent="0.25">
      <c r="A483" s="32"/>
      <c r="B483" s="33"/>
      <c r="C483" s="46"/>
      <c r="E483" s="20"/>
      <c r="F483" s="20"/>
      <c r="G483" s="20"/>
      <c r="H483" s="20"/>
      <c r="I483" s="20"/>
      <c r="K483" s="20"/>
    </row>
    <row r="484" spans="1:11" outlineLevel="1" x14ac:dyDescent="0.25">
      <c r="A484" s="32"/>
      <c r="B484" s="33"/>
      <c r="C484" s="46"/>
      <c r="E484" s="20"/>
      <c r="F484" s="20"/>
      <c r="G484" s="20"/>
      <c r="H484" s="20"/>
      <c r="I484" s="20"/>
      <c r="K484" s="20"/>
    </row>
    <row r="485" spans="1:11" outlineLevel="1" x14ac:dyDescent="0.25">
      <c r="A485" s="32"/>
      <c r="B485" s="33"/>
      <c r="C485" s="46"/>
      <c r="E485" s="20"/>
      <c r="F485" s="20"/>
      <c r="G485" s="20"/>
      <c r="H485" s="20"/>
      <c r="I485" s="20"/>
      <c r="K485" s="20"/>
    </row>
    <row r="486" spans="1:11" outlineLevel="1" x14ac:dyDescent="0.25">
      <c r="A486" s="32"/>
      <c r="B486" s="33"/>
      <c r="C486" s="46"/>
      <c r="E486" s="20"/>
      <c r="F486" s="20"/>
      <c r="G486" s="20"/>
      <c r="H486" s="20"/>
      <c r="I486" s="20"/>
      <c r="K486" s="20"/>
    </row>
    <row r="487" spans="1:11" outlineLevel="1" x14ac:dyDescent="0.25">
      <c r="A487" s="32"/>
      <c r="B487" s="33"/>
      <c r="C487" s="46"/>
      <c r="E487" s="20"/>
      <c r="F487" s="20"/>
      <c r="G487" s="20"/>
      <c r="H487" s="20"/>
      <c r="I487" s="20"/>
      <c r="K487" s="20"/>
    </row>
    <row r="488" spans="1:11" outlineLevel="1" x14ac:dyDescent="0.25">
      <c r="A488" s="32"/>
      <c r="B488" s="33"/>
      <c r="C488" s="46"/>
      <c r="E488" s="20"/>
      <c r="F488" s="20"/>
      <c r="G488" s="20"/>
      <c r="H488" s="20"/>
      <c r="I488" s="20"/>
      <c r="K488" s="20"/>
    </row>
    <row r="489" spans="1:11" outlineLevel="1" x14ac:dyDescent="0.25">
      <c r="A489" s="32"/>
      <c r="B489" s="33"/>
      <c r="C489" s="46"/>
      <c r="E489" s="20"/>
      <c r="F489" s="20"/>
      <c r="G489" s="20"/>
      <c r="H489" s="20"/>
      <c r="I489" s="20"/>
      <c r="K489" s="20"/>
    </row>
    <row r="490" spans="1:11" outlineLevel="1" x14ac:dyDescent="0.25">
      <c r="A490" s="32"/>
      <c r="B490" s="33"/>
      <c r="C490" s="46"/>
      <c r="E490" s="20"/>
      <c r="F490" s="20"/>
      <c r="G490" s="20"/>
      <c r="H490" s="20"/>
      <c r="I490" s="20"/>
      <c r="K490" s="20"/>
    </row>
    <row r="491" spans="1:11" outlineLevel="1" x14ac:dyDescent="0.25">
      <c r="A491" s="32"/>
      <c r="B491" s="33"/>
      <c r="C491" s="46"/>
      <c r="E491" s="20"/>
      <c r="F491" s="20"/>
      <c r="G491" s="20"/>
      <c r="H491" s="20"/>
      <c r="I491" s="20"/>
      <c r="K491" s="20"/>
    </row>
    <row r="492" spans="1:11" outlineLevel="1" x14ac:dyDescent="0.25">
      <c r="A492" s="32"/>
      <c r="B492" s="33"/>
      <c r="C492" s="46"/>
      <c r="E492" s="20"/>
      <c r="F492" s="20"/>
      <c r="G492" s="20"/>
      <c r="H492" s="20"/>
      <c r="I492" s="20"/>
      <c r="K492" s="20"/>
    </row>
    <row r="493" spans="1:11" outlineLevel="1" x14ac:dyDescent="0.25">
      <c r="A493" s="32"/>
      <c r="B493" s="33"/>
      <c r="C493" s="46"/>
      <c r="E493" s="20"/>
      <c r="F493" s="20"/>
      <c r="G493" s="20"/>
      <c r="H493" s="20"/>
      <c r="I493" s="20"/>
      <c r="K493" s="20"/>
    </row>
    <row r="494" spans="1:11" outlineLevel="1" x14ac:dyDescent="0.25">
      <c r="A494" s="32"/>
      <c r="B494" s="33"/>
      <c r="C494" s="46"/>
      <c r="E494" s="20"/>
      <c r="F494" s="20"/>
      <c r="G494" s="20"/>
      <c r="H494" s="20"/>
      <c r="I494" s="20"/>
      <c r="K494" s="20"/>
    </row>
    <row r="495" spans="1:11" outlineLevel="1" x14ac:dyDescent="0.25">
      <c r="A495" s="32"/>
      <c r="B495" s="33"/>
      <c r="C495" s="46"/>
      <c r="E495" s="20"/>
      <c r="F495" s="20"/>
      <c r="G495" s="20"/>
      <c r="H495" s="20"/>
      <c r="I495" s="20"/>
      <c r="K495" s="20"/>
    </row>
    <row r="496" spans="1:11" outlineLevel="1" x14ac:dyDescent="0.25">
      <c r="A496" s="32"/>
      <c r="B496" s="33"/>
      <c r="C496" s="46"/>
      <c r="E496" s="20"/>
      <c r="F496" s="20"/>
      <c r="G496" s="20"/>
      <c r="H496" s="20"/>
      <c r="I496" s="20"/>
      <c r="K496" s="20"/>
    </row>
    <row r="497" spans="1:11" outlineLevel="1" x14ac:dyDescent="0.25">
      <c r="A497" s="32"/>
      <c r="B497" s="33"/>
      <c r="C497" s="46"/>
      <c r="E497" s="20"/>
      <c r="F497" s="20"/>
      <c r="G497" s="20"/>
      <c r="H497" s="20"/>
      <c r="I497" s="20"/>
      <c r="K497" s="20"/>
    </row>
    <row r="498" spans="1:11" outlineLevel="1" x14ac:dyDescent="0.25">
      <c r="A498" s="32"/>
      <c r="B498" s="33"/>
      <c r="C498" s="46"/>
      <c r="E498" s="20"/>
      <c r="F498" s="20"/>
      <c r="G498" s="20"/>
      <c r="H498" s="20"/>
      <c r="I498" s="20"/>
      <c r="K498" s="20"/>
    </row>
    <row r="499" spans="1:11" outlineLevel="1" x14ac:dyDescent="0.25">
      <c r="A499" s="32"/>
      <c r="B499" s="33"/>
      <c r="C499" s="46"/>
      <c r="E499" s="20"/>
      <c r="F499" s="20"/>
      <c r="G499" s="20"/>
      <c r="H499" s="20"/>
      <c r="I499" s="20"/>
      <c r="K499" s="20"/>
    </row>
    <row r="500" spans="1:11" outlineLevel="1" x14ac:dyDescent="0.25">
      <c r="A500" s="32"/>
      <c r="B500" s="33"/>
      <c r="C500" s="46"/>
      <c r="E500" s="20"/>
      <c r="F500" s="20"/>
      <c r="G500" s="20"/>
      <c r="H500" s="20"/>
      <c r="I500" s="20"/>
      <c r="K500" s="20"/>
    </row>
    <row r="501" spans="1:11" outlineLevel="1" x14ac:dyDescent="0.25">
      <c r="A501" s="32"/>
      <c r="B501" s="33"/>
      <c r="C501" s="46"/>
      <c r="E501" s="20"/>
      <c r="F501" s="20"/>
      <c r="G501" s="20"/>
      <c r="H501" s="20"/>
      <c r="I501" s="20"/>
      <c r="K501" s="20"/>
    </row>
    <row r="502" spans="1:11" outlineLevel="1" x14ac:dyDescent="0.25">
      <c r="A502" s="32"/>
      <c r="B502" s="33"/>
      <c r="C502" s="46"/>
      <c r="E502" s="20"/>
      <c r="F502" s="20"/>
      <c r="G502" s="20"/>
      <c r="H502" s="20"/>
      <c r="I502" s="20"/>
      <c r="K502" s="20"/>
    </row>
    <row r="503" spans="1:11" outlineLevel="1" x14ac:dyDescent="0.25">
      <c r="A503" s="32"/>
      <c r="B503" s="33"/>
      <c r="C503" s="46"/>
      <c r="E503" s="20"/>
      <c r="F503" s="20"/>
      <c r="G503" s="20"/>
      <c r="H503" s="20"/>
      <c r="I503" s="20"/>
      <c r="K503" s="20"/>
    </row>
    <row r="504" spans="1:11" outlineLevel="1" x14ac:dyDescent="0.25">
      <c r="A504" s="32"/>
      <c r="B504" s="33"/>
      <c r="C504" s="46"/>
      <c r="E504" s="20"/>
      <c r="F504" s="20"/>
      <c r="G504" s="20"/>
      <c r="H504" s="20"/>
      <c r="I504" s="20"/>
      <c r="K504" s="20"/>
    </row>
    <row r="505" spans="1:11" outlineLevel="1" x14ac:dyDescent="0.25">
      <c r="A505" s="32"/>
      <c r="B505" s="33"/>
      <c r="C505" s="46"/>
      <c r="E505" s="20"/>
      <c r="F505" s="20"/>
      <c r="G505" s="20"/>
      <c r="H505" s="20"/>
      <c r="I505" s="20"/>
      <c r="K505" s="20"/>
    </row>
    <row r="506" spans="1:11" outlineLevel="1" x14ac:dyDescent="0.25">
      <c r="A506" s="32"/>
      <c r="B506" s="33"/>
      <c r="C506" s="46"/>
      <c r="E506" s="20"/>
      <c r="F506" s="20"/>
      <c r="G506" s="20"/>
      <c r="H506" s="20"/>
      <c r="I506" s="20"/>
      <c r="K506" s="20"/>
    </row>
    <row r="507" spans="1:11" outlineLevel="1" x14ac:dyDescent="0.25">
      <c r="A507" s="32"/>
      <c r="B507" s="33"/>
      <c r="C507" s="46"/>
      <c r="E507" s="20"/>
      <c r="F507" s="20"/>
      <c r="G507" s="20"/>
      <c r="H507" s="20"/>
      <c r="I507" s="20"/>
      <c r="K507" s="20"/>
    </row>
    <row r="508" spans="1:11" outlineLevel="1" x14ac:dyDescent="0.25">
      <c r="A508" s="32"/>
      <c r="B508" s="33"/>
      <c r="C508" s="46"/>
      <c r="E508" s="20"/>
      <c r="F508" s="20"/>
      <c r="G508" s="20"/>
      <c r="H508" s="20"/>
      <c r="I508" s="20"/>
      <c r="K508" s="20"/>
    </row>
    <row r="509" spans="1:11" outlineLevel="1" x14ac:dyDescent="0.25">
      <c r="A509" s="32"/>
      <c r="B509" s="33"/>
      <c r="C509" s="46"/>
      <c r="E509" s="20"/>
      <c r="F509" s="20"/>
      <c r="G509" s="20"/>
      <c r="H509" s="20"/>
      <c r="I509" s="20"/>
      <c r="K509" s="20"/>
    </row>
    <row r="510" spans="1:11" outlineLevel="1" x14ac:dyDescent="0.25">
      <c r="A510" s="32"/>
      <c r="B510" s="33"/>
      <c r="C510" s="46"/>
      <c r="E510" s="20"/>
      <c r="F510" s="20"/>
      <c r="G510" s="20"/>
      <c r="H510" s="20"/>
      <c r="I510" s="20"/>
      <c r="K510" s="20"/>
    </row>
    <row r="511" spans="1:11" outlineLevel="1" x14ac:dyDescent="0.25">
      <c r="A511" s="32"/>
      <c r="B511" s="33"/>
      <c r="C511" s="46"/>
      <c r="E511" s="20"/>
      <c r="F511" s="20"/>
      <c r="G511" s="20"/>
      <c r="H511" s="20"/>
      <c r="I511" s="20"/>
      <c r="K511" s="20"/>
    </row>
    <row r="512" spans="1:11" outlineLevel="1" x14ac:dyDescent="0.25">
      <c r="A512" s="32"/>
      <c r="B512" s="33"/>
      <c r="C512" s="46"/>
      <c r="E512" s="20"/>
      <c r="F512" s="20"/>
      <c r="G512" s="20"/>
      <c r="H512" s="20"/>
      <c r="I512" s="20"/>
      <c r="K512" s="20"/>
    </row>
    <row r="513" spans="1:11" outlineLevel="1" x14ac:dyDescent="0.25">
      <c r="A513" s="32"/>
      <c r="B513" s="33"/>
      <c r="C513" s="46"/>
      <c r="E513" s="20"/>
      <c r="F513" s="20"/>
      <c r="G513" s="20"/>
      <c r="H513" s="20"/>
      <c r="I513" s="20"/>
      <c r="K513" s="20"/>
    </row>
    <row r="514" spans="1:11" outlineLevel="1" x14ac:dyDescent="0.25">
      <c r="A514" s="32"/>
      <c r="B514" s="33"/>
      <c r="C514" s="46"/>
      <c r="E514" s="20"/>
      <c r="F514" s="20"/>
      <c r="G514" s="20"/>
      <c r="H514" s="20"/>
      <c r="I514" s="20"/>
      <c r="K514" s="20"/>
    </row>
    <row r="515" spans="1:11" outlineLevel="1" x14ac:dyDescent="0.25">
      <c r="A515" s="32"/>
      <c r="B515" s="33"/>
      <c r="C515" s="46"/>
      <c r="E515" s="20"/>
      <c r="F515" s="20"/>
      <c r="G515" s="20"/>
      <c r="H515" s="20"/>
      <c r="I515" s="20"/>
      <c r="K515" s="20"/>
    </row>
    <row r="516" spans="1:11" outlineLevel="1" x14ac:dyDescent="0.25">
      <c r="A516" s="32"/>
      <c r="B516" s="33"/>
      <c r="C516" s="46"/>
      <c r="E516" s="20"/>
      <c r="F516" s="20"/>
      <c r="G516" s="20"/>
      <c r="H516" s="20"/>
      <c r="I516" s="20"/>
      <c r="K516" s="20"/>
    </row>
    <row r="517" spans="1:11" outlineLevel="1" x14ac:dyDescent="0.25">
      <c r="A517" s="32"/>
      <c r="B517" s="33"/>
      <c r="C517" s="46"/>
      <c r="E517" s="20"/>
      <c r="F517" s="20"/>
      <c r="G517" s="20"/>
      <c r="H517" s="20"/>
      <c r="I517" s="20"/>
      <c r="K517" s="20"/>
    </row>
    <row r="518" spans="1:11" outlineLevel="1" x14ac:dyDescent="0.25">
      <c r="A518" s="32"/>
      <c r="B518" s="33"/>
      <c r="C518" s="46"/>
      <c r="E518" s="20"/>
      <c r="F518" s="20"/>
      <c r="G518" s="20"/>
      <c r="H518" s="20"/>
      <c r="I518" s="20"/>
      <c r="K518" s="20"/>
    </row>
    <row r="519" spans="1:11" outlineLevel="1" x14ac:dyDescent="0.25">
      <c r="A519" s="32"/>
      <c r="B519" s="33"/>
      <c r="C519" s="46"/>
      <c r="E519" s="20"/>
      <c r="F519" s="20"/>
      <c r="G519" s="20"/>
      <c r="H519" s="20"/>
      <c r="I519" s="20"/>
      <c r="K519" s="20"/>
    </row>
    <row r="520" spans="1:11" outlineLevel="1" x14ac:dyDescent="0.25">
      <c r="A520" s="32"/>
      <c r="B520" s="33"/>
      <c r="C520" s="46"/>
      <c r="E520" s="20"/>
      <c r="F520" s="20"/>
      <c r="G520" s="20"/>
      <c r="H520" s="20"/>
      <c r="I520" s="20"/>
      <c r="K520" s="20"/>
    </row>
    <row r="521" spans="1:11" outlineLevel="1" x14ac:dyDescent="0.25">
      <c r="A521" s="32"/>
      <c r="B521" s="33"/>
      <c r="C521" s="46"/>
      <c r="E521" s="20"/>
      <c r="F521" s="20"/>
      <c r="G521" s="20"/>
      <c r="H521" s="20"/>
      <c r="I521" s="20"/>
      <c r="K521" s="20"/>
    </row>
    <row r="522" spans="1:11" outlineLevel="1" x14ac:dyDescent="0.25">
      <c r="A522" s="32"/>
      <c r="B522" s="33"/>
      <c r="C522" s="46"/>
      <c r="E522" s="20"/>
      <c r="F522" s="20"/>
      <c r="G522" s="20"/>
      <c r="H522" s="20"/>
      <c r="I522" s="20"/>
      <c r="K522" s="20"/>
    </row>
    <row r="523" spans="1:11" outlineLevel="1" x14ac:dyDescent="0.25">
      <c r="A523" s="32"/>
      <c r="B523" s="33"/>
      <c r="C523" s="46"/>
      <c r="E523" s="20"/>
      <c r="F523" s="20"/>
      <c r="G523" s="20"/>
      <c r="H523" s="20"/>
      <c r="I523" s="20"/>
      <c r="K523" s="20"/>
    </row>
    <row r="524" spans="1:11" outlineLevel="1" x14ac:dyDescent="0.25">
      <c r="A524" s="32"/>
      <c r="B524" s="33"/>
      <c r="C524" s="46"/>
      <c r="E524" s="20"/>
      <c r="F524" s="20"/>
      <c r="G524" s="20"/>
      <c r="H524" s="20"/>
      <c r="I524" s="20"/>
      <c r="K524" s="20"/>
    </row>
    <row r="525" spans="1:11" outlineLevel="1" x14ac:dyDescent="0.25">
      <c r="A525" s="32"/>
      <c r="B525" s="33"/>
      <c r="C525" s="46"/>
      <c r="E525" s="20"/>
      <c r="F525" s="20"/>
      <c r="G525" s="20"/>
      <c r="H525" s="20"/>
      <c r="I525" s="20"/>
      <c r="K525" s="20"/>
    </row>
    <row r="526" spans="1:11" outlineLevel="1" x14ac:dyDescent="0.25">
      <c r="A526" s="32"/>
      <c r="B526" s="33"/>
      <c r="C526" s="46"/>
      <c r="E526" s="20"/>
      <c r="F526" s="20"/>
      <c r="G526" s="20"/>
      <c r="H526" s="20"/>
      <c r="I526" s="20"/>
      <c r="K526" s="20"/>
    </row>
    <row r="527" spans="1:11" outlineLevel="1" x14ac:dyDescent="0.25">
      <c r="A527" s="32"/>
      <c r="B527" s="33"/>
      <c r="C527" s="46"/>
      <c r="E527" s="20"/>
      <c r="F527" s="20"/>
      <c r="G527" s="20"/>
      <c r="H527" s="20"/>
      <c r="I527" s="20"/>
      <c r="K527" s="20"/>
    </row>
    <row r="528" spans="1:11" outlineLevel="1" x14ac:dyDescent="0.25">
      <c r="A528" s="32"/>
      <c r="B528" s="33"/>
      <c r="C528" s="46"/>
      <c r="E528" s="20"/>
      <c r="F528" s="20"/>
      <c r="G528" s="20"/>
      <c r="H528" s="20"/>
      <c r="I528" s="20"/>
      <c r="K528" s="20"/>
    </row>
    <row r="529" spans="1:11" outlineLevel="1" x14ac:dyDescent="0.25">
      <c r="A529" s="32"/>
      <c r="B529" s="33"/>
      <c r="C529" s="46"/>
      <c r="E529" s="20"/>
      <c r="F529" s="20"/>
      <c r="G529" s="20"/>
      <c r="H529" s="20"/>
      <c r="I529" s="20"/>
      <c r="K529" s="20"/>
    </row>
    <row r="530" spans="1:11" outlineLevel="1" x14ac:dyDescent="0.25">
      <c r="A530" s="32"/>
      <c r="B530" s="33"/>
      <c r="C530" s="46"/>
      <c r="E530" s="20"/>
      <c r="F530" s="20"/>
      <c r="G530" s="20"/>
      <c r="H530" s="20"/>
      <c r="I530" s="20"/>
      <c r="K530" s="20"/>
    </row>
    <row r="531" spans="1:11" outlineLevel="1" x14ac:dyDescent="0.25">
      <c r="A531" s="32"/>
      <c r="B531" s="33"/>
      <c r="C531" s="46"/>
      <c r="E531" s="20"/>
      <c r="F531" s="20"/>
      <c r="G531" s="20"/>
      <c r="H531" s="20"/>
      <c r="I531" s="20"/>
      <c r="K531" s="20"/>
    </row>
    <row r="532" spans="1:11" outlineLevel="1" x14ac:dyDescent="0.25">
      <c r="A532" s="32"/>
      <c r="B532" s="33"/>
      <c r="C532" s="46"/>
      <c r="E532" s="20"/>
      <c r="F532" s="20"/>
      <c r="G532" s="20"/>
      <c r="H532" s="20"/>
      <c r="I532" s="20"/>
      <c r="K532" s="20"/>
    </row>
    <row r="533" spans="1:11" outlineLevel="1" x14ac:dyDescent="0.25">
      <c r="A533" s="32"/>
      <c r="B533" s="33"/>
      <c r="C533" s="46"/>
      <c r="E533" s="20"/>
      <c r="F533" s="20"/>
      <c r="G533" s="20"/>
      <c r="H533" s="20"/>
      <c r="I533" s="20"/>
      <c r="K533" s="20"/>
    </row>
    <row r="534" spans="1:11" outlineLevel="1" x14ac:dyDescent="0.25">
      <c r="A534" s="32"/>
      <c r="B534" s="33"/>
      <c r="C534" s="46"/>
      <c r="E534" s="20"/>
      <c r="F534" s="20"/>
      <c r="G534" s="20"/>
      <c r="H534" s="20"/>
      <c r="I534" s="20"/>
      <c r="K534" s="20"/>
    </row>
    <row r="535" spans="1:11" outlineLevel="1" x14ac:dyDescent="0.25">
      <c r="A535" s="32"/>
      <c r="B535" s="33"/>
      <c r="C535" s="46"/>
      <c r="E535" s="20"/>
      <c r="F535" s="20"/>
      <c r="G535" s="20"/>
      <c r="H535" s="20"/>
      <c r="I535" s="20"/>
      <c r="K535" s="20"/>
    </row>
    <row r="536" spans="1:11" outlineLevel="1" x14ac:dyDescent="0.25">
      <c r="A536" s="32"/>
      <c r="B536" s="33"/>
      <c r="C536" s="46"/>
      <c r="E536" s="20"/>
      <c r="F536" s="20"/>
      <c r="G536" s="20"/>
      <c r="H536" s="20"/>
      <c r="I536" s="20"/>
      <c r="K536" s="20"/>
    </row>
    <row r="537" spans="1:11" outlineLevel="1" x14ac:dyDescent="0.25">
      <c r="A537" s="32"/>
      <c r="B537" s="33"/>
      <c r="C537" s="46"/>
      <c r="E537" s="20"/>
      <c r="F537" s="20"/>
      <c r="G537" s="20"/>
      <c r="H537" s="20"/>
      <c r="I537" s="20"/>
      <c r="K537" s="20"/>
    </row>
    <row r="538" spans="1:11" outlineLevel="1" x14ac:dyDescent="0.25">
      <c r="A538" s="32"/>
      <c r="B538" s="33"/>
      <c r="C538" s="46"/>
      <c r="E538" s="20"/>
      <c r="F538" s="20"/>
      <c r="G538" s="20"/>
      <c r="H538" s="20"/>
      <c r="I538" s="20"/>
      <c r="K538" s="20"/>
    </row>
    <row r="539" spans="1:11" outlineLevel="1" x14ac:dyDescent="0.25">
      <c r="A539" s="32"/>
      <c r="B539" s="33"/>
      <c r="C539" s="46"/>
      <c r="E539" s="20"/>
      <c r="F539" s="20"/>
      <c r="G539" s="20"/>
      <c r="H539" s="20"/>
      <c r="I539" s="20"/>
      <c r="K539" s="20"/>
    </row>
    <row r="540" spans="1:11" outlineLevel="1" x14ac:dyDescent="0.25">
      <c r="A540" s="32"/>
      <c r="B540" s="33"/>
      <c r="C540" s="46"/>
      <c r="E540" s="20"/>
      <c r="F540" s="20"/>
      <c r="G540" s="20"/>
      <c r="H540" s="20"/>
      <c r="I540" s="20"/>
      <c r="K540" s="20"/>
    </row>
    <row r="541" spans="1:11" outlineLevel="1" x14ac:dyDescent="0.25">
      <c r="A541" s="32"/>
      <c r="B541" s="33"/>
      <c r="C541" s="46"/>
      <c r="E541" s="20"/>
      <c r="F541" s="20"/>
      <c r="G541" s="20"/>
      <c r="H541" s="20"/>
      <c r="I541" s="20"/>
      <c r="K541" s="20"/>
    </row>
    <row r="542" spans="1:11" outlineLevel="1" x14ac:dyDescent="0.25">
      <c r="A542" s="32"/>
      <c r="B542" s="33"/>
      <c r="C542" s="46"/>
      <c r="E542" s="20"/>
      <c r="F542" s="20"/>
      <c r="G542" s="20"/>
      <c r="H542" s="20"/>
      <c r="I542" s="20"/>
      <c r="K542" s="20"/>
    </row>
    <row r="543" spans="1:11" outlineLevel="1" x14ac:dyDescent="0.25">
      <c r="A543" s="32"/>
      <c r="B543" s="33"/>
      <c r="C543" s="46"/>
      <c r="E543" s="20"/>
      <c r="F543" s="20"/>
      <c r="G543" s="20"/>
      <c r="H543" s="20"/>
      <c r="I543" s="20"/>
      <c r="K543" s="20"/>
    </row>
    <row r="544" spans="1:11" outlineLevel="1" x14ac:dyDescent="0.25">
      <c r="A544" s="32"/>
      <c r="B544" s="33"/>
      <c r="C544" s="46"/>
      <c r="E544" s="20"/>
      <c r="F544" s="20"/>
      <c r="G544" s="20"/>
      <c r="H544" s="20"/>
      <c r="I544" s="20"/>
      <c r="K544" s="20"/>
    </row>
    <row r="545" spans="1:11" outlineLevel="1" x14ac:dyDescent="0.25">
      <c r="A545" s="32"/>
      <c r="B545" s="33"/>
      <c r="C545" s="46"/>
      <c r="E545" s="20"/>
      <c r="F545" s="20"/>
      <c r="G545" s="20"/>
      <c r="H545" s="20"/>
      <c r="I545" s="20"/>
      <c r="K545" s="20"/>
    </row>
    <row r="546" spans="1:11" outlineLevel="1" x14ac:dyDescent="0.25">
      <c r="A546" s="32"/>
      <c r="B546" s="33"/>
      <c r="C546" s="46"/>
      <c r="E546" s="20"/>
      <c r="F546" s="20"/>
      <c r="G546" s="20"/>
      <c r="H546" s="20"/>
      <c r="I546" s="20"/>
      <c r="K546" s="20"/>
    </row>
    <row r="547" spans="1:11" outlineLevel="1" x14ac:dyDescent="0.25">
      <c r="A547" s="32"/>
      <c r="B547" s="33"/>
      <c r="C547" s="46"/>
      <c r="E547" s="20"/>
      <c r="F547" s="20"/>
      <c r="G547" s="20"/>
      <c r="H547" s="20"/>
      <c r="I547" s="20"/>
      <c r="K547" s="20"/>
    </row>
    <row r="548" spans="1:11" outlineLevel="1" x14ac:dyDescent="0.25">
      <c r="A548" s="32"/>
      <c r="B548" s="33"/>
      <c r="C548" s="46"/>
      <c r="E548" s="20"/>
      <c r="F548" s="20"/>
      <c r="G548" s="20"/>
      <c r="H548" s="20"/>
      <c r="I548" s="20"/>
      <c r="K548" s="20"/>
    </row>
    <row r="549" spans="1:11" outlineLevel="1" x14ac:dyDescent="0.25">
      <c r="A549" s="32"/>
      <c r="B549" s="33"/>
      <c r="C549" s="46"/>
      <c r="E549" s="20"/>
      <c r="F549" s="20"/>
      <c r="G549" s="20"/>
      <c r="H549" s="20"/>
      <c r="I549" s="20"/>
      <c r="K549" s="20"/>
    </row>
    <row r="550" spans="1:11" outlineLevel="1" x14ac:dyDescent="0.25">
      <c r="A550" s="32"/>
      <c r="B550" s="33"/>
      <c r="C550" s="46"/>
      <c r="E550" s="20"/>
      <c r="F550" s="20"/>
      <c r="G550" s="20"/>
      <c r="H550" s="20"/>
      <c r="I550" s="20"/>
      <c r="K550" s="20"/>
    </row>
    <row r="551" spans="1:11" outlineLevel="1" x14ac:dyDescent="0.25">
      <c r="A551" s="32"/>
      <c r="B551" s="33"/>
      <c r="C551" s="46"/>
      <c r="E551" s="20"/>
      <c r="F551" s="20"/>
      <c r="G551" s="20"/>
      <c r="H551" s="20"/>
      <c r="I551" s="20"/>
      <c r="K551" s="20"/>
    </row>
    <row r="552" spans="1:11" outlineLevel="1" x14ac:dyDescent="0.25">
      <c r="A552" s="32"/>
      <c r="B552" s="33"/>
      <c r="C552" s="46"/>
      <c r="E552" s="20"/>
      <c r="F552" s="20"/>
      <c r="G552" s="20"/>
      <c r="H552" s="20"/>
      <c r="I552" s="20"/>
      <c r="K552" s="20"/>
    </row>
    <row r="553" spans="1:11" outlineLevel="1" x14ac:dyDescent="0.25">
      <c r="A553" s="32"/>
      <c r="B553" s="33"/>
      <c r="C553" s="46"/>
      <c r="E553" s="20"/>
      <c r="F553" s="20"/>
      <c r="G553" s="20"/>
      <c r="H553" s="20"/>
      <c r="I553" s="20"/>
      <c r="K553" s="20"/>
    </row>
    <row r="554" spans="1:11" x14ac:dyDescent="0.25">
      <c r="C554" s="48"/>
      <c r="K554" s="49"/>
    </row>
    <row r="555" spans="1:11" x14ac:dyDescent="0.25">
      <c r="C555" s="48"/>
      <c r="K555" s="49"/>
    </row>
    <row r="556" spans="1:11" x14ac:dyDescent="0.25">
      <c r="C556" s="48"/>
    </row>
  </sheetData>
  <autoFilter ref="A12:K187" xr:uid="{00000000-0009-0000-0000-00000B000000}">
    <sortState xmlns:xlrd2="http://schemas.microsoft.com/office/spreadsheetml/2017/richdata2" ref="A13:K187">
      <sortCondition ref="A12:A187"/>
    </sortState>
  </autoFilter>
  <mergeCells count="3">
    <mergeCell ref="B2:B3"/>
    <mergeCell ref="C2:C3"/>
    <mergeCell ref="K2:K3"/>
  </mergeCells>
  <conditionalFormatting sqref="B10:C10">
    <cfRule type="cellIs" dxfId="13" priority="104" operator="lessThan">
      <formula>0</formula>
    </cfRule>
    <cfRule type="cellIs" dxfId="12" priority="105" operator="greaterThan">
      <formula>0</formula>
    </cfRule>
  </conditionalFormatting>
  <conditionalFormatting sqref="E10:K10">
    <cfRule type="cellIs" dxfId="11" priority="106" operator="lessThan">
      <formula>0</formula>
    </cfRule>
    <cfRule type="cellIs" dxfId="10" priority="107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ilha15">
    <tabColor theme="9" tint="0.39997558519241921"/>
  </sheetPr>
  <dimension ref="A1:S948"/>
  <sheetViews>
    <sheetView showGridLines="0" zoomScaleSheetLayoutView="100" workbookViewId="0">
      <pane ySplit="12" topLeftCell="A32" activePane="bottomLeft" state="frozen"/>
      <selection pane="bottomLeft" activeCell="N93" sqref="N93"/>
    </sheetView>
  </sheetViews>
  <sheetFormatPr defaultColWidth="11" defaultRowHeight="15.75" outlineLevelRow="1" x14ac:dyDescent="0.25"/>
  <cols>
    <col min="1" max="1" width="15.625" style="2" customWidth="1"/>
    <col min="2" max="2" width="30.625" style="2" customWidth="1"/>
    <col min="3" max="3" width="15.625" style="3" customWidth="1"/>
    <col min="4" max="4" width="0.625" customWidth="1"/>
    <col min="5" max="9" width="15.625" style="2" customWidth="1"/>
    <col min="10" max="10" width="0.625" style="2" customWidth="1"/>
    <col min="11" max="11" width="15.625" style="2" customWidth="1"/>
    <col min="12" max="12" width="0.875" style="2" customWidth="1"/>
    <col min="13" max="13" width="8.875" customWidth="1"/>
    <col min="14" max="16384" width="11" style="2"/>
  </cols>
  <sheetData>
    <row r="1" spans="1:19" ht="7.5" customHeight="1" thickBot="1" x14ac:dyDescent="0.3">
      <c r="N1" s="1"/>
      <c r="O1" s="1"/>
      <c r="P1" s="1"/>
      <c r="Q1" s="1"/>
      <c r="R1" s="1"/>
    </row>
    <row r="2" spans="1:19" ht="13.5" customHeight="1" x14ac:dyDescent="0.25">
      <c r="B2" s="418" t="s">
        <v>427</v>
      </c>
      <c r="C2" s="420" t="s">
        <v>168</v>
      </c>
      <c r="E2" s="4">
        <f>+WEEKDAY(E3,1)</f>
        <v>2</v>
      </c>
      <c r="F2" s="5">
        <f>+WEEKDAY(F3,1)</f>
        <v>3</v>
      </c>
      <c r="G2" s="5">
        <f>+WEEKDAY(G3,1)</f>
        <v>4</v>
      </c>
      <c r="H2" s="5">
        <f>+WEEKDAY(H3,1)</f>
        <v>5</v>
      </c>
      <c r="I2" s="36">
        <f>+WEEKDAY(I3,1)</f>
        <v>6</v>
      </c>
      <c r="K2" s="422" t="s">
        <v>169</v>
      </c>
      <c r="N2" s="1"/>
      <c r="O2" s="1"/>
      <c r="P2" s="1"/>
      <c r="Q2" s="1"/>
      <c r="R2" s="1"/>
    </row>
    <row r="3" spans="1:19" ht="15.75" customHeight="1" thickBot="1" x14ac:dyDescent="0.3">
      <c r="B3" s="419"/>
      <c r="C3" s="421"/>
      <c r="E3" s="6">
        <v>46006</v>
      </c>
      <c r="F3" s="7">
        <f>E3+1</f>
        <v>46007</v>
      </c>
      <c r="G3" s="7">
        <f>F3+1</f>
        <v>46008</v>
      </c>
      <c r="H3" s="7">
        <f>G3+1</f>
        <v>46009</v>
      </c>
      <c r="I3" s="37">
        <f>H3+1</f>
        <v>46010</v>
      </c>
      <c r="K3" s="423"/>
      <c r="N3" s="1"/>
      <c r="O3" s="1"/>
      <c r="P3" s="1"/>
      <c r="Q3" s="1"/>
      <c r="R3" s="1"/>
    </row>
    <row r="4" spans="1:19" ht="7.5" customHeight="1" thickBot="1" x14ac:dyDescent="0.3">
      <c r="B4" s="8"/>
      <c r="C4" s="9"/>
      <c r="E4" s="10"/>
      <c r="F4" s="10"/>
      <c r="G4" s="10"/>
      <c r="H4" s="10"/>
      <c r="I4" s="10"/>
      <c r="J4" s="38"/>
      <c r="K4" s="39"/>
      <c r="L4" s="38"/>
      <c r="N4" s="1"/>
      <c r="O4" s="1"/>
      <c r="P4" s="1"/>
      <c r="Q4" s="1"/>
      <c r="R4" s="1"/>
    </row>
    <row r="5" spans="1:19" ht="16.5" customHeight="1" thickBot="1" x14ac:dyDescent="0.3">
      <c r="B5" s="11" t="s">
        <v>170</v>
      </c>
      <c r="C5" s="12"/>
      <c r="E5" s="13">
        <f>SUM(E6:E7)</f>
        <v>0</v>
      </c>
      <c r="F5" s="13">
        <f>SUM(F6:F7)</f>
        <v>903.34</v>
      </c>
      <c r="G5" s="13">
        <f>SUM(G6:G7)</f>
        <v>0</v>
      </c>
      <c r="H5" s="13">
        <f>SUM(H6:H7)</f>
        <v>1610.63</v>
      </c>
      <c r="I5" s="12">
        <f>SUM(I6:I7)</f>
        <v>933.59</v>
      </c>
      <c r="J5" s="40"/>
      <c r="K5" s="12">
        <f>SUM(E5:J5)</f>
        <v>3447.5600000000004</v>
      </c>
      <c r="L5" s="41"/>
      <c r="N5" s="1"/>
      <c r="O5" s="1"/>
      <c r="P5" s="1"/>
      <c r="Q5" s="1"/>
      <c r="R5" s="1"/>
      <c r="S5" s="43"/>
    </row>
    <row r="6" spans="1:19" ht="16.5" customHeight="1" outlineLevel="1" x14ac:dyDescent="0.25">
      <c r="B6" s="14" t="s">
        <v>171</v>
      </c>
      <c r="C6" s="15">
        <v>0</v>
      </c>
      <c r="E6" s="16"/>
      <c r="F6" s="16"/>
      <c r="G6" s="16"/>
      <c r="H6" s="16"/>
      <c r="I6" s="16"/>
      <c r="J6" s="42"/>
      <c r="K6" s="16">
        <f>SUM(E6:J6)</f>
        <v>0</v>
      </c>
      <c r="L6" s="42"/>
      <c r="N6" s="43"/>
      <c r="O6" s="43"/>
      <c r="P6" s="43"/>
      <c r="Q6" s="43"/>
      <c r="R6" s="43"/>
      <c r="S6" s="43"/>
    </row>
    <row r="7" spans="1:19" ht="16.5" customHeight="1" outlineLevel="1" x14ac:dyDescent="0.25">
      <c r="A7" s="17"/>
      <c r="B7" s="18" t="s">
        <v>172</v>
      </c>
      <c r="C7" s="19">
        <v>0</v>
      </c>
      <c r="E7" s="20">
        <v>0</v>
      </c>
      <c r="F7" s="20">
        <v>903.34</v>
      </c>
      <c r="G7" s="20">
        <v>0</v>
      </c>
      <c r="H7" s="20">
        <v>1610.63</v>
      </c>
      <c r="I7" s="20">
        <v>933.59</v>
      </c>
      <c r="J7" s="42"/>
      <c r="K7" s="20">
        <f>SUM(E7:J7)</f>
        <v>3447.5600000000004</v>
      </c>
      <c r="L7" s="42"/>
      <c r="N7" s="43"/>
      <c r="O7" s="43"/>
      <c r="P7" s="43"/>
      <c r="Q7" s="43"/>
      <c r="R7" s="43"/>
      <c r="S7" s="43"/>
    </row>
    <row r="8" spans="1:19" outlineLevel="1" x14ac:dyDescent="0.25">
      <c r="A8" s="17"/>
      <c r="B8" s="21">
        <v>0.05</v>
      </c>
      <c r="C8" s="19"/>
      <c r="E8" s="20">
        <f>E6*$B$8</f>
        <v>0</v>
      </c>
      <c r="F8" s="20">
        <f>F6*$B$8</f>
        <v>0</v>
      </c>
      <c r="G8" s="20">
        <f>G6*$B$8</f>
        <v>0</v>
      </c>
      <c r="H8" s="20">
        <f>H6*$B$8</f>
        <v>0</v>
      </c>
      <c r="I8" s="20">
        <f>I6*$B$8</f>
        <v>0</v>
      </c>
      <c r="J8" s="42"/>
      <c r="K8" s="20">
        <f>SUM(E8:I8)</f>
        <v>0</v>
      </c>
      <c r="L8" s="42"/>
      <c r="N8" s="43"/>
      <c r="O8" s="43"/>
      <c r="P8" s="43"/>
      <c r="Q8" s="43"/>
      <c r="R8" s="43"/>
      <c r="S8" s="43"/>
    </row>
    <row r="9" spans="1:19" ht="16.5" thickBot="1" x14ac:dyDescent="0.3">
      <c r="A9" s="17"/>
      <c r="B9" s="22" t="s">
        <v>173</v>
      </c>
      <c r="C9" s="23"/>
      <c r="E9" s="24">
        <f>E6-E8</f>
        <v>0</v>
      </c>
      <c r="F9" s="24">
        <f>F6-F8</f>
        <v>0</v>
      </c>
      <c r="G9" s="24">
        <f>G6-G8</f>
        <v>0</v>
      </c>
      <c r="H9" s="24">
        <f>H6-H8</f>
        <v>0</v>
      </c>
      <c r="I9" s="24">
        <f>I6-I8</f>
        <v>0</v>
      </c>
      <c r="J9" s="44"/>
      <c r="K9" s="24">
        <f>SUM(E9:I9)</f>
        <v>0</v>
      </c>
      <c r="L9" s="42"/>
      <c r="N9" s="43"/>
      <c r="O9" s="43"/>
      <c r="P9" s="43"/>
      <c r="Q9" s="43"/>
      <c r="R9" s="43"/>
      <c r="S9" s="43"/>
    </row>
    <row r="10" spans="1:19" ht="16.5" thickBot="1" x14ac:dyDescent="0.3">
      <c r="A10" s="25"/>
      <c r="B10" s="26"/>
      <c r="C10" s="27"/>
      <c r="E10" s="27">
        <f>B10+E9-E12</f>
        <v>0</v>
      </c>
      <c r="F10" s="27">
        <f>E10+F9-F12</f>
        <v>0</v>
      </c>
      <c r="G10" s="27">
        <f>F10+G9-G12</f>
        <v>0</v>
      </c>
      <c r="H10" s="27">
        <f>G10+H9-H12</f>
        <v>0</v>
      </c>
      <c r="I10" s="27">
        <f>H10+I9-I12</f>
        <v>0</v>
      </c>
      <c r="J10" s="30"/>
      <c r="K10" s="27">
        <f>K9-K12</f>
        <v>0</v>
      </c>
      <c r="L10" s="30"/>
      <c r="N10" s="30"/>
      <c r="O10" s="43"/>
      <c r="P10" s="43"/>
      <c r="Q10" s="43"/>
      <c r="R10" s="43"/>
      <c r="S10" s="43"/>
    </row>
    <row r="11" spans="1:19" ht="17.25" customHeight="1" thickBot="1" x14ac:dyDescent="0.3">
      <c r="B11" s="28"/>
      <c r="C11" s="29" t="s">
        <v>174</v>
      </c>
      <c r="E11" s="30"/>
      <c r="F11" s="30"/>
      <c r="G11" s="30"/>
      <c r="H11" s="30"/>
      <c r="I11" s="30"/>
      <c r="J11" s="30"/>
      <c r="K11" s="30"/>
      <c r="L11" s="30"/>
      <c r="N11" s="30"/>
      <c r="O11" s="43"/>
      <c r="P11" s="43"/>
      <c r="Q11" s="43"/>
      <c r="R11" s="43"/>
      <c r="S11" s="43"/>
    </row>
    <row r="12" spans="1:19" ht="16.5" thickBot="1" x14ac:dyDescent="0.3">
      <c r="A12" s="62" t="s">
        <v>175</v>
      </c>
      <c r="B12" s="63" t="s">
        <v>176</v>
      </c>
      <c r="C12" s="299">
        <f>SUBTOTAL(9,C13:C945)</f>
        <v>0</v>
      </c>
      <c r="D12" s="301"/>
      <c r="E12" s="300">
        <f>SUM(E13:E945)</f>
        <v>0</v>
      </c>
      <c r="F12" s="71">
        <f>SUM(F13:F945)</f>
        <v>0</v>
      </c>
      <c r="G12" s="71">
        <f>SUM(G13:G945)</f>
        <v>0</v>
      </c>
      <c r="H12" s="71">
        <f>SUM(H13:H945)</f>
        <v>0</v>
      </c>
      <c r="I12" s="71">
        <f>SUBTOTAL(9,I13:I945)</f>
        <v>0</v>
      </c>
      <c r="J12" s="45"/>
      <c r="K12" s="12">
        <f>E12+F12+G12+H12+I12</f>
        <v>0</v>
      </c>
    </row>
    <row r="13" spans="1:19" outlineLevel="1" x14ac:dyDescent="0.25">
      <c r="A13" s="316"/>
      <c r="B13" s="306"/>
      <c r="C13" s="294"/>
      <c r="E13" s="293"/>
      <c r="F13" s="294"/>
      <c r="G13" s="35"/>
      <c r="H13" s="68"/>
      <c r="I13" s="35"/>
      <c r="K13" s="35"/>
    </row>
    <row r="14" spans="1:19" outlineLevel="1" x14ac:dyDescent="0.25">
      <c r="A14" s="316"/>
      <c r="B14" s="306"/>
      <c r="C14" s="294"/>
      <c r="E14" s="293"/>
      <c r="F14" s="294"/>
      <c r="G14" s="35"/>
      <c r="H14" s="68"/>
      <c r="I14" s="35"/>
      <c r="K14" s="35"/>
      <c r="N14" s="2">
        <f>C12-K12</f>
        <v>0</v>
      </c>
    </row>
    <row r="15" spans="1:19" outlineLevel="1" x14ac:dyDescent="0.25">
      <c r="A15" s="316"/>
      <c r="B15" s="306"/>
      <c r="C15" s="294"/>
      <c r="E15" s="293"/>
      <c r="F15" s="294"/>
      <c r="G15" s="35"/>
      <c r="H15" s="68"/>
      <c r="I15" s="35"/>
      <c r="K15" s="35"/>
      <c r="N15" s="2" t="s">
        <v>166</v>
      </c>
    </row>
    <row r="16" spans="1:19" outlineLevel="1" x14ac:dyDescent="0.25">
      <c r="A16" s="316"/>
      <c r="B16" s="306"/>
      <c r="C16" s="294"/>
      <c r="E16" s="293"/>
      <c r="F16" s="294"/>
      <c r="G16" s="35"/>
      <c r="H16" s="68"/>
      <c r="I16" s="35"/>
      <c r="K16" s="35"/>
    </row>
    <row r="17" spans="1:11" outlineLevel="1" x14ac:dyDescent="0.25">
      <c r="A17" s="316"/>
      <c r="B17" s="306"/>
      <c r="C17" s="294"/>
      <c r="E17" s="293"/>
      <c r="F17" s="294"/>
      <c r="G17" s="35"/>
      <c r="H17" s="68"/>
      <c r="I17" s="35"/>
      <c r="K17" s="35"/>
    </row>
    <row r="18" spans="1:11" outlineLevel="1" x14ac:dyDescent="0.25">
      <c r="A18" s="316"/>
      <c r="B18" s="306"/>
      <c r="C18" s="294"/>
      <c r="E18" s="293"/>
      <c r="F18" s="294"/>
      <c r="G18" s="35"/>
      <c r="H18" s="68"/>
      <c r="I18" s="35"/>
      <c r="K18" s="35"/>
    </row>
    <row r="19" spans="1:11" outlineLevel="1" x14ac:dyDescent="0.25">
      <c r="A19" s="316"/>
      <c r="B19" s="306"/>
      <c r="C19" s="294"/>
      <c r="E19" s="293"/>
      <c r="F19" s="294"/>
      <c r="G19" s="35"/>
      <c r="H19" s="68"/>
      <c r="I19" s="35"/>
      <c r="K19" s="35"/>
    </row>
    <row r="20" spans="1:11" outlineLevel="1" x14ac:dyDescent="0.25">
      <c r="A20" s="316"/>
      <c r="B20" s="306"/>
      <c r="C20" s="294"/>
      <c r="E20" s="293"/>
      <c r="F20" s="294"/>
      <c r="G20" s="35"/>
      <c r="H20" s="68"/>
      <c r="I20" s="35"/>
      <c r="K20" s="35"/>
    </row>
    <row r="21" spans="1:11" outlineLevel="1" x14ac:dyDescent="0.25">
      <c r="A21" s="316"/>
      <c r="B21" s="306"/>
      <c r="C21" s="294"/>
      <c r="E21" s="293"/>
      <c r="F21" s="294"/>
      <c r="G21" s="35"/>
      <c r="H21" s="68"/>
      <c r="I21" s="35"/>
      <c r="K21" s="35"/>
    </row>
    <row r="22" spans="1:11" outlineLevel="1" x14ac:dyDescent="0.25">
      <c r="A22" s="316"/>
      <c r="B22" s="306"/>
      <c r="C22" s="294"/>
      <c r="E22" s="293"/>
      <c r="F22" s="294"/>
      <c r="G22" s="35"/>
      <c r="H22" s="68"/>
      <c r="I22" s="35"/>
      <c r="K22" s="35"/>
    </row>
    <row r="23" spans="1:11" outlineLevel="1" x14ac:dyDescent="0.25">
      <c r="A23" s="316"/>
      <c r="B23" s="306"/>
      <c r="C23" s="294"/>
      <c r="E23" s="293"/>
      <c r="F23" s="294"/>
      <c r="G23" s="35"/>
      <c r="H23" s="68"/>
      <c r="I23" s="35"/>
      <c r="K23" s="35"/>
    </row>
    <row r="24" spans="1:11" outlineLevel="1" x14ac:dyDescent="0.25">
      <c r="A24" s="316"/>
      <c r="B24" s="306"/>
      <c r="C24" s="294"/>
      <c r="E24" s="293"/>
      <c r="F24" s="294"/>
      <c r="G24" s="35"/>
      <c r="H24" s="68"/>
      <c r="I24" s="35"/>
      <c r="K24" s="35"/>
    </row>
    <row r="25" spans="1:11" outlineLevel="1" x14ac:dyDescent="0.25">
      <c r="A25" s="316"/>
      <c r="B25" s="306"/>
      <c r="C25" s="294"/>
      <c r="E25" s="293"/>
      <c r="F25" s="294"/>
      <c r="G25" s="35"/>
      <c r="H25" s="68"/>
      <c r="I25" s="35"/>
      <c r="K25" s="35"/>
    </row>
    <row r="26" spans="1:11" outlineLevel="1" x14ac:dyDescent="0.25">
      <c r="A26" s="316"/>
      <c r="B26" s="306"/>
      <c r="C26" s="294"/>
      <c r="E26" s="293"/>
      <c r="F26" s="294"/>
      <c r="G26" s="35"/>
      <c r="H26" s="68"/>
      <c r="I26" s="35"/>
      <c r="K26" s="35"/>
    </row>
    <row r="27" spans="1:11" outlineLevel="1" x14ac:dyDescent="0.25">
      <c r="A27" s="316"/>
      <c r="B27" s="306"/>
      <c r="C27" s="294"/>
      <c r="E27" s="293"/>
      <c r="F27" s="294"/>
      <c r="G27" s="35"/>
      <c r="H27" s="68"/>
      <c r="I27" s="35"/>
      <c r="K27" s="35"/>
    </row>
    <row r="28" spans="1:11" outlineLevel="1" x14ac:dyDescent="0.25">
      <c r="A28" s="316"/>
      <c r="B28" s="306"/>
      <c r="C28" s="294"/>
      <c r="E28" s="293"/>
      <c r="F28" s="294"/>
      <c r="G28" s="35"/>
      <c r="H28" s="68"/>
      <c r="I28" s="35"/>
      <c r="K28" s="35"/>
    </row>
    <row r="29" spans="1:11" outlineLevel="1" x14ac:dyDescent="0.25">
      <c r="A29" s="316"/>
      <c r="B29" s="306"/>
      <c r="C29" s="294"/>
      <c r="E29" s="293"/>
      <c r="F29" s="294"/>
      <c r="G29" s="35"/>
      <c r="H29" s="68"/>
      <c r="I29" s="35"/>
      <c r="K29" s="35"/>
    </row>
    <row r="30" spans="1:11" outlineLevel="1" x14ac:dyDescent="0.25">
      <c r="A30" s="316"/>
      <c r="B30" s="306"/>
      <c r="C30" s="294"/>
      <c r="E30" s="293"/>
      <c r="F30" s="294"/>
      <c r="G30" s="35"/>
      <c r="H30" s="68"/>
      <c r="I30" s="35"/>
      <c r="K30" s="35"/>
    </row>
    <row r="31" spans="1:11" outlineLevel="1" x14ac:dyDescent="0.25">
      <c r="A31" s="316"/>
      <c r="B31" s="306"/>
      <c r="C31" s="294"/>
      <c r="E31" s="293"/>
      <c r="F31" s="294"/>
      <c r="G31" s="35"/>
      <c r="H31" s="68"/>
      <c r="I31" s="35"/>
      <c r="K31" s="35"/>
    </row>
    <row r="32" spans="1:11" outlineLevel="1" x14ac:dyDescent="0.25">
      <c r="A32" s="316"/>
      <c r="B32" s="306"/>
      <c r="C32" s="294"/>
      <c r="E32" s="293"/>
      <c r="F32" s="294"/>
      <c r="G32" s="35"/>
      <c r="H32" s="68"/>
      <c r="I32" s="35"/>
      <c r="K32" s="35"/>
    </row>
    <row r="33" spans="1:11" outlineLevel="1" x14ac:dyDescent="0.25">
      <c r="A33" s="316"/>
      <c r="B33" s="306"/>
      <c r="C33" s="294"/>
      <c r="E33" s="293"/>
      <c r="F33" s="294"/>
      <c r="G33" s="35"/>
      <c r="H33" s="68"/>
      <c r="I33" s="35"/>
      <c r="K33" s="35"/>
    </row>
    <row r="34" spans="1:11" outlineLevel="1" x14ac:dyDescent="0.25">
      <c r="A34" s="316"/>
      <c r="B34" s="306"/>
      <c r="C34" s="294"/>
      <c r="E34" s="293"/>
      <c r="F34" s="294"/>
      <c r="G34" s="35"/>
      <c r="H34" s="68"/>
      <c r="I34" s="35"/>
      <c r="K34" s="35"/>
    </row>
    <row r="35" spans="1:11" outlineLevel="1" x14ac:dyDescent="0.25">
      <c r="A35" s="316"/>
      <c r="B35" s="306"/>
      <c r="C35" s="294"/>
      <c r="E35" s="293"/>
      <c r="F35" s="294"/>
      <c r="G35" s="35"/>
      <c r="H35" s="68"/>
      <c r="I35" s="35"/>
      <c r="K35" s="35"/>
    </row>
    <row r="36" spans="1:11" outlineLevel="1" x14ac:dyDescent="0.25">
      <c r="A36" s="316"/>
      <c r="B36" s="306"/>
      <c r="C36" s="294"/>
      <c r="E36" s="293"/>
      <c r="F36" s="294"/>
      <c r="G36" s="35"/>
      <c r="H36" s="68"/>
      <c r="I36" s="35"/>
      <c r="K36" s="35"/>
    </row>
    <row r="37" spans="1:11" outlineLevel="1" x14ac:dyDescent="0.25">
      <c r="A37" s="316"/>
      <c r="B37" s="306"/>
      <c r="C37" s="294"/>
      <c r="E37" s="293"/>
      <c r="F37" s="294"/>
      <c r="G37" s="35"/>
      <c r="H37" s="68"/>
      <c r="I37" s="35"/>
      <c r="K37" s="35"/>
    </row>
    <row r="38" spans="1:11" outlineLevel="1" x14ac:dyDescent="0.25">
      <c r="A38" s="316"/>
      <c r="B38" s="306"/>
      <c r="C38" s="294"/>
      <c r="E38" s="293"/>
      <c r="F38" s="294"/>
      <c r="G38" s="35"/>
      <c r="H38" s="68"/>
      <c r="I38" s="35"/>
      <c r="K38" s="35"/>
    </row>
    <row r="39" spans="1:11" outlineLevel="1" x14ac:dyDescent="0.25">
      <c r="A39" s="316"/>
      <c r="B39" s="306"/>
      <c r="C39" s="294"/>
      <c r="E39" s="293"/>
      <c r="F39" s="294"/>
      <c r="G39" s="35"/>
      <c r="H39" s="68"/>
      <c r="I39" s="35"/>
      <c r="K39" s="35"/>
    </row>
    <row r="40" spans="1:11" outlineLevel="1" x14ac:dyDescent="0.25">
      <c r="A40" s="316"/>
      <c r="B40" s="306"/>
      <c r="C40" s="294"/>
      <c r="E40" s="293"/>
      <c r="F40" s="294"/>
      <c r="G40" s="35"/>
      <c r="H40" s="68"/>
      <c r="I40" s="35"/>
      <c r="K40" s="35"/>
    </row>
    <row r="41" spans="1:11" outlineLevel="1" x14ac:dyDescent="0.25">
      <c r="A41" s="316"/>
      <c r="B41" s="306"/>
      <c r="C41" s="294"/>
      <c r="E41" s="293"/>
      <c r="F41" s="294"/>
      <c r="G41" s="35"/>
      <c r="H41" s="68"/>
      <c r="I41" s="35"/>
      <c r="K41" s="35"/>
    </row>
    <row r="42" spans="1:11" outlineLevel="1" x14ac:dyDescent="0.25">
      <c r="A42" s="316"/>
      <c r="B42" s="306"/>
      <c r="C42" s="294"/>
      <c r="E42" s="293"/>
      <c r="F42" s="294"/>
      <c r="G42" s="35"/>
      <c r="H42" s="68"/>
      <c r="I42" s="35"/>
      <c r="K42" s="35"/>
    </row>
    <row r="43" spans="1:11" outlineLevel="1" x14ac:dyDescent="0.25">
      <c r="A43" s="316"/>
      <c r="B43" s="306"/>
      <c r="C43" s="294"/>
      <c r="E43" s="293"/>
      <c r="F43" s="294"/>
      <c r="G43" s="35"/>
      <c r="H43" s="68"/>
      <c r="I43" s="35"/>
      <c r="K43" s="35"/>
    </row>
    <row r="44" spans="1:11" outlineLevel="1" x14ac:dyDescent="0.25">
      <c r="A44" s="316"/>
      <c r="B44" s="306"/>
      <c r="C44" s="294"/>
      <c r="E44" s="293"/>
      <c r="F44" s="294"/>
      <c r="G44" s="35"/>
      <c r="H44" s="68"/>
      <c r="I44" s="35"/>
      <c r="K44" s="35"/>
    </row>
    <row r="45" spans="1:11" outlineLevel="1" x14ac:dyDescent="0.25">
      <c r="A45" s="316"/>
      <c r="B45" s="306"/>
      <c r="C45" s="294"/>
      <c r="E45" s="293"/>
      <c r="F45" s="294"/>
      <c r="G45" s="35"/>
      <c r="H45" s="68"/>
      <c r="I45" s="35"/>
      <c r="K45" s="35"/>
    </row>
    <row r="46" spans="1:11" outlineLevel="1" x14ac:dyDescent="0.25">
      <c r="A46" s="316"/>
      <c r="B46" s="306"/>
      <c r="C46" s="294"/>
      <c r="E46" s="293"/>
      <c r="F46" s="294"/>
      <c r="G46" s="35"/>
      <c r="H46" s="68"/>
      <c r="I46" s="35"/>
      <c r="K46" s="35"/>
    </row>
    <row r="47" spans="1:11" outlineLevel="1" x14ac:dyDescent="0.25">
      <c r="A47" s="316"/>
      <c r="B47" s="306"/>
      <c r="C47" s="294"/>
      <c r="E47" s="293"/>
      <c r="F47" s="294"/>
      <c r="G47" s="35"/>
      <c r="H47" s="68"/>
      <c r="I47" s="35"/>
      <c r="K47" s="35"/>
    </row>
    <row r="48" spans="1:11" outlineLevel="1" x14ac:dyDescent="0.25">
      <c r="A48" s="316"/>
      <c r="B48" s="306"/>
      <c r="C48" s="294"/>
      <c r="E48" s="293"/>
      <c r="F48" s="294"/>
      <c r="G48" s="35"/>
      <c r="H48" s="68"/>
      <c r="I48" s="35"/>
      <c r="K48" s="35"/>
    </row>
    <row r="49" spans="1:11" outlineLevel="1" x14ac:dyDescent="0.25">
      <c r="A49" s="316"/>
      <c r="B49" s="306"/>
      <c r="C49" s="294"/>
      <c r="E49" s="293"/>
      <c r="F49" s="294"/>
      <c r="G49" s="35"/>
      <c r="H49" s="68"/>
      <c r="I49" s="35"/>
      <c r="K49" s="35"/>
    </row>
    <row r="50" spans="1:11" outlineLevel="1" x14ac:dyDescent="0.25">
      <c r="A50" s="316"/>
      <c r="B50" s="306"/>
      <c r="C50" s="294"/>
      <c r="E50" s="293"/>
      <c r="F50" s="294"/>
      <c r="G50" s="35"/>
      <c r="H50" s="68"/>
      <c r="I50" s="35"/>
      <c r="K50" s="35"/>
    </row>
    <row r="51" spans="1:11" outlineLevel="1" x14ac:dyDescent="0.25">
      <c r="A51" s="316"/>
      <c r="B51" s="306"/>
      <c r="C51" s="294"/>
      <c r="E51" s="293"/>
      <c r="F51" s="294"/>
      <c r="G51" s="35"/>
      <c r="H51" s="68"/>
      <c r="I51" s="35"/>
      <c r="K51" s="35"/>
    </row>
    <row r="52" spans="1:11" outlineLevel="1" x14ac:dyDescent="0.25">
      <c r="A52" s="316"/>
      <c r="B52" s="306"/>
      <c r="C52" s="294"/>
      <c r="E52" s="293"/>
      <c r="F52" s="294"/>
      <c r="G52" s="35"/>
      <c r="H52" s="68"/>
      <c r="I52" s="35"/>
      <c r="K52" s="35"/>
    </row>
    <row r="53" spans="1:11" outlineLevel="1" x14ac:dyDescent="0.25">
      <c r="A53" s="316"/>
      <c r="B53" s="306"/>
      <c r="C53" s="294"/>
      <c r="E53" s="293"/>
      <c r="F53" s="294"/>
      <c r="G53" s="35"/>
      <c r="H53" s="68"/>
      <c r="I53" s="35"/>
      <c r="K53" s="35"/>
    </row>
    <row r="54" spans="1:11" outlineLevel="1" x14ac:dyDescent="0.25">
      <c r="A54" s="316"/>
      <c r="B54" s="306"/>
      <c r="C54" s="294"/>
      <c r="E54" s="293"/>
      <c r="F54" s="294"/>
      <c r="G54" s="35"/>
      <c r="H54" s="68"/>
      <c r="I54" s="35"/>
      <c r="K54" s="35"/>
    </row>
    <row r="55" spans="1:11" outlineLevel="1" x14ac:dyDescent="0.25">
      <c r="A55" s="316"/>
      <c r="B55" s="306"/>
      <c r="C55" s="294"/>
      <c r="E55" s="293"/>
      <c r="F55" s="294"/>
      <c r="G55" s="35"/>
      <c r="H55" s="68"/>
      <c r="I55" s="35"/>
      <c r="K55" s="35"/>
    </row>
    <row r="56" spans="1:11" outlineLevel="1" x14ac:dyDescent="0.25">
      <c r="A56" s="316"/>
      <c r="B56" s="306"/>
      <c r="C56" s="294"/>
      <c r="E56" s="293"/>
      <c r="F56" s="294"/>
      <c r="G56" s="35"/>
      <c r="H56" s="68"/>
      <c r="I56" s="35"/>
      <c r="K56" s="35"/>
    </row>
    <row r="57" spans="1:11" outlineLevel="1" x14ac:dyDescent="0.25">
      <c r="A57" s="316"/>
      <c r="B57" s="306"/>
      <c r="C57" s="294"/>
      <c r="E57" s="293"/>
      <c r="F57" s="294"/>
      <c r="G57" s="35"/>
      <c r="H57" s="68"/>
      <c r="I57" s="35"/>
      <c r="K57" s="35"/>
    </row>
    <row r="58" spans="1:11" outlineLevel="1" x14ac:dyDescent="0.25">
      <c r="A58" s="316"/>
      <c r="B58" s="306"/>
      <c r="C58" s="294"/>
      <c r="E58" s="293"/>
      <c r="F58" s="294"/>
      <c r="G58" s="35"/>
      <c r="H58" s="68"/>
      <c r="I58" s="35"/>
      <c r="K58" s="35"/>
    </row>
    <row r="59" spans="1:11" outlineLevel="1" x14ac:dyDescent="0.25">
      <c r="A59" s="316"/>
      <c r="B59" s="306"/>
      <c r="C59" s="294"/>
      <c r="E59" s="293"/>
      <c r="F59" s="294"/>
      <c r="G59" s="35"/>
      <c r="H59" s="68"/>
      <c r="I59" s="35"/>
      <c r="K59" s="35"/>
    </row>
    <row r="60" spans="1:11" outlineLevel="1" x14ac:dyDescent="0.25">
      <c r="A60" s="316"/>
      <c r="B60" s="306"/>
      <c r="C60" s="294"/>
      <c r="E60" s="293"/>
      <c r="F60" s="294"/>
      <c r="G60" s="35"/>
      <c r="H60" s="68"/>
      <c r="I60" s="35"/>
      <c r="K60" s="35"/>
    </row>
    <row r="61" spans="1:11" outlineLevel="1" x14ac:dyDescent="0.25">
      <c r="A61" s="316"/>
      <c r="B61" s="306"/>
      <c r="C61" s="294"/>
      <c r="E61" s="293"/>
      <c r="F61" s="294"/>
      <c r="G61" s="35"/>
      <c r="H61" s="68"/>
      <c r="I61" s="35"/>
      <c r="K61" s="35"/>
    </row>
    <row r="62" spans="1:11" outlineLevel="1" x14ac:dyDescent="0.25">
      <c r="A62" s="316"/>
      <c r="B62" s="306"/>
      <c r="C62" s="294"/>
      <c r="E62" s="293"/>
      <c r="F62" s="294"/>
      <c r="G62" s="35"/>
      <c r="H62" s="68"/>
      <c r="I62" s="35"/>
      <c r="K62" s="35"/>
    </row>
    <row r="63" spans="1:11" outlineLevel="1" x14ac:dyDescent="0.25">
      <c r="A63" s="316"/>
      <c r="B63" s="306"/>
      <c r="C63" s="294"/>
      <c r="E63" s="293"/>
      <c r="F63" s="294"/>
      <c r="G63" s="35"/>
      <c r="H63" s="68"/>
      <c r="I63" s="35"/>
      <c r="K63" s="35"/>
    </row>
    <row r="64" spans="1:11" outlineLevel="1" x14ac:dyDescent="0.25">
      <c r="A64" s="316"/>
      <c r="B64" s="306"/>
      <c r="C64" s="294"/>
      <c r="E64" s="293"/>
      <c r="F64" s="294"/>
      <c r="G64" s="35"/>
      <c r="H64" s="68"/>
      <c r="I64" s="35"/>
      <c r="K64" s="35"/>
    </row>
    <row r="65" spans="1:11" outlineLevel="1" x14ac:dyDescent="0.25">
      <c r="A65" s="316"/>
      <c r="B65" s="306"/>
      <c r="C65" s="294"/>
      <c r="E65" s="293"/>
      <c r="F65" s="294"/>
      <c r="G65" s="35"/>
      <c r="H65" s="68"/>
      <c r="I65" s="35"/>
      <c r="K65" s="35"/>
    </row>
    <row r="66" spans="1:11" outlineLevel="1" x14ac:dyDescent="0.25">
      <c r="A66" s="316"/>
      <c r="B66" s="306"/>
      <c r="C66" s="294"/>
      <c r="E66" s="293"/>
      <c r="F66" s="294"/>
      <c r="G66" s="35"/>
      <c r="H66" s="68"/>
      <c r="I66" s="35"/>
      <c r="K66" s="35"/>
    </row>
    <row r="67" spans="1:11" outlineLevel="1" x14ac:dyDescent="0.25">
      <c r="A67" s="316"/>
      <c r="B67" s="306"/>
      <c r="C67" s="294"/>
      <c r="E67" s="293"/>
      <c r="F67" s="294"/>
      <c r="G67" s="35"/>
      <c r="H67" s="68"/>
      <c r="I67" s="35"/>
      <c r="K67" s="35"/>
    </row>
    <row r="68" spans="1:11" outlineLevel="1" x14ac:dyDescent="0.25">
      <c r="A68" s="316"/>
      <c r="B68" s="306"/>
      <c r="C68" s="294"/>
      <c r="E68" s="293"/>
      <c r="F68" s="294"/>
      <c r="G68" s="35"/>
      <c r="H68" s="68"/>
      <c r="I68" s="35"/>
      <c r="K68" s="35"/>
    </row>
    <row r="69" spans="1:11" outlineLevel="1" x14ac:dyDescent="0.25">
      <c r="A69" s="316"/>
      <c r="B69" s="306"/>
      <c r="C69" s="294"/>
      <c r="E69" s="293"/>
      <c r="F69" s="294"/>
      <c r="G69" s="35"/>
      <c r="H69" s="68"/>
      <c r="I69" s="35"/>
      <c r="K69" s="35"/>
    </row>
    <row r="70" spans="1:11" outlineLevel="1" x14ac:dyDescent="0.25">
      <c r="A70" s="316"/>
      <c r="B70" s="306"/>
      <c r="C70" s="294"/>
      <c r="E70" s="293"/>
      <c r="F70" s="294"/>
      <c r="G70" s="35"/>
      <c r="H70" s="68"/>
      <c r="I70" s="35"/>
      <c r="K70" s="35"/>
    </row>
    <row r="71" spans="1:11" outlineLevel="1" x14ac:dyDescent="0.25">
      <c r="A71" s="316"/>
      <c r="B71" s="306"/>
      <c r="C71" s="294"/>
      <c r="E71" s="293"/>
      <c r="F71" s="294"/>
      <c r="G71" s="35"/>
      <c r="H71" s="68"/>
      <c r="I71" s="35"/>
      <c r="K71" s="35"/>
    </row>
    <row r="72" spans="1:11" outlineLevel="1" x14ac:dyDescent="0.25">
      <c r="A72" s="316"/>
      <c r="B72" s="306"/>
      <c r="C72" s="294"/>
      <c r="E72" s="293"/>
      <c r="F72" s="294"/>
      <c r="G72" s="35"/>
      <c r="H72" s="68"/>
      <c r="I72" s="35"/>
      <c r="K72" s="35"/>
    </row>
    <row r="73" spans="1:11" outlineLevel="1" x14ac:dyDescent="0.25">
      <c r="A73" s="316"/>
      <c r="B73" s="306"/>
      <c r="C73" s="294"/>
      <c r="E73" s="293"/>
      <c r="F73" s="294"/>
      <c r="G73" s="35"/>
      <c r="H73" s="68"/>
      <c r="I73" s="35"/>
      <c r="K73" s="35"/>
    </row>
    <row r="74" spans="1:11" outlineLevel="1" x14ac:dyDescent="0.25">
      <c r="A74" s="316"/>
      <c r="B74" s="306"/>
      <c r="C74" s="294"/>
      <c r="E74" s="293"/>
      <c r="F74" s="294"/>
      <c r="G74" s="35"/>
      <c r="H74" s="68"/>
      <c r="I74" s="35"/>
      <c r="K74" s="35"/>
    </row>
    <row r="75" spans="1:11" outlineLevel="1" x14ac:dyDescent="0.25">
      <c r="A75" s="316"/>
      <c r="B75" s="306"/>
      <c r="C75" s="294"/>
      <c r="E75" s="293"/>
      <c r="F75" s="294"/>
      <c r="G75" s="35"/>
      <c r="H75" s="68"/>
      <c r="I75" s="35"/>
      <c r="K75" s="35"/>
    </row>
    <row r="76" spans="1:11" outlineLevel="1" x14ac:dyDescent="0.25">
      <c r="A76" s="316"/>
      <c r="B76" s="306"/>
      <c r="C76" s="294"/>
      <c r="E76" s="293"/>
      <c r="F76" s="294"/>
      <c r="G76" s="35"/>
      <c r="H76" s="68"/>
      <c r="I76" s="35"/>
      <c r="K76" s="35"/>
    </row>
    <row r="77" spans="1:11" outlineLevel="1" x14ac:dyDescent="0.25">
      <c r="A77" s="316"/>
      <c r="B77" s="306"/>
      <c r="C77" s="294"/>
      <c r="E77" s="293"/>
      <c r="F77" s="294"/>
      <c r="G77" s="35"/>
      <c r="H77" s="68"/>
      <c r="I77" s="35"/>
      <c r="K77" s="35"/>
    </row>
    <row r="78" spans="1:11" outlineLevel="1" x14ac:dyDescent="0.25">
      <c r="A78" s="316"/>
      <c r="B78" s="306"/>
      <c r="C78" s="294"/>
      <c r="E78" s="293"/>
      <c r="F78" s="294"/>
      <c r="G78" s="35"/>
      <c r="H78" s="68"/>
      <c r="I78" s="35"/>
      <c r="K78" s="35"/>
    </row>
    <row r="79" spans="1:11" outlineLevel="1" x14ac:dyDescent="0.25">
      <c r="A79" s="316"/>
      <c r="B79" s="306"/>
      <c r="C79" s="294"/>
      <c r="E79" s="293"/>
      <c r="F79" s="294"/>
      <c r="G79" s="35"/>
      <c r="H79" s="68"/>
      <c r="I79" s="35"/>
      <c r="K79" s="35"/>
    </row>
    <row r="80" spans="1:11" outlineLevel="1" x14ac:dyDescent="0.25">
      <c r="A80" s="316"/>
      <c r="B80" s="306"/>
      <c r="C80" s="294"/>
      <c r="E80" s="293"/>
      <c r="F80" s="294"/>
      <c r="G80" s="35"/>
      <c r="H80" s="68"/>
      <c r="I80" s="35"/>
      <c r="K80" s="35"/>
    </row>
    <row r="81" spans="1:11" outlineLevel="1" x14ac:dyDescent="0.25">
      <c r="A81" s="316"/>
      <c r="B81" s="306"/>
      <c r="C81" s="294"/>
      <c r="E81" s="293"/>
      <c r="F81" s="294"/>
      <c r="G81" s="35"/>
      <c r="H81" s="68"/>
      <c r="I81" s="35"/>
      <c r="K81" s="35"/>
    </row>
    <row r="82" spans="1:11" outlineLevel="1" x14ac:dyDescent="0.25">
      <c r="A82" s="316"/>
      <c r="B82" s="306"/>
      <c r="C82" s="294"/>
      <c r="E82" s="293"/>
      <c r="F82" s="294"/>
      <c r="G82" s="35"/>
      <c r="H82" s="68"/>
      <c r="I82" s="35"/>
      <c r="K82" s="35"/>
    </row>
    <row r="83" spans="1:11" outlineLevel="1" x14ac:dyDescent="0.25">
      <c r="A83" s="316"/>
      <c r="B83" s="306"/>
      <c r="C83" s="294"/>
      <c r="E83" s="293"/>
      <c r="F83" s="294"/>
      <c r="G83" s="35"/>
      <c r="H83" s="68"/>
      <c r="I83" s="35"/>
      <c r="K83" s="35"/>
    </row>
    <row r="84" spans="1:11" outlineLevel="1" x14ac:dyDescent="0.25">
      <c r="A84" s="316"/>
      <c r="B84" s="306"/>
      <c r="C84" s="294"/>
      <c r="E84" s="293"/>
      <c r="F84" s="294"/>
      <c r="G84" s="35"/>
      <c r="H84" s="68"/>
      <c r="I84" s="35"/>
      <c r="K84" s="35"/>
    </row>
    <row r="85" spans="1:11" outlineLevel="1" x14ac:dyDescent="0.25">
      <c r="A85" s="316"/>
      <c r="B85" s="306"/>
      <c r="C85" s="294"/>
      <c r="E85" s="293"/>
      <c r="F85" s="294"/>
      <c r="G85" s="35"/>
      <c r="H85" s="68"/>
      <c r="I85" s="35"/>
      <c r="K85" s="35"/>
    </row>
    <row r="86" spans="1:11" outlineLevel="1" x14ac:dyDescent="0.25">
      <c r="A86" s="316"/>
      <c r="B86" s="306"/>
      <c r="C86" s="294"/>
      <c r="E86" s="293"/>
      <c r="F86" s="294"/>
      <c r="G86" s="35"/>
      <c r="H86" s="68"/>
      <c r="I86" s="35"/>
      <c r="K86" s="35"/>
    </row>
    <row r="87" spans="1:11" outlineLevel="1" x14ac:dyDescent="0.25">
      <c r="A87" s="316"/>
      <c r="B87" s="306"/>
      <c r="C87" s="294"/>
      <c r="E87" s="293"/>
      <c r="F87" s="294"/>
      <c r="G87" s="35"/>
      <c r="H87" s="68"/>
      <c r="I87" s="35"/>
      <c r="K87" s="35"/>
    </row>
    <row r="88" spans="1:11" outlineLevel="1" x14ac:dyDescent="0.25">
      <c r="A88" s="316"/>
      <c r="B88" s="306"/>
      <c r="C88" s="294"/>
      <c r="E88" s="293"/>
      <c r="F88" s="294"/>
      <c r="G88" s="35"/>
      <c r="H88" s="68"/>
      <c r="I88" s="35"/>
      <c r="K88" s="35"/>
    </row>
    <row r="89" spans="1:11" outlineLevel="1" x14ac:dyDescent="0.25">
      <c r="A89" s="316"/>
      <c r="B89" s="306"/>
      <c r="C89" s="294"/>
      <c r="E89" s="293"/>
      <c r="F89" s="294"/>
      <c r="G89" s="35"/>
      <c r="H89" s="68"/>
      <c r="I89" s="35"/>
      <c r="K89" s="35"/>
    </row>
    <row r="90" spans="1:11" outlineLevel="1" x14ac:dyDescent="0.25">
      <c r="A90" s="316"/>
      <c r="B90" s="306"/>
      <c r="C90" s="294"/>
      <c r="E90" s="293"/>
      <c r="F90" s="294"/>
      <c r="G90" s="35"/>
      <c r="H90" s="68"/>
      <c r="I90" s="35"/>
      <c r="K90" s="35"/>
    </row>
    <row r="91" spans="1:11" outlineLevel="1" x14ac:dyDescent="0.25">
      <c r="A91" s="316"/>
      <c r="B91" s="306"/>
      <c r="C91" s="294"/>
      <c r="E91" s="293"/>
      <c r="F91" s="294"/>
      <c r="G91" s="35"/>
      <c r="H91" s="68"/>
      <c r="I91" s="35"/>
      <c r="K91" s="35"/>
    </row>
    <row r="92" spans="1:11" outlineLevel="1" x14ac:dyDescent="0.25">
      <c r="A92" s="316"/>
      <c r="B92" s="306"/>
      <c r="C92" s="294"/>
      <c r="E92" s="293"/>
      <c r="F92" s="294"/>
      <c r="G92" s="35"/>
      <c r="H92" s="68"/>
      <c r="I92" s="35"/>
      <c r="K92" s="35"/>
    </row>
    <row r="93" spans="1:11" outlineLevel="1" x14ac:dyDescent="0.25">
      <c r="A93" s="316"/>
      <c r="B93" s="306"/>
      <c r="C93" s="294"/>
      <c r="E93" s="293"/>
      <c r="F93" s="294"/>
      <c r="G93" s="35"/>
      <c r="H93" s="68"/>
      <c r="I93" s="35"/>
      <c r="K93" s="35"/>
    </row>
    <row r="94" spans="1:11" outlineLevel="1" x14ac:dyDescent="0.25">
      <c r="A94" s="316"/>
      <c r="B94" s="306"/>
      <c r="C94" s="294"/>
      <c r="E94" s="293"/>
      <c r="F94" s="294"/>
      <c r="G94" s="35"/>
      <c r="H94" s="68"/>
      <c r="I94" s="35"/>
      <c r="K94" s="35"/>
    </row>
    <row r="95" spans="1:11" outlineLevel="1" x14ac:dyDescent="0.25">
      <c r="A95" s="316"/>
      <c r="B95" s="306"/>
      <c r="C95" s="294"/>
      <c r="E95" s="293"/>
      <c r="F95" s="294"/>
      <c r="G95" s="35"/>
      <c r="H95" s="68"/>
      <c r="I95" s="35"/>
      <c r="K95" s="35"/>
    </row>
    <row r="96" spans="1:11" outlineLevel="1" x14ac:dyDescent="0.25">
      <c r="A96" s="316"/>
      <c r="B96" s="33"/>
      <c r="C96" s="34"/>
      <c r="E96" s="35"/>
      <c r="F96" s="35"/>
      <c r="G96" s="35"/>
      <c r="H96" s="35"/>
      <c r="I96" s="35"/>
      <c r="K96" s="35"/>
    </row>
    <row r="97" spans="1:11" outlineLevel="1" x14ac:dyDescent="0.25">
      <c r="A97" s="316"/>
      <c r="B97" s="33"/>
      <c r="C97" s="34"/>
      <c r="E97" s="35"/>
      <c r="F97" s="35"/>
      <c r="G97" s="35"/>
      <c r="H97" s="35"/>
      <c r="I97" s="35"/>
      <c r="K97" s="35"/>
    </row>
    <row r="98" spans="1:11" outlineLevel="1" x14ac:dyDescent="0.25">
      <c r="A98" s="316"/>
      <c r="B98" s="33"/>
      <c r="C98" s="34"/>
      <c r="E98" s="35"/>
      <c r="F98" s="35"/>
      <c r="G98" s="35"/>
      <c r="H98" s="35"/>
      <c r="I98" s="35"/>
      <c r="K98" s="35"/>
    </row>
    <row r="99" spans="1:11" outlineLevel="1" x14ac:dyDescent="0.25">
      <c r="A99" s="316"/>
      <c r="B99" s="33"/>
      <c r="C99" s="34"/>
      <c r="E99" s="35"/>
      <c r="F99" s="35"/>
      <c r="G99" s="35"/>
      <c r="H99" s="35"/>
      <c r="I99" s="35"/>
      <c r="K99" s="35"/>
    </row>
    <row r="100" spans="1:11" outlineLevel="1" x14ac:dyDescent="0.25">
      <c r="A100" s="316"/>
      <c r="B100" s="33"/>
      <c r="C100" s="34"/>
      <c r="E100" s="35"/>
      <c r="F100" s="35"/>
      <c r="G100" s="35"/>
      <c r="H100" s="35"/>
      <c r="I100" s="35"/>
      <c r="K100" s="35"/>
    </row>
    <row r="101" spans="1:11" outlineLevel="1" x14ac:dyDescent="0.25">
      <c r="A101" s="316"/>
      <c r="B101" s="33"/>
      <c r="C101" s="34"/>
      <c r="E101" s="35"/>
      <c r="F101" s="35"/>
      <c r="G101" s="35"/>
      <c r="H101" s="35"/>
      <c r="I101" s="35"/>
      <c r="K101" s="35"/>
    </row>
    <row r="102" spans="1:11" outlineLevel="1" x14ac:dyDescent="0.25">
      <c r="A102" s="316"/>
      <c r="B102" s="33"/>
      <c r="C102" s="34"/>
      <c r="E102" s="35"/>
      <c r="F102" s="35"/>
      <c r="G102" s="35"/>
      <c r="H102" s="35"/>
      <c r="I102" s="35"/>
      <c r="K102" s="35"/>
    </row>
    <row r="103" spans="1:11" outlineLevel="1" x14ac:dyDescent="0.25">
      <c r="A103" s="316"/>
      <c r="B103" s="33"/>
      <c r="C103" s="34"/>
      <c r="E103" s="35"/>
      <c r="F103" s="35"/>
      <c r="G103" s="35"/>
      <c r="H103" s="35"/>
      <c r="I103" s="35"/>
      <c r="K103" s="35"/>
    </row>
    <row r="104" spans="1:11" outlineLevel="1" x14ac:dyDescent="0.25">
      <c r="A104" s="316"/>
      <c r="B104" s="33"/>
      <c r="C104" s="34"/>
      <c r="E104" s="35"/>
      <c r="F104" s="35"/>
      <c r="G104" s="35"/>
      <c r="H104" s="35"/>
      <c r="I104" s="35"/>
      <c r="K104" s="35"/>
    </row>
    <row r="105" spans="1:11" outlineLevel="1" x14ac:dyDescent="0.25">
      <c r="A105" s="316"/>
      <c r="B105" s="33"/>
      <c r="C105" s="34"/>
      <c r="E105" s="35"/>
      <c r="F105" s="35"/>
      <c r="G105" s="35"/>
      <c r="H105" s="35"/>
      <c r="I105" s="35"/>
      <c r="K105" s="35"/>
    </row>
    <row r="106" spans="1:11" outlineLevel="1" x14ac:dyDescent="0.25">
      <c r="A106" s="316"/>
      <c r="B106" s="33"/>
      <c r="C106" s="34"/>
      <c r="E106" s="35"/>
      <c r="F106" s="35"/>
      <c r="G106" s="35"/>
      <c r="H106" s="35"/>
      <c r="I106" s="35"/>
      <c r="K106" s="35"/>
    </row>
    <row r="107" spans="1:11" outlineLevel="1" x14ac:dyDescent="0.25">
      <c r="A107" s="316"/>
      <c r="B107" s="33"/>
      <c r="C107" s="34"/>
      <c r="E107" s="35"/>
      <c r="F107" s="35"/>
      <c r="G107" s="35"/>
      <c r="H107" s="35"/>
      <c r="I107" s="35"/>
      <c r="K107" s="35"/>
    </row>
    <row r="108" spans="1:11" outlineLevel="1" x14ac:dyDescent="0.25">
      <c r="A108" s="316"/>
      <c r="B108" s="33"/>
      <c r="C108" s="34"/>
      <c r="E108" s="35"/>
      <c r="F108" s="35"/>
      <c r="G108" s="35"/>
      <c r="H108" s="35"/>
      <c r="I108" s="35"/>
      <c r="K108" s="35"/>
    </row>
    <row r="109" spans="1:11" outlineLevel="1" x14ac:dyDescent="0.25">
      <c r="A109" s="316"/>
      <c r="B109" s="33"/>
      <c r="C109" s="34"/>
      <c r="E109" s="35"/>
      <c r="F109" s="35"/>
      <c r="G109" s="35"/>
      <c r="H109" s="35"/>
      <c r="I109" s="35"/>
      <c r="K109" s="35"/>
    </row>
    <row r="110" spans="1:11" outlineLevel="1" x14ac:dyDescent="0.25">
      <c r="A110" s="316"/>
      <c r="B110" s="33"/>
      <c r="C110" s="34"/>
      <c r="E110" s="35"/>
      <c r="F110" s="35"/>
      <c r="G110" s="35"/>
      <c r="H110" s="35"/>
      <c r="I110" s="35"/>
      <c r="K110" s="35"/>
    </row>
    <row r="111" spans="1:11" outlineLevel="1" x14ac:dyDescent="0.25">
      <c r="A111" s="316"/>
      <c r="B111" s="33"/>
      <c r="C111" s="34"/>
      <c r="E111" s="35"/>
      <c r="F111" s="35"/>
      <c r="G111" s="35"/>
      <c r="H111" s="35"/>
      <c r="I111" s="35"/>
      <c r="K111" s="35"/>
    </row>
    <row r="112" spans="1:11" outlineLevel="1" x14ac:dyDescent="0.25">
      <c r="A112" s="316"/>
      <c r="B112" s="33"/>
      <c r="C112" s="34"/>
      <c r="E112" s="35"/>
      <c r="F112" s="35"/>
      <c r="G112" s="35"/>
      <c r="H112" s="35"/>
      <c r="I112" s="35"/>
      <c r="K112" s="35"/>
    </row>
    <row r="113" spans="1:11" outlineLevel="1" x14ac:dyDescent="0.25">
      <c r="A113" s="316"/>
      <c r="B113" s="33"/>
      <c r="C113" s="34"/>
      <c r="E113" s="35"/>
      <c r="F113" s="35"/>
      <c r="G113" s="35"/>
      <c r="H113" s="35"/>
      <c r="I113" s="35"/>
      <c r="K113" s="35"/>
    </row>
    <row r="114" spans="1:11" outlineLevel="1" x14ac:dyDescent="0.25">
      <c r="A114" s="316"/>
      <c r="B114" s="33"/>
      <c r="C114" s="34"/>
      <c r="E114" s="35"/>
      <c r="F114" s="35"/>
      <c r="G114" s="35"/>
      <c r="H114" s="35"/>
      <c r="I114" s="35"/>
      <c r="K114" s="35"/>
    </row>
    <row r="115" spans="1:11" outlineLevel="1" x14ac:dyDescent="0.25">
      <c r="A115" s="316"/>
      <c r="B115" s="33"/>
      <c r="C115" s="34"/>
      <c r="E115" s="35"/>
      <c r="F115" s="35"/>
      <c r="G115" s="35"/>
      <c r="H115" s="35"/>
      <c r="I115" s="35"/>
      <c r="K115" s="35"/>
    </row>
    <row r="116" spans="1:11" outlineLevel="1" x14ac:dyDescent="0.25">
      <c r="A116" s="316"/>
      <c r="B116" s="33"/>
      <c r="C116" s="34"/>
      <c r="E116" s="35"/>
      <c r="F116" s="35"/>
      <c r="G116" s="35"/>
      <c r="H116" s="35"/>
      <c r="I116" s="35"/>
      <c r="K116" s="35"/>
    </row>
    <row r="117" spans="1:11" outlineLevel="1" x14ac:dyDescent="0.25">
      <c r="A117" s="316"/>
      <c r="B117" s="33"/>
      <c r="C117" s="34"/>
      <c r="E117" s="35"/>
      <c r="F117" s="35"/>
      <c r="G117" s="35"/>
      <c r="H117" s="35"/>
      <c r="I117" s="35"/>
      <c r="K117" s="35"/>
    </row>
    <row r="118" spans="1:11" outlineLevel="1" x14ac:dyDescent="0.25">
      <c r="A118" s="316"/>
      <c r="B118" s="33"/>
      <c r="C118" s="34"/>
      <c r="E118" s="35"/>
      <c r="F118" s="35"/>
      <c r="G118" s="35"/>
      <c r="H118" s="35"/>
      <c r="I118" s="35"/>
      <c r="K118" s="35"/>
    </row>
    <row r="119" spans="1:11" outlineLevel="1" x14ac:dyDescent="0.25">
      <c r="A119" s="316"/>
      <c r="B119" s="33"/>
      <c r="C119" s="34"/>
      <c r="E119" s="35"/>
      <c r="F119" s="35"/>
      <c r="G119" s="35"/>
      <c r="H119" s="35"/>
      <c r="I119" s="35"/>
      <c r="K119" s="35"/>
    </row>
    <row r="120" spans="1:11" outlineLevel="1" x14ac:dyDescent="0.25">
      <c r="A120" s="316"/>
      <c r="B120" s="33"/>
      <c r="C120" s="34"/>
      <c r="E120" s="35"/>
      <c r="F120" s="35"/>
      <c r="G120" s="35"/>
      <c r="H120" s="35"/>
      <c r="I120" s="35"/>
      <c r="K120" s="35"/>
    </row>
    <row r="121" spans="1:11" outlineLevel="1" x14ac:dyDescent="0.25">
      <c r="A121" s="316"/>
      <c r="B121" s="33"/>
      <c r="C121" s="34"/>
      <c r="E121" s="35"/>
      <c r="F121" s="35"/>
      <c r="G121" s="35"/>
      <c r="H121" s="35"/>
      <c r="I121" s="35"/>
      <c r="K121" s="35"/>
    </row>
    <row r="122" spans="1:11" outlineLevel="1" x14ac:dyDescent="0.25">
      <c r="A122" s="316"/>
      <c r="B122" s="33"/>
      <c r="C122" s="34"/>
      <c r="E122" s="35"/>
      <c r="F122" s="35"/>
      <c r="G122" s="35"/>
      <c r="H122" s="35"/>
      <c r="I122" s="35"/>
      <c r="K122" s="35"/>
    </row>
    <row r="123" spans="1:11" outlineLevel="1" x14ac:dyDescent="0.25">
      <c r="A123" s="316"/>
      <c r="B123" s="33"/>
      <c r="C123" s="34"/>
      <c r="E123" s="35"/>
      <c r="F123" s="35"/>
      <c r="G123" s="35"/>
      <c r="H123" s="35"/>
      <c r="I123" s="35"/>
      <c r="K123" s="35"/>
    </row>
    <row r="124" spans="1:11" outlineLevel="1" x14ac:dyDescent="0.25">
      <c r="A124" s="316"/>
      <c r="B124" s="33"/>
      <c r="C124" s="34"/>
      <c r="E124" s="35"/>
      <c r="F124" s="35"/>
      <c r="G124" s="35"/>
      <c r="H124" s="35"/>
      <c r="I124" s="35"/>
      <c r="K124" s="35"/>
    </row>
    <row r="125" spans="1:11" outlineLevel="1" x14ac:dyDescent="0.25">
      <c r="A125" s="316"/>
      <c r="B125" s="33"/>
      <c r="C125" s="34"/>
      <c r="E125" s="35"/>
      <c r="F125" s="35"/>
      <c r="G125" s="35"/>
      <c r="H125" s="35"/>
      <c r="I125" s="35"/>
      <c r="K125" s="35"/>
    </row>
    <row r="126" spans="1:11" outlineLevel="1" x14ac:dyDescent="0.25">
      <c r="A126" s="316"/>
      <c r="B126" s="33"/>
      <c r="C126" s="34"/>
      <c r="E126" s="35"/>
      <c r="F126" s="35"/>
      <c r="G126" s="35"/>
      <c r="H126" s="35"/>
      <c r="I126" s="35"/>
      <c r="K126" s="35"/>
    </row>
    <row r="127" spans="1:11" outlineLevel="1" x14ac:dyDescent="0.25">
      <c r="A127" s="316"/>
      <c r="B127" s="33"/>
      <c r="C127" s="34"/>
      <c r="E127" s="35"/>
      <c r="F127" s="35"/>
      <c r="G127" s="35"/>
      <c r="H127" s="35"/>
      <c r="I127" s="35"/>
      <c r="K127" s="35"/>
    </row>
    <row r="128" spans="1:11" outlineLevel="1" x14ac:dyDescent="0.25">
      <c r="A128" s="316"/>
      <c r="B128" s="33"/>
      <c r="C128" s="34"/>
      <c r="E128" s="35"/>
      <c r="F128" s="35"/>
      <c r="G128" s="35"/>
      <c r="H128" s="35"/>
      <c r="I128" s="35"/>
      <c r="K128" s="35"/>
    </row>
    <row r="129" spans="1:11" outlineLevel="1" x14ac:dyDescent="0.25">
      <c r="A129" s="316"/>
      <c r="B129" s="33"/>
      <c r="C129" s="34"/>
      <c r="E129" s="35"/>
      <c r="F129" s="35"/>
      <c r="G129" s="35"/>
      <c r="H129" s="35"/>
      <c r="I129" s="35"/>
      <c r="K129" s="35"/>
    </row>
    <row r="130" spans="1:11" outlineLevel="1" x14ac:dyDescent="0.25">
      <c r="A130" s="316"/>
      <c r="B130" s="33"/>
      <c r="C130" s="34"/>
      <c r="E130" s="35"/>
      <c r="F130" s="35"/>
      <c r="G130" s="35"/>
      <c r="H130" s="35"/>
      <c r="I130" s="35"/>
      <c r="K130" s="35"/>
    </row>
    <row r="131" spans="1:11" outlineLevel="1" x14ac:dyDescent="0.25">
      <c r="A131" s="316"/>
      <c r="B131" s="33"/>
      <c r="C131" s="34"/>
      <c r="E131" s="35"/>
      <c r="F131" s="35"/>
      <c r="G131" s="35"/>
      <c r="H131" s="35"/>
      <c r="I131" s="35"/>
      <c r="K131" s="35"/>
    </row>
    <row r="132" spans="1:11" outlineLevel="1" x14ac:dyDescent="0.25">
      <c r="A132" s="316"/>
      <c r="B132" s="33"/>
      <c r="C132" s="34"/>
      <c r="E132" s="35"/>
      <c r="F132" s="35"/>
      <c r="G132" s="35"/>
      <c r="H132" s="35"/>
      <c r="I132" s="35"/>
      <c r="K132" s="35"/>
    </row>
    <row r="133" spans="1:11" outlineLevel="1" x14ac:dyDescent="0.25">
      <c r="A133" s="316"/>
      <c r="B133" s="33"/>
      <c r="C133" s="34"/>
      <c r="E133" s="35"/>
      <c r="F133" s="35"/>
      <c r="G133" s="35"/>
      <c r="H133" s="35"/>
      <c r="I133" s="35"/>
      <c r="K133" s="35"/>
    </row>
    <row r="134" spans="1:11" outlineLevel="1" x14ac:dyDescent="0.25">
      <c r="A134" s="316"/>
      <c r="B134" s="33"/>
      <c r="C134" s="34"/>
      <c r="E134" s="35"/>
      <c r="F134" s="35"/>
      <c r="G134" s="35"/>
      <c r="H134" s="35"/>
      <c r="I134" s="35"/>
      <c r="K134" s="35"/>
    </row>
    <row r="135" spans="1:11" outlineLevel="1" x14ac:dyDescent="0.25">
      <c r="A135" s="316"/>
      <c r="B135" s="33"/>
      <c r="C135" s="34"/>
      <c r="E135" s="35"/>
      <c r="F135" s="35"/>
      <c r="G135" s="35"/>
      <c r="H135" s="35"/>
      <c r="I135" s="35"/>
      <c r="K135" s="35"/>
    </row>
    <row r="136" spans="1:11" outlineLevel="1" x14ac:dyDescent="0.25">
      <c r="A136" s="316"/>
      <c r="B136" s="33"/>
      <c r="C136" s="34"/>
      <c r="E136" s="35"/>
      <c r="F136" s="35"/>
      <c r="G136" s="35"/>
      <c r="H136" s="35"/>
      <c r="I136" s="35"/>
      <c r="K136" s="35"/>
    </row>
    <row r="137" spans="1:11" outlineLevel="1" x14ac:dyDescent="0.25">
      <c r="A137" s="316"/>
      <c r="B137" s="33"/>
      <c r="C137" s="34"/>
      <c r="E137" s="35"/>
      <c r="F137" s="35"/>
      <c r="G137" s="35"/>
      <c r="H137" s="35"/>
      <c r="I137" s="35"/>
      <c r="K137" s="35"/>
    </row>
    <row r="138" spans="1:11" outlineLevel="1" x14ac:dyDescent="0.25">
      <c r="A138" s="316"/>
      <c r="B138" s="33"/>
      <c r="C138" s="34"/>
      <c r="E138" s="35"/>
      <c r="F138" s="35"/>
      <c r="G138" s="35"/>
      <c r="H138" s="35"/>
      <c r="I138" s="35"/>
      <c r="K138" s="35"/>
    </row>
    <row r="139" spans="1:11" outlineLevel="1" x14ac:dyDescent="0.25">
      <c r="A139" s="316"/>
      <c r="B139" s="33"/>
      <c r="C139" s="34"/>
      <c r="E139" s="35"/>
      <c r="F139" s="35"/>
      <c r="G139" s="35"/>
      <c r="H139" s="35"/>
      <c r="I139" s="35"/>
      <c r="K139" s="35"/>
    </row>
    <row r="140" spans="1:11" outlineLevel="1" x14ac:dyDescent="0.25">
      <c r="A140" s="316"/>
      <c r="B140" s="33"/>
      <c r="C140" s="34"/>
      <c r="E140" s="35"/>
      <c r="F140" s="35"/>
      <c r="G140" s="35"/>
      <c r="H140" s="35"/>
      <c r="I140" s="35"/>
      <c r="K140" s="35"/>
    </row>
    <row r="141" spans="1:11" outlineLevel="1" x14ac:dyDescent="0.25">
      <c r="A141" s="316"/>
      <c r="B141" s="33"/>
      <c r="C141" s="34"/>
      <c r="E141" s="35"/>
      <c r="F141" s="35"/>
      <c r="G141" s="35"/>
      <c r="H141" s="35"/>
      <c r="I141" s="35"/>
      <c r="K141" s="35"/>
    </row>
    <row r="142" spans="1:11" outlineLevel="1" x14ac:dyDescent="0.25">
      <c r="A142" s="316"/>
      <c r="B142" s="33"/>
      <c r="C142" s="34"/>
      <c r="E142" s="35"/>
      <c r="F142" s="35"/>
      <c r="G142" s="35"/>
      <c r="H142" s="35"/>
      <c r="I142" s="35"/>
      <c r="K142" s="35"/>
    </row>
    <row r="143" spans="1:11" outlineLevel="1" x14ac:dyDescent="0.25">
      <c r="A143" s="316"/>
      <c r="B143" s="33"/>
      <c r="C143" s="34"/>
      <c r="E143" s="35"/>
      <c r="F143" s="35"/>
      <c r="G143" s="35"/>
      <c r="H143" s="35"/>
      <c r="I143" s="35"/>
      <c r="K143" s="35"/>
    </row>
    <row r="144" spans="1:11" outlineLevel="1" x14ac:dyDescent="0.25">
      <c r="A144" s="316"/>
      <c r="B144" s="33"/>
      <c r="C144" s="34"/>
      <c r="E144" s="35"/>
      <c r="F144" s="35"/>
      <c r="G144" s="35"/>
      <c r="H144" s="35"/>
      <c r="I144" s="35"/>
      <c r="K144" s="35"/>
    </row>
    <row r="145" spans="1:11" outlineLevel="1" x14ac:dyDescent="0.25">
      <c r="A145" s="316"/>
      <c r="B145" s="33"/>
      <c r="C145" s="34"/>
      <c r="E145" s="35"/>
      <c r="F145" s="35"/>
      <c r="G145" s="35"/>
      <c r="H145" s="35"/>
      <c r="I145" s="35"/>
      <c r="K145" s="35"/>
    </row>
    <row r="146" spans="1:11" outlineLevel="1" x14ac:dyDescent="0.25">
      <c r="A146" s="316"/>
      <c r="B146" s="33"/>
      <c r="C146" s="34"/>
      <c r="E146" s="35"/>
      <c r="F146" s="35"/>
      <c r="G146" s="35"/>
      <c r="H146" s="35"/>
      <c r="I146" s="35"/>
      <c r="K146" s="35"/>
    </row>
    <row r="147" spans="1:11" outlineLevel="1" x14ac:dyDescent="0.25">
      <c r="A147" s="316"/>
      <c r="B147" s="33"/>
      <c r="C147" s="34"/>
      <c r="E147" s="35"/>
      <c r="F147" s="35"/>
      <c r="G147" s="35"/>
      <c r="H147" s="35"/>
      <c r="I147" s="35"/>
      <c r="K147" s="35"/>
    </row>
    <row r="148" spans="1:11" outlineLevel="1" x14ac:dyDescent="0.25">
      <c r="A148" s="316"/>
      <c r="B148" s="33"/>
      <c r="C148" s="34"/>
      <c r="E148" s="35"/>
      <c r="F148" s="35"/>
      <c r="G148" s="35"/>
      <c r="H148" s="35"/>
      <c r="I148" s="35"/>
      <c r="K148" s="35"/>
    </row>
    <row r="149" spans="1:11" outlineLevel="1" x14ac:dyDescent="0.25">
      <c r="A149" s="316"/>
      <c r="B149" s="33"/>
      <c r="C149" s="34"/>
      <c r="E149" s="35"/>
      <c r="F149" s="35"/>
      <c r="G149" s="35"/>
      <c r="H149" s="35"/>
      <c r="I149" s="35"/>
      <c r="K149" s="35"/>
    </row>
    <row r="150" spans="1:11" outlineLevel="1" x14ac:dyDescent="0.25">
      <c r="A150" s="316"/>
      <c r="B150" s="33"/>
      <c r="C150" s="34"/>
      <c r="E150" s="35"/>
      <c r="F150" s="35"/>
      <c r="G150" s="35"/>
      <c r="H150" s="35"/>
      <c r="I150" s="35"/>
      <c r="K150" s="35"/>
    </row>
    <row r="151" spans="1:11" outlineLevel="1" x14ac:dyDescent="0.25">
      <c r="A151" s="316"/>
      <c r="B151" s="33"/>
      <c r="C151" s="34"/>
      <c r="E151" s="35"/>
      <c r="F151" s="35"/>
      <c r="G151" s="35"/>
      <c r="H151" s="35"/>
      <c r="I151" s="35"/>
      <c r="K151" s="35"/>
    </row>
    <row r="152" spans="1:11" outlineLevel="1" x14ac:dyDescent="0.25">
      <c r="A152" s="316"/>
      <c r="B152" s="33"/>
      <c r="C152" s="34"/>
      <c r="E152" s="35"/>
      <c r="F152" s="35"/>
      <c r="G152" s="35"/>
      <c r="H152" s="35"/>
      <c r="I152" s="35"/>
      <c r="K152" s="35"/>
    </row>
    <row r="153" spans="1:11" outlineLevel="1" x14ac:dyDescent="0.25">
      <c r="A153" s="316"/>
      <c r="B153" s="33"/>
      <c r="C153" s="34"/>
      <c r="E153" s="35"/>
      <c r="F153" s="35"/>
      <c r="G153" s="35"/>
      <c r="H153" s="35"/>
      <c r="I153" s="35"/>
      <c r="K153" s="35"/>
    </row>
    <row r="154" spans="1:11" outlineLevel="1" x14ac:dyDescent="0.25">
      <c r="A154" s="316"/>
      <c r="B154" s="33"/>
      <c r="C154" s="34"/>
      <c r="E154" s="35"/>
      <c r="F154" s="35"/>
      <c r="G154" s="35"/>
      <c r="H154" s="35"/>
      <c r="I154" s="35"/>
      <c r="K154" s="35"/>
    </row>
    <row r="155" spans="1:11" outlineLevel="1" x14ac:dyDescent="0.25">
      <c r="A155" s="316"/>
      <c r="B155" s="33"/>
      <c r="C155" s="34"/>
      <c r="E155" s="35"/>
      <c r="F155" s="35"/>
      <c r="G155" s="35"/>
      <c r="H155" s="35"/>
      <c r="I155" s="35"/>
      <c r="K155" s="35"/>
    </row>
    <row r="156" spans="1:11" outlineLevel="1" x14ac:dyDescent="0.25">
      <c r="A156" s="316"/>
      <c r="B156" s="33"/>
      <c r="C156" s="34"/>
      <c r="E156" s="35"/>
      <c r="F156" s="35"/>
      <c r="G156" s="35"/>
      <c r="H156" s="35"/>
      <c r="I156" s="35"/>
      <c r="K156" s="35"/>
    </row>
    <row r="157" spans="1:11" outlineLevel="1" x14ac:dyDescent="0.25">
      <c r="A157" s="316"/>
      <c r="B157" s="33"/>
      <c r="C157" s="34"/>
      <c r="E157" s="35"/>
      <c r="F157" s="35"/>
      <c r="G157" s="35"/>
      <c r="H157" s="35"/>
      <c r="I157" s="35"/>
      <c r="K157" s="35"/>
    </row>
    <row r="158" spans="1:11" outlineLevel="1" x14ac:dyDescent="0.25">
      <c r="A158" s="316"/>
      <c r="B158" s="33"/>
      <c r="C158" s="34"/>
      <c r="E158" s="35"/>
      <c r="F158" s="35"/>
      <c r="G158" s="35"/>
      <c r="H158" s="35"/>
      <c r="I158" s="35"/>
      <c r="K158" s="35"/>
    </row>
    <row r="159" spans="1:11" outlineLevel="1" x14ac:dyDescent="0.25">
      <c r="A159" s="316"/>
      <c r="B159" s="33"/>
      <c r="C159" s="34"/>
      <c r="E159" s="35"/>
      <c r="F159" s="35"/>
      <c r="G159" s="35"/>
      <c r="H159" s="35"/>
      <c r="I159" s="35"/>
      <c r="K159" s="35"/>
    </row>
    <row r="160" spans="1:11" outlineLevel="1" x14ac:dyDescent="0.25">
      <c r="A160" s="316"/>
      <c r="B160" s="33"/>
      <c r="C160" s="34"/>
      <c r="E160" s="35"/>
      <c r="F160" s="35"/>
      <c r="G160" s="35"/>
      <c r="H160" s="35"/>
      <c r="I160" s="35"/>
      <c r="K160" s="35"/>
    </row>
    <row r="161" spans="1:11" outlineLevel="1" x14ac:dyDescent="0.25">
      <c r="A161" s="316"/>
      <c r="B161" s="33"/>
      <c r="C161" s="34"/>
      <c r="E161" s="35"/>
      <c r="F161" s="35"/>
      <c r="G161" s="35"/>
      <c r="H161" s="35"/>
      <c r="I161" s="35"/>
      <c r="K161" s="35"/>
    </row>
    <row r="162" spans="1:11" outlineLevel="1" x14ac:dyDescent="0.25">
      <c r="A162" s="316"/>
      <c r="B162" s="33"/>
      <c r="C162" s="34"/>
      <c r="E162" s="35"/>
      <c r="F162" s="35"/>
      <c r="G162" s="35"/>
      <c r="H162" s="35"/>
      <c r="I162" s="35"/>
      <c r="K162" s="35"/>
    </row>
    <row r="163" spans="1:11" outlineLevel="1" x14ac:dyDescent="0.25">
      <c r="A163" s="316"/>
      <c r="B163" s="33"/>
      <c r="C163" s="34"/>
      <c r="E163" s="35"/>
      <c r="F163" s="35"/>
      <c r="G163" s="35"/>
      <c r="H163" s="35"/>
      <c r="I163" s="35"/>
      <c r="K163" s="35"/>
    </row>
    <row r="164" spans="1:11" outlineLevel="1" x14ac:dyDescent="0.25">
      <c r="A164" s="316"/>
      <c r="B164" s="33"/>
      <c r="C164" s="34"/>
      <c r="E164" s="35"/>
      <c r="F164" s="35"/>
      <c r="G164" s="35"/>
      <c r="H164" s="35"/>
      <c r="I164" s="35"/>
      <c r="K164" s="35"/>
    </row>
    <row r="165" spans="1:11" outlineLevel="1" x14ac:dyDescent="0.25">
      <c r="A165" s="316"/>
      <c r="B165" s="33"/>
      <c r="C165" s="34"/>
      <c r="E165" s="35"/>
      <c r="F165" s="35"/>
      <c r="G165" s="35"/>
      <c r="H165" s="35"/>
      <c r="I165" s="35"/>
      <c r="K165" s="35"/>
    </row>
    <row r="166" spans="1:11" outlineLevel="1" x14ac:dyDescent="0.25">
      <c r="A166" s="316"/>
      <c r="B166" s="33"/>
      <c r="C166" s="34"/>
      <c r="E166" s="35"/>
      <c r="F166" s="35"/>
      <c r="G166" s="35"/>
      <c r="H166" s="35"/>
      <c r="I166" s="35"/>
      <c r="K166" s="35"/>
    </row>
    <row r="167" spans="1:11" outlineLevel="1" x14ac:dyDescent="0.25">
      <c r="A167" s="316"/>
      <c r="B167" s="33"/>
      <c r="C167" s="34"/>
      <c r="E167" s="35"/>
      <c r="F167" s="35"/>
      <c r="G167" s="35"/>
      <c r="H167" s="35"/>
      <c r="I167" s="35"/>
      <c r="K167" s="35"/>
    </row>
    <row r="168" spans="1:11" outlineLevel="1" x14ac:dyDescent="0.25">
      <c r="A168" s="316"/>
      <c r="B168" s="33"/>
      <c r="C168" s="34"/>
      <c r="E168" s="35"/>
      <c r="F168" s="35"/>
      <c r="G168" s="35"/>
      <c r="H168" s="35"/>
      <c r="I168" s="35"/>
      <c r="K168" s="35"/>
    </row>
    <row r="169" spans="1:11" outlineLevel="1" x14ac:dyDescent="0.25">
      <c r="A169" s="316"/>
      <c r="B169" s="33"/>
      <c r="C169" s="34"/>
      <c r="E169" s="35"/>
      <c r="F169" s="35"/>
      <c r="G169" s="35"/>
      <c r="H169" s="35"/>
      <c r="I169" s="35"/>
      <c r="K169" s="35"/>
    </row>
    <row r="170" spans="1:11" outlineLevel="1" x14ac:dyDescent="0.25">
      <c r="A170" s="316"/>
      <c r="B170" s="33"/>
      <c r="C170" s="34"/>
      <c r="E170" s="35"/>
      <c r="F170" s="35"/>
      <c r="G170" s="35"/>
      <c r="H170" s="35"/>
      <c r="I170" s="35"/>
      <c r="K170" s="35"/>
    </row>
    <row r="171" spans="1:11" outlineLevel="1" x14ac:dyDescent="0.25">
      <c r="A171" s="316"/>
      <c r="B171" s="33"/>
      <c r="C171" s="34"/>
      <c r="E171" s="35"/>
      <c r="F171" s="35"/>
      <c r="G171" s="35"/>
      <c r="H171" s="35"/>
      <c r="I171" s="35"/>
      <c r="K171" s="35"/>
    </row>
    <row r="172" spans="1:11" outlineLevel="1" x14ac:dyDescent="0.25">
      <c r="A172" s="316"/>
      <c r="B172" s="33"/>
      <c r="C172" s="34"/>
      <c r="E172" s="35"/>
      <c r="F172" s="35"/>
      <c r="G172" s="35"/>
      <c r="H172" s="35"/>
      <c r="I172" s="35"/>
      <c r="K172" s="35"/>
    </row>
    <row r="173" spans="1:11" outlineLevel="1" x14ac:dyDescent="0.25">
      <c r="A173" s="316"/>
      <c r="B173" s="33"/>
      <c r="C173" s="34"/>
      <c r="E173" s="35"/>
      <c r="F173" s="35"/>
      <c r="G173" s="35"/>
      <c r="H173" s="35"/>
      <c r="I173" s="35"/>
      <c r="K173" s="35"/>
    </row>
    <row r="174" spans="1:11" outlineLevel="1" x14ac:dyDescent="0.25">
      <c r="A174" s="316"/>
      <c r="B174" s="33"/>
      <c r="C174" s="34"/>
      <c r="E174" s="35"/>
      <c r="F174" s="35"/>
      <c r="G174" s="35"/>
      <c r="H174" s="35"/>
      <c r="I174" s="35"/>
      <c r="K174" s="35"/>
    </row>
    <row r="175" spans="1:11" outlineLevel="1" x14ac:dyDescent="0.25">
      <c r="A175" s="316"/>
      <c r="B175" s="33"/>
      <c r="C175" s="34"/>
      <c r="E175" s="35"/>
      <c r="F175" s="35"/>
      <c r="G175" s="35"/>
      <c r="H175" s="35"/>
      <c r="I175" s="35"/>
      <c r="K175" s="35"/>
    </row>
    <row r="176" spans="1:11" outlineLevel="1" x14ac:dyDescent="0.25">
      <c r="A176" s="316"/>
      <c r="B176" s="33"/>
      <c r="C176" s="34"/>
      <c r="E176" s="35"/>
      <c r="F176" s="35"/>
      <c r="G176" s="35"/>
      <c r="H176" s="35"/>
      <c r="I176" s="35"/>
      <c r="K176" s="35"/>
    </row>
    <row r="177" spans="1:11" outlineLevel="1" x14ac:dyDescent="0.25">
      <c r="A177" s="316"/>
      <c r="B177" s="33"/>
      <c r="C177" s="34"/>
      <c r="E177" s="35"/>
      <c r="F177" s="35"/>
      <c r="G177" s="35"/>
      <c r="H177" s="35"/>
      <c r="I177" s="35"/>
      <c r="K177" s="35"/>
    </row>
    <row r="178" spans="1:11" outlineLevel="1" x14ac:dyDescent="0.25">
      <c r="A178" s="316"/>
      <c r="B178" s="33"/>
      <c r="C178" s="34"/>
      <c r="E178" s="35"/>
      <c r="F178" s="35"/>
      <c r="G178" s="35"/>
      <c r="H178" s="35"/>
      <c r="I178" s="35"/>
      <c r="K178" s="35"/>
    </row>
    <row r="179" spans="1:11" outlineLevel="1" x14ac:dyDescent="0.25">
      <c r="A179" s="316"/>
      <c r="B179" s="33"/>
      <c r="C179" s="34"/>
      <c r="E179" s="35"/>
      <c r="F179" s="35"/>
      <c r="G179" s="35"/>
      <c r="H179" s="35"/>
      <c r="I179" s="35"/>
      <c r="K179" s="35"/>
    </row>
    <row r="180" spans="1:11" outlineLevel="1" x14ac:dyDescent="0.25">
      <c r="A180" s="316"/>
      <c r="B180" s="33"/>
      <c r="C180" s="34"/>
      <c r="E180" s="35"/>
      <c r="F180" s="35"/>
      <c r="G180" s="35"/>
      <c r="H180" s="35"/>
      <c r="I180" s="35"/>
      <c r="K180" s="35"/>
    </row>
    <row r="181" spans="1:11" outlineLevel="1" x14ac:dyDescent="0.25">
      <c r="A181" s="316"/>
      <c r="B181" s="33"/>
      <c r="C181" s="34"/>
      <c r="E181" s="35"/>
      <c r="F181" s="35"/>
      <c r="G181" s="35"/>
      <c r="H181" s="35"/>
      <c r="I181" s="35"/>
      <c r="K181" s="35"/>
    </row>
    <row r="182" spans="1:11" outlineLevel="1" x14ac:dyDescent="0.25">
      <c r="A182" s="316"/>
      <c r="B182" s="33"/>
      <c r="C182" s="34"/>
      <c r="E182" s="35"/>
      <c r="F182" s="35"/>
      <c r="G182" s="35"/>
      <c r="H182" s="35"/>
      <c r="I182" s="35"/>
      <c r="K182" s="35"/>
    </row>
    <row r="183" spans="1:11" outlineLevel="1" x14ac:dyDescent="0.25">
      <c r="A183" s="316"/>
      <c r="B183" s="33"/>
      <c r="C183" s="34"/>
      <c r="E183" s="35"/>
      <c r="F183" s="35"/>
      <c r="G183" s="35"/>
      <c r="H183" s="35"/>
      <c r="I183" s="35"/>
      <c r="K183" s="35"/>
    </row>
    <row r="184" spans="1:11" outlineLevel="1" x14ac:dyDescent="0.25">
      <c r="A184" s="316"/>
      <c r="B184" s="33"/>
      <c r="C184" s="34"/>
      <c r="E184" s="35"/>
      <c r="F184" s="35"/>
      <c r="G184" s="35"/>
      <c r="H184" s="35"/>
      <c r="I184" s="35"/>
      <c r="K184" s="35"/>
    </row>
    <row r="185" spans="1:11" outlineLevel="1" x14ac:dyDescent="0.25">
      <c r="A185" s="316"/>
      <c r="B185" s="33"/>
      <c r="C185" s="34"/>
      <c r="E185" s="35"/>
      <c r="F185" s="35"/>
      <c r="G185" s="35"/>
      <c r="H185" s="35"/>
      <c r="I185" s="35"/>
      <c r="K185" s="35"/>
    </row>
    <row r="186" spans="1:11" outlineLevel="1" x14ac:dyDescent="0.25">
      <c r="A186" s="316"/>
      <c r="B186" s="33"/>
      <c r="C186" s="34"/>
      <c r="E186" s="35"/>
      <c r="F186" s="35"/>
      <c r="G186" s="35"/>
      <c r="H186" s="35"/>
      <c r="I186" s="35"/>
      <c r="K186" s="35"/>
    </row>
    <row r="187" spans="1:11" outlineLevel="1" x14ac:dyDescent="0.25">
      <c r="A187" s="316"/>
      <c r="B187" s="33"/>
      <c r="C187" s="34"/>
      <c r="E187" s="35"/>
      <c r="F187" s="35"/>
      <c r="G187" s="35"/>
      <c r="H187" s="35"/>
      <c r="I187" s="35"/>
      <c r="K187" s="35"/>
    </row>
    <row r="188" spans="1:11" outlineLevel="1" x14ac:dyDescent="0.25">
      <c r="A188" s="316"/>
      <c r="B188" s="33"/>
      <c r="C188" s="34"/>
      <c r="E188" s="35"/>
      <c r="F188" s="35"/>
      <c r="G188" s="35"/>
      <c r="H188" s="35"/>
      <c r="I188" s="35"/>
      <c r="K188" s="35"/>
    </row>
    <row r="189" spans="1:11" outlineLevel="1" x14ac:dyDescent="0.25">
      <c r="A189" s="316"/>
      <c r="B189" s="33"/>
      <c r="C189" s="34"/>
      <c r="E189" s="35"/>
      <c r="F189" s="35"/>
      <c r="G189" s="35"/>
      <c r="H189" s="35"/>
      <c r="I189" s="35"/>
      <c r="K189" s="35"/>
    </row>
    <row r="190" spans="1:11" outlineLevel="1" x14ac:dyDescent="0.25">
      <c r="A190" s="316"/>
      <c r="B190" s="33"/>
      <c r="C190" s="34"/>
      <c r="E190" s="35"/>
      <c r="F190" s="35"/>
      <c r="G190" s="35"/>
      <c r="H190" s="35"/>
      <c r="I190" s="35"/>
      <c r="K190" s="35"/>
    </row>
    <row r="191" spans="1:11" outlineLevel="1" x14ac:dyDescent="0.25">
      <c r="A191" s="316"/>
      <c r="B191" s="33"/>
      <c r="C191" s="34"/>
      <c r="E191" s="35"/>
      <c r="F191" s="35"/>
      <c r="G191" s="35"/>
      <c r="H191" s="35"/>
      <c r="I191" s="35"/>
      <c r="K191" s="35"/>
    </row>
    <row r="192" spans="1:11" outlineLevel="1" x14ac:dyDescent="0.25">
      <c r="A192" s="316"/>
      <c r="B192" s="33"/>
      <c r="C192" s="34"/>
      <c r="E192" s="35"/>
      <c r="F192" s="35"/>
      <c r="G192" s="35"/>
      <c r="H192" s="35"/>
      <c r="I192" s="35"/>
      <c r="K192" s="35"/>
    </row>
    <row r="193" spans="1:11" outlineLevel="1" x14ac:dyDescent="0.25">
      <c r="A193" s="316"/>
      <c r="B193" s="33"/>
      <c r="C193" s="34"/>
      <c r="E193" s="35"/>
      <c r="F193" s="35"/>
      <c r="G193" s="35"/>
      <c r="H193" s="35"/>
      <c r="I193" s="35"/>
      <c r="K193" s="35"/>
    </row>
    <row r="194" spans="1:11" outlineLevel="1" x14ac:dyDescent="0.25">
      <c r="A194" s="316"/>
      <c r="B194" s="33"/>
      <c r="C194" s="34"/>
      <c r="E194" s="35"/>
      <c r="F194" s="35"/>
      <c r="G194" s="35"/>
      <c r="H194" s="35"/>
      <c r="I194" s="35"/>
      <c r="K194" s="35"/>
    </row>
    <row r="195" spans="1:11" outlineLevel="1" x14ac:dyDescent="0.25">
      <c r="A195" s="316"/>
      <c r="B195" s="33"/>
      <c r="C195" s="34"/>
      <c r="E195" s="35"/>
      <c r="F195" s="35"/>
      <c r="G195" s="35"/>
      <c r="H195" s="35"/>
      <c r="I195" s="35"/>
      <c r="K195" s="35"/>
    </row>
    <row r="196" spans="1:11" outlineLevel="1" x14ac:dyDescent="0.25">
      <c r="A196" s="316"/>
      <c r="B196" s="33"/>
      <c r="C196" s="34"/>
      <c r="E196" s="35"/>
      <c r="F196" s="35"/>
      <c r="G196" s="35"/>
      <c r="H196" s="35"/>
      <c r="I196" s="35"/>
      <c r="K196" s="35"/>
    </row>
    <row r="197" spans="1:11" outlineLevel="1" x14ac:dyDescent="0.25">
      <c r="A197" s="316"/>
      <c r="B197" s="33"/>
      <c r="C197" s="34"/>
      <c r="E197" s="35"/>
      <c r="F197" s="35"/>
      <c r="G197" s="35"/>
      <c r="H197" s="35"/>
      <c r="I197" s="35"/>
      <c r="K197" s="35"/>
    </row>
    <row r="198" spans="1:11" outlineLevel="1" x14ac:dyDescent="0.25">
      <c r="A198" s="316"/>
      <c r="B198" s="33"/>
      <c r="C198" s="34"/>
      <c r="E198" s="35"/>
      <c r="F198" s="35"/>
      <c r="G198" s="35"/>
      <c r="H198" s="35"/>
      <c r="I198" s="35"/>
      <c r="K198" s="35"/>
    </row>
    <row r="199" spans="1:11" outlineLevel="1" x14ac:dyDescent="0.25">
      <c r="A199" s="316"/>
      <c r="B199" s="33"/>
      <c r="C199" s="34"/>
      <c r="E199" s="35"/>
      <c r="F199" s="35"/>
      <c r="G199" s="35"/>
      <c r="H199" s="35"/>
      <c r="I199" s="35"/>
      <c r="K199" s="35"/>
    </row>
    <row r="200" spans="1:11" outlineLevel="1" x14ac:dyDescent="0.25">
      <c r="A200" s="316"/>
      <c r="B200" s="33"/>
      <c r="C200" s="34"/>
      <c r="E200" s="35"/>
      <c r="F200" s="35"/>
      <c r="G200" s="35"/>
      <c r="H200" s="35"/>
      <c r="I200" s="35"/>
      <c r="K200" s="35"/>
    </row>
    <row r="201" spans="1:11" outlineLevel="1" x14ac:dyDescent="0.25">
      <c r="A201" s="316"/>
      <c r="B201" s="33"/>
      <c r="C201" s="34"/>
      <c r="E201" s="35"/>
      <c r="F201" s="35"/>
      <c r="G201" s="35"/>
      <c r="H201" s="35"/>
      <c r="I201" s="35"/>
      <c r="K201" s="35"/>
    </row>
    <row r="202" spans="1:11" outlineLevel="1" x14ac:dyDescent="0.25">
      <c r="A202" s="316"/>
      <c r="B202" s="33"/>
      <c r="C202" s="34"/>
      <c r="E202" s="35"/>
      <c r="F202" s="35"/>
      <c r="G202" s="35"/>
      <c r="H202" s="35"/>
      <c r="I202" s="35"/>
      <c r="K202" s="35"/>
    </row>
    <row r="203" spans="1:11" outlineLevel="1" x14ac:dyDescent="0.25">
      <c r="A203" s="316"/>
      <c r="B203" s="33"/>
      <c r="C203" s="34"/>
      <c r="E203" s="35"/>
      <c r="F203" s="35"/>
      <c r="G203" s="35"/>
      <c r="H203" s="35"/>
      <c r="I203" s="35"/>
      <c r="K203" s="35"/>
    </row>
    <row r="204" spans="1:11" outlineLevel="1" x14ac:dyDescent="0.25">
      <c r="A204" s="316"/>
      <c r="B204" s="33"/>
      <c r="C204" s="34"/>
      <c r="E204" s="35"/>
      <c r="F204" s="35"/>
      <c r="G204" s="35"/>
      <c r="H204" s="35"/>
      <c r="I204" s="35"/>
      <c r="K204" s="35"/>
    </row>
    <row r="205" spans="1:11" outlineLevel="1" x14ac:dyDescent="0.25">
      <c r="A205" s="316"/>
      <c r="B205" s="33"/>
      <c r="C205" s="34"/>
      <c r="E205" s="35"/>
      <c r="F205" s="35"/>
      <c r="G205" s="35"/>
      <c r="H205" s="35"/>
      <c r="I205" s="35"/>
      <c r="K205" s="35"/>
    </row>
    <row r="206" spans="1:11" outlineLevel="1" x14ac:dyDescent="0.25">
      <c r="A206" s="316"/>
      <c r="B206" s="33"/>
      <c r="C206" s="34"/>
      <c r="E206" s="35"/>
      <c r="F206" s="35"/>
      <c r="G206" s="35"/>
      <c r="H206" s="35"/>
      <c r="I206" s="35"/>
      <c r="K206" s="35"/>
    </row>
    <row r="207" spans="1:11" outlineLevel="1" x14ac:dyDescent="0.25">
      <c r="A207" s="316"/>
      <c r="B207" s="33"/>
      <c r="C207" s="34"/>
      <c r="E207" s="35"/>
      <c r="F207" s="35"/>
      <c r="G207" s="35"/>
      <c r="H207" s="35"/>
      <c r="I207" s="35"/>
      <c r="K207" s="35"/>
    </row>
    <row r="208" spans="1:11" outlineLevel="1" x14ac:dyDescent="0.25">
      <c r="A208" s="316"/>
      <c r="B208" s="33"/>
      <c r="C208" s="34"/>
      <c r="E208" s="35"/>
      <c r="F208" s="35"/>
      <c r="G208" s="35"/>
      <c r="H208" s="35"/>
      <c r="I208" s="35"/>
      <c r="K208" s="35"/>
    </row>
    <row r="209" spans="1:11" outlineLevel="1" x14ac:dyDescent="0.25">
      <c r="A209" s="316"/>
      <c r="B209" s="33"/>
      <c r="C209" s="34"/>
      <c r="E209" s="35"/>
      <c r="F209" s="35"/>
      <c r="G209" s="35"/>
      <c r="H209" s="35"/>
      <c r="I209" s="35"/>
      <c r="K209" s="35"/>
    </row>
    <row r="210" spans="1:11" outlineLevel="1" x14ac:dyDescent="0.25">
      <c r="A210" s="316"/>
      <c r="B210" s="33"/>
      <c r="C210" s="34"/>
      <c r="E210" s="35"/>
      <c r="F210" s="35"/>
      <c r="G210" s="35"/>
      <c r="H210" s="35"/>
      <c r="I210" s="35"/>
      <c r="K210" s="35"/>
    </row>
    <row r="211" spans="1:11" outlineLevel="1" x14ac:dyDescent="0.25">
      <c r="A211" s="316"/>
      <c r="B211" s="33"/>
      <c r="C211" s="34"/>
      <c r="E211" s="35"/>
      <c r="F211" s="35"/>
      <c r="G211" s="35"/>
      <c r="H211" s="35"/>
      <c r="I211" s="35"/>
      <c r="K211" s="35"/>
    </row>
    <row r="212" spans="1:11" outlineLevel="1" x14ac:dyDescent="0.25">
      <c r="A212" s="316"/>
      <c r="B212" s="33"/>
      <c r="C212" s="34"/>
      <c r="E212" s="35"/>
      <c r="F212" s="35"/>
      <c r="G212" s="35"/>
      <c r="H212" s="35"/>
      <c r="I212" s="35"/>
      <c r="K212" s="35"/>
    </row>
    <row r="213" spans="1:11" outlineLevel="1" x14ac:dyDescent="0.25">
      <c r="A213" s="316"/>
      <c r="B213" s="33"/>
      <c r="C213" s="34"/>
      <c r="E213" s="35"/>
      <c r="F213" s="35"/>
      <c r="G213" s="35"/>
      <c r="H213" s="35"/>
      <c r="I213" s="35"/>
      <c r="K213" s="35"/>
    </row>
    <row r="214" spans="1:11" outlineLevel="1" x14ac:dyDescent="0.25">
      <c r="A214" s="316"/>
      <c r="B214" s="33"/>
      <c r="C214" s="34"/>
      <c r="E214" s="35"/>
      <c r="F214" s="35"/>
      <c r="G214" s="35"/>
      <c r="H214" s="35"/>
      <c r="I214" s="35"/>
      <c r="K214" s="35"/>
    </row>
    <row r="215" spans="1:11" outlineLevel="1" x14ac:dyDescent="0.25">
      <c r="A215" s="316"/>
      <c r="B215" s="33"/>
      <c r="C215" s="34"/>
      <c r="E215" s="35"/>
      <c r="F215" s="35"/>
      <c r="G215" s="35"/>
      <c r="H215" s="35"/>
      <c r="I215" s="35"/>
      <c r="K215" s="35"/>
    </row>
    <row r="216" spans="1:11" outlineLevel="1" x14ac:dyDescent="0.25">
      <c r="A216" s="316"/>
      <c r="B216" s="33"/>
      <c r="C216" s="34"/>
      <c r="E216" s="35"/>
      <c r="F216" s="35"/>
      <c r="G216" s="35"/>
      <c r="H216" s="35"/>
      <c r="I216" s="35"/>
      <c r="K216" s="35"/>
    </row>
    <row r="217" spans="1:11" outlineLevel="1" x14ac:dyDescent="0.25">
      <c r="A217" s="316"/>
      <c r="B217" s="33"/>
      <c r="C217" s="34"/>
      <c r="E217" s="35"/>
      <c r="F217" s="35"/>
      <c r="G217" s="35"/>
      <c r="H217" s="35"/>
      <c r="I217" s="35"/>
      <c r="K217" s="35"/>
    </row>
    <row r="218" spans="1:11" outlineLevel="1" x14ac:dyDescent="0.25">
      <c r="A218" s="316"/>
      <c r="B218" s="33"/>
      <c r="C218" s="34"/>
      <c r="E218" s="35"/>
      <c r="F218" s="35"/>
      <c r="G218" s="35"/>
      <c r="H218" s="35"/>
      <c r="I218" s="35"/>
      <c r="K218" s="35"/>
    </row>
    <row r="219" spans="1:11" outlineLevel="1" x14ac:dyDescent="0.25">
      <c r="A219" s="316"/>
      <c r="B219" s="33"/>
      <c r="C219" s="34"/>
      <c r="E219" s="35"/>
      <c r="F219" s="35"/>
      <c r="G219" s="35"/>
      <c r="H219" s="35"/>
      <c r="I219" s="35"/>
      <c r="K219" s="35"/>
    </row>
    <row r="220" spans="1:11" outlineLevel="1" x14ac:dyDescent="0.25">
      <c r="A220" s="316"/>
      <c r="B220" s="33"/>
      <c r="C220" s="34"/>
      <c r="E220" s="35"/>
      <c r="F220" s="35"/>
      <c r="G220" s="35"/>
      <c r="H220" s="35"/>
      <c r="I220" s="35"/>
      <c r="K220" s="35"/>
    </row>
    <row r="221" spans="1:11" outlineLevel="1" x14ac:dyDescent="0.25">
      <c r="A221" s="316"/>
      <c r="B221" s="33"/>
      <c r="C221" s="34"/>
      <c r="E221" s="35"/>
      <c r="F221" s="35"/>
      <c r="G221" s="35"/>
      <c r="H221" s="35"/>
      <c r="I221" s="35"/>
      <c r="K221" s="35"/>
    </row>
    <row r="222" spans="1:11" outlineLevel="1" x14ac:dyDescent="0.25">
      <c r="A222" s="316"/>
      <c r="B222" s="33"/>
      <c r="C222" s="34"/>
      <c r="E222" s="35"/>
      <c r="F222" s="35"/>
      <c r="G222" s="35"/>
      <c r="H222" s="35"/>
      <c r="I222" s="35"/>
      <c r="K222" s="35"/>
    </row>
    <row r="223" spans="1:11" outlineLevel="1" x14ac:dyDescent="0.25">
      <c r="A223" s="316"/>
      <c r="B223" s="33"/>
      <c r="C223" s="34"/>
      <c r="E223" s="35"/>
      <c r="F223" s="35"/>
      <c r="G223" s="35"/>
      <c r="H223" s="35"/>
      <c r="I223" s="35"/>
      <c r="K223" s="35"/>
    </row>
    <row r="224" spans="1:11" outlineLevel="1" x14ac:dyDescent="0.25">
      <c r="A224" s="316"/>
      <c r="B224" s="33"/>
      <c r="C224" s="34"/>
      <c r="E224" s="35"/>
      <c r="F224" s="35"/>
      <c r="G224" s="35"/>
      <c r="H224" s="35"/>
      <c r="I224" s="35"/>
      <c r="K224" s="35"/>
    </row>
    <row r="225" spans="1:11" outlineLevel="1" x14ac:dyDescent="0.25">
      <c r="A225" s="316"/>
      <c r="B225" s="33"/>
      <c r="C225" s="34"/>
      <c r="E225" s="35"/>
      <c r="F225" s="35"/>
      <c r="G225" s="35"/>
      <c r="H225" s="35"/>
      <c r="I225" s="35"/>
      <c r="K225" s="35"/>
    </row>
    <row r="226" spans="1:11" outlineLevel="1" x14ac:dyDescent="0.25">
      <c r="A226" s="316"/>
      <c r="B226" s="33"/>
      <c r="C226" s="34"/>
      <c r="E226" s="35"/>
      <c r="F226" s="35"/>
      <c r="G226" s="35"/>
      <c r="H226" s="35"/>
      <c r="I226" s="35"/>
      <c r="K226" s="35"/>
    </row>
    <row r="227" spans="1:11" outlineLevel="1" x14ac:dyDescent="0.25">
      <c r="A227" s="316"/>
      <c r="B227" s="33"/>
      <c r="C227" s="34"/>
      <c r="E227" s="35"/>
      <c r="F227" s="35"/>
      <c r="G227" s="35"/>
      <c r="H227" s="35"/>
      <c r="I227" s="35"/>
      <c r="K227" s="35"/>
    </row>
    <row r="228" spans="1:11" outlineLevel="1" x14ac:dyDescent="0.25">
      <c r="A228" s="316"/>
      <c r="B228" s="33"/>
      <c r="C228" s="34"/>
      <c r="E228" s="35"/>
      <c r="F228" s="35"/>
      <c r="G228" s="35"/>
      <c r="H228" s="35"/>
      <c r="I228" s="35"/>
      <c r="K228" s="35"/>
    </row>
    <row r="229" spans="1:11" outlineLevel="1" x14ac:dyDescent="0.25">
      <c r="A229" s="316"/>
      <c r="B229" s="33"/>
      <c r="C229" s="34"/>
      <c r="E229" s="35"/>
      <c r="F229" s="35"/>
      <c r="G229" s="35"/>
      <c r="H229" s="35"/>
      <c r="I229" s="35"/>
      <c r="K229" s="35"/>
    </row>
    <row r="230" spans="1:11" outlineLevel="1" x14ac:dyDescent="0.25">
      <c r="A230" s="316"/>
      <c r="B230" s="33"/>
      <c r="C230" s="34"/>
      <c r="E230" s="35"/>
      <c r="F230" s="35"/>
      <c r="G230" s="35"/>
      <c r="H230" s="35"/>
      <c r="I230" s="35"/>
      <c r="K230" s="35"/>
    </row>
    <row r="231" spans="1:11" outlineLevel="1" x14ac:dyDescent="0.25">
      <c r="A231" s="316"/>
      <c r="B231" s="33"/>
      <c r="C231" s="34"/>
      <c r="E231" s="35"/>
      <c r="F231" s="35"/>
      <c r="G231" s="35"/>
      <c r="H231" s="35"/>
      <c r="I231" s="35"/>
      <c r="K231" s="35"/>
    </row>
    <row r="232" spans="1:11" outlineLevel="1" x14ac:dyDescent="0.25">
      <c r="A232" s="316"/>
      <c r="B232" s="33"/>
      <c r="C232" s="34"/>
      <c r="E232" s="35"/>
      <c r="F232" s="35"/>
      <c r="G232" s="35"/>
      <c r="H232" s="35"/>
      <c r="I232" s="35"/>
      <c r="K232" s="35"/>
    </row>
    <row r="233" spans="1:11" outlineLevel="1" x14ac:dyDescent="0.25">
      <c r="A233" s="316"/>
      <c r="B233" s="33"/>
      <c r="C233" s="34"/>
      <c r="E233" s="35"/>
      <c r="F233" s="35"/>
      <c r="G233" s="35"/>
      <c r="H233" s="35"/>
      <c r="I233" s="35"/>
      <c r="K233" s="35"/>
    </row>
    <row r="234" spans="1:11" outlineLevel="1" x14ac:dyDescent="0.25">
      <c r="A234" s="316"/>
      <c r="B234" s="33"/>
      <c r="C234" s="34"/>
      <c r="E234" s="35"/>
      <c r="F234" s="35"/>
      <c r="G234" s="35"/>
      <c r="H234" s="35"/>
      <c r="I234" s="35"/>
      <c r="K234" s="35"/>
    </row>
    <row r="235" spans="1:11" outlineLevel="1" x14ac:dyDescent="0.25">
      <c r="A235" s="316"/>
      <c r="B235" s="33"/>
      <c r="C235" s="34"/>
      <c r="E235" s="35"/>
      <c r="F235" s="35"/>
      <c r="G235" s="35"/>
      <c r="H235" s="35"/>
      <c r="I235" s="35"/>
      <c r="K235" s="35"/>
    </row>
    <row r="236" spans="1:11" outlineLevel="1" x14ac:dyDescent="0.25">
      <c r="A236" s="316"/>
      <c r="B236" s="33"/>
      <c r="C236" s="34"/>
      <c r="E236" s="35"/>
      <c r="F236" s="35"/>
      <c r="G236" s="35"/>
      <c r="H236" s="35"/>
      <c r="I236" s="35"/>
      <c r="K236" s="35"/>
    </row>
    <row r="237" spans="1:11" outlineLevel="1" x14ac:dyDescent="0.25">
      <c r="A237" s="316"/>
      <c r="B237" s="33"/>
      <c r="C237" s="34"/>
      <c r="E237" s="35"/>
      <c r="F237" s="35"/>
      <c r="G237" s="35"/>
      <c r="H237" s="35"/>
      <c r="I237" s="35"/>
      <c r="K237" s="35"/>
    </row>
    <row r="238" spans="1:11" outlineLevel="1" x14ac:dyDescent="0.25">
      <c r="A238" s="316"/>
      <c r="B238" s="33"/>
      <c r="C238" s="34"/>
      <c r="E238" s="35"/>
      <c r="F238" s="35"/>
      <c r="G238" s="35"/>
      <c r="H238" s="35"/>
      <c r="I238" s="35"/>
      <c r="K238" s="35"/>
    </row>
    <row r="239" spans="1:11" outlineLevel="1" x14ac:dyDescent="0.25">
      <c r="A239" s="316"/>
      <c r="B239" s="33"/>
      <c r="C239" s="34"/>
      <c r="E239" s="35"/>
      <c r="F239" s="35"/>
      <c r="G239" s="35"/>
      <c r="H239" s="35"/>
      <c r="I239" s="35"/>
      <c r="K239" s="35"/>
    </row>
    <row r="240" spans="1:11" outlineLevel="1" x14ac:dyDescent="0.25">
      <c r="A240" s="316"/>
      <c r="B240" s="33"/>
      <c r="C240" s="34"/>
      <c r="E240" s="35"/>
      <c r="F240" s="35"/>
      <c r="G240" s="35"/>
      <c r="H240" s="35"/>
      <c r="I240" s="35"/>
      <c r="K240" s="35"/>
    </row>
    <row r="241" spans="1:11" outlineLevel="1" x14ac:dyDescent="0.25">
      <c r="A241" s="316"/>
      <c r="B241" s="33"/>
      <c r="C241" s="34"/>
      <c r="E241" s="35"/>
      <c r="F241" s="35"/>
      <c r="G241" s="35"/>
      <c r="H241" s="35"/>
      <c r="I241" s="35"/>
      <c r="K241" s="35"/>
    </row>
    <row r="242" spans="1:11" outlineLevel="1" x14ac:dyDescent="0.25">
      <c r="A242" s="316"/>
      <c r="B242" s="33"/>
      <c r="C242" s="34"/>
      <c r="E242" s="35"/>
      <c r="F242" s="35"/>
      <c r="G242" s="35"/>
      <c r="H242" s="35"/>
      <c r="I242" s="35"/>
      <c r="K242" s="35"/>
    </row>
    <row r="243" spans="1:11" outlineLevel="1" x14ac:dyDescent="0.25">
      <c r="A243" s="316"/>
      <c r="B243" s="33"/>
      <c r="C243" s="34"/>
      <c r="E243" s="35"/>
      <c r="F243" s="35"/>
      <c r="G243" s="35"/>
      <c r="H243" s="35"/>
      <c r="I243" s="35"/>
      <c r="K243" s="35"/>
    </row>
    <row r="244" spans="1:11" outlineLevel="1" x14ac:dyDescent="0.25">
      <c r="A244" s="316"/>
      <c r="B244" s="33"/>
      <c r="C244" s="34"/>
      <c r="E244" s="35"/>
      <c r="F244" s="35"/>
      <c r="G244" s="35"/>
      <c r="H244" s="35"/>
      <c r="I244" s="35"/>
      <c r="K244" s="35"/>
    </row>
    <row r="245" spans="1:11" outlineLevel="1" x14ac:dyDescent="0.25">
      <c r="A245" s="316"/>
      <c r="B245" s="33"/>
      <c r="C245" s="34"/>
      <c r="E245" s="35"/>
      <c r="F245" s="35"/>
      <c r="G245" s="35"/>
      <c r="H245" s="35"/>
      <c r="I245" s="35"/>
      <c r="K245" s="35"/>
    </row>
    <row r="246" spans="1:11" outlineLevel="1" x14ac:dyDescent="0.25">
      <c r="A246" s="316"/>
      <c r="B246" s="33"/>
      <c r="C246" s="34"/>
      <c r="E246" s="35"/>
      <c r="F246" s="35"/>
      <c r="G246" s="35"/>
      <c r="H246" s="35"/>
      <c r="I246" s="35"/>
      <c r="K246" s="35"/>
    </row>
    <row r="247" spans="1:11" outlineLevel="1" x14ac:dyDescent="0.25">
      <c r="A247" s="316"/>
      <c r="B247" s="33"/>
      <c r="C247" s="34"/>
      <c r="E247" s="35"/>
      <c r="F247" s="35"/>
      <c r="G247" s="35"/>
      <c r="H247" s="35"/>
      <c r="I247" s="35"/>
      <c r="K247" s="35"/>
    </row>
    <row r="248" spans="1:11" outlineLevel="1" x14ac:dyDescent="0.25">
      <c r="A248" s="316"/>
      <c r="B248" s="33"/>
      <c r="C248" s="34"/>
      <c r="E248" s="35"/>
      <c r="F248" s="35"/>
      <c r="G248" s="35"/>
      <c r="H248" s="35"/>
      <c r="I248" s="35"/>
      <c r="K248" s="35"/>
    </row>
    <row r="249" spans="1:11" outlineLevel="1" x14ac:dyDescent="0.25">
      <c r="A249" s="316"/>
      <c r="B249" s="33"/>
      <c r="C249" s="34"/>
      <c r="E249" s="35"/>
      <c r="F249" s="35"/>
      <c r="G249" s="35"/>
      <c r="H249" s="35"/>
      <c r="I249" s="35"/>
      <c r="K249" s="35"/>
    </row>
    <row r="250" spans="1:11" outlineLevel="1" x14ac:dyDescent="0.25">
      <c r="A250" s="316"/>
      <c r="B250" s="33"/>
      <c r="C250" s="34"/>
      <c r="E250" s="35"/>
      <c r="F250" s="35"/>
      <c r="G250" s="35"/>
      <c r="H250" s="35"/>
      <c r="I250" s="35"/>
      <c r="K250" s="35"/>
    </row>
    <row r="251" spans="1:11" outlineLevel="1" x14ac:dyDescent="0.25">
      <c r="A251" s="316"/>
      <c r="B251" s="33"/>
      <c r="C251" s="34"/>
      <c r="E251" s="35"/>
      <c r="F251" s="35"/>
      <c r="G251" s="35"/>
      <c r="H251" s="35"/>
      <c r="I251" s="35"/>
      <c r="K251" s="35"/>
    </row>
    <row r="252" spans="1:11" outlineLevel="1" x14ac:dyDescent="0.25">
      <c r="A252" s="316"/>
      <c r="B252" s="33"/>
      <c r="C252" s="34"/>
      <c r="E252" s="35"/>
      <c r="F252" s="35"/>
      <c r="G252" s="35"/>
      <c r="H252" s="35"/>
      <c r="I252" s="35"/>
      <c r="K252" s="35"/>
    </row>
    <row r="253" spans="1:11" outlineLevel="1" x14ac:dyDescent="0.25">
      <c r="A253" s="316"/>
      <c r="B253" s="33"/>
      <c r="C253" s="34"/>
      <c r="E253" s="35"/>
      <c r="F253" s="35"/>
      <c r="G253" s="35"/>
      <c r="H253" s="35"/>
      <c r="I253" s="35"/>
      <c r="K253" s="35"/>
    </row>
    <row r="254" spans="1:11" outlineLevel="1" x14ac:dyDescent="0.25">
      <c r="A254" s="316"/>
      <c r="B254" s="33"/>
      <c r="C254" s="34"/>
      <c r="E254" s="35"/>
      <c r="F254" s="35"/>
      <c r="G254" s="35"/>
      <c r="H254" s="35"/>
      <c r="I254" s="35"/>
      <c r="K254" s="35"/>
    </row>
    <row r="255" spans="1:11" outlineLevel="1" x14ac:dyDescent="0.25">
      <c r="A255" s="316"/>
      <c r="B255" s="33"/>
      <c r="C255" s="34"/>
      <c r="E255" s="35"/>
      <c r="F255" s="35"/>
      <c r="G255" s="35"/>
      <c r="H255" s="35"/>
      <c r="I255" s="35"/>
      <c r="K255" s="35"/>
    </row>
    <row r="256" spans="1:11" outlineLevel="1" x14ac:dyDescent="0.25">
      <c r="A256" s="316"/>
      <c r="B256" s="33"/>
      <c r="C256" s="34"/>
      <c r="E256" s="35"/>
      <c r="F256" s="35"/>
      <c r="G256" s="35"/>
      <c r="H256" s="35"/>
      <c r="I256" s="35"/>
      <c r="K256" s="35"/>
    </row>
    <row r="257" spans="1:11" outlineLevel="1" x14ac:dyDescent="0.25">
      <c r="A257" s="316"/>
      <c r="B257" s="33"/>
      <c r="C257" s="34"/>
      <c r="E257" s="35"/>
      <c r="F257" s="35"/>
      <c r="G257" s="35"/>
      <c r="H257" s="35"/>
      <c r="I257" s="35"/>
      <c r="K257" s="35"/>
    </row>
    <row r="258" spans="1:11" outlineLevel="1" x14ac:dyDescent="0.25">
      <c r="A258" s="316"/>
      <c r="B258" s="33"/>
      <c r="C258" s="34"/>
      <c r="E258" s="35"/>
      <c r="F258" s="35"/>
      <c r="G258" s="35"/>
      <c r="H258" s="35"/>
      <c r="I258" s="35"/>
      <c r="K258" s="35"/>
    </row>
    <row r="259" spans="1:11" outlineLevel="1" x14ac:dyDescent="0.25">
      <c r="A259" s="316"/>
      <c r="B259" s="33"/>
      <c r="C259" s="34"/>
      <c r="E259" s="35"/>
      <c r="F259" s="35"/>
      <c r="G259" s="35"/>
      <c r="H259" s="35"/>
      <c r="I259" s="35"/>
      <c r="K259" s="35"/>
    </row>
    <row r="260" spans="1:11" outlineLevel="1" x14ac:dyDescent="0.25">
      <c r="A260" s="316"/>
      <c r="B260" s="33"/>
      <c r="C260" s="34"/>
      <c r="E260" s="35"/>
      <c r="F260" s="35"/>
      <c r="G260" s="35"/>
      <c r="H260" s="35"/>
      <c r="I260" s="35"/>
      <c r="K260" s="35"/>
    </row>
    <row r="261" spans="1:11" outlineLevel="1" x14ac:dyDescent="0.25">
      <c r="A261" s="316"/>
      <c r="B261" s="33"/>
      <c r="C261" s="34"/>
      <c r="E261" s="35"/>
      <c r="F261" s="35"/>
      <c r="G261" s="35"/>
      <c r="H261" s="35"/>
      <c r="I261" s="35"/>
      <c r="K261" s="35"/>
    </row>
    <row r="262" spans="1:11" outlineLevel="1" x14ac:dyDescent="0.25">
      <c r="A262" s="316"/>
      <c r="B262" s="33"/>
      <c r="C262" s="34"/>
      <c r="E262" s="35"/>
      <c r="F262" s="35"/>
      <c r="G262" s="35"/>
      <c r="H262" s="35"/>
      <c r="I262" s="35"/>
      <c r="K262" s="35"/>
    </row>
    <row r="263" spans="1:11" outlineLevel="1" x14ac:dyDescent="0.25">
      <c r="A263" s="316"/>
      <c r="B263" s="33"/>
      <c r="C263" s="34"/>
      <c r="E263" s="35"/>
      <c r="F263" s="35"/>
      <c r="G263" s="35"/>
      <c r="H263" s="35"/>
      <c r="I263" s="35"/>
      <c r="K263" s="35"/>
    </row>
    <row r="264" spans="1:11" outlineLevel="1" x14ac:dyDescent="0.25">
      <c r="A264" s="316"/>
      <c r="B264" s="33"/>
      <c r="C264" s="34"/>
      <c r="E264" s="35"/>
      <c r="F264" s="35"/>
      <c r="G264" s="35"/>
      <c r="H264" s="35"/>
      <c r="I264" s="35"/>
      <c r="K264" s="35"/>
    </row>
    <row r="265" spans="1:11" outlineLevel="1" x14ac:dyDescent="0.25">
      <c r="A265" s="316"/>
      <c r="B265" s="33"/>
      <c r="C265" s="34"/>
      <c r="E265" s="35"/>
      <c r="F265" s="35"/>
      <c r="G265" s="35"/>
      <c r="H265" s="35"/>
      <c r="I265" s="35"/>
      <c r="K265" s="35"/>
    </row>
    <row r="266" spans="1:11" outlineLevel="1" x14ac:dyDescent="0.25">
      <c r="A266" s="316"/>
      <c r="B266" s="33"/>
      <c r="C266" s="34"/>
      <c r="E266" s="35"/>
      <c r="F266" s="35"/>
      <c r="G266" s="35"/>
      <c r="H266" s="35"/>
      <c r="I266" s="35"/>
      <c r="K266" s="35"/>
    </row>
    <row r="267" spans="1:11" outlineLevel="1" x14ac:dyDescent="0.25">
      <c r="A267" s="316"/>
      <c r="B267" s="33"/>
      <c r="C267" s="34"/>
      <c r="E267" s="35"/>
      <c r="F267" s="35"/>
      <c r="G267" s="35"/>
      <c r="H267" s="35"/>
      <c r="I267" s="35"/>
      <c r="K267" s="35"/>
    </row>
    <row r="268" spans="1:11" outlineLevel="1" x14ac:dyDescent="0.25">
      <c r="A268" s="316"/>
      <c r="B268" s="33"/>
      <c r="C268" s="34"/>
      <c r="E268" s="35"/>
      <c r="F268" s="35"/>
      <c r="G268" s="35"/>
      <c r="H268" s="35"/>
      <c r="I268" s="35"/>
      <c r="K268" s="35"/>
    </row>
    <row r="269" spans="1:11" outlineLevel="1" x14ac:dyDescent="0.25">
      <c r="A269" s="316"/>
      <c r="B269" s="33"/>
      <c r="C269" s="34"/>
      <c r="E269" s="35"/>
      <c r="F269" s="35"/>
      <c r="G269" s="35"/>
      <c r="H269" s="35"/>
      <c r="I269" s="35"/>
      <c r="K269" s="35"/>
    </row>
    <row r="270" spans="1:11" outlineLevel="1" x14ac:dyDescent="0.25">
      <c r="A270" s="316"/>
      <c r="B270" s="33"/>
      <c r="C270" s="34"/>
      <c r="E270" s="35"/>
      <c r="F270" s="35"/>
      <c r="G270" s="35"/>
      <c r="H270" s="35"/>
      <c r="I270" s="35"/>
      <c r="K270" s="35"/>
    </row>
    <row r="271" spans="1:11" outlineLevel="1" x14ac:dyDescent="0.25">
      <c r="A271" s="316"/>
      <c r="B271" s="33"/>
      <c r="C271" s="34"/>
      <c r="E271" s="35"/>
      <c r="F271" s="35"/>
      <c r="G271" s="35"/>
      <c r="H271" s="35"/>
      <c r="I271" s="35"/>
      <c r="K271" s="35"/>
    </row>
    <row r="272" spans="1:11" outlineLevel="1" x14ac:dyDescent="0.25">
      <c r="A272" s="316"/>
      <c r="B272" s="33"/>
      <c r="C272" s="34"/>
      <c r="E272" s="35"/>
      <c r="F272" s="35"/>
      <c r="G272" s="35"/>
      <c r="H272" s="35"/>
      <c r="I272" s="35"/>
      <c r="K272" s="35"/>
    </row>
    <row r="273" spans="1:11" outlineLevel="1" x14ac:dyDescent="0.25">
      <c r="A273" s="316"/>
      <c r="B273" s="33"/>
      <c r="C273" s="46"/>
      <c r="E273" s="20"/>
      <c r="F273" s="20"/>
      <c r="G273" s="20"/>
      <c r="H273" s="35"/>
      <c r="I273" s="35"/>
      <c r="K273" s="35"/>
    </row>
    <row r="274" spans="1:11" outlineLevel="1" x14ac:dyDescent="0.25">
      <c r="A274" s="316"/>
      <c r="B274" s="33"/>
      <c r="C274" s="46"/>
      <c r="E274" s="20"/>
      <c r="F274" s="20"/>
      <c r="G274" s="20"/>
      <c r="H274" s="35"/>
      <c r="I274" s="35"/>
      <c r="K274" s="35"/>
    </row>
    <row r="275" spans="1:11" outlineLevel="1" x14ac:dyDescent="0.25">
      <c r="A275" s="316"/>
      <c r="B275" s="33"/>
      <c r="C275" s="46"/>
      <c r="E275" s="20"/>
      <c r="F275" s="20"/>
      <c r="G275" s="20"/>
      <c r="H275" s="35"/>
      <c r="I275" s="35"/>
      <c r="K275" s="35"/>
    </row>
    <row r="276" spans="1:11" outlineLevel="1" x14ac:dyDescent="0.25">
      <c r="A276" s="316"/>
      <c r="B276" s="33"/>
      <c r="C276" s="46"/>
      <c r="E276" s="20"/>
      <c r="F276" s="20"/>
      <c r="G276" s="20"/>
      <c r="H276" s="35"/>
      <c r="I276" s="35"/>
      <c r="K276" s="35"/>
    </row>
    <row r="277" spans="1:11" outlineLevel="1" x14ac:dyDescent="0.25">
      <c r="A277" s="316"/>
      <c r="B277" s="33"/>
      <c r="C277" s="46"/>
      <c r="E277" s="20"/>
      <c r="F277" s="20"/>
      <c r="G277" s="20"/>
      <c r="H277" s="35"/>
      <c r="I277" s="35"/>
      <c r="K277" s="35"/>
    </row>
    <row r="278" spans="1:11" outlineLevel="1" x14ac:dyDescent="0.25">
      <c r="A278" s="316"/>
      <c r="B278" s="33"/>
      <c r="C278" s="46"/>
      <c r="E278" s="20"/>
      <c r="F278" s="20"/>
      <c r="G278" s="20"/>
      <c r="H278" s="35"/>
      <c r="I278" s="35"/>
      <c r="K278" s="35"/>
    </row>
    <row r="279" spans="1:11" outlineLevel="1" x14ac:dyDescent="0.25">
      <c r="A279" s="316"/>
      <c r="B279" s="33"/>
      <c r="C279" s="46"/>
      <c r="E279" s="20"/>
      <c r="F279" s="20"/>
      <c r="G279" s="20"/>
      <c r="H279" s="35"/>
      <c r="I279" s="35"/>
      <c r="K279" s="35"/>
    </row>
    <row r="280" spans="1:11" outlineLevel="1" x14ac:dyDescent="0.25">
      <c r="A280" s="316"/>
      <c r="B280" s="33"/>
      <c r="C280" s="46"/>
      <c r="E280" s="20"/>
      <c r="F280" s="20"/>
      <c r="G280" s="20"/>
      <c r="H280" s="35"/>
      <c r="I280" s="35"/>
      <c r="K280" s="35"/>
    </row>
    <row r="281" spans="1:11" outlineLevel="1" x14ac:dyDescent="0.25">
      <c r="A281" s="316"/>
      <c r="B281" s="33"/>
      <c r="C281" s="46"/>
      <c r="E281" s="20"/>
      <c r="F281" s="20"/>
      <c r="G281" s="20"/>
      <c r="H281" s="35"/>
      <c r="I281" s="35"/>
      <c r="K281" s="35"/>
    </row>
    <row r="282" spans="1:11" outlineLevel="1" x14ac:dyDescent="0.25">
      <c r="A282" s="316"/>
      <c r="B282" s="33"/>
      <c r="C282" s="46"/>
      <c r="E282" s="20"/>
      <c r="F282" s="20"/>
      <c r="G282" s="20"/>
      <c r="H282" s="35"/>
      <c r="I282" s="35"/>
      <c r="K282" s="35"/>
    </row>
    <row r="283" spans="1:11" outlineLevel="1" x14ac:dyDescent="0.25">
      <c r="A283" s="316"/>
      <c r="B283" s="33"/>
      <c r="C283" s="46"/>
      <c r="E283" s="20"/>
      <c r="F283" s="20"/>
      <c r="G283" s="20"/>
      <c r="H283" s="35"/>
      <c r="I283" s="35"/>
      <c r="K283" s="35"/>
    </row>
    <row r="284" spans="1:11" outlineLevel="1" x14ac:dyDescent="0.25">
      <c r="A284" s="316"/>
      <c r="B284" s="33"/>
      <c r="C284" s="46"/>
      <c r="E284" s="20"/>
      <c r="F284" s="20"/>
      <c r="G284" s="20"/>
      <c r="H284" s="35"/>
      <c r="I284" s="35"/>
      <c r="K284" s="35"/>
    </row>
    <row r="285" spans="1:11" outlineLevel="1" x14ac:dyDescent="0.25">
      <c r="A285" s="316"/>
      <c r="B285" s="33"/>
      <c r="C285" s="46"/>
      <c r="E285" s="20"/>
      <c r="F285" s="20"/>
      <c r="G285" s="20"/>
      <c r="H285" s="35"/>
      <c r="I285" s="35"/>
      <c r="K285" s="35"/>
    </row>
    <row r="286" spans="1:11" outlineLevel="1" x14ac:dyDescent="0.25">
      <c r="A286" s="316"/>
      <c r="B286" s="33"/>
      <c r="C286" s="46"/>
      <c r="E286" s="20"/>
      <c r="F286" s="20"/>
      <c r="G286" s="20"/>
      <c r="H286" s="35"/>
      <c r="I286" s="35"/>
      <c r="K286" s="35"/>
    </row>
    <row r="287" spans="1:11" outlineLevel="1" x14ac:dyDescent="0.25">
      <c r="A287" s="316"/>
      <c r="B287" s="33"/>
      <c r="C287" s="46"/>
      <c r="E287" s="20"/>
      <c r="F287" s="20"/>
      <c r="G287" s="20"/>
      <c r="H287" s="35"/>
      <c r="I287" s="35"/>
      <c r="K287" s="35"/>
    </row>
    <row r="288" spans="1:11" outlineLevel="1" x14ac:dyDescent="0.25">
      <c r="A288" s="316"/>
      <c r="B288" s="33"/>
      <c r="C288" s="46"/>
      <c r="E288" s="20"/>
      <c r="F288" s="20"/>
      <c r="G288" s="20"/>
      <c r="H288" s="35"/>
      <c r="I288" s="35"/>
      <c r="K288" s="35"/>
    </row>
    <row r="289" spans="1:11" outlineLevel="1" x14ac:dyDescent="0.25">
      <c r="A289" s="316"/>
      <c r="B289" s="33"/>
      <c r="C289" s="46"/>
      <c r="E289" s="20"/>
      <c r="F289" s="20"/>
      <c r="G289" s="20"/>
      <c r="H289" s="35"/>
      <c r="I289" s="35"/>
      <c r="K289" s="35"/>
    </row>
    <row r="290" spans="1:11" outlineLevel="1" x14ac:dyDescent="0.25">
      <c r="A290" s="316"/>
      <c r="B290" s="33"/>
      <c r="C290" s="46"/>
      <c r="E290" s="20"/>
      <c r="F290" s="20"/>
      <c r="G290" s="20"/>
      <c r="H290" s="35"/>
      <c r="I290" s="35"/>
      <c r="K290" s="35"/>
    </row>
    <row r="291" spans="1:11" outlineLevel="1" x14ac:dyDescent="0.25">
      <c r="A291" s="316"/>
      <c r="B291" s="33"/>
      <c r="C291" s="46"/>
      <c r="E291" s="20"/>
      <c r="F291" s="20"/>
      <c r="G291" s="20"/>
      <c r="H291" s="35"/>
      <c r="I291" s="35"/>
      <c r="K291" s="35"/>
    </row>
    <row r="292" spans="1:11" outlineLevel="1" x14ac:dyDescent="0.25">
      <c r="A292" s="316"/>
      <c r="B292" s="33"/>
      <c r="C292" s="46"/>
      <c r="E292" s="20"/>
      <c r="F292" s="20"/>
      <c r="G292" s="20"/>
      <c r="H292" s="35"/>
      <c r="I292" s="35"/>
      <c r="K292" s="35"/>
    </row>
    <row r="293" spans="1:11" outlineLevel="1" x14ac:dyDescent="0.25">
      <c r="A293" s="316"/>
      <c r="B293" s="33"/>
      <c r="C293" s="46"/>
      <c r="E293" s="20"/>
      <c r="F293" s="20"/>
      <c r="G293" s="20"/>
      <c r="H293" s="35"/>
      <c r="I293" s="35"/>
      <c r="K293" s="35"/>
    </row>
    <row r="294" spans="1:11" outlineLevel="1" x14ac:dyDescent="0.25">
      <c r="A294" s="316"/>
      <c r="B294" s="33"/>
      <c r="C294" s="46"/>
      <c r="E294" s="20"/>
      <c r="F294" s="20"/>
      <c r="G294" s="20"/>
      <c r="H294" s="35"/>
      <c r="I294" s="35"/>
      <c r="K294" s="35"/>
    </row>
    <row r="295" spans="1:11" outlineLevel="1" x14ac:dyDescent="0.25">
      <c r="A295" s="316"/>
      <c r="B295" s="33"/>
      <c r="C295" s="46"/>
      <c r="E295" s="20"/>
      <c r="F295" s="20"/>
      <c r="G295" s="20"/>
      <c r="H295" s="35"/>
      <c r="I295" s="35"/>
      <c r="K295" s="35"/>
    </row>
    <row r="296" spans="1:11" outlineLevel="1" x14ac:dyDescent="0.25">
      <c r="A296" s="316"/>
      <c r="B296" s="33"/>
      <c r="C296" s="46"/>
      <c r="E296" s="20"/>
      <c r="F296" s="20"/>
      <c r="G296" s="20"/>
      <c r="H296" s="35"/>
      <c r="I296" s="35"/>
      <c r="K296" s="35"/>
    </row>
    <row r="297" spans="1:11" outlineLevel="1" x14ac:dyDescent="0.25">
      <c r="A297" s="316"/>
      <c r="B297" s="33"/>
      <c r="C297" s="46"/>
      <c r="E297" s="20"/>
      <c r="F297" s="20"/>
      <c r="G297" s="20"/>
      <c r="H297" s="35"/>
      <c r="I297" s="35"/>
      <c r="K297" s="35"/>
    </row>
    <row r="298" spans="1:11" outlineLevel="1" x14ac:dyDescent="0.25">
      <c r="A298" s="316"/>
      <c r="B298" s="33"/>
      <c r="C298" s="46"/>
      <c r="E298" s="20"/>
      <c r="F298" s="20"/>
      <c r="G298" s="20"/>
      <c r="H298" s="35"/>
      <c r="I298" s="35"/>
      <c r="K298" s="35"/>
    </row>
    <row r="299" spans="1:11" outlineLevel="1" x14ac:dyDescent="0.25">
      <c r="A299" s="316"/>
      <c r="B299" s="33"/>
      <c r="C299" s="46"/>
      <c r="E299" s="20"/>
      <c r="F299" s="20"/>
      <c r="G299" s="20"/>
      <c r="H299" s="35"/>
      <c r="I299" s="35"/>
      <c r="K299" s="35"/>
    </row>
    <row r="300" spans="1:11" outlineLevel="1" x14ac:dyDescent="0.25">
      <c r="A300" s="316"/>
      <c r="B300" s="33"/>
      <c r="C300" s="46"/>
      <c r="E300" s="20"/>
      <c r="F300" s="20"/>
      <c r="G300" s="20"/>
      <c r="H300" s="35"/>
      <c r="I300" s="35"/>
      <c r="K300" s="35"/>
    </row>
    <row r="301" spans="1:11" outlineLevel="1" x14ac:dyDescent="0.25">
      <c r="A301" s="316"/>
      <c r="B301" s="33"/>
      <c r="C301" s="46"/>
      <c r="E301" s="20"/>
      <c r="F301" s="20"/>
      <c r="G301" s="20"/>
      <c r="H301" s="35"/>
      <c r="I301" s="35"/>
      <c r="K301" s="35"/>
    </row>
    <row r="302" spans="1:11" outlineLevel="1" x14ac:dyDescent="0.25">
      <c r="A302" s="316"/>
      <c r="B302" s="33"/>
      <c r="C302" s="46"/>
      <c r="E302" s="20"/>
      <c r="F302" s="20"/>
      <c r="G302" s="20"/>
      <c r="H302" s="35"/>
      <c r="I302" s="35"/>
      <c r="K302" s="35"/>
    </row>
    <row r="303" spans="1:11" outlineLevel="1" x14ac:dyDescent="0.25">
      <c r="A303" s="316"/>
      <c r="B303" s="33"/>
      <c r="C303" s="46"/>
      <c r="E303" s="20"/>
      <c r="F303" s="20"/>
      <c r="G303" s="20"/>
      <c r="H303" s="35"/>
      <c r="I303" s="35"/>
      <c r="K303" s="35"/>
    </row>
    <row r="304" spans="1:11" outlineLevel="1" x14ac:dyDescent="0.25">
      <c r="A304" s="316"/>
      <c r="B304" s="33"/>
      <c r="C304" s="46"/>
      <c r="E304" s="20"/>
      <c r="F304" s="20"/>
      <c r="G304" s="20"/>
      <c r="H304" s="35"/>
      <c r="I304" s="35"/>
      <c r="K304" s="35"/>
    </row>
    <row r="305" spans="1:11" outlineLevel="1" x14ac:dyDescent="0.25">
      <c r="A305" s="316"/>
      <c r="B305" s="33"/>
      <c r="C305" s="34"/>
      <c r="E305" s="35"/>
      <c r="F305" s="35"/>
      <c r="G305" s="35"/>
      <c r="H305" s="35"/>
      <c r="I305" s="35"/>
      <c r="K305" s="35"/>
    </row>
    <row r="306" spans="1:11" outlineLevel="1" x14ac:dyDescent="0.25">
      <c r="A306" s="316"/>
      <c r="B306" s="33"/>
      <c r="C306" s="34"/>
      <c r="E306" s="35"/>
      <c r="F306" s="35"/>
      <c r="G306" s="35"/>
      <c r="H306" s="35"/>
      <c r="I306" s="35"/>
      <c r="K306" s="35"/>
    </row>
    <row r="307" spans="1:11" outlineLevel="1" x14ac:dyDescent="0.25">
      <c r="A307" s="316"/>
      <c r="B307" s="33"/>
      <c r="C307" s="34"/>
      <c r="E307" s="35"/>
      <c r="F307" s="35"/>
      <c r="G307" s="35"/>
      <c r="H307" s="35"/>
      <c r="I307" s="35"/>
      <c r="K307" s="35"/>
    </row>
    <row r="308" spans="1:11" outlineLevel="1" x14ac:dyDescent="0.25">
      <c r="A308" s="316"/>
      <c r="B308" s="33"/>
      <c r="C308" s="34"/>
      <c r="E308" s="47"/>
      <c r="F308" s="35"/>
      <c r="G308" s="35"/>
      <c r="H308" s="35"/>
      <c r="I308" s="35"/>
      <c r="K308" s="35"/>
    </row>
    <row r="309" spans="1:11" outlineLevel="1" x14ac:dyDescent="0.25">
      <c r="A309" s="316"/>
      <c r="B309" s="33"/>
      <c r="C309" s="34"/>
      <c r="E309" s="35"/>
      <c r="F309" s="35"/>
      <c r="G309" s="35"/>
      <c r="H309" s="35"/>
      <c r="I309" s="35"/>
      <c r="K309" s="35"/>
    </row>
    <row r="310" spans="1:11" outlineLevel="1" x14ac:dyDescent="0.25">
      <c r="A310" s="316"/>
      <c r="B310" s="33"/>
      <c r="C310" s="34"/>
      <c r="E310" s="35"/>
      <c r="F310" s="35"/>
      <c r="G310" s="35"/>
      <c r="H310" s="35"/>
      <c r="I310" s="35"/>
      <c r="K310" s="35"/>
    </row>
    <row r="311" spans="1:11" outlineLevel="1" x14ac:dyDescent="0.25">
      <c r="A311" s="316"/>
      <c r="B311" s="33"/>
      <c r="C311" s="46"/>
      <c r="E311" s="20"/>
      <c r="F311" s="20"/>
      <c r="G311" s="20"/>
      <c r="H311" s="20"/>
      <c r="I311" s="20"/>
      <c r="K311" s="20"/>
    </row>
    <row r="312" spans="1:11" outlineLevel="1" x14ac:dyDescent="0.25">
      <c r="A312" s="316"/>
      <c r="B312" s="33"/>
      <c r="C312" s="46"/>
      <c r="E312" s="20"/>
      <c r="F312" s="20"/>
      <c r="G312" s="20"/>
      <c r="H312" s="20"/>
      <c r="I312" s="20"/>
      <c r="K312" s="20"/>
    </row>
    <row r="313" spans="1:11" outlineLevel="1" x14ac:dyDescent="0.25">
      <c r="A313" s="316"/>
      <c r="B313" s="33"/>
      <c r="C313" s="46"/>
      <c r="E313" s="20"/>
      <c r="F313" s="20"/>
      <c r="G313" s="20"/>
      <c r="H313" s="20"/>
      <c r="I313" s="20"/>
      <c r="K313" s="20"/>
    </row>
    <row r="314" spans="1:11" outlineLevel="1" x14ac:dyDescent="0.25">
      <c r="A314" s="316"/>
      <c r="B314" s="33"/>
      <c r="C314" s="46"/>
      <c r="E314" s="20"/>
      <c r="F314" s="20"/>
      <c r="G314" s="20"/>
      <c r="H314" s="20"/>
      <c r="I314" s="20"/>
      <c r="K314" s="20"/>
    </row>
    <row r="315" spans="1:11" outlineLevel="1" x14ac:dyDescent="0.25">
      <c r="A315" s="316"/>
      <c r="B315" s="33"/>
      <c r="C315" s="46"/>
      <c r="E315" s="20"/>
      <c r="F315" s="20"/>
      <c r="G315" s="20"/>
      <c r="H315" s="20"/>
      <c r="I315" s="20"/>
      <c r="K315" s="20"/>
    </row>
    <row r="316" spans="1:11" outlineLevel="1" x14ac:dyDescent="0.25">
      <c r="A316" s="316"/>
      <c r="B316" s="33"/>
      <c r="C316" s="46"/>
      <c r="E316" s="20"/>
      <c r="F316" s="20"/>
      <c r="G316" s="20"/>
      <c r="H316" s="20"/>
      <c r="I316" s="20"/>
      <c r="K316" s="20"/>
    </row>
    <row r="317" spans="1:11" outlineLevel="1" x14ac:dyDescent="0.25">
      <c r="A317" s="316"/>
      <c r="B317" s="33"/>
      <c r="C317" s="46"/>
      <c r="E317" s="20"/>
      <c r="F317" s="20"/>
      <c r="G317" s="20"/>
      <c r="H317" s="20"/>
      <c r="I317" s="20"/>
      <c r="K317" s="20"/>
    </row>
    <row r="318" spans="1:11" outlineLevel="1" x14ac:dyDescent="0.25">
      <c r="A318" s="316"/>
      <c r="B318" s="33"/>
      <c r="C318" s="46"/>
      <c r="E318" s="20"/>
      <c r="F318" s="20"/>
      <c r="G318" s="20"/>
      <c r="H318" s="20"/>
      <c r="I318" s="20"/>
      <c r="K318" s="20"/>
    </row>
    <row r="319" spans="1:11" outlineLevel="1" x14ac:dyDescent="0.25">
      <c r="A319" s="316"/>
      <c r="B319" s="33"/>
      <c r="C319" s="46"/>
      <c r="E319" s="20"/>
      <c r="F319" s="20"/>
      <c r="G319" s="20"/>
      <c r="H319" s="20"/>
      <c r="I319" s="20"/>
      <c r="K319" s="20"/>
    </row>
    <row r="320" spans="1:11" outlineLevel="1" x14ac:dyDescent="0.25">
      <c r="A320" s="316"/>
      <c r="B320" s="33"/>
      <c r="C320" s="46"/>
      <c r="E320" s="20"/>
      <c r="F320" s="20"/>
      <c r="G320" s="20"/>
      <c r="H320" s="20"/>
      <c r="I320" s="20"/>
      <c r="K320" s="20"/>
    </row>
    <row r="321" spans="1:11" outlineLevel="1" x14ac:dyDescent="0.25">
      <c r="A321" s="316"/>
      <c r="B321" s="33"/>
      <c r="C321" s="46"/>
      <c r="E321" s="20"/>
      <c r="F321" s="20"/>
      <c r="G321" s="20"/>
      <c r="H321" s="20"/>
      <c r="I321" s="20"/>
      <c r="K321" s="20"/>
    </row>
    <row r="322" spans="1:11" outlineLevel="1" x14ac:dyDescent="0.25">
      <c r="A322" s="316"/>
      <c r="B322" s="33"/>
      <c r="C322" s="46"/>
      <c r="E322" s="20"/>
      <c r="F322" s="20"/>
      <c r="G322" s="20"/>
      <c r="H322" s="20"/>
      <c r="I322" s="20"/>
      <c r="K322" s="20"/>
    </row>
    <row r="323" spans="1:11" outlineLevel="1" x14ac:dyDescent="0.25">
      <c r="A323" s="316"/>
      <c r="B323" s="33"/>
      <c r="C323" s="46"/>
      <c r="E323" s="20"/>
      <c r="F323" s="20"/>
      <c r="G323" s="20"/>
      <c r="H323" s="20"/>
      <c r="I323" s="20"/>
      <c r="K323" s="20"/>
    </row>
    <row r="324" spans="1:11" outlineLevel="1" x14ac:dyDescent="0.25">
      <c r="A324" s="316"/>
      <c r="B324" s="33"/>
      <c r="C324" s="46"/>
      <c r="E324" s="20"/>
      <c r="F324" s="20"/>
      <c r="G324" s="20"/>
      <c r="H324" s="20"/>
      <c r="I324" s="20"/>
      <c r="K324" s="20"/>
    </row>
    <row r="325" spans="1:11" outlineLevel="1" x14ac:dyDescent="0.25">
      <c r="A325" s="316"/>
      <c r="B325" s="33"/>
      <c r="C325" s="46"/>
      <c r="E325" s="20"/>
      <c r="F325" s="20"/>
      <c r="G325" s="20"/>
      <c r="H325" s="20"/>
      <c r="I325" s="20"/>
      <c r="K325" s="20"/>
    </row>
    <row r="326" spans="1:11" outlineLevel="1" x14ac:dyDescent="0.25">
      <c r="A326" s="316"/>
      <c r="B326" s="33"/>
      <c r="C326" s="46"/>
      <c r="E326" s="20"/>
      <c r="F326" s="20"/>
      <c r="G326" s="20"/>
      <c r="H326" s="20"/>
      <c r="I326" s="20"/>
      <c r="K326" s="20"/>
    </row>
    <row r="327" spans="1:11" outlineLevel="1" x14ac:dyDescent="0.25">
      <c r="A327" s="316"/>
      <c r="B327" s="33"/>
      <c r="C327" s="46"/>
      <c r="E327" s="20"/>
      <c r="F327" s="20"/>
      <c r="G327" s="20"/>
      <c r="H327" s="20"/>
      <c r="I327" s="20"/>
      <c r="K327" s="20"/>
    </row>
    <row r="328" spans="1:11" outlineLevel="1" x14ac:dyDescent="0.25">
      <c r="A328" s="316"/>
      <c r="B328" s="33"/>
      <c r="C328" s="46"/>
      <c r="E328" s="20"/>
      <c r="F328" s="20"/>
      <c r="G328" s="20"/>
      <c r="H328" s="20"/>
      <c r="I328" s="20"/>
      <c r="K328" s="20"/>
    </row>
    <row r="329" spans="1:11" outlineLevel="1" x14ac:dyDescent="0.25">
      <c r="A329" s="316"/>
      <c r="B329" s="33"/>
      <c r="C329" s="46"/>
      <c r="E329" s="20"/>
      <c r="F329" s="20"/>
      <c r="G329" s="20"/>
      <c r="H329" s="20"/>
      <c r="I329" s="20"/>
      <c r="K329" s="20"/>
    </row>
    <row r="330" spans="1:11" outlineLevel="1" x14ac:dyDescent="0.25">
      <c r="A330" s="316"/>
      <c r="B330" s="33"/>
      <c r="C330" s="46"/>
      <c r="E330" s="20"/>
      <c r="F330" s="20"/>
      <c r="G330" s="20"/>
      <c r="H330" s="20"/>
      <c r="I330" s="20"/>
      <c r="K330" s="20"/>
    </row>
    <row r="331" spans="1:11" outlineLevel="1" x14ac:dyDescent="0.25">
      <c r="A331" s="316"/>
      <c r="B331" s="33"/>
      <c r="C331" s="46"/>
      <c r="E331" s="20"/>
      <c r="F331" s="20"/>
      <c r="G331" s="20"/>
      <c r="H331" s="20"/>
      <c r="I331" s="20"/>
      <c r="K331" s="20"/>
    </row>
    <row r="332" spans="1:11" outlineLevel="1" x14ac:dyDescent="0.25">
      <c r="A332" s="316"/>
      <c r="B332" s="33"/>
      <c r="C332" s="46"/>
      <c r="E332" s="20"/>
      <c r="F332" s="20"/>
      <c r="G332" s="20"/>
      <c r="H332" s="20"/>
      <c r="I332" s="20"/>
      <c r="K332" s="20"/>
    </row>
    <row r="333" spans="1:11" outlineLevel="1" x14ac:dyDescent="0.25">
      <c r="A333" s="316"/>
      <c r="B333" s="33"/>
      <c r="C333" s="46"/>
      <c r="E333" s="20"/>
      <c r="F333" s="20"/>
      <c r="G333" s="20"/>
      <c r="H333" s="20"/>
      <c r="I333" s="20"/>
      <c r="K333" s="20"/>
    </row>
    <row r="334" spans="1:11" outlineLevel="1" x14ac:dyDescent="0.25">
      <c r="A334" s="316"/>
      <c r="B334" s="33"/>
      <c r="C334" s="46"/>
      <c r="E334" s="20"/>
      <c r="F334" s="20"/>
      <c r="G334" s="20"/>
      <c r="H334" s="20"/>
      <c r="I334" s="20"/>
      <c r="K334" s="20"/>
    </row>
    <row r="335" spans="1:11" outlineLevel="1" x14ac:dyDescent="0.25">
      <c r="A335" s="316"/>
      <c r="B335" s="33"/>
      <c r="C335" s="46"/>
      <c r="E335" s="20"/>
      <c r="F335" s="20"/>
      <c r="G335" s="20"/>
      <c r="H335" s="20"/>
      <c r="I335" s="20"/>
      <c r="K335" s="20"/>
    </row>
    <row r="336" spans="1:11" outlineLevel="1" x14ac:dyDescent="0.25">
      <c r="A336" s="316"/>
      <c r="B336" s="33"/>
      <c r="C336" s="46"/>
      <c r="E336" s="20"/>
      <c r="F336" s="20"/>
      <c r="G336" s="20"/>
      <c r="H336" s="20"/>
      <c r="I336" s="20"/>
      <c r="K336" s="20"/>
    </row>
    <row r="337" spans="1:11" outlineLevel="1" x14ac:dyDescent="0.25">
      <c r="A337" s="316"/>
      <c r="B337" s="33"/>
      <c r="C337" s="46"/>
      <c r="E337" s="20"/>
      <c r="F337" s="20"/>
      <c r="G337" s="20"/>
      <c r="H337" s="20"/>
      <c r="I337" s="20"/>
      <c r="K337" s="20"/>
    </row>
    <row r="338" spans="1:11" outlineLevel="1" x14ac:dyDescent="0.25">
      <c r="A338" s="316"/>
      <c r="B338" s="33"/>
      <c r="C338" s="46"/>
      <c r="E338" s="20"/>
      <c r="F338" s="20"/>
      <c r="G338" s="20"/>
      <c r="H338" s="20"/>
      <c r="I338" s="20"/>
      <c r="K338" s="20"/>
    </row>
    <row r="339" spans="1:11" outlineLevel="1" x14ac:dyDescent="0.25">
      <c r="A339" s="316"/>
      <c r="B339" s="33"/>
      <c r="C339" s="46"/>
      <c r="E339" s="20"/>
      <c r="F339" s="20"/>
      <c r="G339" s="20"/>
      <c r="H339" s="20"/>
      <c r="I339" s="20"/>
      <c r="K339" s="20"/>
    </row>
    <row r="340" spans="1:11" outlineLevel="1" x14ac:dyDescent="0.25">
      <c r="A340" s="316"/>
      <c r="B340" s="33"/>
      <c r="C340" s="46"/>
      <c r="E340" s="20"/>
      <c r="F340" s="20"/>
      <c r="G340" s="20"/>
      <c r="H340" s="20"/>
      <c r="I340" s="20"/>
      <c r="K340" s="20"/>
    </row>
    <row r="341" spans="1:11" outlineLevel="1" x14ac:dyDescent="0.25">
      <c r="A341" s="316"/>
      <c r="B341" s="33"/>
      <c r="C341" s="46"/>
      <c r="E341" s="20"/>
      <c r="F341" s="20"/>
      <c r="G341" s="20"/>
      <c r="H341" s="20"/>
      <c r="I341" s="20"/>
      <c r="K341" s="20"/>
    </row>
    <row r="342" spans="1:11" outlineLevel="1" x14ac:dyDescent="0.25">
      <c r="A342" s="316"/>
      <c r="B342" s="33"/>
      <c r="C342" s="46"/>
      <c r="E342" s="20"/>
      <c r="F342" s="20"/>
      <c r="G342" s="20"/>
      <c r="H342" s="20"/>
      <c r="I342" s="20"/>
      <c r="K342" s="20"/>
    </row>
    <row r="343" spans="1:11" outlineLevel="1" x14ac:dyDescent="0.25">
      <c r="A343" s="316"/>
      <c r="B343" s="33"/>
      <c r="C343" s="46"/>
      <c r="E343" s="20"/>
      <c r="F343" s="20"/>
      <c r="G343" s="20"/>
      <c r="H343" s="20"/>
      <c r="I343" s="20"/>
      <c r="K343" s="20"/>
    </row>
    <row r="344" spans="1:11" outlineLevel="1" x14ac:dyDescent="0.25">
      <c r="A344" s="316"/>
      <c r="B344" s="33"/>
      <c r="C344" s="46"/>
      <c r="E344" s="20"/>
      <c r="F344" s="20"/>
      <c r="G344" s="20"/>
      <c r="H344" s="20"/>
      <c r="I344" s="20"/>
      <c r="K344" s="20"/>
    </row>
    <row r="345" spans="1:11" outlineLevel="1" x14ac:dyDescent="0.25">
      <c r="A345" s="316"/>
      <c r="B345" s="33"/>
      <c r="C345" s="46"/>
      <c r="E345" s="20"/>
      <c r="F345" s="20"/>
      <c r="G345" s="20"/>
      <c r="H345" s="20"/>
      <c r="I345" s="20"/>
      <c r="K345" s="20"/>
    </row>
    <row r="346" spans="1:11" outlineLevel="1" x14ac:dyDescent="0.25">
      <c r="A346" s="316"/>
      <c r="B346" s="33"/>
      <c r="C346" s="46"/>
      <c r="E346" s="20"/>
      <c r="F346" s="20"/>
      <c r="G346" s="20"/>
      <c r="H346" s="20"/>
      <c r="I346" s="20"/>
      <c r="K346" s="20"/>
    </row>
    <row r="347" spans="1:11" outlineLevel="1" x14ac:dyDescent="0.25">
      <c r="A347" s="316"/>
      <c r="B347" s="33"/>
      <c r="C347" s="46"/>
      <c r="E347" s="20"/>
      <c r="F347" s="20"/>
      <c r="G347" s="20"/>
      <c r="H347" s="20"/>
      <c r="I347" s="20"/>
      <c r="K347" s="20"/>
    </row>
    <row r="348" spans="1:11" outlineLevel="1" x14ac:dyDescent="0.25">
      <c r="A348" s="316"/>
      <c r="B348" s="33"/>
      <c r="C348" s="46"/>
      <c r="E348" s="20"/>
      <c r="F348" s="20"/>
      <c r="G348" s="20"/>
      <c r="H348" s="20"/>
      <c r="I348" s="20"/>
      <c r="K348" s="20"/>
    </row>
    <row r="349" spans="1:11" outlineLevel="1" x14ac:dyDescent="0.25">
      <c r="A349" s="316"/>
      <c r="B349" s="33"/>
      <c r="C349" s="46"/>
      <c r="E349" s="20"/>
      <c r="F349" s="20"/>
      <c r="G349" s="20"/>
      <c r="H349" s="20"/>
      <c r="I349" s="20"/>
      <c r="K349" s="20"/>
    </row>
    <row r="350" spans="1:11" outlineLevel="1" x14ac:dyDescent="0.25">
      <c r="A350" s="316"/>
      <c r="B350" s="33"/>
      <c r="C350" s="46"/>
      <c r="E350" s="20"/>
      <c r="F350" s="20"/>
      <c r="G350" s="20"/>
      <c r="H350" s="20"/>
      <c r="I350" s="20"/>
      <c r="K350" s="20"/>
    </row>
    <row r="351" spans="1:11" outlineLevel="1" x14ac:dyDescent="0.25">
      <c r="A351" s="316"/>
      <c r="B351" s="33"/>
      <c r="C351" s="46"/>
      <c r="E351" s="20"/>
      <c r="F351" s="20"/>
      <c r="G351" s="20"/>
      <c r="H351" s="20"/>
      <c r="I351" s="20"/>
      <c r="K351" s="20"/>
    </row>
    <row r="352" spans="1:11" outlineLevel="1" x14ac:dyDescent="0.25">
      <c r="A352" s="316"/>
      <c r="B352" s="33"/>
      <c r="C352" s="46"/>
      <c r="E352" s="20"/>
      <c r="F352" s="20"/>
      <c r="G352" s="20"/>
      <c r="H352" s="20"/>
      <c r="I352" s="20"/>
      <c r="K352" s="20"/>
    </row>
    <row r="353" spans="1:11" outlineLevel="1" x14ac:dyDescent="0.25">
      <c r="A353" s="316"/>
      <c r="B353" s="33"/>
      <c r="C353" s="46"/>
      <c r="E353" s="20"/>
      <c r="F353" s="20"/>
      <c r="G353" s="20"/>
      <c r="H353" s="20"/>
      <c r="I353" s="20"/>
      <c r="K353" s="20"/>
    </row>
    <row r="354" spans="1:11" outlineLevel="1" x14ac:dyDescent="0.25">
      <c r="A354" s="316"/>
      <c r="B354" s="33"/>
      <c r="C354" s="46"/>
      <c r="E354" s="20"/>
      <c r="F354" s="20"/>
      <c r="G354" s="20"/>
      <c r="H354" s="20"/>
      <c r="I354" s="20"/>
      <c r="K354" s="20"/>
    </row>
    <row r="355" spans="1:11" outlineLevel="1" x14ac:dyDescent="0.25">
      <c r="A355" s="316"/>
      <c r="B355" s="33"/>
      <c r="C355" s="46"/>
      <c r="E355" s="20"/>
      <c r="F355" s="20"/>
      <c r="G355" s="20"/>
      <c r="H355" s="20"/>
      <c r="I355" s="20"/>
      <c r="K355" s="20"/>
    </row>
    <row r="356" spans="1:11" outlineLevel="1" x14ac:dyDescent="0.25">
      <c r="A356" s="316"/>
      <c r="B356" s="33"/>
      <c r="C356" s="46"/>
      <c r="E356" s="20"/>
      <c r="F356" s="20"/>
      <c r="G356" s="20"/>
      <c r="H356" s="20"/>
      <c r="I356" s="20"/>
      <c r="K356" s="20"/>
    </row>
    <row r="357" spans="1:11" outlineLevel="1" x14ac:dyDescent="0.25">
      <c r="A357" s="316"/>
      <c r="B357" s="33"/>
      <c r="C357" s="46"/>
      <c r="E357" s="20"/>
      <c r="F357" s="20"/>
      <c r="G357" s="20"/>
      <c r="H357" s="20"/>
      <c r="I357" s="20"/>
      <c r="K357" s="20"/>
    </row>
    <row r="358" spans="1:11" outlineLevel="1" x14ac:dyDescent="0.25">
      <c r="A358" s="316"/>
      <c r="B358" s="33"/>
      <c r="C358" s="46"/>
      <c r="E358" s="20"/>
      <c r="F358" s="20"/>
      <c r="G358" s="20"/>
      <c r="H358" s="20"/>
      <c r="I358" s="20"/>
      <c r="K358" s="20"/>
    </row>
    <row r="359" spans="1:11" outlineLevel="1" x14ac:dyDescent="0.25">
      <c r="A359" s="316"/>
      <c r="B359" s="33"/>
      <c r="C359" s="46"/>
      <c r="E359" s="20"/>
      <c r="F359" s="20"/>
      <c r="G359" s="20"/>
      <c r="H359" s="20"/>
      <c r="I359" s="20"/>
      <c r="K359" s="20"/>
    </row>
    <row r="360" spans="1:11" outlineLevel="1" x14ac:dyDescent="0.25">
      <c r="A360" s="316"/>
      <c r="B360" s="33"/>
      <c r="C360" s="46"/>
      <c r="E360" s="20"/>
      <c r="F360" s="20"/>
      <c r="G360" s="20"/>
      <c r="H360" s="20"/>
      <c r="I360" s="20"/>
      <c r="K360" s="20"/>
    </row>
    <row r="361" spans="1:11" outlineLevel="1" x14ac:dyDescent="0.25">
      <c r="A361" s="316"/>
      <c r="B361" s="33"/>
      <c r="C361" s="46"/>
      <c r="E361" s="20"/>
      <c r="F361" s="20"/>
      <c r="G361" s="20"/>
      <c r="H361" s="20"/>
      <c r="I361" s="20"/>
      <c r="K361" s="20"/>
    </row>
    <row r="362" spans="1:11" outlineLevel="1" x14ac:dyDescent="0.25">
      <c r="A362" s="316"/>
      <c r="B362" s="33"/>
      <c r="C362" s="46"/>
      <c r="E362" s="20"/>
      <c r="F362" s="20"/>
      <c r="G362" s="20"/>
      <c r="H362" s="20"/>
      <c r="I362" s="20"/>
      <c r="K362" s="20"/>
    </row>
    <row r="363" spans="1:11" outlineLevel="1" x14ac:dyDescent="0.25">
      <c r="A363" s="316"/>
      <c r="B363" s="33"/>
      <c r="C363" s="46"/>
      <c r="E363" s="20"/>
      <c r="F363" s="20"/>
      <c r="G363" s="20"/>
      <c r="H363" s="20"/>
      <c r="I363" s="20"/>
      <c r="K363" s="20"/>
    </row>
    <row r="364" spans="1:11" outlineLevel="1" x14ac:dyDescent="0.25">
      <c r="A364" s="316"/>
      <c r="B364" s="33"/>
      <c r="C364" s="46"/>
      <c r="E364" s="20"/>
      <c r="F364" s="20"/>
      <c r="G364" s="20"/>
      <c r="H364" s="20"/>
      <c r="I364" s="20"/>
      <c r="K364" s="20"/>
    </row>
    <row r="365" spans="1:11" outlineLevel="1" x14ac:dyDescent="0.25">
      <c r="A365" s="316"/>
      <c r="B365" s="33"/>
      <c r="C365" s="46"/>
      <c r="E365" s="20"/>
      <c r="F365" s="20"/>
      <c r="G365" s="20"/>
      <c r="H365" s="20"/>
      <c r="I365" s="20"/>
      <c r="K365" s="20"/>
    </row>
    <row r="366" spans="1:11" outlineLevel="1" x14ac:dyDescent="0.25">
      <c r="A366" s="316"/>
      <c r="B366" s="33"/>
      <c r="C366" s="46"/>
      <c r="E366" s="20"/>
      <c r="F366" s="20"/>
      <c r="G366" s="20"/>
      <c r="H366" s="20"/>
      <c r="I366" s="20"/>
      <c r="K366" s="20"/>
    </row>
    <row r="367" spans="1:11" outlineLevel="1" x14ac:dyDescent="0.25">
      <c r="A367" s="316"/>
      <c r="B367" s="33"/>
      <c r="C367" s="46"/>
      <c r="E367" s="20"/>
      <c r="F367" s="20"/>
      <c r="G367" s="20"/>
      <c r="H367" s="20"/>
      <c r="I367" s="20"/>
      <c r="K367" s="20"/>
    </row>
    <row r="368" spans="1:11" outlineLevel="1" x14ac:dyDescent="0.25">
      <c r="A368" s="316"/>
      <c r="B368" s="33"/>
      <c r="C368" s="46"/>
      <c r="E368" s="20"/>
      <c r="F368" s="20"/>
      <c r="G368" s="20"/>
      <c r="H368" s="20"/>
      <c r="I368" s="20"/>
      <c r="K368" s="20"/>
    </row>
    <row r="369" spans="1:11" outlineLevel="1" x14ac:dyDescent="0.25">
      <c r="A369" s="316"/>
      <c r="B369" s="33"/>
      <c r="C369" s="46"/>
      <c r="E369" s="20"/>
      <c r="F369" s="20"/>
      <c r="G369" s="20"/>
      <c r="H369" s="20"/>
      <c r="I369" s="20"/>
      <c r="K369" s="20"/>
    </row>
    <row r="370" spans="1:11" outlineLevel="1" x14ac:dyDescent="0.25">
      <c r="A370" s="316"/>
      <c r="B370" s="33"/>
      <c r="C370" s="46"/>
      <c r="E370" s="20"/>
      <c r="F370" s="20"/>
      <c r="G370" s="20"/>
      <c r="H370" s="20"/>
      <c r="I370" s="20"/>
      <c r="K370" s="20"/>
    </row>
    <row r="371" spans="1:11" outlineLevel="1" x14ac:dyDescent="0.25">
      <c r="A371" s="316"/>
      <c r="B371" s="33"/>
      <c r="C371" s="46"/>
      <c r="E371" s="20"/>
      <c r="F371" s="20"/>
      <c r="G371" s="20"/>
      <c r="H371" s="20"/>
      <c r="I371" s="20"/>
      <c r="K371" s="20"/>
    </row>
    <row r="372" spans="1:11" outlineLevel="1" x14ac:dyDescent="0.25">
      <c r="A372" s="316"/>
      <c r="B372" s="33"/>
      <c r="C372" s="46"/>
      <c r="E372" s="20"/>
      <c r="F372" s="20"/>
      <c r="G372" s="20"/>
      <c r="H372" s="20"/>
      <c r="I372" s="20"/>
      <c r="K372" s="20"/>
    </row>
    <row r="373" spans="1:11" outlineLevel="1" x14ac:dyDescent="0.25">
      <c r="A373" s="316"/>
      <c r="B373" s="33"/>
      <c r="C373" s="46"/>
      <c r="E373" s="20"/>
      <c r="F373" s="20"/>
      <c r="G373" s="20"/>
      <c r="H373" s="20"/>
      <c r="I373" s="20"/>
      <c r="K373" s="20"/>
    </row>
    <row r="374" spans="1:11" outlineLevel="1" x14ac:dyDescent="0.25">
      <c r="A374" s="316"/>
      <c r="B374" s="33"/>
      <c r="C374" s="46"/>
      <c r="E374" s="20"/>
      <c r="F374" s="20"/>
      <c r="G374" s="20"/>
      <c r="H374" s="20"/>
      <c r="I374" s="20"/>
      <c r="K374" s="20"/>
    </row>
    <row r="375" spans="1:11" outlineLevel="1" x14ac:dyDescent="0.25">
      <c r="A375" s="316"/>
      <c r="B375" s="33"/>
      <c r="C375" s="46"/>
      <c r="E375" s="20"/>
      <c r="F375" s="20"/>
      <c r="G375" s="20"/>
      <c r="H375" s="20"/>
      <c r="I375" s="20"/>
      <c r="K375" s="20"/>
    </row>
    <row r="376" spans="1:11" outlineLevel="1" x14ac:dyDescent="0.25">
      <c r="A376" s="316"/>
      <c r="B376" s="33"/>
      <c r="C376" s="46"/>
      <c r="E376" s="20"/>
      <c r="F376" s="20"/>
      <c r="G376" s="20"/>
      <c r="H376" s="20"/>
      <c r="I376" s="20"/>
      <c r="K376" s="20"/>
    </row>
    <row r="377" spans="1:11" outlineLevel="1" x14ac:dyDescent="0.25">
      <c r="A377" s="316"/>
      <c r="B377" s="33"/>
      <c r="C377" s="46"/>
      <c r="E377" s="20"/>
      <c r="F377" s="20"/>
      <c r="G377" s="20"/>
      <c r="H377" s="20"/>
      <c r="I377" s="20"/>
      <c r="K377" s="20"/>
    </row>
    <row r="378" spans="1:11" outlineLevel="1" x14ac:dyDescent="0.25">
      <c r="A378" s="316"/>
      <c r="B378" s="33"/>
      <c r="C378" s="46"/>
      <c r="E378" s="20"/>
      <c r="F378" s="20"/>
      <c r="G378" s="20"/>
      <c r="H378" s="20"/>
      <c r="I378" s="20"/>
      <c r="K378" s="20"/>
    </row>
    <row r="379" spans="1:11" outlineLevel="1" x14ac:dyDescent="0.25">
      <c r="A379" s="316"/>
      <c r="B379" s="33"/>
      <c r="C379" s="46"/>
      <c r="E379" s="20"/>
      <c r="F379" s="20"/>
      <c r="G379" s="20"/>
      <c r="H379" s="20"/>
      <c r="I379" s="20"/>
      <c r="K379" s="20"/>
    </row>
    <row r="380" spans="1:11" outlineLevel="1" x14ac:dyDescent="0.25">
      <c r="A380" s="316"/>
      <c r="B380" s="33"/>
      <c r="C380" s="46"/>
      <c r="E380" s="20"/>
      <c r="F380" s="20"/>
      <c r="G380" s="20"/>
      <c r="H380" s="20"/>
      <c r="I380" s="20"/>
      <c r="K380" s="20"/>
    </row>
    <row r="381" spans="1:11" outlineLevel="1" x14ac:dyDescent="0.25">
      <c r="A381" s="316"/>
      <c r="B381" s="33"/>
      <c r="C381" s="46"/>
      <c r="E381" s="20"/>
      <c r="F381" s="20"/>
      <c r="G381" s="20"/>
      <c r="H381" s="20"/>
      <c r="I381" s="20"/>
      <c r="K381" s="20"/>
    </row>
    <row r="382" spans="1:11" outlineLevel="1" x14ac:dyDescent="0.25">
      <c r="A382" s="316"/>
      <c r="B382" s="33"/>
      <c r="C382" s="46"/>
      <c r="E382" s="20"/>
      <c r="F382" s="20"/>
      <c r="G382" s="20"/>
      <c r="H382" s="20"/>
      <c r="I382" s="20"/>
      <c r="K382" s="20"/>
    </row>
    <row r="383" spans="1:11" outlineLevel="1" x14ac:dyDescent="0.25">
      <c r="A383" s="316"/>
      <c r="B383" s="33"/>
      <c r="C383" s="46"/>
      <c r="E383" s="20"/>
      <c r="F383" s="20"/>
      <c r="G383" s="20"/>
      <c r="H383" s="20"/>
      <c r="I383" s="20"/>
      <c r="K383" s="20"/>
    </row>
    <row r="384" spans="1:11" outlineLevel="1" x14ac:dyDescent="0.25">
      <c r="A384" s="316"/>
      <c r="B384" s="33"/>
      <c r="C384" s="46"/>
      <c r="E384" s="20"/>
      <c r="F384" s="20"/>
      <c r="G384" s="20"/>
      <c r="H384" s="20"/>
      <c r="I384" s="20"/>
      <c r="K384" s="20"/>
    </row>
    <row r="385" spans="1:11" outlineLevel="1" x14ac:dyDescent="0.25">
      <c r="A385" s="316"/>
      <c r="B385" s="33"/>
      <c r="C385" s="46"/>
      <c r="E385" s="20"/>
      <c r="F385" s="20"/>
      <c r="G385" s="20"/>
      <c r="H385" s="20"/>
      <c r="I385" s="20"/>
      <c r="K385" s="20"/>
    </row>
    <row r="386" spans="1:11" outlineLevel="1" x14ac:dyDescent="0.25">
      <c r="A386" s="316"/>
      <c r="B386" s="33"/>
      <c r="C386" s="46"/>
      <c r="E386" s="20"/>
      <c r="F386" s="20"/>
      <c r="G386" s="20"/>
      <c r="H386" s="20"/>
      <c r="I386" s="20"/>
      <c r="K386" s="20"/>
    </row>
    <row r="387" spans="1:11" outlineLevel="1" x14ac:dyDescent="0.25">
      <c r="A387" s="316"/>
      <c r="B387" s="33"/>
      <c r="C387" s="46"/>
      <c r="E387" s="20"/>
      <c r="F387" s="20"/>
      <c r="G387" s="20"/>
      <c r="H387" s="20"/>
      <c r="I387" s="20"/>
      <c r="K387" s="20"/>
    </row>
    <row r="388" spans="1:11" outlineLevel="1" x14ac:dyDescent="0.25">
      <c r="A388" s="316"/>
      <c r="B388" s="33"/>
      <c r="C388" s="46"/>
      <c r="E388" s="20"/>
      <c r="F388" s="20"/>
      <c r="G388" s="20"/>
      <c r="H388" s="20"/>
      <c r="I388" s="20"/>
      <c r="K388" s="20"/>
    </row>
    <row r="389" spans="1:11" outlineLevel="1" x14ac:dyDescent="0.25">
      <c r="A389" s="316"/>
      <c r="B389" s="33"/>
      <c r="C389" s="46"/>
      <c r="E389" s="20"/>
      <c r="F389" s="20"/>
      <c r="G389" s="20"/>
      <c r="H389" s="20"/>
      <c r="I389" s="20"/>
      <c r="K389" s="20"/>
    </row>
    <row r="390" spans="1:11" outlineLevel="1" x14ac:dyDescent="0.25">
      <c r="A390" s="316"/>
      <c r="B390" s="33"/>
      <c r="C390" s="46"/>
      <c r="E390" s="20"/>
      <c r="F390" s="20"/>
      <c r="G390" s="20"/>
      <c r="H390" s="20"/>
      <c r="I390" s="20"/>
      <c r="K390" s="20"/>
    </row>
    <row r="391" spans="1:11" outlineLevel="1" x14ac:dyDescent="0.25">
      <c r="A391" s="316"/>
      <c r="B391" s="33"/>
      <c r="C391" s="46"/>
      <c r="E391" s="20"/>
      <c r="F391" s="20"/>
      <c r="G391" s="20"/>
      <c r="H391" s="20"/>
      <c r="I391" s="20"/>
      <c r="K391" s="20"/>
    </row>
    <row r="392" spans="1:11" outlineLevel="1" x14ac:dyDescent="0.25">
      <c r="A392" s="316"/>
      <c r="B392" s="33"/>
      <c r="C392" s="46"/>
      <c r="E392" s="20"/>
      <c r="F392" s="20"/>
      <c r="G392" s="20"/>
      <c r="H392" s="20"/>
      <c r="I392" s="20"/>
      <c r="K392" s="20"/>
    </row>
    <row r="393" spans="1:11" outlineLevel="1" x14ac:dyDescent="0.25">
      <c r="A393" s="316"/>
      <c r="B393" s="33"/>
      <c r="C393" s="46"/>
      <c r="E393" s="20"/>
      <c r="F393" s="20"/>
      <c r="G393" s="20"/>
      <c r="H393" s="20"/>
      <c r="I393" s="20"/>
      <c r="K393" s="20"/>
    </row>
    <row r="394" spans="1:11" outlineLevel="1" x14ac:dyDescent="0.25">
      <c r="A394" s="316"/>
      <c r="B394" s="33"/>
      <c r="C394" s="46"/>
      <c r="E394" s="20"/>
      <c r="F394" s="20"/>
      <c r="G394" s="20"/>
      <c r="H394" s="20"/>
      <c r="I394" s="20"/>
      <c r="K394" s="20"/>
    </row>
    <row r="395" spans="1:11" outlineLevel="1" x14ac:dyDescent="0.25">
      <c r="A395" s="316"/>
      <c r="B395" s="33"/>
      <c r="C395" s="46"/>
      <c r="E395" s="20"/>
      <c r="F395" s="20"/>
      <c r="G395" s="20"/>
      <c r="H395" s="20"/>
      <c r="I395" s="20"/>
      <c r="K395" s="20"/>
    </row>
    <row r="396" spans="1:11" outlineLevel="1" x14ac:dyDescent="0.25">
      <c r="A396" s="316"/>
      <c r="B396" s="33"/>
      <c r="C396" s="46"/>
      <c r="E396" s="20"/>
      <c r="F396" s="20"/>
      <c r="G396" s="20"/>
      <c r="H396" s="20"/>
      <c r="I396" s="20"/>
      <c r="K396" s="20"/>
    </row>
    <row r="397" spans="1:11" outlineLevel="1" x14ac:dyDescent="0.25">
      <c r="A397" s="316"/>
      <c r="B397" s="33"/>
      <c r="C397" s="46"/>
      <c r="E397" s="20"/>
      <c r="F397" s="20"/>
      <c r="G397" s="20"/>
      <c r="H397" s="20"/>
      <c r="I397" s="20"/>
      <c r="K397" s="20"/>
    </row>
    <row r="398" spans="1:11" outlineLevel="1" x14ac:dyDescent="0.25">
      <c r="A398" s="316"/>
      <c r="B398" s="33"/>
      <c r="C398" s="46"/>
      <c r="E398" s="20"/>
      <c r="F398" s="20"/>
      <c r="G398" s="20"/>
      <c r="H398" s="20"/>
      <c r="I398" s="20"/>
      <c r="K398" s="20"/>
    </row>
    <row r="399" spans="1:11" outlineLevel="1" x14ac:dyDescent="0.25">
      <c r="A399" s="316"/>
      <c r="B399" s="33"/>
      <c r="C399" s="46"/>
      <c r="E399" s="20"/>
      <c r="F399" s="20"/>
      <c r="G399" s="20"/>
      <c r="H399" s="20"/>
      <c r="I399" s="20"/>
      <c r="K399" s="20"/>
    </row>
    <row r="400" spans="1:11" outlineLevel="1" x14ac:dyDescent="0.25">
      <c r="A400" s="316"/>
      <c r="B400" s="33"/>
      <c r="C400" s="46"/>
      <c r="E400" s="20"/>
      <c r="F400" s="20"/>
      <c r="G400" s="20"/>
      <c r="H400" s="20"/>
      <c r="I400" s="20"/>
      <c r="K400" s="20"/>
    </row>
    <row r="401" spans="1:11" outlineLevel="1" x14ac:dyDescent="0.25">
      <c r="A401" s="316"/>
      <c r="B401" s="33"/>
      <c r="C401" s="46"/>
      <c r="E401" s="20"/>
      <c r="F401" s="20"/>
      <c r="G401" s="20"/>
      <c r="H401" s="20"/>
      <c r="I401" s="20"/>
      <c r="K401" s="20"/>
    </row>
    <row r="402" spans="1:11" outlineLevel="1" x14ac:dyDescent="0.25">
      <c r="A402" s="316"/>
      <c r="B402" s="33"/>
      <c r="C402" s="46"/>
      <c r="E402" s="20"/>
      <c r="F402" s="20"/>
      <c r="G402" s="20"/>
      <c r="H402" s="20"/>
      <c r="I402" s="20"/>
      <c r="K402" s="20"/>
    </row>
    <row r="403" spans="1:11" outlineLevel="1" x14ac:dyDescent="0.25">
      <c r="A403" s="316"/>
      <c r="B403" s="33"/>
      <c r="C403" s="46"/>
      <c r="E403" s="20"/>
      <c r="F403" s="20"/>
      <c r="G403" s="20"/>
      <c r="H403" s="20"/>
      <c r="I403" s="20"/>
      <c r="K403" s="20"/>
    </row>
    <row r="404" spans="1:11" outlineLevel="1" x14ac:dyDescent="0.25">
      <c r="A404" s="316"/>
      <c r="B404" s="33"/>
      <c r="C404" s="46"/>
      <c r="E404" s="20"/>
      <c r="F404" s="20"/>
      <c r="G404" s="20"/>
      <c r="H404" s="20"/>
      <c r="I404" s="20"/>
      <c r="K404" s="20"/>
    </row>
    <row r="405" spans="1:11" outlineLevel="1" x14ac:dyDescent="0.25">
      <c r="A405" s="316"/>
      <c r="B405" s="33"/>
      <c r="C405" s="46"/>
      <c r="E405" s="20"/>
      <c r="F405" s="20"/>
      <c r="G405" s="20"/>
      <c r="H405" s="20"/>
      <c r="I405" s="20"/>
      <c r="K405" s="20"/>
    </row>
    <row r="406" spans="1:11" outlineLevel="1" x14ac:dyDescent="0.25">
      <c r="A406" s="316"/>
      <c r="B406" s="33"/>
      <c r="C406" s="46"/>
      <c r="E406" s="20"/>
      <c r="F406" s="20"/>
      <c r="G406" s="20"/>
      <c r="H406" s="20"/>
      <c r="I406" s="20"/>
      <c r="K406" s="20"/>
    </row>
    <row r="407" spans="1:11" outlineLevel="1" x14ac:dyDescent="0.25">
      <c r="A407" s="316"/>
      <c r="B407" s="33"/>
      <c r="C407" s="46"/>
      <c r="E407" s="20"/>
      <c r="F407" s="20"/>
      <c r="G407" s="20"/>
      <c r="H407" s="20"/>
      <c r="I407" s="20"/>
      <c r="K407" s="20"/>
    </row>
    <row r="408" spans="1:11" outlineLevel="1" x14ac:dyDescent="0.25">
      <c r="A408" s="316"/>
      <c r="B408" s="33"/>
      <c r="C408" s="46"/>
      <c r="E408" s="20"/>
      <c r="F408" s="20"/>
      <c r="G408" s="20"/>
      <c r="H408" s="20"/>
      <c r="I408" s="20"/>
      <c r="K408" s="20"/>
    </row>
    <row r="409" spans="1:11" outlineLevel="1" x14ac:dyDescent="0.25">
      <c r="A409" s="316"/>
      <c r="B409" s="33"/>
      <c r="C409" s="46"/>
      <c r="E409" s="20"/>
      <c r="F409" s="20"/>
      <c r="G409" s="20"/>
      <c r="H409" s="20"/>
      <c r="I409" s="20"/>
      <c r="K409" s="20"/>
    </row>
    <row r="410" spans="1:11" outlineLevel="1" x14ac:dyDescent="0.25">
      <c r="A410" s="316"/>
      <c r="B410" s="33"/>
      <c r="C410" s="46"/>
      <c r="E410" s="20"/>
      <c r="F410" s="20"/>
      <c r="G410" s="20"/>
      <c r="H410" s="20"/>
      <c r="I410" s="20"/>
      <c r="K410" s="20"/>
    </row>
    <row r="411" spans="1:11" outlineLevel="1" x14ac:dyDescent="0.25">
      <c r="A411" s="316"/>
      <c r="B411" s="33"/>
      <c r="C411" s="46"/>
      <c r="E411" s="20"/>
      <c r="F411" s="20"/>
      <c r="G411" s="20"/>
      <c r="H411" s="20"/>
      <c r="I411" s="20"/>
      <c r="K411" s="20"/>
    </row>
    <row r="412" spans="1:11" outlineLevel="1" x14ac:dyDescent="0.25">
      <c r="A412" s="316"/>
      <c r="B412" s="33"/>
      <c r="C412" s="46"/>
      <c r="E412" s="20"/>
      <c r="F412" s="20"/>
      <c r="G412" s="20"/>
      <c r="H412" s="20"/>
      <c r="I412" s="20"/>
      <c r="K412" s="20"/>
    </row>
    <row r="413" spans="1:11" outlineLevel="1" x14ac:dyDescent="0.25">
      <c r="A413" s="316"/>
      <c r="B413" s="33"/>
      <c r="C413" s="46"/>
      <c r="E413" s="20"/>
      <c r="F413" s="20"/>
      <c r="G413" s="20"/>
      <c r="H413" s="20"/>
      <c r="I413" s="20"/>
      <c r="K413" s="20"/>
    </row>
    <row r="414" spans="1:11" outlineLevel="1" x14ac:dyDescent="0.25">
      <c r="A414" s="316"/>
      <c r="B414" s="33"/>
      <c r="C414" s="46"/>
      <c r="E414" s="20"/>
      <c r="F414" s="20"/>
      <c r="G414" s="20"/>
      <c r="H414" s="20"/>
      <c r="I414" s="20"/>
      <c r="K414" s="20"/>
    </row>
    <row r="415" spans="1:11" outlineLevel="1" x14ac:dyDescent="0.25">
      <c r="A415" s="316"/>
      <c r="B415" s="33"/>
      <c r="C415" s="46"/>
      <c r="E415" s="20"/>
      <c r="F415" s="20"/>
      <c r="G415" s="20"/>
      <c r="H415" s="20"/>
      <c r="I415" s="20"/>
      <c r="K415" s="20"/>
    </row>
    <row r="416" spans="1:11" outlineLevel="1" x14ac:dyDescent="0.25">
      <c r="A416" s="316"/>
      <c r="B416" s="33"/>
      <c r="C416" s="46"/>
      <c r="E416" s="20"/>
      <c r="F416" s="20"/>
      <c r="G416" s="20"/>
      <c r="H416" s="20"/>
      <c r="I416" s="20"/>
      <c r="K416" s="20"/>
    </row>
    <row r="417" spans="1:11" outlineLevel="1" x14ac:dyDescent="0.25">
      <c r="A417" s="316"/>
      <c r="B417" s="33"/>
      <c r="C417" s="46"/>
      <c r="E417" s="20"/>
      <c r="F417" s="20"/>
      <c r="G417" s="20"/>
      <c r="H417" s="20"/>
      <c r="I417" s="20"/>
      <c r="K417" s="20"/>
    </row>
    <row r="418" spans="1:11" outlineLevel="1" x14ac:dyDescent="0.25">
      <c r="A418" s="316"/>
      <c r="B418" s="33"/>
      <c r="C418" s="46"/>
      <c r="E418" s="20"/>
      <c r="F418" s="20"/>
      <c r="G418" s="20"/>
      <c r="H418" s="20"/>
      <c r="I418" s="20"/>
      <c r="K418" s="20"/>
    </row>
    <row r="419" spans="1:11" outlineLevel="1" x14ac:dyDescent="0.25">
      <c r="A419" s="316"/>
      <c r="B419" s="33"/>
      <c r="C419" s="46"/>
      <c r="E419" s="20"/>
      <c r="F419" s="20"/>
      <c r="G419" s="20"/>
      <c r="H419" s="20"/>
      <c r="I419" s="20"/>
      <c r="K419" s="20"/>
    </row>
    <row r="420" spans="1:11" outlineLevel="1" x14ac:dyDescent="0.25">
      <c r="A420" s="316"/>
      <c r="B420" s="33"/>
      <c r="C420" s="46"/>
      <c r="E420" s="20">
        <f>C420</f>
        <v>0</v>
      </c>
      <c r="F420" s="20"/>
      <c r="G420" s="20"/>
      <c r="H420" s="20"/>
      <c r="I420" s="20"/>
      <c r="K420" s="20"/>
    </row>
    <row r="421" spans="1:11" outlineLevel="1" x14ac:dyDescent="0.25">
      <c r="A421" s="316"/>
      <c r="B421" s="33"/>
      <c r="C421" s="46"/>
      <c r="E421" s="20">
        <f>C421</f>
        <v>0</v>
      </c>
      <c r="F421" s="20"/>
      <c r="G421" s="20"/>
      <c r="H421" s="20"/>
      <c r="I421" s="20"/>
      <c r="K421" s="20"/>
    </row>
    <row r="422" spans="1:11" outlineLevel="1" x14ac:dyDescent="0.25">
      <c r="A422" s="316"/>
      <c r="B422" s="33"/>
      <c r="C422" s="46"/>
      <c r="E422" s="20">
        <f>C422</f>
        <v>0</v>
      </c>
      <c r="F422" s="20"/>
      <c r="G422" s="20"/>
      <c r="H422" s="20"/>
      <c r="I422" s="20"/>
      <c r="K422" s="20"/>
    </row>
    <row r="423" spans="1:11" outlineLevel="1" x14ac:dyDescent="0.25">
      <c r="A423" s="316"/>
      <c r="B423" s="33"/>
      <c r="C423" s="46"/>
      <c r="E423" s="20"/>
      <c r="F423" s="20">
        <f>C423</f>
        <v>0</v>
      </c>
      <c r="G423" s="20"/>
      <c r="H423" s="20"/>
      <c r="I423" s="20"/>
      <c r="K423" s="20"/>
    </row>
    <row r="424" spans="1:11" outlineLevel="1" x14ac:dyDescent="0.25">
      <c r="A424" s="316"/>
      <c r="B424" s="33"/>
      <c r="C424" s="46"/>
      <c r="E424" s="20"/>
      <c r="F424" s="20"/>
      <c r="G424" s="20">
        <f t="shared" ref="G424:G432" si="0">C424</f>
        <v>0</v>
      </c>
      <c r="H424" s="20"/>
      <c r="I424" s="20"/>
      <c r="K424" s="20"/>
    </row>
    <row r="425" spans="1:11" outlineLevel="1" x14ac:dyDescent="0.25">
      <c r="A425" s="316"/>
      <c r="B425" s="33"/>
      <c r="C425" s="46"/>
      <c r="E425" s="20"/>
      <c r="F425" s="20"/>
      <c r="G425" s="20">
        <f t="shared" si="0"/>
        <v>0</v>
      </c>
      <c r="H425" s="20"/>
      <c r="I425" s="20"/>
      <c r="K425" s="20"/>
    </row>
    <row r="426" spans="1:11" outlineLevel="1" x14ac:dyDescent="0.25">
      <c r="A426" s="316"/>
      <c r="B426" s="33"/>
      <c r="C426" s="46"/>
      <c r="E426" s="20"/>
      <c r="F426" s="20"/>
      <c r="G426" s="20">
        <f t="shared" si="0"/>
        <v>0</v>
      </c>
      <c r="H426" s="20"/>
      <c r="I426" s="20"/>
      <c r="K426" s="20"/>
    </row>
    <row r="427" spans="1:11" outlineLevel="1" x14ac:dyDescent="0.25">
      <c r="A427" s="316"/>
      <c r="B427" s="33"/>
      <c r="C427" s="46"/>
      <c r="E427" s="20"/>
      <c r="F427" s="20"/>
      <c r="G427" s="20">
        <f t="shared" si="0"/>
        <v>0</v>
      </c>
      <c r="H427" s="20"/>
      <c r="I427" s="20"/>
      <c r="K427" s="20"/>
    </row>
    <row r="428" spans="1:11" outlineLevel="1" x14ac:dyDescent="0.25">
      <c r="A428" s="316"/>
      <c r="B428" s="33"/>
      <c r="C428" s="46"/>
      <c r="E428" s="20"/>
      <c r="F428" s="20"/>
      <c r="G428" s="20">
        <f t="shared" si="0"/>
        <v>0</v>
      </c>
      <c r="H428" s="20"/>
      <c r="I428" s="20"/>
      <c r="K428" s="20"/>
    </row>
    <row r="429" spans="1:11" outlineLevel="1" x14ac:dyDescent="0.25">
      <c r="A429" s="316"/>
      <c r="B429" s="33"/>
      <c r="C429" s="46"/>
      <c r="E429" s="20"/>
      <c r="F429" s="20"/>
      <c r="G429" s="20">
        <f t="shared" si="0"/>
        <v>0</v>
      </c>
      <c r="H429" s="20"/>
      <c r="I429" s="20"/>
      <c r="K429" s="20"/>
    </row>
    <row r="430" spans="1:11" outlineLevel="1" x14ac:dyDescent="0.25">
      <c r="A430" s="316"/>
      <c r="B430" s="33"/>
      <c r="C430" s="46"/>
      <c r="E430" s="20"/>
      <c r="F430" s="20"/>
      <c r="G430" s="20">
        <f t="shared" si="0"/>
        <v>0</v>
      </c>
      <c r="H430" s="20"/>
      <c r="I430" s="20"/>
      <c r="K430" s="20"/>
    </row>
    <row r="431" spans="1:11" outlineLevel="1" x14ac:dyDescent="0.25">
      <c r="A431" s="316"/>
      <c r="B431" s="33"/>
      <c r="C431" s="46"/>
      <c r="E431" s="20"/>
      <c r="F431" s="20"/>
      <c r="G431" s="20">
        <f t="shared" si="0"/>
        <v>0</v>
      </c>
      <c r="H431" s="20"/>
      <c r="I431" s="20"/>
      <c r="K431" s="20"/>
    </row>
    <row r="432" spans="1:11" outlineLevel="1" x14ac:dyDescent="0.25">
      <c r="A432" s="316"/>
      <c r="B432" s="33"/>
      <c r="C432" s="46"/>
      <c r="E432" s="20"/>
      <c r="F432" s="20"/>
      <c r="G432" s="20">
        <f t="shared" si="0"/>
        <v>0</v>
      </c>
      <c r="H432" s="20"/>
      <c r="I432" s="20"/>
      <c r="K432" s="20"/>
    </row>
    <row r="433" spans="1:11" outlineLevel="1" x14ac:dyDescent="0.25">
      <c r="A433" s="316"/>
      <c r="B433" s="33"/>
      <c r="C433" s="46"/>
      <c r="E433" s="20"/>
      <c r="F433" s="20"/>
      <c r="G433" s="20"/>
      <c r="H433" s="20">
        <f t="shared" ref="H433:H448" si="1">C433</f>
        <v>0</v>
      </c>
      <c r="I433" s="20"/>
      <c r="K433" s="20"/>
    </row>
    <row r="434" spans="1:11" outlineLevel="1" x14ac:dyDescent="0.25">
      <c r="A434" s="316"/>
      <c r="B434" s="33"/>
      <c r="C434" s="46"/>
      <c r="E434" s="20"/>
      <c r="F434" s="20"/>
      <c r="G434" s="20"/>
      <c r="H434" s="20">
        <f t="shared" si="1"/>
        <v>0</v>
      </c>
      <c r="I434" s="20"/>
      <c r="K434" s="20"/>
    </row>
    <row r="435" spans="1:11" outlineLevel="1" x14ac:dyDescent="0.25">
      <c r="A435" s="316"/>
      <c r="B435" s="33"/>
      <c r="C435" s="46"/>
      <c r="E435" s="20"/>
      <c r="F435" s="20"/>
      <c r="G435" s="20"/>
      <c r="H435" s="20">
        <f t="shared" si="1"/>
        <v>0</v>
      </c>
      <c r="I435" s="20"/>
      <c r="K435" s="20"/>
    </row>
    <row r="436" spans="1:11" outlineLevel="1" x14ac:dyDescent="0.25">
      <c r="A436" s="316"/>
      <c r="B436" s="33"/>
      <c r="C436" s="46"/>
      <c r="E436" s="20"/>
      <c r="F436" s="20"/>
      <c r="G436" s="20"/>
      <c r="H436" s="20">
        <f t="shared" si="1"/>
        <v>0</v>
      </c>
      <c r="I436" s="20"/>
      <c r="K436" s="20"/>
    </row>
    <row r="437" spans="1:11" outlineLevel="1" x14ac:dyDescent="0.25">
      <c r="A437" s="316"/>
      <c r="B437" s="33"/>
      <c r="C437" s="46"/>
      <c r="E437" s="20"/>
      <c r="F437" s="20"/>
      <c r="G437" s="20"/>
      <c r="H437" s="20">
        <f t="shared" si="1"/>
        <v>0</v>
      </c>
      <c r="I437" s="20"/>
      <c r="K437" s="20"/>
    </row>
    <row r="438" spans="1:11" outlineLevel="1" x14ac:dyDescent="0.25">
      <c r="A438" s="316"/>
      <c r="B438" s="33"/>
      <c r="C438" s="46"/>
      <c r="E438" s="20"/>
      <c r="F438" s="20"/>
      <c r="G438" s="20"/>
      <c r="H438" s="20">
        <f t="shared" si="1"/>
        <v>0</v>
      </c>
      <c r="I438" s="20"/>
      <c r="K438" s="20"/>
    </row>
    <row r="439" spans="1:11" outlineLevel="1" x14ac:dyDescent="0.25">
      <c r="A439" s="316"/>
      <c r="B439" s="33"/>
      <c r="C439" s="46"/>
      <c r="E439" s="20"/>
      <c r="F439" s="20"/>
      <c r="G439" s="20"/>
      <c r="H439" s="20">
        <f t="shared" si="1"/>
        <v>0</v>
      </c>
      <c r="I439" s="20"/>
      <c r="K439" s="20"/>
    </row>
    <row r="440" spans="1:11" outlineLevel="1" x14ac:dyDescent="0.25">
      <c r="A440" s="316"/>
      <c r="B440" s="33"/>
      <c r="C440" s="46"/>
      <c r="E440" s="20"/>
      <c r="F440" s="20"/>
      <c r="G440" s="20"/>
      <c r="H440" s="20">
        <f t="shared" si="1"/>
        <v>0</v>
      </c>
      <c r="I440" s="20"/>
      <c r="K440" s="20"/>
    </row>
    <row r="441" spans="1:11" outlineLevel="1" x14ac:dyDescent="0.25">
      <c r="A441" s="316"/>
      <c r="B441" s="33"/>
      <c r="C441" s="46"/>
      <c r="E441" s="20"/>
      <c r="F441" s="20"/>
      <c r="G441" s="20"/>
      <c r="H441" s="20">
        <f t="shared" si="1"/>
        <v>0</v>
      </c>
      <c r="I441" s="20"/>
      <c r="K441" s="20"/>
    </row>
    <row r="442" spans="1:11" outlineLevel="1" x14ac:dyDescent="0.25">
      <c r="A442" s="316"/>
      <c r="B442" s="33"/>
      <c r="C442" s="46"/>
      <c r="E442" s="20"/>
      <c r="F442" s="20"/>
      <c r="G442" s="20"/>
      <c r="H442" s="20">
        <f t="shared" si="1"/>
        <v>0</v>
      </c>
      <c r="I442" s="20"/>
      <c r="K442" s="20"/>
    </row>
    <row r="443" spans="1:11" outlineLevel="1" x14ac:dyDescent="0.25">
      <c r="A443" s="316"/>
      <c r="B443" s="33"/>
      <c r="C443" s="46"/>
      <c r="E443" s="20"/>
      <c r="F443" s="20"/>
      <c r="G443" s="20"/>
      <c r="H443" s="20">
        <f t="shared" si="1"/>
        <v>0</v>
      </c>
      <c r="I443" s="20"/>
      <c r="K443" s="20"/>
    </row>
    <row r="444" spans="1:11" outlineLevel="1" x14ac:dyDescent="0.25">
      <c r="A444" s="316"/>
      <c r="B444" s="33"/>
      <c r="C444" s="46"/>
      <c r="E444" s="20"/>
      <c r="F444" s="20"/>
      <c r="G444" s="20"/>
      <c r="H444" s="20">
        <f t="shared" si="1"/>
        <v>0</v>
      </c>
      <c r="I444" s="20"/>
      <c r="K444" s="20"/>
    </row>
    <row r="445" spans="1:11" outlineLevel="1" x14ac:dyDescent="0.25">
      <c r="A445" s="316"/>
      <c r="B445" s="33"/>
      <c r="C445" s="46"/>
      <c r="E445" s="20"/>
      <c r="F445" s="20"/>
      <c r="G445" s="20"/>
      <c r="H445" s="20">
        <f t="shared" si="1"/>
        <v>0</v>
      </c>
      <c r="I445" s="20"/>
      <c r="K445" s="20"/>
    </row>
    <row r="446" spans="1:11" outlineLevel="1" x14ac:dyDescent="0.25">
      <c r="A446" s="316"/>
      <c r="B446" s="33"/>
      <c r="C446" s="46"/>
      <c r="E446" s="20"/>
      <c r="F446" s="20"/>
      <c r="G446" s="20"/>
      <c r="H446" s="20">
        <f t="shared" si="1"/>
        <v>0</v>
      </c>
      <c r="I446" s="20"/>
      <c r="K446" s="20"/>
    </row>
    <row r="447" spans="1:11" outlineLevel="1" x14ac:dyDescent="0.25">
      <c r="A447" s="316"/>
      <c r="B447" s="33"/>
      <c r="C447" s="46"/>
      <c r="E447" s="20"/>
      <c r="F447" s="20"/>
      <c r="G447" s="20"/>
      <c r="H447" s="20">
        <f t="shared" si="1"/>
        <v>0</v>
      </c>
      <c r="I447" s="20"/>
      <c r="K447" s="20"/>
    </row>
    <row r="448" spans="1:11" outlineLevel="1" x14ac:dyDescent="0.25">
      <c r="A448" s="316"/>
      <c r="B448" s="33"/>
      <c r="C448" s="46"/>
      <c r="E448" s="20"/>
      <c r="F448" s="20"/>
      <c r="G448" s="20"/>
      <c r="H448" s="20">
        <f t="shared" si="1"/>
        <v>0</v>
      </c>
      <c r="I448" s="20"/>
      <c r="K448" s="20"/>
    </row>
    <row r="449" spans="1:11" outlineLevel="1" x14ac:dyDescent="0.25">
      <c r="A449" s="316"/>
      <c r="B449" s="33"/>
      <c r="C449" s="46"/>
      <c r="E449" s="20"/>
      <c r="F449" s="20"/>
      <c r="G449" s="20"/>
      <c r="H449" s="20"/>
      <c r="I449" s="20">
        <f t="shared" ref="I449:I454" si="2">C449</f>
        <v>0</v>
      </c>
      <c r="K449" s="20"/>
    </row>
    <row r="450" spans="1:11" outlineLevel="1" x14ac:dyDescent="0.25">
      <c r="A450" s="316"/>
      <c r="B450" s="33"/>
      <c r="C450" s="46"/>
      <c r="E450" s="20"/>
      <c r="F450" s="20"/>
      <c r="G450" s="20"/>
      <c r="H450" s="20"/>
      <c r="I450" s="20">
        <f t="shared" si="2"/>
        <v>0</v>
      </c>
      <c r="K450" s="20"/>
    </row>
    <row r="451" spans="1:11" outlineLevel="1" x14ac:dyDescent="0.25">
      <c r="A451" s="316"/>
      <c r="B451" s="33"/>
      <c r="C451" s="46"/>
      <c r="E451" s="20"/>
      <c r="F451" s="20"/>
      <c r="G451" s="20"/>
      <c r="H451" s="20"/>
      <c r="I451" s="20">
        <f t="shared" si="2"/>
        <v>0</v>
      </c>
      <c r="K451" s="20"/>
    </row>
    <row r="452" spans="1:11" outlineLevel="1" x14ac:dyDescent="0.25">
      <c r="A452" s="316"/>
      <c r="B452" s="33"/>
      <c r="C452" s="46"/>
      <c r="E452" s="20"/>
      <c r="F452" s="20"/>
      <c r="G452" s="20"/>
      <c r="H452" s="20"/>
      <c r="I452" s="20">
        <f t="shared" si="2"/>
        <v>0</v>
      </c>
      <c r="K452" s="20"/>
    </row>
    <row r="453" spans="1:11" outlineLevel="1" x14ac:dyDescent="0.25">
      <c r="A453" s="316"/>
      <c r="B453" s="33"/>
      <c r="C453" s="46"/>
      <c r="E453" s="20"/>
      <c r="F453" s="20"/>
      <c r="G453" s="20"/>
      <c r="H453" s="20"/>
      <c r="I453" s="20">
        <f t="shared" si="2"/>
        <v>0</v>
      </c>
      <c r="K453" s="20"/>
    </row>
    <row r="454" spans="1:11" outlineLevel="1" x14ac:dyDescent="0.25">
      <c r="A454" s="316"/>
      <c r="B454" s="33"/>
      <c r="C454" s="46"/>
      <c r="E454" s="20"/>
      <c r="F454" s="20"/>
      <c r="G454" s="20"/>
      <c r="H454" s="20"/>
      <c r="I454" s="20">
        <f t="shared" si="2"/>
        <v>0</v>
      </c>
      <c r="K454" s="20"/>
    </row>
    <row r="455" spans="1:11" outlineLevel="1" x14ac:dyDescent="0.25">
      <c r="A455" s="316"/>
      <c r="B455" s="33"/>
      <c r="C455" s="46"/>
      <c r="E455" s="20"/>
      <c r="F455" s="20"/>
      <c r="G455" s="20"/>
      <c r="H455" s="20"/>
      <c r="I455" s="20"/>
      <c r="K455" s="20"/>
    </row>
    <row r="456" spans="1:11" outlineLevel="1" x14ac:dyDescent="0.25">
      <c r="A456" s="316"/>
      <c r="B456" s="33"/>
      <c r="C456" s="46"/>
      <c r="E456" s="20"/>
      <c r="F456" s="20"/>
      <c r="G456" s="20"/>
      <c r="H456" s="20"/>
      <c r="I456" s="20"/>
      <c r="K456" s="20"/>
    </row>
    <row r="457" spans="1:11" outlineLevel="1" x14ac:dyDescent="0.25">
      <c r="A457" s="316"/>
      <c r="B457" s="33"/>
      <c r="C457" s="46"/>
      <c r="E457" s="20"/>
      <c r="F457" s="20"/>
      <c r="G457" s="20"/>
      <c r="H457" s="20"/>
      <c r="I457" s="20"/>
      <c r="K457" s="20"/>
    </row>
    <row r="458" spans="1:11" outlineLevel="1" x14ac:dyDescent="0.25">
      <c r="A458" s="316"/>
      <c r="B458" s="33"/>
      <c r="C458" s="46"/>
      <c r="E458" s="20"/>
      <c r="F458" s="20"/>
      <c r="G458" s="20"/>
      <c r="H458" s="20"/>
      <c r="I458" s="20"/>
      <c r="K458" s="20"/>
    </row>
    <row r="459" spans="1:11" outlineLevel="1" x14ac:dyDescent="0.25">
      <c r="A459" s="316"/>
      <c r="B459" s="33"/>
      <c r="C459" s="46"/>
      <c r="E459" s="20"/>
      <c r="F459" s="20"/>
      <c r="G459" s="20"/>
      <c r="H459" s="20"/>
      <c r="I459" s="20"/>
      <c r="K459" s="20"/>
    </row>
    <row r="460" spans="1:11" outlineLevel="1" x14ac:dyDescent="0.25">
      <c r="A460" s="316"/>
      <c r="B460" s="33"/>
      <c r="C460" s="46"/>
      <c r="E460" s="20"/>
      <c r="F460" s="20"/>
      <c r="G460" s="20"/>
      <c r="H460" s="20"/>
      <c r="I460" s="20"/>
      <c r="K460" s="20"/>
    </row>
    <row r="461" spans="1:11" outlineLevel="1" x14ac:dyDescent="0.25">
      <c r="A461" s="316"/>
      <c r="B461" s="33"/>
      <c r="C461" s="46"/>
      <c r="E461" s="20"/>
      <c r="F461" s="20"/>
      <c r="G461" s="20"/>
      <c r="H461" s="20"/>
      <c r="I461" s="20"/>
      <c r="K461" s="20"/>
    </row>
    <row r="462" spans="1:11" outlineLevel="1" x14ac:dyDescent="0.25">
      <c r="A462" s="316"/>
      <c r="B462" s="33"/>
      <c r="C462" s="46"/>
      <c r="E462" s="20"/>
      <c r="F462" s="20"/>
      <c r="G462" s="20"/>
      <c r="H462" s="20"/>
      <c r="I462" s="20"/>
      <c r="K462" s="20"/>
    </row>
    <row r="463" spans="1:11" outlineLevel="1" x14ac:dyDescent="0.25">
      <c r="A463" s="316"/>
      <c r="B463" s="33"/>
      <c r="C463" s="46"/>
      <c r="E463" s="20"/>
      <c r="F463" s="20"/>
      <c r="G463" s="20"/>
      <c r="H463" s="20"/>
      <c r="I463" s="20"/>
      <c r="K463" s="20"/>
    </row>
    <row r="464" spans="1:11" outlineLevel="1" x14ac:dyDescent="0.25">
      <c r="A464" s="316"/>
      <c r="B464" s="33"/>
      <c r="C464" s="46"/>
      <c r="E464" s="20"/>
      <c r="F464" s="20"/>
      <c r="G464" s="20"/>
      <c r="H464" s="20"/>
      <c r="I464" s="20"/>
      <c r="K464" s="20"/>
    </row>
    <row r="465" spans="1:11" outlineLevel="1" x14ac:dyDescent="0.25">
      <c r="A465" s="316"/>
      <c r="B465" s="33"/>
      <c r="C465" s="46"/>
      <c r="E465" s="20"/>
      <c r="F465" s="20"/>
      <c r="G465" s="20"/>
      <c r="H465" s="20"/>
      <c r="I465" s="20"/>
      <c r="K465" s="20"/>
    </row>
    <row r="466" spans="1:11" outlineLevel="1" x14ac:dyDescent="0.25">
      <c r="A466" s="316"/>
      <c r="B466" s="33"/>
      <c r="C466" s="46"/>
      <c r="E466" s="20"/>
      <c r="F466" s="20"/>
      <c r="G466" s="20"/>
      <c r="H466" s="20"/>
      <c r="I466" s="20"/>
      <c r="K466" s="20"/>
    </row>
    <row r="467" spans="1:11" outlineLevel="1" x14ac:dyDescent="0.25">
      <c r="A467" s="316"/>
      <c r="B467" s="33"/>
      <c r="C467" s="46"/>
      <c r="E467" s="20"/>
      <c r="F467" s="20"/>
      <c r="G467" s="20"/>
      <c r="H467" s="20"/>
      <c r="I467" s="20"/>
      <c r="K467" s="20"/>
    </row>
    <row r="468" spans="1:11" outlineLevel="1" x14ac:dyDescent="0.25">
      <c r="A468" s="316"/>
      <c r="B468" s="33"/>
      <c r="C468" s="46"/>
      <c r="E468" s="20"/>
      <c r="F468" s="20"/>
      <c r="G468" s="20"/>
      <c r="H468" s="20"/>
      <c r="I468" s="20"/>
      <c r="K468" s="20"/>
    </row>
    <row r="469" spans="1:11" outlineLevel="1" x14ac:dyDescent="0.25">
      <c r="A469" s="316"/>
      <c r="B469" s="33"/>
      <c r="C469" s="46"/>
      <c r="E469" s="20"/>
      <c r="F469" s="20"/>
      <c r="G469" s="20"/>
      <c r="H469" s="20"/>
      <c r="I469" s="20"/>
      <c r="K469" s="20"/>
    </row>
    <row r="470" spans="1:11" outlineLevel="1" x14ac:dyDescent="0.25">
      <c r="A470" s="316"/>
      <c r="B470" s="33"/>
      <c r="C470" s="46"/>
      <c r="E470" s="20"/>
      <c r="F470" s="20"/>
      <c r="G470" s="20"/>
      <c r="H470" s="20"/>
      <c r="I470" s="20"/>
      <c r="K470" s="20"/>
    </row>
    <row r="471" spans="1:11" outlineLevel="1" x14ac:dyDescent="0.25">
      <c r="A471" s="316"/>
      <c r="B471" s="33"/>
      <c r="C471" s="46"/>
      <c r="E471" s="20"/>
      <c r="F471" s="20"/>
      <c r="G471" s="20"/>
      <c r="H471" s="20"/>
      <c r="I471" s="20"/>
      <c r="K471" s="20"/>
    </row>
    <row r="472" spans="1:11" outlineLevel="1" x14ac:dyDescent="0.25">
      <c r="A472" s="316"/>
      <c r="B472" s="33"/>
      <c r="C472" s="46"/>
      <c r="E472" s="20"/>
      <c r="F472" s="20"/>
      <c r="G472" s="20"/>
      <c r="H472" s="20"/>
      <c r="I472" s="20"/>
      <c r="K472" s="20"/>
    </row>
    <row r="473" spans="1:11" outlineLevel="1" x14ac:dyDescent="0.25">
      <c r="A473" s="316"/>
      <c r="B473" s="33"/>
      <c r="C473" s="46"/>
      <c r="E473" s="20"/>
      <c r="F473" s="20"/>
      <c r="G473" s="20"/>
      <c r="H473" s="20"/>
      <c r="I473" s="20"/>
      <c r="K473" s="20"/>
    </row>
    <row r="474" spans="1:11" outlineLevel="1" x14ac:dyDescent="0.25">
      <c r="A474" s="316"/>
      <c r="B474" s="33"/>
      <c r="C474" s="46"/>
      <c r="E474" s="20"/>
      <c r="F474" s="20"/>
      <c r="G474" s="20"/>
      <c r="H474" s="20"/>
      <c r="I474" s="20"/>
      <c r="K474" s="20"/>
    </row>
    <row r="475" spans="1:11" outlineLevel="1" x14ac:dyDescent="0.25">
      <c r="A475" s="316"/>
      <c r="B475" s="33"/>
      <c r="C475" s="46"/>
      <c r="E475" s="20"/>
      <c r="F475" s="20"/>
      <c r="G475" s="20"/>
      <c r="H475" s="20"/>
      <c r="I475" s="20"/>
      <c r="K475" s="20"/>
    </row>
    <row r="476" spans="1:11" outlineLevel="1" x14ac:dyDescent="0.25">
      <c r="A476" s="316"/>
      <c r="B476" s="33"/>
      <c r="C476" s="46"/>
      <c r="E476" s="20"/>
      <c r="F476" s="20"/>
      <c r="G476" s="20"/>
      <c r="H476" s="20"/>
      <c r="I476" s="20"/>
      <c r="K476" s="20"/>
    </row>
    <row r="477" spans="1:11" outlineLevel="1" x14ac:dyDescent="0.25">
      <c r="A477" s="316"/>
      <c r="B477" s="33"/>
      <c r="C477" s="46"/>
      <c r="E477" s="20"/>
      <c r="F477" s="20"/>
      <c r="G477" s="20"/>
      <c r="H477" s="20"/>
      <c r="I477" s="20"/>
      <c r="K477" s="20"/>
    </row>
    <row r="478" spans="1:11" outlineLevel="1" x14ac:dyDescent="0.25">
      <c r="A478" s="316"/>
      <c r="B478" s="33"/>
      <c r="C478" s="46"/>
      <c r="E478" s="20"/>
      <c r="F478" s="20"/>
      <c r="G478" s="20"/>
      <c r="H478" s="20"/>
      <c r="I478" s="20"/>
      <c r="K478" s="20"/>
    </row>
    <row r="479" spans="1:11" outlineLevel="1" x14ac:dyDescent="0.25">
      <c r="A479" s="316"/>
      <c r="B479" s="33"/>
      <c r="C479" s="46"/>
      <c r="E479" s="20"/>
      <c r="F479" s="20"/>
      <c r="G479" s="20"/>
      <c r="H479" s="20"/>
      <c r="I479" s="20"/>
      <c r="K479" s="20"/>
    </row>
    <row r="480" spans="1:11" outlineLevel="1" x14ac:dyDescent="0.25">
      <c r="A480" s="316"/>
      <c r="B480" s="33"/>
      <c r="C480" s="46"/>
      <c r="E480" s="20"/>
      <c r="F480" s="20"/>
      <c r="G480" s="20"/>
      <c r="H480" s="20"/>
      <c r="I480" s="20"/>
      <c r="K480" s="20"/>
    </row>
    <row r="481" spans="1:11" outlineLevel="1" x14ac:dyDescent="0.25">
      <c r="A481" s="316"/>
      <c r="B481" s="33"/>
      <c r="C481" s="46"/>
      <c r="E481" s="20"/>
      <c r="F481" s="20"/>
      <c r="G481" s="20"/>
      <c r="H481" s="20"/>
      <c r="I481" s="20"/>
      <c r="K481" s="20"/>
    </row>
    <row r="482" spans="1:11" outlineLevel="1" x14ac:dyDescent="0.25">
      <c r="A482" s="316"/>
      <c r="B482" s="33"/>
      <c r="C482" s="46"/>
      <c r="E482" s="20"/>
      <c r="F482" s="20"/>
      <c r="G482" s="20"/>
      <c r="H482" s="20"/>
      <c r="I482" s="20"/>
      <c r="K482" s="20"/>
    </row>
    <row r="483" spans="1:11" outlineLevel="1" x14ac:dyDescent="0.25">
      <c r="A483" s="316"/>
      <c r="B483" s="33"/>
      <c r="C483" s="46"/>
      <c r="E483" s="20"/>
      <c r="F483" s="20"/>
      <c r="G483" s="20"/>
      <c r="H483" s="20"/>
      <c r="I483" s="20"/>
      <c r="K483" s="20"/>
    </row>
    <row r="484" spans="1:11" outlineLevel="1" x14ac:dyDescent="0.25">
      <c r="A484" s="316"/>
      <c r="B484" s="33"/>
      <c r="C484" s="46"/>
      <c r="E484" s="20"/>
      <c r="F484" s="20"/>
      <c r="G484" s="20"/>
      <c r="H484" s="20"/>
      <c r="I484" s="20"/>
      <c r="K484" s="20"/>
    </row>
    <row r="485" spans="1:11" outlineLevel="1" x14ac:dyDescent="0.25">
      <c r="A485" s="316"/>
      <c r="B485" s="33"/>
      <c r="C485" s="46"/>
      <c r="E485" s="20"/>
      <c r="F485" s="20"/>
      <c r="G485" s="20"/>
      <c r="H485" s="20"/>
      <c r="I485" s="20"/>
      <c r="K485" s="20"/>
    </row>
    <row r="486" spans="1:11" outlineLevel="1" x14ac:dyDescent="0.25">
      <c r="A486" s="316"/>
      <c r="B486" s="33"/>
      <c r="C486" s="46"/>
      <c r="E486" s="20"/>
      <c r="F486" s="20"/>
      <c r="G486" s="20"/>
      <c r="H486" s="20"/>
      <c r="I486" s="20"/>
      <c r="K486" s="20"/>
    </row>
    <row r="487" spans="1:11" outlineLevel="1" x14ac:dyDescent="0.25">
      <c r="A487" s="316"/>
      <c r="B487" s="33"/>
      <c r="C487" s="46"/>
      <c r="E487" s="20"/>
      <c r="F487" s="20"/>
      <c r="G487" s="20"/>
      <c r="H487" s="20"/>
      <c r="I487" s="20"/>
      <c r="K487" s="20"/>
    </row>
    <row r="488" spans="1:11" outlineLevel="1" x14ac:dyDescent="0.25">
      <c r="A488" s="316"/>
      <c r="B488" s="33"/>
      <c r="C488" s="46"/>
      <c r="E488" s="20"/>
      <c r="F488" s="20"/>
      <c r="G488" s="20"/>
      <c r="H488" s="20"/>
      <c r="I488" s="20"/>
      <c r="K488" s="20"/>
    </row>
    <row r="489" spans="1:11" outlineLevel="1" x14ac:dyDescent="0.25">
      <c r="A489" s="316"/>
      <c r="B489" s="33"/>
      <c r="C489" s="46"/>
      <c r="E489" s="20"/>
      <c r="F489" s="20"/>
      <c r="G489" s="20"/>
      <c r="H489" s="20"/>
      <c r="I489" s="20"/>
      <c r="K489" s="20"/>
    </row>
    <row r="490" spans="1:11" outlineLevel="1" x14ac:dyDescent="0.25">
      <c r="A490" s="316"/>
      <c r="B490" s="33"/>
      <c r="C490" s="46"/>
      <c r="E490" s="20"/>
      <c r="F490" s="20"/>
      <c r="G490" s="20"/>
      <c r="H490" s="20"/>
      <c r="I490" s="20"/>
      <c r="K490" s="20"/>
    </row>
    <row r="491" spans="1:11" outlineLevel="1" x14ac:dyDescent="0.25">
      <c r="A491" s="316"/>
      <c r="B491" s="33"/>
      <c r="C491" s="46"/>
      <c r="E491" s="20"/>
      <c r="F491" s="20"/>
      <c r="G491" s="20"/>
      <c r="H491" s="20"/>
      <c r="I491" s="20"/>
      <c r="K491" s="20"/>
    </row>
    <row r="492" spans="1:11" outlineLevel="1" x14ac:dyDescent="0.25">
      <c r="A492" s="316"/>
      <c r="B492" s="33"/>
      <c r="C492" s="46"/>
      <c r="E492" s="20"/>
      <c r="F492" s="20"/>
      <c r="G492" s="20"/>
      <c r="H492" s="20"/>
      <c r="I492" s="20"/>
      <c r="K492" s="20"/>
    </row>
    <row r="493" spans="1:11" outlineLevel="1" x14ac:dyDescent="0.25">
      <c r="A493" s="316"/>
      <c r="B493" s="33"/>
      <c r="C493" s="46"/>
      <c r="E493" s="20"/>
      <c r="F493" s="20"/>
      <c r="G493" s="20"/>
      <c r="H493" s="20"/>
      <c r="I493" s="20"/>
      <c r="K493" s="20"/>
    </row>
    <row r="494" spans="1:11" outlineLevel="1" x14ac:dyDescent="0.25">
      <c r="A494" s="316"/>
      <c r="B494" s="33"/>
      <c r="C494" s="46"/>
      <c r="E494" s="20"/>
      <c r="F494" s="20"/>
      <c r="G494" s="20"/>
      <c r="H494" s="20"/>
      <c r="I494" s="20"/>
      <c r="K494" s="20"/>
    </row>
    <row r="495" spans="1:11" outlineLevel="1" x14ac:dyDescent="0.25">
      <c r="A495" s="316"/>
      <c r="B495" s="33"/>
      <c r="C495" s="46"/>
      <c r="E495" s="20"/>
      <c r="F495" s="20"/>
      <c r="G495" s="20"/>
      <c r="H495" s="20"/>
      <c r="I495" s="20"/>
      <c r="K495" s="20"/>
    </row>
    <row r="496" spans="1:11" outlineLevel="1" x14ac:dyDescent="0.25">
      <c r="A496" s="316"/>
      <c r="B496" s="33"/>
      <c r="C496" s="46"/>
      <c r="E496" s="20"/>
      <c r="F496" s="20"/>
      <c r="G496" s="20"/>
      <c r="H496" s="20"/>
      <c r="I496" s="20"/>
      <c r="K496" s="20"/>
    </row>
    <row r="497" spans="1:11" outlineLevel="1" x14ac:dyDescent="0.25">
      <c r="A497" s="316"/>
      <c r="B497" s="33"/>
      <c r="C497" s="46"/>
      <c r="E497" s="20"/>
      <c r="F497" s="20"/>
      <c r="G497" s="20"/>
      <c r="H497" s="20"/>
      <c r="I497" s="20"/>
      <c r="K497" s="20"/>
    </row>
    <row r="498" spans="1:11" outlineLevel="1" x14ac:dyDescent="0.25">
      <c r="A498" s="316"/>
      <c r="B498" s="33"/>
      <c r="C498" s="46"/>
      <c r="E498" s="20"/>
      <c r="F498" s="20"/>
      <c r="G498" s="20"/>
      <c r="H498" s="20"/>
      <c r="I498" s="20"/>
      <c r="K498" s="20"/>
    </row>
    <row r="499" spans="1:11" outlineLevel="1" x14ac:dyDescent="0.25">
      <c r="A499" s="316"/>
      <c r="B499" s="33"/>
      <c r="C499" s="46"/>
      <c r="E499" s="20"/>
      <c r="F499" s="20"/>
      <c r="G499" s="20"/>
      <c r="H499" s="20"/>
      <c r="I499" s="20"/>
      <c r="K499" s="20"/>
    </row>
    <row r="500" spans="1:11" outlineLevel="1" x14ac:dyDescent="0.25">
      <c r="A500" s="316"/>
      <c r="B500" s="33"/>
      <c r="C500" s="46"/>
      <c r="E500" s="20"/>
      <c r="F500" s="20"/>
      <c r="G500" s="20"/>
      <c r="H500" s="20"/>
      <c r="I500" s="20"/>
      <c r="K500" s="20"/>
    </row>
    <row r="501" spans="1:11" outlineLevel="1" x14ac:dyDescent="0.25">
      <c r="A501" s="316"/>
      <c r="B501" s="33"/>
      <c r="C501" s="46"/>
      <c r="E501" s="20"/>
      <c r="F501" s="20"/>
      <c r="G501" s="20"/>
      <c r="H501" s="20"/>
      <c r="I501" s="20"/>
      <c r="K501" s="20"/>
    </row>
    <row r="502" spans="1:11" outlineLevel="1" x14ac:dyDescent="0.25">
      <c r="A502" s="316"/>
      <c r="B502" s="33"/>
      <c r="C502" s="46"/>
      <c r="E502" s="20"/>
      <c r="F502" s="20"/>
      <c r="G502" s="20"/>
      <c r="H502" s="20"/>
      <c r="I502" s="20"/>
      <c r="K502" s="20"/>
    </row>
    <row r="503" spans="1:11" outlineLevel="1" x14ac:dyDescent="0.25">
      <c r="A503" s="316"/>
      <c r="B503" s="33"/>
      <c r="C503" s="46"/>
      <c r="E503" s="20"/>
      <c r="F503" s="20"/>
      <c r="G503" s="20"/>
      <c r="H503" s="20"/>
      <c r="I503" s="20"/>
      <c r="K503" s="20"/>
    </row>
    <row r="504" spans="1:11" outlineLevel="1" x14ac:dyDescent="0.25">
      <c r="A504" s="316"/>
      <c r="B504" s="33"/>
      <c r="C504" s="46"/>
      <c r="E504" s="20"/>
      <c r="F504" s="20"/>
      <c r="G504" s="20"/>
      <c r="H504" s="20"/>
      <c r="I504" s="20"/>
      <c r="K504" s="20"/>
    </row>
    <row r="505" spans="1:11" outlineLevel="1" x14ac:dyDescent="0.25">
      <c r="A505" s="316"/>
      <c r="B505" s="33"/>
      <c r="C505" s="46"/>
      <c r="E505" s="20"/>
      <c r="F505" s="20"/>
      <c r="G505" s="20"/>
      <c r="H505" s="20"/>
      <c r="I505" s="20"/>
      <c r="K505" s="20"/>
    </row>
    <row r="506" spans="1:11" outlineLevel="1" x14ac:dyDescent="0.25">
      <c r="A506" s="316"/>
      <c r="B506" s="33"/>
      <c r="C506" s="46"/>
      <c r="E506" s="20"/>
      <c r="F506" s="20"/>
      <c r="G506" s="20"/>
      <c r="H506" s="20"/>
      <c r="I506" s="20"/>
      <c r="K506" s="20"/>
    </row>
    <row r="507" spans="1:11" outlineLevel="1" x14ac:dyDescent="0.25">
      <c r="A507" s="316"/>
      <c r="B507" s="33"/>
      <c r="C507" s="46"/>
      <c r="E507" s="20"/>
      <c r="F507" s="20"/>
      <c r="G507" s="20"/>
      <c r="H507" s="20"/>
      <c r="I507" s="20"/>
      <c r="K507" s="20"/>
    </row>
    <row r="508" spans="1:11" outlineLevel="1" x14ac:dyDescent="0.25">
      <c r="A508" s="316"/>
      <c r="B508" s="33"/>
      <c r="C508" s="46"/>
      <c r="E508" s="20"/>
      <c r="F508" s="20"/>
      <c r="G508" s="20"/>
      <c r="H508" s="20"/>
      <c r="I508" s="20"/>
      <c r="K508" s="20"/>
    </row>
    <row r="509" spans="1:11" outlineLevel="1" x14ac:dyDescent="0.25">
      <c r="A509" s="316"/>
      <c r="B509" s="33"/>
      <c r="C509" s="46"/>
      <c r="E509" s="20"/>
      <c r="F509" s="20"/>
      <c r="G509" s="20"/>
      <c r="H509" s="20"/>
      <c r="I509" s="20"/>
      <c r="K509" s="20"/>
    </row>
    <row r="510" spans="1:11" outlineLevel="1" x14ac:dyDescent="0.25">
      <c r="A510" s="316"/>
      <c r="B510" s="33"/>
      <c r="C510" s="46"/>
      <c r="E510" s="20"/>
      <c r="F510" s="20"/>
      <c r="G510" s="20"/>
      <c r="H510" s="20"/>
      <c r="I510" s="20"/>
      <c r="K510" s="20"/>
    </row>
    <row r="511" spans="1:11" outlineLevel="1" x14ac:dyDescent="0.25">
      <c r="A511" s="316"/>
      <c r="B511" s="33"/>
      <c r="C511" s="46"/>
      <c r="E511" s="20"/>
      <c r="F511" s="20"/>
      <c r="G511" s="20"/>
      <c r="H511" s="20"/>
      <c r="I511" s="20"/>
      <c r="K511" s="20"/>
    </row>
    <row r="512" spans="1:11" outlineLevel="1" x14ac:dyDescent="0.25">
      <c r="A512" s="316"/>
      <c r="B512" s="33"/>
      <c r="C512" s="46"/>
      <c r="E512" s="20"/>
      <c r="F512" s="20"/>
      <c r="G512" s="20"/>
      <c r="H512" s="20"/>
      <c r="I512" s="20"/>
      <c r="K512" s="20"/>
    </row>
    <row r="513" spans="1:11" outlineLevel="1" x14ac:dyDescent="0.25">
      <c r="A513" s="316"/>
      <c r="B513" s="33"/>
      <c r="C513" s="46"/>
      <c r="E513" s="20"/>
      <c r="F513" s="20"/>
      <c r="G513" s="20"/>
      <c r="H513" s="20"/>
      <c r="I513" s="20"/>
      <c r="K513" s="20"/>
    </row>
    <row r="514" spans="1:11" outlineLevel="1" x14ac:dyDescent="0.25">
      <c r="A514" s="316"/>
      <c r="B514" s="33"/>
      <c r="C514" s="46"/>
      <c r="E514" s="20"/>
      <c r="F514" s="20"/>
      <c r="G514" s="20"/>
      <c r="H514" s="20"/>
      <c r="I514" s="20"/>
      <c r="K514" s="20"/>
    </row>
    <row r="515" spans="1:11" outlineLevel="1" x14ac:dyDescent="0.25">
      <c r="A515" s="316"/>
      <c r="B515" s="33"/>
      <c r="C515" s="46"/>
      <c r="E515" s="20"/>
      <c r="F515" s="20"/>
      <c r="G515" s="20"/>
      <c r="H515" s="20"/>
      <c r="I515" s="20"/>
      <c r="K515" s="20"/>
    </row>
    <row r="516" spans="1:11" outlineLevel="1" x14ac:dyDescent="0.25">
      <c r="A516" s="316"/>
      <c r="B516" s="33"/>
      <c r="C516" s="46"/>
      <c r="E516" s="20"/>
      <c r="F516" s="20"/>
      <c r="G516" s="20"/>
      <c r="H516" s="20"/>
      <c r="I516" s="20"/>
      <c r="K516" s="20"/>
    </row>
    <row r="517" spans="1:11" outlineLevel="1" x14ac:dyDescent="0.25">
      <c r="A517" s="316"/>
      <c r="B517" s="33"/>
      <c r="C517" s="46"/>
      <c r="E517" s="20"/>
      <c r="F517" s="20"/>
      <c r="G517" s="20"/>
      <c r="H517" s="20"/>
      <c r="I517" s="20"/>
      <c r="K517" s="20"/>
    </row>
    <row r="518" spans="1:11" outlineLevel="1" x14ac:dyDescent="0.25">
      <c r="A518" s="316"/>
      <c r="B518" s="33"/>
      <c r="C518" s="46"/>
      <c r="E518" s="20"/>
      <c r="F518" s="20"/>
      <c r="G518" s="20"/>
      <c r="H518" s="20"/>
      <c r="I518" s="20"/>
      <c r="K518" s="20"/>
    </row>
    <row r="519" spans="1:11" outlineLevel="1" x14ac:dyDescent="0.25">
      <c r="A519" s="316"/>
      <c r="B519" s="33"/>
      <c r="C519" s="46"/>
      <c r="E519" s="20"/>
      <c r="F519" s="20"/>
      <c r="G519" s="20"/>
      <c r="H519" s="20"/>
      <c r="I519" s="20"/>
      <c r="K519" s="20"/>
    </row>
    <row r="520" spans="1:11" outlineLevel="1" x14ac:dyDescent="0.25">
      <c r="A520" s="316"/>
      <c r="B520" s="33"/>
      <c r="C520" s="46"/>
      <c r="E520" s="20"/>
      <c r="F520" s="20"/>
      <c r="G520" s="20"/>
      <c r="H520" s="20"/>
      <c r="I520" s="20"/>
      <c r="K520" s="20"/>
    </row>
    <row r="521" spans="1:11" outlineLevel="1" x14ac:dyDescent="0.25">
      <c r="A521" s="316"/>
      <c r="B521" s="33"/>
      <c r="C521" s="46"/>
      <c r="E521" s="20"/>
      <c r="F521" s="20"/>
      <c r="G521" s="20"/>
      <c r="H521" s="20"/>
      <c r="I521" s="20"/>
      <c r="K521" s="20"/>
    </row>
    <row r="522" spans="1:11" outlineLevel="1" x14ac:dyDescent="0.25">
      <c r="A522" s="316"/>
      <c r="B522" s="33"/>
      <c r="C522" s="46"/>
      <c r="E522" s="20"/>
      <c r="F522" s="20"/>
      <c r="G522" s="20"/>
      <c r="H522" s="20"/>
      <c r="I522" s="20"/>
      <c r="K522" s="20"/>
    </row>
    <row r="523" spans="1:11" outlineLevel="1" x14ac:dyDescent="0.25">
      <c r="A523" s="316"/>
      <c r="B523" s="33"/>
      <c r="C523" s="46"/>
      <c r="E523" s="20"/>
      <c r="F523" s="20"/>
      <c r="G523" s="20"/>
      <c r="H523" s="20"/>
      <c r="I523" s="20"/>
      <c r="K523" s="20"/>
    </row>
    <row r="524" spans="1:11" outlineLevel="1" x14ac:dyDescent="0.25">
      <c r="A524" s="316"/>
      <c r="B524" s="33"/>
      <c r="C524" s="46"/>
      <c r="E524" s="20"/>
      <c r="F524" s="20"/>
      <c r="G524" s="20"/>
      <c r="H524" s="20"/>
      <c r="I524" s="20"/>
      <c r="K524" s="20"/>
    </row>
    <row r="525" spans="1:11" outlineLevel="1" x14ac:dyDescent="0.25">
      <c r="A525" s="316"/>
      <c r="B525" s="33"/>
      <c r="C525" s="46"/>
      <c r="E525" s="20"/>
      <c r="F525" s="20"/>
      <c r="G525" s="20"/>
      <c r="H525" s="20"/>
      <c r="I525" s="20"/>
      <c r="K525" s="20"/>
    </row>
    <row r="526" spans="1:11" outlineLevel="1" x14ac:dyDescent="0.25">
      <c r="A526" s="316"/>
      <c r="B526" s="33"/>
      <c r="C526" s="46"/>
      <c r="E526" s="20"/>
      <c r="F526" s="20"/>
      <c r="G526" s="20"/>
      <c r="H526" s="20"/>
      <c r="I526" s="20"/>
      <c r="K526" s="20"/>
    </row>
    <row r="527" spans="1:11" outlineLevel="1" x14ac:dyDescent="0.25">
      <c r="A527" s="316"/>
      <c r="B527" s="33"/>
      <c r="C527" s="46"/>
      <c r="E527" s="20"/>
      <c r="F527" s="20"/>
      <c r="G527" s="20"/>
      <c r="H527" s="20"/>
      <c r="I527" s="20"/>
      <c r="K527" s="20"/>
    </row>
    <row r="528" spans="1:11" outlineLevel="1" x14ac:dyDescent="0.25">
      <c r="A528" s="316"/>
      <c r="B528" s="33"/>
      <c r="C528" s="46"/>
      <c r="E528" s="20"/>
      <c r="F528" s="20"/>
      <c r="G528" s="20"/>
      <c r="H528" s="20"/>
      <c r="I528" s="20"/>
      <c r="K528" s="20"/>
    </row>
    <row r="529" spans="1:11" outlineLevel="1" x14ac:dyDescent="0.25">
      <c r="A529" s="316"/>
      <c r="B529" s="33"/>
      <c r="C529" s="46"/>
      <c r="E529" s="20"/>
      <c r="F529" s="20"/>
      <c r="G529" s="20"/>
      <c r="H529" s="20"/>
      <c r="I529" s="20"/>
      <c r="K529" s="20"/>
    </row>
    <row r="530" spans="1:11" outlineLevel="1" x14ac:dyDescent="0.25">
      <c r="A530" s="316"/>
      <c r="B530" s="33"/>
      <c r="C530" s="46"/>
      <c r="E530" s="20"/>
      <c r="F530" s="20"/>
      <c r="G530" s="20"/>
      <c r="H530" s="20"/>
      <c r="I530" s="20"/>
      <c r="K530" s="20"/>
    </row>
    <row r="531" spans="1:11" outlineLevel="1" x14ac:dyDescent="0.25">
      <c r="A531" s="316"/>
      <c r="B531" s="33"/>
      <c r="C531" s="46"/>
      <c r="E531" s="20"/>
      <c r="F531" s="20"/>
      <c r="G531" s="20"/>
      <c r="H531" s="20"/>
      <c r="I531" s="20"/>
      <c r="K531" s="20"/>
    </row>
    <row r="532" spans="1:11" outlineLevel="1" x14ac:dyDescent="0.25">
      <c r="A532" s="316"/>
      <c r="B532" s="33"/>
      <c r="C532" s="46"/>
      <c r="E532" s="20"/>
      <c r="F532" s="20"/>
      <c r="G532" s="20"/>
      <c r="H532" s="20"/>
      <c r="I532" s="20"/>
      <c r="K532" s="20"/>
    </row>
    <row r="533" spans="1:11" outlineLevel="1" x14ac:dyDescent="0.25">
      <c r="A533" s="316"/>
      <c r="B533" s="33"/>
      <c r="C533" s="46"/>
      <c r="E533" s="20"/>
      <c r="F533" s="20"/>
      <c r="G533" s="20"/>
      <c r="H533" s="20"/>
      <c r="I533" s="20"/>
      <c r="K533" s="20"/>
    </row>
    <row r="534" spans="1:11" outlineLevel="1" x14ac:dyDescent="0.25">
      <c r="A534" s="316"/>
      <c r="B534" s="33"/>
      <c r="C534" s="46"/>
      <c r="E534" s="20"/>
      <c r="F534" s="20"/>
      <c r="G534" s="20"/>
      <c r="H534" s="20"/>
      <c r="I534" s="20"/>
      <c r="K534" s="20"/>
    </row>
    <row r="535" spans="1:11" outlineLevel="1" x14ac:dyDescent="0.25">
      <c r="A535" s="316"/>
      <c r="B535" s="33"/>
      <c r="C535" s="46"/>
      <c r="E535" s="20"/>
      <c r="F535" s="20"/>
      <c r="G535" s="20"/>
      <c r="H535" s="20"/>
      <c r="I535" s="20"/>
      <c r="K535" s="20"/>
    </row>
    <row r="536" spans="1:11" outlineLevel="1" x14ac:dyDescent="0.25">
      <c r="A536" s="316"/>
      <c r="B536" s="33"/>
      <c r="C536" s="46"/>
      <c r="E536" s="20"/>
      <c r="F536" s="20"/>
      <c r="G536" s="20"/>
      <c r="H536" s="20"/>
      <c r="I536" s="20"/>
      <c r="K536" s="20"/>
    </row>
    <row r="537" spans="1:11" outlineLevel="1" x14ac:dyDescent="0.25">
      <c r="A537" s="316"/>
      <c r="B537" s="33"/>
      <c r="C537" s="46"/>
      <c r="E537" s="20"/>
      <c r="F537" s="20"/>
      <c r="G537" s="20"/>
      <c r="H537" s="20"/>
      <c r="I537" s="20"/>
      <c r="K537" s="20"/>
    </row>
    <row r="538" spans="1:11" outlineLevel="1" x14ac:dyDescent="0.25">
      <c r="A538" s="316"/>
      <c r="B538" s="33"/>
      <c r="C538" s="46"/>
      <c r="E538" s="20"/>
      <c r="F538" s="20"/>
      <c r="G538" s="20"/>
      <c r="H538" s="20"/>
      <c r="I538" s="20"/>
      <c r="K538" s="20"/>
    </row>
    <row r="539" spans="1:11" outlineLevel="1" x14ac:dyDescent="0.25">
      <c r="A539" s="316"/>
      <c r="B539" s="33"/>
      <c r="C539" s="46"/>
      <c r="E539" s="20"/>
      <c r="F539" s="20"/>
      <c r="G539" s="20"/>
      <c r="H539" s="20"/>
      <c r="I539" s="20"/>
      <c r="K539" s="20"/>
    </row>
    <row r="540" spans="1:11" outlineLevel="1" x14ac:dyDescent="0.25">
      <c r="A540" s="316"/>
      <c r="B540" s="33"/>
      <c r="C540" s="46"/>
      <c r="E540" s="20"/>
      <c r="F540" s="20"/>
      <c r="G540" s="20"/>
      <c r="H540" s="20"/>
      <c r="I540" s="20"/>
      <c r="K540" s="20"/>
    </row>
    <row r="541" spans="1:11" outlineLevel="1" x14ac:dyDescent="0.25">
      <c r="A541" s="316"/>
      <c r="B541" s="33"/>
      <c r="C541" s="46"/>
      <c r="E541" s="20"/>
      <c r="F541" s="20"/>
      <c r="G541" s="20"/>
      <c r="H541" s="20"/>
      <c r="I541" s="20"/>
      <c r="K541" s="20"/>
    </row>
    <row r="542" spans="1:11" outlineLevel="1" x14ac:dyDescent="0.25">
      <c r="A542" s="316"/>
      <c r="B542" s="33"/>
      <c r="C542" s="46"/>
      <c r="E542" s="20"/>
      <c r="F542" s="20"/>
      <c r="G542" s="20"/>
      <c r="H542" s="20"/>
      <c r="I542" s="20"/>
      <c r="K542" s="20"/>
    </row>
    <row r="543" spans="1:11" outlineLevel="1" x14ac:dyDescent="0.25">
      <c r="A543" s="316"/>
      <c r="B543" s="33"/>
      <c r="C543" s="46"/>
      <c r="E543" s="20"/>
      <c r="F543" s="20"/>
      <c r="G543" s="20"/>
      <c r="H543" s="20"/>
      <c r="I543" s="20"/>
      <c r="K543" s="20"/>
    </row>
    <row r="544" spans="1:11" outlineLevel="1" x14ac:dyDescent="0.25">
      <c r="A544" s="316"/>
      <c r="B544" s="33"/>
      <c r="C544" s="46"/>
      <c r="E544" s="20"/>
      <c r="F544" s="20"/>
      <c r="G544" s="20"/>
      <c r="H544" s="20"/>
      <c r="I544" s="20"/>
      <c r="K544" s="20"/>
    </row>
    <row r="545" spans="1:11" outlineLevel="1" x14ac:dyDescent="0.25">
      <c r="A545" s="316"/>
      <c r="B545" s="33"/>
      <c r="C545" s="46"/>
      <c r="E545" s="20"/>
      <c r="F545" s="20"/>
      <c r="G545" s="20"/>
      <c r="H545" s="20"/>
      <c r="I545" s="20"/>
      <c r="K545" s="20"/>
    </row>
    <row r="546" spans="1:11" outlineLevel="1" x14ac:dyDescent="0.25">
      <c r="A546" s="316"/>
      <c r="B546" s="33"/>
      <c r="C546" s="46"/>
      <c r="E546" s="20"/>
      <c r="F546" s="20"/>
      <c r="G546" s="20"/>
      <c r="H546" s="20"/>
      <c r="I546" s="20"/>
      <c r="K546" s="20"/>
    </row>
    <row r="547" spans="1:11" outlineLevel="1" x14ac:dyDescent="0.25">
      <c r="A547" s="316"/>
      <c r="B547" s="33"/>
      <c r="C547" s="46"/>
      <c r="E547" s="20"/>
      <c r="F547" s="20"/>
      <c r="G547" s="20"/>
      <c r="H547" s="20"/>
      <c r="I547" s="20"/>
      <c r="K547" s="20"/>
    </row>
    <row r="548" spans="1:11" outlineLevel="1" x14ac:dyDescent="0.25">
      <c r="A548" s="316"/>
      <c r="B548" s="33"/>
      <c r="C548" s="46"/>
      <c r="E548" s="20"/>
      <c r="F548" s="20"/>
      <c r="G548" s="20"/>
      <c r="H548" s="20"/>
      <c r="I548" s="20"/>
      <c r="K548" s="20"/>
    </row>
    <row r="549" spans="1:11" outlineLevel="1" x14ac:dyDescent="0.25">
      <c r="A549" s="316"/>
      <c r="B549" s="33"/>
      <c r="C549" s="46"/>
      <c r="E549" s="20"/>
      <c r="F549" s="20"/>
      <c r="G549" s="20"/>
      <c r="H549" s="20"/>
      <c r="I549" s="20"/>
      <c r="K549" s="20"/>
    </row>
    <row r="550" spans="1:11" outlineLevel="1" x14ac:dyDescent="0.25">
      <c r="A550" s="316"/>
      <c r="B550" s="33"/>
      <c r="C550" s="46"/>
      <c r="E550" s="20"/>
      <c r="F550" s="20"/>
      <c r="G550" s="20"/>
      <c r="H550" s="20"/>
      <c r="I550" s="20"/>
      <c r="K550" s="20"/>
    </row>
    <row r="551" spans="1:11" outlineLevel="1" x14ac:dyDescent="0.25">
      <c r="A551" s="316"/>
      <c r="B551" s="33"/>
      <c r="C551" s="46"/>
      <c r="E551" s="20"/>
      <c r="F551" s="20"/>
      <c r="G551" s="20"/>
      <c r="H551" s="20"/>
      <c r="I551" s="20"/>
      <c r="K551" s="20"/>
    </row>
    <row r="552" spans="1:11" outlineLevel="1" x14ac:dyDescent="0.25">
      <c r="A552" s="316"/>
      <c r="B552" s="33"/>
      <c r="C552" s="46"/>
      <c r="E552" s="20"/>
      <c r="F552" s="20"/>
      <c r="G552" s="20"/>
      <c r="H552" s="20"/>
      <c r="I552" s="20"/>
      <c r="K552" s="20"/>
    </row>
    <row r="553" spans="1:11" outlineLevel="1" x14ac:dyDescent="0.25">
      <c r="A553" s="316"/>
      <c r="B553" s="33"/>
      <c r="C553" s="46"/>
      <c r="E553" s="20"/>
      <c r="F553" s="20"/>
      <c r="G553" s="20"/>
      <c r="H553" s="20"/>
      <c r="I553" s="20"/>
      <c r="K553" s="20"/>
    </row>
    <row r="554" spans="1:11" outlineLevel="1" x14ac:dyDescent="0.25">
      <c r="A554" s="316"/>
      <c r="B554" s="33"/>
      <c r="C554" s="46"/>
      <c r="E554" s="20"/>
      <c r="F554" s="20"/>
      <c r="G554" s="20"/>
      <c r="H554" s="20"/>
      <c r="I554" s="20"/>
      <c r="K554" s="20"/>
    </row>
    <row r="555" spans="1:11" outlineLevel="1" x14ac:dyDescent="0.25">
      <c r="A555" s="316"/>
      <c r="B555" s="33"/>
      <c r="C555" s="46"/>
      <c r="E555" s="20"/>
      <c r="F555" s="20"/>
      <c r="G555" s="20"/>
      <c r="H555" s="20"/>
      <c r="I555" s="20"/>
      <c r="K555" s="20"/>
    </row>
    <row r="556" spans="1:11" outlineLevel="1" x14ac:dyDescent="0.25">
      <c r="A556" s="316"/>
      <c r="B556" s="33"/>
      <c r="C556" s="46"/>
      <c r="E556" s="20"/>
      <c r="F556" s="20"/>
      <c r="G556" s="20"/>
      <c r="H556" s="20"/>
      <c r="I556" s="20"/>
      <c r="K556" s="20"/>
    </row>
    <row r="557" spans="1:11" outlineLevel="1" x14ac:dyDescent="0.25">
      <c r="A557" s="316"/>
      <c r="B557" s="33"/>
      <c r="C557" s="46"/>
      <c r="E557" s="20"/>
      <c r="F557" s="20"/>
      <c r="G557" s="20"/>
      <c r="H557" s="20"/>
      <c r="I557" s="20"/>
      <c r="K557" s="20"/>
    </row>
    <row r="558" spans="1:11" outlineLevel="1" x14ac:dyDescent="0.25">
      <c r="A558" s="316"/>
      <c r="B558" s="33"/>
      <c r="C558" s="46"/>
      <c r="E558" s="20"/>
      <c r="F558" s="20"/>
      <c r="G558" s="20"/>
      <c r="H558" s="20"/>
      <c r="I558" s="20"/>
      <c r="K558" s="20"/>
    </row>
    <row r="559" spans="1:11" outlineLevel="1" x14ac:dyDescent="0.25">
      <c r="A559" s="316"/>
      <c r="B559" s="33"/>
      <c r="C559" s="46"/>
      <c r="E559" s="20"/>
      <c r="F559" s="20"/>
      <c r="G559" s="20"/>
      <c r="H559" s="20"/>
      <c r="I559" s="20"/>
      <c r="K559" s="20"/>
    </row>
    <row r="560" spans="1:11" outlineLevel="1" x14ac:dyDescent="0.25">
      <c r="A560" s="316"/>
      <c r="B560" s="33"/>
      <c r="C560" s="46"/>
      <c r="E560" s="20"/>
      <c r="F560" s="20"/>
      <c r="G560" s="20"/>
      <c r="H560" s="20"/>
      <c r="I560" s="20"/>
      <c r="K560" s="20"/>
    </row>
    <row r="561" spans="1:11" outlineLevel="1" x14ac:dyDescent="0.25">
      <c r="A561" s="316"/>
      <c r="B561" s="33"/>
      <c r="C561" s="46"/>
      <c r="E561" s="20"/>
      <c r="F561" s="20"/>
      <c r="G561" s="20"/>
      <c r="H561" s="20"/>
      <c r="I561" s="20"/>
      <c r="K561" s="20"/>
    </row>
    <row r="562" spans="1:11" outlineLevel="1" x14ac:dyDescent="0.25">
      <c r="A562" s="316"/>
      <c r="B562" s="33"/>
      <c r="C562" s="46"/>
      <c r="E562" s="20"/>
      <c r="F562" s="20"/>
      <c r="G562" s="20"/>
      <c r="H562" s="20"/>
      <c r="I562" s="20"/>
      <c r="K562" s="20"/>
    </row>
    <row r="563" spans="1:11" outlineLevel="1" x14ac:dyDescent="0.25">
      <c r="A563" s="316"/>
      <c r="B563" s="33"/>
      <c r="C563" s="46"/>
      <c r="E563" s="20"/>
      <c r="F563" s="20"/>
      <c r="G563" s="20"/>
      <c r="H563" s="20"/>
      <c r="I563" s="20"/>
      <c r="K563" s="20"/>
    </row>
    <row r="564" spans="1:11" outlineLevel="1" x14ac:dyDescent="0.25">
      <c r="A564" s="316"/>
      <c r="B564" s="33"/>
      <c r="C564" s="46"/>
      <c r="E564" s="20"/>
      <c r="F564" s="20"/>
      <c r="G564" s="20"/>
      <c r="H564" s="20"/>
      <c r="I564" s="20"/>
      <c r="K564" s="20"/>
    </row>
    <row r="565" spans="1:11" outlineLevel="1" x14ac:dyDescent="0.25">
      <c r="A565" s="316"/>
      <c r="B565" s="33"/>
      <c r="C565" s="46"/>
      <c r="E565" s="20"/>
      <c r="F565" s="20"/>
      <c r="G565" s="20"/>
      <c r="H565" s="20"/>
      <c r="I565" s="20"/>
      <c r="K565" s="20"/>
    </row>
    <row r="566" spans="1:11" outlineLevel="1" x14ac:dyDescent="0.25">
      <c r="A566" s="316"/>
      <c r="B566" s="33"/>
      <c r="C566" s="46"/>
      <c r="E566" s="20"/>
      <c r="F566" s="20"/>
      <c r="G566" s="20"/>
      <c r="H566" s="20"/>
      <c r="I566" s="20"/>
      <c r="K566" s="20"/>
    </row>
    <row r="567" spans="1:11" outlineLevel="1" x14ac:dyDescent="0.25">
      <c r="A567" s="316"/>
      <c r="B567" s="33"/>
      <c r="C567" s="46"/>
      <c r="E567" s="20"/>
      <c r="F567" s="20"/>
      <c r="G567" s="20"/>
      <c r="H567" s="20"/>
      <c r="I567" s="20"/>
      <c r="K567" s="20"/>
    </row>
    <row r="568" spans="1:11" outlineLevel="1" x14ac:dyDescent="0.25">
      <c r="A568" s="316"/>
      <c r="B568" s="33"/>
      <c r="C568" s="46"/>
      <c r="E568" s="20"/>
      <c r="F568" s="20"/>
      <c r="G568" s="20"/>
      <c r="H568" s="20"/>
      <c r="I568" s="20"/>
      <c r="K568" s="20"/>
    </row>
    <row r="569" spans="1:11" outlineLevel="1" x14ac:dyDescent="0.25">
      <c r="A569" s="316"/>
      <c r="B569" s="33"/>
      <c r="C569" s="46"/>
      <c r="E569" s="20"/>
      <c r="F569" s="20"/>
      <c r="G569" s="20"/>
      <c r="H569" s="20"/>
      <c r="I569" s="20"/>
      <c r="K569" s="20"/>
    </row>
    <row r="570" spans="1:11" outlineLevel="1" x14ac:dyDescent="0.25">
      <c r="A570" s="316"/>
      <c r="B570" s="33"/>
      <c r="C570" s="46"/>
      <c r="E570" s="20"/>
      <c r="F570" s="20"/>
      <c r="G570" s="20"/>
      <c r="H570" s="20"/>
      <c r="I570" s="20"/>
      <c r="K570" s="20"/>
    </row>
    <row r="571" spans="1:11" outlineLevel="1" x14ac:dyDescent="0.25">
      <c r="A571" s="316"/>
      <c r="B571" s="33"/>
      <c r="C571" s="46"/>
      <c r="E571" s="20"/>
      <c r="F571" s="20"/>
      <c r="G571" s="20"/>
      <c r="H571" s="20"/>
      <c r="I571" s="20"/>
      <c r="K571" s="20"/>
    </row>
    <row r="572" spans="1:11" outlineLevel="1" x14ac:dyDescent="0.25">
      <c r="A572" s="316"/>
      <c r="B572" s="33"/>
      <c r="C572" s="46"/>
      <c r="E572" s="20"/>
      <c r="F572" s="20"/>
      <c r="G572" s="20"/>
      <c r="H572" s="20"/>
      <c r="I572" s="20"/>
      <c r="K572" s="20"/>
    </row>
    <row r="573" spans="1:11" outlineLevel="1" x14ac:dyDescent="0.25">
      <c r="A573" s="316"/>
      <c r="B573" s="33"/>
      <c r="C573" s="46"/>
      <c r="E573" s="20"/>
      <c r="F573" s="20"/>
      <c r="G573" s="20"/>
      <c r="H573" s="20"/>
      <c r="I573" s="20"/>
      <c r="K573" s="20"/>
    </row>
    <row r="574" spans="1:11" outlineLevel="1" x14ac:dyDescent="0.25">
      <c r="A574" s="316"/>
      <c r="B574" s="33"/>
      <c r="C574" s="46"/>
      <c r="E574" s="20"/>
      <c r="F574" s="20"/>
      <c r="G574" s="20"/>
      <c r="H574" s="20"/>
      <c r="I574" s="20"/>
      <c r="K574" s="20"/>
    </row>
    <row r="575" spans="1:11" outlineLevel="1" x14ac:dyDescent="0.25">
      <c r="A575" s="316"/>
      <c r="B575" s="33"/>
      <c r="C575" s="46"/>
      <c r="E575" s="20"/>
      <c r="F575" s="20"/>
      <c r="G575" s="20"/>
      <c r="H575" s="20"/>
      <c r="I575" s="20"/>
      <c r="K575" s="20"/>
    </row>
    <row r="576" spans="1:11" outlineLevel="1" x14ac:dyDescent="0.25">
      <c r="A576" s="316"/>
      <c r="B576" s="33"/>
      <c r="C576" s="46"/>
      <c r="E576" s="20"/>
      <c r="F576" s="20"/>
      <c r="G576" s="20"/>
      <c r="H576" s="20"/>
      <c r="I576" s="20"/>
      <c r="K576" s="20"/>
    </row>
    <row r="577" spans="1:11" outlineLevel="1" x14ac:dyDescent="0.25">
      <c r="A577" s="316"/>
      <c r="B577" s="33"/>
      <c r="C577" s="46"/>
      <c r="E577" s="20"/>
      <c r="F577" s="20"/>
      <c r="G577" s="20"/>
      <c r="H577" s="20"/>
      <c r="I577" s="20"/>
      <c r="K577" s="20"/>
    </row>
    <row r="578" spans="1:11" outlineLevel="1" x14ac:dyDescent="0.25">
      <c r="A578" s="316"/>
      <c r="B578" s="33"/>
      <c r="C578" s="46"/>
      <c r="E578" s="20"/>
      <c r="F578" s="20"/>
      <c r="G578" s="20"/>
      <c r="H578" s="20"/>
      <c r="I578" s="20"/>
      <c r="K578" s="20"/>
    </row>
    <row r="579" spans="1:11" outlineLevel="1" x14ac:dyDescent="0.25">
      <c r="A579" s="316"/>
      <c r="B579" s="33"/>
      <c r="C579" s="46"/>
      <c r="E579" s="20"/>
      <c r="F579" s="20"/>
      <c r="G579" s="20"/>
      <c r="H579" s="20"/>
      <c r="I579" s="20"/>
      <c r="K579" s="20"/>
    </row>
    <row r="580" spans="1:11" outlineLevel="1" x14ac:dyDescent="0.25">
      <c r="A580" s="316"/>
      <c r="B580" s="33"/>
      <c r="C580" s="46"/>
      <c r="E580" s="20"/>
      <c r="F580" s="20"/>
      <c r="G580" s="20"/>
      <c r="H580" s="20"/>
      <c r="I580" s="20"/>
      <c r="K580" s="20"/>
    </row>
    <row r="581" spans="1:11" outlineLevel="1" x14ac:dyDescent="0.25">
      <c r="A581" s="316"/>
      <c r="B581" s="33"/>
      <c r="C581" s="46"/>
      <c r="E581" s="20"/>
      <c r="F581" s="20"/>
      <c r="G581" s="20"/>
      <c r="H581" s="20"/>
      <c r="I581" s="20"/>
      <c r="K581" s="20"/>
    </row>
    <row r="582" spans="1:11" outlineLevel="1" x14ac:dyDescent="0.25">
      <c r="A582" s="316"/>
      <c r="B582" s="33"/>
      <c r="C582" s="46"/>
      <c r="E582" s="20"/>
      <c r="F582" s="20"/>
      <c r="G582" s="20"/>
      <c r="H582" s="20"/>
      <c r="I582" s="20"/>
      <c r="K582" s="20"/>
    </row>
    <row r="583" spans="1:11" outlineLevel="1" x14ac:dyDescent="0.25">
      <c r="A583" s="316"/>
      <c r="B583" s="33"/>
      <c r="C583" s="46"/>
      <c r="E583" s="20"/>
      <c r="F583" s="20"/>
      <c r="G583" s="20"/>
      <c r="H583" s="20"/>
      <c r="I583" s="20"/>
      <c r="K583" s="20"/>
    </row>
    <row r="584" spans="1:11" outlineLevel="1" x14ac:dyDescent="0.25">
      <c r="A584" s="316"/>
      <c r="B584" s="33"/>
      <c r="C584" s="46"/>
      <c r="E584" s="20"/>
      <c r="F584" s="20"/>
      <c r="G584" s="20"/>
      <c r="H584" s="20"/>
      <c r="I584" s="20"/>
      <c r="K584" s="20"/>
    </row>
    <row r="585" spans="1:11" outlineLevel="1" x14ac:dyDescent="0.25">
      <c r="A585" s="316"/>
      <c r="B585" s="33"/>
      <c r="C585" s="46"/>
      <c r="E585" s="20"/>
      <c r="F585" s="20"/>
      <c r="G585" s="20"/>
      <c r="H585" s="20"/>
      <c r="I585" s="20"/>
      <c r="K585" s="20"/>
    </row>
    <row r="586" spans="1:11" outlineLevel="1" x14ac:dyDescent="0.25">
      <c r="A586" s="316"/>
      <c r="B586" s="33"/>
      <c r="C586" s="46"/>
      <c r="E586" s="20"/>
      <c r="F586" s="20"/>
      <c r="G586" s="20"/>
      <c r="H586" s="20"/>
      <c r="I586" s="20"/>
      <c r="K586" s="20"/>
    </row>
    <row r="587" spans="1:11" outlineLevel="1" x14ac:dyDescent="0.25">
      <c r="A587" s="316"/>
      <c r="B587" s="33"/>
      <c r="C587" s="46"/>
      <c r="E587" s="20"/>
      <c r="F587" s="20"/>
      <c r="G587" s="20"/>
      <c r="H587" s="20"/>
      <c r="I587" s="20"/>
      <c r="K587" s="20"/>
    </row>
    <row r="588" spans="1:11" outlineLevel="1" x14ac:dyDescent="0.25">
      <c r="A588" s="316"/>
      <c r="B588" s="33"/>
      <c r="C588" s="46"/>
      <c r="E588" s="20"/>
      <c r="F588" s="20"/>
      <c r="G588" s="20"/>
      <c r="H588" s="20"/>
      <c r="I588" s="20"/>
      <c r="K588" s="20"/>
    </row>
    <row r="589" spans="1:11" outlineLevel="1" x14ac:dyDescent="0.25">
      <c r="A589" s="316"/>
      <c r="B589" s="33"/>
      <c r="C589" s="46"/>
      <c r="E589" s="20"/>
      <c r="F589" s="20"/>
      <c r="G589" s="20"/>
      <c r="H589" s="20"/>
      <c r="I589" s="20"/>
      <c r="K589" s="20"/>
    </row>
    <row r="590" spans="1:11" outlineLevel="1" x14ac:dyDescent="0.25">
      <c r="A590" s="316"/>
      <c r="B590" s="33"/>
      <c r="C590" s="46"/>
      <c r="E590" s="20"/>
      <c r="F590" s="20"/>
      <c r="G590" s="20"/>
      <c r="H590" s="20"/>
      <c r="I590" s="20"/>
      <c r="K590" s="20"/>
    </row>
    <row r="591" spans="1:11" outlineLevel="1" x14ac:dyDescent="0.25">
      <c r="A591" s="316"/>
      <c r="B591" s="33"/>
      <c r="C591" s="46"/>
      <c r="E591" s="20"/>
      <c r="F591" s="20"/>
      <c r="G591" s="20"/>
      <c r="H591" s="20"/>
      <c r="I591" s="20"/>
      <c r="K591" s="20"/>
    </row>
    <row r="592" spans="1:11" outlineLevel="1" x14ac:dyDescent="0.25">
      <c r="A592" s="316"/>
      <c r="B592" s="33"/>
      <c r="C592" s="46"/>
      <c r="E592" s="20"/>
      <c r="F592" s="20"/>
      <c r="G592" s="20"/>
      <c r="H592" s="20"/>
      <c r="I592" s="20"/>
      <c r="K592" s="20"/>
    </row>
    <row r="593" spans="1:11" outlineLevel="1" x14ac:dyDescent="0.25">
      <c r="A593" s="316"/>
      <c r="B593" s="33"/>
      <c r="C593" s="46"/>
      <c r="E593" s="20"/>
      <c r="F593" s="20"/>
      <c r="G593" s="20"/>
      <c r="H593" s="20"/>
      <c r="I593" s="20"/>
      <c r="K593" s="20"/>
    </row>
    <row r="594" spans="1:11" outlineLevel="1" x14ac:dyDescent="0.25">
      <c r="A594" s="316"/>
      <c r="B594" s="33"/>
      <c r="C594" s="46"/>
      <c r="E594" s="20"/>
      <c r="F594" s="20"/>
      <c r="G594" s="20"/>
      <c r="H594" s="20"/>
      <c r="I594" s="20"/>
      <c r="K594" s="20"/>
    </row>
    <row r="595" spans="1:11" outlineLevel="1" x14ac:dyDescent="0.25">
      <c r="A595" s="316"/>
      <c r="B595" s="33"/>
      <c r="C595" s="46"/>
      <c r="E595" s="20"/>
      <c r="F595" s="20"/>
      <c r="G595" s="20"/>
      <c r="H595" s="20"/>
      <c r="I595" s="20"/>
      <c r="K595" s="20"/>
    </row>
    <row r="596" spans="1:11" outlineLevel="1" x14ac:dyDescent="0.25">
      <c r="A596" s="316"/>
      <c r="B596" s="33"/>
      <c r="C596" s="46"/>
      <c r="E596" s="20"/>
      <c r="F596" s="20"/>
      <c r="G596" s="20"/>
      <c r="H596" s="20"/>
      <c r="I596" s="20"/>
      <c r="K596" s="20"/>
    </row>
    <row r="597" spans="1:11" outlineLevel="1" x14ac:dyDescent="0.25">
      <c r="A597" s="316"/>
      <c r="B597" s="33"/>
      <c r="C597" s="46"/>
      <c r="E597" s="20"/>
      <c r="F597" s="20"/>
      <c r="G597" s="20"/>
      <c r="H597" s="20"/>
      <c r="I597" s="20"/>
      <c r="K597" s="20"/>
    </row>
    <row r="598" spans="1:11" outlineLevel="1" x14ac:dyDescent="0.25">
      <c r="A598" s="316"/>
      <c r="B598" s="33"/>
      <c r="C598" s="46"/>
      <c r="E598" s="20"/>
      <c r="F598" s="20"/>
      <c r="G598" s="20"/>
      <c r="H598" s="20"/>
      <c r="I598" s="20"/>
      <c r="K598" s="20"/>
    </row>
    <row r="599" spans="1:11" outlineLevel="1" x14ac:dyDescent="0.25">
      <c r="A599" s="316"/>
      <c r="B599" s="33"/>
      <c r="C599" s="46"/>
      <c r="E599" s="20"/>
      <c r="F599" s="20"/>
      <c r="G599" s="20"/>
      <c r="H599" s="20"/>
      <c r="I599" s="20"/>
      <c r="K599" s="20"/>
    </row>
    <row r="600" spans="1:11" outlineLevel="1" x14ac:dyDescent="0.25">
      <c r="A600" s="316"/>
      <c r="B600" s="33"/>
      <c r="C600" s="46"/>
      <c r="E600" s="20"/>
      <c r="F600" s="20"/>
      <c r="G600" s="20"/>
      <c r="H600" s="20"/>
      <c r="I600" s="20"/>
      <c r="K600" s="20"/>
    </row>
    <row r="601" spans="1:11" outlineLevel="1" x14ac:dyDescent="0.25">
      <c r="A601" s="316"/>
      <c r="B601" s="33"/>
      <c r="C601" s="46"/>
      <c r="E601" s="20"/>
      <c r="F601" s="20"/>
      <c r="G601" s="20"/>
      <c r="H601" s="20"/>
      <c r="I601" s="20"/>
      <c r="K601" s="20"/>
    </row>
    <row r="602" spans="1:11" outlineLevel="1" x14ac:dyDescent="0.25">
      <c r="A602" s="316"/>
      <c r="B602" s="33"/>
      <c r="C602" s="46"/>
      <c r="E602" s="20"/>
      <c r="F602" s="20"/>
      <c r="G602" s="20"/>
      <c r="H602" s="20"/>
      <c r="I602" s="20"/>
      <c r="K602" s="20"/>
    </row>
    <row r="603" spans="1:11" outlineLevel="1" x14ac:dyDescent="0.25">
      <c r="A603" s="316"/>
      <c r="B603" s="33"/>
      <c r="C603" s="46"/>
      <c r="E603" s="20"/>
      <c r="F603" s="20"/>
      <c r="G603" s="20"/>
      <c r="H603" s="20"/>
      <c r="I603" s="20"/>
      <c r="K603" s="20"/>
    </row>
    <row r="604" spans="1:11" outlineLevel="1" x14ac:dyDescent="0.25">
      <c r="A604" s="316"/>
      <c r="B604" s="33"/>
      <c r="C604" s="46"/>
      <c r="E604" s="20"/>
      <c r="F604" s="20"/>
      <c r="G604" s="20"/>
      <c r="H604" s="20"/>
      <c r="I604" s="20"/>
      <c r="K604" s="20"/>
    </row>
    <row r="605" spans="1:11" outlineLevel="1" x14ac:dyDescent="0.25">
      <c r="A605" s="316"/>
      <c r="B605" s="33"/>
      <c r="C605" s="46"/>
      <c r="E605" s="20"/>
      <c r="F605" s="20"/>
      <c r="G605" s="20"/>
      <c r="H605" s="20"/>
      <c r="I605" s="20"/>
      <c r="K605" s="20"/>
    </row>
    <row r="606" spans="1:11" outlineLevel="1" x14ac:dyDescent="0.25">
      <c r="A606" s="316"/>
      <c r="B606" s="33"/>
      <c r="C606" s="46"/>
      <c r="E606" s="20"/>
      <c r="F606" s="20"/>
      <c r="G606" s="20"/>
      <c r="H606" s="20"/>
      <c r="I606" s="20"/>
      <c r="K606" s="20"/>
    </row>
    <row r="607" spans="1:11" outlineLevel="1" x14ac:dyDescent="0.25">
      <c r="A607" s="316"/>
      <c r="B607" s="33"/>
      <c r="C607" s="46"/>
      <c r="E607" s="20"/>
      <c r="F607" s="20"/>
      <c r="G607" s="20"/>
      <c r="H607" s="20"/>
      <c r="I607" s="20"/>
      <c r="K607" s="20"/>
    </row>
    <row r="608" spans="1:11" outlineLevel="1" x14ac:dyDescent="0.25">
      <c r="A608" s="316"/>
      <c r="B608" s="33"/>
      <c r="C608" s="46"/>
      <c r="E608" s="20"/>
      <c r="F608" s="20"/>
      <c r="G608" s="20"/>
      <c r="H608" s="20"/>
      <c r="I608" s="20"/>
      <c r="K608" s="20"/>
    </row>
    <row r="609" spans="1:11" outlineLevel="1" x14ac:dyDescent="0.25">
      <c r="A609" s="316"/>
      <c r="B609" s="33"/>
      <c r="C609" s="46"/>
      <c r="E609" s="20"/>
      <c r="F609" s="20"/>
      <c r="G609" s="20"/>
      <c r="H609" s="20"/>
      <c r="I609" s="20"/>
      <c r="K609" s="20"/>
    </row>
    <row r="610" spans="1:11" outlineLevel="1" x14ac:dyDescent="0.25">
      <c r="A610" s="316"/>
      <c r="B610" s="33"/>
      <c r="C610" s="46"/>
      <c r="E610" s="20"/>
      <c r="F610" s="20"/>
      <c r="G610" s="20"/>
      <c r="H610" s="20"/>
      <c r="I610" s="20"/>
      <c r="K610" s="20"/>
    </row>
    <row r="611" spans="1:11" outlineLevel="1" x14ac:dyDescent="0.25">
      <c r="A611" s="316"/>
      <c r="B611" s="33"/>
      <c r="C611" s="46"/>
      <c r="E611" s="20"/>
      <c r="F611" s="20"/>
      <c r="G611" s="20"/>
      <c r="H611" s="20"/>
      <c r="I611" s="20"/>
      <c r="K611" s="20"/>
    </row>
    <row r="612" spans="1:11" outlineLevel="1" x14ac:dyDescent="0.25">
      <c r="A612" s="316"/>
      <c r="B612" s="33"/>
      <c r="C612" s="46"/>
      <c r="E612" s="20"/>
      <c r="F612" s="20"/>
      <c r="G612" s="20"/>
      <c r="H612" s="20"/>
      <c r="I612" s="20"/>
      <c r="K612" s="20"/>
    </row>
    <row r="613" spans="1:11" outlineLevel="1" x14ac:dyDescent="0.25">
      <c r="A613" s="316"/>
      <c r="B613" s="33"/>
      <c r="C613" s="46"/>
      <c r="E613" s="20"/>
      <c r="F613" s="20"/>
      <c r="G613" s="20"/>
      <c r="H613" s="20"/>
      <c r="I613" s="20"/>
      <c r="K613" s="20"/>
    </row>
    <row r="614" spans="1:11" outlineLevel="1" x14ac:dyDescent="0.25">
      <c r="A614" s="316"/>
      <c r="B614" s="33"/>
      <c r="C614" s="46"/>
      <c r="E614" s="20"/>
      <c r="F614" s="20"/>
      <c r="G614" s="20"/>
      <c r="H614" s="20"/>
      <c r="I614" s="20"/>
      <c r="K614" s="20"/>
    </row>
    <row r="615" spans="1:11" outlineLevel="1" x14ac:dyDescent="0.25">
      <c r="A615" s="316"/>
      <c r="B615" s="33"/>
      <c r="C615" s="46"/>
      <c r="E615" s="20"/>
      <c r="F615" s="20"/>
      <c r="G615" s="20"/>
      <c r="H615" s="20"/>
      <c r="I615" s="20"/>
      <c r="K615" s="20"/>
    </row>
    <row r="616" spans="1:11" outlineLevel="1" x14ac:dyDescent="0.25">
      <c r="A616" s="316"/>
      <c r="B616" s="33"/>
      <c r="C616" s="46"/>
      <c r="E616" s="20"/>
      <c r="F616" s="20"/>
      <c r="G616" s="20"/>
      <c r="H616" s="20"/>
      <c r="I616" s="20"/>
      <c r="K616" s="20"/>
    </row>
    <row r="617" spans="1:11" outlineLevel="1" x14ac:dyDescent="0.25">
      <c r="A617" s="316"/>
      <c r="B617" s="33"/>
      <c r="C617" s="46"/>
      <c r="E617" s="20"/>
      <c r="F617" s="20"/>
      <c r="G617" s="20"/>
      <c r="H617" s="20"/>
      <c r="I617" s="20"/>
      <c r="K617" s="20"/>
    </row>
    <row r="618" spans="1:11" outlineLevel="1" x14ac:dyDescent="0.25">
      <c r="A618" s="316"/>
      <c r="B618" s="33"/>
      <c r="C618" s="46"/>
      <c r="E618" s="20"/>
      <c r="F618" s="20"/>
      <c r="G618" s="20"/>
      <c r="H618" s="20"/>
      <c r="I618" s="20"/>
      <c r="K618" s="20"/>
    </row>
    <row r="619" spans="1:11" outlineLevel="1" x14ac:dyDescent="0.25">
      <c r="A619" s="316"/>
      <c r="B619" s="33"/>
      <c r="C619" s="46"/>
      <c r="E619" s="20"/>
      <c r="F619" s="20"/>
      <c r="G619" s="20"/>
      <c r="H619" s="20"/>
      <c r="I619" s="20"/>
      <c r="K619" s="20"/>
    </row>
    <row r="620" spans="1:11" outlineLevel="1" x14ac:dyDescent="0.25">
      <c r="A620" s="316"/>
      <c r="B620" s="33"/>
      <c r="C620" s="46"/>
      <c r="E620" s="20"/>
      <c r="F620" s="20"/>
      <c r="G620" s="20"/>
      <c r="H620" s="20"/>
      <c r="I620" s="20"/>
      <c r="K620" s="20"/>
    </row>
    <row r="621" spans="1:11" outlineLevel="1" x14ac:dyDescent="0.25">
      <c r="A621" s="316"/>
      <c r="B621" s="33"/>
      <c r="C621" s="46"/>
      <c r="E621" s="20"/>
      <c r="F621" s="20"/>
      <c r="G621" s="20"/>
      <c r="H621" s="20"/>
      <c r="I621" s="20"/>
      <c r="K621" s="20"/>
    </row>
    <row r="622" spans="1:11" outlineLevel="1" x14ac:dyDescent="0.25">
      <c r="A622" s="316"/>
      <c r="B622" s="33"/>
      <c r="C622" s="46"/>
      <c r="E622" s="20"/>
      <c r="F622" s="20"/>
      <c r="G622" s="20"/>
      <c r="H622" s="20"/>
      <c r="I622" s="20"/>
      <c r="K622" s="20"/>
    </row>
    <row r="623" spans="1:11" outlineLevel="1" x14ac:dyDescent="0.25">
      <c r="A623" s="316"/>
      <c r="B623" s="33"/>
      <c r="C623" s="46"/>
      <c r="E623" s="20"/>
      <c r="F623" s="20"/>
      <c r="G623" s="20"/>
      <c r="H623" s="20"/>
      <c r="I623" s="20"/>
      <c r="K623" s="20"/>
    </row>
    <row r="624" spans="1:11" outlineLevel="1" x14ac:dyDescent="0.25">
      <c r="A624" s="316"/>
      <c r="B624" s="33"/>
      <c r="C624" s="46"/>
      <c r="E624" s="20"/>
      <c r="F624" s="20"/>
      <c r="G624" s="20"/>
      <c r="H624" s="20"/>
      <c r="I624" s="20"/>
      <c r="K624" s="20"/>
    </row>
    <row r="625" spans="1:11" outlineLevel="1" x14ac:dyDescent="0.25">
      <c r="A625" s="316"/>
      <c r="B625" s="33"/>
      <c r="C625" s="46"/>
      <c r="E625" s="20"/>
      <c r="F625" s="20"/>
      <c r="G625" s="20"/>
      <c r="H625" s="20"/>
      <c r="I625" s="20"/>
      <c r="K625" s="20"/>
    </row>
    <row r="626" spans="1:11" outlineLevel="1" x14ac:dyDescent="0.25">
      <c r="A626" s="316"/>
      <c r="B626" s="319"/>
      <c r="C626" s="320"/>
      <c r="E626" s="20"/>
      <c r="F626" s="20"/>
      <c r="G626" s="20"/>
      <c r="H626" s="20"/>
      <c r="I626" s="20"/>
      <c r="K626" s="20"/>
    </row>
    <row r="627" spans="1:11" outlineLevel="1" x14ac:dyDescent="0.25">
      <c r="A627" s="32"/>
      <c r="B627" s="33"/>
      <c r="C627" s="46"/>
      <c r="E627" s="20"/>
      <c r="F627" s="20"/>
      <c r="G627" s="20"/>
      <c r="H627" s="20"/>
      <c r="I627" s="20"/>
      <c r="K627" s="20"/>
    </row>
    <row r="628" spans="1:11" outlineLevel="1" x14ac:dyDescent="0.25">
      <c r="A628" s="32"/>
      <c r="B628" s="33"/>
      <c r="C628" s="46"/>
      <c r="E628" s="20"/>
      <c r="F628" s="20"/>
      <c r="G628" s="20"/>
      <c r="H628" s="20"/>
      <c r="I628" s="20"/>
      <c r="K628" s="20"/>
    </row>
    <row r="629" spans="1:11" outlineLevel="1" x14ac:dyDescent="0.25">
      <c r="A629" s="32"/>
      <c r="B629" s="33"/>
      <c r="C629" s="46"/>
      <c r="E629" s="20"/>
      <c r="F629" s="20"/>
      <c r="G629" s="20"/>
      <c r="H629" s="20"/>
      <c r="I629" s="20"/>
      <c r="K629" s="20"/>
    </row>
    <row r="630" spans="1:11" outlineLevel="1" x14ac:dyDescent="0.25">
      <c r="A630" s="32"/>
      <c r="B630" s="33"/>
      <c r="C630" s="46"/>
      <c r="E630" s="20"/>
      <c r="F630" s="20"/>
      <c r="G630" s="20"/>
      <c r="H630" s="20"/>
      <c r="I630" s="20"/>
      <c r="K630" s="20"/>
    </row>
    <row r="631" spans="1:11" outlineLevel="1" x14ac:dyDescent="0.25">
      <c r="A631" s="32"/>
      <c r="B631" s="33"/>
      <c r="C631" s="46"/>
      <c r="E631" s="20"/>
      <c r="F631" s="20"/>
      <c r="G631" s="20"/>
      <c r="H631" s="20"/>
      <c r="I631" s="20"/>
      <c r="K631" s="20"/>
    </row>
    <row r="632" spans="1:11" outlineLevel="1" x14ac:dyDescent="0.25">
      <c r="A632" s="32"/>
      <c r="B632" s="33"/>
      <c r="C632" s="46"/>
      <c r="E632" s="20"/>
      <c r="F632" s="20"/>
      <c r="G632" s="20"/>
      <c r="H632" s="20"/>
      <c r="I632" s="20"/>
      <c r="K632" s="20"/>
    </row>
    <row r="633" spans="1:11" outlineLevel="1" x14ac:dyDescent="0.25">
      <c r="A633" s="32"/>
      <c r="B633" s="33"/>
      <c r="C633" s="46"/>
      <c r="E633" s="20"/>
      <c r="F633" s="20"/>
      <c r="G633" s="20"/>
      <c r="H633" s="20"/>
      <c r="I633" s="20"/>
      <c r="K633" s="20"/>
    </row>
    <row r="634" spans="1:11" outlineLevel="1" x14ac:dyDescent="0.25">
      <c r="A634" s="32"/>
      <c r="B634" s="33"/>
      <c r="C634" s="46"/>
      <c r="E634" s="20"/>
      <c r="F634" s="20"/>
      <c r="G634" s="20"/>
      <c r="H634" s="20"/>
      <c r="I634" s="20"/>
      <c r="K634" s="20"/>
    </row>
    <row r="635" spans="1:11" outlineLevel="1" x14ac:dyDescent="0.25">
      <c r="A635" s="32"/>
      <c r="B635" s="33"/>
      <c r="C635" s="46"/>
      <c r="E635" s="20"/>
      <c r="F635" s="20"/>
      <c r="G635" s="20"/>
      <c r="H635" s="20"/>
      <c r="I635" s="20"/>
      <c r="K635" s="20"/>
    </row>
    <row r="636" spans="1:11" outlineLevel="1" x14ac:dyDescent="0.25">
      <c r="A636" s="32"/>
      <c r="B636" s="33"/>
      <c r="C636" s="46"/>
      <c r="E636" s="20"/>
      <c r="F636" s="20"/>
      <c r="G636" s="20"/>
      <c r="H636" s="20"/>
      <c r="I636" s="20"/>
      <c r="K636" s="20"/>
    </row>
    <row r="637" spans="1:11" outlineLevel="1" x14ac:dyDescent="0.25">
      <c r="A637" s="32"/>
      <c r="B637" s="33"/>
      <c r="C637" s="46"/>
      <c r="E637" s="20"/>
      <c r="F637" s="20"/>
      <c r="G637" s="20"/>
      <c r="H637" s="20"/>
      <c r="I637" s="20"/>
      <c r="K637" s="20"/>
    </row>
    <row r="638" spans="1:11" outlineLevel="1" x14ac:dyDescent="0.25">
      <c r="A638" s="32"/>
      <c r="B638" s="33"/>
      <c r="C638" s="46"/>
      <c r="E638" s="20"/>
      <c r="F638" s="20"/>
      <c r="G638" s="20"/>
      <c r="H638" s="20"/>
      <c r="I638" s="20"/>
      <c r="K638" s="20"/>
    </row>
    <row r="639" spans="1:11" outlineLevel="1" x14ac:dyDescent="0.25">
      <c r="A639" s="32"/>
      <c r="B639" s="33"/>
      <c r="C639" s="46"/>
      <c r="E639" s="20"/>
      <c r="F639" s="20"/>
      <c r="G639" s="20"/>
      <c r="H639" s="20"/>
      <c r="I639" s="20"/>
      <c r="K639" s="20"/>
    </row>
    <row r="640" spans="1:11" outlineLevel="1" x14ac:dyDescent="0.25">
      <c r="A640" s="32"/>
      <c r="B640" s="33"/>
      <c r="C640" s="46"/>
      <c r="E640" s="20"/>
      <c r="F640" s="20"/>
      <c r="G640" s="20"/>
      <c r="H640" s="20"/>
      <c r="I640" s="20"/>
      <c r="K640" s="20"/>
    </row>
    <row r="641" spans="1:11" outlineLevel="1" x14ac:dyDescent="0.25">
      <c r="A641" s="32"/>
      <c r="B641" s="33"/>
      <c r="C641" s="46"/>
      <c r="E641" s="20"/>
      <c r="F641" s="20"/>
      <c r="G641" s="20"/>
      <c r="H641" s="20"/>
      <c r="I641" s="20"/>
      <c r="K641" s="20"/>
    </row>
    <row r="642" spans="1:11" outlineLevel="1" x14ac:dyDescent="0.25">
      <c r="A642" s="32"/>
      <c r="B642" s="33"/>
      <c r="C642" s="46"/>
      <c r="E642" s="20"/>
      <c r="F642" s="20"/>
      <c r="G642" s="20"/>
      <c r="H642" s="20"/>
      <c r="I642" s="20"/>
      <c r="K642" s="20"/>
    </row>
    <row r="643" spans="1:11" outlineLevel="1" x14ac:dyDescent="0.25">
      <c r="A643" s="32"/>
      <c r="B643" s="33"/>
      <c r="C643" s="46"/>
      <c r="E643" s="20"/>
      <c r="F643" s="20"/>
      <c r="G643" s="20"/>
      <c r="H643" s="20"/>
      <c r="I643" s="20"/>
      <c r="K643" s="20"/>
    </row>
    <row r="644" spans="1:11" outlineLevel="1" x14ac:dyDescent="0.25">
      <c r="A644" s="32"/>
      <c r="B644" s="33"/>
      <c r="C644" s="46"/>
      <c r="E644" s="20"/>
      <c r="F644" s="20"/>
      <c r="G644" s="20"/>
      <c r="H644" s="20"/>
      <c r="I644" s="20"/>
      <c r="K644" s="20"/>
    </row>
    <row r="645" spans="1:11" outlineLevel="1" x14ac:dyDescent="0.25">
      <c r="A645" s="32"/>
      <c r="B645" s="33"/>
      <c r="C645" s="46"/>
      <c r="E645" s="20"/>
      <c r="F645" s="20"/>
      <c r="G645" s="20"/>
      <c r="H645" s="20"/>
      <c r="I645" s="20"/>
      <c r="K645" s="20"/>
    </row>
    <row r="646" spans="1:11" outlineLevel="1" x14ac:dyDescent="0.25">
      <c r="A646" s="32"/>
      <c r="B646" s="33"/>
      <c r="C646" s="46"/>
      <c r="E646" s="20"/>
      <c r="F646" s="20"/>
      <c r="G646" s="20"/>
      <c r="H646" s="20"/>
      <c r="I646" s="20"/>
      <c r="K646" s="20"/>
    </row>
    <row r="647" spans="1:11" outlineLevel="1" x14ac:dyDescent="0.25">
      <c r="A647" s="32"/>
      <c r="B647" s="33"/>
      <c r="C647" s="46"/>
      <c r="E647" s="20"/>
      <c r="F647" s="20"/>
      <c r="G647" s="20"/>
      <c r="H647" s="20"/>
      <c r="I647" s="20"/>
      <c r="K647" s="20"/>
    </row>
    <row r="648" spans="1:11" outlineLevel="1" x14ac:dyDescent="0.25">
      <c r="A648" s="32"/>
      <c r="B648" s="33"/>
      <c r="C648" s="46"/>
      <c r="E648" s="20"/>
      <c r="F648" s="20"/>
      <c r="G648" s="20"/>
      <c r="H648" s="20"/>
      <c r="I648" s="20"/>
      <c r="K648" s="20"/>
    </row>
    <row r="649" spans="1:11" outlineLevel="1" x14ac:dyDescent="0.25">
      <c r="A649" s="32"/>
      <c r="B649" s="33"/>
      <c r="C649" s="46"/>
      <c r="E649" s="20"/>
      <c r="F649" s="20"/>
      <c r="G649" s="20"/>
      <c r="H649" s="20"/>
      <c r="I649" s="20"/>
      <c r="K649" s="20"/>
    </row>
    <row r="650" spans="1:11" outlineLevel="1" x14ac:dyDescent="0.25">
      <c r="A650" s="32"/>
      <c r="B650" s="33"/>
      <c r="C650" s="46"/>
      <c r="E650" s="20"/>
      <c r="F650" s="20"/>
      <c r="G650" s="20"/>
      <c r="H650" s="20"/>
      <c r="I650" s="20"/>
      <c r="K650" s="20"/>
    </row>
    <row r="651" spans="1:11" outlineLevel="1" x14ac:dyDescent="0.25">
      <c r="A651" s="32"/>
      <c r="B651" s="33"/>
      <c r="C651" s="46"/>
      <c r="E651" s="20"/>
      <c r="F651" s="20"/>
      <c r="G651" s="20"/>
      <c r="H651" s="20"/>
      <c r="I651" s="20"/>
      <c r="K651" s="20"/>
    </row>
    <row r="652" spans="1:11" outlineLevel="1" x14ac:dyDescent="0.25">
      <c r="A652" s="32"/>
      <c r="B652" s="33"/>
      <c r="C652" s="46"/>
      <c r="E652" s="20"/>
      <c r="F652" s="20"/>
      <c r="G652" s="20"/>
      <c r="H652" s="20"/>
      <c r="I652" s="20"/>
      <c r="K652" s="20"/>
    </row>
    <row r="653" spans="1:11" outlineLevel="1" x14ac:dyDescent="0.25">
      <c r="A653" s="32"/>
      <c r="B653" s="33"/>
      <c r="C653" s="46"/>
      <c r="E653" s="20"/>
      <c r="F653" s="20"/>
      <c r="G653" s="20"/>
      <c r="H653" s="20"/>
      <c r="I653" s="20"/>
      <c r="K653" s="20"/>
    </row>
    <row r="654" spans="1:11" outlineLevel="1" x14ac:dyDescent="0.25">
      <c r="A654" s="32"/>
      <c r="B654" s="33"/>
      <c r="C654" s="46"/>
      <c r="E654" s="20"/>
      <c r="F654" s="20"/>
      <c r="G654" s="20"/>
      <c r="H654" s="20"/>
      <c r="I654" s="20"/>
      <c r="K654" s="20"/>
    </row>
    <row r="655" spans="1:11" outlineLevel="1" x14ac:dyDescent="0.25">
      <c r="A655" s="32"/>
      <c r="B655" s="33"/>
      <c r="C655" s="46"/>
      <c r="E655" s="20"/>
      <c r="F655" s="20"/>
      <c r="G655" s="20"/>
      <c r="H655" s="20"/>
      <c r="I655" s="20"/>
      <c r="K655" s="20"/>
    </row>
    <row r="656" spans="1:11" outlineLevel="1" x14ac:dyDescent="0.25">
      <c r="A656" s="32"/>
      <c r="B656" s="33"/>
      <c r="C656" s="46"/>
      <c r="E656" s="20"/>
      <c r="F656" s="20"/>
      <c r="G656" s="20"/>
      <c r="H656" s="20"/>
      <c r="I656" s="20"/>
      <c r="K656" s="20"/>
    </row>
    <row r="657" spans="1:11" outlineLevel="1" x14ac:dyDescent="0.25">
      <c r="A657" s="32"/>
      <c r="B657" s="33"/>
      <c r="C657" s="46"/>
      <c r="E657" s="20"/>
      <c r="F657" s="20"/>
      <c r="G657" s="20"/>
      <c r="H657" s="20"/>
      <c r="I657" s="20"/>
      <c r="K657" s="20"/>
    </row>
    <row r="658" spans="1:11" outlineLevel="1" x14ac:dyDescent="0.25">
      <c r="A658" s="32"/>
      <c r="B658" s="33"/>
      <c r="C658" s="46"/>
      <c r="E658" s="20"/>
      <c r="F658" s="20"/>
      <c r="G658" s="20"/>
      <c r="H658" s="20"/>
      <c r="I658" s="20"/>
      <c r="K658" s="20"/>
    </row>
    <row r="659" spans="1:11" outlineLevel="1" x14ac:dyDescent="0.25">
      <c r="A659" s="32"/>
      <c r="B659" s="33"/>
      <c r="C659" s="46"/>
      <c r="E659" s="20"/>
      <c r="F659" s="20"/>
      <c r="G659" s="20"/>
      <c r="H659" s="20"/>
      <c r="I659" s="20"/>
      <c r="K659" s="20"/>
    </row>
    <row r="660" spans="1:11" outlineLevel="1" x14ac:dyDescent="0.25">
      <c r="A660" s="32"/>
      <c r="B660" s="33"/>
      <c r="C660" s="46"/>
      <c r="E660" s="20"/>
      <c r="F660" s="20"/>
      <c r="G660" s="20"/>
      <c r="H660" s="20"/>
      <c r="I660" s="20"/>
      <c r="K660" s="20"/>
    </row>
    <row r="661" spans="1:11" outlineLevel="1" x14ac:dyDescent="0.25">
      <c r="A661" s="32"/>
      <c r="B661" s="33"/>
      <c r="C661" s="46"/>
      <c r="E661" s="20"/>
      <c r="F661" s="20"/>
      <c r="G661" s="20"/>
      <c r="H661" s="20"/>
      <c r="I661" s="20"/>
      <c r="K661" s="20"/>
    </row>
    <row r="662" spans="1:11" outlineLevel="1" x14ac:dyDescent="0.25">
      <c r="A662" s="32"/>
      <c r="B662" s="33"/>
      <c r="C662" s="46"/>
      <c r="E662" s="20"/>
      <c r="F662" s="20"/>
      <c r="G662" s="20"/>
      <c r="H662" s="20"/>
      <c r="I662" s="20"/>
      <c r="K662" s="20"/>
    </row>
    <row r="663" spans="1:11" outlineLevel="1" x14ac:dyDescent="0.25">
      <c r="A663" s="32"/>
      <c r="B663" s="33"/>
      <c r="C663" s="46"/>
      <c r="E663" s="20"/>
      <c r="F663" s="20"/>
      <c r="G663" s="20"/>
      <c r="H663" s="20"/>
      <c r="I663" s="20"/>
      <c r="K663" s="20"/>
    </row>
    <row r="664" spans="1:11" outlineLevel="1" x14ac:dyDescent="0.25">
      <c r="A664" s="32"/>
      <c r="B664" s="33"/>
      <c r="C664" s="46"/>
      <c r="E664" s="20"/>
      <c r="F664" s="20"/>
      <c r="G664" s="20"/>
      <c r="H664" s="20"/>
      <c r="I664" s="20"/>
      <c r="K664" s="20"/>
    </row>
    <row r="665" spans="1:11" outlineLevel="1" x14ac:dyDescent="0.25">
      <c r="A665" s="32"/>
      <c r="B665" s="33"/>
      <c r="C665" s="46"/>
      <c r="E665" s="20"/>
      <c r="F665" s="20"/>
      <c r="G665" s="20"/>
      <c r="H665" s="20"/>
      <c r="I665" s="20"/>
      <c r="K665" s="20"/>
    </row>
    <row r="666" spans="1:11" outlineLevel="1" x14ac:dyDescent="0.25">
      <c r="A666" s="32"/>
      <c r="B666" s="33"/>
      <c r="C666" s="46"/>
      <c r="E666" s="20"/>
      <c r="F666" s="20"/>
      <c r="G666" s="20"/>
      <c r="H666" s="20"/>
      <c r="I666" s="20"/>
      <c r="K666" s="20"/>
    </row>
    <row r="667" spans="1:11" outlineLevel="1" x14ac:dyDescent="0.25">
      <c r="A667" s="32"/>
      <c r="B667" s="33"/>
      <c r="C667" s="46"/>
      <c r="E667" s="20"/>
      <c r="F667" s="20"/>
      <c r="G667" s="20"/>
      <c r="H667" s="20"/>
      <c r="I667" s="20"/>
      <c r="K667" s="20"/>
    </row>
    <row r="668" spans="1:11" outlineLevel="1" x14ac:dyDescent="0.25">
      <c r="A668" s="32"/>
      <c r="B668" s="33"/>
      <c r="C668" s="46"/>
      <c r="E668" s="20"/>
      <c r="F668" s="20"/>
      <c r="G668" s="20"/>
      <c r="H668" s="20"/>
      <c r="I668" s="20"/>
      <c r="K668" s="20"/>
    </row>
    <row r="669" spans="1:11" outlineLevel="1" x14ac:dyDescent="0.25">
      <c r="A669" s="32"/>
      <c r="B669" s="33"/>
      <c r="C669" s="46"/>
      <c r="E669" s="20"/>
      <c r="F669" s="20"/>
      <c r="G669" s="20"/>
      <c r="H669" s="20"/>
      <c r="I669" s="20"/>
      <c r="K669" s="20"/>
    </row>
    <row r="670" spans="1:11" outlineLevel="1" x14ac:dyDescent="0.25">
      <c r="A670" s="32"/>
      <c r="B670" s="33"/>
      <c r="C670" s="46"/>
      <c r="E670" s="20"/>
      <c r="F670" s="20"/>
      <c r="G670" s="20"/>
      <c r="H670" s="20"/>
      <c r="I670" s="20"/>
      <c r="K670" s="20"/>
    </row>
    <row r="671" spans="1:11" outlineLevel="1" x14ac:dyDescent="0.25">
      <c r="A671" s="32"/>
      <c r="B671" s="33"/>
      <c r="C671" s="46"/>
      <c r="E671" s="20"/>
      <c r="F671" s="20"/>
      <c r="G671" s="20"/>
      <c r="H671" s="20"/>
      <c r="I671" s="20"/>
      <c r="K671" s="20"/>
    </row>
    <row r="672" spans="1:11" outlineLevel="1" x14ac:dyDescent="0.25">
      <c r="A672" s="32"/>
      <c r="B672" s="33"/>
      <c r="C672" s="46"/>
      <c r="E672" s="20"/>
      <c r="F672" s="20"/>
      <c r="G672" s="20"/>
      <c r="H672" s="20"/>
      <c r="I672" s="20"/>
      <c r="K672" s="20"/>
    </row>
    <row r="673" spans="1:11" outlineLevel="1" x14ac:dyDescent="0.25">
      <c r="A673" s="32"/>
      <c r="B673" s="33"/>
      <c r="C673" s="46"/>
      <c r="E673" s="20"/>
      <c r="F673" s="20"/>
      <c r="G673" s="20"/>
      <c r="H673" s="20"/>
      <c r="I673" s="20"/>
      <c r="K673" s="20"/>
    </row>
    <row r="674" spans="1:11" outlineLevel="1" x14ac:dyDescent="0.25">
      <c r="A674" s="32"/>
      <c r="B674" s="33"/>
      <c r="C674" s="46"/>
      <c r="E674" s="20"/>
      <c r="F674" s="20"/>
      <c r="G674" s="20"/>
      <c r="H674" s="20"/>
      <c r="I674" s="20"/>
      <c r="K674" s="20"/>
    </row>
    <row r="675" spans="1:11" outlineLevel="1" x14ac:dyDescent="0.25">
      <c r="A675" s="32"/>
      <c r="B675" s="33"/>
      <c r="C675" s="46"/>
      <c r="E675" s="20"/>
      <c r="F675" s="20"/>
      <c r="G675" s="20"/>
      <c r="H675" s="20"/>
      <c r="I675" s="20"/>
      <c r="K675" s="20"/>
    </row>
    <row r="676" spans="1:11" outlineLevel="1" x14ac:dyDescent="0.25">
      <c r="A676" s="32"/>
      <c r="B676" s="33"/>
      <c r="C676" s="46"/>
      <c r="E676" s="20"/>
      <c r="F676" s="20"/>
      <c r="G676" s="20"/>
      <c r="H676" s="20"/>
      <c r="I676" s="20"/>
      <c r="K676" s="20"/>
    </row>
    <row r="677" spans="1:11" outlineLevel="1" x14ac:dyDescent="0.25">
      <c r="A677" s="32"/>
      <c r="B677" s="33"/>
      <c r="C677" s="46"/>
      <c r="E677" s="20"/>
      <c r="F677" s="20"/>
      <c r="G677" s="20"/>
      <c r="H677" s="20"/>
      <c r="I677" s="20"/>
      <c r="K677" s="20"/>
    </row>
    <row r="678" spans="1:11" outlineLevel="1" x14ac:dyDescent="0.25">
      <c r="A678" s="32"/>
      <c r="B678" s="33"/>
      <c r="C678" s="46"/>
      <c r="E678" s="20"/>
      <c r="F678" s="20"/>
      <c r="G678" s="20"/>
      <c r="H678" s="20"/>
      <c r="I678" s="20"/>
      <c r="K678" s="20"/>
    </row>
    <row r="679" spans="1:11" outlineLevel="1" x14ac:dyDescent="0.25">
      <c r="A679" s="32"/>
      <c r="B679" s="33"/>
      <c r="C679" s="46"/>
      <c r="E679" s="20"/>
      <c r="F679" s="20"/>
      <c r="G679" s="20"/>
      <c r="H679" s="20"/>
      <c r="I679" s="20"/>
      <c r="K679" s="20"/>
    </row>
    <row r="680" spans="1:11" outlineLevel="1" x14ac:dyDescent="0.25">
      <c r="A680" s="32"/>
      <c r="B680" s="33"/>
      <c r="C680" s="46"/>
      <c r="E680" s="20"/>
      <c r="F680" s="20"/>
      <c r="G680" s="20"/>
      <c r="H680" s="20"/>
      <c r="I680" s="20"/>
      <c r="K680" s="20"/>
    </row>
    <row r="681" spans="1:11" outlineLevel="1" x14ac:dyDescent="0.25">
      <c r="A681" s="32"/>
      <c r="B681" s="33"/>
      <c r="C681" s="46"/>
      <c r="E681" s="20"/>
      <c r="F681" s="20"/>
      <c r="G681" s="20"/>
      <c r="H681" s="20"/>
      <c r="I681" s="20"/>
      <c r="K681" s="20"/>
    </row>
    <row r="682" spans="1:11" outlineLevel="1" x14ac:dyDescent="0.25">
      <c r="A682" s="32"/>
      <c r="B682" s="33"/>
      <c r="C682" s="46"/>
      <c r="E682" s="20"/>
      <c r="F682" s="20"/>
      <c r="G682" s="20"/>
      <c r="H682" s="20"/>
      <c r="I682" s="20"/>
      <c r="K682" s="20"/>
    </row>
    <row r="683" spans="1:11" outlineLevel="1" x14ac:dyDescent="0.25">
      <c r="A683" s="32"/>
      <c r="B683" s="33"/>
      <c r="C683" s="46"/>
      <c r="E683" s="20"/>
      <c r="F683" s="20"/>
      <c r="G683" s="20"/>
      <c r="H683" s="20"/>
      <c r="I683" s="20"/>
      <c r="K683" s="20"/>
    </row>
    <row r="684" spans="1:11" outlineLevel="1" x14ac:dyDescent="0.25">
      <c r="A684" s="32"/>
      <c r="B684" s="33"/>
      <c r="C684" s="46"/>
      <c r="E684" s="20"/>
      <c r="F684" s="20"/>
      <c r="G684" s="20"/>
      <c r="H684" s="20"/>
      <c r="I684" s="20"/>
      <c r="K684" s="20"/>
    </row>
    <row r="685" spans="1:11" outlineLevel="1" x14ac:dyDescent="0.25">
      <c r="A685" s="32"/>
      <c r="B685" s="33"/>
      <c r="C685" s="46"/>
      <c r="E685" s="20"/>
      <c r="F685" s="20"/>
      <c r="G685" s="20"/>
      <c r="H685" s="20"/>
      <c r="I685" s="20"/>
      <c r="K685" s="20"/>
    </row>
    <row r="686" spans="1:11" outlineLevel="1" x14ac:dyDescent="0.25">
      <c r="A686" s="32"/>
      <c r="B686" s="33"/>
      <c r="C686" s="46"/>
      <c r="E686" s="20"/>
      <c r="F686" s="20"/>
      <c r="G686" s="20"/>
      <c r="H686" s="20"/>
      <c r="I686" s="20"/>
      <c r="K686" s="20"/>
    </row>
    <row r="687" spans="1:11" outlineLevel="1" x14ac:dyDescent="0.25">
      <c r="A687" s="32"/>
      <c r="B687" s="33"/>
      <c r="C687" s="46"/>
      <c r="E687" s="20"/>
      <c r="F687" s="20"/>
      <c r="G687" s="20"/>
      <c r="H687" s="20"/>
      <c r="I687" s="20"/>
      <c r="K687" s="20"/>
    </row>
    <row r="688" spans="1:11" outlineLevel="1" x14ac:dyDescent="0.25">
      <c r="A688" s="32"/>
      <c r="B688" s="33"/>
      <c r="C688" s="46"/>
      <c r="E688" s="20"/>
      <c r="F688" s="20"/>
      <c r="G688" s="20"/>
      <c r="H688" s="20"/>
      <c r="I688" s="20"/>
      <c r="K688" s="20"/>
    </row>
    <row r="689" spans="1:11" outlineLevel="1" x14ac:dyDescent="0.25">
      <c r="A689" s="32"/>
      <c r="B689" s="33"/>
      <c r="C689" s="46"/>
      <c r="E689" s="20"/>
      <c r="F689" s="20"/>
      <c r="G689" s="20"/>
      <c r="H689" s="20"/>
      <c r="I689" s="20"/>
      <c r="K689" s="20"/>
    </row>
    <row r="690" spans="1:11" outlineLevel="1" x14ac:dyDescent="0.25">
      <c r="A690" s="32"/>
      <c r="B690" s="33"/>
      <c r="C690" s="46"/>
      <c r="E690" s="20"/>
      <c r="F690" s="20"/>
      <c r="G690" s="20"/>
      <c r="H690" s="20"/>
      <c r="I690" s="20"/>
      <c r="K690" s="20"/>
    </row>
    <row r="691" spans="1:11" outlineLevel="1" x14ac:dyDescent="0.25">
      <c r="A691" s="32"/>
      <c r="B691" s="33"/>
      <c r="C691" s="46"/>
      <c r="E691" s="20"/>
      <c r="F691" s="20"/>
      <c r="G691" s="20"/>
      <c r="H691" s="20"/>
      <c r="I691" s="20"/>
      <c r="K691" s="20"/>
    </row>
    <row r="692" spans="1:11" outlineLevel="1" x14ac:dyDescent="0.25">
      <c r="A692" s="32"/>
      <c r="B692" s="33"/>
      <c r="C692" s="46"/>
      <c r="E692" s="20"/>
      <c r="F692" s="20"/>
      <c r="G692" s="20"/>
      <c r="H692" s="20"/>
      <c r="I692" s="20"/>
      <c r="K692" s="20"/>
    </row>
    <row r="693" spans="1:11" outlineLevel="1" x14ac:dyDescent="0.25">
      <c r="A693" s="32"/>
      <c r="B693" s="33"/>
      <c r="C693" s="46"/>
      <c r="E693" s="20"/>
      <c r="F693" s="20"/>
      <c r="G693" s="20"/>
      <c r="H693" s="20"/>
      <c r="I693" s="20"/>
      <c r="K693" s="20"/>
    </row>
    <row r="694" spans="1:11" outlineLevel="1" x14ac:dyDescent="0.25">
      <c r="A694" s="32"/>
      <c r="B694" s="33"/>
      <c r="C694" s="46"/>
      <c r="E694" s="20"/>
      <c r="F694" s="20"/>
      <c r="G694" s="20"/>
      <c r="H694" s="20"/>
      <c r="I694" s="20"/>
      <c r="K694" s="20"/>
    </row>
    <row r="695" spans="1:11" outlineLevel="1" x14ac:dyDescent="0.25">
      <c r="A695" s="32"/>
      <c r="B695" s="33"/>
      <c r="C695" s="46"/>
      <c r="E695" s="20"/>
      <c r="F695" s="20"/>
      <c r="G695" s="20"/>
      <c r="H695" s="20"/>
      <c r="I695" s="20"/>
      <c r="K695" s="20"/>
    </row>
    <row r="696" spans="1:11" outlineLevel="1" x14ac:dyDescent="0.25">
      <c r="A696" s="32"/>
      <c r="B696" s="33"/>
      <c r="C696" s="46"/>
      <c r="E696" s="20"/>
      <c r="F696" s="20"/>
      <c r="G696" s="20"/>
      <c r="H696" s="20"/>
      <c r="I696" s="20"/>
      <c r="K696" s="20"/>
    </row>
    <row r="697" spans="1:11" outlineLevel="1" x14ac:dyDescent="0.25">
      <c r="A697" s="32"/>
      <c r="B697" s="33"/>
      <c r="C697" s="46"/>
      <c r="E697" s="20"/>
      <c r="F697" s="20"/>
      <c r="G697" s="20"/>
      <c r="H697" s="20"/>
      <c r="I697" s="20"/>
      <c r="K697" s="20"/>
    </row>
    <row r="698" spans="1:11" outlineLevel="1" x14ac:dyDescent="0.25">
      <c r="A698" s="32"/>
      <c r="B698" s="33"/>
      <c r="C698" s="46"/>
      <c r="E698" s="20"/>
      <c r="F698" s="20"/>
      <c r="G698" s="20"/>
      <c r="H698" s="20"/>
      <c r="I698" s="20"/>
      <c r="K698" s="20"/>
    </row>
    <row r="699" spans="1:11" outlineLevel="1" x14ac:dyDescent="0.25">
      <c r="A699" s="32"/>
      <c r="B699" s="33"/>
      <c r="C699" s="46"/>
      <c r="E699" s="20"/>
      <c r="F699" s="20"/>
      <c r="G699" s="20"/>
      <c r="H699" s="20"/>
      <c r="I699" s="20"/>
      <c r="K699" s="20"/>
    </row>
    <row r="700" spans="1:11" outlineLevel="1" x14ac:dyDescent="0.25">
      <c r="A700" s="32"/>
      <c r="B700" s="33"/>
      <c r="C700" s="46"/>
      <c r="E700" s="20"/>
      <c r="F700" s="20"/>
      <c r="G700" s="20"/>
      <c r="H700" s="20"/>
      <c r="I700" s="20"/>
      <c r="K700" s="20"/>
    </row>
    <row r="701" spans="1:11" outlineLevel="1" x14ac:dyDescent="0.25">
      <c r="A701" s="32"/>
      <c r="B701" s="33"/>
      <c r="C701" s="46"/>
      <c r="E701" s="20"/>
      <c r="F701" s="20"/>
      <c r="G701" s="20"/>
      <c r="H701" s="20"/>
      <c r="I701" s="20"/>
      <c r="K701" s="20"/>
    </row>
    <row r="702" spans="1:11" outlineLevel="1" x14ac:dyDescent="0.25">
      <c r="A702" s="32"/>
      <c r="B702" s="33"/>
      <c r="C702" s="46"/>
      <c r="E702" s="20"/>
      <c r="F702" s="20"/>
      <c r="G702" s="20"/>
      <c r="H702" s="20"/>
      <c r="I702" s="20"/>
      <c r="K702" s="20"/>
    </row>
    <row r="703" spans="1:11" outlineLevel="1" x14ac:dyDescent="0.25">
      <c r="A703" s="32"/>
      <c r="B703" s="33"/>
      <c r="C703" s="46"/>
      <c r="E703" s="20"/>
      <c r="F703" s="20"/>
      <c r="G703" s="20"/>
      <c r="H703" s="20"/>
      <c r="I703" s="20"/>
      <c r="K703" s="20"/>
    </row>
    <row r="704" spans="1:11" outlineLevel="1" x14ac:dyDescent="0.25">
      <c r="A704" s="32"/>
      <c r="B704" s="33"/>
      <c r="C704" s="46"/>
      <c r="E704" s="20"/>
      <c r="F704" s="20"/>
      <c r="G704" s="20"/>
      <c r="H704" s="20"/>
      <c r="I704" s="20"/>
      <c r="K704" s="20"/>
    </row>
    <row r="705" spans="1:11" outlineLevel="1" x14ac:dyDescent="0.25">
      <c r="A705" s="32"/>
      <c r="B705" s="33"/>
      <c r="C705" s="46"/>
      <c r="E705" s="20"/>
      <c r="F705" s="20"/>
      <c r="G705" s="20"/>
      <c r="H705" s="20"/>
      <c r="I705" s="20"/>
      <c r="K705" s="20"/>
    </row>
    <row r="706" spans="1:11" outlineLevel="1" x14ac:dyDescent="0.25">
      <c r="A706" s="32"/>
      <c r="B706" s="33"/>
      <c r="C706" s="46"/>
      <c r="E706" s="20"/>
      <c r="F706" s="20"/>
      <c r="G706" s="20"/>
      <c r="H706" s="20"/>
      <c r="I706" s="20"/>
      <c r="K706" s="20"/>
    </row>
    <row r="707" spans="1:11" outlineLevel="1" x14ac:dyDescent="0.25">
      <c r="A707" s="32"/>
      <c r="B707" s="33"/>
      <c r="C707" s="46"/>
      <c r="E707" s="20"/>
      <c r="F707" s="20"/>
      <c r="G707" s="20"/>
      <c r="H707" s="20"/>
      <c r="I707" s="20"/>
      <c r="K707" s="20"/>
    </row>
    <row r="708" spans="1:11" outlineLevel="1" x14ac:dyDescent="0.25">
      <c r="A708" s="32"/>
      <c r="B708" s="33"/>
      <c r="C708" s="46"/>
      <c r="E708" s="20"/>
      <c r="F708" s="20"/>
      <c r="G708" s="20"/>
      <c r="H708" s="20"/>
      <c r="I708" s="20"/>
      <c r="K708" s="20"/>
    </row>
    <row r="709" spans="1:11" outlineLevel="1" x14ac:dyDescent="0.25">
      <c r="A709" s="32"/>
      <c r="B709" s="33"/>
      <c r="C709" s="46"/>
      <c r="E709" s="20"/>
      <c r="F709" s="20"/>
      <c r="G709" s="20"/>
      <c r="H709" s="20"/>
      <c r="I709" s="20"/>
      <c r="K709" s="20"/>
    </row>
    <row r="710" spans="1:11" outlineLevel="1" x14ac:dyDescent="0.25">
      <c r="A710" s="32"/>
      <c r="B710" s="33"/>
      <c r="C710" s="46"/>
      <c r="E710" s="20"/>
      <c r="F710" s="20"/>
      <c r="G710" s="20"/>
      <c r="H710" s="20"/>
      <c r="I710" s="20"/>
      <c r="K710" s="20"/>
    </row>
    <row r="711" spans="1:11" outlineLevel="1" x14ac:dyDescent="0.25">
      <c r="A711" s="32"/>
      <c r="B711" s="33"/>
      <c r="C711" s="46"/>
      <c r="E711" s="20"/>
      <c r="F711" s="20"/>
      <c r="G711" s="20"/>
      <c r="H711" s="20"/>
      <c r="I711" s="20"/>
      <c r="K711" s="20"/>
    </row>
    <row r="712" spans="1:11" outlineLevel="1" x14ac:dyDescent="0.25">
      <c r="A712" s="32"/>
      <c r="B712" s="33"/>
      <c r="C712" s="46"/>
      <c r="E712" s="20"/>
      <c r="F712" s="20"/>
      <c r="G712" s="20"/>
      <c r="H712" s="20"/>
      <c r="I712" s="20"/>
      <c r="K712" s="20"/>
    </row>
    <row r="713" spans="1:11" outlineLevel="1" x14ac:dyDescent="0.25">
      <c r="A713" s="32"/>
      <c r="B713" s="33"/>
      <c r="C713" s="46"/>
      <c r="E713" s="20"/>
      <c r="F713" s="20"/>
      <c r="G713" s="20"/>
      <c r="H713" s="20"/>
      <c r="I713" s="20"/>
      <c r="K713" s="20"/>
    </row>
    <row r="714" spans="1:11" outlineLevel="1" x14ac:dyDescent="0.25">
      <c r="A714" s="32"/>
      <c r="B714" s="33"/>
      <c r="C714" s="46"/>
      <c r="E714" s="20"/>
      <c r="F714" s="20"/>
      <c r="G714" s="20"/>
      <c r="H714" s="20"/>
      <c r="I714" s="20"/>
      <c r="K714" s="20"/>
    </row>
    <row r="715" spans="1:11" outlineLevel="1" x14ac:dyDescent="0.25">
      <c r="A715" s="32"/>
      <c r="B715" s="33"/>
      <c r="C715" s="46"/>
      <c r="E715" s="20"/>
      <c r="F715" s="20"/>
      <c r="G715" s="20"/>
      <c r="H715" s="20"/>
      <c r="I715" s="20"/>
      <c r="K715" s="20"/>
    </row>
    <row r="716" spans="1:11" outlineLevel="1" x14ac:dyDescent="0.25">
      <c r="A716" s="32"/>
      <c r="B716" s="33"/>
      <c r="C716" s="46"/>
      <c r="E716" s="20"/>
      <c r="F716" s="20"/>
      <c r="G716" s="20"/>
      <c r="H716" s="20"/>
      <c r="I716" s="20"/>
      <c r="K716" s="20"/>
    </row>
    <row r="717" spans="1:11" outlineLevel="1" x14ac:dyDescent="0.25">
      <c r="A717" s="32"/>
      <c r="B717" s="33"/>
      <c r="C717" s="46"/>
      <c r="E717" s="20"/>
      <c r="F717" s="20"/>
      <c r="G717" s="20"/>
      <c r="H717" s="20"/>
      <c r="I717" s="20"/>
      <c r="K717" s="20"/>
    </row>
    <row r="718" spans="1:11" outlineLevel="1" x14ac:dyDescent="0.25">
      <c r="A718" s="32"/>
      <c r="B718" s="33"/>
      <c r="C718" s="46"/>
      <c r="E718" s="20"/>
      <c r="F718" s="20"/>
      <c r="G718" s="20"/>
      <c r="H718" s="20"/>
      <c r="I718" s="20"/>
      <c r="K718" s="20"/>
    </row>
    <row r="719" spans="1:11" outlineLevel="1" x14ac:dyDescent="0.25">
      <c r="A719" s="32"/>
      <c r="B719" s="33"/>
      <c r="C719" s="46"/>
      <c r="E719" s="20"/>
      <c r="F719" s="20"/>
      <c r="G719" s="20"/>
      <c r="H719" s="20"/>
      <c r="I719" s="20"/>
      <c r="K719" s="20"/>
    </row>
    <row r="720" spans="1:11" outlineLevel="1" x14ac:dyDescent="0.25">
      <c r="A720" s="32"/>
      <c r="B720" s="33"/>
      <c r="C720" s="46"/>
      <c r="E720" s="20"/>
      <c r="F720" s="20"/>
      <c r="G720" s="20"/>
      <c r="H720" s="20"/>
      <c r="I720" s="20"/>
      <c r="K720" s="20"/>
    </row>
    <row r="721" spans="1:11" outlineLevel="1" x14ac:dyDescent="0.25">
      <c r="A721" s="32"/>
      <c r="B721" s="33"/>
      <c r="C721" s="46"/>
      <c r="E721" s="20"/>
      <c r="F721" s="20"/>
      <c r="G721" s="20"/>
      <c r="H721" s="20"/>
      <c r="I721" s="20"/>
      <c r="K721" s="20"/>
    </row>
    <row r="722" spans="1:11" outlineLevel="1" x14ac:dyDescent="0.25">
      <c r="A722" s="32"/>
      <c r="B722" s="33"/>
      <c r="C722" s="46"/>
      <c r="E722" s="20"/>
      <c r="F722" s="20"/>
      <c r="G722" s="20"/>
      <c r="H722" s="20"/>
      <c r="I722" s="20"/>
      <c r="K722" s="20"/>
    </row>
    <row r="723" spans="1:11" outlineLevel="1" x14ac:dyDescent="0.25">
      <c r="A723" s="32"/>
      <c r="B723" s="33"/>
      <c r="C723" s="46"/>
      <c r="E723" s="20"/>
      <c r="F723" s="20"/>
      <c r="G723" s="20"/>
      <c r="H723" s="20"/>
      <c r="I723" s="20"/>
      <c r="K723" s="20"/>
    </row>
    <row r="724" spans="1:11" outlineLevel="1" x14ac:dyDescent="0.25">
      <c r="A724" s="32"/>
      <c r="B724" s="33"/>
      <c r="C724" s="46"/>
      <c r="E724" s="20"/>
      <c r="F724" s="20"/>
      <c r="G724" s="20"/>
      <c r="H724" s="20"/>
      <c r="I724" s="20"/>
      <c r="K724" s="20"/>
    </row>
    <row r="725" spans="1:11" outlineLevel="1" x14ac:dyDescent="0.25">
      <c r="A725" s="32"/>
      <c r="B725" s="33"/>
      <c r="C725" s="46"/>
      <c r="E725" s="20"/>
      <c r="F725" s="20"/>
      <c r="G725" s="20"/>
      <c r="H725" s="20"/>
      <c r="I725" s="20"/>
      <c r="K725" s="20"/>
    </row>
    <row r="726" spans="1:11" outlineLevel="1" x14ac:dyDescent="0.25">
      <c r="A726" s="32"/>
      <c r="B726" s="33"/>
      <c r="C726" s="46"/>
      <c r="E726" s="20"/>
      <c r="F726" s="20"/>
      <c r="G726" s="20"/>
      <c r="H726" s="20"/>
      <c r="I726" s="20"/>
      <c r="K726" s="20"/>
    </row>
    <row r="727" spans="1:11" outlineLevel="1" x14ac:dyDescent="0.25">
      <c r="A727" s="32"/>
      <c r="B727" s="33"/>
      <c r="C727" s="46"/>
      <c r="E727" s="20"/>
      <c r="F727" s="20"/>
      <c r="G727" s="20"/>
      <c r="H727" s="20"/>
      <c r="I727" s="20"/>
      <c r="K727" s="20"/>
    </row>
    <row r="728" spans="1:11" outlineLevel="1" x14ac:dyDescent="0.25">
      <c r="A728" s="32"/>
      <c r="B728" s="33"/>
      <c r="C728" s="46"/>
      <c r="E728" s="20"/>
      <c r="F728" s="20"/>
      <c r="G728" s="20"/>
      <c r="H728" s="20"/>
      <c r="I728" s="20"/>
      <c r="K728" s="20"/>
    </row>
    <row r="729" spans="1:11" outlineLevel="1" x14ac:dyDescent="0.25">
      <c r="A729" s="32"/>
      <c r="B729" s="33"/>
      <c r="C729" s="46"/>
      <c r="E729" s="20"/>
      <c r="F729" s="20"/>
      <c r="G729" s="20"/>
      <c r="H729" s="20"/>
      <c r="I729" s="20"/>
      <c r="K729" s="20"/>
    </row>
    <row r="730" spans="1:11" outlineLevel="1" x14ac:dyDescent="0.25">
      <c r="A730" s="32"/>
      <c r="B730" s="33"/>
      <c r="C730" s="46"/>
      <c r="E730" s="20"/>
      <c r="F730" s="20"/>
      <c r="G730" s="20"/>
      <c r="H730" s="20"/>
      <c r="I730" s="20"/>
      <c r="K730" s="20"/>
    </row>
    <row r="731" spans="1:11" outlineLevel="1" x14ac:dyDescent="0.25">
      <c r="A731" s="32"/>
      <c r="B731" s="33"/>
      <c r="C731" s="46"/>
      <c r="E731" s="20"/>
      <c r="F731" s="20"/>
      <c r="G731" s="20"/>
      <c r="H731" s="20"/>
      <c r="I731" s="20"/>
      <c r="K731" s="20"/>
    </row>
    <row r="732" spans="1:11" outlineLevel="1" x14ac:dyDescent="0.25">
      <c r="A732" s="32"/>
      <c r="B732" s="33"/>
      <c r="C732" s="46"/>
      <c r="E732" s="20"/>
      <c r="F732" s="20"/>
      <c r="G732" s="20"/>
      <c r="H732" s="20"/>
      <c r="I732" s="20"/>
      <c r="K732" s="20"/>
    </row>
    <row r="733" spans="1:11" outlineLevel="1" x14ac:dyDescent="0.25">
      <c r="A733" s="32"/>
      <c r="B733" s="33"/>
      <c r="C733" s="46"/>
      <c r="E733" s="20"/>
      <c r="F733" s="20"/>
      <c r="G733" s="20"/>
      <c r="H733" s="20"/>
      <c r="I733" s="20"/>
      <c r="K733" s="20"/>
    </row>
    <row r="734" spans="1:11" outlineLevel="1" x14ac:dyDescent="0.25">
      <c r="A734" s="32"/>
      <c r="B734" s="33"/>
      <c r="C734" s="46"/>
      <c r="E734" s="20"/>
      <c r="F734" s="20"/>
      <c r="G734" s="20"/>
      <c r="H734" s="20"/>
      <c r="I734" s="20"/>
      <c r="K734" s="20"/>
    </row>
    <row r="735" spans="1:11" outlineLevel="1" x14ac:dyDescent="0.25">
      <c r="A735" s="32"/>
      <c r="B735" s="33"/>
      <c r="C735" s="46"/>
      <c r="E735" s="20"/>
      <c r="F735" s="20"/>
      <c r="G735" s="20"/>
      <c r="H735" s="20"/>
      <c r="I735" s="20"/>
      <c r="K735" s="20"/>
    </row>
    <row r="736" spans="1:11" outlineLevel="1" x14ac:dyDescent="0.25">
      <c r="A736" s="32"/>
      <c r="B736" s="33"/>
      <c r="C736" s="46"/>
      <c r="E736" s="20"/>
      <c r="F736" s="20"/>
      <c r="G736" s="20"/>
      <c r="H736" s="20"/>
      <c r="I736" s="20"/>
      <c r="K736" s="20"/>
    </row>
    <row r="737" spans="1:11" outlineLevel="1" x14ac:dyDescent="0.25">
      <c r="A737" s="32"/>
      <c r="B737" s="33"/>
      <c r="C737" s="46"/>
      <c r="E737" s="20"/>
      <c r="F737" s="20"/>
      <c r="G737" s="20"/>
      <c r="H737" s="20"/>
      <c r="I737" s="20"/>
      <c r="K737" s="20"/>
    </row>
    <row r="738" spans="1:11" outlineLevel="1" x14ac:dyDescent="0.25">
      <c r="A738" s="32"/>
      <c r="B738" s="33"/>
      <c r="C738" s="46"/>
      <c r="E738" s="20"/>
      <c r="F738" s="20"/>
      <c r="G738" s="20"/>
      <c r="H738" s="20"/>
      <c r="I738" s="20"/>
      <c r="K738" s="20"/>
    </row>
    <row r="739" spans="1:11" outlineLevel="1" x14ac:dyDescent="0.25">
      <c r="A739" s="32"/>
      <c r="B739" s="33"/>
      <c r="C739" s="46"/>
      <c r="E739" s="20"/>
      <c r="F739" s="20"/>
      <c r="G739" s="20"/>
      <c r="H739" s="20"/>
      <c r="I739" s="20"/>
      <c r="K739" s="20"/>
    </row>
    <row r="740" spans="1:11" outlineLevel="1" x14ac:dyDescent="0.25">
      <c r="A740" s="32"/>
      <c r="B740" s="33"/>
      <c r="C740" s="46"/>
      <c r="E740" s="20"/>
      <c r="F740" s="20"/>
      <c r="G740" s="20"/>
      <c r="H740" s="20"/>
      <c r="I740" s="20"/>
      <c r="K740" s="20"/>
    </row>
    <row r="741" spans="1:11" outlineLevel="1" x14ac:dyDescent="0.25">
      <c r="A741" s="32"/>
      <c r="B741" s="33"/>
      <c r="C741" s="46"/>
      <c r="E741" s="20"/>
      <c r="F741" s="20"/>
      <c r="G741" s="20"/>
      <c r="H741" s="20"/>
      <c r="I741" s="20"/>
      <c r="K741" s="20"/>
    </row>
    <row r="742" spans="1:11" outlineLevel="1" x14ac:dyDescent="0.25">
      <c r="A742" s="32"/>
      <c r="B742" s="33"/>
      <c r="C742" s="46"/>
      <c r="E742" s="20"/>
      <c r="F742" s="20"/>
      <c r="G742" s="20"/>
      <c r="H742" s="20"/>
      <c r="I742" s="20"/>
      <c r="K742" s="20"/>
    </row>
    <row r="743" spans="1:11" outlineLevel="1" x14ac:dyDescent="0.25">
      <c r="A743" s="32"/>
      <c r="B743" s="33"/>
      <c r="C743" s="46"/>
      <c r="E743" s="20"/>
      <c r="F743" s="20"/>
      <c r="G743" s="20"/>
      <c r="H743" s="20"/>
      <c r="I743" s="20"/>
      <c r="K743" s="20"/>
    </row>
    <row r="744" spans="1:11" outlineLevel="1" x14ac:dyDescent="0.25">
      <c r="A744" s="32"/>
      <c r="B744" s="33"/>
      <c r="C744" s="46"/>
      <c r="E744" s="20"/>
      <c r="F744" s="20"/>
      <c r="G744" s="20"/>
      <c r="H744" s="20"/>
      <c r="I744" s="20"/>
      <c r="K744" s="20"/>
    </row>
    <row r="745" spans="1:11" outlineLevel="1" x14ac:dyDescent="0.25">
      <c r="A745" s="32"/>
      <c r="B745" s="33"/>
      <c r="C745" s="46"/>
      <c r="E745" s="20"/>
      <c r="F745" s="20"/>
      <c r="G745" s="20"/>
      <c r="H745" s="20"/>
      <c r="I745" s="20"/>
      <c r="K745" s="20"/>
    </row>
    <row r="746" spans="1:11" outlineLevel="1" x14ac:dyDescent="0.25">
      <c r="A746" s="32"/>
      <c r="B746" s="33"/>
      <c r="C746" s="46"/>
      <c r="E746" s="20"/>
      <c r="F746" s="20"/>
      <c r="G746" s="20"/>
      <c r="H746" s="20"/>
      <c r="I746" s="20"/>
      <c r="K746" s="20"/>
    </row>
    <row r="747" spans="1:11" outlineLevel="1" x14ac:dyDescent="0.25">
      <c r="A747" s="32"/>
      <c r="B747" s="33"/>
      <c r="C747" s="46"/>
      <c r="E747" s="20"/>
      <c r="F747" s="20"/>
      <c r="G747" s="20"/>
      <c r="H747" s="20"/>
      <c r="I747" s="20"/>
      <c r="K747" s="20"/>
    </row>
    <row r="748" spans="1:11" outlineLevel="1" x14ac:dyDescent="0.25">
      <c r="A748" s="32"/>
      <c r="B748" s="33"/>
      <c r="C748" s="46"/>
      <c r="E748" s="20"/>
      <c r="F748" s="20"/>
      <c r="G748" s="20"/>
      <c r="H748" s="20"/>
      <c r="I748" s="20"/>
      <c r="K748" s="20"/>
    </row>
    <row r="749" spans="1:11" outlineLevel="1" x14ac:dyDescent="0.25">
      <c r="A749" s="32"/>
      <c r="B749" s="33"/>
      <c r="C749" s="46"/>
      <c r="E749" s="20"/>
      <c r="F749" s="20"/>
      <c r="G749" s="20"/>
      <c r="H749" s="20"/>
      <c r="I749" s="20"/>
      <c r="K749" s="20"/>
    </row>
    <row r="750" spans="1:11" outlineLevel="1" x14ac:dyDescent="0.25">
      <c r="A750" s="32"/>
      <c r="B750" s="33"/>
      <c r="C750" s="46"/>
      <c r="E750" s="20"/>
      <c r="F750" s="20"/>
      <c r="G750" s="20"/>
      <c r="H750" s="20"/>
      <c r="I750" s="20"/>
      <c r="K750" s="20"/>
    </row>
    <row r="751" spans="1:11" outlineLevel="1" x14ac:dyDescent="0.25">
      <c r="A751" s="32"/>
      <c r="B751" s="33"/>
      <c r="C751" s="46"/>
      <c r="E751" s="20"/>
      <c r="F751" s="20"/>
      <c r="G751" s="20"/>
      <c r="H751" s="20"/>
      <c r="I751" s="20"/>
      <c r="K751" s="20"/>
    </row>
    <row r="752" spans="1:11" outlineLevel="1" x14ac:dyDescent="0.25">
      <c r="A752" s="32"/>
      <c r="B752" s="33"/>
      <c r="C752" s="46"/>
      <c r="E752" s="20"/>
      <c r="F752" s="20"/>
      <c r="G752" s="20"/>
      <c r="H752" s="20"/>
      <c r="I752" s="20"/>
      <c r="K752" s="20"/>
    </row>
    <row r="753" spans="1:11" outlineLevel="1" x14ac:dyDescent="0.25">
      <c r="A753" s="32"/>
      <c r="B753" s="33"/>
      <c r="C753" s="46"/>
      <c r="E753" s="20"/>
      <c r="F753" s="20"/>
      <c r="G753" s="20"/>
      <c r="H753" s="20"/>
      <c r="I753" s="20"/>
      <c r="K753" s="20"/>
    </row>
    <row r="754" spans="1:11" outlineLevel="1" x14ac:dyDescent="0.25">
      <c r="A754" s="32"/>
      <c r="B754" s="33"/>
      <c r="C754" s="46"/>
      <c r="E754" s="20"/>
      <c r="F754" s="20"/>
      <c r="G754" s="20"/>
      <c r="H754" s="20"/>
      <c r="I754" s="20"/>
      <c r="K754" s="20"/>
    </row>
    <row r="755" spans="1:11" outlineLevel="1" x14ac:dyDescent="0.25">
      <c r="A755" s="32"/>
      <c r="B755" s="33"/>
      <c r="C755" s="46"/>
      <c r="E755" s="20"/>
      <c r="F755" s="20"/>
      <c r="G755" s="20"/>
      <c r="H755" s="20"/>
      <c r="I755" s="20"/>
      <c r="K755" s="20"/>
    </row>
    <row r="756" spans="1:11" outlineLevel="1" x14ac:dyDescent="0.25">
      <c r="A756" s="32"/>
      <c r="B756" s="33"/>
      <c r="C756" s="46"/>
      <c r="E756" s="20"/>
      <c r="F756" s="20"/>
      <c r="G756" s="20"/>
      <c r="H756" s="20"/>
      <c r="I756" s="20"/>
      <c r="K756" s="20"/>
    </row>
    <row r="757" spans="1:11" outlineLevel="1" x14ac:dyDescent="0.25">
      <c r="A757" s="32"/>
      <c r="B757" s="33"/>
      <c r="C757" s="46"/>
      <c r="E757" s="20"/>
      <c r="F757" s="20"/>
      <c r="G757" s="20"/>
      <c r="H757" s="20"/>
      <c r="I757" s="20"/>
      <c r="K757" s="20"/>
    </row>
    <row r="758" spans="1:11" outlineLevel="1" x14ac:dyDescent="0.25">
      <c r="A758" s="32"/>
      <c r="B758" s="33"/>
      <c r="C758" s="46"/>
      <c r="E758" s="20"/>
      <c r="F758" s="20"/>
      <c r="G758" s="20"/>
      <c r="H758" s="20"/>
      <c r="I758" s="20"/>
      <c r="K758" s="20"/>
    </row>
    <row r="759" spans="1:11" outlineLevel="1" x14ac:dyDescent="0.25">
      <c r="A759" s="32"/>
      <c r="B759" s="33"/>
      <c r="C759" s="46"/>
      <c r="E759" s="20"/>
      <c r="F759" s="20"/>
      <c r="G759" s="20"/>
      <c r="H759" s="20"/>
      <c r="I759" s="20"/>
      <c r="K759" s="20"/>
    </row>
    <row r="760" spans="1:11" outlineLevel="1" x14ac:dyDescent="0.25">
      <c r="A760" s="32"/>
      <c r="B760" s="33"/>
      <c r="C760" s="46"/>
      <c r="E760" s="20"/>
      <c r="F760" s="20"/>
      <c r="G760" s="20"/>
      <c r="H760" s="20"/>
      <c r="I760" s="20"/>
      <c r="K760" s="20"/>
    </row>
    <row r="761" spans="1:11" outlineLevel="1" x14ac:dyDescent="0.25">
      <c r="A761" s="32"/>
      <c r="B761" s="33"/>
      <c r="C761" s="46"/>
      <c r="E761" s="20"/>
      <c r="F761" s="20"/>
      <c r="G761" s="20"/>
      <c r="H761" s="20"/>
      <c r="I761" s="20"/>
      <c r="K761" s="20"/>
    </row>
    <row r="762" spans="1:11" outlineLevel="1" x14ac:dyDescent="0.25">
      <c r="A762" s="32"/>
      <c r="B762" s="33"/>
      <c r="C762" s="46"/>
      <c r="E762" s="20"/>
      <c r="F762" s="20"/>
      <c r="G762" s="20"/>
      <c r="H762" s="20"/>
      <c r="I762" s="20"/>
      <c r="K762" s="20"/>
    </row>
    <row r="763" spans="1:11" outlineLevel="1" x14ac:dyDescent="0.25">
      <c r="A763" s="32"/>
      <c r="B763" s="33"/>
      <c r="C763" s="46"/>
      <c r="E763" s="20"/>
      <c r="F763" s="20"/>
      <c r="G763" s="20"/>
      <c r="H763" s="20"/>
      <c r="I763" s="20"/>
      <c r="K763" s="20"/>
    </row>
    <row r="764" spans="1:11" outlineLevel="1" x14ac:dyDescent="0.25">
      <c r="A764" s="32"/>
      <c r="B764" s="33"/>
      <c r="C764" s="46"/>
      <c r="E764" s="20"/>
      <c r="F764" s="20"/>
      <c r="G764" s="20"/>
      <c r="H764" s="20"/>
      <c r="I764" s="20"/>
      <c r="K764" s="20"/>
    </row>
    <row r="765" spans="1:11" outlineLevel="1" x14ac:dyDescent="0.25">
      <c r="A765" s="32"/>
      <c r="B765" s="33"/>
      <c r="C765" s="46"/>
      <c r="E765" s="20"/>
      <c r="F765" s="20"/>
      <c r="G765" s="20"/>
      <c r="H765" s="20"/>
      <c r="I765" s="20"/>
      <c r="K765" s="20"/>
    </row>
    <row r="766" spans="1:11" outlineLevel="1" x14ac:dyDescent="0.25">
      <c r="A766" s="32"/>
      <c r="B766" s="33"/>
      <c r="C766" s="46"/>
      <c r="E766" s="20"/>
      <c r="F766" s="20"/>
      <c r="G766" s="20"/>
      <c r="H766" s="20"/>
      <c r="I766" s="20"/>
      <c r="K766" s="20"/>
    </row>
    <row r="767" spans="1:11" outlineLevel="1" x14ac:dyDescent="0.25">
      <c r="A767" s="32"/>
      <c r="B767" s="33"/>
      <c r="C767" s="46"/>
      <c r="E767" s="20"/>
      <c r="F767" s="20"/>
      <c r="G767" s="20"/>
      <c r="H767" s="20"/>
      <c r="I767" s="20"/>
      <c r="K767" s="20"/>
    </row>
    <row r="768" spans="1:11" outlineLevel="1" x14ac:dyDescent="0.25">
      <c r="A768" s="32"/>
      <c r="B768" s="33"/>
      <c r="C768" s="46"/>
      <c r="E768" s="20"/>
      <c r="F768" s="20"/>
      <c r="G768" s="20"/>
      <c r="H768" s="20"/>
      <c r="I768" s="20"/>
      <c r="K768" s="20"/>
    </row>
    <row r="769" spans="1:11" outlineLevel="1" x14ac:dyDescent="0.25">
      <c r="A769" s="32"/>
      <c r="B769" s="33"/>
      <c r="C769" s="46"/>
      <c r="E769" s="20"/>
      <c r="F769" s="20"/>
      <c r="G769" s="20"/>
      <c r="H769" s="20"/>
      <c r="I769" s="20"/>
      <c r="K769" s="20"/>
    </row>
    <row r="770" spans="1:11" outlineLevel="1" x14ac:dyDescent="0.25">
      <c r="A770" s="32"/>
      <c r="B770" s="33"/>
      <c r="C770" s="46"/>
      <c r="E770" s="20"/>
      <c r="F770" s="20"/>
      <c r="G770" s="20"/>
      <c r="H770" s="20"/>
      <c r="I770" s="20"/>
      <c r="K770" s="20"/>
    </row>
    <row r="771" spans="1:11" outlineLevel="1" x14ac:dyDescent="0.25">
      <c r="A771" s="32"/>
      <c r="B771" s="33"/>
      <c r="C771" s="46"/>
      <c r="E771" s="20"/>
      <c r="F771" s="20"/>
      <c r="G771" s="20"/>
      <c r="H771" s="20"/>
      <c r="I771" s="20"/>
      <c r="K771" s="20"/>
    </row>
    <row r="772" spans="1:11" outlineLevel="1" x14ac:dyDescent="0.25">
      <c r="A772" s="32"/>
      <c r="B772" s="33"/>
      <c r="C772" s="46"/>
      <c r="E772" s="20"/>
      <c r="F772" s="20"/>
      <c r="G772" s="20"/>
      <c r="H772" s="20"/>
      <c r="I772" s="20"/>
      <c r="K772" s="20"/>
    </row>
    <row r="773" spans="1:11" outlineLevel="1" x14ac:dyDescent="0.25">
      <c r="A773" s="32"/>
      <c r="B773" s="33"/>
      <c r="C773" s="46"/>
      <c r="E773" s="20"/>
      <c r="F773" s="20"/>
      <c r="G773" s="20"/>
      <c r="H773" s="20"/>
      <c r="I773" s="20"/>
      <c r="K773" s="20"/>
    </row>
    <row r="774" spans="1:11" outlineLevel="1" x14ac:dyDescent="0.25">
      <c r="A774" s="32"/>
      <c r="B774" s="33"/>
      <c r="C774" s="46"/>
      <c r="E774" s="20"/>
      <c r="F774" s="20"/>
      <c r="G774" s="20"/>
      <c r="H774" s="20"/>
      <c r="I774" s="20"/>
      <c r="K774" s="20"/>
    </row>
    <row r="775" spans="1:11" outlineLevel="1" x14ac:dyDescent="0.25">
      <c r="A775" s="32"/>
      <c r="B775" s="33"/>
      <c r="C775" s="46"/>
      <c r="E775" s="20"/>
      <c r="F775" s="20"/>
      <c r="G775" s="20"/>
      <c r="H775" s="20"/>
      <c r="I775" s="20"/>
      <c r="K775" s="20"/>
    </row>
    <row r="776" spans="1:11" outlineLevel="1" x14ac:dyDescent="0.25">
      <c r="A776" s="32"/>
      <c r="B776" s="33"/>
      <c r="C776" s="46"/>
      <c r="E776" s="20"/>
      <c r="F776" s="20"/>
      <c r="G776" s="20"/>
      <c r="H776" s="20"/>
      <c r="I776" s="20"/>
      <c r="K776" s="20"/>
    </row>
    <row r="777" spans="1:11" outlineLevel="1" x14ac:dyDescent="0.25">
      <c r="A777" s="32"/>
      <c r="B777" s="33"/>
      <c r="C777" s="46"/>
      <c r="E777" s="20"/>
      <c r="F777" s="20"/>
      <c r="G777" s="20"/>
      <c r="H777" s="20"/>
      <c r="I777" s="20"/>
      <c r="K777" s="20"/>
    </row>
    <row r="778" spans="1:11" outlineLevel="1" x14ac:dyDescent="0.25">
      <c r="A778" s="32"/>
      <c r="B778" s="33"/>
      <c r="C778" s="46"/>
      <c r="E778" s="20"/>
      <c r="F778" s="20"/>
      <c r="G778" s="20"/>
      <c r="H778" s="20"/>
      <c r="I778" s="20"/>
      <c r="K778" s="20"/>
    </row>
    <row r="779" spans="1:11" outlineLevel="1" x14ac:dyDescent="0.25">
      <c r="A779" s="32"/>
      <c r="B779" s="33"/>
      <c r="C779" s="46"/>
      <c r="E779" s="20"/>
      <c r="F779" s="20"/>
      <c r="G779" s="20"/>
      <c r="H779" s="20"/>
      <c r="I779" s="20"/>
      <c r="K779" s="20"/>
    </row>
    <row r="780" spans="1:11" outlineLevel="1" x14ac:dyDescent="0.25">
      <c r="A780" s="32"/>
      <c r="B780" s="33"/>
      <c r="C780" s="46"/>
      <c r="E780" s="20"/>
      <c r="F780" s="20"/>
      <c r="G780" s="20"/>
      <c r="H780" s="20"/>
      <c r="I780" s="20"/>
      <c r="K780" s="20"/>
    </row>
    <row r="781" spans="1:11" outlineLevel="1" x14ac:dyDescent="0.25">
      <c r="A781" s="32"/>
      <c r="B781" s="33"/>
      <c r="C781" s="46"/>
      <c r="E781" s="20"/>
      <c r="F781" s="20"/>
      <c r="G781" s="20"/>
      <c r="H781" s="20"/>
      <c r="I781" s="20"/>
      <c r="K781" s="20"/>
    </row>
    <row r="782" spans="1:11" outlineLevel="1" x14ac:dyDescent="0.25">
      <c r="A782" s="32"/>
      <c r="B782" s="33"/>
      <c r="C782" s="46"/>
      <c r="E782" s="20"/>
      <c r="F782" s="20"/>
      <c r="G782" s="20"/>
      <c r="H782" s="20"/>
      <c r="I782" s="20"/>
      <c r="K782" s="20"/>
    </row>
    <row r="783" spans="1:11" outlineLevel="1" x14ac:dyDescent="0.25">
      <c r="A783" s="32"/>
      <c r="B783" s="33"/>
      <c r="C783" s="46"/>
      <c r="E783" s="20"/>
      <c r="F783" s="20"/>
      <c r="G783" s="20"/>
      <c r="H783" s="20"/>
      <c r="I783" s="20"/>
      <c r="K783" s="20"/>
    </row>
    <row r="784" spans="1:11" outlineLevel="1" x14ac:dyDescent="0.25">
      <c r="A784" s="32"/>
      <c r="B784" s="33"/>
      <c r="C784" s="46"/>
      <c r="E784" s="20"/>
      <c r="F784" s="20"/>
      <c r="G784" s="20"/>
      <c r="H784" s="20"/>
      <c r="I784" s="20"/>
      <c r="K784" s="20"/>
    </row>
    <row r="785" spans="1:11" outlineLevel="1" x14ac:dyDescent="0.25">
      <c r="A785" s="32"/>
      <c r="B785" s="33"/>
      <c r="C785" s="46"/>
      <c r="E785" s="20"/>
      <c r="F785" s="20"/>
      <c r="G785" s="20"/>
      <c r="H785" s="20"/>
      <c r="I785" s="20"/>
      <c r="K785" s="20"/>
    </row>
    <row r="786" spans="1:11" outlineLevel="1" x14ac:dyDescent="0.25">
      <c r="A786" s="32"/>
      <c r="B786" s="33"/>
      <c r="C786" s="46"/>
      <c r="E786" s="20"/>
      <c r="F786" s="20"/>
      <c r="G786" s="20"/>
      <c r="H786" s="20"/>
      <c r="I786" s="20"/>
      <c r="K786" s="20"/>
    </row>
    <row r="787" spans="1:11" outlineLevel="1" x14ac:dyDescent="0.25">
      <c r="A787" s="32"/>
      <c r="B787" s="33"/>
      <c r="C787" s="46"/>
      <c r="E787" s="20"/>
      <c r="F787" s="20"/>
      <c r="G787" s="20"/>
      <c r="H787" s="20"/>
      <c r="I787" s="20"/>
      <c r="K787" s="20"/>
    </row>
    <row r="788" spans="1:11" outlineLevel="1" x14ac:dyDescent="0.25">
      <c r="A788" s="32"/>
      <c r="B788" s="33"/>
      <c r="C788" s="46"/>
      <c r="E788" s="20"/>
      <c r="F788" s="20"/>
      <c r="G788" s="20"/>
      <c r="H788" s="20"/>
      <c r="I788" s="20"/>
      <c r="K788" s="20"/>
    </row>
    <row r="789" spans="1:11" outlineLevel="1" x14ac:dyDescent="0.25">
      <c r="A789" s="32"/>
      <c r="B789" s="33"/>
      <c r="C789" s="46"/>
      <c r="E789" s="20"/>
      <c r="F789" s="20"/>
      <c r="G789" s="20"/>
      <c r="H789" s="20"/>
      <c r="I789" s="20"/>
      <c r="K789" s="20"/>
    </row>
    <row r="790" spans="1:11" outlineLevel="1" x14ac:dyDescent="0.25">
      <c r="A790" s="32"/>
      <c r="B790" s="33"/>
      <c r="C790" s="46"/>
      <c r="E790" s="20"/>
      <c r="F790" s="20"/>
      <c r="G790" s="20"/>
      <c r="H790" s="20"/>
      <c r="I790" s="20"/>
      <c r="K790" s="20"/>
    </row>
    <row r="791" spans="1:11" outlineLevel="1" x14ac:dyDescent="0.25">
      <c r="A791" s="32"/>
      <c r="B791" s="33"/>
      <c r="C791" s="46"/>
      <c r="E791" s="20"/>
      <c r="F791" s="20"/>
      <c r="G791" s="20"/>
      <c r="H791" s="20"/>
      <c r="I791" s="20"/>
      <c r="K791" s="20"/>
    </row>
    <row r="792" spans="1:11" outlineLevel="1" x14ac:dyDescent="0.25">
      <c r="A792" s="32"/>
      <c r="B792" s="33"/>
      <c r="C792" s="46"/>
      <c r="E792" s="20"/>
      <c r="F792" s="20"/>
      <c r="G792" s="20"/>
      <c r="H792" s="20"/>
      <c r="I792" s="20"/>
      <c r="K792" s="20"/>
    </row>
    <row r="793" spans="1:11" outlineLevel="1" x14ac:dyDescent="0.25">
      <c r="A793" s="32"/>
      <c r="B793" s="33"/>
      <c r="C793" s="46"/>
      <c r="E793" s="20"/>
      <c r="F793" s="20"/>
      <c r="G793" s="20"/>
      <c r="H793" s="20"/>
      <c r="I793" s="20"/>
      <c r="K793" s="20"/>
    </row>
    <row r="794" spans="1:11" outlineLevel="1" x14ac:dyDescent="0.25">
      <c r="A794" s="32"/>
      <c r="B794" s="33"/>
      <c r="C794" s="46"/>
      <c r="E794" s="20"/>
      <c r="F794" s="20"/>
      <c r="G794" s="20"/>
      <c r="H794" s="20"/>
      <c r="I794" s="20"/>
      <c r="K794" s="20"/>
    </row>
    <row r="795" spans="1:11" outlineLevel="1" x14ac:dyDescent="0.25">
      <c r="A795" s="32"/>
      <c r="B795" s="33"/>
      <c r="C795" s="46"/>
      <c r="E795" s="20"/>
      <c r="F795" s="20"/>
      <c r="G795" s="20"/>
      <c r="H795" s="20"/>
      <c r="I795" s="20"/>
      <c r="K795" s="20"/>
    </row>
    <row r="796" spans="1:11" outlineLevel="1" x14ac:dyDescent="0.25">
      <c r="A796" s="32"/>
      <c r="B796" s="33"/>
      <c r="C796" s="46"/>
      <c r="E796" s="20"/>
      <c r="F796" s="20"/>
      <c r="G796" s="20"/>
      <c r="H796" s="20"/>
      <c r="I796" s="20"/>
      <c r="K796" s="20"/>
    </row>
    <row r="797" spans="1:11" outlineLevel="1" x14ac:dyDescent="0.25">
      <c r="A797" s="32"/>
      <c r="B797" s="33"/>
      <c r="C797" s="46"/>
      <c r="E797" s="20"/>
      <c r="F797" s="20"/>
      <c r="G797" s="20"/>
      <c r="H797" s="20"/>
      <c r="I797" s="20"/>
      <c r="K797" s="20"/>
    </row>
    <row r="798" spans="1:11" outlineLevel="1" x14ac:dyDescent="0.25">
      <c r="A798" s="32"/>
      <c r="B798" s="33"/>
      <c r="C798" s="46"/>
      <c r="E798" s="20"/>
      <c r="F798" s="20"/>
      <c r="G798" s="20"/>
      <c r="H798" s="20"/>
      <c r="I798" s="20"/>
      <c r="K798" s="20"/>
    </row>
    <row r="799" spans="1:11" outlineLevel="1" x14ac:dyDescent="0.25">
      <c r="A799" s="32"/>
      <c r="B799" s="33"/>
      <c r="C799" s="46"/>
      <c r="E799" s="20"/>
      <c r="F799" s="20"/>
      <c r="G799" s="20"/>
      <c r="H799" s="20"/>
      <c r="I799" s="20"/>
      <c r="K799" s="20"/>
    </row>
    <row r="800" spans="1:11" outlineLevel="1" x14ac:dyDescent="0.25">
      <c r="A800" s="32"/>
      <c r="B800" s="33"/>
      <c r="C800" s="46"/>
      <c r="E800" s="20"/>
      <c r="F800" s="20"/>
      <c r="G800" s="20"/>
      <c r="H800" s="20"/>
      <c r="I800" s="20"/>
      <c r="K800" s="20"/>
    </row>
    <row r="801" spans="1:11" outlineLevel="1" x14ac:dyDescent="0.25">
      <c r="A801" s="32"/>
      <c r="B801" s="33"/>
      <c r="C801" s="46"/>
      <c r="E801" s="20"/>
      <c r="F801" s="20"/>
      <c r="G801" s="20"/>
      <c r="H801" s="20"/>
      <c r="I801" s="20"/>
      <c r="K801" s="20"/>
    </row>
    <row r="802" spans="1:11" outlineLevel="1" x14ac:dyDescent="0.25">
      <c r="A802" s="32"/>
      <c r="B802" s="33"/>
      <c r="C802" s="46"/>
      <c r="E802" s="20"/>
      <c r="F802" s="20"/>
      <c r="G802" s="20"/>
      <c r="H802" s="20"/>
      <c r="I802" s="20"/>
      <c r="K802" s="20"/>
    </row>
    <row r="803" spans="1:11" outlineLevel="1" x14ac:dyDescent="0.25">
      <c r="A803" s="32"/>
      <c r="B803" s="33"/>
      <c r="C803" s="46"/>
      <c r="E803" s="20"/>
      <c r="F803" s="20"/>
      <c r="G803" s="20"/>
      <c r="H803" s="20"/>
      <c r="I803" s="20"/>
      <c r="K803" s="20"/>
    </row>
    <row r="804" spans="1:11" outlineLevel="1" x14ac:dyDescent="0.25">
      <c r="A804" s="32"/>
      <c r="B804" s="33"/>
      <c r="C804" s="46"/>
      <c r="E804" s="20"/>
      <c r="F804" s="20"/>
      <c r="G804" s="20"/>
      <c r="H804" s="20"/>
      <c r="I804" s="20"/>
      <c r="K804" s="20"/>
    </row>
    <row r="805" spans="1:11" outlineLevel="1" x14ac:dyDescent="0.25">
      <c r="A805" s="32"/>
      <c r="B805" s="33"/>
      <c r="C805" s="46"/>
      <c r="E805" s="20"/>
      <c r="F805" s="20"/>
      <c r="G805" s="20"/>
      <c r="H805" s="20"/>
      <c r="I805" s="20"/>
      <c r="K805" s="20"/>
    </row>
    <row r="806" spans="1:11" outlineLevel="1" x14ac:dyDescent="0.25">
      <c r="A806" s="32"/>
      <c r="B806" s="33"/>
      <c r="C806" s="46"/>
      <c r="E806" s="20"/>
      <c r="F806" s="20"/>
      <c r="G806" s="20"/>
      <c r="H806" s="20"/>
      <c r="I806" s="20"/>
      <c r="K806" s="20"/>
    </row>
    <row r="807" spans="1:11" outlineLevel="1" x14ac:dyDescent="0.25">
      <c r="A807" s="32"/>
      <c r="B807" s="33"/>
      <c r="C807" s="46"/>
      <c r="E807" s="20"/>
      <c r="F807" s="20"/>
      <c r="G807" s="20"/>
      <c r="H807" s="20"/>
      <c r="I807" s="20"/>
      <c r="K807" s="20"/>
    </row>
    <row r="808" spans="1:11" outlineLevel="1" x14ac:dyDescent="0.25">
      <c r="A808" s="32"/>
      <c r="B808" s="33"/>
      <c r="C808" s="46"/>
      <c r="E808" s="20"/>
      <c r="F808" s="20"/>
      <c r="G808" s="20"/>
      <c r="H808" s="20"/>
      <c r="I808" s="20"/>
      <c r="K808" s="20"/>
    </row>
    <row r="809" spans="1:11" outlineLevel="1" x14ac:dyDescent="0.25">
      <c r="A809" s="32"/>
      <c r="B809" s="33"/>
      <c r="C809" s="46"/>
      <c r="E809" s="20"/>
      <c r="F809" s="20"/>
      <c r="G809" s="20"/>
      <c r="H809" s="20"/>
      <c r="I809" s="20"/>
      <c r="K809" s="20"/>
    </row>
    <row r="810" spans="1:11" outlineLevel="1" x14ac:dyDescent="0.25">
      <c r="A810" s="32"/>
      <c r="B810" s="33"/>
      <c r="C810" s="46"/>
      <c r="E810" s="20"/>
      <c r="F810" s="20"/>
      <c r="G810" s="20"/>
      <c r="H810" s="20"/>
      <c r="I810" s="20"/>
      <c r="K810" s="20"/>
    </row>
    <row r="811" spans="1:11" outlineLevel="1" x14ac:dyDescent="0.25">
      <c r="A811" s="32"/>
      <c r="B811" s="33"/>
      <c r="C811" s="46"/>
      <c r="E811" s="20"/>
      <c r="F811" s="20"/>
      <c r="G811" s="20"/>
      <c r="H811" s="20"/>
      <c r="I811" s="20"/>
      <c r="K811" s="20"/>
    </row>
    <row r="812" spans="1:11" outlineLevel="1" x14ac:dyDescent="0.25">
      <c r="A812" s="32"/>
      <c r="B812" s="33"/>
      <c r="C812" s="46"/>
      <c r="E812" s="20"/>
      <c r="F812" s="20"/>
      <c r="G812" s="20"/>
      <c r="H812" s="20"/>
      <c r="I812" s="20"/>
      <c r="K812" s="20"/>
    </row>
    <row r="813" spans="1:11" outlineLevel="1" x14ac:dyDescent="0.25">
      <c r="A813" s="32"/>
      <c r="B813" s="33"/>
      <c r="C813" s="46"/>
      <c r="E813" s="20"/>
      <c r="F813" s="20"/>
      <c r="G813" s="20"/>
      <c r="H813" s="20"/>
      <c r="I813" s="20"/>
      <c r="K813" s="20"/>
    </row>
    <row r="814" spans="1:11" outlineLevel="1" x14ac:dyDescent="0.25">
      <c r="A814" s="32"/>
      <c r="B814" s="33"/>
      <c r="C814" s="46"/>
      <c r="E814" s="20"/>
      <c r="F814" s="20"/>
      <c r="G814" s="20"/>
      <c r="H814" s="20"/>
      <c r="I814" s="20"/>
      <c r="K814" s="20"/>
    </row>
    <row r="815" spans="1:11" outlineLevel="1" x14ac:dyDescent="0.25">
      <c r="A815" s="32"/>
      <c r="B815" s="33"/>
      <c r="C815" s="46"/>
      <c r="E815" s="20"/>
      <c r="F815" s="20"/>
      <c r="G815" s="20"/>
      <c r="H815" s="20"/>
      <c r="I815" s="20"/>
      <c r="K815" s="20"/>
    </row>
    <row r="816" spans="1:11" outlineLevel="1" x14ac:dyDescent="0.25">
      <c r="A816" s="32"/>
      <c r="B816" s="33"/>
      <c r="C816" s="46"/>
      <c r="E816" s="20"/>
      <c r="F816" s="20"/>
      <c r="G816" s="20"/>
      <c r="H816" s="20"/>
      <c r="I816" s="20"/>
      <c r="K816" s="20"/>
    </row>
    <row r="817" spans="1:11" outlineLevel="1" x14ac:dyDescent="0.25">
      <c r="A817" s="32"/>
      <c r="B817" s="33"/>
      <c r="C817" s="46"/>
      <c r="E817" s="20"/>
      <c r="F817" s="20"/>
      <c r="G817" s="20"/>
      <c r="H817" s="20"/>
      <c r="I817" s="20"/>
      <c r="K817" s="20"/>
    </row>
    <row r="818" spans="1:11" outlineLevel="1" x14ac:dyDescent="0.25">
      <c r="A818" s="32"/>
      <c r="B818" s="33"/>
      <c r="C818" s="46"/>
      <c r="E818" s="20"/>
      <c r="F818" s="20"/>
      <c r="G818" s="20"/>
      <c r="H818" s="20"/>
      <c r="I818" s="20"/>
      <c r="K818" s="20"/>
    </row>
    <row r="819" spans="1:11" outlineLevel="1" x14ac:dyDescent="0.25">
      <c r="A819" s="32"/>
      <c r="B819" s="33"/>
      <c r="C819" s="46"/>
      <c r="E819" s="20"/>
      <c r="F819" s="20"/>
      <c r="G819" s="20"/>
      <c r="H819" s="20"/>
      <c r="I819" s="20"/>
      <c r="K819" s="20"/>
    </row>
    <row r="820" spans="1:11" outlineLevel="1" x14ac:dyDescent="0.25">
      <c r="A820" s="32"/>
      <c r="B820" s="33"/>
      <c r="C820" s="46"/>
      <c r="E820" s="20"/>
      <c r="F820" s="20"/>
      <c r="G820" s="20"/>
      <c r="H820" s="20"/>
      <c r="I820" s="20"/>
      <c r="K820" s="20"/>
    </row>
    <row r="821" spans="1:11" outlineLevel="1" x14ac:dyDescent="0.25">
      <c r="A821" s="32"/>
      <c r="B821" s="33"/>
      <c r="C821" s="46"/>
      <c r="E821" s="20"/>
      <c r="F821" s="20"/>
      <c r="G821" s="20"/>
      <c r="H821" s="20"/>
      <c r="I821" s="20"/>
      <c r="K821" s="20"/>
    </row>
    <row r="822" spans="1:11" outlineLevel="1" x14ac:dyDescent="0.25">
      <c r="A822" s="32"/>
      <c r="B822" s="33"/>
      <c r="C822" s="46"/>
      <c r="E822" s="20"/>
      <c r="F822" s="20"/>
      <c r="G822" s="20"/>
      <c r="H822" s="20"/>
      <c r="I822" s="20"/>
      <c r="K822" s="20"/>
    </row>
    <row r="823" spans="1:11" outlineLevel="1" x14ac:dyDescent="0.25">
      <c r="A823" s="32"/>
      <c r="B823" s="33"/>
      <c r="C823" s="46"/>
      <c r="E823" s="20"/>
      <c r="F823" s="20"/>
      <c r="G823" s="20"/>
      <c r="H823" s="20"/>
      <c r="I823" s="20"/>
      <c r="K823" s="20"/>
    </row>
    <row r="824" spans="1:11" outlineLevel="1" x14ac:dyDescent="0.25">
      <c r="A824" s="32"/>
      <c r="B824" s="33"/>
      <c r="C824" s="46"/>
      <c r="E824" s="20"/>
      <c r="F824" s="20"/>
      <c r="G824" s="20"/>
      <c r="H824" s="20"/>
      <c r="I824" s="20"/>
      <c r="K824" s="20"/>
    </row>
    <row r="825" spans="1:11" outlineLevel="1" x14ac:dyDescent="0.25">
      <c r="A825" s="32"/>
      <c r="B825" s="33"/>
      <c r="C825" s="46"/>
      <c r="E825" s="20"/>
      <c r="F825" s="20"/>
      <c r="G825" s="20"/>
      <c r="H825" s="20"/>
      <c r="I825" s="20"/>
      <c r="K825" s="20"/>
    </row>
    <row r="826" spans="1:11" outlineLevel="1" x14ac:dyDescent="0.25">
      <c r="A826" s="32"/>
      <c r="B826" s="33"/>
      <c r="C826" s="46"/>
      <c r="E826" s="20"/>
      <c r="F826" s="20"/>
      <c r="G826" s="20"/>
      <c r="H826" s="20"/>
      <c r="I826" s="20"/>
      <c r="K826" s="20"/>
    </row>
    <row r="827" spans="1:11" outlineLevel="1" x14ac:dyDescent="0.25">
      <c r="A827" s="32"/>
      <c r="B827" s="33"/>
      <c r="C827" s="46"/>
      <c r="E827" s="20"/>
      <c r="F827" s="20"/>
      <c r="G827" s="20"/>
      <c r="H827" s="20"/>
      <c r="I827" s="20"/>
      <c r="K827" s="20"/>
    </row>
    <row r="828" spans="1:11" outlineLevel="1" x14ac:dyDescent="0.25">
      <c r="A828" s="32"/>
      <c r="B828" s="33"/>
      <c r="C828" s="46"/>
      <c r="E828" s="20"/>
      <c r="F828" s="20"/>
      <c r="G828" s="20"/>
      <c r="H828" s="20"/>
      <c r="I828" s="20"/>
      <c r="K828" s="20"/>
    </row>
    <row r="829" spans="1:11" outlineLevel="1" x14ac:dyDescent="0.25">
      <c r="A829" s="32"/>
      <c r="B829" s="33"/>
      <c r="C829" s="46"/>
      <c r="E829" s="20"/>
      <c r="F829" s="20"/>
      <c r="G829" s="20"/>
      <c r="H829" s="20"/>
      <c r="I829" s="20"/>
      <c r="K829" s="20"/>
    </row>
    <row r="830" spans="1:11" outlineLevel="1" x14ac:dyDescent="0.25">
      <c r="A830" s="32"/>
      <c r="B830" s="33"/>
      <c r="C830" s="46"/>
      <c r="E830" s="20"/>
      <c r="F830" s="20"/>
      <c r="G830" s="20"/>
      <c r="H830" s="20"/>
      <c r="I830" s="20"/>
      <c r="K830" s="20"/>
    </row>
    <row r="831" spans="1:11" outlineLevel="1" x14ac:dyDescent="0.25">
      <c r="A831" s="32"/>
      <c r="B831" s="33"/>
      <c r="C831" s="46"/>
      <c r="E831" s="20"/>
      <c r="F831" s="20"/>
      <c r="G831" s="20"/>
      <c r="H831" s="20"/>
      <c r="I831" s="20"/>
      <c r="K831" s="20"/>
    </row>
    <row r="832" spans="1:11" outlineLevel="1" x14ac:dyDescent="0.25">
      <c r="A832" s="32"/>
      <c r="B832" s="33"/>
      <c r="C832" s="46"/>
      <c r="E832" s="20"/>
      <c r="F832" s="20"/>
      <c r="G832" s="20"/>
      <c r="H832" s="20"/>
      <c r="I832" s="20"/>
      <c r="K832" s="20"/>
    </row>
    <row r="833" spans="1:11" outlineLevel="1" x14ac:dyDescent="0.25">
      <c r="A833" s="32"/>
      <c r="B833" s="33"/>
      <c r="C833" s="46"/>
      <c r="E833" s="20"/>
      <c r="F833" s="20"/>
      <c r="G833" s="20"/>
      <c r="H833" s="20"/>
      <c r="I833" s="20"/>
      <c r="K833" s="20"/>
    </row>
    <row r="834" spans="1:11" outlineLevel="1" x14ac:dyDescent="0.25">
      <c r="A834" s="32"/>
      <c r="B834" s="33"/>
      <c r="C834" s="46"/>
      <c r="E834" s="20"/>
      <c r="F834" s="20"/>
      <c r="G834" s="20"/>
      <c r="H834" s="20"/>
      <c r="I834" s="20"/>
      <c r="K834" s="20"/>
    </row>
    <row r="835" spans="1:11" outlineLevel="1" x14ac:dyDescent="0.25">
      <c r="A835" s="32"/>
      <c r="B835" s="33"/>
      <c r="C835" s="46"/>
      <c r="E835" s="20"/>
      <c r="F835" s="20"/>
      <c r="G835" s="20"/>
      <c r="H835" s="20"/>
      <c r="I835" s="20"/>
      <c r="K835" s="20"/>
    </row>
    <row r="836" spans="1:11" outlineLevel="1" x14ac:dyDescent="0.25">
      <c r="A836" s="32"/>
      <c r="B836" s="33"/>
      <c r="C836" s="46"/>
      <c r="E836" s="20"/>
      <c r="F836" s="20"/>
      <c r="G836" s="20"/>
      <c r="H836" s="20"/>
      <c r="I836" s="20"/>
      <c r="K836" s="20"/>
    </row>
    <row r="837" spans="1:11" outlineLevel="1" x14ac:dyDescent="0.25">
      <c r="A837" s="32"/>
      <c r="B837" s="33"/>
      <c r="C837" s="46"/>
      <c r="E837" s="20"/>
      <c r="F837" s="20"/>
      <c r="G837" s="20"/>
      <c r="H837" s="20"/>
      <c r="I837" s="20"/>
      <c r="K837" s="20"/>
    </row>
    <row r="838" spans="1:11" outlineLevel="1" x14ac:dyDescent="0.25">
      <c r="A838" s="32"/>
      <c r="B838" s="33"/>
      <c r="C838" s="46"/>
      <c r="E838" s="20"/>
      <c r="F838" s="20"/>
      <c r="G838" s="20"/>
      <c r="H838" s="20"/>
      <c r="I838" s="20"/>
      <c r="K838" s="20"/>
    </row>
    <row r="839" spans="1:11" outlineLevel="1" x14ac:dyDescent="0.25">
      <c r="A839" s="32"/>
      <c r="B839" s="33"/>
      <c r="C839" s="46"/>
      <c r="E839" s="20"/>
      <c r="F839" s="20"/>
      <c r="G839" s="20"/>
      <c r="H839" s="20"/>
      <c r="I839" s="20"/>
      <c r="K839" s="20"/>
    </row>
    <row r="840" spans="1:11" outlineLevel="1" x14ac:dyDescent="0.25">
      <c r="A840" s="32"/>
      <c r="B840" s="33"/>
      <c r="C840" s="46"/>
      <c r="E840" s="20"/>
      <c r="F840" s="20"/>
      <c r="G840" s="20"/>
      <c r="H840" s="20"/>
      <c r="I840" s="20"/>
      <c r="K840" s="20"/>
    </row>
    <row r="841" spans="1:11" outlineLevel="1" x14ac:dyDescent="0.25">
      <c r="A841" s="32"/>
      <c r="B841" s="33"/>
      <c r="C841" s="46"/>
      <c r="E841" s="20"/>
      <c r="F841" s="20"/>
      <c r="G841" s="20"/>
      <c r="H841" s="20"/>
      <c r="I841" s="20"/>
      <c r="K841" s="20"/>
    </row>
    <row r="842" spans="1:11" outlineLevel="1" x14ac:dyDescent="0.25">
      <c r="A842" s="32"/>
      <c r="B842" s="33"/>
      <c r="C842" s="46"/>
      <c r="E842" s="20"/>
      <c r="F842" s="20"/>
      <c r="G842" s="20"/>
      <c r="H842" s="20"/>
      <c r="I842" s="20"/>
      <c r="K842" s="20"/>
    </row>
    <row r="843" spans="1:11" outlineLevel="1" x14ac:dyDescent="0.25">
      <c r="A843" s="32"/>
      <c r="B843" s="33"/>
      <c r="C843" s="46"/>
      <c r="E843" s="20"/>
      <c r="F843" s="20"/>
      <c r="G843" s="20"/>
      <c r="H843" s="20"/>
      <c r="I843" s="20"/>
      <c r="K843" s="20"/>
    </row>
    <row r="844" spans="1:11" outlineLevel="1" x14ac:dyDescent="0.25">
      <c r="A844" s="32"/>
      <c r="B844" s="33"/>
      <c r="C844" s="46"/>
      <c r="E844" s="20"/>
      <c r="F844" s="20"/>
      <c r="G844" s="20"/>
      <c r="H844" s="20"/>
      <c r="I844" s="20"/>
      <c r="K844" s="20"/>
    </row>
    <row r="845" spans="1:11" outlineLevel="1" x14ac:dyDescent="0.25">
      <c r="A845" s="32"/>
      <c r="B845" s="33"/>
      <c r="C845" s="46"/>
      <c r="E845" s="20"/>
      <c r="F845" s="20"/>
      <c r="G845" s="20"/>
      <c r="H845" s="20"/>
      <c r="I845" s="20"/>
      <c r="K845" s="20"/>
    </row>
    <row r="846" spans="1:11" outlineLevel="1" x14ac:dyDescent="0.25">
      <c r="A846" s="32"/>
      <c r="B846" s="33"/>
      <c r="C846" s="46"/>
      <c r="E846" s="20"/>
      <c r="F846" s="20"/>
      <c r="G846" s="20"/>
      <c r="H846" s="20"/>
      <c r="I846" s="20"/>
      <c r="K846" s="20"/>
    </row>
    <row r="847" spans="1:11" outlineLevel="1" x14ac:dyDescent="0.25">
      <c r="A847" s="32"/>
      <c r="B847" s="33"/>
      <c r="C847" s="46"/>
      <c r="E847" s="20"/>
      <c r="F847" s="20"/>
      <c r="G847" s="20"/>
      <c r="H847" s="20"/>
      <c r="I847" s="20"/>
      <c r="K847" s="20"/>
    </row>
    <row r="848" spans="1:11" outlineLevel="1" x14ac:dyDescent="0.25">
      <c r="A848" s="32"/>
      <c r="B848" s="33"/>
      <c r="C848" s="46"/>
      <c r="E848" s="20"/>
      <c r="F848" s="20"/>
      <c r="G848" s="20"/>
      <c r="H848" s="20"/>
      <c r="I848" s="20"/>
      <c r="K848" s="20"/>
    </row>
    <row r="849" spans="1:11" outlineLevel="1" x14ac:dyDescent="0.25">
      <c r="A849" s="32"/>
      <c r="B849" s="33"/>
      <c r="C849" s="46"/>
      <c r="E849" s="20"/>
      <c r="F849" s="20"/>
      <c r="G849" s="20"/>
      <c r="H849" s="20"/>
      <c r="I849" s="20"/>
      <c r="K849" s="20"/>
    </row>
    <row r="850" spans="1:11" outlineLevel="1" x14ac:dyDescent="0.25">
      <c r="A850" s="32"/>
      <c r="B850" s="33"/>
      <c r="C850" s="46"/>
      <c r="E850" s="20"/>
      <c r="F850" s="20"/>
      <c r="G850" s="20"/>
      <c r="H850" s="20"/>
      <c r="I850" s="20"/>
      <c r="K850" s="20"/>
    </row>
    <row r="851" spans="1:11" outlineLevel="1" x14ac:dyDescent="0.25">
      <c r="A851" s="32"/>
      <c r="B851" s="33"/>
      <c r="C851" s="46"/>
      <c r="E851" s="20"/>
      <c r="F851" s="20"/>
      <c r="G851" s="20"/>
      <c r="H851" s="20"/>
      <c r="I851" s="20"/>
      <c r="K851" s="20"/>
    </row>
    <row r="852" spans="1:11" outlineLevel="1" x14ac:dyDescent="0.25">
      <c r="A852" s="32"/>
      <c r="B852" s="33"/>
      <c r="C852" s="46"/>
      <c r="E852" s="20"/>
      <c r="F852" s="20"/>
      <c r="G852" s="20"/>
      <c r="H852" s="20"/>
      <c r="I852" s="20"/>
      <c r="K852" s="20"/>
    </row>
    <row r="853" spans="1:11" outlineLevel="1" x14ac:dyDescent="0.25">
      <c r="A853" s="32"/>
      <c r="B853" s="33"/>
      <c r="C853" s="46"/>
      <c r="E853" s="20"/>
      <c r="F853" s="20"/>
      <c r="G853" s="20"/>
      <c r="H853" s="20"/>
      <c r="I853" s="20"/>
      <c r="K853" s="20"/>
    </row>
    <row r="854" spans="1:11" outlineLevel="1" x14ac:dyDescent="0.25">
      <c r="A854" s="32"/>
      <c r="B854" s="33"/>
      <c r="C854" s="46"/>
      <c r="E854" s="20"/>
      <c r="F854" s="20"/>
      <c r="G854" s="20"/>
      <c r="H854" s="20"/>
      <c r="I854" s="20"/>
      <c r="K854" s="20"/>
    </row>
    <row r="855" spans="1:11" outlineLevel="1" x14ac:dyDescent="0.25">
      <c r="A855" s="32"/>
      <c r="B855" s="33"/>
      <c r="C855" s="46"/>
      <c r="E855" s="20"/>
      <c r="F855" s="20"/>
      <c r="G855" s="20"/>
      <c r="H855" s="20"/>
      <c r="I855" s="20"/>
      <c r="K855" s="20"/>
    </row>
    <row r="856" spans="1:11" outlineLevel="1" x14ac:dyDescent="0.25">
      <c r="A856" s="32"/>
      <c r="B856" s="33"/>
      <c r="C856" s="46"/>
      <c r="E856" s="20"/>
      <c r="F856" s="20"/>
      <c r="G856" s="20"/>
      <c r="H856" s="20"/>
      <c r="I856" s="20"/>
      <c r="K856" s="20"/>
    </row>
    <row r="857" spans="1:11" outlineLevel="1" x14ac:dyDescent="0.25">
      <c r="A857" s="32"/>
      <c r="B857" s="33"/>
      <c r="C857" s="46"/>
      <c r="E857" s="20"/>
      <c r="F857" s="20"/>
      <c r="G857" s="20"/>
      <c r="H857" s="20"/>
      <c r="I857" s="20"/>
      <c r="K857" s="20"/>
    </row>
    <row r="858" spans="1:11" outlineLevel="1" x14ac:dyDescent="0.25">
      <c r="A858" s="32"/>
      <c r="B858" s="33"/>
      <c r="C858" s="46"/>
      <c r="E858" s="20"/>
      <c r="F858" s="20"/>
      <c r="G858" s="20"/>
      <c r="H858" s="20"/>
      <c r="I858" s="20"/>
      <c r="K858" s="20"/>
    </row>
    <row r="859" spans="1:11" outlineLevel="1" x14ac:dyDescent="0.25">
      <c r="A859" s="32"/>
      <c r="B859" s="33"/>
      <c r="C859" s="46"/>
      <c r="E859" s="20"/>
      <c r="F859" s="20"/>
      <c r="G859" s="20"/>
      <c r="H859" s="20"/>
      <c r="I859" s="20"/>
      <c r="K859" s="20"/>
    </row>
    <row r="860" spans="1:11" outlineLevel="1" x14ac:dyDescent="0.25">
      <c r="A860" s="32"/>
      <c r="B860" s="33"/>
      <c r="C860" s="46"/>
      <c r="E860" s="20"/>
      <c r="F860" s="20"/>
      <c r="G860" s="20"/>
      <c r="H860" s="20"/>
      <c r="I860" s="20"/>
      <c r="K860" s="20"/>
    </row>
    <row r="861" spans="1:11" outlineLevel="1" x14ac:dyDescent="0.25">
      <c r="A861" s="32"/>
      <c r="B861" s="33"/>
      <c r="C861" s="46"/>
      <c r="E861" s="20"/>
      <c r="F861" s="20"/>
      <c r="G861" s="20"/>
      <c r="H861" s="20"/>
      <c r="I861" s="20"/>
      <c r="K861" s="20"/>
    </row>
    <row r="862" spans="1:11" outlineLevel="1" x14ac:dyDescent="0.25">
      <c r="A862" s="32"/>
      <c r="B862" s="33"/>
      <c r="C862" s="46"/>
      <c r="E862" s="20"/>
      <c r="F862" s="20"/>
      <c r="G862" s="20"/>
      <c r="H862" s="20"/>
      <c r="I862" s="20"/>
      <c r="K862" s="20"/>
    </row>
    <row r="863" spans="1:11" outlineLevel="1" x14ac:dyDescent="0.25">
      <c r="A863" s="32"/>
      <c r="B863" s="33"/>
      <c r="C863" s="46"/>
      <c r="E863" s="20"/>
      <c r="F863" s="20"/>
      <c r="G863" s="20"/>
      <c r="H863" s="20"/>
      <c r="I863" s="20"/>
      <c r="K863" s="20"/>
    </row>
    <row r="864" spans="1:11" outlineLevel="1" x14ac:dyDescent="0.25">
      <c r="A864" s="32"/>
      <c r="B864" s="33"/>
      <c r="C864" s="46"/>
      <c r="E864" s="20"/>
      <c r="F864" s="20"/>
      <c r="G864" s="20"/>
      <c r="H864" s="20"/>
      <c r="I864" s="20"/>
      <c r="K864" s="20"/>
    </row>
    <row r="865" spans="1:11" outlineLevel="1" x14ac:dyDescent="0.25">
      <c r="A865" s="32"/>
      <c r="B865" s="33"/>
      <c r="C865" s="46"/>
      <c r="E865" s="20"/>
      <c r="F865" s="20"/>
      <c r="G865" s="20"/>
      <c r="H865" s="20"/>
      <c r="I865" s="20"/>
      <c r="K865" s="20"/>
    </row>
    <row r="866" spans="1:11" outlineLevel="1" x14ac:dyDescent="0.25">
      <c r="A866" s="32"/>
      <c r="B866" s="33"/>
      <c r="C866" s="46"/>
      <c r="E866" s="20"/>
      <c r="F866" s="20"/>
      <c r="G866" s="20"/>
      <c r="H866" s="20"/>
      <c r="I866" s="20"/>
      <c r="K866" s="20"/>
    </row>
    <row r="867" spans="1:11" outlineLevel="1" x14ac:dyDescent="0.25">
      <c r="A867" s="32"/>
      <c r="B867" s="33"/>
      <c r="C867" s="46"/>
      <c r="E867" s="20"/>
      <c r="F867" s="20"/>
      <c r="G867" s="20"/>
      <c r="H867" s="20"/>
      <c r="I867" s="20"/>
      <c r="K867" s="20"/>
    </row>
    <row r="868" spans="1:11" outlineLevel="1" x14ac:dyDescent="0.25">
      <c r="A868" s="32"/>
      <c r="B868" s="33"/>
      <c r="C868" s="46"/>
      <c r="E868" s="20"/>
      <c r="F868" s="20"/>
      <c r="G868" s="20"/>
      <c r="H868" s="20"/>
      <c r="I868" s="20"/>
      <c r="K868" s="20"/>
    </row>
    <row r="869" spans="1:11" outlineLevel="1" x14ac:dyDescent="0.25">
      <c r="A869" s="32"/>
      <c r="B869" s="33"/>
      <c r="C869" s="46"/>
      <c r="E869" s="20"/>
      <c r="F869" s="20"/>
      <c r="G869" s="20"/>
      <c r="H869" s="20"/>
      <c r="I869" s="20"/>
      <c r="K869" s="20"/>
    </row>
    <row r="870" spans="1:11" outlineLevel="1" x14ac:dyDescent="0.25">
      <c r="A870" s="32"/>
      <c r="B870" s="33"/>
      <c r="C870" s="46"/>
      <c r="E870" s="20"/>
      <c r="F870" s="20"/>
      <c r="G870" s="20"/>
      <c r="H870" s="20"/>
      <c r="I870" s="20"/>
      <c r="K870" s="20"/>
    </row>
    <row r="871" spans="1:11" outlineLevel="1" x14ac:dyDescent="0.25">
      <c r="A871" s="32"/>
      <c r="B871" s="33"/>
      <c r="C871" s="46"/>
      <c r="E871" s="20"/>
      <c r="F871" s="20"/>
      <c r="G871" s="20"/>
      <c r="H871" s="20"/>
      <c r="I871" s="20"/>
      <c r="K871" s="20"/>
    </row>
    <row r="872" spans="1:11" outlineLevel="1" x14ac:dyDescent="0.25">
      <c r="A872" s="32"/>
      <c r="B872" s="33"/>
      <c r="C872" s="46"/>
      <c r="E872" s="20"/>
      <c r="F872" s="20"/>
      <c r="G872" s="20"/>
      <c r="H872" s="20"/>
      <c r="I872" s="20"/>
      <c r="K872" s="20"/>
    </row>
    <row r="873" spans="1:11" outlineLevel="1" x14ac:dyDescent="0.25">
      <c r="A873" s="32"/>
      <c r="B873" s="33"/>
      <c r="C873" s="46"/>
      <c r="E873" s="20"/>
      <c r="F873" s="20"/>
      <c r="G873" s="20"/>
      <c r="H873" s="20"/>
      <c r="I873" s="20"/>
      <c r="K873" s="20"/>
    </row>
    <row r="874" spans="1:11" outlineLevel="1" x14ac:dyDescent="0.25">
      <c r="A874" s="32"/>
      <c r="B874" s="33"/>
      <c r="C874" s="46"/>
      <c r="E874" s="20"/>
      <c r="F874" s="20"/>
      <c r="G874" s="20"/>
      <c r="H874" s="20"/>
      <c r="I874" s="20"/>
      <c r="K874" s="20"/>
    </row>
    <row r="875" spans="1:11" outlineLevel="1" x14ac:dyDescent="0.25">
      <c r="A875" s="32"/>
      <c r="B875" s="33"/>
      <c r="C875" s="46"/>
      <c r="E875" s="20"/>
      <c r="F875" s="20"/>
      <c r="G875" s="20"/>
      <c r="H875" s="20"/>
      <c r="I875" s="20"/>
      <c r="K875" s="20"/>
    </row>
    <row r="876" spans="1:11" outlineLevel="1" x14ac:dyDescent="0.25">
      <c r="A876" s="32"/>
      <c r="B876" s="33"/>
      <c r="C876" s="46"/>
      <c r="E876" s="20"/>
      <c r="F876" s="20"/>
      <c r="G876" s="20"/>
      <c r="H876" s="20"/>
      <c r="I876" s="20"/>
      <c r="K876" s="20"/>
    </row>
    <row r="877" spans="1:11" outlineLevel="1" x14ac:dyDescent="0.25">
      <c r="A877" s="32"/>
      <c r="B877" s="33"/>
      <c r="C877" s="46"/>
      <c r="E877" s="20"/>
      <c r="F877" s="20"/>
      <c r="G877" s="20"/>
      <c r="H877" s="20"/>
      <c r="I877" s="20"/>
      <c r="K877" s="20"/>
    </row>
    <row r="878" spans="1:11" outlineLevel="1" x14ac:dyDescent="0.25">
      <c r="A878" s="32"/>
      <c r="B878" s="33"/>
      <c r="C878" s="46"/>
      <c r="E878" s="20"/>
      <c r="F878" s="20"/>
      <c r="G878" s="20"/>
      <c r="H878" s="20"/>
      <c r="I878" s="20"/>
      <c r="K878" s="20"/>
    </row>
    <row r="879" spans="1:11" outlineLevel="1" x14ac:dyDescent="0.25">
      <c r="A879" s="32"/>
      <c r="B879" s="33"/>
      <c r="C879" s="46"/>
      <c r="E879" s="20"/>
      <c r="F879" s="20"/>
      <c r="G879" s="20"/>
      <c r="H879" s="20"/>
      <c r="I879" s="20"/>
      <c r="K879" s="20"/>
    </row>
    <row r="880" spans="1:11" outlineLevel="1" x14ac:dyDescent="0.25">
      <c r="A880" s="32"/>
      <c r="B880" s="33"/>
      <c r="C880" s="46"/>
      <c r="E880" s="20"/>
      <c r="F880" s="20"/>
      <c r="G880" s="20"/>
      <c r="H880" s="20"/>
      <c r="I880" s="20"/>
      <c r="K880" s="20"/>
    </row>
    <row r="881" spans="1:11" outlineLevel="1" x14ac:dyDescent="0.25">
      <c r="A881" s="32"/>
      <c r="B881" s="33"/>
      <c r="C881" s="46"/>
      <c r="E881" s="20"/>
      <c r="F881" s="20"/>
      <c r="G881" s="20"/>
      <c r="H881" s="20"/>
      <c r="I881" s="20"/>
      <c r="K881" s="20"/>
    </row>
    <row r="882" spans="1:11" outlineLevel="1" x14ac:dyDescent="0.25">
      <c r="A882" s="32"/>
      <c r="B882" s="33"/>
      <c r="C882" s="46"/>
      <c r="E882" s="20"/>
      <c r="F882" s="20"/>
      <c r="G882" s="20"/>
      <c r="H882" s="20"/>
      <c r="I882" s="20"/>
      <c r="K882" s="20"/>
    </row>
    <row r="883" spans="1:11" outlineLevel="1" x14ac:dyDescent="0.25">
      <c r="A883" s="32"/>
      <c r="B883" s="33"/>
      <c r="C883" s="46"/>
      <c r="E883" s="20"/>
      <c r="F883" s="20"/>
      <c r="G883" s="20"/>
      <c r="H883" s="20"/>
      <c r="I883" s="20"/>
      <c r="K883" s="20"/>
    </row>
    <row r="884" spans="1:11" outlineLevel="1" x14ac:dyDescent="0.25">
      <c r="A884" s="32"/>
      <c r="B884" s="33"/>
      <c r="C884" s="46"/>
      <c r="E884" s="20"/>
      <c r="F884" s="20"/>
      <c r="G884" s="20"/>
      <c r="H884" s="20"/>
      <c r="I884" s="20"/>
      <c r="K884" s="20"/>
    </row>
    <row r="885" spans="1:11" outlineLevel="1" x14ac:dyDescent="0.25">
      <c r="A885" s="32"/>
      <c r="B885" s="33"/>
      <c r="C885" s="46"/>
      <c r="E885" s="20"/>
      <c r="F885" s="20"/>
      <c r="G885" s="20"/>
      <c r="H885" s="20"/>
      <c r="I885" s="20"/>
      <c r="K885" s="20"/>
    </row>
    <row r="886" spans="1:11" outlineLevel="1" x14ac:dyDescent="0.25">
      <c r="A886" s="32"/>
      <c r="B886" s="33"/>
      <c r="C886" s="46"/>
      <c r="E886" s="20"/>
      <c r="F886" s="20"/>
      <c r="G886" s="20"/>
      <c r="H886" s="20"/>
      <c r="I886" s="20"/>
      <c r="K886" s="20"/>
    </row>
    <row r="887" spans="1:11" outlineLevel="1" x14ac:dyDescent="0.25">
      <c r="A887" s="32"/>
      <c r="B887" s="33"/>
      <c r="C887" s="46"/>
      <c r="E887" s="20"/>
      <c r="F887" s="20"/>
      <c r="G887" s="20"/>
      <c r="H887" s="20"/>
      <c r="I887" s="20"/>
      <c r="K887" s="20"/>
    </row>
    <row r="888" spans="1:11" outlineLevel="1" x14ac:dyDescent="0.25">
      <c r="A888" s="32"/>
      <c r="B888" s="33"/>
      <c r="C888" s="46"/>
      <c r="E888" s="20"/>
      <c r="F888" s="20"/>
      <c r="G888" s="20"/>
      <c r="H888" s="20"/>
      <c r="I888" s="20"/>
      <c r="K888" s="20"/>
    </row>
    <row r="889" spans="1:11" outlineLevel="1" x14ac:dyDescent="0.25">
      <c r="A889" s="32"/>
      <c r="B889" s="33"/>
      <c r="C889" s="46"/>
      <c r="E889" s="20"/>
      <c r="F889" s="20"/>
      <c r="G889" s="20"/>
      <c r="H889" s="20"/>
      <c r="I889" s="20"/>
      <c r="K889" s="20"/>
    </row>
    <row r="890" spans="1:11" outlineLevel="1" x14ac:dyDescent="0.25">
      <c r="A890" s="32"/>
      <c r="B890" s="33"/>
      <c r="C890" s="46"/>
      <c r="E890" s="20"/>
      <c r="F890" s="20"/>
      <c r="G890" s="20"/>
      <c r="H890" s="20"/>
      <c r="I890" s="20"/>
      <c r="K890" s="20"/>
    </row>
    <row r="891" spans="1:11" outlineLevel="1" x14ac:dyDescent="0.25">
      <c r="A891" s="32"/>
      <c r="B891" s="33"/>
      <c r="C891" s="46"/>
      <c r="E891" s="20"/>
      <c r="F891" s="20"/>
      <c r="G891" s="20"/>
      <c r="H891" s="20"/>
      <c r="I891" s="20"/>
      <c r="K891" s="20"/>
    </row>
    <row r="892" spans="1:11" outlineLevel="1" x14ac:dyDescent="0.25">
      <c r="A892" s="32"/>
      <c r="B892" s="33"/>
      <c r="C892" s="46"/>
      <c r="E892" s="20"/>
      <c r="F892" s="20"/>
      <c r="G892" s="20"/>
      <c r="H892" s="20"/>
      <c r="I892" s="20"/>
      <c r="K892" s="20"/>
    </row>
    <row r="893" spans="1:11" outlineLevel="1" x14ac:dyDescent="0.25">
      <c r="A893" s="32"/>
      <c r="B893" s="33"/>
      <c r="C893" s="46"/>
      <c r="E893" s="20"/>
      <c r="F893" s="20"/>
      <c r="G893" s="20"/>
      <c r="H893" s="20"/>
      <c r="I893" s="20"/>
      <c r="K893" s="20"/>
    </row>
    <row r="894" spans="1:11" outlineLevel="1" x14ac:dyDescent="0.25">
      <c r="A894" s="32"/>
      <c r="B894" s="33"/>
      <c r="C894" s="46"/>
      <c r="E894" s="20"/>
      <c r="F894" s="20"/>
      <c r="G894" s="20"/>
      <c r="H894" s="20"/>
      <c r="I894" s="20"/>
      <c r="K894" s="20"/>
    </row>
    <row r="895" spans="1:11" outlineLevel="1" x14ac:dyDescent="0.25">
      <c r="A895" s="32"/>
      <c r="B895" s="33"/>
      <c r="C895" s="46"/>
      <c r="E895" s="20"/>
      <c r="F895" s="20"/>
      <c r="G895" s="20"/>
      <c r="H895" s="20"/>
      <c r="I895" s="20"/>
      <c r="K895" s="20"/>
    </row>
    <row r="896" spans="1:11" outlineLevel="1" x14ac:dyDescent="0.25">
      <c r="A896" s="32"/>
      <c r="B896" s="33"/>
      <c r="C896" s="46"/>
      <c r="E896" s="20"/>
      <c r="F896" s="20"/>
      <c r="G896" s="20"/>
      <c r="H896" s="20"/>
      <c r="I896" s="20"/>
      <c r="K896" s="20"/>
    </row>
    <row r="897" spans="1:11" outlineLevel="1" x14ac:dyDescent="0.25">
      <c r="A897" s="32"/>
      <c r="B897" s="33"/>
      <c r="C897" s="46"/>
      <c r="E897" s="20"/>
      <c r="F897" s="20"/>
      <c r="G897" s="20"/>
      <c r="H897" s="20"/>
      <c r="I897" s="20"/>
      <c r="K897" s="20"/>
    </row>
    <row r="898" spans="1:11" outlineLevel="1" x14ac:dyDescent="0.25">
      <c r="A898" s="32"/>
      <c r="B898" s="33"/>
      <c r="C898" s="46"/>
      <c r="E898" s="20"/>
      <c r="F898" s="20"/>
      <c r="G898" s="20"/>
      <c r="H898" s="20"/>
      <c r="I898" s="20"/>
      <c r="K898" s="20"/>
    </row>
    <row r="899" spans="1:11" outlineLevel="1" x14ac:dyDescent="0.25">
      <c r="A899" s="32"/>
      <c r="B899" s="33"/>
      <c r="C899" s="46"/>
      <c r="E899" s="20"/>
      <c r="F899" s="20"/>
      <c r="G899" s="20"/>
      <c r="H899" s="20"/>
      <c r="I899" s="20"/>
      <c r="K899" s="20"/>
    </row>
    <row r="900" spans="1:11" outlineLevel="1" x14ac:dyDescent="0.25">
      <c r="A900" s="32"/>
      <c r="B900" s="33"/>
      <c r="C900" s="46"/>
      <c r="E900" s="20"/>
      <c r="F900" s="20"/>
      <c r="G900" s="20"/>
      <c r="H900" s="20"/>
      <c r="I900" s="20"/>
      <c r="K900" s="20"/>
    </row>
    <row r="901" spans="1:11" outlineLevel="1" x14ac:dyDescent="0.25">
      <c r="A901" s="32"/>
      <c r="B901" s="33"/>
      <c r="C901" s="46"/>
      <c r="E901" s="20"/>
      <c r="F901" s="20"/>
      <c r="G901" s="20"/>
      <c r="H901" s="20"/>
      <c r="I901" s="20"/>
      <c r="K901" s="20"/>
    </row>
    <row r="902" spans="1:11" outlineLevel="1" x14ac:dyDescent="0.25">
      <c r="A902" s="32"/>
      <c r="B902" s="33"/>
      <c r="C902" s="46"/>
      <c r="E902" s="20"/>
      <c r="F902" s="20"/>
      <c r="G902" s="20"/>
      <c r="H902" s="20"/>
      <c r="I902" s="20"/>
      <c r="K902" s="20"/>
    </row>
    <row r="903" spans="1:11" outlineLevel="1" x14ac:dyDescent="0.25">
      <c r="A903" s="32"/>
      <c r="B903" s="33"/>
      <c r="C903" s="46"/>
      <c r="E903" s="20"/>
      <c r="F903" s="20"/>
      <c r="G903" s="20"/>
      <c r="H903" s="20"/>
      <c r="I903" s="20"/>
      <c r="K903" s="20"/>
    </row>
    <row r="904" spans="1:11" outlineLevel="1" x14ac:dyDescent="0.25">
      <c r="A904" s="32"/>
      <c r="B904" s="33"/>
      <c r="C904" s="46"/>
      <c r="E904" s="20"/>
      <c r="F904" s="20"/>
      <c r="G904" s="20"/>
      <c r="H904" s="20"/>
      <c r="I904" s="20"/>
      <c r="K904" s="20"/>
    </row>
    <row r="905" spans="1:11" outlineLevel="1" x14ac:dyDescent="0.25">
      <c r="A905" s="32"/>
      <c r="B905" s="33"/>
      <c r="C905" s="46"/>
      <c r="E905" s="20"/>
      <c r="F905" s="20"/>
      <c r="G905" s="20"/>
      <c r="H905" s="20"/>
      <c r="I905" s="20"/>
      <c r="K905" s="20"/>
    </row>
    <row r="906" spans="1:11" outlineLevel="1" x14ac:dyDescent="0.25">
      <c r="A906" s="32"/>
      <c r="B906" s="33"/>
      <c r="C906" s="46"/>
      <c r="E906" s="20"/>
      <c r="F906" s="20"/>
      <c r="G906" s="20"/>
      <c r="H906" s="20"/>
      <c r="I906" s="20"/>
      <c r="K906" s="20"/>
    </row>
    <row r="907" spans="1:11" outlineLevel="1" x14ac:dyDescent="0.25">
      <c r="A907" s="32"/>
      <c r="B907" s="33"/>
      <c r="C907" s="46"/>
      <c r="E907" s="20"/>
      <c r="F907" s="20"/>
      <c r="G907" s="20"/>
      <c r="H907" s="20"/>
      <c r="I907" s="20"/>
      <c r="K907" s="20"/>
    </row>
    <row r="908" spans="1:11" outlineLevel="1" x14ac:dyDescent="0.25">
      <c r="A908" s="32"/>
      <c r="B908" s="33"/>
      <c r="C908" s="46"/>
      <c r="E908" s="20"/>
      <c r="F908" s="20"/>
      <c r="G908" s="20"/>
      <c r="H908" s="20"/>
      <c r="I908" s="20"/>
      <c r="K908" s="20"/>
    </row>
    <row r="909" spans="1:11" outlineLevel="1" x14ac:dyDescent="0.25">
      <c r="A909" s="32"/>
      <c r="B909" s="33"/>
      <c r="C909" s="46"/>
      <c r="E909" s="20"/>
      <c r="F909" s="20"/>
      <c r="G909" s="20"/>
      <c r="H909" s="20"/>
      <c r="I909" s="20"/>
      <c r="K909" s="20"/>
    </row>
    <row r="910" spans="1:11" outlineLevel="1" x14ac:dyDescent="0.25">
      <c r="A910" s="32"/>
      <c r="B910" s="33"/>
      <c r="C910" s="46"/>
      <c r="E910" s="20"/>
      <c r="F910" s="20"/>
      <c r="G910" s="20"/>
      <c r="H910" s="20"/>
      <c r="I910" s="20"/>
      <c r="K910" s="20"/>
    </row>
    <row r="911" spans="1:11" outlineLevel="1" x14ac:dyDescent="0.25">
      <c r="A911" s="32"/>
      <c r="B911" s="33"/>
      <c r="C911" s="46"/>
      <c r="E911" s="20"/>
      <c r="F911" s="20"/>
      <c r="G911" s="20"/>
      <c r="H911" s="20"/>
      <c r="I911" s="20"/>
      <c r="K911" s="20"/>
    </row>
    <row r="912" spans="1:11" outlineLevel="1" x14ac:dyDescent="0.25">
      <c r="A912" s="32"/>
      <c r="B912" s="33"/>
      <c r="C912" s="46"/>
      <c r="E912" s="20"/>
      <c r="F912" s="20"/>
      <c r="G912" s="20"/>
      <c r="H912" s="20"/>
      <c r="I912" s="20"/>
      <c r="K912" s="20"/>
    </row>
    <row r="913" spans="1:11" outlineLevel="1" x14ac:dyDescent="0.25">
      <c r="A913" s="32"/>
      <c r="B913" s="33"/>
      <c r="C913" s="46"/>
      <c r="E913" s="20"/>
      <c r="F913" s="20"/>
      <c r="G913" s="20"/>
      <c r="H913" s="20"/>
      <c r="I913" s="20"/>
      <c r="K913" s="20"/>
    </row>
    <row r="914" spans="1:11" outlineLevel="1" x14ac:dyDescent="0.25">
      <c r="A914" s="32"/>
      <c r="B914" s="33"/>
      <c r="C914" s="46"/>
      <c r="E914" s="20"/>
      <c r="F914" s="20"/>
      <c r="G914" s="20"/>
      <c r="H914" s="20"/>
      <c r="I914" s="20"/>
      <c r="K914" s="20"/>
    </row>
    <row r="915" spans="1:11" outlineLevel="1" x14ac:dyDescent="0.25">
      <c r="A915" s="32"/>
      <c r="B915" s="33"/>
      <c r="C915" s="46"/>
      <c r="E915" s="20"/>
      <c r="F915" s="20"/>
      <c r="G915" s="20"/>
      <c r="H915" s="20"/>
      <c r="I915" s="20"/>
      <c r="K915" s="20"/>
    </row>
    <row r="916" spans="1:11" outlineLevel="1" x14ac:dyDescent="0.25">
      <c r="A916" s="32"/>
      <c r="B916" s="33"/>
      <c r="C916" s="46"/>
      <c r="E916" s="20"/>
      <c r="F916" s="20"/>
      <c r="G916" s="20"/>
      <c r="H916" s="20"/>
      <c r="I916" s="20"/>
      <c r="K916" s="20"/>
    </row>
    <row r="917" spans="1:11" outlineLevel="1" x14ac:dyDescent="0.25">
      <c r="A917" s="32"/>
      <c r="B917" s="33"/>
      <c r="C917" s="46"/>
      <c r="E917" s="20"/>
      <c r="F917" s="20"/>
      <c r="G917" s="20"/>
      <c r="H917" s="20"/>
      <c r="I917" s="20"/>
      <c r="K917" s="20"/>
    </row>
    <row r="918" spans="1:11" outlineLevel="1" x14ac:dyDescent="0.25">
      <c r="A918" s="32"/>
      <c r="B918" s="33"/>
      <c r="C918" s="46"/>
      <c r="E918" s="20"/>
      <c r="F918" s="20"/>
      <c r="G918" s="20"/>
      <c r="H918" s="20"/>
      <c r="I918" s="20"/>
      <c r="K918" s="20"/>
    </row>
    <row r="919" spans="1:11" outlineLevel="1" x14ac:dyDescent="0.25">
      <c r="A919" s="32"/>
      <c r="B919" s="33"/>
      <c r="C919" s="46"/>
      <c r="E919" s="20"/>
      <c r="F919" s="20"/>
      <c r="G919" s="20"/>
      <c r="H919" s="20"/>
      <c r="I919" s="20"/>
      <c r="K919" s="20"/>
    </row>
    <row r="920" spans="1:11" outlineLevel="1" x14ac:dyDescent="0.25">
      <c r="A920" s="32"/>
      <c r="B920" s="33"/>
      <c r="C920" s="46"/>
      <c r="E920" s="20"/>
      <c r="F920" s="20"/>
      <c r="G920" s="20"/>
      <c r="H920" s="20"/>
      <c r="I920" s="20"/>
      <c r="K920" s="20"/>
    </row>
    <row r="921" spans="1:11" outlineLevel="1" x14ac:dyDescent="0.25">
      <c r="A921" s="32"/>
      <c r="B921" s="33"/>
      <c r="C921" s="46"/>
      <c r="E921" s="20"/>
      <c r="F921" s="20"/>
      <c r="G921" s="20"/>
      <c r="H921" s="20"/>
      <c r="I921" s="20"/>
      <c r="K921" s="20"/>
    </row>
    <row r="922" spans="1:11" outlineLevel="1" x14ac:dyDescent="0.25">
      <c r="A922" s="32"/>
      <c r="B922" s="33"/>
      <c r="C922" s="46"/>
      <c r="E922" s="20"/>
      <c r="F922" s="20"/>
      <c r="G922" s="20"/>
      <c r="H922" s="20"/>
      <c r="I922" s="20"/>
      <c r="K922" s="20"/>
    </row>
    <row r="923" spans="1:11" outlineLevel="1" x14ac:dyDescent="0.25">
      <c r="A923" s="32"/>
      <c r="B923" s="33"/>
      <c r="C923" s="46"/>
      <c r="E923" s="20"/>
      <c r="F923" s="20"/>
      <c r="G923" s="20"/>
      <c r="H923" s="20"/>
      <c r="I923" s="20"/>
      <c r="K923" s="20"/>
    </row>
    <row r="924" spans="1:11" outlineLevel="1" x14ac:dyDescent="0.25">
      <c r="A924" s="32"/>
      <c r="B924" s="33"/>
      <c r="C924" s="46"/>
      <c r="E924" s="20"/>
      <c r="F924" s="20"/>
      <c r="G924" s="20"/>
      <c r="H924" s="20"/>
      <c r="I924" s="20"/>
      <c r="K924" s="20"/>
    </row>
    <row r="925" spans="1:11" outlineLevel="1" x14ac:dyDescent="0.25">
      <c r="A925" s="32"/>
      <c r="B925" s="33"/>
      <c r="C925" s="46"/>
      <c r="E925" s="20"/>
      <c r="F925" s="20"/>
      <c r="G925" s="20"/>
      <c r="H925" s="20"/>
      <c r="I925" s="20"/>
      <c r="K925" s="20"/>
    </row>
    <row r="926" spans="1:11" outlineLevel="1" x14ac:dyDescent="0.25">
      <c r="A926" s="32"/>
      <c r="B926" s="33"/>
      <c r="C926" s="46"/>
      <c r="E926" s="20"/>
      <c r="F926" s="20"/>
      <c r="G926" s="20"/>
      <c r="H926" s="20"/>
      <c r="I926" s="20"/>
      <c r="K926" s="20"/>
    </row>
    <row r="927" spans="1:11" outlineLevel="1" x14ac:dyDescent="0.25">
      <c r="A927" s="32"/>
      <c r="B927" s="33"/>
      <c r="C927" s="46"/>
      <c r="E927" s="20"/>
      <c r="F927" s="20"/>
      <c r="G927" s="20"/>
      <c r="H927" s="20"/>
      <c r="I927" s="20"/>
      <c r="K927" s="20"/>
    </row>
    <row r="928" spans="1:11" outlineLevel="1" x14ac:dyDescent="0.25">
      <c r="A928" s="32"/>
      <c r="B928" s="33"/>
      <c r="C928" s="46"/>
      <c r="E928" s="20"/>
      <c r="F928" s="20"/>
      <c r="G928" s="20"/>
      <c r="H928" s="20"/>
      <c r="I928" s="20"/>
      <c r="K928" s="20"/>
    </row>
    <row r="929" spans="1:11" outlineLevel="1" x14ac:dyDescent="0.25">
      <c r="A929" s="32"/>
      <c r="B929" s="33"/>
      <c r="C929" s="46"/>
      <c r="E929" s="20"/>
      <c r="F929" s="20"/>
      <c r="G929" s="20"/>
      <c r="H929" s="20"/>
      <c r="I929" s="20"/>
      <c r="K929" s="20"/>
    </row>
    <row r="930" spans="1:11" outlineLevel="1" x14ac:dyDescent="0.25">
      <c r="A930" s="32"/>
      <c r="B930" s="33"/>
      <c r="C930" s="46"/>
      <c r="E930" s="20"/>
      <c r="F930" s="20"/>
      <c r="G930" s="20"/>
      <c r="H930" s="20"/>
      <c r="I930" s="20"/>
      <c r="K930" s="20"/>
    </row>
    <row r="931" spans="1:11" outlineLevel="1" x14ac:dyDescent="0.25">
      <c r="A931" s="32"/>
      <c r="B931" s="33"/>
      <c r="C931" s="46"/>
      <c r="E931" s="20"/>
      <c r="F931" s="20"/>
      <c r="G931" s="20"/>
      <c r="H931" s="20"/>
      <c r="I931" s="20"/>
      <c r="K931" s="20"/>
    </row>
    <row r="932" spans="1:11" outlineLevel="1" x14ac:dyDescent="0.25">
      <c r="A932" s="32"/>
      <c r="B932" s="33"/>
      <c r="C932" s="46"/>
      <c r="E932" s="20"/>
      <c r="F932" s="20"/>
      <c r="G932" s="20"/>
      <c r="H932" s="20"/>
      <c r="I932" s="20"/>
      <c r="K932" s="20"/>
    </row>
    <row r="933" spans="1:11" outlineLevel="1" x14ac:dyDescent="0.25">
      <c r="A933" s="32"/>
      <c r="B933" s="33"/>
      <c r="C933" s="46"/>
      <c r="E933" s="20"/>
      <c r="F933" s="20"/>
      <c r="G933" s="20"/>
      <c r="H933" s="20"/>
      <c r="I933" s="20"/>
      <c r="K933" s="20"/>
    </row>
    <row r="934" spans="1:11" outlineLevel="1" x14ac:dyDescent="0.25">
      <c r="A934" s="32"/>
      <c r="B934" s="33"/>
      <c r="C934" s="46"/>
      <c r="E934" s="20"/>
      <c r="F934" s="20"/>
      <c r="G934" s="20"/>
      <c r="H934" s="20"/>
      <c r="I934" s="20"/>
      <c r="K934" s="20"/>
    </row>
    <row r="935" spans="1:11" outlineLevel="1" x14ac:dyDescent="0.25">
      <c r="A935" s="32"/>
      <c r="B935" s="33"/>
      <c r="C935" s="46"/>
      <c r="E935" s="20"/>
      <c r="F935" s="20"/>
      <c r="G935" s="20"/>
      <c r="H935" s="20"/>
      <c r="I935" s="20"/>
      <c r="K935" s="20"/>
    </row>
    <row r="936" spans="1:11" outlineLevel="1" x14ac:dyDescent="0.25">
      <c r="A936" s="32"/>
      <c r="B936" s="33"/>
      <c r="C936" s="46"/>
      <c r="E936" s="20"/>
      <c r="F936" s="20"/>
      <c r="G936" s="20"/>
      <c r="H936" s="20"/>
      <c r="I936" s="20"/>
      <c r="K936" s="20"/>
    </row>
    <row r="937" spans="1:11" outlineLevel="1" x14ac:dyDescent="0.25">
      <c r="A937" s="32"/>
      <c r="B937" s="33"/>
      <c r="C937" s="46"/>
      <c r="E937" s="20"/>
      <c r="F937" s="20"/>
      <c r="G937" s="20"/>
      <c r="H937" s="20"/>
      <c r="I937" s="20"/>
      <c r="K937" s="20"/>
    </row>
    <row r="938" spans="1:11" outlineLevel="1" x14ac:dyDescent="0.25">
      <c r="A938" s="32"/>
      <c r="B938" s="33"/>
      <c r="C938" s="46"/>
      <c r="E938" s="20"/>
      <c r="F938" s="20"/>
      <c r="G938" s="20"/>
      <c r="H938" s="20"/>
      <c r="I938" s="20"/>
      <c r="K938" s="20"/>
    </row>
    <row r="939" spans="1:11" outlineLevel="1" x14ac:dyDescent="0.25">
      <c r="A939" s="32"/>
      <c r="B939" s="33"/>
      <c r="C939" s="46"/>
      <c r="E939" s="20"/>
      <c r="F939" s="20"/>
      <c r="G939" s="20"/>
      <c r="H939" s="20"/>
      <c r="I939" s="20"/>
      <c r="K939" s="20"/>
    </row>
    <row r="940" spans="1:11" outlineLevel="1" x14ac:dyDescent="0.25">
      <c r="A940" s="32"/>
      <c r="B940" s="33"/>
      <c r="C940" s="46"/>
      <c r="E940" s="20"/>
      <c r="F940" s="20"/>
      <c r="G940" s="20"/>
      <c r="H940" s="20"/>
      <c r="I940" s="20"/>
      <c r="K940" s="20"/>
    </row>
    <row r="941" spans="1:11" outlineLevel="1" x14ac:dyDescent="0.25">
      <c r="A941" s="32"/>
      <c r="B941" s="33"/>
      <c r="C941" s="46"/>
      <c r="E941" s="20"/>
      <c r="F941" s="20"/>
      <c r="G941" s="20"/>
      <c r="H941" s="20"/>
      <c r="I941" s="20"/>
      <c r="K941" s="20"/>
    </row>
    <row r="942" spans="1:11" outlineLevel="1" x14ac:dyDescent="0.25">
      <c r="A942" s="32"/>
      <c r="B942" s="33"/>
      <c r="C942" s="46"/>
      <c r="E942" s="20"/>
      <c r="F942" s="20"/>
      <c r="G942" s="20"/>
      <c r="H942" s="20"/>
      <c r="I942" s="20"/>
      <c r="K942" s="20"/>
    </row>
    <row r="943" spans="1:11" outlineLevel="1" x14ac:dyDescent="0.25">
      <c r="A943" s="32"/>
      <c r="B943" s="33"/>
      <c r="C943" s="46"/>
      <c r="E943" s="20"/>
      <c r="F943" s="20"/>
      <c r="G943" s="20"/>
      <c r="H943" s="20"/>
      <c r="I943" s="20"/>
      <c r="K943" s="20"/>
    </row>
    <row r="944" spans="1:11" outlineLevel="1" x14ac:dyDescent="0.25">
      <c r="A944" s="32"/>
      <c r="B944" s="33"/>
      <c r="C944" s="46"/>
      <c r="E944" s="20"/>
      <c r="F944" s="20"/>
      <c r="G944" s="20"/>
      <c r="H944" s="20"/>
      <c r="I944" s="20"/>
      <c r="K944" s="20"/>
    </row>
    <row r="945" spans="1:11" outlineLevel="1" x14ac:dyDescent="0.25">
      <c r="A945" s="32"/>
      <c r="B945" s="33"/>
      <c r="C945" s="46"/>
      <c r="E945" s="20"/>
      <c r="F945" s="20"/>
      <c r="G945" s="20"/>
      <c r="H945" s="20"/>
      <c r="I945" s="20"/>
      <c r="K945" s="20"/>
    </row>
    <row r="946" spans="1:11" x14ac:dyDescent="0.25">
      <c r="C946" s="48"/>
      <c r="K946" s="49"/>
    </row>
    <row r="947" spans="1:11" x14ac:dyDescent="0.25">
      <c r="C947" s="48"/>
      <c r="K947" s="49"/>
    </row>
    <row r="948" spans="1:11" x14ac:dyDescent="0.25">
      <c r="C948" s="48"/>
    </row>
  </sheetData>
  <autoFilter ref="A12:K626" xr:uid="{00000000-0009-0000-0000-00000C000000}"/>
  <mergeCells count="3">
    <mergeCell ref="B2:B3"/>
    <mergeCell ref="C2:C3"/>
    <mergeCell ref="K2:K3"/>
  </mergeCells>
  <conditionalFormatting sqref="B10:C10">
    <cfRule type="cellIs" dxfId="9" priority="58" operator="lessThan">
      <formula>0</formula>
    </cfRule>
    <cfRule type="cellIs" dxfId="8" priority="59" operator="greaterThan">
      <formula>0</formula>
    </cfRule>
  </conditionalFormatting>
  <conditionalFormatting sqref="E10:K10">
    <cfRule type="cellIs" dxfId="7" priority="60" operator="lessThan">
      <formula>0</formula>
    </cfRule>
    <cfRule type="cellIs" dxfId="6" priority="61" operator="greaterThan">
      <formula>0</formula>
    </cfRule>
  </conditionalFormatting>
  <conditionalFormatting sqref="H13:H95">
    <cfRule type="expression" dxfId="5" priority="66">
      <formula>#REF!&lt;$B$4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ilha16">
    <tabColor theme="9" tint="0.39997558519241921"/>
  </sheetPr>
  <dimension ref="D2:R45"/>
  <sheetViews>
    <sheetView topLeftCell="A25" workbookViewId="0">
      <selection activeCell="J36" sqref="J36"/>
    </sheetView>
  </sheetViews>
  <sheetFormatPr defaultRowHeight="15.75" x14ac:dyDescent="0.25"/>
  <cols>
    <col min="4" max="4" width="21.25" bestFit="1" customWidth="1"/>
    <col min="5" max="5" width="19.5" bestFit="1" customWidth="1"/>
    <col min="6" max="6" width="3.25" customWidth="1"/>
    <col min="7" max="7" width="11.75" bestFit="1" customWidth="1"/>
    <col min="8" max="8" width="15.125" customWidth="1"/>
    <col min="9" max="9" width="3.375" customWidth="1"/>
    <col min="10" max="10" width="13.75" customWidth="1"/>
    <col min="11" max="11" width="3.5" customWidth="1"/>
    <col min="12" max="12" width="13.875" customWidth="1"/>
    <col min="13" max="13" width="3.25" customWidth="1"/>
    <col min="14" max="14" width="13.25" bestFit="1" customWidth="1"/>
    <col min="15" max="15" width="12.625" bestFit="1" customWidth="1"/>
    <col min="17" max="17" width="22.75" bestFit="1" customWidth="1"/>
    <col min="18" max="18" width="14.125" customWidth="1"/>
  </cols>
  <sheetData>
    <row r="2" spans="4:18" ht="16.5" thickBot="1" x14ac:dyDescent="0.3"/>
    <row r="3" spans="4:18" x14ac:dyDescent="0.25">
      <c r="E3" s="418" t="s">
        <v>440</v>
      </c>
      <c r="H3" s="418" t="s">
        <v>425</v>
      </c>
      <c r="J3" s="418" t="s">
        <v>426</v>
      </c>
      <c r="L3" s="418" t="s">
        <v>427</v>
      </c>
      <c r="N3" s="418" t="s">
        <v>432</v>
      </c>
    </row>
    <row r="4" spans="4:18" ht="16.5" thickBot="1" x14ac:dyDescent="0.3">
      <c r="E4" s="419"/>
      <c r="H4" s="419"/>
      <c r="J4" s="419"/>
      <c r="L4" s="419"/>
      <c r="N4" s="419"/>
    </row>
    <row r="5" spans="4:18" ht="9.6" customHeight="1" x14ac:dyDescent="0.25">
      <c r="H5" s="321"/>
    </row>
    <row r="6" spans="4:18" ht="9.6" customHeight="1" x14ac:dyDescent="0.25">
      <c r="H6" s="321"/>
    </row>
    <row r="7" spans="4:18" x14ac:dyDescent="0.25">
      <c r="D7" s="324" t="s">
        <v>429</v>
      </c>
      <c r="E7" s="323" t="s">
        <v>444</v>
      </c>
      <c r="F7" s="324"/>
      <c r="G7" s="324"/>
      <c r="H7" s="323" t="s">
        <v>428</v>
      </c>
      <c r="I7" s="324"/>
      <c r="J7" s="323" t="s">
        <v>430</v>
      </c>
      <c r="K7" s="324"/>
      <c r="L7" s="325" t="s">
        <v>431</v>
      </c>
    </row>
    <row r="8" spans="4:18" x14ac:dyDescent="0.25">
      <c r="D8" t="s">
        <v>434</v>
      </c>
      <c r="H8" s="322">
        <v>23641.599999999999</v>
      </c>
      <c r="I8" s="324"/>
      <c r="J8" s="322">
        <v>2544.21</v>
      </c>
      <c r="K8" s="324"/>
      <c r="L8" s="322">
        <v>3447.56</v>
      </c>
      <c r="N8" s="326">
        <f>SUM(H8:L8)</f>
        <v>29633.37</v>
      </c>
      <c r="Q8" s="424" t="s">
        <v>435</v>
      </c>
      <c r="R8" s="424"/>
    </row>
    <row r="9" spans="4:18" x14ac:dyDescent="0.25">
      <c r="D9" t="s">
        <v>441</v>
      </c>
      <c r="H9" s="322">
        <v>190000</v>
      </c>
      <c r="I9" s="324"/>
      <c r="J9" s="322">
        <v>180000</v>
      </c>
      <c r="K9" s="324"/>
      <c r="L9" s="322">
        <v>500000</v>
      </c>
      <c r="N9" s="326">
        <f>SUM(H9:M9)</f>
        <v>870000</v>
      </c>
      <c r="Q9" s="327"/>
      <c r="R9" s="327"/>
    </row>
    <row r="10" spans="4:18" x14ac:dyDescent="0.25">
      <c r="D10" t="s">
        <v>433</v>
      </c>
      <c r="E10" s="322">
        <f>363946.03+21000</f>
        <v>384946.03</v>
      </c>
      <c r="F10" s="322"/>
      <c r="G10" s="322"/>
      <c r="H10" s="322">
        <v>281100.59000000003</v>
      </c>
      <c r="J10" s="322">
        <v>155239.67999999999</v>
      </c>
      <c r="L10" s="322">
        <v>436539.14</v>
      </c>
      <c r="N10" s="76">
        <f>SUM(E10:L10)</f>
        <v>1257825.44</v>
      </c>
      <c r="O10" s="76">
        <f>N10+R10</f>
        <v>1670785.78</v>
      </c>
      <c r="Q10" s="298" t="s">
        <v>436</v>
      </c>
      <c r="R10" s="328">
        <v>412960.34</v>
      </c>
    </row>
    <row r="11" spans="4:18" x14ac:dyDescent="0.25">
      <c r="D11" t="s">
        <v>442</v>
      </c>
      <c r="H11" s="76">
        <f>H8+H9-H10</f>
        <v>-67458.99000000002</v>
      </c>
      <c r="J11" s="76">
        <f>J8+J9-J10</f>
        <v>27304.53</v>
      </c>
      <c r="L11" s="76">
        <f>L8+L9-L10</f>
        <v>66908.419999999984</v>
      </c>
      <c r="N11" s="76">
        <f>N8+N9-N10-R10</f>
        <v>-771152.40999999992</v>
      </c>
      <c r="Q11" s="298" t="s">
        <v>437</v>
      </c>
      <c r="R11" s="329">
        <v>513639.27</v>
      </c>
    </row>
    <row r="12" spans="4:18" ht="20.45" customHeight="1" x14ac:dyDescent="0.25">
      <c r="D12" t="s">
        <v>443</v>
      </c>
      <c r="E12" s="322">
        <v>53640</v>
      </c>
      <c r="F12" s="322"/>
      <c r="G12" s="322"/>
      <c r="Q12" s="298" t="s">
        <v>438</v>
      </c>
      <c r="R12" s="328">
        <f>SUM(R10:R11)</f>
        <v>926599.6100000001</v>
      </c>
    </row>
    <row r="14" spans="4:18" ht="16.5" thickBot="1" x14ac:dyDescent="0.3">
      <c r="Q14" t="s">
        <v>439</v>
      </c>
      <c r="R14" s="322">
        <v>70000</v>
      </c>
    </row>
    <row r="15" spans="4:18" x14ac:dyDescent="0.25">
      <c r="E15" s="418" t="s">
        <v>440</v>
      </c>
      <c r="H15" s="418" t="s">
        <v>440</v>
      </c>
      <c r="R15" s="322"/>
    </row>
    <row r="16" spans="4:18" ht="16.5" thickBot="1" x14ac:dyDescent="0.3">
      <c r="E16" s="419"/>
      <c r="H16" s="419"/>
      <c r="R16" s="322"/>
    </row>
    <row r="17" spans="4:18" x14ac:dyDescent="0.25">
      <c r="R17" s="322"/>
    </row>
    <row r="18" spans="4:18" x14ac:dyDescent="0.25">
      <c r="E18" s="323" t="s">
        <v>444</v>
      </c>
      <c r="H18" t="s">
        <v>446</v>
      </c>
    </row>
    <row r="20" spans="4:18" x14ac:dyDescent="0.25">
      <c r="D20" t="s">
        <v>445</v>
      </c>
      <c r="E20" s="322">
        <f>94938.82+34955.08+16894.86+40704.12+254945.17</f>
        <v>442438.05000000005</v>
      </c>
      <c r="H20" s="322">
        <f>58776.53+7274.07+207432.99</f>
        <v>273483.58999999997</v>
      </c>
      <c r="Q20" s="322"/>
    </row>
    <row r="24" spans="4:18" x14ac:dyDescent="0.25">
      <c r="Q24" s="322"/>
    </row>
    <row r="25" spans="4:18" x14ac:dyDescent="0.25">
      <c r="E25" s="76"/>
    </row>
    <row r="26" spans="4:18" ht="16.5" thickBot="1" x14ac:dyDescent="0.3"/>
    <row r="27" spans="4:18" x14ac:dyDescent="0.25">
      <c r="E27" s="425"/>
      <c r="H27" s="418" t="s">
        <v>425</v>
      </c>
      <c r="J27" s="418" t="s">
        <v>426</v>
      </c>
      <c r="L27" s="418" t="s">
        <v>427</v>
      </c>
      <c r="N27" s="418" t="s">
        <v>432</v>
      </c>
    </row>
    <row r="28" spans="4:18" ht="16.5" thickBot="1" x14ac:dyDescent="0.3">
      <c r="E28" s="425"/>
      <c r="H28" s="419"/>
      <c r="J28" s="419"/>
      <c r="L28" s="419"/>
      <c r="N28" s="419"/>
    </row>
    <row r="30" spans="4:18" x14ac:dyDescent="0.25">
      <c r="E30" s="324" t="s">
        <v>429</v>
      </c>
      <c r="H30" s="323" t="s">
        <v>428</v>
      </c>
      <c r="J30" s="323" t="s">
        <v>451</v>
      </c>
      <c r="L30" s="323" t="s">
        <v>452</v>
      </c>
      <c r="N30" s="323"/>
    </row>
    <row r="31" spans="4:18" x14ac:dyDescent="0.25">
      <c r="E31" t="s">
        <v>434</v>
      </c>
      <c r="H31" s="322"/>
      <c r="J31" s="322">
        <v>23641.599999999999</v>
      </c>
      <c r="L31" s="322">
        <v>3447.56</v>
      </c>
    </row>
    <row r="33" spans="5:14" x14ac:dyDescent="0.25">
      <c r="E33" t="s">
        <v>447</v>
      </c>
      <c r="H33" s="322">
        <v>39940.199999999997</v>
      </c>
    </row>
    <row r="34" spans="5:14" x14ac:dyDescent="0.25">
      <c r="G34" s="342"/>
      <c r="H34" s="343">
        <f>SUM(H31:H33)</f>
        <v>39940.199999999997</v>
      </c>
      <c r="I34" s="344"/>
      <c r="J34" s="343">
        <f>SUM(J31:J33)</f>
        <v>23641.599999999999</v>
      </c>
      <c r="K34" s="344"/>
      <c r="L34" s="343">
        <f>SUM(L31:L33)</f>
        <v>3447.56</v>
      </c>
      <c r="M34" s="344"/>
      <c r="N34" s="345">
        <f>SUM(H34:L34)</f>
        <v>67029.36</v>
      </c>
    </row>
    <row r="35" spans="5:14" x14ac:dyDescent="0.25">
      <c r="H35" s="322"/>
    </row>
    <row r="36" spans="5:14" x14ac:dyDescent="0.25">
      <c r="E36" t="s">
        <v>433</v>
      </c>
      <c r="H36" s="322">
        <f>-'Fluxo Semanal 49'!K12</f>
        <v>0</v>
      </c>
      <c r="J36" s="322">
        <f>-'Fluxo Semanal 50'!K12</f>
        <v>0</v>
      </c>
      <c r="L36" s="322">
        <v>-445314.63</v>
      </c>
      <c r="N36" s="326">
        <f>SUM(H36:L36)</f>
        <v>-445314.63</v>
      </c>
    </row>
    <row r="37" spans="5:14" x14ac:dyDescent="0.25">
      <c r="E37" t="s">
        <v>448</v>
      </c>
      <c r="G37" s="322">
        <v>-517298.04</v>
      </c>
      <c r="N37" s="326">
        <f>SUM(G37:M37)</f>
        <v>-517298.04</v>
      </c>
    </row>
    <row r="39" spans="5:14" x14ac:dyDescent="0.25">
      <c r="G39" s="341">
        <f>SUM(G36:G37)</f>
        <v>-517298.04</v>
      </c>
      <c r="H39" s="341">
        <f t="shared" ref="H39:L39" si="0">SUM(H36:H37)</f>
        <v>0</v>
      </c>
      <c r="I39" s="341"/>
      <c r="J39" s="341">
        <f t="shared" si="0"/>
        <v>0</v>
      </c>
      <c r="K39" s="341"/>
      <c r="L39" s="341">
        <f t="shared" si="0"/>
        <v>-445314.63</v>
      </c>
      <c r="M39" s="341"/>
      <c r="N39" s="341">
        <f>SUM(N36:N37)</f>
        <v>-962612.66999999993</v>
      </c>
    </row>
    <row r="41" spans="5:14" x14ac:dyDescent="0.25">
      <c r="E41" t="s">
        <v>449</v>
      </c>
      <c r="J41" s="322">
        <v>-195000</v>
      </c>
      <c r="L41" s="322">
        <v>-550000</v>
      </c>
      <c r="N41" s="326">
        <f>SUM(J41:L41)</f>
        <v>-745000</v>
      </c>
    </row>
    <row r="42" spans="5:14" x14ac:dyDescent="0.25">
      <c r="E42" t="s">
        <v>453</v>
      </c>
      <c r="H42" s="322"/>
      <c r="J42" s="322">
        <v>175000</v>
      </c>
      <c r="K42" s="324"/>
      <c r="L42" s="322">
        <v>475000</v>
      </c>
      <c r="M42" s="324"/>
      <c r="N42" s="326">
        <f>SUM(J42:L42)</f>
        <v>650000</v>
      </c>
    </row>
    <row r="43" spans="5:14" x14ac:dyDescent="0.25">
      <c r="G43" s="344"/>
      <c r="H43" s="344"/>
      <c r="I43" s="344"/>
      <c r="J43" s="344"/>
      <c r="K43" s="344"/>
      <c r="L43" s="344"/>
      <c r="M43" s="344"/>
      <c r="N43" s="347">
        <f>N34+N42</f>
        <v>717029.36</v>
      </c>
    </row>
    <row r="45" spans="5:14" x14ac:dyDescent="0.25">
      <c r="E45" t="s">
        <v>455</v>
      </c>
      <c r="G45" s="342"/>
      <c r="H45" s="342"/>
      <c r="I45" s="342"/>
      <c r="J45" s="342"/>
      <c r="K45" s="342"/>
      <c r="L45" s="342"/>
      <c r="M45" s="342"/>
      <c r="N45" s="346">
        <f>N39+N43</f>
        <v>-245583.30999999994</v>
      </c>
    </row>
  </sheetData>
  <mergeCells count="13">
    <mergeCell ref="N27:N28"/>
    <mergeCell ref="E15:E16"/>
    <mergeCell ref="H15:H16"/>
    <mergeCell ref="E27:E28"/>
    <mergeCell ref="H27:H28"/>
    <mergeCell ref="J27:J28"/>
    <mergeCell ref="L27:L28"/>
    <mergeCell ref="Q8:R8"/>
    <mergeCell ref="E3:E4"/>
    <mergeCell ref="H3:H4"/>
    <mergeCell ref="J3:J4"/>
    <mergeCell ref="L3:L4"/>
    <mergeCell ref="N3:N4"/>
  </mergeCells>
  <conditionalFormatting sqref="A1:XFD31 A32:D32 O32:XFD32 A33:XFD36 A37:G37 I37:XFD37 A38:XFD42 A43:D43 F43:XFD43 A44:XFD1048576">
    <cfRule type="cellIs" dxfId="4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ilha17">
    <tabColor theme="9" tint="0.39997558519241921"/>
  </sheetPr>
  <dimension ref="D2:Q41"/>
  <sheetViews>
    <sheetView topLeftCell="D19" workbookViewId="0">
      <selection activeCell="O30" sqref="O30"/>
    </sheetView>
  </sheetViews>
  <sheetFormatPr defaultRowHeight="15.75" x14ac:dyDescent="0.25"/>
  <cols>
    <col min="4" max="4" width="21.25" bestFit="1" customWidth="1"/>
    <col min="5" max="5" width="17.25" bestFit="1" customWidth="1"/>
    <col min="6" max="6" width="3.25" customWidth="1"/>
    <col min="7" max="7" width="15.125" customWidth="1"/>
    <col min="8" max="8" width="3.375" customWidth="1"/>
    <col min="9" max="9" width="13.75" customWidth="1"/>
    <col min="10" max="10" width="3.5" customWidth="1"/>
    <col min="11" max="11" width="13.875" customWidth="1"/>
    <col min="12" max="12" width="3.25" customWidth="1"/>
    <col min="13" max="14" width="12.625" bestFit="1" customWidth="1"/>
    <col min="16" max="16" width="22.75" bestFit="1" customWidth="1"/>
    <col min="17" max="17" width="14.125" customWidth="1"/>
  </cols>
  <sheetData>
    <row r="2" spans="4:17" ht="16.5" thickBot="1" x14ac:dyDescent="0.3"/>
    <row r="3" spans="4:17" x14ac:dyDescent="0.25">
      <c r="E3" s="418" t="s">
        <v>440</v>
      </c>
      <c r="G3" s="418" t="s">
        <v>425</v>
      </c>
      <c r="I3" s="418" t="s">
        <v>426</v>
      </c>
      <c r="K3" s="418" t="s">
        <v>427</v>
      </c>
      <c r="M3" s="418" t="s">
        <v>432</v>
      </c>
    </row>
    <row r="4" spans="4:17" ht="16.5" thickBot="1" x14ac:dyDescent="0.3">
      <c r="E4" s="419"/>
      <c r="G4" s="419"/>
      <c r="I4" s="419"/>
      <c r="K4" s="419"/>
      <c r="M4" s="419"/>
    </row>
    <row r="5" spans="4:17" ht="9.6" customHeight="1" x14ac:dyDescent="0.25">
      <c r="G5" s="321"/>
    </row>
    <row r="6" spans="4:17" ht="9.6" customHeight="1" x14ac:dyDescent="0.25">
      <c r="G6" s="321"/>
    </row>
    <row r="7" spans="4:17" x14ac:dyDescent="0.25">
      <c r="D7" s="324" t="s">
        <v>429</v>
      </c>
      <c r="E7" s="323" t="s">
        <v>444</v>
      </c>
      <c r="F7" s="324"/>
      <c r="G7" s="323" t="s">
        <v>428</v>
      </c>
      <c r="H7" s="324"/>
      <c r="I7" s="323" t="s">
        <v>430</v>
      </c>
      <c r="J7" s="324"/>
      <c r="K7" s="325" t="s">
        <v>431</v>
      </c>
    </row>
    <row r="8" spans="4:17" x14ac:dyDescent="0.25">
      <c r="D8" t="s">
        <v>434</v>
      </c>
      <c r="G8" s="322">
        <v>23641.599999999999</v>
      </c>
      <c r="H8" s="324"/>
      <c r="I8" s="322">
        <v>2544.21</v>
      </c>
      <c r="J8" s="324"/>
      <c r="K8" s="322">
        <v>3447.56</v>
      </c>
      <c r="M8" s="326">
        <f>SUM(G8:K8)</f>
        <v>29633.37</v>
      </c>
      <c r="P8" s="424" t="s">
        <v>435</v>
      </c>
      <c r="Q8" s="424"/>
    </row>
    <row r="9" spans="4:17" x14ac:dyDescent="0.25">
      <c r="D9" t="s">
        <v>441</v>
      </c>
      <c r="G9" s="322">
        <v>190000</v>
      </c>
      <c r="H9" s="324"/>
      <c r="I9" s="322">
        <v>180000</v>
      </c>
      <c r="J9" s="324"/>
      <c r="K9" s="322">
        <v>500000</v>
      </c>
      <c r="M9" s="326">
        <f>SUM(G9:L9)</f>
        <v>870000</v>
      </c>
      <c r="P9" s="327"/>
      <c r="Q9" s="327"/>
    </row>
    <row r="10" spans="4:17" x14ac:dyDescent="0.25">
      <c r="D10" t="s">
        <v>433</v>
      </c>
      <c r="E10" s="322">
        <f>363946.03+21000</f>
        <v>384946.03</v>
      </c>
      <c r="F10" s="322"/>
      <c r="G10" s="322">
        <v>281100.59000000003</v>
      </c>
      <c r="I10" s="322">
        <v>155239.67999999999</v>
      </c>
      <c r="K10" s="322">
        <v>436539.14</v>
      </c>
      <c r="M10" s="76">
        <f>SUM(E10:K10)</f>
        <v>1257825.44</v>
      </c>
      <c r="N10" s="76">
        <f>M10+Q10</f>
        <v>1670785.78</v>
      </c>
      <c r="P10" s="298" t="s">
        <v>436</v>
      </c>
      <c r="Q10" s="328">
        <v>412960.34</v>
      </c>
    </row>
    <row r="11" spans="4:17" x14ac:dyDescent="0.25">
      <c r="D11" t="s">
        <v>442</v>
      </c>
      <c r="G11" s="76">
        <f>G8+G9-G10</f>
        <v>-67458.99000000002</v>
      </c>
      <c r="I11" s="76">
        <f>I8+I9-I10</f>
        <v>27304.53</v>
      </c>
      <c r="K11" s="76">
        <f>K8+K9-K10</f>
        <v>66908.419999999984</v>
      </c>
      <c r="M11" s="76">
        <f>M8+M9-M10-Q10</f>
        <v>-771152.40999999992</v>
      </c>
      <c r="P11" s="298" t="s">
        <v>437</v>
      </c>
      <c r="Q11" s="329">
        <v>513639.27</v>
      </c>
    </row>
    <row r="12" spans="4:17" ht="20.45" customHeight="1" x14ac:dyDescent="0.25">
      <c r="D12" t="s">
        <v>443</v>
      </c>
      <c r="E12" s="322">
        <v>53640</v>
      </c>
      <c r="F12" s="322"/>
      <c r="P12" s="298" t="s">
        <v>438</v>
      </c>
      <c r="Q12" s="328">
        <f>SUM(Q10:Q11)</f>
        <v>926599.6100000001</v>
      </c>
    </row>
    <row r="14" spans="4:17" ht="16.5" thickBot="1" x14ac:dyDescent="0.3">
      <c r="P14" t="s">
        <v>439</v>
      </c>
      <c r="Q14" s="322">
        <v>70000</v>
      </c>
    </row>
    <row r="15" spans="4:17" x14ac:dyDescent="0.25">
      <c r="E15" s="418" t="s">
        <v>440</v>
      </c>
      <c r="G15" s="418" t="s">
        <v>440</v>
      </c>
      <c r="Q15" s="322"/>
    </row>
    <row r="16" spans="4:17" ht="16.5" thickBot="1" x14ac:dyDescent="0.3">
      <c r="E16" s="419"/>
      <c r="G16" s="419"/>
      <c r="Q16" s="322"/>
    </row>
    <row r="17" spans="4:17" x14ac:dyDescent="0.25">
      <c r="Q17" s="322"/>
    </row>
    <row r="18" spans="4:17" x14ac:dyDescent="0.25">
      <c r="E18" s="323" t="s">
        <v>444</v>
      </c>
      <c r="G18" t="s">
        <v>446</v>
      </c>
    </row>
    <row r="20" spans="4:17" x14ac:dyDescent="0.25">
      <c r="D20" t="s">
        <v>445</v>
      </c>
      <c r="E20" s="322">
        <f>94938.82+34955.08+16894.86+40704.12+254945.17</f>
        <v>442438.05000000005</v>
      </c>
      <c r="G20" s="322">
        <f>58776.53+7274.07+207432.99</f>
        <v>273483.58999999997</v>
      </c>
      <c r="P20" s="322"/>
    </row>
    <row r="23" spans="4:17" x14ac:dyDescent="0.25">
      <c r="Q23" s="76"/>
    </row>
    <row r="24" spans="4:17" x14ac:dyDescent="0.25">
      <c r="P24" s="322"/>
    </row>
    <row r="25" spans="4:17" x14ac:dyDescent="0.25">
      <c r="E25" s="76"/>
    </row>
    <row r="26" spans="4:17" ht="16.5" thickBot="1" x14ac:dyDescent="0.3"/>
    <row r="27" spans="4:17" x14ac:dyDescent="0.25">
      <c r="E27" s="425"/>
      <c r="G27" s="418" t="s">
        <v>425</v>
      </c>
      <c r="I27" s="418" t="s">
        <v>426</v>
      </c>
      <c r="K27" s="418" t="s">
        <v>427</v>
      </c>
      <c r="M27" s="418" t="s">
        <v>432</v>
      </c>
    </row>
    <row r="28" spans="4:17" ht="16.5" thickBot="1" x14ac:dyDescent="0.3">
      <c r="E28" s="425"/>
      <c r="G28" s="419"/>
      <c r="I28" s="419"/>
      <c r="K28" s="419"/>
      <c r="M28" s="419"/>
    </row>
    <row r="30" spans="4:17" x14ac:dyDescent="0.25">
      <c r="E30" s="324" t="s">
        <v>429</v>
      </c>
      <c r="G30" s="323" t="s">
        <v>454</v>
      </c>
      <c r="I30" s="323" t="s">
        <v>451</v>
      </c>
      <c r="K30" s="323" t="s">
        <v>452</v>
      </c>
      <c r="M30" s="323"/>
    </row>
    <row r="31" spans="4:17" x14ac:dyDescent="0.25">
      <c r="E31" t="s">
        <v>434</v>
      </c>
      <c r="G31" s="322"/>
      <c r="I31" s="322">
        <v>23641.599999999999</v>
      </c>
      <c r="K31" s="322">
        <v>3447.56</v>
      </c>
    </row>
    <row r="32" spans="4:17" x14ac:dyDescent="0.25">
      <c r="E32" t="s">
        <v>453</v>
      </c>
      <c r="G32" s="322"/>
      <c r="I32" s="322">
        <v>175000</v>
      </c>
      <c r="J32" s="324"/>
      <c r="K32" s="322">
        <v>475000</v>
      </c>
      <c r="L32" s="324"/>
    </row>
    <row r="33" spans="5:14" x14ac:dyDescent="0.25">
      <c r="E33" t="s">
        <v>447</v>
      </c>
      <c r="G33" s="322">
        <v>39940.199999999997</v>
      </c>
    </row>
    <row r="34" spans="5:14" x14ac:dyDescent="0.25">
      <c r="E34" t="s">
        <v>433</v>
      </c>
      <c r="G34" s="322">
        <f>-'Fluxo Semanal 49'!K12</f>
        <v>0</v>
      </c>
      <c r="I34" s="322">
        <v>-174642.8</v>
      </c>
      <c r="K34" s="322">
        <v>-445314.63</v>
      </c>
      <c r="M34" s="326">
        <f>SUM(G34:K34)</f>
        <v>-619957.42999999993</v>
      </c>
      <c r="N34" s="76">
        <f>M34+M35</f>
        <v>-1137255.47</v>
      </c>
    </row>
    <row r="35" spans="5:14" x14ac:dyDescent="0.25">
      <c r="E35" t="s">
        <v>448</v>
      </c>
      <c r="G35" s="322">
        <v>-517298.04</v>
      </c>
      <c r="M35" s="326">
        <f>SUM(G35:L35)</f>
        <v>-517298.04</v>
      </c>
    </row>
    <row r="36" spans="5:14" x14ac:dyDescent="0.25">
      <c r="E36" t="s">
        <v>449</v>
      </c>
      <c r="I36" s="322">
        <v>-195000</v>
      </c>
      <c r="K36" s="322">
        <v>-535000</v>
      </c>
    </row>
    <row r="37" spans="5:14" x14ac:dyDescent="0.25">
      <c r="E37" t="s">
        <v>450</v>
      </c>
      <c r="G37" s="76">
        <f>G31+G32+G34+G35</f>
        <v>-517298.04</v>
      </c>
      <c r="I37" s="76">
        <f>I31+I32+I34+I36</f>
        <v>-171001.19999999998</v>
      </c>
      <c r="K37" s="76">
        <f>K31+K32+K34+K36</f>
        <v>-501867.07</v>
      </c>
      <c r="M37" s="76">
        <f>SUM(G37:K37)</f>
        <v>-1190166.31</v>
      </c>
    </row>
    <row r="41" spans="5:14" x14ac:dyDescent="0.25">
      <c r="K41" s="76"/>
    </row>
  </sheetData>
  <mergeCells count="13">
    <mergeCell ref="M27:M28"/>
    <mergeCell ref="E27:E28"/>
    <mergeCell ref="G27:G28"/>
    <mergeCell ref="I27:I28"/>
    <mergeCell ref="K27:K28"/>
    <mergeCell ref="E15:E16"/>
    <mergeCell ref="G15:G16"/>
    <mergeCell ref="E3:E4"/>
    <mergeCell ref="M3:M4"/>
    <mergeCell ref="P8:Q8"/>
    <mergeCell ref="G3:G4"/>
    <mergeCell ref="I3:I4"/>
    <mergeCell ref="K3:K4"/>
  </mergeCells>
  <conditionalFormatting sqref="A1:XFD1048576">
    <cfRule type="cellIs" dxfId="3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ilha18"/>
  <dimension ref="A3:N29"/>
  <sheetViews>
    <sheetView workbookViewId="0">
      <selection activeCell="F17" sqref="F17"/>
    </sheetView>
  </sheetViews>
  <sheetFormatPr defaultRowHeight="15.75" x14ac:dyDescent="0.25"/>
  <cols>
    <col min="1" max="1" width="17.125" bestFit="1" customWidth="1"/>
    <col min="2" max="2" width="14.375" bestFit="1" customWidth="1"/>
    <col min="3" max="3" width="11.125" bestFit="1" customWidth="1"/>
    <col min="5" max="5" width="12.5" bestFit="1" customWidth="1"/>
    <col min="6" max="6" width="17.125" bestFit="1" customWidth="1"/>
    <col min="7" max="7" width="11.125" bestFit="1" customWidth="1"/>
    <col min="8" max="8" width="10.5" bestFit="1" customWidth="1"/>
    <col min="9" max="13" width="11.125" bestFit="1" customWidth="1"/>
    <col min="14" max="14" width="10.5" bestFit="1" customWidth="1"/>
  </cols>
  <sheetData>
    <row r="3" spans="1:14" x14ac:dyDescent="0.25">
      <c r="A3" s="349" t="s">
        <v>463</v>
      </c>
      <c r="B3" t="s">
        <v>462</v>
      </c>
    </row>
    <row r="4" spans="1:14" x14ac:dyDescent="0.25">
      <c r="A4" s="350" t="s">
        <v>281</v>
      </c>
      <c r="B4" s="377">
        <v>28821.33</v>
      </c>
    </row>
    <row r="5" spans="1:14" x14ac:dyDescent="0.25">
      <c r="A5" s="350" t="s">
        <v>83</v>
      </c>
      <c r="B5" s="326">
        <v>10000</v>
      </c>
    </row>
    <row r="6" spans="1:14" x14ac:dyDescent="0.25">
      <c r="A6" s="350" t="s">
        <v>27</v>
      </c>
      <c r="B6" s="326">
        <v>17450.310000000001</v>
      </c>
      <c r="C6">
        <v>11800</v>
      </c>
      <c r="E6" t="s">
        <v>511</v>
      </c>
      <c r="L6" t="s">
        <v>169</v>
      </c>
    </row>
    <row r="7" spans="1:14" x14ac:dyDescent="0.25">
      <c r="A7" s="350" t="s">
        <v>464</v>
      </c>
      <c r="B7" s="326">
        <v>56271.64</v>
      </c>
      <c r="E7" t="s">
        <v>480</v>
      </c>
      <c r="F7" s="354">
        <v>46048</v>
      </c>
      <c r="G7" s="354">
        <v>46049</v>
      </c>
      <c r="H7" s="354">
        <v>46050</v>
      </c>
      <c r="I7" s="354">
        <v>46051</v>
      </c>
      <c r="J7" s="354">
        <v>46052</v>
      </c>
    </row>
    <row r="8" spans="1:14" x14ac:dyDescent="0.25">
      <c r="C8">
        <v>10000</v>
      </c>
      <c r="E8" t="s">
        <v>513</v>
      </c>
      <c r="F8" s="322">
        <v>31365.67</v>
      </c>
      <c r="G8" s="322">
        <v>9275.2900000000009</v>
      </c>
      <c r="H8" s="322">
        <v>10457.44</v>
      </c>
      <c r="I8" s="322">
        <v>180474.52</v>
      </c>
      <c r="J8" s="322">
        <v>61122.42</v>
      </c>
    </row>
    <row r="9" spans="1:14" x14ac:dyDescent="0.25">
      <c r="E9" t="s">
        <v>481</v>
      </c>
      <c r="F9" s="322">
        <v>249631.82</v>
      </c>
    </row>
    <row r="10" spans="1:14" x14ac:dyDescent="0.25">
      <c r="E10" t="s">
        <v>241</v>
      </c>
      <c r="F10" s="322">
        <v>46152.46</v>
      </c>
      <c r="L10" s="76">
        <f>I8+J8+F9+F10+F11</f>
        <v>702239.08</v>
      </c>
      <c r="M10" s="76">
        <f>L10-GETPIVOTDATA("VALOR",$A$3)</f>
        <v>645967.43999999994</v>
      </c>
    </row>
    <row r="11" spans="1:14" x14ac:dyDescent="0.25">
      <c r="C11" s="326">
        <f>B11</f>
        <v>0</v>
      </c>
      <c r="E11" t="s">
        <v>482</v>
      </c>
      <c r="F11" s="322">
        <v>164857.85999999999</v>
      </c>
      <c r="K11" s="76"/>
      <c r="L11" s="76"/>
    </row>
    <row r="12" spans="1:14" x14ac:dyDescent="0.25">
      <c r="C12" s="326">
        <f t="shared" ref="C12:C24" si="0">B12</f>
        <v>0</v>
      </c>
      <c r="L12" s="322">
        <v>800000</v>
      </c>
      <c r="M12" s="356">
        <v>46059</v>
      </c>
      <c r="N12" s="322"/>
    </row>
    <row r="13" spans="1:14" x14ac:dyDescent="0.25">
      <c r="C13" s="326"/>
      <c r="E13" t="s">
        <v>512</v>
      </c>
      <c r="F13" s="354">
        <v>46055</v>
      </c>
      <c r="G13" s="354">
        <v>46056</v>
      </c>
      <c r="H13" s="354">
        <v>46057</v>
      </c>
      <c r="I13" s="354">
        <v>46058</v>
      </c>
      <c r="J13" s="354">
        <v>46059</v>
      </c>
      <c r="L13" s="322"/>
    </row>
    <row r="14" spans="1:14" x14ac:dyDescent="0.25">
      <c r="C14" s="326">
        <f t="shared" si="0"/>
        <v>0</v>
      </c>
      <c r="E14" t="s">
        <v>480</v>
      </c>
      <c r="F14" s="322">
        <v>7164.78</v>
      </c>
      <c r="G14" s="322">
        <v>80483.66</v>
      </c>
      <c r="H14" s="322">
        <v>9450</v>
      </c>
      <c r="I14" s="322">
        <v>0</v>
      </c>
      <c r="J14" s="322">
        <v>246616.39</v>
      </c>
      <c r="L14" s="322"/>
    </row>
    <row r="15" spans="1:14" x14ac:dyDescent="0.25">
      <c r="C15" s="326"/>
      <c r="E15" t="s">
        <v>481</v>
      </c>
      <c r="G15" s="322"/>
      <c r="L15" s="322" t="s">
        <v>517</v>
      </c>
    </row>
    <row r="16" spans="1:14" x14ac:dyDescent="0.25">
      <c r="C16" s="326">
        <f t="shared" si="0"/>
        <v>0</v>
      </c>
      <c r="E16" t="s">
        <v>241</v>
      </c>
      <c r="J16">
        <f>188910</f>
        <v>188910</v>
      </c>
      <c r="L16" s="322" t="s">
        <v>518</v>
      </c>
    </row>
    <row r="17" spans="3:14" x14ac:dyDescent="0.25">
      <c r="C17" s="326">
        <v>60000</v>
      </c>
      <c r="D17" t="s">
        <v>166</v>
      </c>
      <c r="E17" t="s">
        <v>482</v>
      </c>
      <c r="F17" s="322">
        <v>383504.96</v>
      </c>
      <c r="J17" s="76">
        <f>J14-J16</f>
        <v>57706.390000000014</v>
      </c>
      <c r="K17" s="76">
        <f>F14+G14+H14+J17</f>
        <v>154804.83000000002</v>
      </c>
      <c r="L17" s="322"/>
    </row>
    <row r="18" spans="3:14" x14ac:dyDescent="0.25">
      <c r="C18" s="326">
        <f t="shared" si="0"/>
        <v>0</v>
      </c>
      <c r="G18" s="322"/>
      <c r="H18" s="322"/>
      <c r="L18" s="326"/>
    </row>
    <row r="19" spans="3:14" x14ac:dyDescent="0.25">
      <c r="C19" s="326"/>
      <c r="F19" s="322"/>
      <c r="G19" s="353"/>
      <c r="M19" s="322"/>
    </row>
    <row r="20" spans="3:14" x14ac:dyDescent="0.25">
      <c r="C20" s="326">
        <f t="shared" si="0"/>
        <v>0</v>
      </c>
    </row>
    <row r="21" spans="3:14" x14ac:dyDescent="0.25">
      <c r="C21" s="326"/>
    </row>
    <row r="22" spans="3:14" x14ac:dyDescent="0.25">
      <c r="C22" s="326">
        <f t="shared" si="0"/>
        <v>0</v>
      </c>
      <c r="G22" s="322"/>
      <c r="J22" s="76"/>
    </row>
    <row r="23" spans="3:14" x14ac:dyDescent="0.25">
      <c r="C23" s="326"/>
      <c r="K23" s="351"/>
      <c r="L23" s="351"/>
    </row>
    <row r="24" spans="3:14" x14ac:dyDescent="0.25">
      <c r="C24" s="326">
        <f t="shared" si="0"/>
        <v>0</v>
      </c>
      <c r="L24" s="351"/>
    </row>
    <row r="25" spans="3:14" x14ac:dyDescent="0.25">
      <c r="C25" s="326">
        <v>13000</v>
      </c>
    </row>
    <row r="26" spans="3:14" x14ac:dyDescent="0.25">
      <c r="C26" s="322">
        <f>SUM(C4:C25)</f>
        <v>94800</v>
      </c>
    </row>
    <row r="27" spans="3:14" x14ac:dyDescent="0.25">
      <c r="L27" s="351"/>
      <c r="N27" s="351"/>
    </row>
    <row r="29" spans="3:14" x14ac:dyDescent="0.25">
      <c r="N29" s="351"/>
    </row>
  </sheetData>
  <pageMargins left="0.511811024" right="0.511811024" top="0.78740157499999996" bottom="0.78740157499999996" header="0.31496062000000002" footer="0.31496062000000002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Planilha19"/>
  <dimension ref="A3:N31"/>
  <sheetViews>
    <sheetView workbookViewId="0">
      <selection activeCell="H27" sqref="H27"/>
    </sheetView>
  </sheetViews>
  <sheetFormatPr defaultRowHeight="15.75" x14ac:dyDescent="0.25"/>
  <cols>
    <col min="1" max="1" width="17" bestFit="1" customWidth="1"/>
    <col min="2" max="2" width="14.375" bestFit="1" customWidth="1"/>
    <col min="5" max="5" width="12.5" bestFit="1" customWidth="1"/>
    <col min="6" max="6" width="17.125" bestFit="1" customWidth="1"/>
    <col min="7" max="7" width="11.125" bestFit="1" customWidth="1"/>
    <col min="8" max="9" width="10.5" bestFit="1" customWidth="1"/>
    <col min="10" max="12" width="11.125" bestFit="1" customWidth="1"/>
    <col min="14" max="14" width="10.5" bestFit="1" customWidth="1"/>
  </cols>
  <sheetData>
    <row r="3" spans="1:14" x14ac:dyDescent="0.25">
      <c r="A3" s="349" t="s">
        <v>463</v>
      </c>
      <c r="B3" t="s">
        <v>462</v>
      </c>
    </row>
    <row r="4" spans="1:14" x14ac:dyDescent="0.25">
      <c r="A4" s="350" t="s">
        <v>83</v>
      </c>
      <c r="B4" s="326">
        <v>10000</v>
      </c>
    </row>
    <row r="5" spans="1:14" x14ac:dyDescent="0.25">
      <c r="A5" s="350" t="s">
        <v>27</v>
      </c>
      <c r="B5" s="326">
        <v>17450.310000000001</v>
      </c>
    </row>
    <row r="6" spans="1:14" x14ac:dyDescent="0.25">
      <c r="A6" s="350" t="s">
        <v>464</v>
      </c>
      <c r="B6" s="326">
        <v>27450.31</v>
      </c>
    </row>
    <row r="7" spans="1:14" x14ac:dyDescent="0.25">
      <c r="F7" s="351">
        <v>46041</v>
      </c>
      <c r="G7" s="351">
        <v>46042</v>
      </c>
      <c r="H7" s="351">
        <v>46043</v>
      </c>
      <c r="I7" s="351">
        <v>46044</v>
      </c>
      <c r="J7" s="351">
        <v>46045</v>
      </c>
    </row>
    <row r="8" spans="1:14" x14ac:dyDescent="0.25">
      <c r="E8" t="s">
        <v>480</v>
      </c>
      <c r="F8" s="322">
        <v>18079.23</v>
      </c>
      <c r="G8" s="322">
        <v>78823.039999999994</v>
      </c>
      <c r="H8" s="322">
        <v>10350</v>
      </c>
      <c r="I8" s="322">
        <v>15047.91</v>
      </c>
      <c r="J8" s="322">
        <v>24558.74</v>
      </c>
    </row>
    <row r="9" spans="1:14" x14ac:dyDescent="0.25">
      <c r="E9" t="s">
        <v>481</v>
      </c>
      <c r="F9" s="322">
        <v>276311.01</v>
      </c>
    </row>
    <row r="10" spans="1:14" x14ac:dyDescent="0.25">
      <c r="E10" t="s">
        <v>241</v>
      </c>
      <c r="F10" s="322">
        <v>40000</v>
      </c>
    </row>
    <row r="11" spans="1:14" x14ac:dyDescent="0.25">
      <c r="E11" t="s">
        <v>482</v>
      </c>
      <c r="F11" s="322">
        <v>326410.90000000002</v>
      </c>
      <c r="K11" s="76">
        <f>F8+G8+H8+I8+J8+F9</f>
        <v>423169.93</v>
      </c>
    </row>
    <row r="12" spans="1:14" x14ac:dyDescent="0.25">
      <c r="G12" s="76"/>
      <c r="N12" s="322"/>
    </row>
    <row r="13" spans="1:14" x14ac:dyDescent="0.25">
      <c r="L13" s="322">
        <v>99000</v>
      </c>
    </row>
    <row r="14" spans="1:14" x14ac:dyDescent="0.25">
      <c r="F14" t="s">
        <v>483</v>
      </c>
      <c r="K14" t="s">
        <v>494</v>
      </c>
      <c r="L14" s="322">
        <v>35000</v>
      </c>
    </row>
    <row r="15" spans="1:14" x14ac:dyDescent="0.25">
      <c r="F15" t="s">
        <v>484</v>
      </c>
      <c r="G15" s="322">
        <v>567928.19999999995</v>
      </c>
      <c r="K15" t="s">
        <v>493</v>
      </c>
      <c r="L15" s="322">
        <v>34000</v>
      </c>
      <c r="M15" t="s">
        <v>495</v>
      </c>
    </row>
    <row r="16" spans="1:14" x14ac:dyDescent="0.25">
      <c r="K16" t="s">
        <v>492</v>
      </c>
      <c r="L16" s="322">
        <v>30000</v>
      </c>
      <c r="M16" t="s">
        <v>496</v>
      </c>
    </row>
    <row r="17" spans="4:14" x14ac:dyDescent="0.25">
      <c r="D17" t="s">
        <v>166</v>
      </c>
      <c r="G17" t="s">
        <v>485</v>
      </c>
      <c r="H17" t="s">
        <v>486</v>
      </c>
      <c r="L17" s="322"/>
    </row>
    <row r="18" spans="4:14" x14ac:dyDescent="0.25">
      <c r="E18" t="s">
        <v>491</v>
      </c>
      <c r="F18" t="s">
        <v>490</v>
      </c>
      <c r="G18" s="322">
        <v>241742.2</v>
      </c>
      <c r="H18" s="322">
        <v>80000</v>
      </c>
      <c r="L18" s="326">
        <f>SUM(L14:L17)</f>
        <v>99000</v>
      </c>
    </row>
    <row r="19" spans="4:14" x14ac:dyDescent="0.25">
      <c r="F19" t="s">
        <v>489</v>
      </c>
      <c r="G19" s="341">
        <v>247000</v>
      </c>
    </row>
    <row r="21" spans="4:14" x14ac:dyDescent="0.25">
      <c r="F21" t="s">
        <v>488</v>
      </c>
    </row>
    <row r="22" spans="4:14" x14ac:dyDescent="0.25">
      <c r="F22" t="s">
        <v>487</v>
      </c>
      <c r="G22" s="322">
        <v>407000</v>
      </c>
      <c r="J22" s="76">
        <f>G15+G22</f>
        <v>974928.2</v>
      </c>
    </row>
    <row r="23" spans="4:14" x14ac:dyDescent="0.25">
      <c r="K23" s="351"/>
      <c r="L23" s="351"/>
    </row>
    <row r="24" spans="4:14" x14ac:dyDescent="0.25">
      <c r="L24" s="351"/>
    </row>
    <row r="27" spans="4:14" x14ac:dyDescent="0.25">
      <c r="L27" s="351">
        <v>46041</v>
      </c>
      <c r="N27" s="351">
        <f>L27+30</f>
        <v>46071</v>
      </c>
    </row>
    <row r="29" spans="4:14" x14ac:dyDescent="0.25">
      <c r="N29" s="351">
        <f>L27+45</f>
        <v>46086</v>
      </c>
    </row>
    <row r="31" spans="4:14" x14ac:dyDescent="0.25">
      <c r="N31">
        <f>2496/2</f>
        <v>1248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D3F8E-8F95-41E7-8BA1-F815CCA08E3B}">
  <dimension ref="A1:J79"/>
  <sheetViews>
    <sheetView workbookViewId="0">
      <selection activeCell="G21" sqref="G21"/>
    </sheetView>
  </sheetViews>
  <sheetFormatPr defaultRowHeight="15.75" x14ac:dyDescent="0.25"/>
  <cols>
    <col min="1" max="1" width="72.125" bestFit="1" customWidth="1"/>
    <col min="2" max="2" width="14.375" bestFit="1" customWidth="1"/>
    <col min="3" max="3" width="9.125" bestFit="1" customWidth="1"/>
    <col min="4" max="4" width="14.375" bestFit="1" customWidth="1"/>
    <col min="5" max="5" width="18.375" bestFit="1" customWidth="1"/>
    <col min="6" max="7" width="11.125" bestFit="1" customWidth="1"/>
    <col min="8" max="8" width="14.375" bestFit="1" customWidth="1"/>
    <col min="9" max="9" width="18.375" bestFit="1" customWidth="1"/>
    <col min="10" max="11" width="12.625" bestFit="1" customWidth="1"/>
    <col min="12" max="13" width="10.125" bestFit="1" customWidth="1"/>
    <col min="14" max="14" width="11.125" bestFit="1" customWidth="1"/>
    <col min="15" max="17" width="10.125" bestFit="1" customWidth="1"/>
    <col min="18" max="18" width="7.625" bestFit="1" customWidth="1"/>
    <col min="19" max="19" width="11.125" bestFit="1" customWidth="1"/>
    <col min="20" max="22" width="10.125" bestFit="1" customWidth="1"/>
    <col min="23" max="23" width="11.125" bestFit="1" customWidth="1"/>
    <col min="24" max="26" width="10.125" bestFit="1" customWidth="1"/>
    <col min="27" max="27" width="11.125" bestFit="1" customWidth="1"/>
    <col min="28" max="30" width="10.125" bestFit="1" customWidth="1"/>
    <col min="31" max="31" width="9.125" bestFit="1" customWidth="1"/>
    <col min="32" max="32" width="11.125" bestFit="1" customWidth="1"/>
    <col min="33" max="43" width="10.125" bestFit="1" customWidth="1"/>
    <col min="44" max="44" width="9.125" bestFit="1" customWidth="1"/>
    <col min="45" max="45" width="11.125" bestFit="1" customWidth="1"/>
    <col min="46" max="52" width="10.125" bestFit="1" customWidth="1"/>
    <col min="53" max="53" width="12.625" bestFit="1" customWidth="1"/>
    <col min="54" max="56" width="10.125" bestFit="1" customWidth="1"/>
    <col min="57" max="58" width="11.125" bestFit="1" customWidth="1"/>
    <col min="59" max="64" width="10.125" bestFit="1" customWidth="1"/>
    <col min="65" max="65" width="9.75" bestFit="1" customWidth="1"/>
    <col min="66" max="66" width="9.875" bestFit="1" customWidth="1"/>
    <col min="67" max="68" width="11.125" bestFit="1" customWidth="1"/>
    <col min="69" max="90" width="10.125" bestFit="1" customWidth="1"/>
    <col min="91" max="91" width="9.75" bestFit="1" customWidth="1"/>
    <col min="92" max="92" width="9.875" bestFit="1" customWidth="1"/>
    <col min="93" max="94" width="11.125" bestFit="1" customWidth="1"/>
    <col min="95" max="108" width="10.125" bestFit="1" customWidth="1"/>
    <col min="109" max="109" width="12.625" bestFit="1" customWidth="1"/>
  </cols>
  <sheetData>
    <row r="1" spans="1:10" x14ac:dyDescent="0.25">
      <c r="D1" s="349" t="s">
        <v>991</v>
      </c>
      <c r="E1" t="s">
        <v>989</v>
      </c>
    </row>
    <row r="2" spans="1:10" x14ac:dyDescent="0.25">
      <c r="A2" s="349" t="s">
        <v>991</v>
      </c>
      <c r="B2" t="s">
        <v>992</v>
      </c>
    </row>
    <row r="3" spans="1:10" x14ac:dyDescent="0.25">
      <c r="A3" s="349" t="s">
        <v>986</v>
      </c>
      <c r="B3" t="s">
        <v>989</v>
      </c>
      <c r="D3" s="349" t="s">
        <v>462</v>
      </c>
      <c r="E3" s="349" t="s">
        <v>987</v>
      </c>
      <c r="H3" s="349" t="s">
        <v>462</v>
      </c>
      <c r="I3" s="349" t="s">
        <v>987</v>
      </c>
    </row>
    <row r="4" spans="1:10" x14ac:dyDescent="0.25">
      <c r="D4" s="349" t="s">
        <v>985</v>
      </c>
      <c r="E4" t="s">
        <v>436</v>
      </c>
      <c r="F4" t="s">
        <v>464</v>
      </c>
      <c r="H4" s="349" t="s">
        <v>985</v>
      </c>
      <c r="I4" t="s">
        <v>988</v>
      </c>
      <c r="J4" t="s">
        <v>464</v>
      </c>
    </row>
    <row r="5" spans="1:10" x14ac:dyDescent="0.25">
      <c r="A5" s="349" t="s">
        <v>463</v>
      </c>
      <c r="B5" t="s">
        <v>462</v>
      </c>
      <c r="D5" s="393">
        <v>4</v>
      </c>
      <c r="E5" s="326">
        <v>4637.6499999999996</v>
      </c>
      <c r="F5" s="326">
        <v>4637.6499999999996</v>
      </c>
      <c r="H5" s="393">
        <v>9</v>
      </c>
      <c r="I5" s="326">
        <v>210750.25</v>
      </c>
      <c r="J5" s="326">
        <v>210750.25</v>
      </c>
    </row>
    <row r="6" spans="1:10" x14ac:dyDescent="0.25">
      <c r="A6" s="350" t="s">
        <v>369</v>
      </c>
      <c r="B6" s="326">
        <v>37000</v>
      </c>
      <c r="D6" s="393">
        <v>5</v>
      </c>
      <c r="E6" s="326">
        <v>10070.810000000001</v>
      </c>
      <c r="F6" s="326">
        <v>10070.810000000001</v>
      </c>
      <c r="H6" s="393">
        <v>10</v>
      </c>
      <c r="I6" s="326">
        <v>933665.35</v>
      </c>
      <c r="J6" s="326">
        <v>933665.35</v>
      </c>
    </row>
    <row r="7" spans="1:10" x14ac:dyDescent="0.25">
      <c r="A7" s="350" t="s">
        <v>966</v>
      </c>
      <c r="B7" s="326">
        <v>1000</v>
      </c>
      <c r="D7" s="393">
        <v>7</v>
      </c>
      <c r="E7" s="326">
        <v>12741.85</v>
      </c>
      <c r="F7" s="326">
        <v>12741.85</v>
      </c>
      <c r="H7" s="393" t="s">
        <v>464</v>
      </c>
      <c r="I7" s="326">
        <v>1144415.6000000001</v>
      </c>
      <c r="J7" s="326">
        <v>1144415.6000000001</v>
      </c>
    </row>
    <row r="8" spans="1:10" x14ac:dyDescent="0.25">
      <c r="A8" s="350" t="s">
        <v>310</v>
      </c>
      <c r="B8" s="326">
        <v>6225.22</v>
      </c>
      <c r="D8" s="393">
        <v>8</v>
      </c>
      <c r="E8" s="326">
        <v>234587.05999999997</v>
      </c>
      <c r="F8" s="326">
        <v>234587.05999999997</v>
      </c>
    </row>
    <row r="9" spans="1:10" x14ac:dyDescent="0.25">
      <c r="A9" s="350" t="s">
        <v>390</v>
      </c>
      <c r="B9" s="326">
        <v>15878.119999999999</v>
      </c>
      <c r="D9" s="393">
        <v>9</v>
      </c>
      <c r="E9" s="326">
        <v>114587.29000000001</v>
      </c>
      <c r="F9" s="326">
        <v>114587.29000000001</v>
      </c>
    </row>
    <row r="10" spans="1:10" x14ac:dyDescent="0.25">
      <c r="A10" s="350" t="s">
        <v>953</v>
      </c>
      <c r="B10" s="326">
        <v>11000</v>
      </c>
      <c r="D10" s="393" t="s">
        <v>464</v>
      </c>
      <c r="E10" s="326">
        <v>376624.66</v>
      </c>
      <c r="F10" s="326">
        <v>376624.66</v>
      </c>
      <c r="I10" s="322">
        <f>GETPIVOTDATA("VALOR",$H$3,"SEMANA",10,"STATUS","A VENCER ")-648000</f>
        <v>285665.34999999998</v>
      </c>
    </row>
    <row r="11" spans="1:10" x14ac:dyDescent="0.25">
      <c r="A11" s="350" t="s">
        <v>579</v>
      </c>
      <c r="B11" s="326">
        <v>1300</v>
      </c>
    </row>
    <row r="12" spans="1:10" x14ac:dyDescent="0.25">
      <c r="A12" s="350" t="s">
        <v>284</v>
      </c>
      <c r="B12" s="326">
        <v>30727.5</v>
      </c>
      <c r="F12" t="s">
        <v>1085</v>
      </c>
      <c r="G12" s="322">
        <v>90000</v>
      </c>
      <c r="H12" t="s">
        <v>1083</v>
      </c>
    </row>
    <row r="13" spans="1:10" x14ac:dyDescent="0.25">
      <c r="A13" s="350" t="s">
        <v>538</v>
      </c>
      <c r="B13" s="326">
        <v>8944.0300000000007</v>
      </c>
      <c r="E13" s="322">
        <f>GETPIVOTDATA("VALOR",$D$3,"SEMANA",7,"STATUS","VENCIDO")+GETPIVOTDATA("VALOR",$D$3,"SEMANA",8,"STATUS","VENCIDO")+GETPIVOTDATA("VALOR",$D$3,"SEMANA",9,"STATUS","VENCIDO")+GETPIVOTDATA("VALOR",$H$3,"SEMANA",9,"STATUS","A VENCER ")</f>
        <v>572666.44999999995</v>
      </c>
    </row>
    <row r="14" spans="1:10" x14ac:dyDescent="0.25">
      <c r="A14" s="350" t="s">
        <v>549</v>
      </c>
      <c r="B14" s="326">
        <v>180000</v>
      </c>
      <c r="G14" s="322">
        <v>180000</v>
      </c>
      <c r="H14" t="s">
        <v>1084</v>
      </c>
    </row>
    <row r="15" spans="1:10" x14ac:dyDescent="0.25">
      <c r="A15" s="350" t="s">
        <v>548</v>
      </c>
      <c r="B15" s="326">
        <v>525.29</v>
      </c>
    </row>
    <row r="16" spans="1:10" x14ac:dyDescent="0.25">
      <c r="A16" s="350" t="s">
        <v>406</v>
      </c>
      <c r="B16" s="326">
        <v>42828.39</v>
      </c>
    </row>
    <row r="17" spans="1:2" x14ac:dyDescent="0.25">
      <c r="A17" s="350" t="s">
        <v>420</v>
      </c>
      <c r="B17" s="326">
        <v>4600</v>
      </c>
    </row>
    <row r="18" spans="1:2" x14ac:dyDescent="0.25">
      <c r="A18" s="350" t="s">
        <v>796</v>
      </c>
      <c r="B18" s="326">
        <v>22840</v>
      </c>
    </row>
    <row r="19" spans="1:2" x14ac:dyDescent="0.25">
      <c r="A19" s="350" t="s">
        <v>423</v>
      </c>
      <c r="B19" s="326">
        <v>16216.980000000001</v>
      </c>
    </row>
    <row r="20" spans="1:2" x14ac:dyDescent="0.25">
      <c r="A20" s="350" t="s">
        <v>584</v>
      </c>
      <c r="B20" s="326">
        <v>550</v>
      </c>
    </row>
    <row r="21" spans="1:2" x14ac:dyDescent="0.25">
      <c r="A21" s="350" t="s">
        <v>332</v>
      </c>
      <c r="B21" s="326">
        <v>43007.44</v>
      </c>
    </row>
    <row r="22" spans="1:2" x14ac:dyDescent="0.25">
      <c r="A22" s="350" t="s">
        <v>366</v>
      </c>
      <c r="B22" s="326">
        <v>25402.92</v>
      </c>
    </row>
    <row r="23" spans="1:2" x14ac:dyDescent="0.25">
      <c r="A23" s="350" t="s">
        <v>575</v>
      </c>
      <c r="B23" s="326">
        <v>613.34</v>
      </c>
    </row>
    <row r="24" spans="1:2" x14ac:dyDescent="0.25">
      <c r="A24" s="350" t="s">
        <v>229</v>
      </c>
      <c r="B24" s="326">
        <v>24300</v>
      </c>
    </row>
    <row r="25" spans="1:2" x14ac:dyDescent="0.25">
      <c r="A25" s="350" t="s">
        <v>461</v>
      </c>
      <c r="B25" s="326">
        <v>468000</v>
      </c>
    </row>
    <row r="26" spans="1:2" x14ac:dyDescent="0.25">
      <c r="A26" s="350" t="s">
        <v>577</v>
      </c>
      <c r="B26" s="326">
        <v>5000</v>
      </c>
    </row>
    <row r="27" spans="1:2" x14ac:dyDescent="0.25">
      <c r="A27" s="350" t="s">
        <v>980</v>
      </c>
      <c r="B27" s="326">
        <v>2029.25</v>
      </c>
    </row>
    <row r="28" spans="1:2" x14ac:dyDescent="0.25">
      <c r="A28" s="350" t="s">
        <v>303</v>
      </c>
      <c r="B28" s="326">
        <v>24000</v>
      </c>
    </row>
    <row r="29" spans="1:2" x14ac:dyDescent="0.25">
      <c r="A29" s="350" t="s">
        <v>569</v>
      </c>
      <c r="B29" s="326">
        <v>370</v>
      </c>
    </row>
    <row r="30" spans="1:2" x14ac:dyDescent="0.25">
      <c r="A30" s="350" t="s">
        <v>970</v>
      </c>
      <c r="B30" s="326">
        <v>15775.73</v>
      </c>
    </row>
    <row r="31" spans="1:2" x14ac:dyDescent="0.25">
      <c r="A31" s="350" t="s">
        <v>525</v>
      </c>
      <c r="B31" s="326">
        <v>83632.520000000019</v>
      </c>
    </row>
    <row r="32" spans="1:2" x14ac:dyDescent="0.25">
      <c r="A32" s="350" t="s">
        <v>968</v>
      </c>
      <c r="B32" s="326">
        <v>1770</v>
      </c>
    </row>
    <row r="33" spans="1:2" x14ac:dyDescent="0.25">
      <c r="A33" s="350" t="s">
        <v>404</v>
      </c>
      <c r="B33" s="326">
        <v>746743.3899999999</v>
      </c>
    </row>
    <row r="34" spans="1:2" x14ac:dyDescent="0.25">
      <c r="A34" s="350" t="s">
        <v>571</v>
      </c>
      <c r="B34" s="326">
        <v>2000</v>
      </c>
    </row>
    <row r="35" spans="1:2" x14ac:dyDescent="0.25">
      <c r="A35" s="350" t="s">
        <v>570</v>
      </c>
      <c r="B35" s="326">
        <v>2000</v>
      </c>
    </row>
    <row r="36" spans="1:2" x14ac:dyDescent="0.25">
      <c r="A36" s="350" t="s">
        <v>572</v>
      </c>
      <c r="B36" s="326">
        <v>2000</v>
      </c>
    </row>
    <row r="37" spans="1:2" x14ac:dyDescent="0.25">
      <c r="A37" s="350" t="s">
        <v>263</v>
      </c>
      <c r="B37" s="326">
        <v>30000</v>
      </c>
    </row>
    <row r="38" spans="1:2" x14ac:dyDescent="0.25">
      <c r="A38" s="350" t="s">
        <v>535</v>
      </c>
      <c r="B38" s="326">
        <v>1105</v>
      </c>
    </row>
    <row r="39" spans="1:2" x14ac:dyDescent="0.25">
      <c r="A39" s="350" t="s">
        <v>274</v>
      </c>
      <c r="B39" s="326">
        <v>57642.66</v>
      </c>
    </row>
    <row r="40" spans="1:2" x14ac:dyDescent="0.25">
      <c r="A40" s="350" t="s">
        <v>392</v>
      </c>
      <c r="B40" s="326">
        <v>7699.5</v>
      </c>
    </row>
    <row r="41" spans="1:2" x14ac:dyDescent="0.25">
      <c r="A41" s="350" t="s">
        <v>285</v>
      </c>
      <c r="B41" s="326">
        <v>30000</v>
      </c>
    </row>
    <row r="42" spans="1:2" x14ac:dyDescent="0.25">
      <c r="A42" s="350" t="s">
        <v>582</v>
      </c>
      <c r="B42" s="326">
        <v>1533.32</v>
      </c>
    </row>
    <row r="43" spans="1:2" x14ac:dyDescent="0.25">
      <c r="A43" s="350" t="s">
        <v>574</v>
      </c>
      <c r="B43" s="326">
        <v>291.04000000000002</v>
      </c>
    </row>
    <row r="44" spans="1:2" x14ac:dyDescent="0.25">
      <c r="A44" s="350" t="s">
        <v>367</v>
      </c>
      <c r="B44" s="326">
        <v>2664.49</v>
      </c>
    </row>
    <row r="45" spans="1:2" x14ac:dyDescent="0.25">
      <c r="A45" s="350" t="s">
        <v>499</v>
      </c>
      <c r="B45" s="326">
        <v>353.14</v>
      </c>
    </row>
    <row r="46" spans="1:2" x14ac:dyDescent="0.25">
      <c r="A46" s="350" t="s">
        <v>500</v>
      </c>
      <c r="B46" s="326">
        <v>875.32</v>
      </c>
    </row>
    <row r="47" spans="1:2" x14ac:dyDescent="0.25">
      <c r="A47" s="350" t="s">
        <v>424</v>
      </c>
      <c r="B47" s="326">
        <v>4637.6499999999996</v>
      </c>
    </row>
    <row r="48" spans="1:2" x14ac:dyDescent="0.25">
      <c r="A48" s="350" t="s">
        <v>981</v>
      </c>
      <c r="B48" s="326">
        <v>10070.810000000001</v>
      </c>
    </row>
    <row r="49" spans="1:2" x14ac:dyDescent="0.25">
      <c r="A49" s="350" t="s">
        <v>573</v>
      </c>
      <c r="B49" s="326">
        <v>24986.52</v>
      </c>
    </row>
    <row r="50" spans="1:2" x14ac:dyDescent="0.25">
      <c r="A50" s="350" t="s">
        <v>456</v>
      </c>
      <c r="B50" s="326">
        <v>6460</v>
      </c>
    </row>
    <row r="51" spans="1:2" x14ac:dyDescent="0.25">
      <c r="A51" s="350" t="s">
        <v>967</v>
      </c>
      <c r="B51" s="326">
        <v>30662.33</v>
      </c>
    </row>
    <row r="52" spans="1:2" x14ac:dyDescent="0.25">
      <c r="A52" s="350" t="s">
        <v>580</v>
      </c>
      <c r="B52" s="326">
        <v>1320</v>
      </c>
    </row>
    <row r="53" spans="1:2" x14ac:dyDescent="0.25">
      <c r="A53" s="350" t="s">
        <v>368</v>
      </c>
      <c r="B53" s="326">
        <v>1500</v>
      </c>
    </row>
    <row r="54" spans="1:2" x14ac:dyDescent="0.25">
      <c r="A54" s="350" t="s">
        <v>578</v>
      </c>
      <c r="B54" s="326">
        <v>2117.66</v>
      </c>
    </row>
    <row r="55" spans="1:2" x14ac:dyDescent="0.25">
      <c r="A55" s="350" t="s">
        <v>567</v>
      </c>
      <c r="B55" s="326">
        <v>5000</v>
      </c>
    </row>
    <row r="56" spans="1:2" x14ac:dyDescent="0.25">
      <c r="A56" s="350" t="s">
        <v>465</v>
      </c>
      <c r="B56" s="326">
        <v>2953.8</v>
      </c>
    </row>
    <row r="57" spans="1:2" x14ac:dyDescent="0.25">
      <c r="A57" s="350" t="s">
        <v>576</v>
      </c>
      <c r="B57" s="326">
        <v>6920.46</v>
      </c>
    </row>
    <row r="58" spans="1:2" x14ac:dyDescent="0.25">
      <c r="A58" s="350" t="s">
        <v>982</v>
      </c>
      <c r="B58" s="326">
        <v>4900</v>
      </c>
    </row>
    <row r="59" spans="1:2" x14ac:dyDescent="0.25">
      <c r="A59" s="350" t="s">
        <v>799</v>
      </c>
      <c r="B59" s="326">
        <v>3000</v>
      </c>
    </row>
    <row r="60" spans="1:2" x14ac:dyDescent="0.25">
      <c r="A60" s="350" t="s">
        <v>466</v>
      </c>
      <c r="B60" s="326">
        <v>263.01</v>
      </c>
    </row>
    <row r="61" spans="1:2" x14ac:dyDescent="0.25">
      <c r="A61" s="350" t="s">
        <v>547</v>
      </c>
      <c r="B61" s="326">
        <v>414.81</v>
      </c>
    </row>
    <row r="62" spans="1:2" x14ac:dyDescent="0.25">
      <c r="A62" s="350" t="s">
        <v>252</v>
      </c>
      <c r="B62" s="326">
        <v>500</v>
      </c>
    </row>
    <row r="63" spans="1:2" x14ac:dyDescent="0.25">
      <c r="A63" s="350" t="s">
        <v>990</v>
      </c>
      <c r="B63" s="326">
        <v>13000</v>
      </c>
    </row>
    <row r="64" spans="1:2" x14ac:dyDescent="0.25">
      <c r="A64" s="350" t="s">
        <v>1003</v>
      </c>
      <c r="B64" s="326">
        <v>2741.85</v>
      </c>
    </row>
    <row r="65" spans="1:2" x14ac:dyDescent="0.25">
      <c r="A65" s="350" t="s">
        <v>1002</v>
      </c>
      <c r="B65" s="326">
        <v>444</v>
      </c>
    </row>
    <row r="66" spans="1:2" x14ac:dyDescent="0.25">
      <c r="A66" s="350" t="s">
        <v>1007</v>
      </c>
      <c r="B66" s="326">
        <v>385.58</v>
      </c>
    </row>
    <row r="67" spans="1:2" x14ac:dyDescent="0.25">
      <c r="A67" s="350" t="s">
        <v>1005</v>
      </c>
      <c r="B67" s="326">
        <v>456.07</v>
      </c>
    </row>
    <row r="68" spans="1:2" x14ac:dyDescent="0.25">
      <c r="A68" s="350" t="s">
        <v>1009</v>
      </c>
      <c r="B68" s="326">
        <v>13395</v>
      </c>
    </row>
    <row r="69" spans="1:2" x14ac:dyDescent="0.25">
      <c r="A69" s="350" t="s">
        <v>995</v>
      </c>
      <c r="B69" s="326">
        <v>9602.5</v>
      </c>
    </row>
    <row r="70" spans="1:2" x14ac:dyDescent="0.25">
      <c r="A70" s="350" t="s">
        <v>993</v>
      </c>
      <c r="B70" s="326">
        <v>3000</v>
      </c>
    </row>
    <row r="71" spans="1:2" x14ac:dyDescent="0.25">
      <c r="A71" s="350" t="s">
        <v>482</v>
      </c>
      <c r="B71" s="326">
        <v>83239.86</v>
      </c>
    </row>
    <row r="72" spans="1:2" x14ac:dyDescent="0.25">
      <c r="A72" s="350" t="s">
        <v>1011</v>
      </c>
      <c r="B72" s="326">
        <v>4000</v>
      </c>
    </row>
    <row r="73" spans="1:2" x14ac:dyDescent="0.25">
      <c r="A73" s="350" t="s">
        <v>1010</v>
      </c>
      <c r="B73" s="326">
        <v>43100.84</v>
      </c>
    </row>
    <row r="74" spans="1:2" x14ac:dyDescent="0.25">
      <c r="A74" s="350" t="s">
        <v>1012</v>
      </c>
      <c r="B74" s="326">
        <v>3500</v>
      </c>
    </row>
    <row r="75" spans="1:2" x14ac:dyDescent="0.25">
      <c r="A75" s="350" t="s">
        <v>422</v>
      </c>
      <c r="B75" s="326">
        <v>45000</v>
      </c>
    </row>
    <row r="76" spans="1:2" x14ac:dyDescent="0.25">
      <c r="A76" s="350" t="s">
        <v>1082</v>
      </c>
      <c r="B76" s="326">
        <v>4000</v>
      </c>
    </row>
    <row r="77" spans="1:2" x14ac:dyDescent="0.25">
      <c r="A77" s="350" t="s">
        <v>237</v>
      </c>
      <c r="B77" s="326">
        <v>3860</v>
      </c>
    </row>
    <row r="78" spans="1:2" x14ac:dyDescent="0.25">
      <c r="A78" s="350" t="s">
        <v>279</v>
      </c>
      <c r="B78" s="326">
        <v>3560</v>
      </c>
    </row>
    <row r="79" spans="1:2" x14ac:dyDescent="0.25">
      <c r="A79" s="350" t="s">
        <v>464</v>
      </c>
      <c r="B79" s="326">
        <v>2297437.34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Planilha13">
    <tabColor theme="5" tint="0.79998168889431442"/>
  </sheetPr>
  <dimension ref="A4:P2160"/>
  <sheetViews>
    <sheetView showGridLines="0" zoomScale="98" zoomScaleNormal="98" zoomScaleSheetLayoutView="100" zoomScalePageLayoutView="110" workbookViewId="0">
      <pane ySplit="7" topLeftCell="A62" activePane="bottomLeft" state="frozen"/>
      <selection pane="bottomLeft" activeCell="F75" sqref="F75"/>
    </sheetView>
  </sheetViews>
  <sheetFormatPr defaultColWidth="11" defaultRowHeight="15.75" x14ac:dyDescent="0.25"/>
  <cols>
    <col min="1" max="2" width="15.625" style="125" customWidth="1"/>
    <col min="3" max="3" width="13.125" style="125" customWidth="1"/>
    <col min="4" max="4" width="22.625" style="125" customWidth="1"/>
    <col min="5" max="5" width="50.625" style="125" customWidth="1"/>
    <col min="6" max="6" width="25.625" style="125" customWidth="1"/>
    <col min="7" max="7" width="20.625" style="125" customWidth="1"/>
    <col min="8" max="10" width="8.75" style="125" bestFit="1" customWidth="1"/>
    <col min="12" max="14" width="11" style="125"/>
    <col min="15" max="18" width="10.625" style="125" customWidth="1"/>
    <col min="19" max="16384" width="11" style="125"/>
  </cols>
  <sheetData>
    <row r="4" spans="1:16" x14ac:dyDescent="0.25">
      <c r="D4" s="194" t="s">
        <v>177</v>
      </c>
      <c r="E4" s="195">
        <f>SUM($G$8:$G$1048576)</f>
        <v>4796783.2899999963</v>
      </c>
      <c r="F4" s="194" t="s">
        <v>178</v>
      </c>
      <c r="G4" s="195">
        <f ca="1">SUMIFS(G$8:G$1048576,C$8:C$1048576,"&lt;"&amp;B5)</f>
        <v>701100.77000000014</v>
      </c>
      <c r="H4" s="195"/>
      <c r="I4" s="195"/>
      <c r="J4" s="195"/>
      <c r="P4" s="196"/>
    </row>
    <row r="5" spans="1:16" x14ac:dyDescent="0.25">
      <c r="A5" s="197"/>
      <c r="B5" s="197">
        <f ca="1">TODAY()</f>
        <v>46087</v>
      </c>
      <c r="D5" s="194" t="s">
        <v>179</v>
      </c>
      <c r="E5" s="195">
        <f>SUBTOTAL(9,$G$8:$G$1048576)</f>
        <v>4796783.2899999963</v>
      </c>
      <c r="F5" s="194" t="s">
        <v>180</v>
      </c>
      <c r="G5" s="195">
        <f ca="1">E4-G4</f>
        <v>4095682.5199999963</v>
      </c>
      <c r="H5" s="195"/>
      <c r="I5" s="195"/>
      <c r="J5" s="195"/>
    </row>
    <row r="6" spans="1:16" ht="6" customHeight="1" x14ac:dyDescent="0.25"/>
    <row r="7" spans="1:16" x14ac:dyDescent="0.25">
      <c r="A7" s="113" t="s">
        <v>185</v>
      </c>
      <c r="B7" s="113" t="s">
        <v>181</v>
      </c>
      <c r="C7" s="113" t="s">
        <v>175</v>
      </c>
      <c r="D7" s="113" t="s">
        <v>148</v>
      </c>
      <c r="E7" s="113" t="s">
        <v>149</v>
      </c>
      <c r="F7" s="113" t="s">
        <v>294</v>
      </c>
      <c r="G7" s="133" t="s">
        <v>150</v>
      </c>
      <c r="H7" s="133" t="s">
        <v>991</v>
      </c>
      <c r="I7" s="133" t="s">
        <v>985</v>
      </c>
      <c r="J7" s="133" t="s">
        <v>986</v>
      </c>
    </row>
    <row r="8" spans="1:16" x14ac:dyDescent="0.25">
      <c r="A8" s="154" t="s">
        <v>283</v>
      </c>
      <c r="B8" s="202">
        <v>46000</v>
      </c>
      <c r="C8" s="202">
        <v>46042</v>
      </c>
      <c r="D8" s="140" t="s">
        <v>27</v>
      </c>
      <c r="E8" s="143" t="s">
        <v>424</v>
      </c>
      <c r="F8" s="311" t="s">
        <v>458</v>
      </c>
      <c r="G8" s="146">
        <v>4637.6499999999996</v>
      </c>
      <c r="H8" s="391">
        <f t="shared" ref="H8:H62" si="0">MONTH(C8)</f>
        <v>1</v>
      </c>
      <c r="I8" s="391">
        <f>WEEKNUM(C8)</f>
        <v>4</v>
      </c>
      <c r="J8" s="391" t="str">
        <f ca="1">IF(C8&lt;$B$5,"VENCIDO","A VENCER ")</f>
        <v>VENCIDO</v>
      </c>
    </row>
    <row r="9" spans="1:16" x14ac:dyDescent="0.25">
      <c r="A9" s="154" t="s">
        <v>283</v>
      </c>
      <c r="B9" s="198">
        <v>46007</v>
      </c>
      <c r="C9" s="198">
        <v>46049</v>
      </c>
      <c r="D9" s="140" t="s">
        <v>27</v>
      </c>
      <c r="E9" s="143" t="s">
        <v>981</v>
      </c>
      <c r="F9" s="150" t="s">
        <v>459</v>
      </c>
      <c r="G9" s="142">
        <f>9275.29+795.52</f>
        <v>10070.810000000001</v>
      </c>
      <c r="H9" s="392">
        <f t="shared" si="0"/>
        <v>1</v>
      </c>
      <c r="I9" s="391">
        <f t="shared" ref="I9:I63" si="1">WEEKNUM(C9)</f>
        <v>5</v>
      </c>
      <c r="J9" s="392" t="str">
        <f t="shared" ref="J9:J63" ca="1" si="2">IF(C9&lt;$B$5,"VENCIDO","A VENCER ")</f>
        <v>VENCIDO</v>
      </c>
    </row>
    <row r="10" spans="1:16" x14ac:dyDescent="0.25">
      <c r="A10" s="154" t="s">
        <v>283</v>
      </c>
      <c r="B10" s="202">
        <v>46056</v>
      </c>
      <c r="C10" s="202">
        <v>46062</v>
      </c>
      <c r="D10" s="140" t="s">
        <v>83</v>
      </c>
      <c r="E10" s="143" t="s">
        <v>285</v>
      </c>
      <c r="F10" s="140"/>
      <c r="G10" s="142">
        <v>10000</v>
      </c>
      <c r="H10" s="392">
        <f t="shared" si="0"/>
        <v>2</v>
      </c>
      <c r="I10" s="391">
        <f t="shared" si="1"/>
        <v>7</v>
      </c>
      <c r="J10" s="392" t="str">
        <f t="shared" ca="1" si="2"/>
        <v>VENCIDO</v>
      </c>
    </row>
    <row r="11" spans="1:16" x14ac:dyDescent="0.25">
      <c r="A11" s="154" t="s">
        <v>265</v>
      </c>
      <c r="B11" s="198">
        <v>45946</v>
      </c>
      <c r="C11" s="198">
        <v>46069</v>
      </c>
      <c r="D11" s="140" t="s">
        <v>281</v>
      </c>
      <c r="E11" s="143" t="s">
        <v>274</v>
      </c>
      <c r="F11" s="150" t="s">
        <v>413</v>
      </c>
      <c r="G11" s="142">
        <v>28821.33</v>
      </c>
      <c r="H11" s="392">
        <f t="shared" si="0"/>
        <v>2</v>
      </c>
      <c r="I11" s="391">
        <f t="shared" si="1"/>
        <v>8</v>
      </c>
      <c r="J11" s="392" t="str">
        <f t="shared" ca="1" si="2"/>
        <v>VENCIDO</v>
      </c>
    </row>
    <row r="12" spans="1:16" x14ac:dyDescent="0.25">
      <c r="A12" s="154" t="s">
        <v>265</v>
      </c>
      <c r="B12" s="198">
        <v>45960</v>
      </c>
      <c r="C12" s="198">
        <v>46069</v>
      </c>
      <c r="D12" s="140" t="s">
        <v>82</v>
      </c>
      <c r="E12" s="143" t="s">
        <v>392</v>
      </c>
      <c r="F12" s="150"/>
      <c r="G12" s="142">
        <f>3349.75+1000</f>
        <v>4349.75</v>
      </c>
      <c r="H12" s="392">
        <f t="shared" si="0"/>
        <v>2</v>
      </c>
      <c r="I12" s="391">
        <f t="shared" si="1"/>
        <v>8</v>
      </c>
      <c r="J12" s="392" t="str">
        <f t="shared" ca="1" si="2"/>
        <v>VENCIDO</v>
      </c>
    </row>
    <row r="13" spans="1:16" x14ac:dyDescent="0.25">
      <c r="A13" s="154" t="s">
        <v>265</v>
      </c>
      <c r="B13" s="202">
        <v>46056</v>
      </c>
      <c r="C13" s="202">
        <v>46069</v>
      </c>
      <c r="D13" s="140" t="s">
        <v>72</v>
      </c>
      <c r="E13" s="143" t="s">
        <v>547</v>
      </c>
      <c r="F13" s="140" t="s">
        <v>393</v>
      </c>
      <c r="G13" s="142">
        <v>175.06</v>
      </c>
      <c r="H13" s="392">
        <f t="shared" si="0"/>
        <v>2</v>
      </c>
      <c r="I13" s="391">
        <f t="shared" si="1"/>
        <v>8</v>
      </c>
      <c r="J13" s="392" t="str">
        <f t="shared" ca="1" si="2"/>
        <v>VENCIDO</v>
      </c>
    </row>
    <row r="14" spans="1:16" x14ac:dyDescent="0.25">
      <c r="A14" s="154" t="s">
        <v>283</v>
      </c>
      <c r="B14" s="202">
        <v>46063</v>
      </c>
      <c r="C14" s="202">
        <v>46069</v>
      </c>
      <c r="D14" s="140" t="s">
        <v>296</v>
      </c>
      <c r="E14" s="143" t="s">
        <v>578</v>
      </c>
      <c r="F14" s="140" t="s">
        <v>393</v>
      </c>
      <c r="G14" s="142">
        <v>1058.83</v>
      </c>
      <c r="H14" s="392">
        <f t="shared" si="0"/>
        <v>2</v>
      </c>
      <c r="I14" s="391">
        <f t="shared" si="1"/>
        <v>8</v>
      </c>
      <c r="J14" s="392" t="str">
        <f t="shared" ca="1" si="2"/>
        <v>VENCIDO</v>
      </c>
    </row>
    <row r="15" spans="1:16" x14ac:dyDescent="0.25">
      <c r="A15" s="154" t="s">
        <v>283</v>
      </c>
      <c r="B15" s="202">
        <v>46056</v>
      </c>
      <c r="C15" s="202">
        <v>46069</v>
      </c>
      <c r="D15" s="140" t="s">
        <v>83</v>
      </c>
      <c r="E15" s="143" t="s">
        <v>285</v>
      </c>
      <c r="F15" s="140"/>
      <c r="G15" s="142">
        <v>10000</v>
      </c>
      <c r="H15" s="392">
        <f t="shared" si="0"/>
        <v>2</v>
      </c>
      <c r="I15" s="391">
        <f t="shared" si="1"/>
        <v>8</v>
      </c>
      <c r="J15" s="392" t="str">
        <f t="shared" ca="1" si="2"/>
        <v>VENCIDO</v>
      </c>
    </row>
    <row r="16" spans="1:16" x14ac:dyDescent="0.25">
      <c r="A16" s="154" t="s">
        <v>283</v>
      </c>
      <c r="B16" s="202">
        <v>46063</v>
      </c>
      <c r="C16" s="202">
        <v>46072</v>
      </c>
      <c r="D16" s="140" t="s">
        <v>21</v>
      </c>
      <c r="E16" s="143" t="s">
        <v>584</v>
      </c>
      <c r="F16" s="140" t="s">
        <v>583</v>
      </c>
      <c r="G16" s="142">
        <v>550</v>
      </c>
      <c r="H16" s="392">
        <f t="shared" si="0"/>
        <v>2</v>
      </c>
      <c r="I16" s="391">
        <f t="shared" si="1"/>
        <v>8</v>
      </c>
      <c r="J16" s="392" t="str">
        <f t="shared" ca="1" si="2"/>
        <v>VENCIDO</v>
      </c>
    </row>
    <row r="17" spans="1:10" x14ac:dyDescent="0.25">
      <c r="A17" s="154" t="s">
        <v>283</v>
      </c>
      <c r="B17" s="198">
        <v>46045</v>
      </c>
      <c r="C17" s="198">
        <v>46073</v>
      </c>
      <c r="D17" s="140" t="s">
        <v>27</v>
      </c>
      <c r="E17" s="143" t="s">
        <v>404</v>
      </c>
      <c r="F17" s="150" t="s">
        <v>507</v>
      </c>
      <c r="G17" s="142">
        <f>70983.67-9513.35</f>
        <v>61470.32</v>
      </c>
      <c r="H17" s="392">
        <f t="shared" si="0"/>
        <v>2</v>
      </c>
      <c r="I17" s="391">
        <f t="shared" si="1"/>
        <v>8</v>
      </c>
      <c r="J17" s="392" t="str">
        <f t="shared" ca="1" si="2"/>
        <v>VENCIDO</v>
      </c>
    </row>
    <row r="18" spans="1:10" x14ac:dyDescent="0.25">
      <c r="A18" s="154" t="s">
        <v>302</v>
      </c>
      <c r="B18" s="198">
        <v>45960</v>
      </c>
      <c r="C18" s="198">
        <v>46073</v>
      </c>
      <c r="D18" s="140" t="s">
        <v>40</v>
      </c>
      <c r="E18" s="143" t="s">
        <v>990</v>
      </c>
      <c r="F18" s="150" t="s">
        <v>380</v>
      </c>
      <c r="G18" s="142">
        <v>5500</v>
      </c>
      <c r="H18" s="392">
        <f t="shared" si="0"/>
        <v>2</v>
      </c>
      <c r="I18" s="391">
        <f t="shared" si="1"/>
        <v>8</v>
      </c>
      <c r="J18" s="392" t="str">
        <f t="shared" ca="1" si="2"/>
        <v>VENCIDO</v>
      </c>
    </row>
    <row r="19" spans="1:10" x14ac:dyDescent="0.25">
      <c r="A19" s="154" t="s">
        <v>251</v>
      </c>
      <c r="B19" s="198">
        <v>45960</v>
      </c>
      <c r="C19" s="198">
        <v>46073</v>
      </c>
      <c r="D19" s="140" t="s">
        <v>40</v>
      </c>
      <c r="E19" s="143" t="s">
        <v>990</v>
      </c>
      <c r="F19" s="150" t="s">
        <v>380</v>
      </c>
      <c r="G19" s="142">
        <v>1000</v>
      </c>
      <c r="H19" s="392">
        <f t="shared" si="0"/>
        <v>2</v>
      </c>
      <c r="I19" s="391">
        <f t="shared" si="1"/>
        <v>8</v>
      </c>
      <c r="J19" s="392" t="str">
        <f t="shared" ca="1" si="2"/>
        <v>VENCIDO</v>
      </c>
    </row>
    <row r="20" spans="1:10" x14ac:dyDescent="0.25">
      <c r="A20" s="154" t="s">
        <v>283</v>
      </c>
      <c r="B20" s="202">
        <v>46056</v>
      </c>
      <c r="C20" s="202">
        <v>46073</v>
      </c>
      <c r="D20" s="140" t="s">
        <v>49</v>
      </c>
      <c r="E20" s="199" t="s">
        <v>263</v>
      </c>
      <c r="F20" s="140"/>
      <c r="G20" s="142">
        <v>5000</v>
      </c>
      <c r="H20" s="392">
        <f t="shared" si="0"/>
        <v>2</v>
      </c>
      <c r="I20" s="391">
        <f t="shared" si="1"/>
        <v>8</v>
      </c>
      <c r="J20" s="392" t="str">
        <f t="shared" ca="1" si="2"/>
        <v>VENCIDO</v>
      </c>
    </row>
    <row r="21" spans="1:10" x14ac:dyDescent="0.25">
      <c r="A21" s="154" t="s">
        <v>302</v>
      </c>
      <c r="B21" s="202">
        <v>46056</v>
      </c>
      <c r="C21" s="202">
        <v>46073</v>
      </c>
      <c r="D21" s="140" t="s">
        <v>49</v>
      </c>
      <c r="E21" s="143" t="s">
        <v>332</v>
      </c>
      <c r="F21" s="140"/>
      <c r="G21" s="142">
        <v>7000</v>
      </c>
      <c r="H21" s="392">
        <f t="shared" si="0"/>
        <v>2</v>
      </c>
      <c r="I21" s="391">
        <f t="shared" si="1"/>
        <v>8</v>
      </c>
      <c r="J21" s="392" t="str">
        <f t="shared" ca="1" si="2"/>
        <v>VENCIDO</v>
      </c>
    </row>
    <row r="22" spans="1:10" x14ac:dyDescent="0.25">
      <c r="A22" s="154" t="s">
        <v>302</v>
      </c>
      <c r="B22" s="202">
        <v>46056</v>
      </c>
      <c r="C22" s="202">
        <v>46073</v>
      </c>
      <c r="D22" s="140" t="s">
        <v>49</v>
      </c>
      <c r="E22" s="143" t="s">
        <v>303</v>
      </c>
      <c r="F22" s="140"/>
      <c r="G22" s="142">
        <v>4000</v>
      </c>
      <c r="H22" s="392">
        <f t="shared" si="0"/>
        <v>2</v>
      </c>
      <c r="I22" s="391">
        <f t="shared" si="1"/>
        <v>8</v>
      </c>
      <c r="J22" s="392" t="str">
        <f t="shared" ca="1" si="2"/>
        <v>VENCIDO</v>
      </c>
    </row>
    <row r="23" spans="1:10" x14ac:dyDescent="0.25">
      <c r="A23" s="154" t="s">
        <v>283</v>
      </c>
      <c r="B23" s="202">
        <v>46062</v>
      </c>
      <c r="C23" s="202">
        <v>46073</v>
      </c>
      <c r="D23" s="140" t="s">
        <v>27</v>
      </c>
      <c r="E23" s="143" t="s">
        <v>456</v>
      </c>
      <c r="F23" s="140" t="s">
        <v>561</v>
      </c>
      <c r="G23" s="142">
        <f>4850-3240</f>
        <v>1610</v>
      </c>
      <c r="H23" s="392">
        <f t="shared" si="0"/>
        <v>2</v>
      </c>
      <c r="I23" s="391">
        <f t="shared" si="1"/>
        <v>8</v>
      </c>
      <c r="J23" s="392" t="str">
        <f t="shared" ca="1" si="2"/>
        <v>VENCIDO</v>
      </c>
    </row>
    <row r="24" spans="1:10" x14ac:dyDescent="0.25">
      <c r="A24" s="154" t="s">
        <v>251</v>
      </c>
      <c r="B24" s="202">
        <v>46062</v>
      </c>
      <c r="C24" s="202">
        <v>46073</v>
      </c>
      <c r="D24" s="140" t="s">
        <v>211</v>
      </c>
      <c r="E24" s="143" t="s">
        <v>567</v>
      </c>
      <c r="F24" s="140" t="s">
        <v>568</v>
      </c>
      <c r="G24" s="142">
        <v>5000</v>
      </c>
      <c r="H24" s="392">
        <f t="shared" si="0"/>
        <v>2</v>
      </c>
      <c r="I24" s="391">
        <f t="shared" si="1"/>
        <v>8</v>
      </c>
      <c r="J24" s="392" t="str">
        <f t="shared" ca="1" si="2"/>
        <v>VENCIDO</v>
      </c>
    </row>
    <row r="25" spans="1:10" x14ac:dyDescent="0.25">
      <c r="A25" s="154" t="s">
        <v>283</v>
      </c>
      <c r="B25" s="202">
        <v>46062</v>
      </c>
      <c r="C25" s="202">
        <v>46073</v>
      </c>
      <c r="D25" s="140" t="s">
        <v>40</v>
      </c>
      <c r="E25" s="143" t="s">
        <v>569</v>
      </c>
      <c r="F25" s="140" t="s">
        <v>568</v>
      </c>
      <c r="G25" s="142">
        <v>370</v>
      </c>
      <c r="H25" s="392">
        <f t="shared" si="0"/>
        <v>2</v>
      </c>
      <c r="I25" s="391">
        <f t="shared" si="1"/>
        <v>8</v>
      </c>
      <c r="J25" s="392" t="str">
        <f t="shared" ca="1" si="2"/>
        <v>VENCIDO</v>
      </c>
    </row>
    <row r="26" spans="1:10" x14ac:dyDescent="0.25">
      <c r="A26" s="154" t="s">
        <v>302</v>
      </c>
      <c r="B26" s="202">
        <v>46062</v>
      </c>
      <c r="C26" s="202">
        <v>46073</v>
      </c>
      <c r="D26" s="140" t="s">
        <v>45</v>
      </c>
      <c r="E26" s="143" t="s">
        <v>570</v>
      </c>
      <c r="F26" s="140" t="s">
        <v>568</v>
      </c>
      <c r="G26" s="142">
        <v>2000</v>
      </c>
      <c r="H26" s="392">
        <f t="shared" si="0"/>
        <v>2</v>
      </c>
      <c r="I26" s="391">
        <f t="shared" si="1"/>
        <v>8</v>
      </c>
      <c r="J26" s="392" t="str">
        <f t="shared" ca="1" si="2"/>
        <v>VENCIDO</v>
      </c>
    </row>
    <row r="27" spans="1:10" x14ac:dyDescent="0.25">
      <c r="A27" s="154" t="s">
        <v>283</v>
      </c>
      <c r="B27" s="202">
        <v>46062</v>
      </c>
      <c r="C27" s="202">
        <v>46073</v>
      </c>
      <c r="D27" s="140" t="s">
        <v>45</v>
      </c>
      <c r="E27" s="143" t="s">
        <v>571</v>
      </c>
      <c r="F27" s="140" t="s">
        <v>568</v>
      </c>
      <c r="G27" s="142">
        <v>2000</v>
      </c>
      <c r="H27" s="392">
        <f t="shared" si="0"/>
        <v>2</v>
      </c>
      <c r="I27" s="391">
        <f t="shared" si="1"/>
        <v>8</v>
      </c>
      <c r="J27" s="392" t="str">
        <f t="shared" ca="1" si="2"/>
        <v>VENCIDO</v>
      </c>
    </row>
    <row r="28" spans="1:10" x14ac:dyDescent="0.25">
      <c r="A28" s="154" t="s">
        <v>283</v>
      </c>
      <c r="B28" s="202">
        <v>46062</v>
      </c>
      <c r="C28" s="202">
        <v>46073</v>
      </c>
      <c r="D28" s="140" t="s">
        <v>46</v>
      </c>
      <c r="E28" s="143" t="s">
        <v>572</v>
      </c>
      <c r="F28" s="140" t="s">
        <v>568</v>
      </c>
      <c r="G28" s="142">
        <v>2000</v>
      </c>
      <c r="H28" s="392">
        <f t="shared" si="0"/>
        <v>2</v>
      </c>
      <c r="I28" s="391">
        <f t="shared" si="1"/>
        <v>8</v>
      </c>
      <c r="J28" s="392" t="str">
        <f t="shared" ca="1" si="2"/>
        <v>VENCIDO</v>
      </c>
    </row>
    <row r="29" spans="1:10" x14ac:dyDescent="0.25">
      <c r="A29" s="154" t="s">
        <v>251</v>
      </c>
      <c r="B29" s="202">
        <v>46063</v>
      </c>
      <c r="C29" s="202">
        <v>46073</v>
      </c>
      <c r="D29" s="140" t="s">
        <v>282</v>
      </c>
      <c r="E29" s="143" t="s">
        <v>574</v>
      </c>
      <c r="F29" s="140" t="s">
        <v>393</v>
      </c>
      <c r="G29" s="142">
        <v>145.52000000000001</v>
      </c>
      <c r="H29" s="392">
        <f t="shared" si="0"/>
        <v>2</v>
      </c>
      <c r="I29" s="391">
        <f t="shared" si="1"/>
        <v>8</v>
      </c>
      <c r="J29" s="392" t="str">
        <f t="shared" ca="1" si="2"/>
        <v>VENCIDO</v>
      </c>
    </row>
    <row r="30" spans="1:10" x14ac:dyDescent="0.25">
      <c r="A30" s="154" t="s">
        <v>251</v>
      </c>
      <c r="B30" s="202">
        <v>46063</v>
      </c>
      <c r="C30" s="202">
        <v>46073</v>
      </c>
      <c r="D30" s="140" t="s">
        <v>53</v>
      </c>
      <c r="E30" s="143" t="s">
        <v>575</v>
      </c>
      <c r="F30" s="140" t="s">
        <v>393</v>
      </c>
      <c r="G30" s="142">
        <v>306.67</v>
      </c>
      <c r="H30" s="392">
        <f t="shared" si="0"/>
        <v>2</v>
      </c>
      <c r="I30" s="391">
        <f t="shared" si="1"/>
        <v>8</v>
      </c>
      <c r="J30" s="392" t="str">
        <f t="shared" ca="1" si="2"/>
        <v>VENCIDO</v>
      </c>
    </row>
    <row r="31" spans="1:10" x14ac:dyDescent="0.25">
      <c r="A31" s="154" t="s">
        <v>302</v>
      </c>
      <c r="B31" s="202">
        <v>46066</v>
      </c>
      <c r="C31" s="202">
        <v>46073</v>
      </c>
      <c r="D31" s="140" t="s">
        <v>88</v>
      </c>
      <c r="E31" s="143" t="s">
        <v>982</v>
      </c>
      <c r="F31" s="140" t="s">
        <v>983</v>
      </c>
      <c r="G31" s="361">
        <v>1400</v>
      </c>
      <c r="H31" s="392">
        <f t="shared" si="0"/>
        <v>2</v>
      </c>
      <c r="I31" s="391">
        <f t="shared" si="1"/>
        <v>8</v>
      </c>
      <c r="J31" s="392" t="str">
        <f t="shared" ca="1" si="2"/>
        <v>VENCIDO</v>
      </c>
    </row>
    <row r="32" spans="1:10" x14ac:dyDescent="0.25">
      <c r="A32" s="154" t="s">
        <v>283</v>
      </c>
      <c r="B32" s="202">
        <v>46047</v>
      </c>
      <c r="C32" s="198">
        <v>46076</v>
      </c>
      <c r="D32" s="140" t="s">
        <v>27</v>
      </c>
      <c r="E32" s="143" t="s">
        <v>284</v>
      </c>
      <c r="F32" s="140" t="s">
        <v>514</v>
      </c>
      <c r="G32" s="142">
        <v>2422.5</v>
      </c>
      <c r="H32" s="392">
        <f t="shared" si="0"/>
        <v>2</v>
      </c>
      <c r="I32" s="391">
        <f t="shared" si="1"/>
        <v>9</v>
      </c>
      <c r="J32" s="392" t="str">
        <f t="shared" ca="1" si="2"/>
        <v>VENCIDO</v>
      </c>
    </row>
    <row r="33" spans="1:10" x14ac:dyDescent="0.25">
      <c r="A33" s="154" t="s">
        <v>283</v>
      </c>
      <c r="B33" s="202">
        <v>46048</v>
      </c>
      <c r="C33" s="202">
        <v>46076</v>
      </c>
      <c r="D33" s="140" t="s">
        <v>27</v>
      </c>
      <c r="E33" s="143" t="s">
        <v>284</v>
      </c>
      <c r="F33" s="140" t="s">
        <v>540</v>
      </c>
      <c r="G33" s="142">
        <v>1627.5</v>
      </c>
      <c r="H33" s="392">
        <f t="shared" si="0"/>
        <v>2</v>
      </c>
      <c r="I33" s="391">
        <f t="shared" si="1"/>
        <v>9</v>
      </c>
      <c r="J33" s="392" t="str">
        <f t="shared" ca="1" si="2"/>
        <v>VENCIDO</v>
      </c>
    </row>
    <row r="34" spans="1:10" x14ac:dyDescent="0.25">
      <c r="A34" s="154" t="s">
        <v>283</v>
      </c>
      <c r="B34" s="202">
        <v>46056</v>
      </c>
      <c r="C34" s="202">
        <v>46076</v>
      </c>
      <c r="D34" s="140" t="s">
        <v>83</v>
      </c>
      <c r="E34" s="143" t="s">
        <v>285</v>
      </c>
      <c r="F34" s="140"/>
      <c r="G34" s="142">
        <v>10000</v>
      </c>
      <c r="H34" s="392">
        <f t="shared" si="0"/>
        <v>2</v>
      </c>
      <c r="I34" s="391">
        <f t="shared" si="1"/>
        <v>9</v>
      </c>
      <c r="J34" s="392" t="str">
        <f t="shared" ca="1" si="2"/>
        <v>VENCIDO</v>
      </c>
    </row>
    <row r="35" spans="1:10" x14ac:dyDescent="0.25">
      <c r="A35" s="154" t="s">
        <v>251</v>
      </c>
      <c r="B35" s="202">
        <v>45960</v>
      </c>
      <c r="C35" s="202">
        <v>46077</v>
      </c>
      <c r="D35" s="140" t="s">
        <v>67</v>
      </c>
      <c r="E35" s="143" t="s">
        <v>366</v>
      </c>
      <c r="F35" s="140"/>
      <c r="G35" s="142">
        <v>12402.92</v>
      </c>
      <c r="H35" s="392">
        <f t="shared" si="0"/>
        <v>2</v>
      </c>
      <c r="I35" s="391">
        <f t="shared" si="1"/>
        <v>9</v>
      </c>
      <c r="J35" s="392" t="str">
        <f t="shared" ca="1" si="2"/>
        <v>VENCIDO</v>
      </c>
    </row>
    <row r="36" spans="1:10" x14ac:dyDescent="0.25">
      <c r="A36" s="154" t="s">
        <v>283</v>
      </c>
      <c r="B36" s="202">
        <v>46049</v>
      </c>
      <c r="C36" s="202">
        <v>46077</v>
      </c>
      <c r="D36" s="140" t="s">
        <v>27</v>
      </c>
      <c r="E36" s="143" t="s">
        <v>525</v>
      </c>
      <c r="F36" s="140" t="s">
        <v>526</v>
      </c>
      <c r="G36" s="142">
        <v>6969.38</v>
      </c>
      <c r="H36" s="391">
        <f t="shared" si="0"/>
        <v>2</v>
      </c>
      <c r="I36" s="391">
        <f t="shared" si="1"/>
        <v>9</v>
      </c>
      <c r="J36" s="391" t="str">
        <f t="shared" ca="1" si="2"/>
        <v>VENCIDO</v>
      </c>
    </row>
    <row r="37" spans="1:10" x14ac:dyDescent="0.25">
      <c r="A37" s="154" t="s">
        <v>251</v>
      </c>
      <c r="B37" s="202">
        <v>46063</v>
      </c>
      <c r="C37" s="202">
        <v>46077</v>
      </c>
      <c r="D37" s="140" t="s">
        <v>214</v>
      </c>
      <c r="E37" s="143" t="s">
        <v>576</v>
      </c>
      <c r="F37" s="140" t="s">
        <v>393</v>
      </c>
      <c r="G37" s="142">
        <v>3460.23</v>
      </c>
      <c r="H37" s="391">
        <f t="shared" si="0"/>
        <v>2</v>
      </c>
      <c r="I37" s="391">
        <f t="shared" si="1"/>
        <v>9</v>
      </c>
      <c r="J37" s="391" t="str">
        <f t="shared" ca="1" si="2"/>
        <v>VENCIDO</v>
      </c>
    </row>
    <row r="38" spans="1:10" x14ac:dyDescent="0.25">
      <c r="A38" s="154" t="s">
        <v>283</v>
      </c>
      <c r="B38" s="202">
        <v>46077</v>
      </c>
      <c r="C38" s="202">
        <v>46077</v>
      </c>
      <c r="D38" s="140" t="s">
        <v>21</v>
      </c>
      <c r="E38" s="143" t="s">
        <v>1005</v>
      </c>
      <c r="F38" s="140" t="s">
        <v>1006</v>
      </c>
      <c r="G38" s="142">
        <v>456.07</v>
      </c>
      <c r="H38" s="391">
        <f t="shared" si="0"/>
        <v>2</v>
      </c>
      <c r="I38" s="391">
        <f t="shared" si="1"/>
        <v>9</v>
      </c>
      <c r="J38" s="391" t="str">
        <f t="shared" ca="1" si="2"/>
        <v>VENCIDO</v>
      </c>
    </row>
    <row r="39" spans="1:10" x14ac:dyDescent="0.25">
      <c r="A39" s="154" t="s">
        <v>283</v>
      </c>
      <c r="B39" s="202">
        <v>46077</v>
      </c>
      <c r="C39" s="202">
        <v>46077</v>
      </c>
      <c r="D39" s="140" t="s">
        <v>216</v>
      </c>
      <c r="E39" s="143" t="s">
        <v>1009</v>
      </c>
      <c r="F39" s="140" t="s">
        <v>339</v>
      </c>
      <c r="G39" s="142">
        <v>9395</v>
      </c>
      <c r="H39" s="391">
        <f t="shared" si="0"/>
        <v>2</v>
      </c>
      <c r="I39" s="391">
        <f t="shared" si="1"/>
        <v>9</v>
      </c>
      <c r="J39" s="391" t="str">
        <f t="shared" ca="1" si="2"/>
        <v>VENCIDO</v>
      </c>
    </row>
    <row r="40" spans="1:10" x14ac:dyDescent="0.25">
      <c r="A40" s="154" t="s">
        <v>302</v>
      </c>
      <c r="B40" s="198">
        <v>45971</v>
      </c>
      <c r="C40" s="198">
        <v>46078</v>
      </c>
      <c r="D40" s="140" t="s">
        <v>281</v>
      </c>
      <c r="E40" s="143" t="s">
        <v>420</v>
      </c>
      <c r="F40" s="150" t="s">
        <v>411</v>
      </c>
      <c r="G40" s="142">
        <v>2300</v>
      </c>
      <c r="H40" s="391">
        <f t="shared" si="0"/>
        <v>2</v>
      </c>
      <c r="I40" s="391">
        <f t="shared" si="1"/>
        <v>9</v>
      </c>
      <c r="J40" s="391" t="str">
        <f t="shared" ca="1" si="2"/>
        <v>VENCIDO</v>
      </c>
    </row>
    <row r="41" spans="1:10" x14ac:dyDescent="0.25">
      <c r="A41" s="154" t="s">
        <v>283</v>
      </c>
      <c r="B41" s="198">
        <v>46045</v>
      </c>
      <c r="C41" s="198">
        <v>46078</v>
      </c>
      <c r="D41" s="140" t="s">
        <v>27</v>
      </c>
      <c r="E41" s="143" t="s">
        <v>423</v>
      </c>
      <c r="F41" s="150" t="s">
        <v>501</v>
      </c>
      <c r="G41" s="142">
        <v>237.26</v>
      </c>
      <c r="H41" s="391">
        <f t="shared" si="0"/>
        <v>2</v>
      </c>
      <c r="I41" s="391">
        <f t="shared" si="1"/>
        <v>9</v>
      </c>
      <c r="J41" s="391" t="str">
        <f t="shared" ca="1" si="2"/>
        <v>VENCIDO</v>
      </c>
    </row>
    <row r="42" spans="1:10" x14ac:dyDescent="0.25">
      <c r="A42" s="154" t="s">
        <v>283</v>
      </c>
      <c r="B42" s="198">
        <v>46045</v>
      </c>
      <c r="C42" s="198">
        <v>46078</v>
      </c>
      <c r="D42" s="140" t="s">
        <v>27</v>
      </c>
      <c r="E42" s="143" t="s">
        <v>423</v>
      </c>
      <c r="F42" s="150" t="s">
        <v>503</v>
      </c>
      <c r="G42" s="142">
        <v>5677.61</v>
      </c>
      <c r="H42" s="391">
        <f t="shared" si="0"/>
        <v>2</v>
      </c>
      <c r="I42" s="391">
        <f t="shared" si="1"/>
        <v>9</v>
      </c>
      <c r="J42" s="391" t="str">
        <f t="shared" ca="1" si="2"/>
        <v>VENCIDO</v>
      </c>
    </row>
    <row r="43" spans="1:10" x14ac:dyDescent="0.25">
      <c r="A43" s="154" t="s">
        <v>283</v>
      </c>
      <c r="B43" s="202">
        <v>46050</v>
      </c>
      <c r="C43" s="202">
        <v>46078</v>
      </c>
      <c r="D43" s="140" t="s">
        <v>27</v>
      </c>
      <c r="E43" s="143" t="s">
        <v>284</v>
      </c>
      <c r="F43" s="311" t="s">
        <v>522</v>
      </c>
      <c r="G43" s="142">
        <v>2255</v>
      </c>
      <c r="H43" s="391">
        <f t="shared" si="0"/>
        <v>2</v>
      </c>
      <c r="I43" s="391">
        <f t="shared" si="1"/>
        <v>9</v>
      </c>
      <c r="J43" s="391" t="str">
        <f t="shared" ca="1" si="2"/>
        <v>VENCIDO</v>
      </c>
    </row>
    <row r="44" spans="1:10" x14ac:dyDescent="0.25">
      <c r="A44" s="154" t="s">
        <v>265</v>
      </c>
      <c r="B44" s="202">
        <v>46063</v>
      </c>
      <c r="C44" s="202">
        <v>46078</v>
      </c>
      <c r="D44" s="140" t="s">
        <v>72</v>
      </c>
      <c r="E44" s="143" t="s">
        <v>580</v>
      </c>
      <c r="F44" s="140" t="s">
        <v>393</v>
      </c>
      <c r="G44" s="142">
        <v>660</v>
      </c>
      <c r="H44" s="391">
        <f t="shared" si="0"/>
        <v>2</v>
      </c>
      <c r="I44" s="391">
        <f t="shared" si="1"/>
        <v>9</v>
      </c>
      <c r="J44" s="391" t="str">
        <f t="shared" ca="1" si="2"/>
        <v>VENCIDO</v>
      </c>
    </row>
    <row r="45" spans="1:10" x14ac:dyDescent="0.25">
      <c r="A45" s="154" t="s">
        <v>265</v>
      </c>
      <c r="B45" s="202">
        <v>46064</v>
      </c>
      <c r="C45" s="198">
        <v>46078</v>
      </c>
      <c r="D45" s="140" t="s">
        <v>281</v>
      </c>
      <c r="E45" s="143" t="s">
        <v>799</v>
      </c>
      <c r="F45" s="140"/>
      <c r="G45" s="142">
        <v>1000</v>
      </c>
      <c r="H45" s="391">
        <f t="shared" si="0"/>
        <v>2</v>
      </c>
      <c r="I45" s="391">
        <f t="shared" si="1"/>
        <v>9</v>
      </c>
      <c r="J45" s="391" t="str">
        <f t="shared" ca="1" si="2"/>
        <v>VENCIDO</v>
      </c>
    </row>
    <row r="46" spans="1:10" x14ac:dyDescent="0.25">
      <c r="A46" s="154" t="s">
        <v>283</v>
      </c>
      <c r="B46" s="202">
        <v>46078</v>
      </c>
      <c r="C46" s="202">
        <v>46078</v>
      </c>
      <c r="D46" s="140" t="s">
        <v>241</v>
      </c>
      <c r="E46" s="143" t="s">
        <v>967</v>
      </c>
      <c r="F46" s="140" t="s">
        <v>1090</v>
      </c>
      <c r="G46" s="361">
        <f>12550</f>
        <v>12550</v>
      </c>
      <c r="H46" s="391">
        <f t="shared" si="0"/>
        <v>2</v>
      </c>
      <c r="I46" s="391">
        <f t="shared" si="1"/>
        <v>9</v>
      </c>
      <c r="J46" s="391" t="str">
        <f t="shared" ca="1" si="2"/>
        <v>VENCIDO</v>
      </c>
    </row>
    <row r="47" spans="1:10" x14ac:dyDescent="0.25">
      <c r="A47" s="154" t="s">
        <v>283</v>
      </c>
      <c r="B47" s="198">
        <v>46045</v>
      </c>
      <c r="C47" s="198">
        <v>46079</v>
      </c>
      <c r="D47" s="140" t="s">
        <v>27</v>
      </c>
      <c r="E47" s="143" t="s">
        <v>423</v>
      </c>
      <c r="F47" s="150" t="s">
        <v>506</v>
      </c>
      <c r="G47" s="142">
        <v>4387.24</v>
      </c>
      <c r="H47" s="391">
        <f t="shared" si="0"/>
        <v>2</v>
      </c>
      <c r="I47" s="391">
        <f t="shared" si="1"/>
        <v>9</v>
      </c>
      <c r="J47" s="391" t="str">
        <f t="shared" ca="1" si="2"/>
        <v>VENCIDO</v>
      </c>
    </row>
    <row r="48" spans="1:10" x14ac:dyDescent="0.25">
      <c r="A48" s="154" t="s">
        <v>283</v>
      </c>
      <c r="B48" s="202">
        <v>46051</v>
      </c>
      <c r="C48" s="202">
        <v>46079</v>
      </c>
      <c r="D48" s="140" t="s">
        <v>27</v>
      </c>
      <c r="E48" s="143" t="s">
        <v>284</v>
      </c>
      <c r="F48" s="311" t="s">
        <v>519</v>
      </c>
      <c r="G48" s="142">
        <v>3937.5</v>
      </c>
      <c r="H48" s="391">
        <f t="shared" si="0"/>
        <v>2</v>
      </c>
      <c r="I48" s="391">
        <f t="shared" si="1"/>
        <v>9</v>
      </c>
      <c r="J48" s="391" t="str">
        <f t="shared" ca="1" si="2"/>
        <v>VENCIDO</v>
      </c>
    </row>
    <row r="49" spans="1:10" x14ac:dyDescent="0.25">
      <c r="A49" s="154" t="s">
        <v>283</v>
      </c>
      <c r="B49" s="202">
        <v>46052</v>
      </c>
      <c r="C49" s="202">
        <v>46079</v>
      </c>
      <c r="D49" s="140" t="s">
        <v>27</v>
      </c>
      <c r="E49" s="143" t="s">
        <v>535</v>
      </c>
      <c r="F49" s="140" t="s">
        <v>536</v>
      </c>
      <c r="G49" s="142">
        <v>1105</v>
      </c>
      <c r="H49" s="391">
        <f t="shared" si="0"/>
        <v>2</v>
      </c>
      <c r="I49" s="391">
        <f t="shared" si="1"/>
        <v>9</v>
      </c>
      <c r="J49" s="391" t="str">
        <f t="shared" ca="1" si="2"/>
        <v>VENCIDO</v>
      </c>
    </row>
    <row r="50" spans="1:10" x14ac:dyDescent="0.25">
      <c r="A50" s="154" t="s">
        <v>283</v>
      </c>
      <c r="B50" s="202">
        <v>46078</v>
      </c>
      <c r="C50" s="202">
        <v>46079</v>
      </c>
      <c r="D50" s="140" t="s">
        <v>27</v>
      </c>
      <c r="E50" s="143" t="s">
        <v>995</v>
      </c>
      <c r="F50" s="140" t="s">
        <v>996</v>
      </c>
      <c r="G50" s="142">
        <v>9602.5</v>
      </c>
      <c r="H50" s="391">
        <f t="shared" si="0"/>
        <v>2</v>
      </c>
      <c r="I50" s="391">
        <f t="shared" si="1"/>
        <v>9</v>
      </c>
      <c r="J50" s="391" t="str">
        <f t="shared" ca="1" si="2"/>
        <v>VENCIDO</v>
      </c>
    </row>
    <row r="51" spans="1:10" x14ac:dyDescent="0.25">
      <c r="A51" s="154" t="s">
        <v>283</v>
      </c>
      <c r="B51" s="202">
        <v>46078</v>
      </c>
      <c r="C51" s="202">
        <v>46079</v>
      </c>
      <c r="D51" s="140" t="s">
        <v>216</v>
      </c>
      <c r="E51" s="143" t="s">
        <v>1009</v>
      </c>
      <c r="F51" s="140" t="s">
        <v>711</v>
      </c>
      <c r="G51" s="142">
        <v>4000</v>
      </c>
      <c r="H51" s="391">
        <f t="shared" si="0"/>
        <v>2</v>
      </c>
      <c r="I51" s="391">
        <f t="shared" si="1"/>
        <v>9</v>
      </c>
      <c r="J51" s="391" t="str">
        <f t="shared" ca="1" si="2"/>
        <v>VENCIDO</v>
      </c>
    </row>
    <row r="52" spans="1:10" x14ac:dyDescent="0.25">
      <c r="A52" s="154" t="s">
        <v>283</v>
      </c>
      <c r="B52" s="198">
        <v>46045</v>
      </c>
      <c r="C52" s="198">
        <v>46080</v>
      </c>
      <c r="D52" s="140" t="s">
        <v>27</v>
      </c>
      <c r="E52" s="143" t="s">
        <v>404</v>
      </c>
      <c r="F52" s="150" t="s">
        <v>509</v>
      </c>
      <c r="G52" s="142">
        <v>40282.160000000003</v>
      </c>
      <c r="H52" s="391">
        <f t="shared" si="0"/>
        <v>2</v>
      </c>
      <c r="I52" s="391">
        <f t="shared" si="1"/>
        <v>9</v>
      </c>
      <c r="J52" s="391" t="str">
        <f t="shared" ca="1" si="2"/>
        <v>VENCIDO</v>
      </c>
    </row>
    <row r="53" spans="1:10" x14ac:dyDescent="0.25">
      <c r="A53" s="154" t="s">
        <v>283</v>
      </c>
      <c r="B53" s="198">
        <v>46045</v>
      </c>
      <c r="C53" s="198">
        <v>46080</v>
      </c>
      <c r="D53" s="140" t="s">
        <v>27</v>
      </c>
      <c r="E53" s="143" t="s">
        <v>404</v>
      </c>
      <c r="F53" s="150" t="s">
        <v>508</v>
      </c>
      <c r="G53" s="142">
        <v>70983.66</v>
      </c>
      <c r="H53" s="391">
        <f t="shared" si="0"/>
        <v>2</v>
      </c>
      <c r="I53" s="391">
        <f t="shared" si="1"/>
        <v>9</v>
      </c>
      <c r="J53" s="391" t="str">
        <f t="shared" ca="1" si="2"/>
        <v>VENCIDO</v>
      </c>
    </row>
    <row r="54" spans="1:10" x14ac:dyDescent="0.25">
      <c r="A54" s="154" t="s">
        <v>283</v>
      </c>
      <c r="B54" s="198">
        <v>46045</v>
      </c>
      <c r="C54" s="198">
        <v>46080</v>
      </c>
      <c r="D54" s="140" t="s">
        <v>27</v>
      </c>
      <c r="E54" s="143" t="s">
        <v>404</v>
      </c>
      <c r="F54" s="150" t="s">
        <v>510</v>
      </c>
      <c r="G54" s="142">
        <v>40282.160000000003</v>
      </c>
      <c r="H54" s="391">
        <f t="shared" si="0"/>
        <v>2</v>
      </c>
      <c r="I54" s="391">
        <f t="shared" si="1"/>
        <v>9</v>
      </c>
      <c r="J54" s="391" t="str">
        <f t="shared" ca="1" si="2"/>
        <v>VENCIDO</v>
      </c>
    </row>
    <row r="55" spans="1:10" x14ac:dyDescent="0.25">
      <c r="A55" s="154" t="s">
        <v>251</v>
      </c>
      <c r="B55" s="198">
        <v>46045</v>
      </c>
      <c r="C55" s="198">
        <v>46080</v>
      </c>
      <c r="D55" s="140" t="s">
        <v>211</v>
      </c>
      <c r="E55" s="143" t="s">
        <v>499</v>
      </c>
      <c r="F55" s="150" t="s">
        <v>497</v>
      </c>
      <c r="G55" s="142">
        <v>353.14</v>
      </c>
      <c r="H55" s="391">
        <f t="shared" si="0"/>
        <v>2</v>
      </c>
      <c r="I55" s="391">
        <f t="shared" si="1"/>
        <v>9</v>
      </c>
      <c r="J55" s="391" t="str">
        <f t="shared" ca="1" si="2"/>
        <v>VENCIDO</v>
      </c>
    </row>
    <row r="56" spans="1:10" x14ac:dyDescent="0.25">
      <c r="A56" s="154" t="s">
        <v>251</v>
      </c>
      <c r="B56" s="198">
        <v>46045</v>
      </c>
      <c r="C56" s="198">
        <v>46080</v>
      </c>
      <c r="D56" s="140" t="s">
        <v>45</v>
      </c>
      <c r="E56" s="143" t="s">
        <v>500</v>
      </c>
      <c r="F56" s="150" t="s">
        <v>498</v>
      </c>
      <c r="G56" s="142">
        <v>875.32</v>
      </c>
      <c r="H56" s="391">
        <f t="shared" si="0"/>
        <v>2</v>
      </c>
      <c r="I56" s="391">
        <f t="shared" si="1"/>
        <v>9</v>
      </c>
      <c r="J56" s="391" t="str">
        <f t="shared" ca="1" si="2"/>
        <v>VENCIDO</v>
      </c>
    </row>
    <row r="57" spans="1:10" x14ac:dyDescent="0.25">
      <c r="A57" s="154" t="s">
        <v>265</v>
      </c>
      <c r="B57" s="198">
        <v>45960</v>
      </c>
      <c r="C57" s="198">
        <v>46080</v>
      </c>
      <c r="D57" s="140" t="s">
        <v>216</v>
      </c>
      <c r="E57" s="143" t="s">
        <v>332</v>
      </c>
      <c r="F57" s="150" t="s">
        <v>550</v>
      </c>
      <c r="G57" s="142">
        <v>1007.44</v>
      </c>
      <c r="H57" s="391">
        <f t="shared" si="0"/>
        <v>2</v>
      </c>
      <c r="I57" s="391">
        <f t="shared" si="1"/>
        <v>9</v>
      </c>
      <c r="J57" s="391" t="str">
        <f t="shared" ca="1" si="2"/>
        <v>VENCIDO</v>
      </c>
    </row>
    <row r="58" spans="1:10" x14ac:dyDescent="0.25">
      <c r="A58" s="154" t="s">
        <v>265</v>
      </c>
      <c r="B58" s="198">
        <v>45960</v>
      </c>
      <c r="C58" s="198">
        <v>46080</v>
      </c>
      <c r="D58" s="140" t="s">
        <v>61</v>
      </c>
      <c r="E58" s="143" t="s">
        <v>229</v>
      </c>
      <c r="F58" s="150"/>
      <c r="G58" s="142">
        <v>13000</v>
      </c>
      <c r="H58" s="391">
        <f t="shared" si="0"/>
        <v>2</v>
      </c>
      <c r="I58" s="391">
        <f t="shared" si="1"/>
        <v>9</v>
      </c>
      <c r="J58" s="391" t="str">
        <f t="shared" ca="1" si="2"/>
        <v>VENCIDO</v>
      </c>
    </row>
    <row r="59" spans="1:10" x14ac:dyDescent="0.25">
      <c r="A59" s="154" t="s">
        <v>283</v>
      </c>
      <c r="B59" s="202">
        <v>46051</v>
      </c>
      <c r="C59" s="202">
        <v>46080</v>
      </c>
      <c r="D59" s="140" t="s">
        <v>27</v>
      </c>
      <c r="E59" s="143" t="s">
        <v>525</v>
      </c>
      <c r="F59" s="140" t="s">
        <v>529</v>
      </c>
      <c r="G59" s="142">
        <v>6969.38</v>
      </c>
      <c r="H59" s="391">
        <f t="shared" si="0"/>
        <v>2</v>
      </c>
      <c r="I59" s="391">
        <f t="shared" si="1"/>
        <v>9</v>
      </c>
      <c r="J59" s="391" t="str">
        <f t="shared" ca="1" si="2"/>
        <v>VENCIDO</v>
      </c>
    </row>
    <row r="60" spans="1:10" x14ac:dyDescent="0.25">
      <c r="A60" s="154" t="s">
        <v>283</v>
      </c>
      <c r="B60" s="202">
        <v>46056</v>
      </c>
      <c r="C60" s="202">
        <v>46080</v>
      </c>
      <c r="D60" s="140" t="s">
        <v>49</v>
      </c>
      <c r="E60" s="199" t="s">
        <v>263</v>
      </c>
      <c r="F60" s="140"/>
      <c r="G60" s="142">
        <v>5000</v>
      </c>
      <c r="H60" s="391">
        <f t="shared" si="0"/>
        <v>2</v>
      </c>
      <c r="I60" s="391">
        <f t="shared" si="1"/>
        <v>9</v>
      </c>
      <c r="J60" s="391" t="str">
        <f t="shared" ca="1" si="2"/>
        <v>VENCIDO</v>
      </c>
    </row>
    <row r="61" spans="1:10" x14ac:dyDescent="0.25">
      <c r="A61" s="154" t="s">
        <v>302</v>
      </c>
      <c r="B61" s="202">
        <v>46056</v>
      </c>
      <c r="C61" s="202">
        <v>46080</v>
      </c>
      <c r="D61" s="140" t="s">
        <v>49</v>
      </c>
      <c r="E61" s="143" t="s">
        <v>332</v>
      </c>
      <c r="F61" s="140"/>
      <c r="G61" s="142">
        <v>7000</v>
      </c>
      <c r="H61" s="391">
        <f t="shared" si="0"/>
        <v>2</v>
      </c>
      <c r="I61" s="391">
        <f t="shared" si="1"/>
        <v>9</v>
      </c>
      <c r="J61" s="391" t="str">
        <f t="shared" ca="1" si="2"/>
        <v>VENCIDO</v>
      </c>
    </row>
    <row r="62" spans="1:10" x14ac:dyDescent="0.25">
      <c r="A62" s="154" t="s">
        <v>302</v>
      </c>
      <c r="B62" s="202">
        <v>46056</v>
      </c>
      <c r="C62" s="202">
        <v>46080</v>
      </c>
      <c r="D62" s="140" t="s">
        <v>49</v>
      </c>
      <c r="E62" s="143" t="s">
        <v>303</v>
      </c>
      <c r="F62" s="140"/>
      <c r="G62" s="142">
        <v>4000</v>
      </c>
      <c r="H62" s="391">
        <f t="shared" si="0"/>
        <v>2</v>
      </c>
      <c r="I62" s="391">
        <f t="shared" si="1"/>
        <v>9</v>
      </c>
      <c r="J62" s="391" t="str">
        <f t="shared" ca="1" si="2"/>
        <v>VENCIDO</v>
      </c>
    </row>
    <row r="63" spans="1:10" x14ac:dyDescent="0.25">
      <c r="A63" s="154" t="s">
        <v>283</v>
      </c>
      <c r="B63" s="202">
        <v>46062</v>
      </c>
      <c r="C63" s="202">
        <v>46080</v>
      </c>
      <c r="D63" s="140" t="s">
        <v>27</v>
      </c>
      <c r="E63" s="143" t="s">
        <v>456</v>
      </c>
      <c r="F63" s="140" t="s">
        <v>562</v>
      </c>
      <c r="G63" s="142">
        <v>4850</v>
      </c>
      <c r="H63" s="391">
        <f t="shared" ref="H63:H123" si="3">MONTH(C63)</f>
        <v>2</v>
      </c>
      <c r="I63" s="391">
        <f t="shared" si="1"/>
        <v>9</v>
      </c>
      <c r="J63" s="391" t="str">
        <f t="shared" ca="1" si="2"/>
        <v>VENCIDO</v>
      </c>
    </row>
    <row r="64" spans="1:10" x14ac:dyDescent="0.25">
      <c r="A64" s="154" t="s">
        <v>302</v>
      </c>
      <c r="B64" s="202">
        <v>46066</v>
      </c>
      <c r="C64" s="202">
        <v>46080</v>
      </c>
      <c r="D64" s="140" t="s">
        <v>88</v>
      </c>
      <c r="E64" s="143" t="s">
        <v>982</v>
      </c>
      <c r="F64" s="140" t="s">
        <v>984</v>
      </c>
      <c r="G64" s="361">
        <v>700</v>
      </c>
      <c r="H64" s="391">
        <f t="shared" si="3"/>
        <v>2</v>
      </c>
      <c r="I64" s="391">
        <f t="shared" ref="I64:I124" si="4">WEEKNUM(C64)</f>
        <v>9</v>
      </c>
      <c r="J64" s="391" t="str">
        <f t="shared" ref="J64:J124" ca="1" si="5">IF(C64&lt;$B$5,"VENCIDO","A VENCER ")</f>
        <v>VENCIDO</v>
      </c>
    </row>
    <row r="65" spans="1:10" x14ac:dyDescent="0.25">
      <c r="A65" s="154" t="s">
        <v>283</v>
      </c>
      <c r="B65" s="202">
        <v>46078</v>
      </c>
      <c r="C65" s="202">
        <v>46080</v>
      </c>
      <c r="D65" s="140" t="s">
        <v>56</v>
      </c>
      <c r="E65" s="143" t="s">
        <v>993</v>
      </c>
      <c r="F65" s="140" t="s">
        <v>994</v>
      </c>
      <c r="G65" s="142">
        <v>3000</v>
      </c>
      <c r="H65" s="391">
        <f t="shared" si="3"/>
        <v>2</v>
      </c>
      <c r="I65" s="391">
        <f t="shared" si="4"/>
        <v>9</v>
      </c>
      <c r="J65" s="391" t="str">
        <f t="shared" ca="1" si="5"/>
        <v>VENCIDO</v>
      </c>
    </row>
    <row r="66" spans="1:10" x14ac:dyDescent="0.25">
      <c r="A66" s="154" t="s">
        <v>283</v>
      </c>
      <c r="B66" s="202">
        <v>46078</v>
      </c>
      <c r="C66" s="202">
        <v>46080</v>
      </c>
      <c r="D66" s="140" t="s">
        <v>47</v>
      </c>
      <c r="E66" s="143" t="s">
        <v>1082</v>
      </c>
      <c r="F66" s="140" t="s">
        <v>393</v>
      </c>
      <c r="G66" s="361">
        <v>4000</v>
      </c>
      <c r="H66" s="391">
        <f t="shared" si="3"/>
        <v>2</v>
      </c>
      <c r="I66" s="391">
        <f t="shared" si="4"/>
        <v>9</v>
      </c>
      <c r="J66" s="391" t="str">
        <f t="shared" ca="1" si="5"/>
        <v>VENCIDO</v>
      </c>
    </row>
    <row r="67" spans="1:10" x14ac:dyDescent="0.25">
      <c r="A67" s="154" t="s">
        <v>302</v>
      </c>
      <c r="B67" s="202">
        <v>46078</v>
      </c>
      <c r="C67" s="202">
        <v>46083</v>
      </c>
      <c r="D67" s="140" t="s">
        <v>140</v>
      </c>
      <c r="E67" s="143" t="s">
        <v>237</v>
      </c>
      <c r="F67" s="140"/>
      <c r="G67" s="361">
        <v>1930</v>
      </c>
      <c r="H67" s="391">
        <f t="shared" si="3"/>
        <v>3</v>
      </c>
      <c r="I67" s="391">
        <f t="shared" si="4"/>
        <v>10</v>
      </c>
      <c r="J67" s="391" t="str">
        <f t="shared" ca="1" si="5"/>
        <v>VENCIDO</v>
      </c>
    </row>
    <row r="68" spans="1:10" x14ac:dyDescent="0.25">
      <c r="A68" s="154" t="s">
        <v>265</v>
      </c>
      <c r="B68" s="198">
        <v>46036</v>
      </c>
      <c r="C68" s="198">
        <v>46083</v>
      </c>
      <c r="D68" s="140" t="s">
        <v>199</v>
      </c>
      <c r="E68" s="143" t="s">
        <v>390</v>
      </c>
      <c r="F68" s="150" t="s">
        <v>479</v>
      </c>
      <c r="G68" s="142">
        <v>438.56</v>
      </c>
      <c r="H68" s="391">
        <f t="shared" si="3"/>
        <v>3</v>
      </c>
      <c r="I68" s="391">
        <f t="shared" si="4"/>
        <v>10</v>
      </c>
      <c r="J68" s="391" t="str">
        <f t="shared" ca="1" si="5"/>
        <v>VENCIDO</v>
      </c>
    </row>
    <row r="69" spans="1:10" x14ac:dyDescent="0.25">
      <c r="A69" s="154" t="s">
        <v>265</v>
      </c>
      <c r="B69" s="202">
        <v>46063</v>
      </c>
      <c r="C69" s="198">
        <v>46083</v>
      </c>
      <c r="D69" s="140" t="s">
        <v>103</v>
      </c>
      <c r="E69" s="143" t="s">
        <v>582</v>
      </c>
      <c r="F69" s="140" t="s">
        <v>393</v>
      </c>
      <c r="G69" s="142">
        <v>766.66</v>
      </c>
      <c r="H69" s="391">
        <f t="shared" si="3"/>
        <v>3</v>
      </c>
      <c r="I69" s="391">
        <f t="shared" si="4"/>
        <v>10</v>
      </c>
      <c r="J69" s="391" t="str">
        <f t="shared" ca="1" si="5"/>
        <v>VENCIDO</v>
      </c>
    </row>
    <row r="70" spans="1:10" x14ac:dyDescent="0.25">
      <c r="A70" s="154" t="s">
        <v>302</v>
      </c>
      <c r="B70" s="198">
        <v>45940</v>
      </c>
      <c r="C70" s="198">
        <v>46083</v>
      </c>
      <c r="D70" s="140" t="s">
        <v>281</v>
      </c>
      <c r="E70" s="143" t="s">
        <v>310</v>
      </c>
      <c r="F70" s="150" t="s">
        <v>311</v>
      </c>
      <c r="G70" s="142">
        <v>6225.22</v>
      </c>
      <c r="H70" s="391">
        <f t="shared" si="3"/>
        <v>3</v>
      </c>
      <c r="I70" s="391">
        <f t="shared" si="4"/>
        <v>10</v>
      </c>
      <c r="J70" s="391" t="str">
        <f t="shared" ca="1" si="5"/>
        <v>VENCIDO</v>
      </c>
    </row>
    <row r="71" spans="1:10" x14ac:dyDescent="0.25">
      <c r="A71" s="154" t="s">
        <v>265</v>
      </c>
      <c r="B71" s="198">
        <v>45964</v>
      </c>
      <c r="C71" s="198">
        <v>46083</v>
      </c>
      <c r="D71" s="140" t="s">
        <v>47</v>
      </c>
      <c r="E71" s="143" t="s">
        <v>252</v>
      </c>
      <c r="F71" s="150" t="s">
        <v>403</v>
      </c>
      <c r="G71" s="142">
        <v>500</v>
      </c>
      <c r="H71" s="391">
        <f t="shared" si="3"/>
        <v>3</v>
      </c>
      <c r="I71" s="391">
        <f t="shared" si="4"/>
        <v>10</v>
      </c>
      <c r="J71" s="391" t="str">
        <f t="shared" ca="1" si="5"/>
        <v>VENCIDO</v>
      </c>
    </row>
    <row r="72" spans="1:10" x14ac:dyDescent="0.25">
      <c r="A72" s="154" t="s">
        <v>283</v>
      </c>
      <c r="B72" s="202">
        <v>46052</v>
      </c>
      <c r="C72" s="198">
        <v>46083</v>
      </c>
      <c r="D72" s="140" t="s">
        <v>242</v>
      </c>
      <c r="E72" s="143" t="s">
        <v>549</v>
      </c>
      <c r="F72" s="140"/>
      <c r="G72" s="142">
        <v>180000</v>
      </c>
      <c r="H72" s="391">
        <f t="shared" si="3"/>
        <v>3</v>
      </c>
      <c r="I72" s="391">
        <f t="shared" si="4"/>
        <v>10</v>
      </c>
      <c r="J72" s="391" t="str">
        <f t="shared" ca="1" si="5"/>
        <v>VENCIDO</v>
      </c>
    </row>
    <row r="73" spans="1:10" x14ac:dyDescent="0.25">
      <c r="A73" s="154" t="s">
        <v>283</v>
      </c>
      <c r="B73" s="202">
        <v>46047</v>
      </c>
      <c r="C73" s="198">
        <v>46083</v>
      </c>
      <c r="D73" s="140" t="s">
        <v>27</v>
      </c>
      <c r="E73" s="143" t="s">
        <v>284</v>
      </c>
      <c r="F73" s="140" t="s">
        <v>515</v>
      </c>
      <c r="G73" s="142">
        <v>2422.5</v>
      </c>
      <c r="H73" s="391">
        <f t="shared" si="3"/>
        <v>3</v>
      </c>
      <c r="I73" s="391">
        <f t="shared" si="4"/>
        <v>10</v>
      </c>
      <c r="J73" s="391" t="str">
        <f t="shared" ca="1" si="5"/>
        <v>VENCIDO</v>
      </c>
    </row>
    <row r="74" spans="1:10" x14ac:dyDescent="0.25">
      <c r="A74" s="154" t="s">
        <v>283</v>
      </c>
      <c r="B74" s="202">
        <v>46048</v>
      </c>
      <c r="C74" s="202">
        <v>46083</v>
      </c>
      <c r="D74" s="140" t="s">
        <v>27</v>
      </c>
      <c r="E74" s="143" t="s">
        <v>284</v>
      </c>
      <c r="F74" s="140" t="s">
        <v>541</v>
      </c>
      <c r="G74" s="142">
        <v>1627.5</v>
      </c>
      <c r="H74" s="391">
        <f t="shared" si="3"/>
        <v>3</v>
      </c>
      <c r="I74" s="391">
        <f t="shared" si="4"/>
        <v>10</v>
      </c>
      <c r="J74" s="391" t="str">
        <f t="shared" ca="1" si="5"/>
        <v>VENCIDO</v>
      </c>
    </row>
    <row r="75" spans="1:10" x14ac:dyDescent="0.25">
      <c r="A75" s="154" t="s">
        <v>283</v>
      </c>
      <c r="B75" s="202">
        <v>46049</v>
      </c>
      <c r="C75" s="202">
        <v>46084</v>
      </c>
      <c r="D75" s="140" t="s">
        <v>27</v>
      </c>
      <c r="E75" s="143" t="s">
        <v>525</v>
      </c>
      <c r="F75" s="311" t="s">
        <v>527</v>
      </c>
      <c r="G75" s="142">
        <v>6969.38</v>
      </c>
      <c r="H75" s="391">
        <f t="shared" si="3"/>
        <v>3</v>
      </c>
      <c r="I75" s="391">
        <f t="shared" si="4"/>
        <v>10</v>
      </c>
      <c r="J75" s="391" t="str">
        <f t="shared" ca="1" si="5"/>
        <v>VENCIDO</v>
      </c>
    </row>
    <row r="76" spans="1:10" x14ac:dyDescent="0.25">
      <c r="A76" s="154" t="s">
        <v>283</v>
      </c>
      <c r="B76" s="202">
        <v>46055</v>
      </c>
      <c r="C76" s="202">
        <v>46084</v>
      </c>
      <c r="D76" s="140" t="s">
        <v>27</v>
      </c>
      <c r="E76" s="143" t="s">
        <v>525</v>
      </c>
      <c r="F76" s="140" t="s">
        <v>532</v>
      </c>
      <c r="G76" s="142">
        <v>5575.5</v>
      </c>
      <c r="H76" s="391">
        <f t="shared" si="3"/>
        <v>3</v>
      </c>
      <c r="I76" s="391">
        <f t="shared" si="4"/>
        <v>10</v>
      </c>
      <c r="J76" s="391" t="str">
        <f t="shared" ca="1" si="5"/>
        <v>VENCIDO</v>
      </c>
    </row>
    <row r="77" spans="1:10" x14ac:dyDescent="0.25">
      <c r="A77" s="154" t="s">
        <v>302</v>
      </c>
      <c r="B77" s="202">
        <v>46078</v>
      </c>
      <c r="C77" s="202">
        <v>46084</v>
      </c>
      <c r="D77" s="140" t="s">
        <v>71</v>
      </c>
      <c r="E77" s="143" t="s">
        <v>547</v>
      </c>
      <c r="F77" s="140"/>
      <c r="G77" s="361">
        <v>64.66</v>
      </c>
      <c r="H77" s="391">
        <f t="shared" si="3"/>
        <v>3</v>
      </c>
      <c r="I77" s="391">
        <f t="shared" si="4"/>
        <v>10</v>
      </c>
      <c r="J77" s="391" t="str">
        <f t="shared" ca="1" si="5"/>
        <v>VENCIDO</v>
      </c>
    </row>
    <row r="78" spans="1:10" x14ac:dyDescent="0.25">
      <c r="A78" s="154" t="s">
        <v>283</v>
      </c>
      <c r="B78" s="198">
        <v>46045</v>
      </c>
      <c r="C78" s="198">
        <v>46085</v>
      </c>
      <c r="D78" s="140" t="s">
        <v>27</v>
      </c>
      <c r="E78" s="143" t="s">
        <v>423</v>
      </c>
      <c r="F78" s="150" t="s">
        <v>502</v>
      </c>
      <c r="G78" s="142">
        <v>237.27</v>
      </c>
      <c r="H78" s="391">
        <f t="shared" si="3"/>
        <v>3</v>
      </c>
      <c r="I78" s="391">
        <f t="shared" si="4"/>
        <v>10</v>
      </c>
      <c r="J78" s="391" t="str">
        <f t="shared" ca="1" si="5"/>
        <v>VENCIDO</v>
      </c>
    </row>
    <row r="79" spans="1:10" x14ac:dyDescent="0.25">
      <c r="A79" s="154" t="s">
        <v>283</v>
      </c>
      <c r="B79" s="198">
        <v>46045</v>
      </c>
      <c r="C79" s="198">
        <v>46085</v>
      </c>
      <c r="D79" s="140" t="s">
        <v>27</v>
      </c>
      <c r="E79" s="143" t="s">
        <v>423</v>
      </c>
      <c r="F79" s="150" t="s">
        <v>504</v>
      </c>
      <c r="G79" s="142">
        <v>5677.6</v>
      </c>
      <c r="H79" s="391">
        <f t="shared" si="3"/>
        <v>3</v>
      </c>
      <c r="I79" s="391">
        <f t="shared" si="4"/>
        <v>10</v>
      </c>
      <c r="J79" s="391" t="str">
        <f t="shared" ca="1" si="5"/>
        <v>VENCIDO</v>
      </c>
    </row>
    <row r="80" spans="1:10" x14ac:dyDescent="0.25">
      <c r="A80" s="154" t="s">
        <v>283</v>
      </c>
      <c r="B80" s="202">
        <v>46050</v>
      </c>
      <c r="C80" s="202">
        <v>46085</v>
      </c>
      <c r="D80" s="140" t="s">
        <v>27</v>
      </c>
      <c r="E80" s="143" t="s">
        <v>284</v>
      </c>
      <c r="F80" s="311" t="s">
        <v>523</v>
      </c>
      <c r="G80" s="142">
        <v>2255</v>
      </c>
      <c r="H80" s="391">
        <f t="shared" si="3"/>
        <v>3</v>
      </c>
      <c r="I80" s="391">
        <f t="shared" si="4"/>
        <v>10</v>
      </c>
      <c r="J80" s="391" t="str">
        <f t="shared" ca="1" si="5"/>
        <v>VENCIDO</v>
      </c>
    </row>
    <row r="81" spans="1:10" x14ac:dyDescent="0.25">
      <c r="A81" s="154" t="s">
        <v>283</v>
      </c>
      <c r="B81" s="202">
        <v>46057</v>
      </c>
      <c r="C81" s="198">
        <v>46085</v>
      </c>
      <c r="D81" s="140" t="s">
        <v>27</v>
      </c>
      <c r="E81" s="143" t="s">
        <v>796</v>
      </c>
      <c r="F81" s="140" t="s">
        <v>797</v>
      </c>
      <c r="G81" s="142">
        <v>11420</v>
      </c>
      <c r="H81" s="391">
        <f t="shared" si="3"/>
        <v>3</v>
      </c>
      <c r="I81" s="391">
        <f t="shared" si="4"/>
        <v>10</v>
      </c>
      <c r="J81" s="391" t="str">
        <f t="shared" ca="1" si="5"/>
        <v>VENCIDO</v>
      </c>
    </row>
    <row r="82" spans="1:10" x14ac:dyDescent="0.25">
      <c r="A82" s="154" t="s">
        <v>283</v>
      </c>
      <c r="B82" s="198">
        <v>46031</v>
      </c>
      <c r="C82" s="198">
        <v>46086</v>
      </c>
      <c r="D82" s="140" t="s">
        <v>100</v>
      </c>
      <c r="E82" s="143" t="s">
        <v>466</v>
      </c>
      <c r="F82" s="150" t="s">
        <v>467</v>
      </c>
      <c r="G82" s="142">
        <v>263.01</v>
      </c>
      <c r="H82" s="391">
        <f t="shared" si="3"/>
        <v>3</v>
      </c>
      <c r="I82" s="391">
        <f t="shared" si="4"/>
        <v>10</v>
      </c>
      <c r="J82" s="391" t="str">
        <f t="shared" ca="1" si="5"/>
        <v>VENCIDO</v>
      </c>
    </row>
    <row r="83" spans="1:10" x14ac:dyDescent="0.25">
      <c r="A83" s="154" t="s">
        <v>283</v>
      </c>
      <c r="B83" s="202">
        <v>46051</v>
      </c>
      <c r="C83" s="202">
        <v>46086</v>
      </c>
      <c r="D83" s="140" t="s">
        <v>27</v>
      </c>
      <c r="E83" s="143" t="s">
        <v>284</v>
      </c>
      <c r="F83" s="311" t="s">
        <v>520</v>
      </c>
      <c r="G83" s="142">
        <v>3937.5</v>
      </c>
      <c r="H83" s="391">
        <f t="shared" si="3"/>
        <v>3</v>
      </c>
      <c r="I83" s="391">
        <f t="shared" si="4"/>
        <v>10</v>
      </c>
      <c r="J83" s="391" t="str">
        <f t="shared" ca="1" si="5"/>
        <v>VENCIDO</v>
      </c>
    </row>
    <row r="84" spans="1:10" x14ac:dyDescent="0.25">
      <c r="A84" s="154" t="s">
        <v>283</v>
      </c>
      <c r="B84" s="202">
        <v>46057</v>
      </c>
      <c r="C84" s="202">
        <v>46086</v>
      </c>
      <c r="D84" s="140" t="s">
        <v>27</v>
      </c>
      <c r="E84" s="143" t="s">
        <v>525</v>
      </c>
      <c r="F84" s="140" t="s">
        <v>554</v>
      </c>
      <c r="G84" s="142">
        <v>5575.5</v>
      </c>
      <c r="H84" s="391">
        <f t="shared" si="3"/>
        <v>3</v>
      </c>
      <c r="I84" s="391">
        <f t="shared" si="4"/>
        <v>10</v>
      </c>
      <c r="J84" s="391" t="str">
        <f t="shared" ca="1" si="5"/>
        <v>VENCIDO</v>
      </c>
    </row>
    <row r="85" spans="1:10" x14ac:dyDescent="0.25">
      <c r="A85" s="154" t="s">
        <v>283</v>
      </c>
      <c r="B85" s="202">
        <v>46049</v>
      </c>
      <c r="C85" s="202">
        <v>46087</v>
      </c>
      <c r="D85" s="140" t="s">
        <v>27</v>
      </c>
      <c r="E85" s="143" t="s">
        <v>404</v>
      </c>
      <c r="F85" s="140" t="s">
        <v>545</v>
      </c>
      <c r="G85" s="142">
        <v>29422.59</v>
      </c>
      <c r="H85" s="391">
        <f t="shared" si="3"/>
        <v>3</v>
      </c>
      <c r="I85" s="391">
        <f t="shared" si="4"/>
        <v>10</v>
      </c>
      <c r="J85" s="391" t="str">
        <f t="shared" ca="1" si="5"/>
        <v xml:space="preserve">A VENCER </v>
      </c>
    </row>
    <row r="86" spans="1:10" x14ac:dyDescent="0.25">
      <c r="A86" s="154" t="s">
        <v>283</v>
      </c>
      <c r="B86" s="202">
        <v>46050</v>
      </c>
      <c r="C86" s="202">
        <v>46087</v>
      </c>
      <c r="D86" s="140" t="s">
        <v>27</v>
      </c>
      <c r="E86" s="143" t="s">
        <v>404</v>
      </c>
      <c r="F86" s="140" t="s">
        <v>543</v>
      </c>
      <c r="G86" s="142">
        <v>51196.6</v>
      </c>
      <c r="H86" s="391">
        <f t="shared" si="3"/>
        <v>3</v>
      </c>
      <c r="I86" s="391">
        <f t="shared" si="4"/>
        <v>10</v>
      </c>
      <c r="J86" s="391" t="str">
        <f t="shared" ca="1" si="5"/>
        <v xml:space="preserve">A VENCER </v>
      </c>
    </row>
    <row r="87" spans="1:10" x14ac:dyDescent="0.25">
      <c r="A87" s="154" t="s">
        <v>283</v>
      </c>
      <c r="B87" s="202">
        <v>46049</v>
      </c>
      <c r="C87" s="202">
        <v>46087</v>
      </c>
      <c r="D87" s="140" t="s">
        <v>27</v>
      </c>
      <c r="E87" s="143" t="s">
        <v>404</v>
      </c>
      <c r="F87" s="140" t="s">
        <v>546</v>
      </c>
      <c r="G87" s="142">
        <v>29422.59</v>
      </c>
      <c r="H87" s="391">
        <f t="shared" si="3"/>
        <v>3</v>
      </c>
      <c r="I87" s="391">
        <f t="shared" si="4"/>
        <v>10</v>
      </c>
      <c r="J87" s="391" t="str">
        <f t="shared" ca="1" si="5"/>
        <v xml:space="preserve">A VENCER </v>
      </c>
    </row>
    <row r="88" spans="1:10" x14ac:dyDescent="0.25">
      <c r="A88" s="154" t="s">
        <v>283</v>
      </c>
      <c r="B88" s="202">
        <v>46050</v>
      </c>
      <c r="C88" s="202">
        <v>46087</v>
      </c>
      <c r="D88" s="140" t="s">
        <v>27</v>
      </c>
      <c r="E88" s="143" t="s">
        <v>404</v>
      </c>
      <c r="F88" s="140" t="s">
        <v>544</v>
      </c>
      <c r="G88" s="142">
        <v>51196.6</v>
      </c>
      <c r="H88" s="391">
        <f t="shared" si="3"/>
        <v>3</v>
      </c>
      <c r="I88" s="391">
        <f t="shared" si="4"/>
        <v>10</v>
      </c>
      <c r="J88" s="391" t="str">
        <f t="shared" ca="1" si="5"/>
        <v xml:space="preserve">A VENCER </v>
      </c>
    </row>
    <row r="89" spans="1:10" x14ac:dyDescent="0.25">
      <c r="A89" s="154" t="s">
        <v>283</v>
      </c>
      <c r="B89" s="202">
        <v>46051</v>
      </c>
      <c r="C89" s="202">
        <v>46087</v>
      </c>
      <c r="D89" s="140" t="s">
        <v>27</v>
      </c>
      <c r="E89" s="143" t="s">
        <v>525</v>
      </c>
      <c r="F89" s="140" t="s">
        <v>530</v>
      </c>
      <c r="G89" s="142">
        <v>6969.38</v>
      </c>
      <c r="H89" s="391">
        <f t="shared" si="3"/>
        <v>3</v>
      </c>
      <c r="I89" s="391">
        <f t="shared" si="4"/>
        <v>10</v>
      </c>
      <c r="J89" s="391" t="str">
        <f t="shared" ca="1" si="5"/>
        <v xml:space="preserve">A VENCER </v>
      </c>
    </row>
    <row r="90" spans="1:10" x14ac:dyDescent="0.25">
      <c r="A90" s="154" t="s">
        <v>283</v>
      </c>
      <c r="B90" s="202">
        <v>46056</v>
      </c>
      <c r="C90" s="202">
        <v>46087</v>
      </c>
      <c r="D90" s="140" t="s">
        <v>49</v>
      </c>
      <c r="E90" s="199" t="s">
        <v>263</v>
      </c>
      <c r="F90" s="140"/>
      <c r="G90" s="142">
        <v>5000</v>
      </c>
      <c r="H90" s="391">
        <f t="shared" si="3"/>
        <v>3</v>
      </c>
      <c r="I90" s="391">
        <f t="shared" si="4"/>
        <v>10</v>
      </c>
      <c r="J90" s="391" t="str">
        <f t="shared" ca="1" si="5"/>
        <v xml:space="preserve">A VENCER </v>
      </c>
    </row>
    <row r="91" spans="1:10" x14ac:dyDescent="0.25">
      <c r="A91" s="154" t="s">
        <v>302</v>
      </c>
      <c r="B91" s="202">
        <v>46056</v>
      </c>
      <c r="C91" s="202">
        <v>46087</v>
      </c>
      <c r="D91" s="140" t="s">
        <v>49</v>
      </c>
      <c r="E91" s="143" t="s">
        <v>332</v>
      </c>
      <c r="F91" s="140"/>
      <c r="G91" s="142">
        <v>7000</v>
      </c>
      <c r="H91" s="391">
        <f t="shared" si="3"/>
        <v>3</v>
      </c>
      <c r="I91" s="391">
        <f t="shared" si="4"/>
        <v>10</v>
      </c>
      <c r="J91" s="391" t="str">
        <f t="shared" ca="1" si="5"/>
        <v xml:space="preserve">A VENCER </v>
      </c>
    </row>
    <row r="92" spans="1:10" x14ac:dyDescent="0.25">
      <c r="A92" s="154" t="s">
        <v>302</v>
      </c>
      <c r="B92" s="202">
        <v>46056</v>
      </c>
      <c r="C92" s="202">
        <v>46087</v>
      </c>
      <c r="D92" s="140" t="s">
        <v>49</v>
      </c>
      <c r="E92" s="143" t="s">
        <v>303</v>
      </c>
      <c r="F92" s="140"/>
      <c r="G92" s="142">
        <v>4000</v>
      </c>
      <c r="H92" s="391">
        <f t="shared" si="3"/>
        <v>3</v>
      </c>
      <c r="I92" s="391">
        <f t="shared" si="4"/>
        <v>10</v>
      </c>
      <c r="J92" s="391" t="str">
        <f t="shared" ca="1" si="5"/>
        <v xml:space="preserve">A VENCER </v>
      </c>
    </row>
    <row r="93" spans="1:10" x14ac:dyDescent="0.25">
      <c r="A93" s="154" t="s">
        <v>283</v>
      </c>
      <c r="B93" s="202">
        <v>46057</v>
      </c>
      <c r="C93" s="202">
        <v>46087</v>
      </c>
      <c r="D93" s="140" t="s">
        <v>242</v>
      </c>
      <c r="E93" s="143" t="s">
        <v>461</v>
      </c>
      <c r="F93" s="140"/>
      <c r="G93" s="142">
        <f>450000+18000</f>
        <v>468000</v>
      </c>
      <c r="H93" s="391">
        <f t="shared" si="3"/>
        <v>3</v>
      </c>
      <c r="I93" s="391">
        <f t="shared" si="4"/>
        <v>10</v>
      </c>
      <c r="J93" s="391" t="str">
        <f t="shared" ca="1" si="5"/>
        <v xml:space="preserve">A VENCER </v>
      </c>
    </row>
    <row r="94" spans="1:10" x14ac:dyDescent="0.25">
      <c r="A94" s="154" t="s">
        <v>283</v>
      </c>
      <c r="B94" s="202">
        <v>46066</v>
      </c>
      <c r="C94" s="202">
        <v>46087</v>
      </c>
      <c r="D94" s="140" t="s">
        <v>27</v>
      </c>
      <c r="E94" s="143" t="s">
        <v>404</v>
      </c>
      <c r="F94" s="140" t="s">
        <v>835</v>
      </c>
      <c r="G94" s="142">
        <v>100.45</v>
      </c>
      <c r="H94" s="391">
        <f t="shared" si="3"/>
        <v>3</v>
      </c>
      <c r="I94" s="391">
        <f t="shared" si="4"/>
        <v>10</v>
      </c>
      <c r="J94" s="391" t="str">
        <f t="shared" ca="1" si="5"/>
        <v xml:space="preserve">A VENCER </v>
      </c>
    </row>
    <row r="95" spans="1:10" x14ac:dyDescent="0.25">
      <c r="A95" s="154" t="s">
        <v>283</v>
      </c>
      <c r="B95" s="202">
        <v>46066</v>
      </c>
      <c r="C95" s="202">
        <v>46087</v>
      </c>
      <c r="D95" s="140" t="s">
        <v>27</v>
      </c>
      <c r="E95" s="143" t="s">
        <v>404</v>
      </c>
      <c r="F95" s="140" t="s">
        <v>836</v>
      </c>
      <c r="G95" s="142">
        <v>100.44</v>
      </c>
      <c r="H95" s="391">
        <f t="shared" si="3"/>
        <v>3</v>
      </c>
      <c r="I95" s="391">
        <f t="shared" si="4"/>
        <v>10</v>
      </c>
      <c r="J95" s="391" t="str">
        <f t="shared" ca="1" si="5"/>
        <v xml:space="preserve">A VENCER </v>
      </c>
    </row>
    <row r="96" spans="1:10" x14ac:dyDescent="0.25">
      <c r="A96" s="154" t="s">
        <v>302</v>
      </c>
      <c r="B96" s="202">
        <v>46078</v>
      </c>
      <c r="C96" s="202">
        <v>46087</v>
      </c>
      <c r="D96" s="140" t="s">
        <v>88</v>
      </c>
      <c r="E96" s="143" t="s">
        <v>982</v>
      </c>
      <c r="F96" s="140"/>
      <c r="G96" s="361">
        <v>700</v>
      </c>
      <c r="H96" s="391">
        <f t="shared" si="3"/>
        <v>3</v>
      </c>
      <c r="I96" s="391">
        <f t="shared" si="4"/>
        <v>10</v>
      </c>
      <c r="J96" s="391" t="str">
        <f t="shared" ca="1" si="5"/>
        <v xml:space="preserve">A VENCER </v>
      </c>
    </row>
    <row r="97" spans="1:10" x14ac:dyDescent="0.25">
      <c r="A97" s="154" t="s">
        <v>251</v>
      </c>
      <c r="B97" s="202">
        <v>46078</v>
      </c>
      <c r="C97" s="202">
        <v>46087</v>
      </c>
      <c r="D97" s="140" t="s">
        <v>52</v>
      </c>
      <c r="E97" s="143" t="s">
        <v>1010</v>
      </c>
      <c r="F97" s="140"/>
      <c r="G97" s="361">
        <f>27000.84+10800+5300</f>
        <v>43100.84</v>
      </c>
      <c r="H97" s="391">
        <f t="shared" si="3"/>
        <v>3</v>
      </c>
      <c r="I97" s="391">
        <f t="shared" si="4"/>
        <v>10</v>
      </c>
      <c r="J97" s="391" t="str">
        <f t="shared" ca="1" si="5"/>
        <v xml:space="preserve">A VENCER </v>
      </c>
    </row>
    <row r="98" spans="1:10" x14ac:dyDescent="0.25">
      <c r="A98" s="154" t="s">
        <v>251</v>
      </c>
      <c r="B98" s="202">
        <v>46078</v>
      </c>
      <c r="C98" s="202">
        <v>46087</v>
      </c>
      <c r="D98" s="140" t="s">
        <v>58</v>
      </c>
      <c r="E98" s="143" t="s">
        <v>1012</v>
      </c>
      <c r="F98" s="140"/>
      <c r="G98" s="361">
        <v>3500</v>
      </c>
      <c r="H98" s="391">
        <f t="shared" si="3"/>
        <v>3</v>
      </c>
      <c r="I98" s="391">
        <f t="shared" si="4"/>
        <v>10</v>
      </c>
      <c r="J98" s="391" t="str">
        <f t="shared" ca="1" si="5"/>
        <v xml:space="preserve">A VENCER </v>
      </c>
    </row>
    <row r="99" spans="1:10" x14ac:dyDescent="0.25">
      <c r="A99" s="154" t="s">
        <v>283</v>
      </c>
      <c r="B99" s="202">
        <v>46062</v>
      </c>
      <c r="C99" s="202">
        <v>46089</v>
      </c>
      <c r="D99" s="140" t="s">
        <v>27</v>
      </c>
      <c r="E99" s="143" t="s">
        <v>573</v>
      </c>
      <c r="F99" s="140" t="s">
        <v>563</v>
      </c>
      <c r="G99" s="142">
        <v>6246.63</v>
      </c>
      <c r="H99" s="391">
        <f t="shared" si="3"/>
        <v>3</v>
      </c>
      <c r="I99" s="391">
        <f t="shared" si="4"/>
        <v>11</v>
      </c>
      <c r="J99" s="391" t="str">
        <f t="shared" ca="1" si="5"/>
        <v xml:space="preserve">A VENCER </v>
      </c>
    </row>
    <row r="100" spans="1:10" x14ac:dyDescent="0.25">
      <c r="A100" s="154" t="s">
        <v>283</v>
      </c>
      <c r="B100" s="202">
        <v>46047</v>
      </c>
      <c r="C100" s="198">
        <v>46090</v>
      </c>
      <c r="D100" s="140" t="s">
        <v>27</v>
      </c>
      <c r="E100" s="143" t="s">
        <v>284</v>
      </c>
      <c r="F100" s="140" t="s">
        <v>516</v>
      </c>
      <c r="G100" s="142">
        <v>2422.5</v>
      </c>
      <c r="H100" s="391">
        <f t="shared" si="3"/>
        <v>3</v>
      </c>
      <c r="I100" s="391">
        <f t="shared" si="4"/>
        <v>11</v>
      </c>
      <c r="J100" s="391" t="str">
        <f t="shared" ca="1" si="5"/>
        <v xml:space="preserve">A VENCER </v>
      </c>
    </row>
    <row r="101" spans="1:10" x14ac:dyDescent="0.25">
      <c r="A101" s="154" t="s">
        <v>283</v>
      </c>
      <c r="B101" s="202">
        <v>46048</v>
      </c>
      <c r="C101" s="202">
        <v>46090</v>
      </c>
      <c r="D101" s="140" t="s">
        <v>27</v>
      </c>
      <c r="E101" s="143" t="s">
        <v>284</v>
      </c>
      <c r="F101" s="140" t="s">
        <v>542</v>
      </c>
      <c r="G101" s="142">
        <v>1627.5</v>
      </c>
      <c r="H101" s="391">
        <f t="shared" si="3"/>
        <v>3</v>
      </c>
      <c r="I101" s="391">
        <f t="shared" si="4"/>
        <v>11</v>
      </c>
      <c r="J101" s="391" t="str">
        <f t="shared" ca="1" si="5"/>
        <v xml:space="preserve">A VENCER </v>
      </c>
    </row>
    <row r="102" spans="1:10" x14ac:dyDescent="0.25">
      <c r="A102" s="154" t="s">
        <v>265</v>
      </c>
      <c r="B102" s="198">
        <v>45960</v>
      </c>
      <c r="C102" s="198">
        <v>46091</v>
      </c>
      <c r="D102" s="140" t="s">
        <v>199</v>
      </c>
      <c r="E102" s="143" t="s">
        <v>390</v>
      </c>
      <c r="F102" s="150"/>
      <c r="G102" s="142">
        <v>15000</v>
      </c>
      <c r="H102" s="391">
        <f t="shared" si="3"/>
        <v>3</v>
      </c>
      <c r="I102" s="391">
        <f t="shared" si="4"/>
        <v>11</v>
      </c>
      <c r="J102" s="391" t="str">
        <f t="shared" ca="1" si="5"/>
        <v xml:space="preserve">A VENCER </v>
      </c>
    </row>
    <row r="103" spans="1:10" x14ac:dyDescent="0.25">
      <c r="A103" s="154" t="s">
        <v>251</v>
      </c>
      <c r="B103" s="198">
        <v>45960</v>
      </c>
      <c r="C103" s="198">
        <v>46091</v>
      </c>
      <c r="D103" s="140" t="s">
        <v>65</v>
      </c>
      <c r="E103" s="143" t="s">
        <v>368</v>
      </c>
      <c r="F103" s="150" t="s">
        <v>393</v>
      </c>
      <c r="G103" s="142">
        <v>1500</v>
      </c>
      <c r="H103" s="391">
        <f t="shared" si="3"/>
        <v>3</v>
      </c>
      <c r="I103" s="391">
        <f t="shared" si="4"/>
        <v>11</v>
      </c>
      <c r="J103" s="391" t="str">
        <f t="shared" ca="1" si="5"/>
        <v xml:space="preserve">A VENCER </v>
      </c>
    </row>
    <row r="104" spans="1:10" x14ac:dyDescent="0.25">
      <c r="A104" s="154" t="s">
        <v>302</v>
      </c>
      <c r="B104" s="198">
        <v>45964</v>
      </c>
      <c r="C104" s="198">
        <v>46091</v>
      </c>
      <c r="D104" s="140" t="s">
        <v>281</v>
      </c>
      <c r="E104" s="143" t="s">
        <v>406</v>
      </c>
      <c r="F104" s="150"/>
      <c r="G104" s="142">
        <v>42828.39</v>
      </c>
      <c r="H104" s="391">
        <f t="shared" si="3"/>
        <v>3</v>
      </c>
      <c r="I104" s="391">
        <f t="shared" si="4"/>
        <v>11</v>
      </c>
      <c r="J104" s="391" t="str">
        <f t="shared" ca="1" si="5"/>
        <v xml:space="preserve">A VENCER </v>
      </c>
    </row>
    <row r="105" spans="1:10" x14ac:dyDescent="0.25">
      <c r="A105" s="154" t="s">
        <v>283</v>
      </c>
      <c r="B105" s="198">
        <v>46031</v>
      </c>
      <c r="C105" s="198">
        <v>46091</v>
      </c>
      <c r="D105" s="140" t="s">
        <v>188</v>
      </c>
      <c r="E105" s="143" t="s">
        <v>465</v>
      </c>
      <c r="F105" s="150" t="s">
        <v>393</v>
      </c>
      <c r="G105" s="142">
        <v>2953.8</v>
      </c>
      <c r="H105" s="391">
        <f t="shared" si="3"/>
        <v>3</v>
      </c>
      <c r="I105" s="391">
        <f t="shared" si="4"/>
        <v>11</v>
      </c>
      <c r="J105" s="391" t="str">
        <f t="shared" ca="1" si="5"/>
        <v xml:space="preserve">A VENCER </v>
      </c>
    </row>
    <row r="106" spans="1:10" x14ac:dyDescent="0.25">
      <c r="A106" s="154" t="s">
        <v>283</v>
      </c>
      <c r="B106" s="202">
        <v>46049</v>
      </c>
      <c r="C106" s="202">
        <v>46091</v>
      </c>
      <c r="D106" s="140" t="s">
        <v>27</v>
      </c>
      <c r="E106" s="143" t="s">
        <v>525</v>
      </c>
      <c r="F106" s="311" t="s">
        <v>528</v>
      </c>
      <c r="G106" s="142">
        <v>6969.37</v>
      </c>
      <c r="H106" s="391">
        <f t="shared" si="3"/>
        <v>3</v>
      </c>
      <c r="I106" s="391">
        <f t="shared" si="4"/>
        <v>11</v>
      </c>
      <c r="J106" s="391" t="str">
        <f t="shared" ca="1" si="5"/>
        <v xml:space="preserve">A VENCER </v>
      </c>
    </row>
    <row r="107" spans="1:10" x14ac:dyDescent="0.25">
      <c r="A107" s="154" t="s">
        <v>283</v>
      </c>
      <c r="B107" s="202">
        <v>46055</v>
      </c>
      <c r="C107" s="202">
        <v>46091</v>
      </c>
      <c r="D107" s="140" t="s">
        <v>27</v>
      </c>
      <c r="E107" s="143" t="s">
        <v>525</v>
      </c>
      <c r="F107" s="140" t="s">
        <v>533</v>
      </c>
      <c r="G107" s="142">
        <v>5575.5</v>
      </c>
      <c r="H107" s="391">
        <f t="shared" si="3"/>
        <v>3</v>
      </c>
      <c r="I107" s="391">
        <f t="shared" si="4"/>
        <v>11</v>
      </c>
      <c r="J107" s="391" t="str">
        <f t="shared" ca="1" si="5"/>
        <v xml:space="preserve">A VENCER </v>
      </c>
    </row>
    <row r="108" spans="1:10" x14ac:dyDescent="0.25">
      <c r="A108" s="154" t="s">
        <v>265</v>
      </c>
      <c r="B108" s="202">
        <v>46063</v>
      </c>
      <c r="C108" s="202">
        <v>46091</v>
      </c>
      <c r="D108" s="140" t="s">
        <v>248</v>
      </c>
      <c r="E108" s="143" t="s">
        <v>577</v>
      </c>
      <c r="F108" s="140" t="s">
        <v>393</v>
      </c>
      <c r="G108" s="142">
        <v>5000</v>
      </c>
      <c r="H108" s="391">
        <f t="shared" si="3"/>
        <v>3</v>
      </c>
      <c r="I108" s="391">
        <f t="shared" si="4"/>
        <v>11</v>
      </c>
      <c r="J108" s="391" t="str">
        <f t="shared" ca="1" si="5"/>
        <v xml:space="preserve">A VENCER </v>
      </c>
    </row>
    <row r="109" spans="1:10" x14ac:dyDescent="0.25">
      <c r="A109" s="154" t="s">
        <v>265</v>
      </c>
      <c r="B109" s="202">
        <v>46063</v>
      </c>
      <c r="C109" s="202">
        <v>46091</v>
      </c>
      <c r="D109" s="140" t="s">
        <v>71</v>
      </c>
      <c r="E109" s="143" t="s">
        <v>579</v>
      </c>
      <c r="F109" s="140" t="s">
        <v>393</v>
      </c>
      <c r="G109" s="142">
        <v>1300</v>
      </c>
      <c r="H109" s="391">
        <f t="shared" si="3"/>
        <v>3</v>
      </c>
      <c r="I109" s="391">
        <f t="shared" si="4"/>
        <v>11</v>
      </c>
      <c r="J109" s="391" t="str">
        <f t="shared" ca="1" si="5"/>
        <v xml:space="preserve">A VENCER </v>
      </c>
    </row>
    <row r="110" spans="1:10" x14ac:dyDescent="0.25">
      <c r="A110" s="154" t="s">
        <v>283</v>
      </c>
      <c r="B110" s="202">
        <v>46050</v>
      </c>
      <c r="C110" s="202">
        <v>46092</v>
      </c>
      <c r="D110" s="140" t="s">
        <v>27</v>
      </c>
      <c r="E110" s="143" t="s">
        <v>284</v>
      </c>
      <c r="F110" s="311" t="s">
        <v>524</v>
      </c>
      <c r="G110" s="142">
        <v>2255</v>
      </c>
      <c r="H110" s="391">
        <f t="shared" si="3"/>
        <v>3</v>
      </c>
      <c r="I110" s="391">
        <f t="shared" si="4"/>
        <v>11</v>
      </c>
      <c r="J110" s="391" t="str">
        <f t="shared" ca="1" si="5"/>
        <v xml:space="preserve">A VENCER </v>
      </c>
    </row>
    <row r="111" spans="1:10" x14ac:dyDescent="0.25">
      <c r="A111" s="154" t="s">
        <v>283</v>
      </c>
      <c r="B111" s="202">
        <v>46049</v>
      </c>
      <c r="C111" s="202">
        <v>46092</v>
      </c>
      <c r="D111" s="140" t="s">
        <v>27</v>
      </c>
      <c r="E111" s="143" t="s">
        <v>538</v>
      </c>
      <c r="F111" s="140" t="s">
        <v>539</v>
      </c>
      <c r="G111" s="142">
        <v>8944.0300000000007</v>
      </c>
      <c r="H111" s="391">
        <f t="shared" si="3"/>
        <v>3</v>
      </c>
      <c r="I111" s="391">
        <f t="shared" si="4"/>
        <v>11</v>
      </c>
      <c r="J111" s="391" t="str">
        <f t="shared" ca="1" si="5"/>
        <v xml:space="preserve">A VENCER </v>
      </c>
    </row>
    <row r="112" spans="1:10" x14ac:dyDescent="0.25">
      <c r="A112" s="154" t="s">
        <v>283</v>
      </c>
      <c r="B112" s="202">
        <v>46051</v>
      </c>
      <c r="C112" s="202">
        <v>46093</v>
      </c>
      <c r="D112" s="140" t="s">
        <v>27</v>
      </c>
      <c r="E112" s="143" t="s">
        <v>284</v>
      </c>
      <c r="F112" s="311" t="s">
        <v>521</v>
      </c>
      <c r="G112" s="142">
        <v>3937.5</v>
      </c>
      <c r="H112" s="391">
        <f t="shared" si="3"/>
        <v>3</v>
      </c>
      <c r="I112" s="391">
        <f t="shared" si="4"/>
        <v>11</v>
      </c>
      <c r="J112" s="391" t="str">
        <f t="shared" ca="1" si="5"/>
        <v xml:space="preserve">A VENCER </v>
      </c>
    </row>
    <row r="113" spans="1:10" x14ac:dyDescent="0.25">
      <c r="A113" s="154" t="s">
        <v>283</v>
      </c>
      <c r="B113" s="202">
        <v>46057</v>
      </c>
      <c r="C113" s="202">
        <v>46093</v>
      </c>
      <c r="D113" s="140" t="s">
        <v>27</v>
      </c>
      <c r="E113" s="143" t="s">
        <v>525</v>
      </c>
      <c r="F113" s="140" t="s">
        <v>555</v>
      </c>
      <c r="G113" s="142">
        <v>5575.5</v>
      </c>
      <c r="H113" s="391">
        <f t="shared" si="3"/>
        <v>3</v>
      </c>
      <c r="I113" s="391">
        <f t="shared" si="4"/>
        <v>11</v>
      </c>
      <c r="J113" s="391" t="str">
        <f t="shared" ca="1" si="5"/>
        <v xml:space="preserve">A VENCER </v>
      </c>
    </row>
    <row r="114" spans="1:10" x14ac:dyDescent="0.25">
      <c r="A114" s="154" t="s">
        <v>265</v>
      </c>
      <c r="B114" s="202">
        <v>46064</v>
      </c>
      <c r="C114" s="198">
        <v>46093</v>
      </c>
      <c r="D114" s="140" t="s">
        <v>281</v>
      </c>
      <c r="E114" s="143" t="s">
        <v>799</v>
      </c>
      <c r="F114" s="140"/>
      <c r="G114" s="142">
        <v>1000</v>
      </c>
      <c r="H114" s="391">
        <f t="shared" si="3"/>
        <v>3</v>
      </c>
      <c r="I114" s="391">
        <f t="shared" si="4"/>
        <v>11</v>
      </c>
      <c r="J114" s="391" t="str">
        <f t="shared" ca="1" si="5"/>
        <v xml:space="preserve">A VENCER </v>
      </c>
    </row>
    <row r="115" spans="1:10" x14ac:dyDescent="0.25">
      <c r="A115" s="154" t="s">
        <v>283</v>
      </c>
      <c r="B115" s="202">
        <v>46056</v>
      </c>
      <c r="C115" s="202">
        <v>46094</v>
      </c>
      <c r="D115" s="140" t="s">
        <v>27</v>
      </c>
      <c r="E115" s="143" t="s">
        <v>404</v>
      </c>
      <c r="F115" s="140" t="s">
        <v>552</v>
      </c>
      <c r="G115" s="142">
        <v>40246.050000000003</v>
      </c>
      <c r="H115" s="391">
        <f t="shared" si="3"/>
        <v>3</v>
      </c>
      <c r="I115" s="391">
        <f t="shared" si="4"/>
        <v>11</v>
      </c>
      <c r="J115" s="391" t="str">
        <f t="shared" ca="1" si="5"/>
        <v xml:space="preserve">A VENCER </v>
      </c>
    </row>
    <row r="116" spans="1:10" x14ac:dyDescent="0.25">
      <c r="A116" s="154" t="s">
        <v>283</v>
      </c>
      <c r="B116" s="202">
        <v>46062</v>
      </c>
      <c r="C116" s="202">
        <v>46094</v>
      </c>
      <c r="D116" s="140" t="s">
        <v>27</v>
      </c>
      <c r="E116" s="143" t="s">
        <v>404</v>
      </c>
      <c r="F116" s="140" t="s">
        <v>559</v>
      </c>
      <c r="G116" s="142">
        <v>38156.019999999997</v>
      </c>
      <c r="H116" s="391">
        <f t="shared" si="3"/>
        <v>3</v>
      </c>
      <c r="I116" s="391">
        <f t="shared" si="4"/>
        <v>11</v>
      </c>
      <c r="J116" s="391" t="str">
        <f t="shared" ca="1" si="5"/>
        <v xml:space="preserve">A VENCER </v>
      </c>
    </row>
    <row r="117" spans="1:10" x14ac:dyDescent="0.25">
      <c r="A117" s="154" t="s">
        <v>283</v>
      </c>
      <c r="B117" s="202">
        <v>46056</v>
      </c>
      <c r="C117" s="202">
        <v>46094</v>
      </c>
      <c r="D117" s="140" t="s">
        <v>27</v>
      </c>
      <c r="E117" s="143" t="s">
        <v>404</v>
      </c>
      <c r="F117" s="140" t="s">
        <v>553</v>
      </c>
      <c r="G117" s="142">
        <v>40246.050000000003</v>
      </c>
      <c r="H117" s="391">
        <f t="shared" si="3"/>
        <v>3</v>
      </c>
      <c r="I117" s="391">
        <f t="shared" si="4"/>
        <v>11</v>
      </c>
      <c r="J117" s="391" t="str">
        <f t="shared" ca="1" si="5"/>
        <v xml:space="preserve">A VENCER </v>
      </c>
    </row>
    <row r="118" spans="1:10" x14ac:dyDescent="0.25">
      <c r="A118" s="154" t="s">
        <v>283</v>
      </c>
      <c r="B118" s="202">
        <v>46062</v>
      </c>
      <c r="C118" s="202">
        <v>46094</v>
      </c>
      <c r="D118" s="140" t="s">
        <v>27</v>
      </c>
      <c r="E118" s="143" t="s">
        <v>404</v>
      </c>
      <c r="F118" s="140" t="s">
        <v>560</v>
      </c>
      <c r="G118" s="142">
        <v>38156.019999999997</v>
      </c>
      <c r="H118" s="391">
        <f t="shared" si="3"/>
        <v>3</v>
      </c>
      <c r="I118" s="391">
        <f t="shared" si="4"/>
        <v>11</v>
      </c>
      <c r="J118" s="391" t="str">
        <f t="shared" ca="1" si="5"/>
        <v xml:space="preserve">A VENCER </v>
      </c>
    </row>
    <row r="119" spans="1:10" x14ac:dyDescent="0.25">
      <c r="A119" s="154" t="s">
        <v>283</v>
      </c>
      <c r="B119" s="202">
        <v>46051</v>
      </c>
      <c r="C119" s="202">
        <v>46094</v>
      </c>
      <c r="D119" s="140" t="s">
        <v>27</v>
      </c>
      <c r="E119" s="143" t="s">
        <v>525</v>
      </c>
      <c r="F119" s="140" t="s">
        <v>531</v>
      </c>
      <c r="G119" s="142">
        <v>6969.37</v>
      </c>
      <c r="H119" s="391">
        <f t="shared" si="3"/>
        <v>3</v>
      </c>
      <c r="I119" s="391">
        <f t="shared" si="4"/>
        <v>11</v>
      </c>
      <c r="J119" s="391" t="str">
        <f t="shared" ca="1" si="5"/>
        <v xml:space="preserve">A VENCER </v>
      </c>
    </row>
    <row r="120" spans="1:10" x14ac:dyDescent="0.25">
      <c r="A120" s="154" t="s">
        <v>251</v>
      </c>
      <c r="B120" s="202">
        <v>46063</v>
      </c>
      <c r="C120" s="202">
        <v>46094</v>
      </c>
      <c r="D120" s="140" t="s">
        <v>282</v>
      </c>
      <c r="E120" s="143" t="s">
        <v>367</v>
      </c>
      <c r="F120" s="140" t="s">
        <v>393</v>
      </c>
      <c r="G120" s="142">
        <v>500</v>
      </c>
      <c r="H120" s="391">
        <f t="shared" si="3"/>
        <v>3</v>
      </c>
      <c r="I120" s="391">
        <f t="shared" si="4"/>
        <v>11</v>
      </c>
      <c r="J120" s="391" t="str">
        <f t="shared" ca="1" si="5"/>
        <v xml:space="preserve">A VENCER </v>
      </c>
    </row>
    <row r="121" spans="1:10" x14ac:dyDescent="0.25">
      <c r="A121" s="154" t="s">
        <v>302</v>
      </c>
      <c r="B121" s="202">
        <v>46077</v>
      </c>
      <c r="C121" s="202">
        <v>46094</v>
      </c>
      <c r="D121" s="140" t="s">
        <v>281</v>
      </c>
      <c r="E121" s="143" t="s">
        <v>953</v>
      </c>
      <c r="F121" s="311" t="s">
        <v>954</v>
      </c>
      <c r="G121" s="361">
        <v>11000</v>
      </c>
      <c r="H121" s="391">
        <f t="shared" si="3"/>
        <v>3</v>
      </c>
      <c r="I121" s="391">
        <f t="shared" si="4"/>
        <v>11</v>
      </c>
      <c r="J121" s="391" t="str">
        <f t="shared" ca="1" si="5"/>
        <v xml:space="preserve">A VENCER </v>
      </c>
    </row>
    <row r="122" spans="1:10" x14ac:dyDescent="0.25">
      <c r="A122" s="154" t="s">
        <v>302</v>
      </c>
      <c r="B122" s="202">
        <v>46077</v>
      </c>
      <c r="C122" s="202">
        <v>46094</v>
      </c>
      <c r="D122" s="140" t="s">
        <v>281</v>
      </c>
      <c r="E122" s="143" t="s">
        <v>966</v>
      </c>
      <c r="F122" s="311" t="s">
        <v>954</v>
      </c>
      <c r="G122" s="361">
        <v>1000</v>
      </c>
      <c r="H122" s="391">
        <f t="shared" si="3"/>
        <v>3</v>
      </c>
      <c r="I122" s="391">
        <f t="shared" si="4"/>
        <v>11</v>
      </c>
      <c r="J122" s="391" t="str">
        <f t="shared" ca="1" si="5"/>
        <v xml:space="preserve">A VENCER </v>
      </c>
    </row>
    <row r="123" spans="1:10" x14ac:dyDescent="0.25">
      <c r="A123" s="154" t="s">
        <v>283</v>
      </c>
      <c r="B123" s="202">
        <v>46073</v>
      </c>
      <c r="C123" s="202">
        <v>46094</v>
      </c>
      <c r="D123" s="140" t="s">
        <v>27</v>
      </c>
      <c r="E123" s="143" t="s">
        <v>968</v>
      </c>
      <c r="F123" s="140" t="s">
        <v>969</v>
      </c>
      <c r="G123" s="361">
        <v>1770</v>
      </c>
      <c r="H123" s="391">
        <f t="shared" si="3"/>
        <v>3</v>
      </c>
      <c r="I123" s="391">
        <f t="shared" si="4"/>
        <v>11</v>
      </c>
      <c r="J123" s="391" t="str">
        <f t="shared" ca="1" si="5"/>
        <v xml:space="preserve">A VENCER </v>
      </c>
    </row>
    <row r="124" spans="1:10" x14ac:dyDescent="0.25">
      <c r="A124" s="154" t="s">
        <v>302</v>
      </c>
      <c r="B124" s="202">
        <v>46078</v>
      </c>
      <c r="C124" s="202">
        <v>46094</v>
      </c>
      <c r="D124" s="140" t="s">
        <v>88</v>
      </c>
      <c r="E124" s="143" t="s">
        <v>982</v>
      </c>
      <c r="F124" s="140"/>
      <c r="G124" s="361">
        <v>700</v>
      </c>
      <c r="H124" s="391">
        <f t="shared" ref="H124:H186" si="6">MONTH(C124)</f>
        <v>3</v>
      </c>
      <c r="I124" s="391">
        <f t="shared" si="4"/>
        <v>11</v>
      </c>
      <c r="J124" s="391" t="str">
        <f t="shared" ca="1" si="5"/>
        <v xml:space="preserve">A VENCER </v>
      </c>
    </row>
    <row r="125" spans="1:10" x14ac:dyDescent="0.25">
      <c r="A125" s="154" t="s">
        <v>283</v>
      </c>
      <c r="B125" s="202">
        <v>46079</v>
      </c>
      <c r="C125" s="202">
        <v>46094</v>
      </c>
      <c r="D125" s="140" t="s">
        <v>49</v>
      </c>
      <c r="E125" s="199" t="s">
        <v>263</v>
      </c>
      <c r="F125" s="140"/>
      <c r="G125" s="142">
        <v>5000</v>
      </c>
      <c r="H125" s="391">
        <f t="shared" si="6"/>
        <v>3</v>
      </c>
      <c r="I125" s="391">
        <f t="shared" ref="I125:I187" si="7">WEEKNUM(C125)</f>
        <v>11</v>
      </c>
      <c r="J125" s="391" t="str">
        <f t="shared" ref="J125:J187" ca="1" si="8">IF(C125&lt;$B$5,"VENCIDO","A VENCER ")</f>
        <v xml:space="preserve">A VENCER </v>
      </c>
    </row>
    <row r="126" spans="1:10" x14ac:dyDescent="0.25">
      <c r="A126" s="154" t="s">
        <v>302</v>
      </c>
      <c r="B126" s="202">
        <v>46079</v>
      </c>
      <c r="C126" s="202">
        <v>46094</v>
      </c>
      <c r="D126" s="140" t="s">
        <v>49</v>
      </c>
      <c r="E126" s="143" t="s">
        <v>332</v>
      </c>
      <c r="F126" s="140"/>
      <c r="G126" s="142">
        <v>7000</v>
      </c>
      <c r="H126" s="391">
        <f t="shared" si="6"/>
        <v>3</v>
      </c>
      <c r="I126" s="391">
        <f t="shared" si="7"/>
        <v>11</v>
      </c>
      <c r="J126" s="391" t="str">
        <f t="shared" ca="1" si="8"/>
        <v xml:space="preserve">A VENCER </v>
      </c>
    </row>
    <row r="127" spans="1:10" x14ac:dyDescent="0.25">
      <c r="A127" s="154" t="s">
        <v>302</v>
      </c>
      <c r="B127" s="202">
        <v>46079</v>
      </c>
      <c r="C127" s="202">
        <v>46094</v>
      </c>
      <c r="D127" s="140" t="s">
        <v>49</v>
      </c>
      <c r="E127" s="143" t="s">
        <v>303</v>
      </c>
      <c r="F127" s="140"/>
      <c r="G127" s="142">
        <v>4000</v>
      </c>
      <c r="H127" s="391">
        <f t="shared" si="6"/>
        <v>3</v>
      </c>
      <c r="I127" s="391">
        <f t="shared" si="7"/>
        <v>11</v>
      </c>
      <c r="J127" s="391" t="str">
        <f t="shared" ca="1" si="8"/>
        <v xml:space="preserve">A VENCER </v>
      </c>
    </row>
    <row r="128" spans="1:10" x14ac:dyDescent="0.25">
      <c r="A128" s="154" t="s">
        <v>265</v>
      </c>
      <c r="B128" s="198">
        <v>45946</v>
      </c>
      <c r="C128" s="198">
        <v>46096</v>
      </c>
      <c r="D128" s="140" t="s">
        <v>281</v>
      </c>
      <c r="E128" s="143" t="s">
        <v>274</v>
      </c>
      <c r="F128" s="150" t="s">
        <v>414</v>
      </c>
      <c r="G128" s="142">
        <v>28821.33</v>
      </c>
      <c r="H128" s="391">
        <f t="shared" si="6"/>
        <v>3</v>
      </c>
      <c r="I128" s="391">
        <f t="shared" si="7"/>
        <v>12</v>
      </c>
      <c r="J128" s="391" t="str">
        <f t="shared" ca="1" si="8"/>
        <v xml:space="preserve">A VENCER </v>
      </c>
    </row>
    <row r="129" spans="1:10" x14ac:dyDescent="0.25">
      <c r="A129" s="154" t="s">
        <v>265</v>
      </c>
      <c r="B129" s="198">
        <v>45960</v>
      </c>
      <c r="C129" s="198">
        <v>46096</v>
      </c>
      <c r="D129" s="140" t="s">
        <v>82</v>
      </c>
      <c r="E129" s="143" t="s">
        <v>392</v>
      </c>
      <c r="F129" s="150"/>
      <c r="G129" s="142">
        <v>3349.75</v>
      </c>
      <c r="H129" s="391">
        <f t="shared" si="6"/>
        <v>3</v>
      </c>
      <c r="I129" s="391">
        <f t="shared" si="7"/>
        <v>12</v>
      </c>
      <c r="J129" s="391" t="str">
        <f t="shared" ca="1" si="8"/>
        <v xml:space="preserve">A VENCER </v>
      </c>
    </row>
    <row r="130" spans="1:10" x14ac:dyDescent="0.25">
      <c r="A130" s="154" t="s">
        <v>265</v>
      </c>
      <c r="B130" s="202">
        <v>46056</v>
      </c>
      <c r="C130" s="202">
        <v>46096</v>
      </c>
      <c r="D130" s="140" t="s">
        <v>72</v>
      </c>
      <c r="E130" s="143" t="s">
        <v>547</v>
      </c>
      <c r="F130" s="140" t="s">
        <v>393</v>
      </c>
      <c r="G130" s="142">
        <v>175.09</v>
      </c>
      <c r="H130" s="391">
        <f t="shared" si="6"/>
        <v>3</v>
      </c>
      <c r="I130" s="391">
        <f t="shared" si="7"/>
        <v>12</v>
      </c>
      <c r="J130" s="391" t="str">
        <f t="shared" ca="1" si="8"/>
        <v xml:space="preserve">A VENCER </v>
      </c>
    </row>
    <row r="131" spans="1:10" x14ac:dyDescent="0.25">
      <c r="A131" s="154" t="s">
        <v>283</v>
      </c>
      <c r="B131" s="202">
        <v>46062</v>
      </c>
      <c r="C131" s="202">
        <v>46096</v>
      </c>
      <c r="D131" s="140" t="s">
        <v>27</v>
      </c>
      <c r="E131" s="143" t="s">
        <v>573</v>
      </c>
      <c r="F131" s="140" t="s">
        <v>564</v>
      </c>
      <c r="G131" s="142">
        <v>6246.63</v>
      </c>
      <c r="H131" s="391">
        <f t="shared" si="6"/>
        <v>3</v>
      </c>
      <c r="I131" s="391">
        <f t="shared" si="7"/>
        <v>12</v>
      </c>
      <c r="J131" s="391" t="str">
        <f t="shared" ca="1" si="8"/>
        <v xml:space="preserve">A VENCER </v>
      </c>
    </row>
    <row r="132" spans="1:10" x14ac:dyDescent="0.25">
      <c r="A132" s="154" t="s">
        <v>265</v>
      </c>
      <c r="B132" s="202">
        <v>46064</v>
      </c>
      <c r="C132" s="202">
        <v>46096</v>
      </c>
      <c r="D132" s="140" t="s">
        <v>282</v>
      </c>
      <c r="E132" s="143" t="s">
        <v>367</v>
      </c>
      <c r="F132" s="140" t="s">
        <v>393</v>
      </c>
      <c r="G132" s="142">
        <v>701.7</v>
      </c>
      <c r="H132" s="391">
        <f t="shared" si="6"/>
        <v>3</v>
      </c>
      <c r="I132" s="391">
        <f>WEEKNUM(C132)</f>
        <v>12</v>
      </c>
      <c r="J132" s="391" t="str">
        <f t="shared" ca="1" si="8"/>
        <v xml:space="preserve">A VENCER </v>
      </c>
    </row>
    <row r="133" spans="1:10" x14ac:dyDescent="0.25">
      <c r="A133" s="154" t="s">
        <v>283</v>
      </c>
      <c r="B133" s="202">
        <v>46063</v>
      </c>
      <c r="C133" s="202">
        <v>46096</v>
      </c>
      <c r="D133" s="140" t="s">
        <v>296</v>
      </c>
      <c r="E133" s="143" t="s">
        <v>578</v>
      </c>
      <c r="F133" s="140" t="s">
        <v>393</v>
      </c>
      <c r="G133" s="142">
        <v>1058.83</v>
      </c>
      <c r="H133" s="391">
        <f t="shared" si="6"/>
        <v>3</v>
      </c>
      <c r="I133" s="391">
        <f t="shared" si="7"/>
        <v>12</v>
      </c>
      <c r="J133" s="391" t="str">
        <f t="shared" ca="1" si="8"/>
        <v xml:space="preserve">A VENCER </v>
      </c>
    </row>
    <row r="134" spans="1:10" x14ac:dyDescent="0.25">
      <c r="A134" s="154" t="s">
        <v>251</v>
      </c>
      <c r="B134" s="202">
        <v>46078</v>
      </c>
      <c r="C134" s="202">
        <v>46096</v>
      </c>
      <c r="D134" s="140" t="s">
        <v>212</v>
      </c>
      <c r="E134" s="143" t="s">
        <v>422</v>
      </c>
      <c r="F134" s="140"/>
      <c r="G134" s="361">
        <v>45000</v>
      </c>
      <c r="H134" s="391">
        <f t="shared" si="6"/>
        <v>3</v>
      </c>
      <c r="I134" s="391">
        <f t="shared" si="7"/>
        <v>12</v>
      </c>
      <c r="J134" s="391" t="str">
        <f t="shared" ca="1" si="8"/>
        <v xml:space="preserve">A VENCER </v>
      </c>
    </row>
    <row r="135" spans="1:10" x14ac:dyDescent="0.25">
      <c r="A135" s="154" t="s">
        <v>283</v>
      </c>
      <c r="B135" s="202">
        <v>46076</v>
      </c>
      <c r="C135" s="202">
        <v>46097</v>
      </c>
      <c r="D135" s="140" t="s">
        <v>27</v>
      </c>
      <c r="E135" s="143" t="s">
        <v>404</v>
      </c>
      <c r="F135" s="140" t="s">
        <v>974</v>
      </c>
      <c r="G135" s="361">
        <v>34906.269999999997</v>
      </c>
      <c r="H135" s="391">
        <f t="shared" si="6"/>
        <v>3</v>
      </c>
      <c r="I135" s="391">
        <f t="shared" si="7"/>
        <v>12</v>
      </c>
      <c r="J135" s="391" t="str">
        <f t="shared" ca="1" si="8"/>
        <v xml:space="preserve">A VENCER </v>
      </c>
    </row>
    <row r="136" spans="1:10" x14ac:dyDescent="0.25">
      <c r="A136" s="154" t="s">
        <v>283</v>
      </c>
      <c r="B136" s="202">
        <v>46055</v>
      </c>
      <c r="C136" s="202">
        <v>46098</v>
      </c>
      <c r="D136" s="140" t="s">
        <v>27</v>
      </c>
      <c r="E136" s="143" t="s">
        <v>525</v>
      </c>
      <c r="F136" s="140" t="s">
        <v>534</v>
      </c>
      <c r="G136" s="142">
        <v>5575.5</v>
      </c>
      <c r="H136" s="391">
        <f t="shared" si="6"/>
        <v>3</v>
      </c>
      <c r="I136" s="391">
        <f t="shared" si="7"/>
        <v>12</v>
      </c>
      <c r="J136" s="391" t="str">
        <f t="shared" ca="1" si="8"/>
        <v xml:space="preserve">A VENCER </v>
      </c>
    </row>
    <row r="137" spans="1:10" x14ac:dyDescent="0.25">
      <c r="A137" s="154" t="s">
        <v>283</v>
      </c>
      <c r="B137" s="202">
        <v>46056</v>
      </c>
      <c r="C137" s="202">
        <v>46098</v>
      </c>
      <c r="D137" s="140" t="s">
        <v>74</v>
      </c>
      <c r="E137" s="143" t="s">
        <v>548</v>
      </c>
      <c r="F137" s="140" t="s">
        <v>393</v>
      </c>
      <c r="G137" s="142">
        <v>525.29</v>
      </c>
      <c r="H137" s="391">
        <f t="shared" si="6"/>
        <v>3</v>
      </c>
      <c r="I137" s="391">
        <f t="shared" si="7"/>
        <v>12</v>
      </c>
      <c r="J137" s="391" t="str">
        <f t="shared" ca="1" si="8"/>
        <v xml:space="preserve">A VENCER </v>
      </c>
    </row>
    <row r="138" spans="1:10" x14ac:dyDescent="0.25">
      <c r="A138" s="154" t="s">
        <v>283</v>
      </c>
      <c r="B138" s="202">
        <v>46057</v>
      </c>
      <c r="C138" s="198">
        <v>46099</v>
      </c>
      <c r="D138" s="140" t="s">
        <v>27</v>
      </c>
      <c r="E138" s="143" t="s">
        <v>796</v>
      </c>
      <c r="F138" s="140" t="s">
        <v>798</v>
      </c>
      <c r="G138" s="142">
        <v>11420</v>
      </c>
      <c r="H138" s="391">
        <f t="shared" si="6"/>
        <v>3</v>
      </c>
      <c r="I138" s="391">
        <f t="shared" si="7"/>
        <v>12</v>
      </c>
      <c r="J138" s="391" t="str">
        <f t="shared" ca="1" si="8"/>
        <v xml:space="preserve">A VENCER </v>
      </c>
    </row>
    <row r="139" spans="1:10" x14ac:dyDescent="0.25">
      <c r="A139" s="154" t="s">
        <v>283</v>
      </c>
      <c r="B139" s="202">
        <v>46078</v>
      </c>
      <c r="C139" s="202">
        <v>46099</v>
      </c>
      <c r="D139" s="140" t="s">
        <v>27</v>
      </c>
      <c r="E139" s="143" t="s">
        <v>482</v>
      </c>
      <c r="F139" s="140" t="s">
        <v>997</v>
      </c>
      <c r="G139" s="142">
        <v>41619.93</v>
      </c>
      <c r="H139" s="391">
        <f t="shared" si="6"/>
        <v>3</v>
      </c>
      <c r="I139" s="391">
        <f t="shared" si="7"/>
        <v>12</v>
      </c>
      <c r="J139" s="391" t="str">
        <f t="shared" ca="1" si="8"/>
        <v xml:space="preserve">A VENCER </v>
      </c>
    </row>
    <row r="140" spans="1:10" x14ac:dyDescent="0.25">
      <c r="A140" s="154" t="s">
        <v>283</v>
      </c>
      <c r="B140" s="202">
        <v>46057</v>
      </c>
      <c r="C140" s="202">
        <v>46100</v>
      </c>
      <c r="D140" s="140" t="s">
        <v>27</v>
      </c>
      <c r="E140" s="143" t="s">
        <v>525</v>
      </c>
      <c r="F140" s="140" t="s">
        <v>556</v>
      </c>
      <c r="G140" s="142">
        <v>5575.5</v>
      </c>
      <c r="H140" s="391">
        <f t="shared" si="6"/>
        <v>3</v>
      </c>
      <c r="I140" s="391">
        <f t="shared" si="7"/>
        <v>12</v>
      </c>
      <c r="J140" s="391" t="str">
        <f t="shared" ca="1" si="8"/>
        <v xml:space="preserve">A VENCER </v>
      </c>
    </row>
    <row r="141" spans="1:10" x14ac:dyDescent="0.25">
      <c r="A141" s="154" t="s">
        <v>283</v>
      </c>
      <c r="B141" s="202" t="s">
        <v>979</v>
      </c>
      <c r="C141" s="202">
        <v>46100</v>
      </c>
      <c r="D141" s="140" t="s">
        <v>27</v>
      </c>
      <c r="E141" s="143" t="s">
        <v>525</v>
      </c>
      <c r="F141" s="140" t="s">
        <v>976</v>
      </c>
      <c r="G141" s="361">
        <v>4181.63</v>
      </c>
      <c r="H141" s="391">
        <f t="shared" si="6"/>
        <v>3</v>
      </c>
      <c r="I141" s="391">
        <f t="shared" si="7"/>
        <v>12</v>
      </c>
      <c r="J141" s="391" t="str">
        <f t="shared" ca="1" si="8"/>
        <v xml:space="preserve">A VENCER </v>
      </c>
    </row>
    <row r="142" spans="1:10" x14ac:dyDescent="0.25">
      <c r="A142" s="154" t="s">
        <v>283</v>
      </c>
      <c r="B142" s="202">
        <v>46062</v>
      </c>
      <c r="C142" s="202">
        <v>46101</v>
      </c>
      <c r="D142" s="140" t="s">
        <v>27</v>
      </c>
      <c r="E142" s="143" t="s">
        <v>404</v>
      </c>
      <c r="F142" s="140" t="s">
        <v>557</v>
      </c>
      <c r="G142" s="142">
        <v>4577.84</v>
      </c>
      <c r="H142" s="391">
        <f t="shared" si="6"/>
        <v>3</v>
      </c>
      <c r="I142" s="391">
        <f t="shared" si="7"/>
        <v>12</v>
      </c>
      <c r="J142" s="391" t="str">
        <f t="shared" ca="1" si="8"/>
        <v xml:space="preserve">A VENCER </v>
      </c>
    </row>
    <row r="143" spans="1:10" x14ac:dyDescent="0.25">
      <c r="A143" s="154" t="s">
        <v>283</v>
      </c>
      <c r="B143" s="202">
        <v>46063</v>
      </c>
      <c r="C143" s="198">
        <v>46101</v>
      </c>
      <c r="D143" s="140" t="s">
        <v>27</v>
      </c>
      <c r="E143" s="143" t="s">
        <v>404</v>
      </c>
      <c r="F143" s="140" t="s">
        <v>795</v>
      </c>
      <c r="G143" s="142">
        <v>28256.59</v>
      </c>
      <c r="H143" s="391">
        <f t="shared" si="6"/>
        <v>3</v>
      </c>
      <c r="I143" s="391">
        <f t="shared" si="7"/>
        <v>12</v>
      </c>
      <c r="J143" s="391" t="str">
        <f t="shared" ca="1" si="8"/>
        <v xml:space="preserve">A VENCER </v>
      </c>
    </row>
    <row r="144" spans="1:10" x14ac:dyDescent="0.25">
      <c r="A144" s="154" t="s">
        <v>283</v>
      </c>
      <c r="B144" s="202">
        <v>46062</v>
      </c>
      <c r="C144" s="202">
        <v>46101</v>
      </c>
      <c r="D144" s="140" t="s">
        <v>27</v>
      </c>
      <c r="E144" s="143" t="s">
        <v>404</v>
      </c>
      <c r="F144" s="140" t="s">
        <v>558</v>
      </c>
      <c r="G144" s="142">
        <v>4577.83</v>
      </c>
      <c r="H144" s="391">
        <f t="shared" si="6"/>
        <v>3</v>
      </c>
      <c r="I144" s="391">
        <f t="shared" si="7"/>
        <v>12</v>
      </c>
      <c r="J144" s="391" t="str">
        <f t="shared" ca="1" si="8"/>
        <v xml:space="preserve">A VENCER </v>
      </c>
    </row>
    <row r="145" spans="1:10" x14ac:dyDescent="0.25">
      <c r="A145" s="154" t="s">
        <v>283</v>
      </c>
      <c r="B145" s="202">
        <v>46063</v>
      </c>
      <c r="C145" s="198">
        <v>46101</v>
      </c>
      <c r="D145" s="140" t="s">
        <v>27</v>
      </c>
      <c r="E145" s="143" t="s">
        <v>404</v>
      </c>
      <c r="F145" s="140" t="s">
        <v>794</v>
      </c>
      <c r="G145" s="142">
        <v>28256.58</v>
      </c>
      <c r="H145" s="391">
        <f t="shared" si="6"/>
        <v>3</v>
      </c>
      <c r="I145" s="391">
        <f t="shared" si="7"/>
        <v>12</v>
      </c>
      <c r="J145" s="391" t="str">
        <f t="shared" ca="1" si="8"/>
        <v xml:space="preserve">A VENCER </v>
      </c>
    </row>
    <row r="146" spans="1:10" x14ac:dyDescent="0.25">
      <c r="A146" s="154" t="s">
        <v>302</v>
      </c>
      <c r="B146" s="198">
        <v>45960</v>
      </c>
      <c r="C146" s="198">
        <v>46101</v>
      </c>
      <c r="D146" s="140" t="s">
        <v>40</v>
      </c>
      <c r="E146" s="143" t="s">
        <v>990</v>
      </c>
      <c r="F146" s="150" t="s">
        <v>381</v>
      </c>
      <c r="G146" s="142">
        <v>5500</v>
      </c>
      <c r="H146" s="391">
        <f t="shared" si="6"/>
        <v>3</v>
      </c>
      <c r="I146" s="391">
        <f t="shared" si="7"/>
        <v>12</v>
      </c>
      <c r="J146" s="391" t="str">
        <f t="shared" ca="1" si="8"/>
        <v xml:space="preserve">A VENCER </v>
      </c>
    </row>
    <row r="147" spans="1:10" x14ac:dyDescent="0.25">
      <c r="A147" s="154" t="s">
        <v>251</v>
      </c>
      <c r="B147" s="198">
        <v>45960</v>
      </c>
      <c r="C147" s="198">
        <v>46101</v>
      </c>
      <c r="D147" s="140" t="s">
        <v>40</v>
      </c>
      <c r="E147" s="143" t="s">
        <v>990</v>
      </c>
      <c r="F147" s="150" t="s">
        <v>381</v>
      </c>
      <c r="G147" s="142">
        <v>1000</v>
      </c>
      <c r="H147" s="391">
        <f t="shared" si="6"/>
        <v>3</v>
      </c>
      <c r="I147" s="391">
        <f t="shared" si="7"/>
        <v>12</v>
      </c>
      <c r="J147" s="391" t="str">
        <f t="shared" ca="1" si="8"/>
        <v xml:space="preserve">A VENCER </v>
      </c>
    </row>
    <row r="148" spans="1:10" x14ac:dyDescent="0.25">
      <c r="A148" s="154" t="s">
        <v>251</v>
      </c>
      <c r="B148" s="198">
        <v>45960</v>
      </c>
      <c r="C148" s="198">
        <v>46101</v>
      </c>
      <c r="D148" s="140" t="s">
        <v>269</v>
      </c>
      <c r="E148" s="143" t="s">
        <v>369</v>
      </c>
      <c r="F148" s="150" t="s">
        <v>382</v>
      </c>
      <c r="G148" s="142">
        <v>37000</v>
      </c>
      <c r="H148" s="391">
        <f t="shared" si="6"/>
        <v>3</v>
      </c>
      <c r="I148" s="391">
        <f t="shared" si="7"/>
        <v>12</v>
      </c>
      <c r="J148" s="391" t="str">
        <f t="shared" ca="1" si="8"/>
        <v xml:space="preserve">A VENCER </v>
      </c>
    </row>
    <row r="149" spans="1:10" x14ac:dyDescent="0.25">
      <c r="A149" s="154" t="s">
        <v>251</v>
      </c>
      <c r="B149" s="202">
        <v>46063</v>
      </c>
      <c r="C149" s="202">
        <v>46101</v>
      </c>
      <c r="D149" s="140" t="s">
        <v>282</v>
      </c>
      <c r="E149" s="143" t="s">
        <v>574</v>
      </c>
      <c r="F149" s="140" t="s">
        <v>393</v>
      </c>
      <c r="G149" s="142">
        <v>145.52000000000001</v>
      </c>
      <c r="H149" s="391">
        <f t="shared" si="6"/>
        <v>3</v>
      </c>
      <c r="I149" s="391">
        <f t="shared" si="7"/>
        <v>12</v>
      </c>
      <c r="J149" s="391" t="str">
        <f t="shared" ca="1" si="8"/>
        <v xml:space="preserve">A VENCER </v>
      </c>
    </row>
    <row r="150" spans="1:10" x14ac:dyDescent="0.25">
      <c r="A150" s="154" t="s">
        <v>251</v>
      </c>
      <c r="B150" s="202">
        <v>46063</v>
      </c>
      <c r="C150" s="202">
        <v>46101</v>
      </c>
      <c r="D150" s="140" t="s">
        <v>53</v>
      </c>
      <c r="E150" s="143" t="s">
        <v>575</v>
      </c>
      <c r="F150" s="140" t="s">
        <v>393</v>
      </c>
      <c r="G150" s="142">
        <v>306.67</v>
      </c>
      <c r="H150" s="391">
        <f t="shared" si="6"/>
        <v>3</v>
      </c>
      <c r="I150" s="391">
        <f t="shared" si="7"/>
        <v>12</v>
      </c>
      <c r="J150" s="391" t="str">
        <f t="shared" ca="1" si="8"/>
        <v xml:space="preserve">A VENCER </v>
      </c>
    </row>
    <row r="151" spans="1:10" x14ac:dyDescent="0.25">
      <c r="A151" s="154" t="s">
        <v>283</v>
      </c>
      <c r="B151" s="202">
        <v>46063</v>
      </c>
      <c r="C151" s="202">
        <v>46101</v>
      </c>
      <c r="D151" s="140" t="s">
        <v>282</v>
      </c>
      <c r="E151" s="143" t="s">
        <v>367</v>
      </c>
      <c r="F151" s="140" t="s">
        <v>393</v>
      </c>
      <c r="G151" s="142">
        <v>725.8</v>
      </c>
      <c r="H151" s="391">
        <f t="shared" si="6"/>
        <v>3</v>
      </c>
      <c r="I151" s="391">
        <f t="shared" si="7"/>
        <v>12</v>
      </c>
      <c r="J151" s="391" t="str">
        <f t="shared" ca="1" si="8"/>
        <v xml:space="preserve">A VENCER </v>
      </c>
    </row>
    <row r="152" spans="1:10" x14ac:dyDescent="0.25">
      <c r="A152" s="154" t="s">
        <v>302</v>
      </c>
      <c r="B152" s="202">
        <v>46078</v>
      </c>
      <c r="C152" s="202">
        <v>46101</v>
      </c>
      <c r="D152" s="140" t="s">
        <v>88</v>
      </c>
      <c r="E152" s="143" t="s">
        <v>982</v>
      </c>
      <c r="F152" s="140"/>
      <c r="G152" s="361">
        <v>700</v>
      </c>
      <c r="H152" s="391">
        <f t="shared" si="6"/>
        <v>3</v>
      </c>
      <c r="I152" s="391">
        <f t="shared" si="7"/>
        <v>12</v>
      </c>
      <c r="J152" s="391" t="str">
        <f t="shared" ca="1" si="8"/>
        <v xml:space="preserve">A VENCER </v>
      </c>
    </row>
    <row r="153" spans="1:10" x14ac:dyDescent="0.25">
      <c r="A153" s="154" t="s">
        <v>283</v>
      </c>
      <c r="B153" s="202">
        <v>46079</v>
      </c>
      <c r="C153" s="202">
        <v>46101</v>
      </c>
      <c r="D153" s="140" t="s">
        <v>49</v>
      </c>
      <c r="E153" s="199" t="s">
        <v>263</v>
      </c>
      <c r="F153" s="140"/>
      <c r="G153" s="142">
        <v>5000</v>
      </c>
      <c r="H153" s="391">
        <f t="shared" si="6"/>
        <v>3</v>
      </c>
      <c r="I153" s="391">
        <f t="shared" si="7"/>
        <v>12</v>
      </c>
      <c r="J153" s="391" t="str">
        <f t="shared" ca="1" si="8"/>
        <v xml:space="preserve">A VENCER </v>
      </c>
    </row>
    <row r="154" spans="1:10" x14ac:dyDescent="0.25">
      <c r="A154" s="154" t="s">
        <v>302</v>
      </c>
      <c r="B154" s="202">
        <v>46079</v>
      </c>
      <c r="C154" s="202">
        <v>46101</v>
      </c>
      <c r="D154" s="140" t="s">
        <v>49</v>
      </c>
      <c r="E154" s="143" t="s">
        <v>332</v>
      </c>
      <c r="F154" s="140"/>
      <c r="G154" s="142">
        <v>7000</v>
      </c>
      <c r="H154" s="391">
        <f t="shared" si="6"/>
        <v>3</v>
      </c>
      <c r="I154" s="391">
        <f t="shared" si="7"/>
        <v>12</v>
      </c>
      <c r="J154" s="391" t="str">
        <f t="shared" ca="1" si="8"/>
        <v xml:space="preserve">A VENCER </v>
      </c>
    </row>
    <row r="155" spans="1:10" x14ac:dyDescent="0.25">
      <c r="A155" s="154" t="s">
        <v>302</v>
      </c>
      <c r="B155" s="154">
        <v>46079</v>
      </c>
      <c r="C155" s="202">
        <v>46101</v>
      </c>
      <c r="D155" s="140" t="s">
        <v>49</v>
      </c>
      <c r="E155" s="143" t="s">
        <v>303</v>
      </c>
      <c r="F155" s="140"/>
      <c r="G155" s="142">
        <v>4000</v>
      </c>
      <c r="H155" s="391">
        <f t="shared" si="6"/>
        <v>3</v>
      </c>
      <c r="I155" s="391">
        <f t="shared" si="7"/>
        <v>12</v>
      </c>
      <c r="J155" s="391" t="str">
        <f t="shared" ca="1" si="8"/>
        <v xml:space="preserve">A VENCER </v>
      </c>
    </row>
    <row r="156" spans="1:10" x14ac:dyDescent="0.25">
      <c r="A156" s="154" t="s">
        <v>283</v>
      </c>
      <c r="B156" s="154">
        <v>46062</v>
      </c>
      <c r="C156" s="154">
        <v>46103</v>
      </c>
      <c r="D156" s="140" t="s">
        <v>27</v>
      </c>
      <c r="E156" s="143" t="s">
        <v>573</v>
      </c>
      <c r="F156" s="140" t="s">
        <v>565</v>
      </c>
      <c r="G156" s="142">
        <v>6246.63</v>
      </c>
      <c r="H156" s="391">
        <f t="shared" si="6"/>
        <v>3</v>
      </c>
      <c r="I156" s="391">
        <f t="shared" si="7"/>
        <v>13</v>
      </c>
      <c r="J156" s="391" t="str">
        <f t="shared" ca="1" si="8"/>
        <v xml:space="preserve">A VENCER </v>
      </c>
    </row>
    <row r="157" spans="1:10" x14ac:dyDescent="0.25">
      <c r="A157" s="154" t="s">
        <v>283</v>
      </c>
      <c r="B157" s="154">
        <v>46076</v>
      </c>
      <c r="C157" s="154">
        <v>46104</v>
      </c>
      <c r="D157" s="140" t="s">
        <v>27</v>
      </c>
      <c r="E157" s="140" t="s">
        <v>404</v>
      </c>
      <c r="F157" s="140" t="s">
        <v>975</v>
      </c>
      <c r="G157" s="361">
        <v>24906.57</v>
      </c>
      <c r="H157" s="391">
        <f t="shared" si="6"/>
        <v>3</v>
      </c>
      <c r="I157" s="391">
        <f t="shared" si="7"/>
        <v>13</v>
      </c>
      <c r="J157" s="391" t="str">
        <f t="shared" ca="1" si="8"/>
        <v xml:space="preserve">A VENCER </v>
      </c>
    </row>
    <row r="158" spans="1:10" x14ac:dyDescent="0.25">
      <c r="A158" s="154" t="s">
        <v>251</v>
      </c>
      <c r="B158" s="355">
        <v>45960</v>
      </c>
      <c r="C158" s="355">
        <v>46105</v>
      </c>
      <c r="D158" s="140" t="s">
        <v>67</v>
      </c>
      <c r="E158" s="140" t="s">
        <v>366</v>
      </c>
      <c r="F158" s="150"/>
      <c r="G158" s="142">
        <v>13000</v>
      </c>
      <c r="H158" s="391">
        <f t="shared" si="6"/>
        <v>3</v>
      </c>
      <c r="I158" s="391">
        <f t="shared" si="7"/>
        <v>13</v>
      </c>
      <c r="J158" s="391" t="str">
        <f t="shared" ca="1" si="8"/>
        <v xml:space="preserve">A VENCER </v>
      </c>
    </row>
    <row r="159" spans="1:10" x14ac:dyDescent="0.25">
      <c r="A159" s="154" t="s">
        <v>251</v>
      </c>
      <c r="B159" s="154">
        <v>46063</v>
      </c>
      <c r="C159" s="154">
        <v>46105</v>
      </c>
      <c r="D159" s="140" t="s">
        <v>214</v>
      </c>
      <c r="E159" s="140" t="s">
        <v>576</v>
      </c>
      <c r="F159" s="140" t="s">
        <v>393</v>
      </c>
      <c r="G159" s="142">
        <v>3460.23</v>
      </c>
      <c r="H159" s="391">
        <f t="shared" si="6"/>
        <v>3</v>
      </c>
      <c r="I159" s="391">
        <f t="shared" si="7"/>
        <v>13</v>
      </c>
      <c r="J159" s="391" t="str">
        <f t="shared" ca="1" si="8"/>
        <v xml:space="preserve">A VENCER </v>
      </c>
    </row>
    <row r="160" spans="1:10" x14ac:dyDescent="0.25">
      <c r="A160" s="154" t="s">
        <v>283</v>
      </c>
      <c r="B160" s="154">
        <v>46076</v>
      </c>
      <c r="C160" s="154">
        <v>46105</v>
      </c>
      <c r="D160" s="140" t="s">
        <v>27</v>
      </c>
      <c r="E160" s="140" t="s">
        <v>970</v>
      </c>
      <c r="F160" s="140" t="s">
        <v>971</v>
      </c>
      <c r="G160" s="361">
        <v>4566.66</v>
      </c>
      <c r="H160" s="391">
        <f t="shared" si="6"/>
        <v>3</v>
      </c>
      <c r="I160" s="391">
        <f t="shared" si="7"/>
        <v>13</v>
      </c>
      <c r="J160" s="391" t="str">
        <f t="shared" ca="1" si="8"/>
        <v xml:space="preserve">A VENCER </v>
      </c>
    </row>
    <row r="161" spans="1:10" x14ac:dyDescent="0.25">
      <c r="A161" s="154" t="s">
        <v>302</v>
      </c>
      <c r="B161" s="355">
        <v>45971</v>
      </c>
      <c r="C161" s="355">
        <v>46106</v>
      </c>
      <c r="D161" s="140" t="s">
        <v>281</v>
      </c>
      <c r="E161" s="140" t="s">
        <v>420</v>
      </c>
      <c r="F161" s="150" t="s">
        <v>412</v>
      </c>
      <c r="G161" s="142">
        <v>2300</v>
      </c>
      <c r="H161" s="391">
        <f t="shared" si="6"/>
        <v>3</v>
      </c>
      <c r="I161" s="391">
        <f t="shared" si="7"/>
        <v>13</v>
      </c>
      <c r="J161" s="391" t="str">
        <f t="shared" ca="1" si="8"/>
        <v xml:space="preserve">A VENCER </v>
      </c>
    </row>
    <row r="162" spans="1:10" x14ac:dyDescent="0.25">
      <c r="A162" s="154" t="s">
        <v>265</v>
      </c>
      <c r="B162" s="154">
        <v>46063</v>
      </c>
      <c r="C162" s="154">
        <v>46106</v>
      </c>
      <c r="D162" s="140" t="s">
        <v>72</v>
      </c>
      <c r="E162" s="140" t="s">
        <v>580</v>
      </c>
      <c r="F162" s="140" t="s">
        <v>393</v>
      </c>
      <c r="G162" s="142">
        <v>660</v>
      </c>
      <c r="H162" s="391">
        <f t="shared" si="6"/>
        <v>3</v>
      </c>
      <c r="I162" s="391">
        <f t="shared" si="7"/>
        <v>13</v>
      </c>
      <c r="J162" s="391" t="str">
        <f t="shared" ca="1" si="8"/>
        <v xml:space="preserve">A VENCER </v>
      </c>
    </row>
    <row r="163" spans="1:10" x14ac:dyDescent="0.25">
      <c r="A163" s="154" t="s">
        <v>283</v>
      </c>
      <c r="B163" s="154">
        <v>46078</v>
      </c>
      <c r="C163" s="154">
        <v>46106</v>
      </c>
      <c r="D163" s="140" t="s">
        <v>27</v>
      </c>
      <c r="E163" s="140" t="s">
        <v>482</v>
      </c>
      <c r="F163" s="140" t="s">
        <v>998</v>
      </c>
      <c r="G163" s="142">
        <v>41619.93</v>
      </c>
      <c r="H163" s="391">
        <f t="shared" si="6"/>
        <v>3</v>
      </c>
      <c r="I163" s="391">
        <f t="shared" si="7"/>
        <v>13</v>
      </c>
      <c r="J163" s="391" t="str">
        <f t="shared" ca="1" si="8"/>
        <v xml:space="preserve">A VENCER </v>
      </c>
    </row>
    <row r="164" spans="1:10" x14ac:dyDescent="0.25">
      <c r="A164" s="154" t="s">
        <v>283</v>
      </c>
      <c r="B164" s="154">
        <v>46078</v>
      </c>
      <c r="C164" s="154">
        <v>46106</v>
      </c>
      <c r="D164" s="140" t="s">
        <v>27</v>
      </c>
      <c r="E164" s="140" t="s">
        <v>970</v>
      </c>
      <c r="F164" s="140" t="s">
        <v>999</v>
      </c>
      <c r="G164" s="142">
        <v>6642.41</v>
      </c>
      <c r="H164" s="391">
        <f t="shared" si="6"/>
        <v>3</v>
      </c>
      <c r="I164" s="391">
        <f t="shared" si="7"/>
        <v>13</v>
      </c>
      <c r="J164" s="391" t="str">
        <f t="shared" ca="1" si="8"/>
        <v xml:space="preserve">A VENCER </v>
      </c>
    </row>
    <row r="165" spans="1:10" x14ac:dyDescent="0.25">
      <c r="A165" s="154" t="s">
        <v>283</v>
      </c>
      <c r="B165" s="154" t="s">
        <v>979</v>
      </c>
      <c r="C165" s="154">
        <v>46107</v>
      </c>
      <c r="D165" s="140" t="s">
        <v>27</v>
      </c>
      <c r="E165" s="140" t="s">
        <v>525</v>
      </c>
      <c r="F165" s="140" t="s">
        <v>977</v>
      </c>
      <c r="G165" s="361">
        <v>4181.63</v>
      </c>
      <c r="H165" s="391">
        <f t="shared" si="6"/>
        <v>3</v>
      </c>
      <c r="I165" s="391">
        <f t="shared" si="7"/>
        <v>13</v>
      </c>
      <c r="J165" s="391" t="str">
        <f t="shared" ca="1" si="8"/>
        <v xml:space="preserve">A VENCER </v>
      </c>
    </row>
    <row r="166" spans="1:10" x14ac:dyDescent="0.25">
      <c r="A166" s="154" t="s">
        <v>265</v>
      </c>
      <c r="B166" s="154">
        <v>46064</v>
      </c>
      <c r="C166" s="355">
        <v>46108</v>
      </c>
      <c r="D166" s="140" t="s">
        <v>281</v>
      </c>
      <c r="E166" s="140" t="s">
        <v>799</v>
      </c>
      <c r="F166" s="140"/>
      <c r="G166" s="142">
        <v>1000</v>
      </c>
      <c r="H166" s="391">
        <f t="shared" si="6"/>
        <v>3</v>
      </c>
      <c r="I166" s="391">
        <f t="shared" si="7"/>
        <v>13</v>
      </c>
      <c r="J166" s="391" t="str">
        <f t="shared" ca="1" si="8"/>
        <v xml:space="preserve">A VENCER </v>
      </c>
    </row>
    <row r="167" spans="1:10" x14ac:dyDescent="0.25">
      <c r="A167" s="154" t="s">
        <v>302</v>
      </c>
      <c r="B167" s="154">
        <v>46078</v>
      </c>
      <c r="C167" s="154">
        <v>46108</v>
      </c>
      <c r="D167" s="140" t="s">
        <v>88</v>
      </c>
      <c r="E167" s="143" t="s">
        <v>982</v>
      </c>
      <c r="F167" s="140"/>
      <c r="G167" s="361">
        <v>700</v>
      </c>
      <c r="H167" s="391">
        <f t="shared" si="6"/>
        <v>3</v>
      </c>
      <c r="I167" s="391">
        <f t="shared" si="7"/>
        <v>13</v>
      </c>
      <c r="J167" s="391" t="str">
        <f t="shared" ca="1" si="8"/>
        <v xml:space="preserve">A VENCER </v>
      </c>
    </row>
    <row r="168" spans="1:10" x14ac:dyDescent="0.25">
      <c r="A168" s="154" t="s">
        <v>283</v>
      </c>
      <c r="B168" s="154">
        <v>46079</v>
      </c>
      <c r="C168" s="154">
        <v>46108</v>
      </c>
      <c r="D168" s="140" t="s">
        <v>49</v>
      </c>
      <c r="E168" s="396" t="s">
        <v>263</v>
      </c>
      <c r="F168" s="140"/>
      <c r="G168" s="142">
        <v>5000</v>
      </c>
      <c r="H168" s="391">
        <f t="shared" si="6"/>
        <v>3</v>
      </c>
      <c r="I168" s="391">
        <f t="shared" si="7"/>
        <v>13</v>
      </c>
      <c r="J168" s="391" t="str">
        <f t="shared" ca="1" si="8"/>
        <v xml:space="preserve">A VENCER </v>
      </c>
    </row>
    <row r="169" spans="1:10" x14ac:dyDescent="0.25">
      <c r="A169" s="154" t="s">
        <v>302</v>
      </c>
      <c r="B169" s="154">
        <v>46079</v>
      </c>
      <c r="C169" s="154">
        <v>46108</v>
      </c>
      <c r="D169" s="140" t="s">
        <v>49</v>
      </c>
      <c r="E169" s="140" t="s">
        <v>332</v>
      </c>
      <c r="F169" s="140"/>
      <c r="G169" s="142">
        <v>7000</v>
      </c>
      <c r="H169" s="391">
        <f t="shared" si="6"/>
        <v>3</v>
      </c>
      <c r="I169" s="391">
        <f t="shared" si="7"/>
        <v>13</v>
      </c>
      <c r="J169" s="391" t="str">
        <f t="shared" ca="1" si="8"/>
        <v xml:space="preserve">A VENCER </v>
      </c>
    </row>
    <row r="170" spans="1:10" x14ac:dyDescent="0.25">
      <c r="A170" s="154" t="s">
        <v>302</v>
      </c>
      <c r="B170" s="154">
        <v>46079</v>
      </c>
      <c r="C170" s="154">
        <v>46108</v>
      </c>
      <c r="D170" s="140" t="s">
        <v>49</v>
      </c>
      <c r="E170" s="140" t="s">
        <v>303</v>
      </c>
      <c r="F170" s="140"/>
      <c r="G170" s="142">
        <v>4000</v>
      </c>
      <c r="H170" s="391">
        <f t="shared" si="6"/>
        <v>3</v>
      </c>
      <c r="I170" s="391">
        <f t="shared" si="7"/>
        <v>13</v>
      </c>
      <c r="J170" s="391" t="str">
        <f t="shared" ca="1" si="8"/>
        <v xml:space="preserve">A VENCER </v>
      </c>
    </row>
    <row r="171" spans="1:10" x14ac:dyDescent="0.25">
      <c r="A171" s="154" t="s">
        <v>283</v>
      </c>
      <c r="B171" s="154">
        <v>46062</v>
      </c>
      <c r="C171" s="154">
        <v>46110</v>
      </c>
      <c r="D171" s="140" t="s">
        <v>27</v>
      </c>
      <c r="E171" s="143" t="s">
        <v>573</v>
      </c>
      <c r="F171" s="140" t="s">
        <v>566</v>
      </c>
      <c r="G171" s="142">
        <v>6246.63</v>
      </c>
      <c r="H171" s="391">
        <f t="shared" si="6"/>
        <v>3</v>
      </c>
      <c r="I171" s="391">
        <f t="shared" si="7"/>
        <v>14</v>
      </c>
      <c r="J171" s="391" t="str">
        <f t="shared" ca="1" si="8"/>
        <v xml:space="preserve">A VENCER </v>
      </c>
    </row>
    <row r="172" spans="1:10" x14ac:dyDescent="0.25">
      <c r="A172" s="154" t="s">
        <v>265</v>
      </c>
      <c r="B172" s="355">
        <v>45960</v>
      </c>
      <c r="C172" s="355">
        <v>46111</v>
      </c>
      <c r="D172" s="140" t="s">
        <v>61</v>
      </c>
      <c r="E172" s="143" t="s">
        <v>229</v>
      </c>
      <c r="F172" s="150"/>
      <c r="G172" s="142">
        <f>10500+800</f>
        <v>11300</v>
      </c>
      <c r="H172" s="391">
        <f t="shared" si="6"/>
        <v>3</v>
      </c>
      <c r="I172" s="391">
        <f t="shared" si="7"/>
        <v>14</v>
      </c>
      <c r="J172" s="391" t="str">
        <f t="shared" ca="1" si="8"/>
        <v xml:space="preserve">A VENCER </v>
      </c>
    </row>
    <row r="173" spans="1:10" x14ac:dyDescent="0.25">
      <c r="A173" s="154" t="s">
        <v>265</v>
      </c>
      <c r="B173" s="154">
        <v>46063</v>
      </c>
      <c r="C173" s="154">
        <v>46111</v>
      </c>
      <c r="D173" s="140" t="s">
        <v>103</v>
      </c>
      <c r="E173" s="140" t="s">
        <v>582</v>
      </c>
      <c r="F173" s="140" t="s">
        <v>393</v>
      </c>
      <c r="G173" s="142">
        <v>766.66</v>
      </c>
      <c r="H173" s="391">
        <f t="shared" si="6"/>
        <v>3</v>
      </c>
      <c r="I173" s="391">
        <f t="shared" si="7"/>
        <v>14</v>
      </c>
      <c r="J173" s="391" t="str">
        <f t="shared" ca="1" si="8"/>
        <v xml:space="preserve">A VENCER </v>
      </c>
    </row>
    <row r="174" spans="1:10" x14ac:dyDescent="0.25">
      <c r="A174" s="154" t="s">
        <v>302</v>
      </c>
      <c r="B174" s="154">
        <v>46078</v>
      </c>
      <c r="C174" s="154">
        <v>46111</v>
      </c>
      <c r="D174" s="140" t="s">
        <v>281</v>
      </c>
      <c r="E174" s="140" t="s">
        <v>279</v>
      </c>
      <c r="F174" s="140" t="s">
        <v>1086</v>
      </c>
      <c r="G174" s="361">
        <v>1780</v>
      </c>
      <c r="H174" s="391">
        <f t="shared" si="6"/>
        <v>3</v>
      </c>
      <c r="I174" s="391">
        <f t="shared" si="7"/>
        <v>14</v>
      </c>
      <c r="J174" s="391" t="str">
        <f t="shared" ca="1" si="8"/>
        <v xml:space="preserve">A VENCER </v>
      </c>
    </row>
    <row r="175" spans="1:10" x14ac:dyDescent="0.25">
      <c r="A175" s="154" t="s">
        <v>265</v>
      </c>
      <c r="B175" s="355">
        <v>46036</v>
      </c>
      <c r="C175" s="355">
        <v>46112</v>
      </c>
      <c r="D175" s="140" t="s">
        <v>199</v>
      </c>
      <c r="E175" s="140" t="s">
        <v>390</v>
      </c>
      <c r="F175" s="150" t="s">
        <v>479</v>
      </c>
      <c r="G175" s="142">
        <v>439.56</v>
      </c>
      <c r="H175" s="391">
        <f t="shared" si="6"/>
        <v>3</v>
      </c>
      <c r="I175" s="391">
        <f t="shared" si="7"/>
        <v>14</v>
      </c>
      <c r="J175" s="391" t="str">
        <f t="shared" ca="1" si="8"/>
        <v xml:space="preserve">A VENCER </v>
      </c>
    </row>
    <row r="176" spans="1:10" x14ac:dyDescent="0.25">
      <c r="A176" s="154" t="s">
        <v>283</v>
      </c>
      <c r="B176" s="154">
        <v>46076</v>
      </c>
      <c r="C176" s="154">
        <v>46112</v>
      </c>
      <c r="D176" s="140" t="s">
        <v>27</v>
      </c>
      <c r="E176" s="140" t="s">
        <v>970</v>
      </c>
      <c r="F176" s="140" t="s">
        <v>972</v>
      </c>
      <c r="G176" s="361">
        <v>4566.66</v>
      </c>
      <c r="H176" s="391">
        <f t="shared" si="6"/>
        <v>3</v>
      </c>
      <c r="I176" s="391">
        <f t="shared" si="7"/>
        <v>14</v>
      </c>
      <c r="J176" s="391" t="str">
        <f t="shared" ca="1" si="8"/>
        <v xml:space="preserve">A VENCER </v>
      </c>
    </row>
    <row r="177" spans="1:10" x14ac:dyDescent="0.25">
      <c r="A177" s="154" t="s">
        <v>302</v>
      </c>
      <c r="B177" s="154">
        <v>46078</v>
      </c>
      <c r="C177" s="154">
        <v>46112</v>
      </c>
      <c r="D177" s="140" t="s">
        <v>140</v>
      </c>
      <c r="E177" s="140" t="s">
        <v>237</v>
      </c>
      <c r="F177" s="140"/>
      <c r="G177" s="361">
        <v>1930</v>
      </c>
      <c r="H177" s="391">
        <f t="shared" si="6"/>
        <v>3</v>
      </c>
      <c r="I177" s="391">
        <f t="shared" si="7"/>
        <v>14</v>
      </c>
      <c r="J177" s="391" t="str">
        <f t="shared" ca="1" si="8"/>
        <v xml:space="preserve">A VENCER </v>
      </c>
    </row>
    <row r="178" spans="1:10" x14ac:dyDescent="0.25">
      <c r="A178" s="154" t="s">
        <v>302</v>
      </c>
      <c r="B178" s="355">
        <v>45940</v>
      </c>
      <c r="C178" s="355">
        <v>46113</v>
      </c>
      <c r="D178" s="140" t="s">
        <v>281</v>
      </c>
      <c r="E178" s="140" t="s">
        <v>310</v>
      </c>
      <c r="F178" s="150" t="s">
        <v>312</v>
      </c>
      <c r="G178" s="142">
        <v>6225.22</v>
      </c>
      <c r="H178" s="391">
        <f t="shared" si="6"/>
        <v>4</v>
      </c>
      <c r="I178" s="391">
        <f t="shared" si="7"/>
        <v>14</v>
      </c>
      <c r="J178" s="391" t="str">
        <f t="shared" ca="1" si="8"/>
        <v xml:space="preserve">A VENCER </v>
      </c>
    </row>
    <row r="179" spans="1:10" x14ac:dyDescent="0.25">
      <c r="A179" s="154" t="s">
        <v>265</v>
      </c>
      <c r="B179" s="355">
        <v>45964</v>
      </c>
      <c r="C179" s="355">
        <v>46113</v>
      </c>
      <c r="D179" s="140" t="s">
        <v>47</v>
      </c>
      <c r="E179" s="140" t="s">
        <v>252</v>
      </c>
      <c r="F179" s="150" t="s">
        <v>403</v>
      </c>
      <c r="G179" s="142">
        <v>500</v>
      </c>
      <c r="H179" s="391">
        <f t="shared" si="6"/>
        <v>4</v>
      </c>
      <c r="I179" s="391">
        <f t="shared" si="7"/>
        <v>14</v>
      </c>
      <c r="J179" s="391" t="str">
        <f t="shared" ca="1" si="8"/>
        <v xml:space="preserve">A VENCER </v>
      </c>
    </row>
    <row r="180" spans="1:10" x14ac:dyDescent="0.25">
      <c r="A180" s="154" t="s">
        <v>283</v>
      </c>
      <c r="B180" s="154">
        <v>46078</v>
      </c>
      <c r="C180" s="154">
        <v>46113</v>
      </c>
      <c r="D180" s="140" t="s">
        <v>27</v>
      </c>
      <c r="E180" s="140" t="s">
        <v>970</v>
      </c>
      <c r="F180" s="140" t="s">
        <v>1000</v>
      </c>
      <c r="G180" s="142">
        <v>6642.42</v>
      </c>
      <c r="H180" s="391">
        <f t="shared" si="6"/>
        <v>4</v>
      </c>
      <c r="I180" s="391">
        <f t="shared" si="7"/>
        <v>14</v>
      </c>
      <c r="J180" s="391" t="str">
        <f t="shared" ca="1" si="8"/>
        <v xml:space="preserve">A VENCER </v>
      </c>
    </row>
    <row r="181" spans="1:10" x14ac:dyDescent="0.25">
      <c r="A181" s="154" t="s">
        <v>283</v>
      </c>
      <c r="B181" s="154" t="s">
        <v>979</v>
      </c>
      <c r="C181" s="154">
        <v>46114</v>
      </c>
      <c r="D181" s="140" t="s">
        <v>27</v>
      </c>
      <c r="E181" s="140" t="s">
        <v>525</v>
      </c>
      <c r="F181" s="140" t="s">
        <v>978</v>
      </c>
      <c r="G181" s="361">
        <v>4181.63</v>
      </c>
      <c r="H181" s="391">
        <f t="shared" si="6"/>
        <v>4</v>
      </c>
      <c r="I181" s="391">
        <f t="shared" si="7"/>
        <v>14</v>
      </c>
      <c r="J181" s="391" t="str">
        <f t="shared" ca="1" si="8"/>
        <v xml:space="preserve">A VENCER </v>
      </c>
    </row>
    <row r="182" spans="1:10" x14ac:dyDescent="0.25">
      <c r="A182" s="154" t="s">
        <v>302</v>
      </c>
      <c r="B182" s="154">
        <v>46056</v>
      </c>
      <c r="C182" s="154">
        <v>46115</v>
      </c>
      <c r="D182" s="140" t="s">
        <v>71</v>
      </c>
      <c r="E182" s="140" t="s">
        <v>547</v>
      </c>
      <c r="F182" s="140" t="s">
        <v>393</v>
      </c>
      <c r="G182" s="142">
        <v>61.76</v>
      </c>
      <c r="H182" s="391">
        <f t="shared" si="6"/>
        <v>4</v>
      </c>
      <c r="I182" s="391">
        <f t="shared" si="7"/>
        <v>14</v>
      </c>
      <c r="J182" s="391" t="str">
        <f t="shared" ca="1" si="8"/>
        <v xml:space="preserve">A VENCER </v>
      </c>
    </row>
    <row r="183" spans="1:10" x14ac:dyDescent="0.25">
      <c r="A183" s="154" t="s">
        <v>283</v>
      </c>
      <c r="B183" s="154">
        <v>46079</v>
      </c>
      <c r="C183" s="154">
        <v>46115</v>
      </c>
      <c r="D183" s="140" t="s">
        <v>49</v>
      </c>
      <c r="E183" s="396" t="s">
        <v>263</v>
      </c>
      <c r="F183" s="140"/>
      <c r="G183" s="142">
        <v>5000</v>
      </c>
      <c r="H183" s="391">
        <f t="shared" si="6"/>
        <v>4</v>
      </c>
      <c r="I183" s="391">
        <f t="shared" si="7"/>
        <v>14</v>
      </c>
      <c r="J183" s="391" t="str">
        <f t="shared" ca="1" si="8"/>
        <v xml:space="preserve">A VENCER </v>
      </c>
    </row>
    <row r="184" spans="1:10" x14ac:dyDescent="0.25">
      <c r="A184" s="154" t="s">
        <v>302</v>
      </c>
      <c r="B184" s="154">
        <v>46079</v>
      </c>
      <c r="C184" s="154">
        <v>46115</v>
      </c>
      <c r="D184" s="140" t="s">
        <v>49</v>
      </c>
      <c r="E184" s="140" t="s">
        <v>332</v>
      </c>
      <c r="F184" s="140"/>
      <c r="G184" s="142">
        <v>7000</v>
      </c>
      <c r="H184" s="391">
        <f t="shared" si="6"/>
        <v>4</v>
      </c>
      <c r="I184" s="391">
        <f t="shared" si="7"/>
        <v>14</v>
      </c>
      <c r="J184" s="391" t="str">
        <f t="shared" ca="1" si="8"/>
        <v xml:space="preserve">A VENCER </v>
      </c>
    </row>
    <row r="185" spans="1:10" x14ac:dyDescent="0.25">
      <c r="A185" s="154" t="s">
        <v>302</v>
      </c>
      <c r="B185" s="154">
        <v>46079</v>
      </c>
      <c r="C185" s="154">
        <v>46115</v>
      </c>
      <c r="D185" s="140" t="s">
        <v>49</v>
      </c>
      <c r="E185" s="140" t="s">
        <v>303</v>
      </c>
      <c r="F185" s="140"/>
      <c r="G185" s="142">
        <v>4000</v>
      </c>
      <c r="H185" s="391">
        <f t="shared" si="6"/>
        <v>4</v>
      </c>
      <c r="I185" s="391">
        <f t="shared" si="7"/>
        <v>14</v>
      </c>
      <c r="J185" s="391" t="str">
        <f t="shared" ca="1" si="8"/>
        <v xml:space="preserve">A VENCER </v>
      </c>
    </row>
    <row r="186" spans="1:10" x14ac:dyDescent="0.25">
      <c r="A186" s="154" t="s">
        <v>283</v>
      </c>
      <c r="B186" s="355">
        <v>46031</v>
      </c>
      <c r="C186" s="355">
        <v>46117</v>
      </c>
      <c r="D186" s="140" t="s">
        <v>100</v>
      </c>
      <c r="E186" s="143" t="s">
        <v>466</v>
      </c>
      <c r="F186" s="150" t="s">
        <v>468</v>
      </c>
      <c r="G186" s="142">
        <v>263.01</v>
      </c>
      <c r="H186" s="391">
        <f t="shared" si="6"/>
        <v>4</v>
      </c>
      <c r="I186" s="391">
        <f t="shared" si="7"/>
        <v>15</v>
      </c>
      <c r="J186" s="391" t="str">
        <f t="shared" ca="1" si="8"/>
        <v xml:space="preserve">A VENCER </v>
      </c>
    </row>
    <row r="187" spans="1:10" x14ac:dyDescent="0.25">
      <c r="A187" s="154" t="s">
        <v>283</v>
      </c>
      <c r="B187" s="154">
        <v>46076</v>
      </c>
      <c r="C187" s="154">
        <v>46119</v>
      </c>
      <c r="D187" s="140" t="s">
        <v>27</v>
      </c>
      <c r="E187" s="143" t="s">
        <v>970</v>
      </c>
      <c r="F187" s="140" t="s">
        <v>973</v>
      </c>
      <c r="G187" s="361">
        <v>4566.66</v>
      </c>
      <c r="H187" s="391">
        <f t="shared" ref="H187:H248" si="9">MONTH(C187)</f>
        <v>4</v>
      </c>
      <c r="I187" s="391">
        <f t="shared" si="7"/>
        <v>15</v>
      </c>
      <c r="J187" s="391" t="str">
        <f t="shared" ca="1" si="8"/>
        <v xml:space="preserve">A VENCER </v>
      </c>
    </row>
    <row r="188" spans="1:10" x14ac:dyDescent="0.25">
      <c r="A188" s="154" t="s">
        <v>283</v>
      </c>
      <c r="B188" s="154">
        <v>46078</v>
      </c>
      <c r="C188" s="154">
        <v>46120</v>
      </c>
      <c r="D188" s="140" t="s">
        <v>27</v>
      </c>
      <c r="E188" s="143" t="s">
        <v>970</v>
      </c>
      <c r="F188" s="140" t="s">
        <v>1001</v>
      </c>
      <c r="G188" s="142">
        <v>6642.42</v>
      </c>
      <c r="H188" s="391">
        <f t="shared" si="9"/>
        <v>4</v>
      </c>
      <c r="I188" s="391">
        <f t="shared" ref="I188:I249" si="10">WEEKNUM(C188)</f>
        <v>15</v>
      </c>
      <c r="J188" s="391" t="str">
        <f t="shared" ref="J188:J249" ca="1" si="11">IF(C188&lt;$B$5,"VENCIDO","A VENCER ")</f>
        <v xml:space="preserve">A VENCER </v>
      </c>
    </row>
    <row r="189" spans="1:10" x14ac:dyDescent="0.25">
      <c r="A189" s="154" t="s">
        <v>265</v>
      </c>
      <c r="B189" s="355">
        <v>45960</v>
      </c>
      <c r="C189" s="355">
        <v>46122</v>
      </c>
      <c r="D189" s="140" t="s">
        <v>199</v>
      </c>
      <c r="E189" s="143" t="s">
        <v>390</v>
      </c>
      <c r="F189" s="150"/>
      <c r="G189" s="142">
        <v>15000</v>
      </c>
      <c r="H189" s="391">
        <f t="shared" si="9"/>
        <v>4</v>
      </c>
      <c r="I189" s="391">
        <f t="shared" si="10"/>
        <v>15</v>
      </c>
      <c r="J189" s="391" t="str">
        <f t="shared" ca="1" si="11"/>
        <v xml:space="preserve">A VENCER </v>
      </c>
    </row>
    <row r="190" spans="1:10" x14ac:dyDescent="0.25">
      <c r="A190" s="154" t="s">
        <v>251</v>
      </c>
      <c r="B190" s="355">
        <v>45960</v>
      </c>
      <c r="C190" s="355">
        <v>46122</v>
      </c>
      <c r="D190" s="140" t="s">
        <v>65</v>
      </c>
      <c r="E190" s="143" t="s">
        <v>368</v>
      </c>
      <c r="F190" s="150" t="s">
        <v>393</v>
      </c>
      <c r="G190" s="142">
        <v>1500</v>
      </c>
      <c r="H190" s="391">
        <f t="shared" si="9"/>
        <v>4</v>
      </c>
      <c r="I190" s="391">
        <f t="shared" si="10"/>
        <v>15</v>
      </c>
      <c r="J190" s="391" t="str">
        <f t="shared" ca="1" si="11"/>
        <v xml:space="preserve">A VENCER </v>
      </c>
    </row>
    <row r="191" spans="1:10" x14ac:dyDescent="0.25">
      <c r="A191" s="154" t="s">
        <v>302</v>
      </c>
      <c r="B191" s="355">
        <v>45964</v>
      </c>
      <c r="C191" s="355">
        <v>46122</v>
      </c>
      <c r="D191" s="140" t="s">
        <v>281</v>
      </c>
      <c r="E191" s="143" t="s">
        <v>406</v>
      </c>
      <c r="F191" s="150"/>
      <c r="G191" s="142">
        <v>46360.23</v>
      </c>
      <c r="H191" s="391">
        <f t="shared" si="9"/>
        <v>4</v>
      </c>
      <c r="I191" s="391">
        <f t="shared" si="10"/>
        <v>15</v>
      </c>
      <c r="J191" s="391" t="str">
        <f t="shared" ca="1" si="11"/>
        <v xml:space="preserve">A VENCER </v>
      </c>
    </row>
    <row r="192" spans="1:10" x14ac:dyDescent="0.25">
      <c r="A192" s="154" t="s">
        <v>283</v>
      </c>
      <c r="B192" s="355">
        <v>46031</v>
      </c>
      <c r="C192" s="355">
        <v>46122</v>
      </c>
      <c r="D192" s="140" t="s">
        <v>188</v>
      </c>
      <c r="E192" s="143" t="s">
        <v>465</v>
      </c>
      <c r="F192" s="150" t="s">
        <v>393</v>
      </c>
      <c r="G192" s="142">
        <v>2953.8</v>
      </c>
      <c r="H192" s="391">
        <f t="shared" si="9"/>
        <v>4</v>
      </c>
      <c r="I192" s="391">
        <f t="shared" si="10"/>
        <v>15</v>
      </c>
      <c r="J192" s="391" t="str">
        <f t="shared" ca="1" si="11"/>
        <v xml:space="preserve">A VENCER </v>
      </c>
    </row>
    <row r="193" spans="1:10" x14ac:dyDescent="0.25">
      <c r="A193" s="154" t="s">
        <v>265</v>
      </c>
      <c r="B193" s="154">
        <v>46063</v>
      </c>
      <c r="C193" s="154">
        <v>46122</v>
      </c>
      <c r="D193" s="140" t="s">
        <v>248</v>
      </c>
      <c r="E193" s="143" t="s">
        <v>577</v>
      </c>
      <c r="F193" s="140" t="s">
        <v>393</v>
      </c>
      <c r="G193" s="142">
        <v>5000</v>
      </c>
      <c r="H193" s="391">
        <f t="shared" si="9"/>
        <v>4</v>
      </c>
      <c r="I193" s="391">
        <f t="shared" si="10"/>
        <v>15</v>
      </c>
      <c r="J193" s="391" t="str">
        <f t="shared" ca="1" si="11"/>
        <v xml:space="preserve">A VENCER </v>
      </c>
    </row>
    <row r="194" spans="1:10" x14ac:dyDescent="0.25">
      <c r="A194" s="154" t="s">
        <v>265</v>
      </c>
      <c r="B194" s="154">
        <v>46063</v>
      </c>
      <c r="C194" s="154">
        <v>46122</v>
      </c>
      <c r="D194" s="140" t="s">
        <v>71</v>
      </c>
      <c r="E194" s="140" t="s">
        <v>579</v>
      </c>
      <c r="F194" s="140" t="s">
        <v>393</v>
      </c>
      <c r="G194" s="142">
        <v>1300</v>
      </c>
      <c r="H194" s="391">
        <f t="shared" si="9"/>
        <v>4</v>
      </c>
      <c r="I194" s="391">
        <f t="shared" si="10"/>
        <v>15</v>
      </c>
      <c r="J194" s="391" t="str">
        <f t="shared" ca="1" si="11"/>
        <v xml:space="preserve">A VENCER </v>
      </c>
    </row>
    <row r="195" spans="1:10" x14ac:dyDescent="0.25">
      <c r="A195" s="154" t="s">
        <v>251</v>
      </c>
      <c r="B195" s="154">
        <v>46063</v>
      </c>
      <c r="C195" s="154">
        <v>46125</v>
      </c>
      <c r="D195" s="140" t="s">
        <v>282</v>
      </c>
      <c r="E195" s="140" t="s">
        <v>367</v>
      </c>
      <c r="F195" s="140" t="s">
        <v>393</v>
      </c>
      <c r="G195" s="142">
        <v>500</v>
      </c>
      <c r="H195" s="391">
        <f t="shared" si="9"/>
        <v>4</v>
      </c>
      <c r="I195" s="391">
        <f t="shared" si="10"/>
        <v>16</v>
      </c>
      <c r="J195" s="391" t="str">
        <f t="shared" ca="1" si="11"/>
        <v xml:space="preserve">A VENCER </v>
      </c>
    </row>
    <row r="196" spans="1:10" x14ac:dyDescent="0.25">
      <c r="A196" s="154" t="s">
        <v>302</v>
      </c>
      <c r="B196" s="154">
        <v>46077</v>
      </c>
      <c r="C196" s="154">
        <v>46125</v>
      </c>
      <c r="D196" s="140" t="s">
        <v>281</v>
      </c>
      <c r="E196" s="140" t="s">
        <v>953</v>
      </c>
      <c r="F196" s="311" t="s">
        <v>955</v>
      </c>
      <c r="G196" s="361">
        <v>11000</v>
      </c>
      <c r="H196" s="391">
        <f t="shared" si="9"/>
        <v>4</v>
      </c>
      <c r="I196" s="391">
        <f t="shared" si="10"/>
        <v>16</v>
      </c>
      <c r="J196" s="391" t="str">
        <f t="shared" ca="1" si="11"/>
        <v xml:space="preserve">A VENCER </v>
      </c>
    </row>
    <row r="197" spans="1:10" x14ac:dyDescent="0.25">
      <c r="A197" s="154" t="s">
        <v>302</v>
      </c>
      <c r="B197" s="154">
        <v>46077</v>
      </c>
      <c r="C197" s="154">
        <v>46125</v>
      </c>
      <c r="D197" s="140" t="s">
        <v>281</v>
      </c>
      <c r="E197" s="140" t="s">
        <v>966</v>
      </c>
      <c r="F197" s="311" t="s">
        <v>955</v>
      </c>
      <c r="G197" s="361">
        <v>1000</v>
      </c>
      <c r="H197" s="391">
        <f t="shared" si="9"/>
        <v>4</v>
      </c>
      <c r="I197" s="391">
        <f t="shared" si="10"/>
        <v>16</v>
      </c>
      <c r="J197" s="391" t="str">
        <f t="shared" ca="1" si="11"/>
        <v xml:space="preserve">A VENCER </v>
      </c>
    </row>
    <row r="198" spans="1:10" x14ac:dyDescent="0.25">
      <c r="A198" s="154" t="s">
        <v>265</v>
      </c>
      <c r="B198" s="355">
        <v>45946</v>
      </c>
      <c r="C198" s="355">
        <v>46127</v>
      </c>
      <c r="D198" s="140" t="s">
        <v>281</v>
      </c>
      <c r="E198" s="140" t="s">
        <v>274</v>
      </c>
      <c r="F198" s="150" t="s">
        <v>415</v>
      </c>
      <c r="G198" s="142">
        <v>28821.33</v>
      </c>
      <c r="H198" s="391">
        <f t="shared" si="9"/>
        <v>4</v>
      </c>
      <c r="I198" s="391">
        <f t="shared" si="10"/>
        <v>16</v>
      </c>
      <c r="J198" s="391" t="str">
        <f t="shared" ca="1" si="11"/>
        <v xml:space="preserve">A VENCER </v>
      </c>
    </row>
    <row r="199" spans="1:10" x14ac:dyDescent="0.25">
      <c r="A199" s="154" t="s">
        <v>265</v>
      </c>
      <c r="B199" s="355">
        <v>45960</v>
      </c>
      <c r="C199" s="355">
        <v>46127</v>
      </c>
      <c r="D199" s="140" t="s">
        <v>82</v>
      </c>
      <c r="E199" s="140" t="s">
        <v>392</v>
      </c>
      <c r="F199" s="150"/>
      <c r="G199" s="142">
        <v>3349.75</v>
      </c>
      <c r="H199" s="391">
        <f t="shared" si="9"/>
        <v>4</v>
      </c>
      <c r="I199" s="391">
        <f t="shared" si="10"/>
        <v>16</v>
      </c>
      <c r="J199" s="391" t="str">
        <f t="shared" ca="1" si="11"/>
        <v xml:space="preserve">A VENCER </v>
      </c>
    </row>
    <row r="200" spans="1:10" x14ac:dyDescent="0.25">
      <c r="A200" s="154" t="s">
        <v>265</v>
      </c>
      <c r="B200" s="154">
        <v>46056</v>
      </c>
      <c r="C200" s="154">
        <v>46127</v>
      </c>
      <c r="D200" s="140" t="s">
        <v>72</v>
      </c>
      <c r="E200" s="140" t="s">
        <v>547</v>
      </c>
      <c r="F200" s="140" t="s">
        <v>393</v>
      </c>
      <c r="G200" s="142">
        <v>175.09</v>
      </c>
      <c r="H200" s="391">
        <f t="shared" si="9"/>
        <v>4</v>
      </c>
      <c r="I200" s="391">
        <f t="shared" si="10"/>
        <v>16</v>
      </c>
      <c r="J200" s="391" t="str">
        <f t="shared" ca="1" si="11"/>
        <v xml:space="preserve">A VENCER </v>
      </c>
    </row>
    <row r="201" spans="1:10" x14ac:dyDescent="0.25">
      <c r="A201" s="154" t="s">
        <v>265</v>
      </c>
      <c r="B201" s="154">
        <v>46065</v>
      </c>
      <c r="C201" s="154">
        <v>46127</v>
      </c>
      <c r="D201" s="140" t="s">
        <v>282</v>
      </c>
      <c r="E201" s="140" t="s">
        <v>367</v>
      </c>
      <c r="F201" s="140" t="s">
        <v>393</v>
      </c>
      <c r="G201" s="142">
        <v>701.7</v>
      </c>
      <c r="H201" s="391">
        <f t="shared" si="9"/>
        <v>4</v>
      </c>
      <c r="I201" s="391">
        <f t="shared" si="10"/>
        <v>16</v>
      </c>
      <c r="J201" s="391" t="str">
        <f t="shared" ca="1" si="11"/>
        <v xml:space="preserve">A VENCER </v>
      </c>
    </row>
    <row r="202" spans="1:10" x14ac:dyDescent="0.25">
      <c r="A202" s="154" t="s">
        <v>283</v>
      </c>
      <c r="B202" s="154">
        <v>46063</v>
      </c>
      <c r="C202" s="154">
        <v>46127</v>
      </c>
      <c r="D202" s="140" t="s">
        <v>296</v>
      </c>
      <c r="E202" s="140" t="s">
        <v>578</v>
      </c>
      <c r="F202" s="140" t="s">
        <v>393</v>
      </c>
      <c r="G202" s="142">
        <v>1058.83</v>
      </c>
      <c r="H202" s="391">
        <f t="shared" si="9"/>
        <v>4</v>
      </c>
      <c r="I202" s="391">
        <f t="shared" si="10"/>
        <v>16</v>
      </c>
      <c r="J202" s="391" t="str">
        <f t="shared" ca="1" si="11"/>
        <v xml:space="preserve">A VENCER </v>
      </c>
    </row>
    <row r="203" spans="1:10" x14ac:dyDescent="0.25">
      <c r="A203" s="154" t="s">
        <v>283</v>
      </c>
      <c r="B203" s="154">
        <v>46056</v>
      </c>
      <c r="C203" s="154">
        <v>46129</v>
      </c>
      <c r="D203" s="140" t="s">
        <v>74</v>
      </c>
      <c r="E203" s="143" t="s">
        <v>548</v>
      </c>
      <c r="F203" s="140" t="s">
        <v>393</v>
      </c>
      <c r="G203" s="142">
        <v>525.29</v>
      </c>
      <c r="H203" s="391">
        <f t="shared" si="9"/>
        <v>4</v>
      </c>
      <c r="I203" s="391">
        <f t="shared" si="10"/>
        <v>16</v>
      </c>
      <c r="J203" s="391" t="str">
        <f t="shared" ca="1" si="11"/>
        <v xml:space="preserve">A VENCER </v>
      </c>
    </row>
    <row r="204" spans="1:10" x14ac:dyDescent="0.25">
      <c r="A204" s="154" t="s">
        <v>302</v>
      </c>
      <c r="B204" s="355">
        <v>45960</v>
      </c>
      <c r="C204" s="355">
        <v>46132</v>
      </c>
      <c r="D204" s="140" t="s">
        <v>40</v>
      </c>
      <c r="E204" s="143" t="s">
        <v>990</v>
      </c>
      <c r="F204" s="150" t="s">
        <v>382</v>
      </c>
      <c r="G204" s="142">
        <v>5500</v>
      </c>
      <c r="H204" s="391">
        <f t="shared" si="9"/>
        <v>4</v>
      </c>
      <c r="I204" s="391">
        <f t="shared" si="10"/>
        <v>17</v>
      </c>
      <c r="J204" s="391" t="str">
        <f t="shared" ca="1" si="11"/>
        <v xml:space="preserve">A VENCER </v>
      </c>
    </row>
    <row r="205" spans="1:10" x14ac:dyDescent="0.25">
      <c r="A205" s="154" t="s">
        <v>251</v>
      </c>
      <c r="B205" s="355">
        <v>45960</v>
      </c>
      <c r="C205" s="355">
        <v>46132</v>
      </c>
      <c r="D205" s="140" t="s">
        <v>40</v>
      </c>
      <c r="E205" s="140" t="s">
        <v>990</v>
      </c>
      <c r="F205" s="150" t="s">
        <v>382</v>
      </c>
      <c r="G205" s="142">
        <v>1000</v>
      </c>
      <c r="H205" s="391">
        <f t="shared" si="9"/>
        <v>4</v>
      </c>
      <c r="I205" s="391">
        <f t="shared" si="10"/>
        <v>17</v>
      </c>
      <c r="J205" s="391" t="str">
        <f t="shared" ca="1" si="11"/>
        <v xml:space="preserve">A VENCER </v>
      </c>
    </row>
    <row r="206" spans="1:10" x14ac:dyDescent="0.25">
      <c r="A206" s="154" t="s">
        <v>251</v>
      </c>
      <c r="B206" s="355">
        <v>45960</v>
      </c>
      <c r="C206" s="355">
        <v>46132</v>
      </c>
      <c r="D206" s="140" t="s">
        <v>269</v>
      </c>
      <c r="E206" s="140" t="s">
        <v>369</v>
      </c>
      <c r="F206" s="150" t="s">
        <v>394</v>
      </c>
      <c r="G206" s="142">
        <v>37000</v>
      </c>
      <c r="H206" s="391">
        <f t="shared" si="9"/>
        <v>4</v>
      </c>
      <c r="I206" s="391">
        <f t="shared" si="10"/>
        <v>17</v>
      </c>
      <c r="J206" s="391" t="str">
        <f t="shared" ca="1" si="11"/>
        <v xml:space="preserve">A VENCER </v>
      </c>
    </row>
    <row r="207" spans="1:10" x14ac:dyDescent="0.25">
      <c r="A207" s="154" t="s">
        <v>251</v>
      </c>
      <c r="B207" s="154">
        <v>46063</v>
      </c>
      <c r="C207" s="154">
        <v>46132</v>
      </c>
      <c r="D207" s="140" t="s">
        <v>282</v>
      </c>
      <c r="E207" s="140" t="s">
        <v>574</v>
      </c>
      <c r="F207" s="140" t="s">
        <v>393</v>
      </c>
      <c r="G207" s="142">
        <v>145.52000000000001</v>
      </c>
      <c r="H207" s="391">
        <f t="shared" si="9"/>
        <v>4</v>
      </c>
      <c r="I207" s="391">
        <f t="shared" si="10"/>
        <v>17</v>
      </c>
      <c r="J207" s="391" t="str">
        <f t="shared" ca="1" si="11"/>
        <v xml:space="preserve">A VENCER </v>
      </c>
    </row>
    <row r="208" spans="1:10" x14ac:dyDescent="0.25">
      <c r="A208" s="154" t="s">
        <v>251</v>
      </c>
      <c r="B208" s="154">
        <v>46063</v>
      </c>
      <c r="C208" s="154">
        <v>46132</v>
      </c>
      <c r="D208" s="140" t="s">
        <v>53</v>
      </c>
      <c r="E208" s="140" t="s">
        <v>575</v>
      </c>
      <c r="F208" s="140" t="s">
        <v>393</v>
      </c>
      <c r="G208" s="142">
        <v>306.67</v>
      </c>
      <c r="H208" s="391">
        <f t="shared" si="9"/>
        <v>4</v>
      </c>
      <c r="I208" s="391">
        <f t="shared" si="10"/>
        <v>17</v>
      </c>
      <c r="J208" s="391" t="str">
        <f t="shared" ca="1" si="11"/>
        <v xml:space="preserve">A VENCER </v>
      </c>
    </row>
    <row r="209" spans="1:10" x14ac:dyDescent="0.25">
      <c r="A209" s="154" t="s">
        <v>283</v>
      </c>
      <c r="B209" s="154">
        <v>46063</v>
      </c>
      <c r="C209" s="154">
        <v>46132</v>
      </c>
      <c r="D209" s="140" t="s">
        <v>282</v>
      </c>
      <c r="E209" s="140" t="s">
        <v>367</v>
      </c>
      <c r="F209" s="140" t="s">
        <v>393</v>
      </c>
      <c r="G209" s="142">
        <v>725.8</v>
      </c>
      <c r="H209" s="391">
        <f t="shared" si="9"/>
        <v>4</v>
      </c>
      <c r="I209" s="391">
        <f t="shared" si="10"/>
        <v>17</v>
      </c>
      <c r="J209" s="391" t="str">
        <f t="shared" ca="1" si="11"/>
        <v xml:space="preserve">A VENCER </v>
      </c>
    </row>
    <row r="210" spans="1:10" x14ac:dyDescent="0.25">
      <c r="A210" s="154" t="s">
        <v>251</v>
      </c>
      <c r="B210" s="355">
        <v>45960</v>
      </c>
      <c r="C210" s="355">
        <v>46136</v>
      </c>
      <c r="D210" s="140" t="s">
        <v>67</v>
      </c>
      <c r="E210" s="140" t="s">
        <v>366</v>
      </c>
      <c r="F210" s="150"/>
      <c r="G210" s="142">
        <v>13000</v>
      </c>
      <c r="H210" s="391">
        <f t="shared" si="9"/>
        <v>4</v>
      </c>
      <c r="I210" s="391">
        <f t="shared" si="10"/>
        <v>17</v>
      </c>
      <c r="J210" s="391" t="str">
        <f t="shared" ca="1" si="11"/>
        <v xml:space="preserve">A VENCER </v>
      </c>
    </row>
    <row r="211" spans="1:10" x14ac:dyDescent="0.25">
      <c r="A211" s="154" t="s">
        <v>251</v>
      </c>
      <c r="B211" s="154">
        <v>46063</v>
      </c>
      <c r="C211" s="154">
        <v>46136</v>
      </c>
      <c r="D211" s="140" t="s">
        <v>214</v>
      </c>
      <c r="E211" s="140" t="s">
        <v>576</v>
      </c>
      <c r="F211" s="140" t="s">
        <v>393</v>
      </c>
      <c r="G211" s="142">
        <v>3460.23</v>
      </c>
      <c r="H211" s="391">
        <f t="shared" si="9"/>
        <v>4</v>
      </c>
      <c r="I211" s="391">
        <f t="shared" si="10"/>
        <v>17</v>
      </c>
      <c r="J211" s="391" t="str">
        <f t="shared" ca="1" si="11"/>
        <v xml:space="preserve">A VENCER </v>
      </c>
    </row>
    <row r="212" spans="1:10" x14ac:dyDescent="0.25">
      <c r="A212" s="154" t="s">
        <v>302</v>
      </c>
      <c r="B212" s="355">
        <v>45971</v>
      </c>
      <c r="C212" s="355">
        <v>46137</v>
      </c>
      <c r="D212" s="140" t="s">
        <v>281</v>
      </c>
      <c r="E212" s="140" t="s">
        <v>420</v>
      </c>
      <c r="F212" s="150" t="s">
        <v>413</v>
      </c>
      <c r="G212" s="142">
        <v>2300</v>
      </c>
      <c r="H212" s="391">
        <f t="shared" si="9"/>
        <v>4</v>
      </c>
      <c r="I212" s="391">
        <f t="shared" si="10"/>
        <v>17</v>
      </c>
      <c r="J212" s="391" t="str">
        <f t="shared" ca="1" si="11"/>
        <v xml:space="preserve">A VENCER </v>
      </c>
    </row>
    <row r="213" spans="1:10" x14ac:dyDescent="0.25">
      <c r="A213" s="154" t="s">
        <v>265</v>
      </c>
      <c r="B213" s="154">
        <v>46063</v>
      </c>
      <c r="C213" s="154">
        <v>46137</v>
      </c>
      <c r="D213" s="140" t="s">
        <v>72</v>
      </c>
      <c r="E213" s="140" t="s">
        <v>580</v>
      </c>
      <c r="F213" s="140" t="s">
        <v>393</v>
      </c>
      <c r="G213" s="142">
        <v>660</v>
      </c>
      <c r="H213" s="391">
        <f t="shared" si="9"/>
        <v>4</v>
      </c>
      <c r="I213" s="391">
        <f t="shared" si="10"/>
        <v>17</v>
      </c>
      <c r="J213" s="391" t="str">
        <f t="shared" ca="1" si="11"/>
        <v xml:space="preserve">A VENCER </v>
      </c>
    </row>
    <row r="214" spans="1:10" x14ac:dyDescent="0.25">
      <c r="A214" s="154" t="s">
        <v>265</v>
      </c>
      <c r="B214" s="355">
        <v>45960</v>
      </c>
      <c r="C214" s="355">
        <v>46142</v>
      </c>
      <c r="D214" s="140" t="s">
        <v>61</v>
      </c>
      <c r="E214" s="140" t="s">
        <v>229</v>
      </c>
      <c r="F214" s="150"/>
      <c r="G214" s="142">
        <f>10500+800</f>
        <v>11300</v>
      </c>
      <c r="H214" s="391">
        <f t="shared" si="9"/>
        <v>4</v>
      </c>
      <c r="I214" s="391">
        <f t="shared" si="10"/>
        <v>18</v>
      </c>
      <c r="J214" s="391" t="str">
        <f t="shared" ca="1" si="11"/>
        <v xml:space="preserve">A VENCER </v>
      </c>
    </row>
    <row r="215" spans="1:10" x14ac:dyDescent="0.25">
      <c r="A215" s="154" t="s">
        <v>265</v>
      </c>
      <c r="B215" s="355">
        <v>46036</v>
      </c>
      <c r="C215" s="355">
        <v>46142</v>
      </c>
      <c r="D215" s="140" t="s">
        <v>199</v>
      </c>
      <c r="E215" s="140" t="s">
        <v>390</v>
      </c>
      <c r="F215" s="150" t="s">
        <v>479</v>
      </c>
      <c r="G215" s="142">
        <v>439.56</v>
      </c>
      <c r="H215" s="391">
        <f t="shared" si="9"/>
        <v>4</v>
      </c>
      <c r="I215" s="391">
        <f t="shared" si="10"/>
        <v>18</v>
      </c>
      <c r="J215" s="391" t="str">
        <f t="shared" ca="1" si="11"/>
        <v xml:space="preserve">A VENCER </v>
      </c>
    </row>
    <row r="216" spans="1:10" x14ac:dyDescent="0.25">
      <c r="A216" s="154" t="s">
        <v>265</v>
      </c>
      <c r="B216" s="154">
        <v>46063</v>
      </c>
      <c r="C216" s="154">
        <v>46142</v>
      </c>
      <c r="D216" s="140" t="s">
        <v>103</v>
      </c>
      <c r="E216" s="140" t="s">
        <v>582</v>
      </c>
      <c r="F216" s="140" t="s">
        <v>393</v>
      </c>
      <c r="G216" s="142">
        <v>766.66</v>
      </c>
      <c r="H216" s="391">
        <f t="shared" si="9"/>
        <v>4</v>
      </c>
      <c r="I216" s="391">
        <f t="shared" si="10"/>
        <v>18</v>
      </c>
      <c r="J216" s="391" t="str">
        <f t="shared" ca="1" si="11"/>
        <v xml:space="preserve">A VENCER </v>
      </c>
    </row>
    <row r="217" spans="1:10" x14ac:dyDescent="0.25">
      <c r="A217" s="154" t="s">
        <v>302</v>
      </c>
      <c r="B217" s="154">
        <v>46078</v>
      </c>
      <c r="C217" s="154">
        <v>46142</v>
      </c>
      <c r="D217" s="140" t="s">
        <v>140</v>
      </c>
      <c r="E217" s="140" t="s">
        <v>237</v>
      </c>
      <c r="F217" s="140"/>
      <c r="G217" s="361">
        <v>1930</v>
      </c>
      <c r="H217" s="391">
        <f t="shared" si="9"/>
        <v>4</v>
      </c>
      <c r="I217" s="391">
        <f t="shared" si="10"/>
        <v>18</v>
      </c>
      <c r="J217" s="391" t="str">
        <f t="shared" ca="1" si="11"/>
        <v xml:space="preserve">A VENCER </v>
      </c>
    </row>
    <row r="218" spans="1:10" x14ac:dyDescent="0.25">
      <c r="A218" s="154" t="s">
        <v>302</v>
      </c>
      <c r="B218" s="154">
        <v>46078</v>
      </c>
      <c r="C218" s="154">
        <v>46142</v>
      </c>
      <c r="D218" s="140" t="s">
        <v>281</v>
      </c>
      <c r="E218" s="140" t="s">
        <v>279</v>
      </c>
      <c r="F218" s="140" t="s">
        <v>1087</v>
      </c>
      <c r="G218" s="361">
        <v>1780</v>
      </c>
      <c r="H218" s="391">
        <f t="shared" si="9"/>
        <v>4</v>
      </c>
      <c r="I218" s="391">
        <f t="shared" si="10"/>
        <v>18</v>
      </c>
      <c r="J218" s="391" t="str">
        <f t="shared" ca="1" si="11"/>
        <v xml:space="preserve">A VENCER </v>
      </c>
    </row>
    <row r="219" spans="1:10" x14ac:dyDescent="0.25">
      <c r="A219" s="154" t="s">
        <v>302</v>
      </c>
      <c r="B219" s="355">
        <v>45940</v>
      </c>
      <c r="C219" s="355">
        <v>46143</v>
      </c>
      <c r="D219" s="140" t="s">
        <v>281</v>
      </c>
      <c r="E219" s="140" t="s">
        <v>310</v>
      </c>
      <c r="F219" s="150" t="s">
        <v>313</v>
      </c>
      <c r="G219" s="142">
        <v>6225.22</v>
      </c>
      <c r="H219" s="391">
        <f t="shared" si="9"/>
        <v>5</v>
      </c>
      <c r="I219" s="391">
        <f t="shared" si="10"/>
        <v>18</v>
      </c>
      <c r="J219" s="391" t="str">
        <f t="shared" ca="1" si="11"/>
        <v xml:space="preserve">A VENCER </v>
      </c>
    </row>
    <row r="220" spans="1:10" x14ac:dyDescent="0.25">
      <c r="A220" s="154" t="s">
        <v>265</v>
      </c>
      <c r="B220" s="355">
        <v>45964</v>
      </c>
      <c r="C220" s="355">
        <v>46143</v>
      </c>
      <c r="D220" s="140" t="s">
        <v>47</v>
      </c>
      <c r="E220" s="140" t="s">
        <v>252</v>
      </c>
      <c r="F220" s="150" t="s">
        <v>403</v>
      </c>
      <c r="G220" s="142">
        <v>500</v>
      </c>
      <c r="H220" s="391">
        <f t="shared" si="9"/>
        <v>5</v>
      </c>
      <c r="I220" s="391">
        <f t="shared" si="10"/>
        <v>18</v>
      </c>
      <c r="J220" s="391" t="str">
        <f t="shared" ca="1" si="11"/>
        <v xml:space="preserve">A VENCER </v>
      </c>
    </row>
    <row r="221" spans="1:10" x14ac:dyDescent="0.25">
      <c r="A221" s="154" t="s">
        <v>302</v>
      </c>
      <c r="B221" s="154">
        <v>46056</v>
      </c>
      <c r="C221" s="154">
        <v>46145</v>
      </c>
      <c r="D221" s="140" t="s">
        <v>71</v>
      </c>
      <c r="E221" s="140" t="s">
        <v>547</v>
      </c>
      <c r="F221" s="140" t="s">
        <v>393</v>
      </c>
      <c r="G221" s="142">
        <v>61.76</v>
      </c>
      <c r="H221" s="391">
        <f t="shared" si="9"/>
        <v>5</v>
      </c>
      <c r="I221" s="391">
        <f t="shared" si="10"/>
        <v>19</v>
      </c>
      <c r="J221" s="391" t="str">
        <f t="shared" ca="1" si="11"/>
        <v xml:space="preserve">A VENCER </v>
      </c>
    </row>
    <row r="222" spans="1:10" x14ac:dyDescent="0.25">
      <c r="A222" s="154" t="s">
        <v>283</v>
      </c>
      <c r="B222" s="355">
        <v>46031</v>
      </c>
      <c r="C222" s="355">
        <v>46147</v>
      </c>
      <c r="D222" s="140" t="s">
        <v>100</v>
      </c>
      <c r="E222" s="140" t="s">
        <v>466</v>
      </c>
      <c r="F222" s="150" t="s">
        <v>469</v>
      </c>
      <c r="G222" s="142">
        <v>263.01</v>
      </c>
      <c r="H222" s="391">
        <f t="shared" si="9"/>
        <v>5</v>
      </c>
      <c r="I222" s="391">
        <f t="shared" si="10"/>
        <v>19</v>
      </c>
      <c r="J222" s="391" t="str">
        <f t="shared" ca="1" si="11"/>
        <v xml:space="preserve">A VENCER </v>
      </c>
    </row>
    <row r="223" spans="1:10" x14ac:dyDescent="0.25">
      <c r="A223" s="154" t="s">
        <v>265</v>
      </c>
      <c r="B223" s="355">
        <v>45960</v>
      </c>
      <c r="C223" s="355">
        <v>46152</v>
      </c>
      <c r="D223" s="140" t="s">
        <v>199</v>
      </c>
      <c r="E223" s="140" t="s">
        <v>390</v>
      </c>
      <c r="F223" s="150"/>
      <c r="G223" s="142">
        <v>15000</v>
      </c>
      <c r="H223" s="391">
        <f t="shared" si="9"/>
        <v>5</v>
      </c>
      <c r="I223" s="391">
        <f t="shared" si="10"/>
        <v>20</v>
      </c>
      <c r="J223" s="391" t="str">
        <f t="shared" ca="1" si="11"/>
        <v xml:space="preserve">A VENCER </v>
      </c>
    </row>
    <row r="224" spans="1:10" x14ac:dyDescent="0.25">
      <c r="A224" s="154" t="s">
        <v>251</v>
      </c>
      <c r="B224" s="355">
        <v>45960</v>
      </c>
      <c r="C224" s="355">
        <v>46152</v>
      </c>
      <c r="D224" s="140" t="s">
        <v>65</v>
      </c>
      <c r="E224" s="140" t="s">
        <v>368</v>
      </c>
      <c r="F224" s="150" t="s">
        <v>393</v>
      </c>
      <c r="G224" s="142">
        <v>1500</v>
      </c>
      <c r="H224" s="391">
        <f t="shared" si="9"/>
        <v>5</v>
      </c>
      <c r="I224" s="391">
        <f t="shared" si="10"/>
        <v>20</v>
      </c>
      <c r="J224" s="391" t="str">
        <f t="shared" ca="1" si="11"/>
        <v xml:space="preserve">A VENCER </v>
      </c>
    </row>
    <row r="225" spans="1:10" x14ac:dyDescent="0.25">
      <c r="A225" s="154" t="s">
        <v>302</v>
      </c>
      <c r="B225" s="355">
        <v>45964</v>
      </c>
      <c r="C225" s="355">
        <v>46152</v>
      </c>
      <c r="D225" s="140" t="s">
        <v>281</v>
      </c>
      <c r="E225" s="140" t="s">
        <v>406</v>
      </c>
      <c r="F225" s="150"/>
      <c r="G225" s="142">
        <v>44850.239999999998</v>
      </c>
      <c r="H225" s="391">
        <f t="shared" si="9"/>
        <v>5</v>
      </c>
      <c r="I225" s="391">
        <f t="shared" si="10"/>
        <v>20</v>
      </c>
      <c r="J225" s="391" t="str">
        <f t="shared" ca="1" si="11"/>
        <v xml:space="preserve">A VENCER </v>
      </c>
    </row>
    <row r="226" spans="1:10" x14ac:dyDescent="0.25">
      <c r="A226" s="154" t="s">
        <v>283</v>
      </c>
      <c r="B226" s="355">
        <v>46031</v>
      </c>
      <c r="C226" s="355">
        <v>46152</v>
      </c>
      <c r="D226" s="140" t="s">
        <v>188</v>
      </c>
      <c r="E226" s="140" t="s">
        <v>465</v>
      </c>
      <c r="F226" s="150" t="s">
        <v>393</v>
      </c>
      <c r="G226" s="142">
        <v>2953.8</v>
      </c>
      <c r="H226" s="391">
        <f t="shared" si="9"/>
        <v>5</v>
      </c>
      <c r="I226" s="391">
        <f t="shared" si="10"/>
        <v>20</v>
      </c>
      <c r="J226" s="391" t="str">
        <f t="shared" ca="1" si="11"/>
        <v xml:space="preserve">A VENCER </v>
      </c>
    </row>
    <row r="227" spans="1:10" x14ac:dyDescent="0.25">
      <c r="A227" s="154" t="s">
        <v>265</v>
      </c>
      <c r="B227" s="154">
        <v>46063</v>
      </c>
      <c r="C227" s="154">
        <v>46152</v>
      </c>
      <c r="D227" s="140" t="s">
        <v>248</v>
      </c>
      <c r="E227" s="143" t="s">
        <v>577</v>
      </c>
      <c r="F227" s="140" t="s">
        <v>393</v>
      </c>
      <c r="G227" s="142">
        <v>5000</v>
      </c>
      <c r="H227" s="391">
        <f t="shared" si="9"/>
        <v>5</v>
      </c>
      <c r="I227" s="391">
        <f t="shared" si="10"/>
        <v>20</v>
      </c>
      <c r="J227" s="391" t="str">
        <f t="shared" ca="1" si="11"/>
        <v xml:space="preserve">A VENCER </v>
      </c>
    </row>
    <row r="228" spans="1:10" x14ac:dyDescent="0.25">
      <c r="A228" s="154" t="s">
        <v>265</v>
      </c>
      <c r="B228" s="154">
        <v>46063</v>
      </c>
      <c r="C228" s="154">
        <v>46152</v>
      </c>
      <c r="D228" s="140" t="s">
        <v>71</v>
      </c>
      <c r="E228" s="143" t="s">
        <v>579</v>
      </c>
      <c r="F228" s="140" t="s">
        <v>393</v>
      </c>
      <c r="G228" s="142">
        <v>1300</v>
      </c>
      <c r="H228" s="391">
        <f t="shared" si="9"/>
        <v>5</v>
      </c>
      <c r="I228" s="391">
        <f t="shared" si="10"/>
        <v>20</v>
      </c>
      <c r="J228" s="391" t="str">
        <f t="shared" ca="1" si="11"/>
        <v xml:space="preserve">A VENCER </v>
      </c>
    </row>
    <row r="229" spans="1:10" x14ac:dyDescent="0.25">
      <c r="A229" s="154" t="s">
        <v>251</v>
      </c>
      <c r="B229" s="154">
        <v>46063</v>
      </c>
      <c r="C229" s="154">
        <v>46155</v>
      </c>
      <c r="D229" s="140" t="s">
        <v>282</v>
      </c>
      <c r="E229" s="143" t="s">
        <v>367</v>
      </c>
      <c r="F229" s="140" t="s">
        <v>393</v>
      </c>
      <c r="G229" s="142">
        <v>500</v>
      </c>
      <c r="H229" s="391">
        <f t="shared" si="9"/>
        <v>5</v>
      </c>
      <c r="I229" s="391">
        <f t="shared" si="10"/>
        <v>20</v>
      </c>
      <c r="J229" s="391" t="str">
        <f t="shared" ca="1" si="11"/>
        <v xml:space="preserve">A VENCER </v>
      </c>
    </row>
    <row r="230" spans="1:10" x14ac:dyDescent="0.25">
      <c r="A230" s="154" t="s">
        <v>302</v>
      </c>
      <c r="B230" s="154">
        <v>46077</v>
      </c>
      <c r="C230" s="154">
        <v>46155</v>
      </c>
      <c r="D230" s="140" t="s">
        <v>281</v>
      </c>
      <c r="E230" s="143" t="s">
        <v>953</v>
      </c>
      <c r="F230" s="311" t="s">
        <v>956</v>
      </c>
      <c r="G230" s="361">
        <v>11000</v>
      </c>
      <c r="H230" s="391">
        <f t="shared" si="9"/>
        <v>5</v>
      </c>
      <c r="I230" s="391">
        <f t="shared" si="10"/>
        <v>20</v>
      </c>
      <c r="J230" s="391" t="str">
        <f t="shared" ca="1" si="11"/>
        <v xml:space="preserve">A VENCER </v>
      </c>
    </row>
    <row r="231" spans="1:10" x14ac:dyDescent="0.25">
      <c r="A231" s="154" t="s">
        <v>302</v>
      </c>
      <c r="B231" s="154">
        <v>46077</v>
      </c>
      <c r="C231" s="154">
        <v>46155</v>
      </c>
      <c r="D231" s="140" t="s">
        <v>281</v>
      </c>
      <c r="E231" s="143" t="s">
        <v>966</v>
      </c>
      <c r="F231" s="311" t="s">
        <v>956</v>
      </c>
      <c r="G231" s="361">
        <v>1000</v>
      </c>
      <c r="H231" s="391">
        <f t="shared" si="9"/>
        <v>5</v>
      </c>
      <c r="I231" s="391">
        <f t="shared" si="10"/>
        <v>20</v>
      </c>
      <c r="J231" s="391" t="str">
        <f t="shared" ca="1" si="11"/>
        <v xml:space="preserve">A VENCER </v>
      </c>
    </row>
    <row r="232" spans="1:10" x14ac:dyDescent="0.25">
      <c r="A232" s="154" t="s">
        <v>265</v>
      </c>
      <c r="B232" s="355">
        <v>45946</v>
      </c>
      <c r="C232" s="355">
        <v>46157</v>
      </c>
      <c r="D232" s="140" t="s">
        <v>281</v>
      </c>
      <c r="E232" s="143" t="s">
        <v>274</v>
      </c>
      <c r="F232" s="150" t="s">
        <v>416</v>
      </c>
      <c r="G232" s="142">
        <v>28821.33</v>
      </c>
      <c r="H232" s="391">
        <f t="shared" si="9"/>
        <v>5</v>
      </c>
      <c r="I232" s="391">
        <f t="shared" si="10"/>
        <v>20</v>
      </c>
      <c r="J232" s="391" t="str">
        <f t="shared" ca="1" si="11"/>
        <v xml:space="preserve">A VENCER </v>
      </c>
    </row>
    <row r="233" spans="1:10" x14ac:dyDescent="0.25">
      <c r="A233" s="154" t="s">
        <v>265</v>
      </c>
      <c r="B233" s="355">
        <v>45960</v>
      </c>
      <c r="C233" s="355">
        <v>46157</v>
      </c>
      <c r="D233" s="140" t="s">
        <v>82</v>
      </c>
      <c r="E233" s="143" t="s">
        <v>392</v>
      </c>
      <c r="F233" s="150"/>
      <c r="G233" s="142">
        <v>3349.75</v>
      </c>
      <c r="H233" s="391">
        <f t="shared" si="9"/>
        <v>5</v>
      </c>
      <c r="I233" s="391">
        <f t="shared" si="10"/>
        <v>20</v>
      </c>
      <c r="J233" s="391" t="str">
        <f t="shared" ca="1" si="11"/>
        <v xml:space="preserve">A VENCER </v>
      </c>
    </row>
    <row r="234" spans="1:10" x14ac:dyDescent="0.25">
      <c r="A234" s="154" t="s">
        <v>265</v>
      </c>
      <c r="B234" s="154">
        <v>46056</v>
      </c>
      <c r="C234" s="154">
        <v>46157</v>
      </c>
      <c r="D234" s="140" t="s">
        <v>72</v>
      </c>
      <c r="E234" s="143" t="s">
        <v>547</v>
      </c>
      <c r="F234" s="140" t="s">
        <v>393</v>
      </c>
      <c r="G234" s="142">
        <v>175.09</v>
      </c>
      <c r="H234" s="391">
        <f t="shared" si="9"/>
        <v>5</v>
      </c>
      <c r="I234" s="391">
        <f t="shared" si="10"/>
        <v>20</v>
      </c>
      <c r="J234" s="391" t="str">
        <f t="shared" ca="1" si="11"/>
        <v xml:space="preserve">A VENCER </v>
      </c>
    </row>
    <row r="235" spans="1:10" x14ac:dyDescent="0.25">
      <c r="A235" s="154" t="s">
        <v>265</v>
      </c>
      <c r="B235" s="154">
        <v>46066</v>
      </c>
      <c r="C235" s="154">
        <v>46157</v>
      </c>
      <c r="D235" s="140" t="s">
        <v>282</v>
      </c>
      <c r="E235" s="143" t="s">
        <v>367</v>
      </c>
      <c r="F235" s="140" t="s">
        <v>393</v>
      </c>
      <c r="G235" s="142">
        <v>701.7</v>
      </c>
      <c r="H235" s="391">
        <f t="shared" si="9"/>
        <v>5</v>
      </c>
      <c r="I235" s="391">
        <f t="shared" si="10"/>
        <v>20</v>
      </c>
      <c r="J235" s="391" t="str">
        <f t="shared" ca="1" si="11"/>
        <v xml:space="preserve">A VENCER </v>
      </c>
    </row>
    <row r="236" spans="1:10" x14ac:dyDescent="0.25">
      <c r="A236" s="154" t="s">
        <v>283</v>
      </c>
      <c r="B236" s="154">
        <v>46063</v>
      </c>
      <c r="C236" s="154">
        <v>46157</v>
      </c>
      <c r="D236" s="140" t="s">
        <v>296</v>
      </c>
      <c r="E236" s="143" t="s">
        <v>578</v>
      </c>
      <c r="F236" s="140" t="s">
        <v>393</v>
      </c>
      <c r="G236" s="142">
        <v>1058.83</v>
      </c>
      <c r="H236" s="391">
        <f t="shared" si="9"/>
        <v>5</v>
      </c>
      <c r="I236" s="391">
        <f t="shared" si="10"/>
        <v>20</v>
      </c>
      <c r="J236" s="391" t="str">
        <f t="shared" ca="1" si="11"/>
        <v xml:space="preserve">A VENCER </v>
      </c>
    </row>
    <row r="237" spans="1:10" x14ac:dyDescent="0.25">
      <c r="A237" s="154" t="s">
        <v>283</v>
      </c>
      <c r="B237" s="154">
        <v>46056</v>
      </c>
      <c r="C237" s="154">
        <v>46159</v>
      </c>
      <c r="D237" s="140" t="s">
        <v>74</v>
      </c>
      <c r="E237" s="143" t="s">
        <v>548</v>
      </c>
      <c r="F237" s="140" t="s">
        <v>393</v>
      </c>
      <c r="G237" s="142">
        <v>525.29</v>
      </c>
      <c r="H237" s="391">
        <f t="shared" si="9"/>
        <v>5</v>
      </c>
      <c r="I237" s="391">
        <f t="shared" si="10"/>
        <v>21</v>
      </c>
      <c r="J237" s="391" t="str">
        <f t="shared" ca="1" si="11"/>
        <v xml:space="preserve">A VENCER </v>
      </c>
    </row>
    <row r="238" spans="1:10" x14ac:dyDescent="0.25">
      <c r="A238" s="154" t="s">
        <v>302</v>
      </c>
      <c r="B238" s="355">
        <v>45960</v>
      </c>
      <c r="C238" s="355">
        <v>46162</v>
      </c>
      <c r="D238" s="140" t="s">
        <v>40</v>
      </c>
      <c r="E238" s="143" t="s">
        <v>990</v>
      </c>
      <c r="F238" s="150" t="s">
        <v>383</v>
      </c>
      <c r="G238" s="142">
        <v>5500</v>
      </c>
      <c r="H238" s="391">
        <f t="shared" si="9"/>
        <v>5</v>
      </c>
      <c r="I238" s="391">
        <f t="shared" si="10"/>
        <v>21</v>
      </c>
      <c r="J238" s="391" t="str">
        <f t="shared" ca="1" si="11"/>
        <v xml:space="preserve">A VENCER </v>
      </c>
    </row>
    <row r="239" spans="1:10" x14ac:dyDescent="0.25">
      <c r="A239" s="154" t="s">
        <v>251</v>
      </c>
      <c r="B239" s="355">
        <v>45960</v>
      </c>
      <c r="C239" s="355">
        <v>46162</v>
      </c>
      <c r="D239" s="140" t="s">
        <v>40</v>
      </c>
      <c r="E239" s="143" t="s">
        <v>990</v>
      </c>
      <c r="F239" s="150" t="s">
        <v>383</v>
      </c>
      <c r="G239" s="142">
        <v>1000</v>
      </c>
      <c r="H239" s="391">
        <f t="shared" si="9"/>
        <v>5</v>
      </c>
      <c r="I239" s="391">
        <f t="shared" si="10"/>
        <v>21</v>
      </c>
      <c r="J239" s="391" t="str">
        <f t="shared" ca="1" si="11"/>
        <v xml:space="preserve">A VENCER </v>
      </c>
    </row>
    <row r="240" spans="1:10" x14ac:dyDescent="0.25">
      <c r="A240" s="154" t="s">
        <v>251</v>
      </c>
      <c r="B240" s="355">
        <v>45960</v>
      </c>
      <c r="C240" s="355">
        <v>46162</v>
      </c>
      <c r="D240" s="140" t="s">
        <v>269</v>
      </c>
      <c r="E240" s="143" t="s">
        <v>369</v>
      </c>
      <c r="F240" s="150" t="s">
        <v>395</v>
      </c>
      <c r="G240" s="142">
        <v>37000</v>
      </c>
      <c r="H240" s="391">
        <f t="shared" si="9"/>
        <v>5</v>
      </c>
      <c r="I240" s="391">
        <f t="shared" si="10"/>
        <v>21</v>
      </c>
      <c r="J240" s="391" t="str">
        <f t="shared" ca="1" si="11"/>
        <v xml:space="preserve">A VENCER </v>
      </c>
    </row>
    <row r="241" spans="1:10" x14ac:dyDescent="0.25">
      <c r="A241" s="154" t="s">
        <v>251</v>
      </c>
      <c r="B241" s="154">
        <v>46063</v>
      </c>
      <c r="C241" s="154">
        <v>46162</v>
      </c>
      <c r="D241" s="140" t="s">
        <v>282</v>
      </c>
      <c r="E241" s="140" t="s">
        <v>574</v>
      </c>
      <c r="F241" s="140" t="s">
        <v>393</v>
      </c>
      <c r="G241" s="142">
        <v>145.52000000000001</v>
      </c>
      <c r="H241" s="391">
        <f t="shared" si="9"/>
        <v>5</v>
      </c>
      <c r="I241" s="391">
        <f t="shared" si="10"/>
        <v>21</v>
      </c>
      <c r="J241" s="391" t="str">
        <f t="shared" ca="1" si="11"/>
        <v xml:space="preserve">A VENCER </v>
      </c>
    </row>
    <row r="242" spans="1:10" x14ac:dyDescent="0.25">
      <c r="A242" s="154" t="s">
        <v>251</v>
      </c>
      <c r="B242" s="154">
        <v>46063</v>
      </c>
      <c r="C242" s="154">
        <v>46162</v>
      </c>
      <c r="D242" s="140" t="s">
        <v>53</v>
      </c>
      <c r="E242" s="140" t="s">
        <v>575</v>
      </c>
      <c r="F242" s="140" t="s">
        <v>393</v>
      </c>
      <c r="G242" s="142">
        <v>306.67</v>
      </c>
      <c r="H242" s="391">
        <f t="shared" si="9"/>
        <v>5</v>
      </c>
      <c r="I242" s="391">
        <f t="shared" si="10"/>
        <v>21</v>
      </c>
      <c r="J242" s="391" t="str">
        <f t="shared" ca="1" si="11"/>
        <v xml:space="preserve">A VENCER </v>
      </c>
    </row>
    <row r="243" spans="1:10" x14ac:dyDescent="0.25">
      <c r="A243" s="154" t="s">
        <v>283</v>
      </c>
      <c r="B243" s="154">
        <v>46063</v>
      </c>
      <c r="C243" s="154">
        <v>46162</v>
      </c>
      <c r="D243" s="140" t="s">
        <v>282</v>
      </c>
      <c r="E243" s="140" t="s">
        <v>367</v>
      </c>
      <c r="F243" s="140" t="s">
        <v>393</v>
      </c>
      <c r="G243" s="142">
        <v>725.8</v>
      </c>
      <c r="H243" s="391">
        <f t="shared" si="9"/>
        <v>5</v>
      </c>
      <c r="I243" s="391">
        <f t="shared" si="10"/>
        <v>21</v>
      </c>
      <c r="J243" s="391" t="str">
        <f t="shared" ca="1" si="11"/>
        <v xml:space="preserve">A VENCER </v>
      </c>
    </row>
    <row r="244" spans="1:10" x14ac:dyDescent="0.25">
      <c r="A244" s="154" t="s">
        <v>251</v>
      </c>
      <c r="B244" s="355">
        <v>45960</v>
      </c>
      <c r="C244" s="355">
        <v>46166</v>
      </c>
      <c r="D244" s="140" t="s">
        <v>67</v>
      </c>
      <c r="E244" s="140" t="s">
        <v>366</v>
      </c>
      <c r="F244" s="150"/>
      <c r="G244" s="142">
        <v>13000</v>
      </c>
      <c r="H244" s="391">
        <f t="shared" si="9"/>
        <v>5</v>
      </c>
      <c r="I244" s="391">
        <f t="shared" si="10"/>
        <v>22</v>
      </c>
      <c r="J244" s="391" t="str">
        <f t="shared" ca="1" si="11"/>
        <v xml:space="preserve">A VENCER </v>
      </c>
    </row>
    <row r="245" spans="1:10" x14ac:dyDescent="0.25">
      <c r="A245" s="154" t="s">
        <v>251</v>
      </c>
      <c r="B245" s="202">
        <v>46063</v>
      </c>
      <c r="C245" s="202">
        <v>46166</v>
      </c>
      <c r="D245" s="140" t="s">
        <v>214</v>
      </c>
      <c r="E245" s="140" t="s">
        <v>576</v>
      </c>
      <c r="F245" s="140" t="s">
        <v>393</v>
      </c>
      <c r="G245" s="142">
        <v>3460.23</v>
      </c>
      <c r="H245" s="391">
        <f t="shared" si="9"/>
        <v>5</v>
      </c>
      <c r="I245" s="391">
        <f t="shared" si="10"/>
        <v>22</v>
      </c>
      <c r="J245" s="391" t="str">
        <f t="shared" ca="1" si="11"/>
        <v xml:space="preserve">A VENCER </v>
      </c>
    </row>
    <row r="246" spans="1:10" x14ac:dyDescent="0.25">
      <c r="A246" s="154" t="s">
        <v>302</v>
      </c>
      <c r="B246" s="198">
        <v>45971</v>
      </c>
      <c r="C246" s="198">
        <v>46167</v>
      </c>
      <c r="D246" s="140" t="s">
        <v>281</v>
      </c>
      <c r="E246" s="140" t="s">
        <v>420</v>
      </c>
      <c r="F246" s="150" t="s">
        <v>414</v>
      </c>
      <c r="G246" s="142">
        <v>2300</v>
      </c>
      <c r="H246" s="391">
        <f t="shared" si="9"/>
        <v>5</v>
      </c>
      <c r="I246" s="391">
        <f t="shared" si="10"/>
        <v>22</v>
      </c>
      <c r="J246" s="391" t="str">
        <f t="shared" ca="1" si="11"/>
        <v xml:space="preserve">A VENCER </v>
      </c>
    </row>
    <row r="247" spans="1:10" x14ac:dyDescent="0.25">
      <c r="A247" s="154" t="s">
        <v>265</v>
      </c>
      <c r="B247" s="154">
        <v>46063</v>
      </c>
      <c r="C247" s="154">
        <v>46167</v>
      </c>
      <c r="D247" s="140" t="s">
        <v>72</v>
      </c>
      <c r="E247" s="143" t="s">
        <v>580</v>
      </c>
      <c r="F247" s="140" t="s">
        <v>393</v>
      </c>
      <c r="G247" s="142">
        <v>660</v>
      </c>
      <c r="H247" s="391">
        <f t="shared" si="9"/>
        <v>5</v>
      </c>
      <c r="I247" s="391">
        <f t="shared" si="10"/>
        <v>22</v>
      </c>
      <c r="J247" s="391" t="str">
        <f t="shared" ca="1" si="11"/>
        <v xml:space="preserve">A VENCER </v>
      </c>
    </row>
    <row r="248" spans="1:10" x14ac:dyDescent="0.25">
      <c r="A248" s="154" t="s">
        <v>302</v>
      </c>
      <c r="B248" s="154">
        <v>46078</v>
      </c>
      <c r="C248" s="154">
        <v>46171</v>
      </c>
      <c r="D248" s="140" t="s">
        <v>140</v>
      </c>
      <c r="E248" s="143" t="s">
        <v>237</v>
      </c>
      <c r="F248" s="140"/>
      <c r="G248" s="361">
        <v>1930</v>
      </c>
      <c r="H248" s="391">
        <f t="shared" si="9"/>
        <v>5</v>
      </c>
      <c r="I248" s="391">
        <f t="shared" si="10"/>
        <v>22</v>
      </c>
      <c r="J248" s="391" t="str">
        <f t="shared" ca="1" si="11"/>
        <v xml:space="preserve">A VENCER </v>
      </c>
    </row>
    <row r="249" spans="1:10" x14ac:dyDescent="0.25">
      <c r="A249" s="154" t="s">
        <v>265</v>
      </c>
      <c r="B249" s="355">
        <v>45960</v>
      </c>
      <c r="C249" s="355">
        <v>46172</v>
      </c>
      <c r="D249" s="140" t="s">
        <v>61</v>
      </c>
      <c r="E249" s="143" t="s">
        <v>229</v>
      </c>
      <c r="F249" s="150"/>
      <c r="G249" s="142">
        <f>10500+800</f>
        <v>11300</v>
      </c>
      <c r="H249" s="391">
        <f t="shared" ref="H249:H310" si="12">MONTH(C249)</f>
        <v>5</v>
      </c>
      <c r="I249" s="391">
        <f t="shared" si="10"/>
        <v>22</v>
      </c>
      <c r="J249" s="391" t="str">
        <f t="shared" ca="1" si="11"/>
        <v xml:space="preserve">A VENCER </v>
      </c>
    </row>
    <row r="250" spans="1:10" x14ac:dyDescent="0.25">
      <c r="A250" s="154" t="s">
        <v>265</v>
      </c>
      <c r="B250" s="154">
        <v>46063</v>
      </c>
      <c r="C250" s="154">
        <v>46172</v>
      </c>
      <c r="D250" s="140" t="s">
        <v>103</v>
      </c>
      <c r="E250" s="143" t="s">
        <v>582</v>
      </c>
      <c r="F250" s="140" t="s">
        <v>393</v>
      </c>
      <c r="G250" s="142">
        <v>766.66</v>
      </c>
      <c r="H250" s="391">
        <f t="shared" si="12"/>
        <v>5</v>
      </c>
      <c r="I250" s="391">
        <f t="shared" ref="I250:I311" si="13">WEEKNUM(C250)</f>
        <v>22</v>
      </c>
      <c r="J250" s="391" t="str">
        <f t="shared" ref="J250:J311" ca="1" si="14">IF(C250&lt;$B$5,"VENCIDO","A VENCER ")</f>
        <v xml:space="preserve">A VENCER </v>
      </c>
    </row>
    <row r="251" spans="1:10" x14ac:dyDescent="0.25">
      <c r="A251" s="154" t="s">
        <v>302</v>
      </c>
      <c r="B251" s="154">
        <v>46078</v>
      </c>
      <c r="C251" s="154">
        <v>46172</v>
      </c>
      <c r="D251" s="140" t="s">
        <v>281</v>
      </c>
      <c r="E251" s="143" t="s">
        <v>279</v>
      </c>
      <c r="F251" s="140" t="s">
        <v>1088</v>
      </c>
      <c r="G251" s="361">
        <v>1780</v>
      </c>
      <c r="H251" s="391">
        <f t="shared" si="12"/>
        <v>5</v>
      </c>
      <c r="I251" s="391">
        <f t="shared" si="13"/>
        <v>22</v>
      </c>
      <c r="J251" s="391" t="str">
        <f t="shared" ca="1" si="14"/>
        <v xml:space="preserve">A VENCER </v>
      </c>
    </row>
    <row r="252" spans="1:10" x14ac:dyDescent="0.25">
      <c r="A252" s="154" t="s">
        <v>265</v>
      </c>
      <c r="B252" s="355">
        <v>46036</v>
      </c>
      <c r="C252" s="355">
        <v>46173</v>
      </c>
      <c r="D252" s="140" t="s">
        <v>199</v>
      </c>
      <c r="E252" s="140" t="s">
        <v>390</v>
      </c>
      <c r="F252" s="150" t="s">
        <v>479</v>
      </c>
      <c r="G252" s="142">
        <v>439.56</v>
      </c>
      <c r="H252" s="391">
        <f t="shared" si="12"/>
        <v>5</v>
      </c>
      <c r="I252" s="391">
        <f t="shared" si="13"/>
        <v>23</v>
      </c>
      <c r="J252" s="391" t="str">
        <f t="shared" ca="1" si="14"/>
        <v xml:space="preserve">A VENCER </v>
      </c>
    </row>
    <row r="253" spans="1:10" x14ac:dyDescent="0.25">
      <c r="A253" s="154" t="s">
        <v>302</v>
      </c>
      <c r="B253" s="355">
        <v>45940</v>
      </c>
      <c r="C253" s="355">
        <v>46174</v>
      </c>
      <c r="D253" s="140" t="s">
        <v>281</v>
      </c>
      <c r="E253" s="143" t="s">
        <v>310</v>
      </c>
      <c r="F253" s="150" t="s">
        <v>313</v>
      </c>
      <c r="G253" s="142">
        <v>6225.22</v>
      </c>
      <c r="H253" s="391">
        <f t="shared" si="12"/>
        <v>6</v>
      </c>
      <c r="I253" s="391">
        <f t="shared" si="13"/>
        <v>23</v>
      </c>
      <c r="J253" s="391" t="str">
        <f t="shared" ca="1" si="14"/>
        <v xml:space="preserve">A VENCER </v>
      </c>
    </row>
    <row r="254" spans="1:10" x14ac:dyDescent="0.25">
      <c r="A254" s="154" t="s">
        <v>265</v>
      </c>
      <c r="B254" s="355">
        <v>45964</v>
      </c>
      <c r="C254" s="355">
        <v>46174</v>
      </c>
      <c r="D254" s="140" t="s">
        <v>47</v>
      </c>
      <c r="E254" s="143" t="s">
        <v>252</v>
      </c>
      <c r="F254" s="150" t="s">
        <v>403</v>
      </c>
      <c r="G254" s="142">
        <v>500</v>
      </c>
      <c r="H254" s="391">
        <f t="shared" si="12"/>
        <v>6</v>
      </c>
      <c r="I254" s="391">
        <f t="shared" si="13"/>
        <v>23</v>
      </c>
      <c r="J254" s="391" t="str">
        <f t="shared" ca="1" si="14"/>
        <v xml:space="preserve">A VENCER </v>
      </c>
    </row>
    <row r="255" spans="1:10" x14ac:dyDescent="0.25">
      <c r="A255" s="154" t="s">
        <v>302</v>
      </c>
      <c r="B255" s="154">
        <v>46056</v>
      </c>
      <c r="C255" s="154">
        <v>46176</v>
      </c>
      <c r="D255" s="140" t="s">
        <v>71</v>
      </c>
      <c r="E255" s="143" t="s">
        <v>547</v>
      </c>
      <c r="F255" s="140" t="s">
        <v>393</v>
      </c>
      <c r="G255" s="142">
        <v>61.76</v>
      </c>
      <c r="H255" s="391">
        <f t="shared" si="12"/>
        <v>6</v>
      </c>
      <c r="I255" s="391">
        <f t="shared" si="13"/>
        <v>23</v>
      </c>
      <c r="J255" s="391" t="str">
        <f t="shared" ca="1" si="14"/>
        <v xml:space="preserve">A VENCER </v>
      </c>
    </row>
    <row r="256" spans="1:10" x14ac:dyDescent="0.25">
      <c r="A256" s="154" t="s">
        <v>283</v>
      </c>
      <c r="B256" s="355">
        <v>46031</v>
      </c>
      <c r="C256" s="355">
        <v>46178</v>
      </c>
      <c r="D256" s="140" t="s">
        <v>100</v>
      </c>
      <c r="E256" s="143" t="s">
        <v>466</v>
      </c>
      <c r="F256" s="150" t="s">
        <v>470</v>
      </c>
      <c r="G256" s="142">
        <v>263.01</v>
      </c>
      <c r="H256" s="391">
        <f t="shared" si="12"/>
        <v>6</v>
      </c>
      <c r="I256" s="391">
        <f t="shared" si="13"/>
        <v>23</v>
      </c>
      <c r="J256" s="391" t="str">
        <f t="shared" ca="1" si="14"/>
        <v xml:space="preserve">A VENCER </v>
      </c>
    </row>
    <row r="257" spans="1:10" x14ac:dyDescent="0.25">
      <c r="A257" s="154" t="s">
        <v>265</v>
      </c>
      <c r="B257" s="355">
        <v>45960</v>
      </c>
      <c r="C257" s="355">
        <v>46183</v>
      </c>
      <c r="D257" s="140" t="s">
        <v>199</v>
      </c>
      <c r="E257" s="140" t="s">
        <v>390</v>
      </c>
      <c r="F257" s="150"/>
      <c r="G257" s="142">
        <v>15000</v>
      </c>
      <c r="H257" s="391">
        <f t="shared" si="12"/>
        <v>6</v>
      </c>
      <c r="I257" s="391">
        <f t="shared" si="13"/>
        <v>24</v>
      </c>
      <c r="J257" s="391" t="str">
        <f t="shared" ca="1" si="14"/>
        <v xml:space="preserve">A VENCER </v>
      </c>
    </row>
    <row r="258" spans="1:10" x14ac:dyDescent="0.25">
      <c r="A258" s="154" t="s">
        <v>251</v>
      </c>
      <c r="B258" s="355">
        <v>45960</v>
      </c>
      <c r="C258" s="355">
        <v>46183</v>
      </c>
      <c r="D258" s="140" t="s">
        <v>65</v>
      </c>
      <c r="E258" s="140" t="s">
        <v>368</v>
      </c>
      <c r="F258" s="150" t="s">
        <v>393</v>
      </c>
      <c r="G258" s="142">
        <v>1500</v>
      </c>
      <c r="H258" s="391">
        <f t="shared" si="12"/>
        <v>6</v>
      </c>
      <c r="I258" s="391">
        <f t="shared" si="13"/>
        <v>24</v>
      </c>
      <c r="J258" s="391" t="str">
        <f t="shared" ca="1" si="14"/>
        <v xml:space="preserve">A VENCER </v>
      </c>
    </row>
    <row r="259" spans="1:10" x14ac:dyDescent="0.25">
      <c r="A259" s="154" t="s">
        <v>302</v>
      </c>
      <c r="B259" s="355">
        <v>45964</v>
      </c>
      <c r="C259" s="355">
        <v>46183</v>
      </c>
      <c r="D259" s="140" t="s">
        <v>281</v>
      </c>
      <c r="E259" s="140" t="s">
        <v>406</v>
      </c>
      <c r="F259" s="150"/>
      <c r="G259" s="142">
        <v>66422.81</v>
      </c>
      <c r="H259" s="391">
        <f t="shared" si="12"/>
        <v>6</v>
      </c>
      <c r="I259" s="391">
        <f t="shared" si="13"/>
        <v>24</v>
      </c>
      <c r="J259" s="391" t="str">
        <f t="shared" ca="1" si="14"/>
        <v xml:space="preserve">A VENCER </v>
      </c>
    </row>
    <row r="260" spans="1:10" x14ac:dyDescent="0.25">
      <c r="A260" s="154" t="s">
        <v>283</v>
      </c>
      <c r="B260" s="355">
        <v>46031</v>
      </c>
      <c r="C260" s="355">
        <v>46183</v>
      </c>
      <c r="D260" s="140" t="s">
        <v>188</v>
      </c>
      <c r="E260" s="140" t="s">
        <v>465</v>
      </c>
      <c r="F260" s="150" t="s">
        <v>393</v>
      </c>
      <c r="G260" s="142">
        <v>2953.8</v>
      </c>
      <c r="H260" s="391">
        <f t="shared" si="12"/>
        <v>6</v>
      </c>
      <c r="I260" s="391">
        <f t="shared" si="13"/>
        <v>24</v>
      </c>
      <c r="J260" s="391" t="str">
        <f t="shared" ca="1" si="14"/>
        <v xml:space="preserve">A VENCER </v>
      </c>
    </row>
    <row r="261" spans="1:10" x14ac:dyDescent="0.25">
      <c r="A261" s="154" t="s">
        <v>265</v>
      </c>
      <c r="B261" s="154">
        <v>46063</v>
      </c>
      <c r="C261" s="154">
        <v>46183</v>
      </c>
      <c r="D261" s="140" t="s">
        <v>248</v>
      </c>
      <c r="E261" s="140" t="s">
        <v>577</v>
      </c>
      <c r="F261" s="140" t="s">
        <v>393</v>
      </c>
      <c r="G261" s="142">
        <v>5000</v>
      </c>
      <c r="H261" s="391">
        <f t="shared" si="12"/>
        <v>6</v>
      </c>
      <c r="I261" s="391">
        <f t="shared" si="13"/>
        <v>24</v>
      </c>
      <c r="J261" s="391" t="str">
        <f t="shared" ca="1" si="14"/>
        <v xml:space="preserve">A VENCER </v>
      </c>
    </row>
    <row r="262" spans="1:10" x14ac:dyDescent="0.25">
      <c r="A262" s="154" t="s">
        <v>265</v>
      </c>
      <c r="B262" s="154">
        <v>46063</v>
      </c>
      <c r="C262" s="154">
        <v>46183</v>
      </c>
      <c r="D262" s="140" t="s">
        <v>71</v>
      </c>
      <c r="E262" s="140" t="s">
        <v>579</v>
      </c>
      <c r="F262" s="140" t="s">
        <v>393</v>
      </c>
      <c r="G262" s="142">
        <v>1300</v>
      </c>
      <c r="H262" s="391">
        <f t="shared" si="12"/>
        <v>6</v>
      </c>
      <c r="I262" s="391">
        <f t="shared" si="13"/>
        <v>24</v>
      </c>
      <c r="J262" s="391" t="str">
        <f t="shared" ca="1" si="14"/>
        <v xml:space="preserve">A VENCER </v>
      </c>
    </row>
    <row r="263" spans="1:10" x14ac:dyDescent="0.25">
      <c r="A263" s="154" t="s">
        <v>251</v>
      </c>
      <c r="B263" s="154">
        <v>46063</v>
      </c>
      <c r="C263" s="154">
        <v>46186</v>
      </c>
      <c r="D263" s="140" t="s">
        <v>282</v>
      </c>
      <c r="E263" s="140" t="s">
        <v>367</v>
      </c>
      <c r="F263" s="140" t="s">
        <v>393</v>
      </c>
      <c r="G263" s="142">
        <v>500</v>
      </c>
      <c r="H263" s="391">
        <f t="shared" si="12"/>
        <v>6</v>
      </c>
      <c r="I263" s="391">
        <f t="shared" si="13"/>
        <v>24</v>
      </c>
      <c r="J263" s="391" t="str">
        <f t="shared" ca="1" si="14"/>
        <v xml:space="preserve">A VENCER </v>
      </c>
    </row>
    <row r="264" spans="1:10" x14ac:dyDescent="0.25">
      <c r="A264" s="154" t="s">
        <v>302</v>
      </c>
      <c r="B264" s="154">
        <v>46077</v>
      </c>
      <c r="C264" s="154">
        <v>46186</v>
      </c>
      <c r="D264" s="140" t="s">
        <v>281</v>
      </c>
      <c r="E264" s="140" t="s">
        <v>953</v>
      </c>
      <c r="F264" s="311" t="s">
        <v>957</v>
      </c>
      <c r="G264" s="361">
        <v>11000</v>
      </c>
      <c r="H264" s="391">
        <f t="shared" si="12"/>
        <v>6</v>
      </c>
      <c r="I264" s="391">
        <f t="shared" si="13"/>
        <v>24</v>
      </c>
      <c r="J264" s="391" t="str">
        <f t="shared" ca="1" si="14"/>
        <v xml:space="preserve">A VENCER </v>
      </c>
    </row>
    <row r="265" spans="1:10" x14ac:dyDescent="0.25">
      <c r="A265" s="154" t="s">
        <v>302</v>
      </c>
      <c r="B265" s="154">
        <v>46077</v>
      </c>
      <c r="C265" s="154">
        <v>46186</v>
      </c>
      <c r="D265" s="140" t="s">
        <v>281</v>
      </c>
      <c r="E265" s="140" t="s">
        <v>966</v>
      </c>
      <c r="F265" s="311" t="s">
        <v>957</v>
      </c>
      <c r="G265" s="361">
        <v>1000</v>
      </c>
      <c r="H265" s="391">
        <f t="shared" si="12"/>
        <v>6</v>
      </c>
      <c r="I265" s="391">
        <f t="shared" si="13"/>
        <v>24</v>
      </c>
      <c r="J265" s="391" t="str">
        <f t="shared" ca="1" si="14"/>
        <v xml:space="preserve">A VENCER </v>
      </c>
    </row>
    <row r="266" spans="1:10" x14ac:dyDescent="0.25">
      <c r="A266" s="154" t="s">
        <v>265</v>
      </c>
      <c r="B266" s="355">
        <v>45946</v>
      </c>
      <c r="C266" s="355">
        <v>46188</v>
      </c>
      <c r="D266" s="140" t="s">
        <v>281</v>
      </c>
      <c r="E266" s="143" t="s">
        <v>274</v>
      </c>
      <c r="F266" s="150" t="s">
        <v>417</v>
      </c>
      <c r="G266" s="142">
        <v>28821.33</v>
      </c>
      <c r="H266" s="391">
        <f t="shared" si="12"/>
        <v>6</v>
      </c>
      <c r="I266" s="391">
        <f t="shared" si="13"/>
        <v>25</v>
      </c>
      <c r="J266" s="391" t="str">
        <f t="shared" ca="1" si="14"/>
        <v xml:space="preserve">A VENCER </v>
      </c>
    </row>
    <row r="267" spans="1:10" x14ac:dyDescent="0.25">
      <c r="A267" s="154" t="s">
        <v>265</v>
      </c>
      <c r="B267" s="355">
        <v>45960</v>
      </c>
      <c r="C267" s="355">
        <v>46188</v>
      </c>
      <c r="D267" s="140" t="s">
        <v>82</v>
      </c>
      <c r="E267" s="143" t="s">
        <v>392</v>
      </c>
      <c r="F267" s="150"/>
      <c r="G267" s="142">
        <v>3349.75</v>
      </c>
      <c r="H267" s="391">
        <f t="shared" si="12"/>
        <v>6</v>
      </c>
      <c r="I267" s="391">
        <f t="shared" si="13"/>
        <v>25</v>
      </c>
      <c r="J267" s="391" t="str">
        <f t="shared" ca="1" si="14"/>
        <v xml:space="preserve">A VENCER </v>
      </c>
    </row>
    <row r="268" spans="1:10" x14ac:dyDescent="0.25">
      <c r="A268" s="154" t="s">
        <v>265</v>
      </c>
      <c r="B268" s="154">
        <v>46056</v>
      </c>
      <c r="C268" s="154">
        <v>46188</v>
      </c>
      <c r="D268" s="140" t="s">
        <v>72</v>
      </c>
      <c r="E268" s="140" t="s">
        <v>547</v>
      </c>
      <c r="F268" s="140" t="s">
        <v>393</v>
      </c>
      <c r="G268" s="142">
        <v>175.09</v>
      </c>
      <c r="H268" s="391">
        <f t="shared" si="12"/>
        <v>6</v>
      </c>
      <c r="I268" s="391">
        <f t="shared" si="13"/>
        <v>25</v>
      </c>
      <c r="J268" s="391" t="str">
        <f t="shared" ca="1" si="14"/>
        <v xml:space="preserve">A VENCER </v>
      </c>
    </row>
    <row r="269" spans="1:10" x14ac:dyDescent="0.25">
      <c r="A269" s="154" t="s">
        <v>265</v>
      </c>
      <c r="B269" s="154">
        <v>46067</v>
      </c>
      <c r="C269" s="154">
        <v>46188</v>
      </c>
      <c r="D269" s="140" t="s">
        <v>282</v>
      </c>
      <c r="E269" s="140" t="s">
        <v>367</v>
      </c>
      <c r="F269" s="140" t="s">
        <v>393</v>
      </c>
      <c r="G269" s="142">
        <v>701.7</v>
      </c>
      <c r="H269" s="391">
        <f t="shared" si="12"/>
        <v>6</v>
      </c>
      <c r="I269" s="391">
        <f t="shared" si="13"/>
        <v>25</v>
      </c>
      <c r="J269" s="391" t="str">
        <f t="shared" ca="1" si="14"/>
        <v xml:space="preserve">A VENCER </v>
      </c>
    </row>
    <row r="270" spans="1:10" x14ac:dyDescent="0.25">
      <c r="A270" s="154" t="s">
        <v>283</v>
      </c>
      <c r="B270" s="154">
        <v>46063</v>
      </c>
      <c r="C270" s="154">
        <v>46188</v>
      </c>
      <c r="D270" s="140" t="s">
        <v>296</v>
      </c>
      <c r="E270" s="140" t="s">
        <v>578</v>
      </c>
      <c r="F270" s="140" t="s">
        <v>393</v>
      </c>
      <c r="G270" s="142">
        <v>1058.83</v>
      </c>
      <c r="H270" s="391">
        <f t="shared" si="12"/>
        <v>6</v>
      </c>
      <c r="I270" s="391">
        <f t="shared" si="13"/>
        <v>25</v>
      </c>
      <c r="J270" s="391" t="str">
        <f t="shared" ca="1" si="14"/>
        <v xml:space="preserve">A VENCER </v>
      </c>
    </row>
    <row r="271" spans="1:10" x14ac:dyDescent="0.25">
      <c r="A271" s="154" t="s">
        <v>283</v>
      </c>
      <c r="B271" s="154">
        <v>46056</v>
      </c>
      <c r="C271" s="154">
        <v>46190</v>
      </c>
      <c r="D271" s="140" t="s">
        <v>74</v>
      </c>
      <c r="E271" s="140" t="s">
        <v>548</v>
      </c>
      <c r="F271" s="140" t="s">
        <v>393</v>
      </c>
      <c r="G271" s="142">
        <v>525.29</v>
      </c>
      <c r="H271" s="391">
        <f t="shared" si="12"/>
        <v>6</v>
      </c>
      <c r="I271" s="391">
        <f t="shared" si="13"/>
        <v>25</v>
      </c>
      <c r="J271" s="391" t="str">
        <f t="shared" ca="1" si="14"/>
        <v xml:space="preserve">A VENCER </v>
      </c>
    </row>
    <row r="272" spans="1:10" x14ac:dyDescent="0.25">
      <c r="A272" s="154" t="s">
        <v>302</v>
      </c>
      <c r="B272" s="355">
        <v>45960</v>
      </c>
      <c r="C272" s="355">
        <v>46193</v>
      </c>
      <c r="D272" s="140" t="s">
        <v>40</v>
      </c>
      <c r="E272" s="140" t="s">
        <v>990</v>
      </c>
      <c r="F272" s="150" t="s">
        <v>384</v>
      </c>
      <c r="G272" s="142">
        <v>5500</v>
      </c>
      <c r="H272" s="391">
        <f t="shared" si="12"/>
        <v>6</v>
      </c>
      <c r="I272" s="391">
        <f t="shared" si="13"/>
        <v>25</v>
      </c>
      <c r="J272" s="391" t="str">
        <f t="shared" ca="1" si="14"/>
        <v xml:space="preserve">A VENCER </v>
      </c>
    </row>
    <row r="273" spans="1:10" x14ac:dyDescent="0.25">
      <c r="A273" s="154" t="s">
        <v>251</v>
      </c>
      <c r="B273" s="355">
        <v>45960</v>
      </c>
      <c r="C273" s="355">
        <v>46193</v>
      </c>
      <c r="D273" s="140" t="s">
        <v>40</v>
      </c>
      <c r="E273" s="140" t="s">
        <v>990</v>
      </c>
      <c r="F273" s="150" t="s">
        <v>384</v>
      </c>
      <c r="G273" s="142">
        <v>1000</v>
      </c>
      <c r="H273" s="391">
        <f t="shared" si="12"/>
        <v>6</v>
      </c>
      <c r="I273" s="391">
        <f t="shared" si="13"/>
        <v>25</v>
      </c>
      <c r="J273" s="391" t="str">
        <f t="shared" ca="1" si="14"/>
        <v xml:space="preserve">A VENCER </v>
      </c>
    </row>
    <row r="274" spans="1:10" x14ac:dyDescent="0.25">
      <c r="A274" s="154" t="s">
        <v>251</v>
      </c>
      <c r="B274" s="355">
        <v>45960</v>
      </c>
      <c r="C274" s="355">
        <v>46193</v>
      </c>
      <c r="D274" s="140" t="s">
        <v>269</v>
      </c>
      <c r="E274" s="140" t="s">
        <v>369</v>
      </c>
      <c r="F274" s="150" t="s">
        <v>396</v>
      </c>
      <c r="G274" s="142">
        <v>37000</v>
      </c>
      <c r="H274" s="391">
        <f t="shared" si="12"/>
        <v>6</v>
      </c>
      <c r="I274" s="391">
        <f t="shared" si="13"/>
        <v>25</v>
      </c>
      <c r="J274" s="391" t="str">
        <f t="shared" ca="1" si="14"/>
        <v xml:space="preserve">A VENCER </v>
      </c>
    </row>
    <row r="275" spans="1:10" x14ac:dyDescent="0.25">
      <c r="A275" s="154" t="s">
        <v>251</v>
      </c>
      <c r="B275" s="154">
        <v>46063</v>
      </c>
      <c r="C275" s="154">
        <v>46193</v>
      </c>
      <c r="D275" s="140" t="s">
        <v>282</v>
      </c>
      <c r="E275" s="140" t="s">
        <v>574</v>
      </c>
      <c r="F275" s="140" t="s">
        <v>393</v>
      </c>
      <c r="G275" s="142">
        <v>145.52000000000001</v>
      </c>
      <c r="H275" s="391">
        <f t="shared" si="12"/>
        <v>6</v>
      </c>
      <c r="I275" s="391">
        <f t="shared" si="13"/>
        <v>25</v>
      </c>
      <c r="J275" s="391" t="str">
        <f t="shared" ca="1" si="14"/>
        <v xml:space="preserve">A VENCER </v>
      </c>
    </row>
    <row r="276" spans="1:10" x14ac:dyDescent="0.25">
      <c r="A276" s="154" t="s">
        <v>251</v>
      </c>
      <c r="B276" s="154">
        <v>46063</v>
      </c>
      <c r="C276" s="154">
        <v>46193</v>
      </c>
      <c r="D276" s="140" t="s">
        <v>53</v>
      </c>
      <c r="E276" s="140" t="s">
        <v>575</v>
      </c>
      <c r="F276" s="140" t="s">
        <v>393</v>
      </c>
      <c r="G276" s="142">
        <v>306.67</v>
      </c>
      <c r="H276" s="391">
        <f t="shared" si="12"/>
        <v>6</v>
      </c>
      <c r="I276" s="391">
        <f t="shared" si="13"/>
        <v>25</v>
      </c>
      <c r="J276" s="391" t="str">
        <f t="shared" ca="1" si="14"/>
        <v xml:space="preserve">A VENCER </v>
      </c>
    </row>
    <row r="277" spans="1:10" x14ac:dyDescent="0.25">
      <c r="A277" s="154" t="s">
        <v>283</v>
      </c>
      <c r="B277" s="154">
        <v>46063</v>
      </c>
      <c r="C277" s="154">
        <v>46193</v>
      </c>
      <c r="D277" s="140" t="s">
        <v>282</v>
      </c>
      <c r="E277" s="140" t="s">
        <v>367</v>
      </c>
      <c r="F277" s="140" t="s">
        <v>393</v>
      </c>
      <c r="G277" s="142">
        <v>725.8</v>
      </c>
      <c r="H277" s="391">
        <f t="shared" si="12"/>
        <v>6</v>
      </c>
      <c r="I277" s="391">
        <f t="shared" si="13"/>
        <v>25</v>
      </c>
      <c r="J277" s="391" t="str">
        <f t="shared" ca="1" si="14"/>
        <v xml:space="preserve">A VENCER </v>
      </c>
    </row>
    <row r="278" spans="1:10" x14ac:dyDescent="0.25">
      <c r="A278" s="154" t="s">
        <v>251</v>
      </c>
      <c r="B278" s="355">
        <v>45960</v>
      </c>
      <c r="C278" s="355">
        <v>46197</v>
      </c>
      <c r="D278" s="140" t="s">
        <v>67</v>
      </c>
      <c r="E278" s="140" t="s">
        <v>366</v>
      </c>
      <c r="F278" s="150"/>
      <c r="G278" s="142">
        <v>13000</v>
      </c>
      <c r="H278" s="391">
        <f t="shared" si="12"/>
        <v>6</v>
      </c>
      <c r="I278" s="391">
        <f t="shared" si="13"/>
        <v>26</v>
      </c>
      <c r="J278" s="391" t="str">
        <f t="shared" ca="1" si="14"/>
        <v xml:space="preserve">A VENCER </v>
      </c>
    </row>
    <row r="279" spans="1:10" x14ac:dyDescent="0.25">
      <c r="A279" s="154" t="s">
        <v>251</v>
      </c>
      <c r="B279" s="154">
        <v>46063</v>
      </c>
      <c r="C279" s="154">
        <v>46197</v>
      </c>
      <c r="D279" s="140" t="s">
        <v>214</v>
      </c>
      <c r="E279" s="140" t="s">
        <v>576</v>
      </c>
      <c r="F279" s="140" t="s">
        <v>393</v>
      </c>
      <c r="G279" s="142">
        <v>3460.23</v>
      </c>
      <c r="H279" s="391">
        <f t="shared" si="12"/>
        <v>6</v>
      </c>
      <c r="I279" s="391">
        <f t="shared" si="13"/>
        <v>26</v>
      </c>
      <c r="J279" s="391" t="str">
        <f t="shared" ca="1" si="14"/>
        <v xml:space="preserve">A VENCER </v>
      </c>
    </row>
    <row r="280" spans="1:10" x14ac:dyDescent="0.25">
      <c r="A280" s="154" t="s">
        <v>302</v>
      </c>
      <c r="B280" s="355">
        <v>45971</v>
      </c>
      <c r="C280" s="355">
        <v>46198</v>
      </c>
      <c r="D280" s="140" t="s">
        <v>281</v>
      </c>
      <c r="E280" s="140" t="s">
        <v>420</v>
      </c>
      <c r="F280" s="150" t="s">
        <v>415</v>
      </c>
      <c r="G280" s="142">
        <v>2300</v>
      </c>
      <c r="H280" s="391">
        <f t="shared" si="12"/>
        <v>6</v>
      </c>
      <c r="I280" s="391">
        <f t="shared" si="13"/>
        <v>26</v>
      </c>
      <c r="J280" s="391" t="str">
        <f t="shared" ca="1" si="14"/>
        <v xml:space="preserve">A VENCER </v>
      </c>
    </row>
    <row r="281" spans="1:10" x14ac:dyDescent="0.25">
      <c r="A281" s="154" t="s">
        <v>265</v>
      </c>
      <c r="B281" s="154">
        <v>46063</v>
      </c>
      <c r="C281" s="154">
        <v>46198</v>
      </c>
      <c r="D281" s="140" t="s">
        <v>72</v>
      </c>
      <c r="E281" s="140" t="s">
        <v>580</v>
      </c>
      <c r="F281" s="140" t="s">
        <v>393</v>
      </c>
      <c r="G281" s="142">
        <v>660</v>
      </c>
      <c r="H281" s="391">
        <f t="shared" si="12"/>
        <v>6</v>
      </c>
      <c r="I281" s="391">
        <f t="shared" si="13"/>
        <v>26</v>
      </c>
      <c r="J281" s="391" t="str">
        <f t="shared" ca="1" si="14"/>
        <v xml:space="preserve">A VENCER </v>
      </c>
    </row>
    <row r="282" spans="1:10" x14ac:dyDescent="0.25">
      <c r="A282" s="154" t="s">
        <v>265</v>
      </c>
      <c r="B282" s="355">
        <v>45960</v>
      </c>
      <c r="C282" s="355">
        <v>46203</v>
      </c>
      <c r="D282" s="140" t="s">
        <v>61</v>
      </c>
      <c r="E282" s="140" t="s">
        <v>229</v>
      </c>
      <c r="F282" s="150"/>
      <c r="G282" s="142">
        <f>10500+800</f>
        <v>11300</v>
      </c>
      <c r="H282" s="391">
        <f t="shared" si="12"/>
        <v>6</v>
      </c>
      <c r="I282" s="391">
        <f t="shared" si="13"/>
        <v>27</v>
      </c>
      <c r="J282" s="391" t="str">
        <f t="shared" ca="1" si="14"/>
        <v xml:space="preserve">A VENCER </v>
      </c>
    </row>
    <row r="283" spans="1:10" x14ac:dyDescent="0.25">
      <c r="A283" s="154" t="s">
        <v>265</v>
      </c>
      <c r="B283" s="355">
        <v>46036</v>
      </c>
      <c r="C283" s="355">
        <v>46203</v>
      </c>
      <c r="D283" s="140" t="s">
        <v>199</v>
      </c>
      <c r="E283" s="140" t="s">
        <v>390</v>
      </c>
      <c r="F283" s="150" t="s">
        <v>479</v>
      </c>
      <c r="G283" s="142">
        <v>439.56</v>
      </c>
      <c r="H283" s="391">
        <f t="shared" si="12"/>
        <v>6</v>
      </c>
      <c r="I283" s="391">
        <f t="shared" si="13"/>
        <v>27</v>
      </c>
      <c r="J283" s="391" t="str">
        <f t="shared" ca="1" si="14"/>
        <v xml:space="preserve">A VENCER </v>
      </c>
    </row>
    <row r="284" spans="1:10" x14ac:dyDescent="0.25">
      <c r="A284" s="154" t="s">
        <v>265</v>
      </c>
      <c r="B284" s="154">
        <v>46063</v>
      </c>
      <c r="C284" s="154">
        <v>46203</v>
      </c>
      <c r="D284" s="140" t="s">
        <v>103</v>
      </c>
      <c r="E284" s="140" t="s">
        <v>582</v>
      </c>
      <c r="F284" s="140" t="s">
        <v>393</v>
      </c>
      <c r="G284" s="142">
        <v>766.66</v>
      </c>
      <c r="H284" s="391">
        <f t="shared" si="12"/>
        <v>6</v>
      </c>
      <c r="I284" s="391">
        <f t="shared" si="13"/>
        <v>27</v>
      </c>
      <c r="J284" s="391" t="str">
        <f t="shared" ca="1" si="14"/>
        <v xml:space="preserve">A VENCER </v>
      </c>
    </row>
    <row r="285" spans="1:10" x14ac:dyDescent="0.25">
      <c r="A285" s="154" t="s">
        <v>302</v>
      </c>
      <c r="B285" s="154">
        <v>46078</v>
      </c>
      <c r="C285" s="154">
        <v>46203</v>
      </c>
      <c r="D285" s="140" t="s">
        <v>140</v>
      </c>
      <c r="E285" s="140" t="s">
        <v>237</v>
      </c>
      <c r="F285" s="140"/>
      <c r="G285" s="361">
        <v>1930</v>
      </c>
      <c r="H285" s="391">
        <f t="shared" si="12"/>
        <v>6</v>
      </c>
      <c r="I285" s="391">
        <f t="shared" si="13"/>
        <v>27</v>
      </c>
      <c r="J285" s="391" t="str">
        <f t="shared" ca="1" si="14"/>
        <v xml:space="preserve">A VENCER </v>
      </c>
    </row>
    <row r="286" spans="1:10" x14ac:dyDescent="0.25">
      <c r="A286" s="154" t="s">
        <v>302</v>
      </c>
      <c r="B286" s="154">
        <v>46078</v>
      </c>
      <c r="C286" s="154">
        <v>46203</v>
      </c>
      <c r="D286" s="140" t="s">
        <v>281</v>
      </c>
      <c r="E286" s="140" t="s">
        <v>279</v>
      </c>
      <c r="F286" s="140" t="s">
        <v>1089</v>
      </c>
      <c r="G286" s="361">
        <v>1780</v>
      </c>
      <c r="H286" s="391">
        <f t="shared" si="12"/>
        <v>6</v>
      </c>
      <c r="I286" s="391">
        <f t="shared" si="13"/>
        <v>27</v>
      </c>
      <c r="J286" s="391" t="str">
        <f t="shared" ca="1" si="14"/>
        <v xml:space="preserve">A VENCER </v>
      </c>
    </row>
    <row r="287" spans="1:10" x14ac:dyDescent="0.25">
      <c r="A287" s="154" t="s">
        <v>302</v>
      </c>
      <c r="B287" s="355">
        <v>45940</v>
      </c>
      <c r="C287" s="355">
        <v>46204</v>
      </c>
      <c r="D287" s="140" t="s">
        <v>281</v>
      </c>
      <c r="E287" s="140" t="s">
        <v>310</v>
      </c>
      <c r="F287" s="150" t="s">
        <v>314</v>
      </c>
      <c r="G287" s="142">
        <v>6225.22</v>
      </c>
      <c r="H287" s="391">
        <f t="shared" si="12"/>
        <v>7</v>
      </c>
      <c r="I287" s="391">
        <f t="shared" si="13"/>
        <v>27</v>
      </c>
      <c r="J287" s="391" t="str">
        <f t="shared" ca="1" si="14"/>
        <v xml:space="preserve">A VENCER </v>
      </c>
    </row>
    <row r="288" spans="1:10" x14ac:dyDescent="0.25">
      <c r="A288" s="154" t="s">
        <v>302</v>
      </c>
      <c r="B288" s="154">
        <v>46056</v>
      </c>
      <c r="C288" s="154">
        <v>46206</v>
      </c>
      <c r="D288" s="140" t="s">
        <v>71</v>
      </c>
      <c r="E288" s="140" t="s">
        <v>547</v>
      </c>
      <c r="F288" s="140" t="s">
        <v>393</v>
      </c>
      <c r="G288" s="142">
        <v>61.76</v>
      </c>
      <c r="H288" s="391">
        <f t="shared" si="12"/>
        <v>7</v>
      </c>
      <c r="I288" s="391">
        <f t="shared" si="13"/>
        <v>27</v>
      </c>
      <c r="J288" s="391" t="str">
        <f t="shared" ca="1" si="14"/>
        <v xml:space="preserve">A VENCER </v>
      </c>
    </row>
    <row r="289" spans="1:10" x14ac:dyDescent="0.25">
      <c r="A289" s="154" t="s">
        <v>283</v>
      </c>
      <c r="B289" s="355">
        <v>46031</v>
      </c>
      <c r="C289" s="355">
        <v>46208</v>
      </c>
      <c r="D289" s="140" t="s">
        <v>100</v>
      </c>
      <c r="E289" s="140" t="s">
        <v>466</v>
      </c>
      <c r="F289" s="150" t="s">
        <v>471</v>
      </c>
      <c r="G289" s="142">
        <v>263.01</v>
      </c>
      <c r="H289" s="391">
        <f t="shared" si="12"/>
        <v>7</v>
      </c>
      <c r="I289" s="391">
        <f t="shared" si="13"/>
        <v>28</v>
      </c>
      <c r="J289" s="391" t="str">
        <f t="shared" ca="1" si="14"/>
        <v xml:space="preserve">A VENCER </v>
      </c>
    </row>
    <row r="290" spans="1:10" x14ac:dyDescent="0.25">
      <c r="A290" s="154" t="s">
        <v>265</v>
      </c>
      <c r="B290" s="355">
        <v>45960</v>
      </c>
      <c r="C290" s="355">
        <v>46213</v>
      </c>
      <c r="D290" s="140" t="s">
        <v>199</v>
      </c>
      <c r="E290" s="140" t="s">
        <v>390</v>
      </c>
      <c r="F290" s="150"/>
      <c r="G290" s="142">
        <v>15000</v>
      </c>
      <c r="H290" s="391">
        <f t="shared" si="12"/>
        <v>7</v>
      </c>
      <c r="I290" s="391">
        <f t="shared" si="13"/>
        <v>28</v>
      </c>
      <c r="J290" s="391" t="str">
        <f t="shared" ca="1" si="14"/>
        <v xml:space="preserve">A VENCER </v>
      </c>
    </row>
    <row r="291" spans="1:10" x14ac:dyDescent="0.25">
      <c r="A291" s="154" t="s">
        <v>251</v>
      </c>
      <c r="B291" s="355">
        <v>45960</v>
      </c>
      <c r="C291" s="355">
        <v>46213</v>
      </c>
      <c r="D291" s="140" t="s">
        <v>65</v>
      </c>
      <c r="E291" s="140" t="s">
        <v>368</v>
      </c>
      <c r="F291" s="150" t="s">
        <v>393</v>
      </c>
      <c r="G291" s="142">
        <v>1500</v>
      </c>
      <c r="H291" s="391">
        <f t="shared" si="12"/>
        <v>7</v>
      </c>
      <c r="I291" s="391">
        <f t="shared" si="13"/>
        <v>28</v>
      </c>
      <c r="J291" s="391" t="str">
        <f t="shared" ca="1" si="14"/>
        <v xml:space="preserve">A VENCER </v>
      </c>
    </row>
    <row r="292" spans="1:10" x14ac:dyDescent="0.25">
      <c r="A292" s="154" t="s">
        <v>302</v>
      </c>
      <c r="B292" s="355">
        <v>45964</v>
      </c>
      <c r="C292" s="355">
        <v>46213</v>
      </c>
      <c r="D292" s="140" t="s">
        <v>281</v>
      </c>
      <c r="E292" s="140" t="s">
        <v>406</v>
      </c>
      <c r="F292" s="150"/>
      <c r="G292" s="142">
        <v>67150.929999999993</v>
      </c>
      <c r="H292" s="391">
        <f t="shared" si="12"/>
        <v>7</v>
      </c>
      <c r="I292" s="391">
        <f t="shared" si="13"/>
        <v>28</v>
      </c>
      <c r="J292" s="391" t="str">
        <f t="shared" ca="1" si="14"/>
        <v xml:space="preserve">A VENCER </v>
      </c>
    </row>
    <row r="293" spans="1:10" x14ac:dyDescent="0.25">
      <c r="A293" s="154" t="s">
        <v>283</v>
      </c>
      <c r="B293" s="355">
        <v>46031</v>
      </c>
      <c r="C293" s="355">
        <v>46213</v>
      </c>
      <c r="D293" s="140" t="s">
        <v>188</v>
      </c>
      <c r="E293" s="140" t="s">
        <v>465</v>
      </c>
      <c r="F293" s="150" t="s">
        <v>393</v>
      </c>
      <c r="G293" s="142">
        <v>2953.8</v>
      </c>
      <c r="H293" s="391">
        <f t="shared" si="12"/>
        <v>7</v>
      </c>
      <c r="I293" s="391">
        <f t="shared" si="13"/>
        <v>28</v>
      </c>
      <c r="J293" s="391" t="str">
        <f t="shared" ca="1" si="14"/>
        <v xml:space="preserve">A VENCER </v>
      </c>
    </row>
    <row r="294" spans="1:10" x14ac:dyDescent="0.25">
      <c r="A294" s="154" t="s">
        <v>265</v>
      </c>
      <c r="B294" s="154">
        <v>46063</v>
      </c>
      <c r="C294" s="154">
        <v>46213</v>
      </c>
      <c r="D294" s="140" t="s">
        <v>248</v>
      </c>
      <c r="E294" s="140" t="s">
        <v>577</v>
      </c>
      <c r="F294" s="140" t="s">
        <v>393</v>
      </c>
      <c r="G294" s="142">
        <v>5000</v>
      </c>
      <c r="H294" s="391">
        <f t="shared" si="12"/>
        <v>7</v>
      </c>
      <c r="I294" s="391">
        <f t="shared" si="13"/>
        <v>28</v>
      </c>
      <c r="J294" s="391" t="str">
        <f t="shared" ca="1" si="14"/>
        <v xml:space="preserve">A VENCER </v>
      </c>
    </row>
    <row r="295" spans="1:10" x14ac:dyDescent="0.25">
      <c r="A295" s="154" t="s">
        <v>265</v>
      </c>
      <c r="B295" s="154">
        <v>46063</v>
      </c>
      <c r="C295" s="154">
        <v>46213</v>
      </c>
      <c r="D295" s="140" t="s">
        <v>71</v>
      </c>
      <c r="E295" s="140" t="s">
        <v>579</v>
      </c>
      <c r="F295" s="140" t="s">
        <v>393</v>
      </c>
      <c r="G295" s="142">
        <v>1300</v>
      </c>
      <c r="H295" s="391">
        <f t="shared" si="12"/>
        <v>7</v>
      </c>
      <c r="I295" s="391">
        <f t="shared" si="13"/>
        <v>28</v>
      </c>
      <c r="J295" s="391" t="str">
        <f t="shared" ca="1" si="14"/>
        <v xml:space="preserve">A VENCER </v>
      </c>
    </row>
    <row r="296" spans="1:10" x14ac:dyDescent="0.25">
      <c r="A296" s="154" t="s">
        <v>251</v>
      </c>
      <c r="B296" s="154">
        <v>46063</v>
      </c>
      <c r="C296" s="154">
        <v>46216</v>
      </c>
      <c r="D296" s="140" t="s">
        <v>282</v>
      </c>
      <c r="E296" s="140" t="s">
        <v>367</v>
      </c>
      <c r="F296" s="140" t="s">
        <v>393</v>
      </c>
      <c r="G296" s="142">
        <v>500</v>
      </c>
      <c r="H296" s="391">
        <f t="shared" si="12"/>
        <v>7</v>
      </c>
      <c r="I296" s="391">
        <f t="shared" si="13"/>
        <v>29</v>
      </c>
      <c r="J296" s="391" t="str">
        <f t="shared" ca="1" si="14"/>
        <v xml:space="preserve">A VENCER </v>
      </c>
    </row>
    <row r="297" spans="1:10" x14ac:dyDescent="0.25">
      <c r="A297" s="154" t="s">
        <v>302</v>
      </c>
      <c r="B297" s="154">
        <v>46077</v>
      </c>
      <c r="C297" s="154">
        <v>46216</v>
      </c>
      <c r="D297" s="140" t="s">
        <v>281</v>
      </c>
      <c r="E297" s="143" t="s">
        <v>953</v>
      </c>
      <c r="F297" s="311" t="s">
        <v>958</v>
      </c>
      <c r="G297" s="361">
        <v>11000</v>
      </c>
      <c r="H297" s="391">
        <f t="shared" si="12"/>
        <v>7</v>
      </c>
      <c r="I297" s="391">
        <f t="shared" si="13"/>
        <v>29</v>
      </c>
      <c r="J297" s="391" t="str">
        <f t="shared" ca="1" si="14"/>
        <v xml:space="preserve">A VENCER </v>
      </c>
    </row>
    <row r="298" spans="1:10" x14ac:dyDescent="0.25">
      <c r="A298" s="154" t="s">
        <v>302</v>
      </c>
      <c r="B298" s="154">
        <v>46077</v>
      </c>
      <c r="C298" s="154">
        <v>46216</v>
      </c>
      <c r="D298" s="140" t="s">
        <v>281</v>
      </c>
      <c r="E298" s="143" t="s">
        <v>966</v>
      </c>
      <c r="F298" s="311" t="s">
        <v>958</v>
      </c>
      <c r="G298" s="361">
        <v>1000</v>
      </c>
      <c r="H298" s="391">
        <f t="shared" si="12"/>
        <v>7</v>
      </c>
      <c r="I298" s="391">
        <f t="shared" si="13"/>
        <v>29</v>
      </c>
      <c r="J298" s="391" t="str">
        <f t="shared" ca="1" si="14"/>
        <v xml:space="preserve">A VENCER </v>
      </c>
    </row>
    <row r="299" spans="1:10" x14ac:dyDescent="0.25">
      <c r="A299" s="154" t="s">
        <v>265</v>
      </c>
      <c r="B299" s="355">
        <v>45946</v>
      </c>
      <c r="C299" s="355">
        <v>46218</v>
      </c>
      <c r="D299" s="140" t="s">
        <v>281</v>
      </c>
      <c r="E299" s="140" t="s">
        <v>274</v>
      </c>
      <c r="F299" s="150" t="s">
        <v>418</v>
      </c>
      <c r="G299" s="142">
        <v>28821.33</v>
      </c>
      <c r="H299" s="391">
        <f t="shared" si="12"/>
        <v>7</v>
      </c>
      <c r="I299" s="391">
        <f t="shared" si="13"/>
        <v>29</v>
      </c>
      <c r="J299" s="391" t="str">
        <f t="shared" ca="1" si="14"/>
        <v xml:space="preserve">A VENCER </v>
      </c>
    </row>
    <row r="300" spans="1:10" x14ac:dyDescent="0.25">
      <c r="A300" s="154" t="s">
        <v>265</v>
      </c>
      <c r="B300" s="355">
        <v>45960</v>
      </c>
      <c r="C300" s="355">
        <v>46218</v>
      </c>
      <c r="D300" s="140" t="s">
        <v>82</v>
      </c>
      <c r="E300" s="140" t="s">
        <v>392</v>
      </c>
      <c r="F300" s="150"/>
      <c r="G300" s="142">
        <v>3349.75</v>
      </c>
      <c r="H300" s="391">
        <f t="shared" si="12"/>
        <v>7</v>
      </c>
      <c r="I300" s="391">
        <f t="shared" si="13"/>
        <v>29</v>
      </c>
      <c r="J300" s="391" t="str">
        <f t="shared" ca="1" si="14"/>
        <v xml:space="preserve">A VENCER </v>
      </c>
    </row>
    <row r="301" spans="1:10" x14ac:dyDescent="0.25">
      <c r="A301" s="154" t="s">
        <v>265</v>
      </c>
      <c r="B301" s="154">
        <v>46056</v>
      </c>
      <c r="C301" s="154">
        <v>46218</v>
      </c>
      <c r="D301" s="140" t="s">
        <v>72</v>
      </c>
      <c r="E301" s="140" t="s">
        <v>547</v>
      </c>
      <c r="F301" s="140" t="s">
        <v>393</v>
      </c>
      <c r="G301" s="142">
        <v>175.09</v>
      </c>
      <c r="H301" s="391">
        <f t="shared" si="12"/>
        <v>7</v>
      </c>
      <c r="I301" s="391">
        <f t="shared" si="13"/>
        <v>29</v>
      </c>
      <c r="J301" s="391" t="str">
        <f t="shared" ca="1" si="14"/>
        <v xml:space="preserve">A VENCER </v>
      </c>
    </row>
    <row r="302" spans="1:10" x14ac:dyDescent="0.25">
      <c r="A302" s="154" t="s">
        <v>265</v>
      </c>
      <c r="B302" s="154">
        <v>46068</v>
      </c>
      <c r="C302" s="154">
        <v>46218</v>
      </c>
      <c r="D302" s="140" t="s">
        <v>282</v>
      </c>
      <c r="E302" s="140" t="s">
        <v>367</v>
      </c>
      <c r="F302" s="140" t="s">
        <v>393</v>
      </c>
      <c r="G302" s="142">
        <v>701.7</v>
      </c>
      <c r="H302" s="391">
        <f t="shared" si="12"/>
        <v>7</v>
      </c>
      <c r="I302" s="391">
        <f t="shared" si="13"/>
        <v>29</v>
      </c>
      <c r="J302" s="391" t="str">
        <f t="shared" ca="1" si="14"/>
        <v xml:space="preserve">A VENCER </v>
      </c>
    </row>
    <row r="303" spans="1:10" x14ac:dyDescent="0.25">
      <c r="A303" s="154" t="s">
        <v>283</v>
      </c>
      <c r="B303" s="154">
        <v>46063</v>
      </c>
      <c r="C303" s="154">
        <v>46218</v>
      </c>
      <c r="D303" s="140" t="s">
        <v>296</v>
      </c>
      <c r="E303" s="140" t="s">
        <v>578</v>
      </c>
      <c r="F303" s="140" t="s">
        <v>393</v>
      </c>
      <c r="G303" s="142">
        <v>1058.83</v>
      </c>
      <c r="H303" s="391">
        <f t="shared" si="12"/>
        <v>7</v>
      </c>
      <c r="I303" s="391">
        <f t="shared" si="13"/>
        <v>29</v>
      </c>
      <c r="J303" s="391" t="str">
        <f t="shared" ca="1" si="14"/>
        <v xml:space="preserve">A VENCER </v>
      </c>
    </row>
    <row r="304" spans="1:10" x14ac:dyDescent="0.25">
      <c r="A304" s="154" t="s">
        <v>283</v>
      </c>
      <c r="B304" s="154">
        <v>46056</v>
      </c>
      <c r="C304" s="154">
        <v>46220</v>
      </c>
      <c r="D304" s="140" t="s">
        <v>74</v>
      </c>
      <c r="E304" s="140" t="s">
        <v>548</v>
      </c>
      <c r="F304" s="140" t="s">
        <v>393</v>
      </c>
      <c r="G304" s="142">
        <v>525.29</v>
      </c>
      <c r="H304" s="391">
        <f t="shared" si="12"/>
        <v>7</v>
      </c>
      <c r="I304" s="391">
        <f t="shared" si="13"/>
        <v>29</v>
      </c>
      <c r="J304" s="391" t="str">
        <f t="shared" ca="1" si="14"/>
        <v xml:space="preserve">A VENCER </v>
      </c>
    </row>
    <row r="305" spans="1:10" x14ac:dyDescent="0.25">
      <c r="A305" s="154" t="s">
        <v>302</v>
      </c>
      <c r="B305" s="355">
        <v>45960</v>
      </c>
      <c r="C305" s="355">
        <v>46223</v>
      </c>
      <c r="D305" s="140" t="s">
        <v>40</v>
      </c>
      <c r="E305" s="140" t="s">
        <v>990</v>
      </c>
      <c r="F305" s="150" t="s">
        <v>385</v>
      </c>
      <c r="G305" s="142">
        <v>5500</v>
      </c>
      <c r="H305" s="391">
        <f t="shared" si="12"/>
        <v>7</v>
      </c>
      <c r="I305" s="391">
        <f t="shared" si="13"/>
        <v>30</v>
      </c>
      <c r="J305" s="391" t="str">
        <f t="shared" ca="1" si="14"/>
        <v xml:space="preserve">A VENCER </v>
      </c>
    </row>
    <row r="306" spans="1:10" x14ac:dyDescent="0.25">
      <c r="A306" s="154" t="s">
        <v>251</v>
      </c>
      <c r="B306" s="355">
        <v>45960</v>
      </c>
      <c r="C306" s="355">
        <v>46223</v>
      </c>
      <c r="D306" s="140" t="s">
        <v>40</v>
      </c>
      <c r="E306" s="140" t="s">
        <v>990</v>
      </c>
      <c r="F306" s="150" t="s">
        <v>385</v>
      </c>
      <c r="G306" s="142">
        <v>1000</v>
      </c>
      <c r="H306" s="391">
        <f t="shared" si="12"/>
        <v>7</v>
      </c>
      <c r="I306" s="391">
        <f t="shared" si="13"/>
        <v>30</v>
      </c>
      <c r="J306" s="391" t="str">
        <f t="shared" ca="1" si="14"/>
        <v xml:space="preserve">A VENCER </v>
      </c>
    </row>
    <row r="307" spans="1:10" x14ac:dyDescent="0.25">
      <c r="A307" s="154" t="s">
        <v>251</v>
      </c>
      <c r="B307" s="355">
        <v>45960</v>
      </c>
      <c r="C307" s="355">
        <v>46223</v>
      </c>
      <c r="D307" s="140" t="s">
        <v>269</v>
      </c>
      <c r="E307" s="140" t="s">
        <v>369</v>
      </c>
      <c r="F307" s="150" t="s">
        <v>397</v>
      </c>
      <c r="G307" s="142">
        <v>37000</v>
      </c>
      <c r="H307" s="391">
        <f t="shared" si="12"/>
        <v>7</v>
      </c>
      <c r="I307" s="391">
        <f t="shared" si="13"/>
        <v>30</v>
      </c>
      <c r="J307" s="391" t="str">
        <f t="shared" ca="1" si="14"/>
        <v xml:space="preserve">A VENCER </v>
      </c>
    </row>
    <row r="308" spans="1:10" x14ac:dyDescent="0.25">
      <c r="A308" s="154" t="s">
        <v>251</v>
      </c>
      <c r="B308" s="154">
        <v>46063</v>
      </c>
      <c r="C308" s="154">
        <v>46223</v>
      </c>
      <c r="D308" s="140" t="s">
        <v>282</v>
      </c>
      <c r="E308" s="140" t="s">
        <v>574</v>
      </c>
      <c r="F308" s="140" t="s">
        <v>393</v>
      </c>
      <c r="G308" s="142">
        <v>145.52000000000001</v>
      </c>
      <c r="H308" s="391">
        <f t="shared" si="12"/>
        <v>7</v>
      </c>
      <c r="I308" s="391">
        <f t="shared" si="13"/>
        <v>30</v>
      </c>
      <c r="J308" s="391" t="str">
        <f t="shared" ca="1" si="14"/>
        <v xml:space="preserve">A VENCER </v>
      </c>
    </row>
    <row r="309" spans="1:10" x14ac:dyDescent="0.25">
      <c r="A309" s="154" t="s">
        <v>251</v>
      </c>
      <c r="B309" s="154">
        <v>46063</v>
      </c>
      <c r="C309" s="154">
        <v>46223</v>
      </c>
      <c r="D309" s="140" t="s">
        <v>53</v>
      </c>
      <c r="E309" s="140" t="s">
        <v>575</v>
      </c>
      <c r="F309" s="140" t="s">
        <v>393</v>
      </c>
      <c r="G309" s="142">
        <v>306.67</v>
      </c>
      <c r="H309" s="391">
        <f t="shared" si="12"/>
        <v>7</v>
      </c>
      <c r="I309" s="391">
        <f t="shared" si="13"/>
        <v>30</v>
      </c>
      <c r="J309" s="391" t="str">
        <f t="shared" ca="1" si="14"/>
        <v xml:space="preserve">A VENCER </v>
      </c>
    </row>
    <row r="310" spans="1:10" x14ac:dyDescent="0.25">
      <c r="A310" s="154" t="s">
        <v>283</v>
      </c>
      <c r="B310" s="154">
        <v>46063</v>
      </c>
      <c r="C310" s="154">
        <v>46223</v>
      </c>
      <c r="D310" s="140" t="s">
        <v>282</v>
      </c>
      <c r="E310" s="140" t="s">
        <v>367</v>
      </c>
      <c r="F310" s="140" t="s">
        <v>393</v>
      </c>
      <c r="G310" s="142">
        <v>725.8</v>
      </c>
      <c r="H310" s="391">
        <f t="shared" si="12"/>
        <v>7</v>
      </c>
      <c r="I310" s="391">
        <f t="shared" si="13"/>
        <v>30</v>
      </c>
      <c r="J310" s="391" t="str">
        <f t="shared" ca="1" si="14"/>
        <v xml:space="preserve">A VENCER </v>
      </c>
    </row>
    <row r="311" spans="1:10" x14ac:dyDescent="0.25">
      <c r="A311" s="154" t="s">
        <v>251</v>
      </c>
      <c r="B311" s="355">
        <v>45960</v>
      </c>
      <c r="C311" s="355">
        <v>46227</v>
      </c>
      <c r="D311" s="140" t="s">
        <v>67</v>
      </c>
      <c r="E311" s="140" t="s">
        <v>366</v>
      </c>
      <c r="F311" s="150"/>
      <c r="G311" s="142">
        <v>13000</v>
      </c>
      <c r="H311" s="391">
        <f t="shared" ref="H311:H372" si="15">MONTH(C311)</f>
        <v>7</v>
      </c>
      <c r="I311" s="391">
        <f t="shared" si="13"/>
        <v>30</v>
      </c>
      <c r="J311" s="391" t="str">
        <f t="shared" ca="1" si="14"/>
        <v xml:space="preserve">A VENCER </v>
      </c>
    </row>
    <row r="312" spans="1:10" x14ac:dyDescent="0.25">
      <c r="A312" s="154" t="s">
        <v>251</v>
      </c>
      <c r="B312" s="154">
        <v>46063</v>
      </c>
      <c r="C312" s="154">
        <v>46227</v>
      </c>
      <c r="D312" s="140" t="s">
        <v>214</v>
      </c>
      <c r="E312" s="140" t="s">
        <v>576</v>
      </c>
      <c r="F312" s="140" t="s">
        <v>393</v>
      </c>
      <c r="G312" s="142">
        <v>3460.23</v>
      </c>
      <c r="H312" s="391">
        <f t="shared" si="15"/>
        <v>7</v>
      </c>
      <c r="I312" s="391">
        <f t="shared" ref="I312:I373" si="16">WEEKNUM(C312)</f>
        <v>30</v>
      </c>
      <c r="J312" s="391" t="str">
        <f t="shared" ref="J312:J373" ca="1" si="17">IF(C312&lt;$B$5,"VENCIDO","A VENCER ")</f>
        <v xml:space="preserve">A VENCER </v>
      </c>
    </row>
    <row r="313" spans="1:10" x14ac:dyDescent="0.25">
      <c r="A313" s="154" t="s">
        <v>302</v>
      </c>
      <c r="B313" s="355">
        <v>45971</v>
      </c>
      <c r="C313" s="355">
        <v>46228</v>
      </c>
      <c r="D313" s="140" t="s">
        <v>281</v>
      </c>
      <c r="E313" s="140" t="s">
        <v>420</v>
      </c>
      <c r="F313" s="150" t="s">
        <v>416</v>
      </c>
      <c r="G313" s="142">
        <v>2300</v>
      </c>
      <c r="H313" s="391">
        <f t="shared" si="15"/>
        <v>7</v>
      </c>
      <c r="I313" s="391">
        <f t="shared" si="16"/>
        <v>30</v>
      </c>
      <c r="J313" s="391" t="str">
        <f t="shared" ca="1" si="17"/>
        <v xml:space="preserve">A VENCER </v>
      </c>
    </row>
    <row r="314" spans="1:10" x14ac:dyDescent="0.25">
      <c r="A314" s="154" t="s">
        <v>265</v>
      </c>
      <c r="B314" s="154">
        <v>46063</v>
      </c>
      <c r="C314" s="154">
        <v>46228</v>
      </c>
      <c r="D314" s="140" t="s">
        <v>72</v>
      </c>
      <c r="E314" s="140" t="s">
        <v>580</v>
      </c>
      <c r="F314" s="140" t="s">
        <v>393</v>
      </c>
      <c r="G314" s="142">
        <v>660</v>
      </c>
      <c r="H314" s="391">
        <f t="shared" si="15"/>
        <v>7</v>
      </c>
      <c r="I314" s="391">
        <f t="shared" si="16"/>
        <v>30</v>
      </c>
      <c r="J314" s="391" t="str">
        <f t="shared" ca="1" si="17"/>
        <v xml:space="preserve">A VENCER </v>
      </c>
    </row>
    <row r="315" spans="1:10" x14ac:dyDescent="0.25">
      <c r="A315" s="154" t="s">
        <v>265</v>
      </c>
      <c r="B315" s="355">
        <v>45960</v>
      </c>
      <c r="C315" s="355">
        <v>46233</v>
      </c>
      <c r="D315" s="140" t="s">
        <v>61</v>
      </c>
      <c r="E315" s="140" t="s">
        <v>229</v>
      </c>
      <c r="F315" s="150"/>
      <c r="G315" s="142">
        <f>10500+800</f>
        <v>11300</v>
      </c>
      <c r="H315" s="391">
        <f t="shared" si="15"/>
        <v>7</v>
      </c>
      <c r="I315" s="391">
        <f t="shared" si="16"/>
        <v>31</v>
      </c>
      <c r="J315" s="391" t="str">
        <f t="shared" ca="1" si="17"/>
        <v xml:space="preserve">A VENCER </v>
      </c>
    </row>
    <row r="316" spans="1:10" x14ac:dyDescent="0.25">
      <c r="A316" s="154" t="s">
        <v>265</v>
      </c>
      <c r="B316" s="154">
        <v>46063</v>
      </c>
      <c r="C316" s="154">
        <v>46233</v>
      </c>
      <c r="D316" s="140" t="s">
        <v>103</v>
      </c>
      <c r="E316" s="140" t="s">
        <v>582</v>
      </c>
      <c r="F316" s="140" t="s">
        <v>393</v>
      </c>
      <c r="G316" s="142">
        <v>766.66</v>
      </c>
      <c r="H316" s="391">
        <f t="shared" si="15"/>
        <v>7</v>
      </c>
      <c r="I316" s="391">
        <f t="shared" si="16"/>
        <v>31</v>
      </c>
      <c r="J316" s="391" t="str">
        <f t="shared" ca="1" si="17"/>
        <v xml:space="preserve">A VENCER </v>
      </c>
    </row>
    <row r="317" spans="1:10" x14ac:dyDescent="0.25">
      <c r="A317" s="154" t="s">
        <v>265</v>
      </c>
      <c r="B317" s="355">
        <v>46036</v>
      </c>
      <c r="C317" s="355">
        <v>46234</v>
      </c>
      <c r="D317" s="140" t="s">
        <v>199</v>
      </c>
      <c r="E317" s="140" t="s">
        <v>390</v>
      </c>
      <c r="F317" s="150" t="s">
        <v>479</v>
      </c>
      <c r="G317" s="142">
        <v>439.56</v>
      </c>
      <c r="H317" s="391">
        <f t="shared" si="15"/>
        <v>7</v>
      </c>
      <c r="I317" s="391">
        <f t="shared" si="16"/>
        <v>31</v>
      </c>
      <c r="J317" s="391" t="str">
        <f t="shared" ca="1" si="17"/>
        <v xml:space="preserve">A VENCER </v>
      </c>
    </row>
    <row r="318" spans="1:10" x14ac:dyDescent="0.25">
      <c r="A318" s="154" t="s">
        <v>302</v>
      </c>
      <c r="B318" s="154">
        <v>46078</v>
      </c>
      <c r="C318" s="154">
        <v>46234</v>
      </c>
      <c r="D318" s="140" t="s">
        <v>140</v>
      </c>
      <c r="E318" s="140" t="s">
        <v>237</v>
      </c>
      <c r="F318" s="140"/>
      <c r="G318" s="361">
        <v>1930</v>
      </c>
      <c r="H318" s="391">
        <f t="shared" si="15"/>
        <v>7</v>
      </c>
      <c r="I318" s="391">
        <f t="shared" si="16"/>
        <v>31</v>
      </c>
      <c r="J318" s="391" t="str">
        <f t="shared" ca="1" si="17"/>
        <v xml:space="preserve">A VENCER </v>
      </c>
    </row>
    <row r="319" spans="1:10" x14ac:dyDescent="0.25">
      <c r="A319" s="154" t="s">
        <v>302</v>
      </c>
      <c r="B319" s="355">
        <v>45940</v>
      </c>
      <c r="C319" s="355">
        <v>46235</v>
      </c>
      <c r="D319" s="140" t="s">
        <v>281</v>
      </c>
      <c r="E319" s="140" t="s">
        <v>310</v>
      </c>
      <c r="F319" s="150" t="s">
        <v>315</v>
      </c>
      <c r="G319" s="142">
        <v>6225.22</v>
      </c>
      <c r="H319" s="391">
        <f t="shared" si="15"/>
        <v>8</v>
      </c>
      <c r="I319" s="391">
        <f t="shared" si="16"/>
        <v>31</v>
      </c>
      <c r="J319" s="391" t="str">
        <f t="shared" ca="1" si="17"/>
        <v xml:space="preserve">A VENCER </v>
      </c>
    </row>
    <row r="320" spans="1:10" x14ac:dyDescent="0.25">
      <c r="A320" s="154" t="s">
        <v>302</v>
      </c>
      <c r="B320" s="154">
        <v>46056</v>
      </c>
      <c r="C320" s="154">
        <v>46237</v>
      </c>
      <c r="D320" s="140" t="s">
        <v>71</v>
      </c>
      <c r="E320" s="140" t="s">
        <v>547</v>
      </c>
      <c r="F320" s="140" t="s">
        <v>393</v>
      </c>
      <c r="G320" s="142">
        <v>61.76</v>
      </c>
      <c r="H320" s="391">
        <f t="shared" si="15"/>
        <v>8</v>
      </c>
      <c r="I320" s="391">
        <f t="shared" si="16"/>
        <v>32</v>
      </c>
      <c r="J320" s="391" t="str">
        <f t="shared" ca="1" si="17"/>
        <v xml:space="preserve">A VENCER </v>
      </c>
    </row>
    <row r="321" spans="1:10" x14ac:dyDescent="0.25">
      <c r="A321" s="154" t="s">
        <v>283</v>
      </c>
      <c r="B321" s="355">
        <v>46031</v>
      </c>
      <c r="C321" s="355">
        <v>46239</v>
      </c>
      <c r="D321" s="140" t="s">
        <v>100</v>
      </c>
      <c r="E321" s="140" t="s">
        <v>466</v>
      </c>
      <c r="F321" s="150" t="s">
        <v>472</v>
      </c>
      <c r="G321" s="142">
        <v>263.01</v>
      </c>
      <c r="H321" s="391">
        <f t="shared" si="15"/>
        <v>8</v>
      </c>
      <c r="I321" s="391">
        <f t="shared" si="16"/>
        <v>32</v>
      </c>
      <c r="J321" s="391" t="str">
        <f t="shared" ca="1" si="17"/>
        <v xml:space="preserve">A VENCER </v>
      </c>
    </row>
    <row r="322" spans="1:10" x14ac:dyDescent="0.25">
      <c r="A322" s="154" t="s">
        <v>265</v>
      </c>
      <c r="B322" s="355">
        <v>45960</v>
      </c>
      <c r="C322" s="355">
        <v>46244</v>
      </c>
      <c r="D322" s="140" t="s">
        <v>199</v>
      </c>
      <c r="E322" s="140" t="s">
        <v>390</v>
      </c>
      <c r="F322" s="150"/>
      <c r="G322" s="142">
        <v>15000</v>
      </c>
      <c r="H322" s="391">
        <f t="shared" si="15"/>
        <v>8</v>
      </c>
      <c r="I322" s="391">
        <f t="shared" si="16"/>
        <v>33</v>
      </c>
      <c r="J322" s="391" t="str">
        <f t="shared" ca="1" si="17"/>
        <v xml:space="preserve">A VENCER </v>
      </c>
    </row>
    <row r="323" spans="1:10" x14ac:dyDescent="0.25">
      <c r="A323" s="154" t="s">
        <v>251</v>
      </c>
      <c r="B323" s="355">
        <v>45960</v>
      </c>
      <c r="C323" s="355">
        <v>46244</v>
      </c>
      <c r="D323" s="140" t="s">
        <v>65</v>
      </c>
      <c r="E323" s="140" t="s">
        <v>368</v>
      </c>
      <c r="F323" s="150" t="s">
        <v>393</v>
      </c>
      <c r="G323" s="142">
        <v>1500</v>
      </c>
      <c r="H323" s="391">
        <f t="shared" si="15"/>
        <v>8</v>
      </c>
      <c r="I323" s="391">
        <f t="shared" si="16"/>
        <v>33</v>
      </c>
      <c r="J323" s="391" t="str">
        <f t="shared" ca="1" si="17"/>
        <v xml:space="preserve">A VENCER </v>
      </c>
    </row>
    <row r="324" spans="1:10" x14ac:dyDescent="0.25">
      <c r="A324" s="154" t="s">
        <v>302</v>
      </c>
      <c r="B324" s="355">
        <v>45964</v>
      </c>
      <c r="C324" s="355">
        <v>46244</v>
      </c>
      <c r="D324" s="140" t="s">
        <v>281</v>
      </c>
      <c r="E324" s="140" t="s">
        <v>406</v>
      </c>
      <c r="F324" s="150"/>
      <c r="G324" s="142">
        <v>67854.720000000001</v>
      </c>
      <c r="H324" s="391">
        <f t="shared" si="15"/>
        <v>8</v>
      </c>
      <c r="I324" s="391">
        <f t="shared" si="16"/>
        <v>33</v>
      </c>
      <c r="J324" s="391" t="str">
        <f t="shared" ca="1" si="17"/>
        <v xml:space="preserve">A VENCER </v>
      </c>
    </row>
    <row r="325" spans="1:10" x14ac:dyDescent="0.25">
      <c r="A325" s="154" t="s">
        <v>283</v>
      </c>
      <c r="B325" s="355">
        <v>46031</v>
      </c>
      <c r="C325" s="355">
        <v>46244</v>
      </c>
      <c r="D325" s="140" t="s">
        <v>188</v>
      </c>
      <c r="E325" s="140" t="s">
        <v>465</v>
      </c>
      <c r="F325" s="150" t="s">
        <v>393</v>
      </c>
      <c r="G325" s="142">
        <v>2953.8</v>
      </c>
      <c r="H325" s="391">
        <f t="shared" si="15"/>
        <v>8</v>
      </c>
      <c r="I325" s="391">
        <f t="shared" si="16"/>
        <v>33</v>
      </c>
      <c r="J325" s="391" t="str">
        <f t="shared" ca="1" si="17"/>
        <v xml:space="preserve">A VENCER </v>
      </c>
    </row>
    <row r="326" spans="1:10" x14ac:dyDescent="0.25">
      <c r="A326" s="154" t="s">
        <v>265</v>
      </c>
      <c r="B326" s="154">
        <v>46063</v>
      </c>
      <c r="C326" s="154">
        <v>46244</v>
      </c>
      <c r="D326" s="140" t="s">
        <v>248</v>
      </c>
      <c r="E326" s="140" t="s">
        <v>577</v>
      </c>
      <c r="F326" s="140" t="s">
        <v>393</v>
      </c>
      <c r="G326" s="142">
        <v>5000</v>
      </c>
      <c r="H326" s="391">
        <f t="shared" si="15"/>
        <v>8</v>
      </c>
      <c r="I326" s="391">
        <f t="shared" si="16"/>
        <v>33</v>
      </c>
      <c r="J326" s="391" t="str">
        <f t="shared" ca="1" si="17"/>
        <v xml:space="preserve">A VENCER </v>
      </c>
    </row>
    <row r="327" spans="1:10" x14ac:dyDescent="0.25">
      <c r="A327" s="154" t="s">
        <v>265</v>
      </c>
      <c r="B327" s="154">
        <v>46063</v>
      </c>
      <c r="C327" s="154">
        <v>46244</v>
      </c>
      <c r="D327" s="140" t="s">
        <v>71</v>
      </c>
      <c r="E327" s="143" t="s">
        <v>579</v>
      </c>
      <c r="F327" s="140" t="s">
        <v>393</v>
      </c>
      <c r="G327" s="142">
        <v>1300</v>
      </c>
      <c r="H327" s="391">
        <f t="shared" si="15"/>
        <v>8</v>
      </c>
      <c r="I327" s="391">
        <f t="shared" si="16"/>
        <v>33</v>
      </c>
      <c r="J327" s="391" t="str">
        <f t="shared" ca="1" si="17"/>
        <v xml:space="preserve">A VENCER </v>
      </c>
    </row>
    <row r="328" spans="1:10" x14ac:dyDescent="0.25">
      <c r="A328" s="154" t="s">
        <v>251</v>
      </c>
      <c r="B328" s="154">
        <v>46063</v>
      </c>
      <c r="C328" s="154">
        <v>46247</v>
      </c>
      <c r="D328" s="140" t="s">
        <v>282</v>
      </c>
      <c r="E328" s="143" t="s">
        <v>367</v>
      </c>
      <c r="F328" s="140" t="s">
        <v>393</v>
      </c>
      <c r="G328" s="142">
        <v>500</v>
      </c>
      <c r="H328" s="391">
        <f t="shared" si="15"/>
        <v>8</v>
      </c>
      <c r="I328" s="391">
        <f t="shared" si="16"/>
        <v>33</v>
      </c>
      <c r="J328" s="391" t="str">
        <f t="shared" ca="1" si="17"/>
        <v xml:space="preserve">A VENCER </v>
      </c>
    </row>
    <row r="329" spans="1:10" x14ac:dyDescent="0.25">
      <c r="A329" s="154" t="s">
        <v>302</v>
      </c>
      <c r="B329" s="154">
        <v>46077</v>
      </c>
      <c r="C329" s="154">
        <v>46247</v>
      </c>
      <c r="D329" s="140" t="s">
        <v>281</v>
      </c>
      <c r="E329" s="140" t="s">
        <v>953</v>
      </c>
      <c r="F329" s="311" t="s">
        <v>959</v>
      </c>
      <c r="G329" s="361">
        <v>11000</v>
      </c>
      <c r="H329" s="391">
        <f t="shared" si="15"/>
        <v>8</v>
      </c>
      <c r="I329" s="391">
        <f t="shared" si="16"/>
        <v>33</v>
      </c>
      <c r="J329" s="391" t="str">
        <f t="shared" ca="1" si="17"/>
        <v xml:space="preserve">A VENCER </v>
      </c>
    </row>
    <row r="330" spans="1:10" x14ac:dyDescent="0.25">
      <c r="A330" s="154" t="s">
        <v>302</v>
      </c>
      <c r="B330" s="154">
        <v>46077</v>
      </c>
      <c r="C330" s="154">
        <v>46247</v>
      </c>
      <c r="D330" s="140" t="s">
        <v>281</v>
      </c>
      <c r="E330" s="140" t="s">
        <v>966</v>
      </c>
      <c r="F330" s="311" t="s">
        <v>959</v>
      </c>
      <c r="G330" s="361">
        <v>1000</v>
      </c>
      <c r="H330" s="391">
        <f t="shared" si="15"/>
        <v>8</v>
      </c>
      <c r="I330" s="391">
        <f t="shared" si="16"/>
        <v>33</v>
      </c>
      <c r="J330" s="391" t="str">
        <f t="shared" ca="1" si="17"/>
        <v xml:space="preserve">A VENCER </v>
      </c>
    </row>
    <row r="331" spans="1:10" x14ac:dyDescent="0.25">
      <c r="A331" s="154" t="s">
        <v>265</v>
      </c>
      <c r="B331" s="355">
        <v>45946</v>
      </c>
      <c r="C331" s="355">
        <v>46249</v>
      </c>
      <c r="D331" s="140" t="s">
        <v>281</v>
      </c>
      <c r="E331" s="140" t="s">
        <v>274</v>
      </c>
      <c r="F331" s="150" t="s">
        <v>419</v>
      </c>
      <c r="G331" s="142">
        <v>28821.33</v>
      </c>
      <c r="H331" s="391">
        <f t="shared" si="15"/>
        <v>8</v>
      </c>
      <c r="I331" s="391">
        <f t="shared" si="16"/>
        <v>33</v>
      </c>
      <c r="J331" s="391" t="str">
        <f t="shared" ca="1" si="17"/>
        <v xml:space="preserve">A VENCER </v>
      </c>
    </row>
    <row r="332" spans="1:10" x14ac:dyDescent="0.25">
      <c r="A332" s="154" t="s">
        <v>265</v>
      </c>
      <c r="B332" s="355">
        <v>45960</v>
      </c>
      <c r="C332" s="355">
        <v>46249</v>
      </c>
      <c r="D332" s="140" t="s">
        <v>82</v>
      </c>
      <c r="E332" s="140" t="s">
        <v>392</v>
      </c>
      <c r="F332" s="150"/>
      <c r="G332" s="142">
        <v>3349.75</v>
      </c>
      <c r="H332" s="391">
        <f t="shared" si="15"/>
        <v>8</v>
      </c>
      <c r="I332" s="391">
        <f t="shared" si="16"/>
        <v>33</v>
      </c>
      <c r="J332" s="391" t="str">
        <f t="shared" ca="1" si="17"/>
        <v xml:space="preserve">A VENCER </v>
      </c>
    </row>
    <row r="333" spans="1:10" x14ac:dyDescent="0.25">
      <c r="A333" s="154" t="s">
        <v>265</v>
      </c>
      <c r="B333" s="154">
        <v>46056</v>
      </c>
      <c r="C333" s="154">
        <v>46249</v>
      </c>
      <c r="D333" s="140" t="s">
        <v>72</v>
      </c>
      <c r="E333" s="140" t="s">
        <v>547</v>
      </c>
      <c r="F333" s="140" t="s">
        <v>393</v>
      </c>
      <c r="G333" s="142">
        <v>175.09</v>
      </c>
      <c r="H333" s="391">
        <f t="shared" si="15"/>
        <v>8</v>
      </c>
      <c r="I333" s="391">
        <f t="shared" si="16"/>
        <v>33</v>
      </c>
      <c r="J333" s="391" t="str">
        <f t="shared" ca="1" si="17"/>
        <v xml:space="preserve">A VENCER </v>
      </c>
    </row>
    <row r="334" spans="1:10" x14ac:dyDescent="0.25">
      <c r="A334" s="154" t="s">
        <v>265</v>
      </c>
      <c r="B334" s="154">
        <v>46069</v>
      </c>
      <c r="C334" s="154">
        <v>46249</v>
      </c>
      <c r="D334" s="140" t="s">
        <v>282</v>
      </c>
      <c r="E334" s="140" t="s">
        <v>367</v>
      </c>
      <c r="F334" s="140" t="s">
        <v>393</v>
      </c>
      <c r="G334" s="142">
        <v>701.7</v>
      </c>
      <c r="H334" s="391">
        <f t="shared" si="15"/>
        <v>8</v>
      </c>
      <c r="I334" s="391">
        <f t="shared" si="16"/>
        <v>33</v>
      </c>
      <c r="J334" s="391" t="str">
        <f t="shared" ca="1" si="17"/>
        <v xml:space="preserve">A VENCER </v>
      </c>
    </row>
    <row r="335" spans="1:10" x14ac:dyDescent="0.25">
      <c r="A335" s="154" t="s">
        <v>283</v>
      </c>
      <c r="B335" s="154">
        <v>46063</v>
      </c>
      <c r="C335" s="154">
        <v>46249</v>
      </c>
      <c r="D335" s="140" t="s">
        <v>296</v>
      </c>
      <c r="E335" s="140" t="s">
        <v>578</v>
      </c>
      <c r="F335" s="140" t="s">
        <v>393</v>
      </c>
      <c r="G335" s="142">
        <v>1058.83</v>
      </c>
      <c r="H335" s="391">
        <f t="shared" si="15"/>
        <v>8</v>
      </c>
      <c r="I335" s="391">
        <f t="shared" si="16"/>
        <v>33</v>
      </c>
      <c r="J335" s="391" t="str">
        <f t="shared" ca="1" si="17"/>
        <v xml:space="preserve">A VENCER </v>
      </c>
    </row>
    <row r="336" spans="1:10" x14ac:dyDescent="0.25">
      <c r="A336" s="154" t="s">
        <v>283</v>
      </c>
      <c r="B336" s="154">
        <v>46056</v>
      </c>
      <c r="C336" s="154">
        <v>46251</v>
      </c>
      <c r="D336" s="140" t="s">
        <v>74</v>
      </c>
      <c r="E336" s="140" t="s">
        <v>548</v>
      </c>
      <c r="F336" s="140" t="s">
        <v>393</v>
      </c>
      <c r="G336" s="142">
        <v>525.29</v>
      </c>
      <c r="H336" s="391">
        <f t="shared" si="15"/>
        <v>8</v>
      </c>
      <c r="I336" s="391">
        <f t="shared" si="16"/>
        <v>34</v>
      </c>
      <c r="J336" s="391" t="str">
        <f t="shared" ca="1" si="17"/>
        <v xml:space="preserve">A VENCER </v>
      </c>
    </row>
    <row r="337" spans="1:10" x14ac:dyDescent="0.25">
      <c r="A337" s="154" t="s">
        <v>302</v>
      </c>
      <c r="B337" s="355">
        <v>45960</v>
      </c>
      <c r="C337" s="355">
        <v>46254</v>
      </c>
      <c r="D337" s="140" t="s">
        <v>40</v>
      </c>
      <c r="E337" s="140" t="s">
        <v>990</v>
      </c>
      <c r="F337" s="150" t="s">
        <v>386</v>
      </c>
      <c r="G337" s="142">
        <v>5500</v>
      </c>
      <c r="H337" s="391">
        <f t="shared" si="15"/>
        <v>8</v>
      </c>
      <c r="I337" s="391">
        <f t="shared" si="16"/>
        <v>34</v>
      </c>
      <c r="J337" s="391" t="str">
        <f t="shared" ca="1" si="17"/>
        <v xml:space="preserve">A VENCER </v>
      </c>
    </row>
    <row r="338" spans="1:10" x14ac:dyDescent="0.25">
      <c r="A338" s="154" t="s">
        <v>251</v>
      </c>
      <c r="B338" s="355">
        <v>45960</v>
      </c>
      <c r="C338" s="355">
        <v>46254</v>
      </c>
      <c r="D338" s="140" t="s">
        <v>40</v>
      </c>
      <c r="E338" s="140" t="s">
        <v>990</v>
      </c>
      <c r="F338" s="150" t="s">
        <v>386</v>
      </c>
      <c r="G338" s="142">
        <v>1000</v>
      </c>
      <c r="H338" s="391">
        <f t="shared" si="15"/>
        <v>8</v>
      </c>
      <c r="I338" s="391">
        <f t="shared" si="16"/>
        <v>34</v>
      </c>
      <c r="J338" s="391" t="str">
        <f t="shared" ca="1" si="17"/>
        <v xml:space="preserve">A VENCER </v>
      </c>
    </row>
    <row r="339" spans="1:10" x14ac:dyDescent="0.25">
      <c r="A339" s="154" t="s">
        <v>251</v>
      </c>
      <c r="B339" s="355">
        <v>45960</v>
      </c>
      <c r="C339" s="355">
        <v>46254</v>
      </c>
      <c r="D339" s="140" t="s">
        <v>269</v>
      </c>
      <c r="E339" s="140" t="s">
        <v>369</v>
      </c>
      <c r="F339" s="150" t="s">
        <v>398</v>
      </c>
      <c r="G339" s="142">
        <v>37000</v>
      </c>
      <c r="H339" s="391">
        <f t="shared" si="15"/>
        <v>8</v>
      </c>
      <c r="I339" s="391">
        <f t="shared" si="16"/>
        <v>34</v>
      </c>
      <c r="J339" s="391" t="str">
        <f t="shared" ca="1" si="17"/>
        <v xml:space="preserve">A VENCER </v>
      </c>
    </row>
    <row r="340" spans="1:10" x14ac:dyDescent="0.25">
      <c r="A340" s="154" t="s">
        <v>251</v>
      </c>
      <c r="B340" s="154">
        <v>46063</v>
      </c>
      <c r="C340" s="154">
        <v>46254</v>
      </c>
      <c r="D340" s="140" t="s">
        <v>282</v>
      </c>
      <c r="E340" s="140" t="s">
        <v>574</v>
      </c>
      <c r="F340" s="140" t="s">
        <v>393</v>
      </c>
      <c r="G340" s="142">
        <v>145.52000000000001</v>
      </c>
      <c r="H340" s="391">
        <f t="shared" si="15"/>
        <v>8</v>
      </c>
      <c r="I340" s="391">
        <f t="shared" si="16"/>
        <v>34</v>
      </c>
      <c r="J340" s="391" t="str">
        <f t="shared" ca="1" si="17"/>
        <v xml:space="preserve">A VENCER </v>
      </c>
    </row>
    <row r="341" spans="1:10" x14ac:dyDescent="0.25">
      <c r="A341" s="154" t="s">
        <v>251</v>
      </c>
      <c r="B341" s="154">
        <v>46063</v>
      </c>
      <c r="C341" s="154">
        <v>46254</v>
      </c>
      <c r="D341" s="140" t="s">
        <v>53</v>
      </c>
      <c r="E341" s="140" t="s">
        <v>575</v>
      </c>
      <c r="F341" s="140" t="s">
        <v>393</v>
      </c>
      <c r="G341" s="142">
        <v>306.67</v>
      </c>
      <c r="H341" s="391">
        <f t="shared" si="15"/>
        <v>8</v>
      </c>
      <c r="I341" s="391">
        <f t="shared" si="16"/>
        <v>34</v>
      </c>
      <c r="J341" s="391" t="str">
        <f t="shared" ca="1" si="17"/>
        <v xml:space="preserve">A VENCER </v>
      </c>
    </row>
    <row r="342" spans="1:10" x14ac:dyDescent="0.25">
      <c r="A342" s="154" t="s">
        <v>283</v>
      </c>
      <c r="B342" s="154">
        <v>46063</v>
      </c>
      <c r="C342" s="154">
        <v>46254</v>
      </c>
      <c r="D342" s="140" t="s">
        <v>282</v>
      </c>
      <c r="E342" s="140" t="s">
        <v>367</v>
      </c>
      <c r="F342" s="140" t="s">
        <v>393</v>
      </c>
      <c r="G342" s="142">
        <v>725.8</v>
      </c>
      <c r="H342" s="391">
        <f t="shared" si="15"/>
        <v>8</v>
      </c>
      <c r="I342" s="391">
        <f t="shared" si="16"/>
        <v>34</v>
      </c>
      <c r="J342" s="391" t="str">
        <f t="shared" ca="1" si="17"/>
        <v xml:space="preserve">A VENCER </v>
      </c>
    </row>
    <row r="343" spans="1:10" x14ac:dyDescent="0.25">
      <c r="A343" s="154" t="s">
        <v>251</v>
      </c>
      <c r="B343" s="355">
        <v>45960</v>
      </c>
      <c r="C343" s="355">
        <v>46258</v>
      </c>
      <c r="D343" s="140" t="s">
        <v>67</v>
      </c>
      <c r="E343" s="140" t="s">
        <v>366</v>
      </c>
      <c r="F343" s="150"/>
      <c r="G343" s="142">
        <v>13000</v>
      </c>
      <c r="H343" s="391">
        <f t="shared" si="15"/>
        <v>8</v>
      </c>
      <c r="I343" s="391">
        <f t="shared" si="16"/>
        <v>35</v>
      </c>
      <c r="J343" s="391" t="str">
        <f t="shared" ca="1" si="17"/>
        <v xml:space="preserve">A VENCER </v>
      </c>
    </row>
    <row r="344" spans="1:10" x14ac:dyDescent="0.25">
      <c r="A344" s="154" t="s">
        <v>251</v>
      </c>
      <c r="B344" s="154">
        <v>46063</v>
      </c>
      <c r="C344" s="154">
        <v>46258</v>
      </c>
      <c r="D344" s="140" t="s">
        <v>214</v>
      </c>
      <c r="E344" s="140" t="s">
        <v>576</v>
      </c>
      <c r="F344" s="140" t="s">
        <v>393</v>
      </c>
      <c r="G344" s="142">
        <v>3460.23</v>
      </c>
      <c r="H344" s="391">
        <f t="shared" si="15"/>
        <v>8</v>
      </c>
      <c r="I344" s="391">
        <f t="shared" si="16"/>
        <v>35</v>
      </c>
      <c r="J344" s="391" t="str">
        <f t="shared" ca="1" si="17"/>
        <v xml:space="preserve">A VENCER </v>
      </c>
    </row>
    <row r="345" spans="1:10" x14ac:dyDescent="0.25">
      <c r="A345" s="154" t="s">
        <v>302</v>
      </c>
      <c r="B345" s="355">
        <v>45971</v>
      </c>
      <c r="C345" s="355">
        <v>46259</v>
      </c>
      <c r="D345" s="140" t="s">
        <v>281</v>
      </c>
      <c r="E345" s="140" t="s">
        <v>420</v>
      </c>
      <c r="F345" s="150" t="s">
        <v>417</v>
      </c>
      <c r="G345" s="142">
        <v>2300</v>
      </c>
      <c r="H345" s="391">
        <f t="shared" si="15"/>
        <v>8</v>
      </c>
      <c r="I345" s="391">
        <f t="shared" si="16"/>
        <v>35</v>
      </c>
      <c r="J345" s="391" t="str">
        <f t="shared" ca="1" si="17"/>
        <v xml:space="preserve">A VENCER </v>
      </c>
    </row>
    <row r="346" spans="1:10" x14ac:dyDescent="0.25">
      <c r="A346" s="154" t="s">
        <v>265</v>
      </c>
      <c r="B346" s="154">
        <v>46063</v>
      </c>
      <c r="C346" s="154">
        <v>46259</v>
      </c>
      <c r="D346" s="140" t="s">
        <v>72</v>
      </c>
      <c r="E346" s="140" t="s">
        <v>580</v>
      </c>
      <c r="F346" s="140" t="s">
        <v>393</v>
      </c>
      <c r="G346" s="142">
        <v>660</v>
      </c>
      <c r="H346" s="391">
        <f t="shared" si="15"/>
        <v>8</v>
      </c>
      <c r="I346" s="391">
        <f t="shared" si="16"/>
        <v>35</v>
      </c>
      <c r="J346" s="391" t="str">
        <f t="shared" ca="1" si="17"/>
        <v xml:space="preserve">A VENCER </v>
      </c>
    </row>
    <row r="347" spans="1:10" x14ac:dyDescent="0.25">
      <c r="A347" s="154" t="s">
        <v>265</v>
      </c>
      <c r="B347" s="355">
        <v>45960</v>
      </c>
      <c r="C347" s="355">
        <v>46264</v>
      </c>
      <c r="D347" s="140" t="s">
        <v>61</v>
      </c>
      <c r="E347" s="140" t="s">
        <v>229</v>
      </c>
      <c r="F347" s="150"/>
      <c r="G347" s="142">
        <f>10500+800</f>
        <v>11300</v>
      </c>
      <c r="H347" s="391">
        <f t="shared" si="15"/>
        <v>8</v>
      </c>
      <c r="I347" s="391">
        <f t="shared" si="16"/>
        <v>36</v>
      </c>
      <c r="J347" s="391" t="str">
        <f t="shared" ca="1" si="17"/>
        <v xml:space="preserve">A VENCER </v>
      </c>
    </row>
    <row r="348" spans="1:10" x14ac:dyDescent="0.25">
      <c r="A348" s="154" t="s">
        <v>265</v>
      </c>
      <c r="B348" s="154">
        <v>46063</v>
      </c>
      <c r="C348" s="154">
        <v>46264</v>
      </c>
      <c r="D348" s="140" t="s">
        <v>103</v>
      </c>
      <c r="E348" s="140" t="s">
        <v>582</v>
      </c>
      <c r="F348" s="140" t="s">
        <v>393</v>
      </c>
      <c r="G348" s="142">
        <v>766.66</v>
      </c>
      <c r="H348" s="391">
        <f t="shared" si="15"/>
        <v>8</v>
      </c>
      <c r="I348" s="391">
        <f t="shared" si="16"/>
        <v>36</v>
      </c>
      <c r="J348" s="391" t="str">
        <f t="shared" ca="1" si="17"/>
        <v xml:space="preserve">A VENCER </v>
      </c>
    </row>
    <row r="349" spans="1:10" x14ac:dyDescent="0.25">
      <c r="A349" s="154" t="s">
        <v>265</v>
      </c>
      <c r="B349" s="355">
        <v>46036</v>
      </c>
      <c r="C349" s="355">
        <v>46265</v>
      </c>
      <c r="D349" s="140" t="s">
        <v>199</v>
      </c>
      <c r="E349" s="140" t="s">
        <v>390</v>
      </c>
      <c r="F349" s="150" t="s">
        <v>479</v>
      </c>
      <c r="G349" s="142">
        <v>439.56</v>
      </c>
      <c r="H349" s="391">
        <f t="shared" si="15"/>
        <v>8</v>
      </c>
      <c r="I349" s="391">
        <f t="shared" si="16"/>
        <v>36</v>
      </c>
      <c r="J349" s="391" t="str">
        <f t="shared" ca="1" si="17"/>
        <v xml:space="preserve">A VENCER </v>
      </c>
    </row>
    <row r="350" spans="1:10" x14ac:dyDescent="0.25">
      <c r="A350" s="154" t="s">
        <v>302</v>
      </c>
      <c r="B350" s="154">
        <v>46078</v>
      </c>
      <c r="C350" s="154">
        <v>46265</v>
      </c>
      <c r="D350" s="140" t="s">
        <v>140</v>
      </c>
      <c r="E350" s="140" t="s">
        <v>237</v>
      </c>
      <c r="F350" s="140"/>
      <c r="G350" s="361">
        <v>1930</v>
      </c>
      <c r="H350" s="391">
        <f t="shared" si="15"/>
        <v>8</v>
      </c>
      <c r="I350" s="391">
        <f t="shared" si="16"/>
        <v>36</v>
      </c>
      <c r="J350" s="391" t="str">
        <f t="shared" ca="1" si="17"/>
        <v xml:space="preserve">A VENCER </v>
      </c>
    </row>
    <row r="351" spans="1:10" x14ac:dyDescent="0.25">
      <c r="A351" s="154" t="s">
        <v>302</v>
      </c>
      <c r="B351" s="355">
        <v>45940</v>
      </c>
      <c r="C351" s="355">
        <v>46266</v>
      </c>
      <c r="D351" s="140" t="s">
        <v>281</v>
      </c>
      <c r="E351" s="140" t="s">
        <v>310</v>
      </c>
      <c r="F351" s="150" t="s">
        <v>316</v>
      </c>
      <c r="G351" s="142">
        <v>6225.22</v>
      </c>
      <c r="H351" s="391">
        <f t="shared" si="15"/>
        <v>9</v>
      </c>
      <c r="I351" s="391">
        <f t="shared" si="16"/>
        <v>36</v>
      </c>
      <c r="J351" s="391" t="str">
        <f t="shared" ca="1" si="17"/>
        <v xml:space="preserve">A VENCER </v>
      </c>
    </row>
    <row r="352" spans="1:10" x14ac:dyDescent="0.25">
      <c r="A352" s="154" t="s">
        <v>302</v>
      </c>
      <c r="B352" s="154">
        <v>46056</v>
      </c>
      <c r="C352" s="154">
        <v>46268</v>
      </c>
      <c r="D352" s="140" t="s">
        <v>71</v>
      </c>
      <c r="E352" s="140" t="s">
        <v>547</v>
      </c>
      <c r="F352" s="140" t="s">
        <v>393</v>
      </c>
      <c r="G352" s="142">
        <v>61.76</v>
      </c>
      <c r="H352" s="391">
        <f t="shared" si="15"/>
        <v>9</v>
      </c>
      <c r="I352" s="391">
        <f t="shared" si="16"/>
        <v>36</v>
      </c>
      <c r="J352" s="391" t="str">
        <f t="shared" ca="1" si="17"/>
        <v xml:space="preserve">A VENCER </v>
      </c>
    </row>
    <row r="353" spans="1:10" x14ac:dyDescent="0.25">
      <c r="A353" s="154" t="s">
        <v>283</v>
      </c>
      <c r="B353" s="355">
        <v>46031</v>
      </c>
      <c r="C353" s="355">
        <v>46270</v>
      </c>
      <c r="D353" s="140" t="s">
        <v>100</v>
      </c>
      <c r="E353" s="140" t="s">
        <v>466</v>
      </c>
      <c r="F353" s="150" t="s">
        <v>473</v>
      </c>
      <c r="G353" s="142">
        <v>263.01</v>
      </c>
      <c r="H353" s="391">
        <f t="shared" si="15"/>
        <v>9</v>
      </c>
      <c r="I353" s="391">
        <f t="shared" si="16"/>
        <v>36</v>
      </c>
      <c r="J353" s="391" t="str">
        <f t="shared" ca="1" si="17"/>
        <v xml:space="preserve">A VENCER </v>
      </c>
    </row>
    <row r="354" spans="1:10" x14ac:dyDescent="0.25">
      <c r="A354" s="154" t="s">
        <v>265</v>
      </c>
      <c r="B354" s="355">
        <v>45960</v>
      </c>
      <c r="C354" s="355">
        <v>46275</v>
      </c>
      <c r="D354" s="140" t="s">
        <v>199</v>
      </c>
      <c r="E354" s="140" t="s">
        <v>390</v>
      </c>
      <c r="F354" s="150"/>
      <c r="G354" s="142">
        <v>15000</v>
      </c>
      <c r="H354" s="391">
        <f t="shared" si="15"/>
        <v>9</v>
      </c>
      <c r="I354" s="391">
        <f t="shared" si="16"/>
        <v>37</v>
      </c>
      <c r="J354" s="391" t="str">
        <f t="shared" ca="1" si="17"/>
        <v xml:space="preserve">A VENCER </v>
      </c>
    </row>
    <row r="355" spans="1:10" x14ac:dyDescent="0.25">
      <c r="A355" s="154" t="s">
        <v>251</v>
      </c>
      <c r="B355" s="355">
        <v>45960</v>
      </c>
      <c r="C355" s="355">
        <v>46275</v>
      </c>
      <c r="D355" s="140" t="s">
        <v>65</v>
      </c>
      <c r="E355" s="140" t="s">
        <v>368</v>
      </c>
      <c r="F355" s="150" t="s">
        <v>393</v>
      </c>
      <c r="G355" s="142">
        <v>1500</v>
      </c>
      <c r="H355" s="391">
        <f t="shared" si="15"/>
        <v>9</v>
      </c>
      <c r="I355" s="391">
        <f t="shared" si="16"/>
        <v>37</v>
      </c>
      <c r="J355" s="391" t="str">
        <f t="shared" ca="1" si="17"/>
        <v xml:space="preserve">A VENCER </v>
      </c>
    </row>
    <row r="356" spans="1:10" x14ac:dyDescent="0.25">
      <c r="A356" s="154" t="s">
        <v>302</v>
      </c>
      <c r="B356" s="355">
        <v>45964</v>
      </c>
      <c r="C356" s="355">
        <v>46275</v>
      </c>
      <c r="D356" s="140" t="s">
        <v>281</v>
      </c>
      <c r="E356" s="140" t="s">
        <v>406</v>
      </c>
      <c r="F356" s="150"/>
      <c r="G356" s="142">
        <v>68641.03</v>
      </c>
      <c r="H356" s="391">
        <f t="shared" si="15"/>
        <v>9</v>
      </c>
      <c r="I356" s="391">
        <f t="shared" si="16"/>
        <v>37</v>
      </c>
      <c r="J356" s="391" t="str">
        <f t="shared" ca="1" si="17"/>
        <v xml:space="preserve">A VENCER </v>
      </c>
    </row>
    <row r="357" spans="1:10" x14ac:dyDescent="0.25">
      <c r="A357" s="154" t="s">
        <v>283</v>
      </c>
      <c r="B357" s="355">
        <v>46031</v>
      </c>
      <c r="C357" s="355">
        <v>46275</v>
      </c>
      <c r="D357" s="140" t="s">
        <v>188</v>
      </c>
      <c r="E357" s="143" t="s">
        <v>465</v>
      </c>
      <c r="F357" s="150" t="s">
        <v>393</v>
      </c>
      <c r="G357" s="142">
        <v>2953.8</v>
      </c>
      <c r="H357" s="391">
        <f t="shared" si="15"/>
        <v>9</v>
      </c>
      <c r="I357" s="391">
        <f t="shared" si="16"/>
        <v>37</v>
      </c>
      <c r="J357" s="391" t="str">
        <f t="shared" ca="1" si="17"/>
        <v xml:space="preserve">A VENCER </v>
      </c>
    </row>
    <row r="358" spans="1:10" x14ac:dyDescent="0.25">
      <c r="A358" s="154" t="s">
        <v>265</v>
      </c>
      <c r="B358" s="154">
        <v>46063</v>
      </c>
      <c r="C358" s="154">
        <v>46275</v>
      </c>
      <c r="D358" s="140" t="s">
        <v>248</v>
      </c>
      <c r="E358" s="143" t="s">
        <v>577</v>
      </c>
      <c r="F358" s="140" t="s">
        <v>393</v>
      </c>
      <c r="G358" s="142">
        <v>5000</v>
      </c>
      <c r="H358" s="391">
        <f t="shared" si="15"/>
        <v>9</v>
      </c>
      <c r="I358" s="391">
        <f t="shared" si="16"/>
        <v>37</v>
      </c>
      <c r="J358" s="391" t="str">
        <f t="shared" ca="1" si="17"/>
        <v xml:space="preserve">A VENCER </v>
      </c>
    </row>
    <row r="359" spans="1:10" x14ac:dyDescent="0.25">
      <c r="A359" s="154" t="s">
        <v>265</v>
      </c>
      <c r="B359" s="154">
        <v>46063</v>
      </c>
      <c r="C359" s="154">
        <v>46275</v>
      </c>
      <c r="D359" s="140" t="s">
        <v>71</v>
      </c>
      <c r="E359" s="140" t="s">
        <v>579</v>
      </c>
      <c r="F359" s="140" t="s">
        <v>393</v>
      </c>
      <c r="G359" s="142">
        <v>1300</v>
      </c>
      <c r="H359" s="391">
        <f t="shared" si="15"/>
        <v>9</v>
      </c>
      <c r="I359" s="391">
        <f t="shared" si="16"/>
        <v>37</v>
      </c>
      <c r="J359" s="391" t="str">
        <f t="shared" ca="1" si="17"/>
        <v xml:space="preserve">A VENCER </v>
      </c>
    </row>
    <row r="360" spans="1:10" x14ac:dyDescent="0.25">
      <c r="A360" s="154" t="s">
        <v>251</v>
      </c>
      <c r="B360" s="154">
        <v>46063</v>
      </c>
      <c r="C360" s="154">
        <v>46278</v>
      </c>
      <c r="D360" s="140" t="s">
        <v>282</v>
      </c>
      <c r="E360" s="140" t="s">
        <v>367</v>
      </c>
      <c r="F360" s="140" t="s">
        <v>393</v>
      </c>
      <c r="G360" s="142">
        <v>500</v>
      </c>
      <c r="H360" s="391">
        <f t="shared" si="15"/>
        <v>9</v>
      </c>
      <c r="I360" s="391">
        <f t="shared" si="16"/>
        <v>38</v>
      </c>
      <c r="J360" s="391" t="str">
        <f t="shared" ca="1" si="17"/>
        <v xml:space="preserve">A VENCER </v>
      </c>
    </row>
    <row r="361" spans="1:10" x14ac:dyDescent="0.25">
      <c r="A361" s="154" t="s">
        <v>302</v>
      </c>
      <c r="B361" s="154">
        <v>46077</v>
      </c>
      <c r="C361" s="154">
        <v>46278</v>
      </c>
      <c r="D361" s="140" t="s">
        <v>281</v>
      </c>
      <c r="E361" s="140" t="s">
        <v>953</v>
      </c>
      <c r="F361" s="311" t="s">
        <v>960</v>
      </c>
      <c r="G361" s="361">
        <v>11000</v>
      </c>
      <c r="H361" s="391">
        <f t="shared" si="15"/>
        <v>9</v>
      </c>
      <c r="I361" s="391">
        <f t="shared" si="16"/>
        <v>38</v>
      </c>
      <c r="J361" s="391" t="str">
        <f t="shared" ca="1" si="17"/>
        <v xml:space="preserve">A VENCER </v>
      </c>
    </row>
    <row r="362" spans="1:10" x14ac:dyDescent="0.25">
      <c r="A362" s="154" t="s">
        <v>302</v>
      </c>
      <c r="B362" s="154">
        <v>46077</v>
      </c>
      <c r="C362" s="154">
        <v>46278</v>
      </c>
      <c r="D362" s="140" t="s">
        <v>281</v>
      </c>
      <c r="E362" s="140" t="s">
        <v>966</v>
      </c>
      <c r="F362" s="311" t="s">
        <v>960</v>
      </c>
      <c r="G362" s="361">
        <v>1000</v>
      </c>
      <c r="H362" s="391">
        <f t="shared" si="15"/>
        <v>9</v>
      </c>
      <c r="I362" s="391">
        <f t="shared" si="16"/>
        <v>38</v>
      </c>
      <c r="J362" s="391" t="str">
        <f t="shared" ca="1" si="17"/>
        <v xml:space="preserve">A VENCER </v>
      </c>
    </row>
    <row r="363" spans="1:10" x14ac:dyDescent="0.25">
      <c r="A363" s="154" t="s">
        <v>265</v>
      </c>
      <c r="B363" s="355">
        <v>45960</v>
      </c>
      <c r="C363" s="355">
        <v>46280</v>
      </c>
      <c r="D363" s="140" t="s">
        <v>82</v>
      </c>
      <c r="E363" s="140" t="s">
        <v>392</v>
      </c>
      <c r="F363" s="150"/>
      <c r="G363" s="142">
        <v>3349.75</v>
      </c>
      <c r="H363" s="391">
        <f t="shared" si="15"/>
        <v>9</v>
      </c>
      <c r="I363" s="391">
        <f t="shared" si="16"/>
        <v>38</v>
      </c>
      <c r="J363" s="391" t="str">
        <f t="shared" ca="1" si="17"/>
        <v xml:space="preserve">A VENCER </v>
      </c>
    </row>
    <row r="364" spans="1:10" x14ac:dyDescent="0.25">
      <c r="A364" s="154" t="s">
        <v>265</v>
      </c>
      <c r="B364" s="154">
        <v>46056</v>
      </c>
      <c r="C364" s="154">
        <v>46280</v>
      </c>
      <c r="D364" s="140" t="s">
        <v>72</v>
      </c>
      <c r="E364" s="140" t="s">
        <v>547</v>
      </c>
      <c r="F364" s="140" t="s">
        <v>393</v>
      </c>
      <c r="G364" s="142">
        <v>175.09</v>
      </c>
      <c r="H364" s="391">
        <f t="shared" si="15"/>
        <v>9</v>
      </c>
      <c r="I364" s="391">
        <f t="shared" si="16"/>
        <v>38</v>
      </c>
      <c r="J364" s="391" t="str">
        <f t="shared" ca="1" si="17"/>
        <v xml:space="preserve">A VENCER </v>
      </c>
    </row>
    <row r="365" spans="1:10" x14ac:dyDescent="0.25">
      <c r="A365" s="154" t="s">
        <v>265</v>
      </c>
      <c r="B365" s="154">
        <v>46070</v>
      </c>
      <c r="C365" s="154">
        <v>46280</v>
      </c>
      <c r="D365" s="140" t="s">
        <v>282</v>
      </c>
      <c r="E365" s="140" t="s">
        <v>367</v>
      </c>
      <c r="F365" s="140" t="s">
        <v>393</v>
      </c>
      <c r="G365" s="142">
        <v>701.7</v>
      </c>
      <c r="H365" s="391">
        <f t="shared" si="15"/>
        <v>9</v>
      </c>
      <c r="I365" s="391">
        <f t="shared" si="16"/>
        <v>38</v>
      </c>
      <c r="J365" s="391" t="str">
        <f t="shared" ca="1" si="17"/>
        <v xml:space="preserve">A VENCER </v>
      </c>
    </row>
    <row r="366" spans="1:10" x14ac:dyDescent="0.25">
      <c r="A366" s="154" t="s">
        <v>283</v>
      </c>
      <c r="B366" s="154">
        <v>46063</v>
      </c>
      <c r="C366" s="154">
        <v>46280</v>
      </c>
      <c r="D366" s="140" t="s">
        <v>296</v>
      </c>
      <c r="E366" s="140" t="s">
        <v>578</v>
      </c>
      <c r="F366" s="140" t="s">
        <v>393</v>
      </c>
      <c r="G366" s="142">
        <v>1058.83</v>
      </c>
      <c r="H366" s="391">
        <f t="shared" si="15"/>
        <v>9</v>
      </c>
      <c r="I366" s="391">
        <f t="shared" si="16"/>
        <v>38</v>
      </c>
      <c r="J366" s="391" t="str">
        <f t="shared" ca="1" si="17"/>
        <v xml:space="preserve">A VENCER </v>
      </c>
    </row>
    <row r="367" spans="1:10" x14ac:dyDescent="0.25">
      <c r="A367" s="154" t="s">
        <v>283</v>
      </c>
      <c r="B367" s="154">
        <v>46056</v>
      </c>
      <c r="C367" s="154">
        <v>46282</v>
      </c>
      <c r="D367" s="140" t="s">
        <v>74</v>
      </c>
      <c r="E367" s="140" t="s">
        <v>548</v>
      </c>
      <c r="F367" s="140" t="s">
        <v>393</v>
      </c>
      <c r="G367" s="142">
        <v>525.29</v>
      </c>
      <c r="H367" s="391">
        <f t="shared" si="15"/>
        <v>9</v>
      </c>
      <c r="I367" s="391">
        <f t="shared" si="16"/>
        <v>38</v>
      </c>
      <c r="J367" s="391" t="str">
        <f t="shared" ca="1" si="17"/>
        <v xml:space="preserve">A VENCER </v>
      </c>
    </row>
    <row r="368" spans="1:10" x14ac:dyDescent="0.25">
      <c r="A368" s="154" t="s">
        <v>302</v>
      </c>
      <c r="B368" s="355">
        <v>45960</v>
      </c>
      <c r="C368" s="355">
        <v>46285</v>
      </c>
      <c r="D368" s="140" t="s">
        <v>40</v>
      </c>
      <c r="E368" s="140" t="s">
        <v>990</v>
      </c>
      <c r="F368" s="150" t="s">
        <v>387</v>
      </c>
      <c r="G368" s="142">
        <v>5500</v>
      </c>
      <c r="H368" s="391">
        <f t="shared" si="15"/>
        <v>9</v>
      </c>
      <c r="I368" s="391">
        <f t="shared" si="16"/>
        <v>39</v>
      </c>
      <c r="J368" s="391" t="str">
        <f t="shared" ca="1" si="17"/>
        <v xml:space="preserve">A VENCER </v>
      </c>
    </row>
    <row r="369" spans="1:10" x14ac:dyDescent="0.25">
      <c r="A369" s="154" t="s">
        <v>251</v>
      </c>
      <c r="B369" s="355">
        <v>45960</v>
      </c>
      <c r="C369" s="355">
        <v>46285</v>
      </c>
      <c r="D369" s="140" t="s">
        <v>40</v>
      </c>
      <c r="E369" s="140" t="s">
        <v>990</v>
      </c>
      <c r="F369" s="150" t="s">
        <v>387</v>
      </c>
      <c r="G369" s="142">
        <v>1000</v>
      </c>
      <c r="H369" s="391">
        <f t="shared" si="15"/>
        <v>9</v>
      </c>
      <c r="I369" s="391">
        <f t="shared" si="16"/>
        <v>39</v>
      </c>
      <c r="J369" s="391" t="str">
        <f t="shared" ca="1" si="17"/>
        <v xml:space="preserve">A VENCER </v>
      </c>
    </row>
    <row r="370" spans="1:10" x14ac:dyDescent="0.25">
      <c r="A370" s="154" t="s">
        <v>251</v>
      </c>
      <c r="B370" s="355">
        <v>45960</v>
      </c>
      <c r="C370" s="355">
        <v>46285</v>
      </c>
      <c r="D370" s="140" t="s">
        <v>269</v>
      </c>
      <c r="E370" s="140" t="s">
        <v>369</v>
      </c>
      <c r="F370" s="150" t="s">
        <v>399</v>
      </c>
      <c r="G370" s="142">
        <v>37000</v>
      </c>
      <c r="H370" s="391">
        <f t="shared" si="15"/>
        <v>9</v>
      </c>
      <c r="I370" s="391">
        <f t="shared" si="16"/>
        <v>39</v>
      </c>
      <c r="J370" s="391" t="str">
        <f t="shared" ca="1" si="17"/>
        <v xml:space="preserve">A VENCER </v>
      </c>
    </row>
    <row r="371" spans="1:10" x14ac:dyDescent="0.25">
      <c r="A371" s="154" t="s">
        <v>251</v>
      </c>
      <c r="B371" s="154">
        <v>46063</v>
      </c>
      <c r="C371" s="154">
        <v>46285</v>
      </c>
      <c r="D371" s="140" t="s">
        <v>282</v>
      </c>
      <c r="E371" s="140" t="s">
        <v>574</v>
      </c>
      <c r="F371" s="140" t="s">
        <v>393</v>
      </c>
      <c r="G371" s="142">
        <v>145.52000000000001</v>
      </c>
      <c r="H371" s="391">
        <f t="shared" si="15"/>
        <v>9</v>
      </c>
      <c r="I371" s="391">
        <f t="shared" si="16"/>
        <v>39</v>
      </c>
      <c r="J371" s="391" t="str">
        <f t="shared" ca="1" si="17"/>
        <v xml:space="preserve">A VENCER </v>
      </c>
    </row>
    <row r="372" spans="1:10" x14ac:dyDescent="0.25">
      <c r="A372" s="154" t="s">
        <v>251</v>
      </c>
      <c r="B372" s="154">
        <v>46063</v>
      </c>
      <c r="C372" s="154">
        <v>46285</v>
      </c>
      <c r="D372" s="140" t="s">
        <v>53</v>
      </c>
      <c r="E372" s="140" t="s">
        <v>575</v>
      </c>
      <c r="F372" s="140" t="s">
        <v>393</v>
      </c>
      <c r="G372" s="142">
        <v>306.67</v>
      </c>
      <c r="H372" s="391">
        <f t="shared" si="15"/>
        <v>9</v>
      </c>
      <c r="I372" s="391">
        <f t="shared" si="16"/>
        <v>39</v>
      </c>
      <c r="J372" s="391" t="str">
        <f t="shared" ca="1" si="17"/>
        <v xml:space="preserve">A VENCER </v>
      </c>
    </row>
    <row r="373" spans="1:10" x14ac:dyDescent="0.25">
      <c r="A373" s="154" t="s">
        <v>283</v>
      </c>
      <c r="B373" s="154">
        <v>46063</v>
      </c>
      <c r="C373" s="154">
        <v>46285</v>
      </c>
      <c r="D373" s="140" t="s">
        <v>282</v>
      </c>
      <c r="E373" s="140" t="s">
        <v>367</v>
      </c>
      <c r="F373" s="140" t="s">
        <v>393</v>
      </c>
      <c r="G373" s="142">
        <v>725.8</v>
      </c>
      <c r="H373" s="391">
        <f t="shared" ref="H373:H434" si="18">MONTH(C373)</f>
        <v>9</v>
      </c>
      <c r="I373" s="391">
        <f t="shared" si="16"/>
        <v>39</v>
      </c>
      <c r="J373" s="391" t="str">
        <f t="shared" ca="1" si="17"/>
        <v xml:space="preserve">A VENCER </v>
      </c>
    </row>
    <row r="374" spans="1:10" x14ac:dyDescent="0.25">
      <c r="A374" s="154" t="s">
        <v>251</v>
      </c>
      <c r="B374" s="355">
        <v>45960</v>
      </c>
      <c r="C374" s="355">
        <v>46289</v>
      </c>
      <c r="D374" s="140" t="s">
        <v>67</v>
      </c>
      <c r="E374" s="140" t="s">
        <v>366</v>
      </c>
      <c r="F374" s="150"/>
      <c r="G374" s="142">
        <v>13000</v>
      </c>
      <c r="H374" s="391">
        <f t="shared" si="18"/>
        <v>9</v>
      </c>
      <c r="I374" s="391">
        <f t="shared" ref="I374:I435" si="19">WEEKNUM(C374)</f>
        <v>39</v>
      </c>
      <c r="J374" s="391" t="str">
        <f t="shared" ref="J374:J435" ca="1" si="20">IF(C374&lt;$B$5,"VENCIDO","A VENCER ")</f>
        <v xml:space="preserve">A VENCER </v>
      </c>
    </row>
    <row r="375" spans="1:10" x14ac:dyDescent="0.25">
      <c r="A375" s="154" t="s">
        <v>251</v>
      </c>
      <c r="B375" s="154">
        <v>46063</v>
      </c>
      <c r="C375" s="154">
        <v>46289</v>
      </c>
      <c r="D375" s="140" t="s">
        <v>214</v>
      </c>
      <c r="E375" s="140" t="s">
        <v>576</v>
      </c>
      <c r="F375" s="140" t="s">
        <v>393</v>
      </c>
      <c r="G375" s="142">
        <v>3460.23</v>
      </c>
      <c r="H375" s="391">
        <f t="shared" si="18"/>
        <v>9</v>
      </c>
      <c r="I375" s="391">
        <f t="shared" si="19"/>
        <v>39</v>
      </c>
      <c r="J375" s="391" t="str">
        <f t="shared" ca="1" si="20"/>
        <v xml:space="preserve">A VENCER </v>
      </c>
    </row>
    <row r="376" spans="1:10" x14ac:dyDescent="0.25">
      <c r="A376" s="154" t="s">
        <v>302</v>
      </c>
      <c r="B376" s="355">
        <v>45971</v>
      </c>
      <c r="C376" s="355">
        <v>46290</v>
      </c>
      <c r="D376" s="140" t="s">
        <v>281</v>
      </c>
      <c r="E376" s="140" t="s">
        <v>420</v>
      </c>
      <c r="F376" s="150" t="s">
        <v>418</v>
      </c>
      <c r="G376" s="142">
        <v>2300</v>
      </c>
      <c r="H376" s="391">
        <f t="shared" si="18"/>
        <v>9</v>
      </c>
      <c r="I376" s="391">
        <f t="shared" si="19"/>
        <v>39</v>
      </c>
      <c r="J376" s="391" t="str">
        <f t="shared" ca="1" si="20"/>
        <v xml:space="preserve">A VENCER </v>
      </c>
    </row>
    <row r="377" spans="1:10" x14ac:dyDescent="0.25">
      <c r="A377" s="154" t="s">
        <v>265</v>
      </c>
      <c r="B377" s="154">
        <v>46063</v>
      </c>
      <c r="C377" s="154">
        <v>46290</v>
      </c>
      <c r="D377" s="140" t="s">
        <v>72</v>
      </c>
      <c r="E377" s="140" t="s">
        <v>580</v>
      </c>
      <c r="F377" s="140" t="s">
        <v>393</v>
      </c>
      <c r="G377" s="142">
        <v>660</v>
      </c>
      <c r="H377" s="391">
        <f t="shared" si="18"/>
        <v>9</v>
      </c>
      <c r="I377" s="391">
        <f t="shared" si="19"/>
        <v>39</v>
      </c>
      <c r="J377" s="391" t="str">
        <f t="shared" ca="1" si="20"/>
        <v xml:space="preserve">A VENCER </v>
      </c>
    </row>
    <row r="378" spans="1:10" x14ac:dyDescent="0.25">
      <c r="A378" s="154" t="s">
        <v>265</v>
      </c>
      <c r="B378" s="355">
        <v>45960</v>
      </c>
      <c r="C378" s="355">
        <v>46295</v>
      </c>
      <c r="D378" s="140" t="s">
        <v>61</v>
      </c>
      <c r="E378" s="140" t="s">
        <v>229</v>
      </c>
      <c r="F378" s="150"/>
      <c r="G378" s="142">
        <f>10500+800</f>
        <v>11300</v>
      </c>
      <c r="H378" s="391">
        <f t="shared" si="18"/>
        <v>9</v>
      </c>
      <c r="I378" s="391">
        <f t="shared" si="19"/>
        <v>40</v>
      </c>
      <c r="J378" s="391" t="str">
        <f t="shared" ca="1" si="20"/>
        <v xml:space="preserve">A VENCER </v>
      </c>
    </row>
    <row r="379" spans="1:10" x14ac:dyDescent="0.25">
      <c r="A379" s="154" t="s">
        <v>265</v>
      </c>
      <c r="B379" s="355">
        <v>46036</v>
      </c>
      <c r="C379" s="355">
        <v>46295</v>
      </c>
      <c r="D379" s="140" t="s">
        <v>199</v>
      </c>
      <c r="E379" s="140" t="s">
        <v>390</v>
      </c>
      <c r="F379" s="150" t="s">
        <v>479</v>
      </c>
      <c r="G379" s="142">
        <v>439.56</v>
      </c>
      <c r="H379" s="391">
        <f t="shared" si="18"/>
        <v>9</v>
      </c>
      <c r="I379" s="391">
        <f t="shared" si="19"/>
        <v>40</v>
      </c>
      <c r="J379" s="391" t="str">
        <f t="shared" ca="1" si="20"/>
        <v xml:space="preserve">A VENCER </v>
      </c>
    </row>
    <row r="380" spans="1:10" x14ac:dyDescent="0.25">
      <c r="A380" s="154" t="s">
        <v>265</v>
      </c>
      <c r="B380" s="154">
        <v>46063</v>
      </c>
      <c r="C380" s="154">
        <v>46295</v>
      </c>
      <c r="D380" s="140" t="s">
        <v>103</v>
      </c>
      <c r="E380" s="140" t="s">
        <v>582</v>
      </c>
      <c r="F380" s="140" t="s">
        <v>393</v>
      </c>
      <c r="G380" s="142">
        <v>766.66</v>
      </c>
      <c r="H380" s="391">
        <f t="shared" si="18"/>
        <v>9</v>
      </c>
      <c r="I380" s="391">
        <f t="shared" si="19"/>
        <v>40</v>
      </c>
      <c r="J380" s="391" t="str">
        <f t="shared" ca="1" si="20"/>
        <v xml:space="preserve">A VENCER </v>
      </c>
    </row>
    <row r="381" spans="1:10" x14ac:dyDescent="0.25">
      <c r="A381" s="154" t="s">
        <v>302</v>
      </c>
      <c r="B381" s="154">
        <v>46078</v>
      </c>
      <c r="C381" s="154">
        <v>46295</v>
      </c>
      <c r="D381" s="140" t="s">
        <v>140</v>
      </c>
      <c r="E381" s="140" t="s">
        <v>237</v>
      </c>
      <c r="F381" s="140"/>
      <c r="G381" s="361">
        <v>1930</v>
      </c>
      <c r="H381" s="391">
        <f t="shared" si="18"/>
        <v>9</v>
      </c>
      <c r="I381" s="391">
        <f t="shared" si="19"/>
        <v>40</v>
      </c>
      <c r="J381" s="391" t="str">
        <f t="shared" ca="1" si="20"/>
        <v xml:space="preserve">A VENCER </v>
      </c>
    </row>
    <row r="382" spans="1:10" x14ac:dyDescent="0.25">
      <c r="A382" s="154" t="s">
        <v>302</v>
      </c>
      <c r="B382" s="355">
        <v>45940</v>
      </c>
      <c r="C382" s="355">
        <v>46296</v>
      </c>
      <c r="D382" s="140" t="s">
        <v>281</v>
      </c>
      <c r="E382" s="140" t="s">
        <v>310</v>
      </c>
      <c r="F382" s="150" t="s">
        <v>317</v>
      </c>
      <c r="G382" s="142">
        <v>6225.22</v>
      </c>
      <c r="H382" s="391">
        <f t="shared" si="18"/>
        <v>10</v>
      </c>
      <c r="I382" s="391">
        <f t="shared" si="19"/>
        <v>40</v>
      </c>
      <c r="J382" s="391" t="str">
        <f t="shared" ca="1" si="20"/>
        <v xml:space="preserve">A VENCER </v>
      </c>
    </row>
    <row r="383" spans="1:10" x14ac:dyDescent="0.25">
      <c r="A383" s="154" t="s">
        <v>302</v>
      </c>
      <c r="B383" s="154">
        <v>46056</v>
      </c>
      <c r="C383" s="154">
        <v>46298</v>
      </c>
      <c r="D383" s="140" t="s">
        <v>71</v>
      </c>
      <c r="E383" s="140" t="s">
        <v>547</v>
      </c>
      <c r="F383" s="140" t="s">
        <v>393</v>
      </c>
      <c r="G383" s="142">
        <v>61.76</v>
      </c>
      <c r="H383" s="391">
        <f t="shared" si="18"/>
        <v>10</v>
      </c>
      <c r="I383" s="391">
        <f t="shared" si="19"/>
        <v>40</v>
      </c>
      <c r="J383" s="391" t="str">
        <f t="shared" ca="1" si="20"/>
        <v xml:space="preserve">A VENCER </v>
      </c>
    </row>
    <row r="384" spans="1:10" x14ac:dyDescent="0.25">
      <c r="A384" s="154" t="s">
        <v>283</v>
      </c>
      <c r="B384" s="355">
        <v>46031</v>
      </c>
      <c r="C384" s="355">
        <v>46300</v>
      </c>
      <c r="D384" s="140" t="s">
        <v>100</v>
      </c>
      <c r="E384" s="140" t="s">
        <v>466</v>
      </c>
      <c r="F384" s="150" t="s">
        <v>474</v>
      </c>
      <c r="G384" s="142">
        <v>263.01</v>
      </c>
      <c r="H384" s="391">
        <f t="shared" si="18"/>
        <v>10</v>
      </c>
      <c r="I384" s="391">
        <f t="shared" si="19"/>
        <v>41</v>
      </c>
      <c r="J384" s="391" t="str">
        <f t="shared" ca="1" si="20"/>
        <v xml:space="preserve">A VENCER </v>
      </c>
    </row>
    <row r="385" spans="1:10" x14ac:dyDescent="0.25">
      <c r="A385" s="154" t="s">
        <v>265</v>
      </c>
      <c r="B385" s="355">
        <v>45960</v>
      </c>
      <c r="C385" s="355">
        <v>46305</v>
      </c>
      <c r="D385" s="140" t="s">
        <v>199</v>
      </c>
      <c r="E385" s="140" t="s">
        <v>390</v>
      </c>
      <c r="F385" s="150"/>
      <c r="G385" s="142">
        <v>15000</v>
      </c>
      <c r="H385" s="391">
        <f t="shared" si="18"/>
        <v>10</v>
      </c>
      <c r="I385" s="391">
        <f t="shared" si="19"/>
        <v>41</v>
      </c>
      <c r="J385" s="391" t="str">
        <f t="shared" ca="1" si="20"/>
        <v xml:space="preserve">A VENCER </v>
      </c>
    </row>
    <row r="386" spans="1:10" x14ac:dyDescent="0.25">
      <c r="A386" s="154" t="s">
        <v>251</v>
      </c>
      <c r="B386" s="355">
        <v>45960</v>
      </c>
      <c r="C386" s="355">
        <v>46305</v>
      </c>
      <c r="D386" s="140" t="s">
        <v>65</v>
      </c>
      <c r="E386" s="140" t="s">
        <v>368</v>
      </c>
      <c r="F386" s="150" t="s">
        <v>393</v>
      </c>
      <c r="G386" s="142">
        <v>1500</v>
      </c>
      <c r="H386" s="391">
        <f t="shared" si="18"/>
        <v>10</v>
      </c>
      <c r="I386" s="391">
        <f t="shared" si="19"/>
        <v>41</v>
      </c>
      <c r="J386" s="391" t="str">
        <f t="shared" ca="1" si="20"/>
        <v xml:space="preserve">A VENCER </v>
      </c>
    </row>
    <row r="387" spans="1:10" x14ac:dyDescent="0.25">
      <c r="A387" s="154" t="s">
        <v>302</v>
      </c>
      <c r="B387" s="355">
        <v>45964</v>
      </c>
      <c r="C387" s="355">
        <v>46305</v>
      </c>
      <c r="D387" s="140" t="s">
        <v>281</v>
      </c>
      <c r="E387" s="143" t="s">
        <v>406</v>
      </c>
      <c r="F387" s="150"/>
      <c r="G387" s="142">
        <v>69376.91</v>
      </c>
      <c r="H387" s="391">
        <f t="shared" si="18"/>
        <v>10</v>
      </c>
      <c r="I387" s="391">
        <f t="shared" si="19"/>
        <v>41</v>
      </c>
      <c r="J387" s="391" t="str">
        <f t="shared" ca="1" si="20"/>
        <v xml:space="preserve">A VENCER </v>
      </c>
    </row>
    <row r="388" spans="1:10" x14ac:dyDescent="0.25">
      <c r="A388" s="154" t="s">
        <v>283</v>
      </c>
      <c r="B388" s="355">
        <v>46031</v>
      </c>
      <c r="C388" s="355">
        <v>46305</v>
      </c>
      <c r="D388" s="140" t="s">
        <v>188</v>
      </c>
      <c r="E388" s="143" t="s">
        <v>465</v>
      </c>
      <c r="F388" s="150" t="s">
        <v>393</v>
      </c>
      <c r="G388" s="142">
        <v>2953.8</v>
      </c>
      <c r="H388" s="391">
        <f t="shared" si="18"/>
        <v>10</v>
      </c>
      <c r="I388" s="391">
        <f t="shared" si="19"/>
        <v>41</v>
      </c>
      <c r="J388" s="391" t="str">
        <f t="shared" ca="1" si="20"/>
        <v xml:space="preserve">A VENCER </v>
      </c>
    </row>
    <row r="389" spans="1:10" x14ac:dyDescent="0.25">
      <c r="A389" s="154" t="s">
        <v>265</v>
      </c>
      <c r="B389" s="154">
        <v>46063</v>
      </c>
      <c r="C389" s="154">
        <v>46305</v>
      </c>
      <c r="D389" s="140" t="s">
        <v>248</v>
      </c>
      <c r="E389" s="140" t="s">
        <v>577</v>
      </c>
      <c r="F389" s="140" t="s">
        <v>393</v>
      </c>
      <c r="G389" s="142">
        <v>5000</v>
      </c>
      <c r="H389" s="391">
        <f t="shared" si="18"/>
        <v>10</v>
      </c>
      <c r="I389" s="391">
        <f t="shared" si="19"/>
        <v>41</v>
      </c>
      <c r="J389" s="391" t="str">
        <f t="shared" ca="1" si="20"/>
        <v xml:space="preserve">A VENCER </v>
      </c>
    </row>
    <row r="390" spans="1:10" x14ac:dyDescent="0.25">
      <c r="A390" s="154" t="s">
        <v>265</v>
      </c>
      <c r="B390" s="154">
        <v>46063</v>
      </c>
      <c r="C390" s="154">
        <v>46305</v>
      </c>
      <c r="D390" s="140" t="s">
        <v>71</v>
      </c>
      <c r="E390" s="140" t="s">
        <v>579</v>
      </c>
      <c r="F390" s="140" t="s">
        <v>393</v>
      </c>
      <c r="G390" s="142">
        <v>1300</v>
      </c>
      <c r="H390" s="391">
        <f t="shared" si="18"/>
        <v>10</v>
      </c>
      <c r="I390" s="391">
        <f t="shared" si="19"/>
        <v>41</v>
      </c>
      <c r="J390" s="391" t="str">
        <f t="shared" ca="1" si="20"/>
        <v xml:space="preserve">A VENCER </v>
      </c>
    </row>
    <row r="391" spans="1:10" x14ac:dyDescent="0.25">
      <c r="A391" s="154" t="s">
        <v>251</v>
      </c>
      <c r="B391" s="154">
        <v>46063</v>
      </c>
      <c r="C391" s="154">
        <v>46308</v>
      </c>
      <c r="D391" s="140" t="s">
        <v>282</v>
      </c>
      <c r="E391" s="140" t="s">
        <v>367</v>
      </c>
      <c r="F391" s="140" t="s">
        <v>393</v>
      </c>
      <c r="G391" s="142">
        <v>500</v>
      </c>
      <c r="H391" s="391">
        <f t="shared" si="18"/>
        <v>10</v>
      </c>
      <c r="I391" s="391">
        <f t="shared" si="19"/>
        <v>42</v>
      </c>
      <c r="J391" s="391" t="str">
        <f t="shared" ca="1" si="20"/>
        <v xml:space="preserve">A VENCER </v>
      </c>
    </row>
    <row r="392" spans="1:10" x14ac:dyDescent="0.25">
      <c r="A392" s="154" t="s">
        <v>302</v>
      </c>
      <c r="B392" s="154">
        <v>46077</v>
      </c>
      <c r="C392" s="154">
        <v>46308</v>
      </c>
      <c r="D392" s="140" t="s">
        <v>281</v>
      </c>
      <c r="E392" s="140" t="s">
        <v>953</v>
      </c>
      <c r="F392" s="311" t="s">
        <v>961</v>
      </c>
      <c r="G392" s="361">
        <v>11000</v>
      </c>
      <c r="H392" s="391">
        <f t="shared" si="18"/>
        <v>10</v>
      </c>
      <c r="I392" s="391">
        <f t="shared" si="19"/>
        <v>42</v>
      </c>
      <c r="J392" s="391" t="str">
        <f t="shared" ca="1" si="20"/>
        <v xml:space="preserve">A VENCER </v>
      </c>
    </row>
    <row r="393" spans="1:10" x14ac:dyDescent="0.25">
      <c r="A393" s="154" t="s">
        <v>302</v>
      </c>
      <c r="B393" s="154">
        <v>46077</v>
      </c>
      <c r="C393" s="154">
        <v>46308</v>
      </c>
      <c r="D393" s="140" t="s">
        <v>281</v>
      </c>
      <c r="E393" s="140" t="s">
        <v>966</v>
      </c>
      <c r="F393" s="311" t="s">
        <v>961</v>
      </c>
      <c r="G393" s="361">
        <v>1000</v>
      </c>
      <c r="H393" s="391">
        <f t="shared" si="18"/>
        <v>10</v>
      </c>
      <c r="I393" s="391">
        <f t="shared" si="19"/>
        <v>42</v>
      </c>
      <c r="J393" s="391" t="str">
        <f t="shared" ca="1" si="20"/>
        <v xml:space="preserve">A VENCER </v>
      </c>
    </row>
    <row r="394" spans="1:10" x14ac:dyDescent="0.25">
      <c r="A394" s="154" t="s">
        <v>265</v>
      </c>
      <c r="B394" s="355">
        <v>45960</v>
      </c>
      <c r="C394" s="355">
        <v>46310</v>
      </c>
      <c r="D394" s="140" t="s">
        <v>82</v>
      </c>
      <c r="E394" s="140" t="s">
        <v>392</v>
      </c>
      <c r="F394" s="150"/>
      <c r="G394" s="142">
        <v>3349.75</v>
      </c>
      <c r="H394" s="391">
        <f t="shared" si="18"/>
        <v>10</v>
      </c>
      <c r="I394" s="391">
        <f t="shared" si="19"/>
        <v>42</v>
      </c>
      <c r="J394" s="391" t="str">
        <f t="shared" ca="1" si="20"/>
        <v xml:space="preserve">A VENCER </v>
      </c>
    </row>
    <row r="395" spans="1:10" x14ac:dyDescent="0.25">
      <c r="A395" s="154" t="s">
        <v>265</v>
      </c>
      <c r="B395" s="154">
        <v>46056</v>
      </c>
      <c r="C395" s="154">
        <v>46310</v>
      </c>
      <c r="D395" s="140" t="s">
        <v>72</v>
      </c>
      <c r="E395" s="140" t="s">
        <v>547</v>
      </c>
      <c r="F395" s="140" t="s">
        <v>393</v>
      </c>
      <c r="G395" s="142">
        <v>175.09</v>
      </c>
      <c r="H395" s="391">
        <f t="shared" si="18"/>
        <v>10</v>
      </c>
      <c r="I395" s="391">
        <f t="shared" si="19"/>
        <v>42</v>
      </c>
      <c r="J395" s="391" t="str">
        <f t="shared" ca="1" si="20"/>
        <v xml:space="preserve">A VENCER </v>
      </c>
    </row>
    <row r="396" spans="1:10" x14ac:dyDescent="0.25">
      <c r="A396" s="154" t="s">
        <v>265</v>
      </c>
      <c r="B396" s="154">
        <v>46071</v>
      </c>
      <c r="C396" s="154">
        <v>46310</v>
      </c>
      <c r="D396" s="140" t="s">
        <v>282</v>
      </c>
      <c r="E396" s="140" t="s">
        <v>367</v>
      </c>
      <c r="F396" s="140" t="s">
        <v>393</v>
      </c>
      <c r="G396" s="142">
        <v>701.7</v>
      </c>
      <c r="H396" s="391">
        <f t="shared" si="18"/>
        <v>10</v>
      </c>
      <c r="I396" s="391">
        <f t="shared" si="19"/>
        <v>42</v>
      </c>
      <c r="J396" s="391" t="str">
        <f t="shared" ca="1" si="20"/>
        <v xml:space="preserve">A VENCER </v>
      </c>
    </row>
    <row r="397" spans="1:10" x14ac:dyDescent="0.25">
      <c r="A397" s="154" t="s">
        <v>283</v>
      </c>
      <c r="B397" s="154">
        <v>46063</v>
      </c>
      <c r="C397" s="154">
        <v>46310</v>
      </c>
      <c r="D397" s="140" t="s">
        <v>296</v>
      </c>
      <c r="E397" s="140" t="s">
        <v>578</v>
      </c>
      <c r="F397" s="140" t="s">
        <v>393</v>
      </c>
      <c r="G397" s="142">
        <v>1058.83</v>
      </c>
      <c r="H397" s="391">
        <f t="shared" si="18"/>
        <v>10</v>
      </c>
      <c r="I397" s="391">
        <f t="shared" si="19"/>
        <v>42</v>
      </c>
      <c r="J397" s="391" t="str">
        <f t="shared" ca="1" si="20"/>
        <v xml:space="preserve">A VENCER </v>
      </c>
    </row>
    <row r="398" spans="1:10" x14ac:dyDescent="0.25">
      <c r="A398" s="154" t="s">
        <v>283</v>
      </c>
      <c r="B398" s="154">
        <v>46056</v>
      </c>
      <c r="C398" s="154">
        <v>46312</v>
      </c>
      <c r="D398" s="140" t="s">
        <v>74</v>
      </c>
      <c r="E398" s="140" t="s">
        <v>548</v>
      </c>
      <c r="F398" s="140" t="s">
        <v>393</v>
      </c>
      <c r="G398" s="142">
        <v>525.29</v>
      </c>
      <c r="H398" s="391">
        <f t="shared" si="18"/>
        <v>10</v>
      </c>
      <c r="I398" s="391">
        <f t="shared" si="19"/>
        <v>42</v>
      </c>
      <c r="J398" s="391" t="str">
        <f t="shared" ca="1" si="20"/>
        <v xml:space="preserve">A VENCER </v>
      </c>
    </row>
    <row r="399" spans="1:10" x14ac:dyDescent="0.25">
      <c r="A399" s="154" t="s">
        <v>302</v>
      </c>
      <c r="B399" s="355">
        <v>45960</v>
      </c>
      <c r="C399" s="355">
        <v>46315</v>
      </c>
      <c r="D399" s="140" t="s">
        <v>40</v>
      </c>
      <c r="E399" s="140" t="s">
        <v>990</v>
      </c>
      <c r="F399" s="150" t="s">
        <v>388</v>
      </c>
      <c r="G399" s="142">
        <v>5500</v>
      </c>
      <c r="H399" s="391">
        <f t="shared" si="18"/>
        <v>10</v>
      </c>
      <c r="I399" s="391">
        <f t="shared" si="19"/>
        <v>43</v>
      </c>
      <c r="J399" s="391" t="str">
        <f t="shared" ca="1" si="20"/>
        <v xml:space="preserve">A VENCER </v>
      </c>
    </row>
    <row r="400" spans="1:10" x14ac:dyDescent="0.25">
      <c r="A400" s="154" t="s">
        <v>251</v>
      </c>
      <c r="B400" s="355">
        <v>45960</v>
      </c>
      <c r="C400" s="355">
        <v>46315</v>
      </c>
      <c r="D400" s="140" t="s">
        <v>40</v>
      </c>
      <c r="E400" s="140" t="s">
        <v>990</v>
      </c>
      <c r="F400" s="150" t="s">
        <v>388</v>
      </c>
      <c r="G400" s="142">
        <v>1000</v>
      </c>
      <c r="H400" s="391">
        <f t="shared" si="18"/>
        <v>10</v>
      </c>
      <c r="I400" s="391">
        <f t="shared" si="19"/>
        <v>43</v>
      </c>
      <c r="J400" s="391" t="str">
        <f t="shared" ca="1" si="20"/>
        <v xml:space="preserve">A VENCER </v>
      </c>
    </row>
    <row r="401" spans="1:10" x14ac:dyDescent="0.25">
      <c r="A401" s="154" t="s">
        <v>251</v>
      </c>
      <c r="B401" s="355">
        <v>45960</v>
      </c>
      <c r="C401" s="355">
        <v>46315</v>
      </c>
      <c r="D401" s="140" t="s">
        <v>269</v>
      </c>
      <c r="E401" s="140" t="s">
        <v>369</v>
      </c>
      <c r="F401" s="150" t="s">
        <v>400</v>
      </c>
      <c r="G401" s="142">
        <v>37000</v>
      </c>
      <c r="H401" s="391">
        <f t="shared" si="18"/>
        <v>10</v>
      </c>
      <c r="I401" s="391">
        <f t="shared" si="19"/>
        <v>43</v>
      </c>
      <c r="J401" s="391" t="str">
        <f t="shared" ca="1" si="20"/>
        <v xml:space="preserve">A VENCER </v>
      </c>
    </row>
    <row r="402" spans="1:10" x14ac:dyDescent="0.25">
      <c r="A402" s="154" t="s">
        <v>251</v>
      </c>
      <c r="B402" s="202">
        <v>46063</v>
      </c>
      <c r="C402" s="202">
        <v>46315</v>
      </c>
      <c r="D402" s="140" t="s">
        <v>282</v>
      </c>
      <c r="E402" s="143" t="s">
        <v>574</v>
      </c>
      <c r="F402" s="140" t="s">
        <v>393</v>
      </c>
      <c r="G402" s="362">
        <v>145.52000000000001</v>
      </c>
      <c r="H402" s="391">
        <f t="shared" si="18"/>
        <v>10</v>
      </c>
      <c r="I402" s="391">
        <f t="shared" si="19"/>
        <v>43</v>
      </c>
      <c r="J402" s="391" t="str">
        <f t="shared" ca="1" si="20"/>
        <v xml:space="preserve">A VENCER </v>
      </c>
    </row>
    <row r="403" spans="1:10" x14ac:dyDescent="0.25">
      <c r="A403" s="154" t="s">
        <v>251</v>
      </c>
      <c r="B403" s="154">
        <v>46063</v>
      </c>
      <c r="C403" s="202">
        <v>46315</v>
      </c>
      <c r="D403" s="140" t="s">
        <v>53</v>
      </c>
      <c r="E403" s="143" t="s">
        <v>575</v>
      </c>
      <c r="F403" s="140" t="s">
        <v>393</v>
      </c>
      <c r="G403" s="362">
        <v>306.67</v>
      </c>
      <c r="H403" s="391">
        <f t="shared" si="18"/>
        <v>10</v>
      </c>
      <c r="I403" s="391">
        <f t="shared" si="19"/>
        <v>43</v>
      </c>
      <c r="J403" s="391" t="str">
        <f t="shared" ca="1" si="20"/>
        <v xml:space="preserve">A VENCER </v>
      </c>
    </row>
    <row r="404" spans="1:10" x14ac:dyDescent="0.25">
      <c r="A404" s="154" t="s">
        <v>283</v>
      </c>
      <c r="B404" s="154">
        <v>46063</v>
      </c>
      <c r="C404" s="202">
        <v>46315</v>
      </c>
      <c r="D404" s="140" t="s">
        <v>282</v>
      </c>
      <c r="E404" s="143" t="s">
        <v>367</v>
      </c>
      <c r="F404" s="140" t="s">
        <v>393</v>
      </c>
      <c r="G404" s="362">
        <v>725.8</v>
      </c>
      <c r="H404" s="391">
        <f t="shared" si="18"/>
        <v>10</v>
      </c>
      <c r="I404" s="391">
        <f t="shared" si="19"/>
        <v>43</v>
      </c>
      <c r="J404" s="391" t="str">
        <f t="shared" ca="1" si="20"/>
        <v xml:space="preserve">A VENCER </v>
      </c>
    </row>
    <row r="405" spans="1:10" x14ac:dyDescent="0.25">
      <c r="A405" s="154" t="s">
        <v>251</v>
      </c>
      <c r="B405" s="355">
        <v>45960</v>
      </c>
      <c r="C405" s="198">
        <v>46319</v>
      </c>
      <c r="D405" s="140" t="s">
        <v>67</v>
      </c>
      <c r="E405" s="140" t="s">
        <v>366</v>
      </c>
      <c r="F405" s="150"/>
      <c r="G405" s="362">
        <v>13000</v>
      </c>
      <c r="H405" s="391">
        <f t="shared" si="18"/>
        <v>10</v>
      </c>
      <c r="I405" s="391">
        <f t="shared" si="19"/>
        <v>43</v>
      </c>
      <c r="J405" s="391" t="str">
        <f t="shared" ca="1" si="20"/>
        <v xml:space="preserve">A VENCER </v>
      </c>
    </row>
    <row r="406" spans="1:10" x14ac:dyDescent="0.25">
      <c r="A406" s="154" t="s">
        <v>251</v>
      </c>
      <c r="B406" s="154">
        <v>46063</v>
      </c>
      <c r="C406" s="202">
        <v>46319</v>
      </c>
      <c r="D406" s="140" t="s">
        <v>214</v>
      </c>
      <c r="E406" s="140" t="s">
        <v>576</v>
      </c>
      <c r="F406" s="140" t="s">
        <v>393</v>
      </c>
      <c r="G406" s="362">
        <v>3460.23</v>
      </c>
      <c r="H406" s="391">
        <f t="shared" si="18"/>
        <v>10</v>
      </c>
      <c r="I406" s="391">
        <f t="shared" si="19"/>
        <v>43</v>
      </c>
      <c r="J406" s="391" t="str">
        <f t="shared" ca="1" si="20"/>
        <v xml:space="preserve">A VENCER </v>
      </c>
    </row>
    <row r="407" spans="1:10" x14ac:dyDescent="0.25">
      <c r="A407" s="154" t="s">
        <v>302</v>
      </c>
      <c r="B407" s="355">
        <v>45971</v>
      </c>
      <c r="C407" s="198">
        <v>46320</v>
      </c>
      <c r="D407" s="140" t="s">
        <v>281</v>
      </c>
      <c r="E407" s="140" t="s">
        <v>420</v>
      </c>
      <c r="F407" s="150" t="s">
        <v>419</v>
      </c>
      <c r="G407" s="362">
        <v>2300</v>
      </c>
      <c r="H407" s="391">
        <f t="shared" si="18"/>
        <v>10</v>
      </c>
      <c r="I407" s="391">
        <f t="shared" si="19"/>
        <v>44</v>
      </c>
      <c r="J407" s="391" t="str">
        <f t="shared" ca="1" si="20"/>
        <v xml:space="preserve">A VENCER </v>
      </c>
    </row>
    <row r="408" spans="1:10" x14ac:dyDescent="0.25">
      <c r="A408" s="154" t="s">
        <v>265</v>
      </c>
      <c r="B408" s="154">
        <v>46063</v>
      </c>
      <c r="C408" s="202">
        <v>46320</v>
      </c>
      <c r="D408" s="140" t="s">
        <v>72</v>
      </c>
      <c r="E408" s="140" t="s">
        <v>580</v>
      </c>
      <c r="F408" s="140" t="s">
        <v>393</v>
      </c>
      <c r="G408" s="362">
        <v>660</v>
      </c>
      <c r="H408" s="391">
        <f t="shared" si="18"/>
        <v>10</v>
      </c>
      <c r="I408" s="391">
        <f t="shared" si="19"/>
        <v>44</v>
      </c>
      <c r="J408" s="391" t="str">
        <f t="shared" ca="1" si="20"/>
        <v xml:space="preserve">A VENCER </v>
      </c>
    </row>
    <row r="409" spans="1:10" x14ac:dyDescent="0.25">
      <c r="A409" s="154" t="s">
        <v>265</v>
      </c>
      <c r="B409" s="355">
        <v>45960</v>
      </c>
      <c r="C409" s="198">
        <v>46325</v>
      </c>
      <c r="D409" s="140" t="s">
        <v>61</v>
      </c>
      <c r="E409" s="140" t="s">
        <v>229</v>
      </c>
      <c r="F409" s="150"/>
      <c r="G409" s="362">
        <f>10500+800</f>
        <v>11300</v>
      </c>
      <c r="H409" s="391">
        <f t="shared" si="18"/>
        <v>10</v>
      </c>
      <c r="I409" s="391">
        <f t="shared" si="19"/>
        <v>44</v>
      </c>
      <c r="J409" s="391" t="str">
        <f t="shared" ca="1" si="20"/>
        <v xml:space="preserve">A VENCER </v>
      </c>
    </row>
    <row r="410" spans="1:10" x14ac:dyDescent="0.25">
      <c r="A410" s="154" t="s">
        <v>265</v>
      </c>
      <c r="B410" s="154">
        <v>46063</v>
      </c>
      <c r="C410" s="202">
        <v>46325</v>
      </c>
      <c r="D410" s="140" t="s">
        <v>103</v>
      </c>
      <c r="E410" s="140" t="s">
        <v>582</v>
      </c>
      <c r="F410" s="140" t="s">
        <v>393</v>
      </c>
      <c r="G410" s="362">
        <v>766.66</v>
      </c>
      <c r="H410" s="391">
        <f t="shared" si="18"/>
        <v>10</v>
      </c>
      <c r="I410" s="391">
        <f t="shared" si="19"/>
        <v>44</v>
      </c>
      <c r="J410" s="391" t="str">
        <f t="shared" ca="1" si="20"/>
        <v xml:space="preserve">A VENCER </v>
      </c>
    </row>
    <row r="411" spans="1:10" x14ac:dyDescent="0.25">
      <c r="A411" s="154" t="s">
        <v>302</v>
      </c>
      <c r="B411" s="154">
        <v>46078</v>
      </c>
      <c r="C411" s="154">
        <v>46325</v>
      </c>
      <c r="D411" s="140" t="s">
        <v>140</v>
      </c>
      <c r="E411" s="143" t="s">
        <v>237</v>
      </c>
      <c r="F411" s="140"/>
      <c r="G411" s="163">
        <v>1930</v>
      </c>
      <c r="H411" s="391">
        <f t="shared" si="18"/>
        <v>10</v>
      </c>
      <c r="I411" s="391">
        <f t="shared" si="19"/>
        <v>44</v>
      </c>
      <c r="J411" s="391" t="str">
        <f t="shared" ca="1" si="20"/>
        <v xml:space="preserve">A VENCER </v>
      </c>
    </row>
    <row r="412" spans="1:10" x14ac:dyDescent="0.25">
      <c r="A412" s="154" t="s">
        <v>265</v>
      </c>
      <c r="B412" s="355">
        <v>46036</v>
      </c>
      <c r="C412" s="355">
        <v>46326</v>
      </c>
      <c r="D412" s="140" t="s">
        <v>199</v>
      </c>
      <c r="E412" s="143" t="s">
        <v>390</v>
      </c>
      <c r="F412" s="150" t="s">
        <v>479</v>
      </c>
      <c r="G412" s="362">
        <v>439.56</v>
      </c>
      <c r="H412" s="391">
        <f t="shared" si="18"/>
        <v>10</v>
      </c>
      <c r="I412" s="391">
        <f t="shared" si="19"/>
        <v>44</v>
      </c>
      <c r="J412" s="391" t="str">
        <f t="shared" ca="1" si="20"/>
        <v xml:space="preserve">A VENCER </v>
      </c>
    </row>
    <row r="413" spans="1:10" x14ac:dyDescent="0.25">
      <c r="A413" s="154" t="s">
        <v>302</v>
      </c>
      <c r="B413" s="355">
        <v>45940</v>
      </c>
      <c r="C413" s="355">
        <v>46327</v>
      </c>
      <c r="D413" s="140" t="s">
        <v>281</v>
      </c>
      <c r="E413" s="143" t="s">
        <v>310</v>
      </c>
      <c r="F413" s="150" t="s">
        <v>318</v>
      </c>
      <c r="G413" s="362">
        <v>6225.22</v>
      </c>
      <c r="H413" s="391">
        <f t="shared" si="18"/>
        <v>11</v>
      </c>
      <c r="I413" s="391">
        <f t="shared" si="19"/>
        <v>45</v>
      </c>
      <c r="J413" s="391" t="str">
        <f t="shared" ca="1" si="20"/>
        <v xml:space="preserve">A VENCER </v>
      </c>
    </row>
    <row r="414" spans="1:10" x14ac:dyDescent="0.25">
      <c r="A414" s="154" t="s">
        <v>302</v>
      </c>
      <c r="B414" s="154">
        <v>46056</v>
      </c>
      <c r="C414" s="154">
        <v>46329</v>
      </c>
      <c r="D414" s="140" t="s">
        <v>71</v>
      </c>
      <c r="E414" s="143" t="s">
        <v>547</v>
      </c>
      <c r="F414" s="140" t="s">
        <v>393</v>
      </c>
      <c r="G414" s="362">
        <v>61.76</v>
      </c>
      <c r="H414" s="391">
        <f t="shared" si="18"/>
        <v>11</v>
      </c>
      <c r="I414" s="391">
        <f t="shared" si="19"/>
        <v>45</v>
      </c>
      <c r="J414" s="391" t="str">
        <f t="shared" ca="1" si="20"/>
        <v xml:space="preserve">A VENCER </v>
      </c>
    </row>
    <row r="415" spans="1:10" x14ac:dyDescent="0.25">
      <c r="A415" s="154" t="s">
        <v>283</v>
      </c>
      <c r="B415" s="355">
        <v>46031</v>
      </c>
      <c r="C415" s="355">
        <v>46331</v>
      </c>
      <c r="D415" s="140" t="s">
        <v>100</v>
      </c>
      <c r="E415" s="143" t="s">
        <v>466</v>
      </c>
      <c r="F415" s="150" t="s">
        <v>475</v>
      </c>
      <c r="G415" s="362">
        <v>263.01</v>
      </c>
      <c r="H415" s="391">
        <f t="shared" si="18"/>
        <v>11</v>
      </c>
      <c r="I415" s="391">
        <f t="shared" si="19"/>
        <v>45</v>
      </c>
      <c r="J415" s="391" t="str">
        <f t="shared" ca="1" si="20"/>
        <v xml:space="preserve">A VENCER </v>
      </c>
    </row>
    <row r="416" spans="1:10" x14ac:dyDescent="0.25">
      <c r="A416" s="154" t="s">
        <v>265</v>
      </c>
      <c r="B416" s="355">
        <v>45960</v>
      </c>
      <c r="C416" s="355">
        <v>46336</v>
      </c>
      <c r="D416" s="140" t="s">
        <v>199</v>
      </c>
      <c r="E416" s="143" t="s">
        <v>390</v>
      </c>
      <c r="F416" s="150"/>
      <c r="G416" s="362">
        <v>15000</v>
      </c>
      <c r="H416" s="391">
        <f t="shared" si="18"/>
        <v>11</v>
      </c>
      <c r="I416" s="391">
        <f t="shared" si="19"/>
        <v>46</v>
      </c>
      <c r="J416" s="391" t="str">
        <f t="shared" ca="1" si="20"/>
        <v xml:space="preserve">A VENCER </v>
      </c>
    </row>
    <row r="417" spans="1:10" x14ac:dyDescent="0.25">
      <c r="A417" s="154" t="s">
        <v>251</v>
      </c>
      <c r="B417" s="355">
        <v>45960</v>
      </c>
      <c r="C417" s="355">
        <v>46336</v>
      </c>
      <c r="D417" s="140" t="s">
        <v>65</v>
      </c>
      <c r="E417" s="143" t="s">
        <v>368</v>
      </c>
      <c r="F417" s="150" t="s">
        <v>393</v>
      </c>
      <c r="G417" s="362">
        <v>1500</v>
      </c>
      <c r="H417" s="391">
        <f t="shared" si="18"/>
        <v>11</v>
      </c>
      <c r="I417" s="391">
        <f t="shared" si="19"/>
        <v>46</v>
      </c>
      <c r="J417" s="391" t="str">
        <f t="shared" ca="1" si="20"/>
        <v xml:space="preserve">A VENCER </v>
      </c>
    </row>
    <row r="418" spans="1:10" x14ac:dyDescent="0.25">
      <c r="A418" s="154" t="s">
        <v>302</v>
      </c>
      <c r="B418" s="355">
        <v>45964</v>
      </c>
      <c r="C418" s="355">
        <v>46336</v>
      </c>
      <c r="D418" s="140" t="s">
        <v>281</v>
      </c>
      <c r="E418" s="143" t="s">
        <v>406</v>
      </c>
      <c r="F418" s="150"/>
      <c r="G418" s="362">
        <v>70134.5</v>
      </c>
      <c r="H418" s="391">
        <f t="shared" si="18"/>
        <v>11</v>
      </c>
      <c r="I418" s="391">
        <f t="shared" si="19"/>
        <v>46</v>
      </c>
      <c r="J418" s="391" t="str">
        <f t="shared" ca="1" si="20"/>
        <v xml:space="preserve">A VENCER </v>
      </c>
    </row>
    <row r="419" spans="1:10" x14ac:dyDescent="0.25">
      <c r="A419" s="154" t="s">
        <v>283</v>
      </c>
      <c r="B419" s="355">
        <v>46031</v>
      </c>
      <c r="C419" s="355">
        <v>46336</v>
      </c>
      <c r="D419" s="140" t="s">
        <v>188</v>
      </c>
      <c r="E419" s="143" t="s">
        <v>465</v>
      </c>
      <c r="F419" s="150" t="s">
        <v>393</v>
      </c>
      <c r="G419" s="362">
        <v>2953.8</v>
      </c>
      <c r="H419" s="391">
        <f t="shared" si="18"/>
        <v>11</v>
      </c>
      <c r="I419" s="391">
        <f t="shared" si="19"/>
        <v>46</v>
      </c>
      <c r="J419" s="391" t="str">
        <f t="shared" ca="1" si="20"/>
        <v xml:space="preserve">A VENCER </v>
      </c>
    </row>
    <row r="420" spans="1:10" x14ac:dyDescent="0.25">
      <c r="A420" s="154" t="s">
        <v>265</v>
      </c>
      <c r="B420" s="154">
        <v>46063</v>
      </c>
      <c r="C420" s="154">
        <v>46336</v>
      </c>
      <c r="D420" s="140" t="s">
        <v>248</v>
      </c>
      <c r="E420" s="143" t="s">
        <v>577</v>
      </c>
      <c r="F420" s="140" t="s">
        <v>393</v>
      </c>
      <c r="G420" s="362">
        <v>5000</v>
      </c>
      <c r="H420" s="391">
        <f t="shared" si="18"/>
        <v>11</v>
      </c>
      <c r="I420" s="391">
        <f t="shared" si="19"/>
        <v>46</v>
      </c>
      <c r="J420" s="391" t="str">
        <f t="shared" ca="1" si="20"/>
        <v xml:space="preserve">A VENCER </v>
      </c>
    </row>
    <row r="421" spans="1:10" x14ac:dyDescent="0.25">
      <c r="A421" s="154" t="s">
        <v>265</v>
      </c>
      <c r="B421" s="154">
        <v>46063</v>
      </c>
      <c r="C421" s="154">
        <v>46336</v>
      </c>
      <c r="D421" s="140" t="s">
        <v>71</v>
      </c>
      <c r="E421" s="143" t="s">
        <v>579</v>
      </c>
      <c r="F421" s="140" t="s">
        <v>393</v>
      </c>
      <c r="G421" s="362">
        <v>1300</v>
      </c>
      <c r="H421" s="391">
        <f t="shared" si="18"/>
        <v>11</v>
      </c>
      <c r="I421" s="391">
        <f t="shared" si="19"/>
        <v>46</v>
      </c>
      <c r="J421" s="391" t="str">
        <f t="shared" ca="1" si="20"/>
        <v xml:space="preserve">A VENCER </v>
      </c>
    </row>
    <row r="422" spans="1:10" x14ac:dyDescent="0.25">
      <c r="A422" s="154" t="s">
        <v>251</v>
      </c>
      <c r="B422" s="154">
        <v>46063</v>
      </c>
      <c r="C422" s="154">
        <v>46339</v>
      </c>
      <c r="D422" s="140" t="s">
        <v>282</v>
      </c>
      <c r="E422" s="143" t="s">
        <v>367</v>
      </c>
      <c r="F422" s="140" t="s">
        <v>393</v>
      </c>
      <c r="G422" s="362">
        <v>500</v>
      </c>
      <c r="H422" s="391">
        <f t="shared" si="18"/>
        <v>11</v>
      </c>
      <c r="I422" s="391">
        <f t="shared" si="19"/>
        <v>46</v>
      </c>
      <c r="J422" s="391" t="str">
        <f t="shared" ca="1" si="20"/>
        <v xml:space="preserve">A VENCER </v>
      </c>
    </row>
    <row r="423" spans="1:10" x14ac:dyDescent="0.25">
      <c r="A423" s="154" t="s">
        <v>302</v>
      </c>
      <c r="B423" s="154">
        <v>46077</v>
      </c>
      <c r="C423" s="154">
        <v>46339</v>
      </c>
      <c r="D423" s="140" t="s">
        <v>281</v>
      </c>
      <c r="E423" s="143" t="s">
        <v>953</v>
      </c>
      <c r="F423" s="311" t="s">
        <v>962</v>
      </c>
      <c r="G423" s="163">
        <v>11000</v>
      </c>
      <c r="H423" s="391">
        <f t="shared" si="18"/>
        <v>11</v>
      </c>
      <c r="I423" s="391">
        <f t="shared" si="19"/>
        <v>46</v>
      </c>
      <c r="J423" s="391" t="str">
        <f t="shared" ca="1" si="20"/>
        <v xml:space="preserve">A VENCER </v>
      </c>
    </row>
    <row r="424" spans="1:10" x14ac:dyDescent="0.25">
      <c r="A424" s="154" t="s">
        <v>302</v>
      </c>
      <c r="B424" s="154">
        <v>46077</v>
      </c>
      <c r="C424" s="154">
        <v>46339</v>
      </c>
      <c r="D424" s="140" t="s">
        <v>281</v>
      </c>
      <c r="E424" s="143" t="s">
        <v>966</v>
      </c>
      <c r="F424" s="311" t="s">
        <v>962</v>
      </c>
      <c r="G424" s="163">
        <v>1000</v>
      </c>
      <c r="H424" s="391">
        <f t="shared" si="18"/>
        <v>11</v>
      </c>
      <c r="I424" s="391">
        <f t="shared" si="19"/>
        <v>46</v>
      </c>
      <c r="J424" s="391" t="str">
        <f t="shared" ca="1" si="20"/>
        <v xml:space="preserve">A VENCER </v>
      </c>
    </row>
    <row r="425" spans="1:10" x14ac:dyDescent="0.25">
      <c r="A425" s="154" t="s">
        <v>265</v>
      </c>
      <c r="B425" s="355">
        <v>45960</v>
      </c>
      <c r="C425" s="355">
        <v>46341</v>
      </c>
      <c r="D425" s="140" t="s">
        <v>82</v>
      </c>
      <c r="E425" s="143" t="s">
        <v>392</v>
      </c>
      <c r="F425" s="150"/>
      <c r="G425" s="362">
        <v>3349.75</v>
      </c>
      <c r="H425" s="391">
        <f t="shared" si="18"/>
        <v>11</v>
      </c>
      <c r="I425" s="391">
        <f t="shared" si="19"/>
        <v>47</v>
      </c>
      <c r="J425" s="391" t="str">
        <f t="shared" ca="1" si="20"/>
        <v xml:space="preserve">A VENCER </v>
      </c>
    </row>
    <row r="426" spans="1:10" x14ac:dyDescent="0.25">
      <c r="A426" s="154" t="s">
        <v>265</v>
      </c>
      <c r="B426" s="154">
        <v>46056</v>
      </c>
      <c r="C426" s="154">
        <v>46341</v>
      </c>
      <c r="D426" s="140" t="s">
        <v>72</v>
      </c>
      <c r="E426" s="143" t="s">
        <v>547</v>
      </c>
      <c r="F426" s="140" t="s">
        <v>393</v>
      </c>
      <c r="G426" s="362">
        <v>175.09</v>
      </c>
      <c r="H426" s="391">
        <f t="shared" si="18"/>
        <v>11</v>
      </c>
      <c r="I426" s="391">
        <f t="shared" si="19"/>
        <v>47</v>
      </c>
      <c r="J426" s="391" t="str">
        <f t="shared" ca="1" si="20"/>
        <v xml:space="preserve">A VENCER </v>
      </c>
    </row>
    <row r="427" spans="1:10" x14ac:dyDescent="0.25">
      <c r="A427" s="154" t="s">
        <v>265</v>
      </c>
      <c r="B427" s="154">
        <v>46072</v>
      </c>
      <c r="C427" s="154">
        <v>46341</v>
      </c>
      <c r="D427" s="140" t="s">
        <v>282</v>
      </c>
      <c r="E427" s="143" t="s">
        <v>367</v>
      </c>
      <c r="F427" s="140" t="s">
        <v>393</v>
      </c>
      <c r="G427" s="362">
        <v>701.7</v>
      </c>
      <c r="H427" s="391">
        <f t="shared" si="18"/>
        <v>11</v>
      </c>
      <c r="I427" s="391">
        <f t="shared" si="19"/>
        <v>47</v>
      </c>
      <c r="J427" s="391" t="str">
        <f t="shared" ca="1" si="20"/>
        <v xml:space="preserve">A VENCER </v>
      </c>
    </row>
    <row r="428" spans="1:10" x14ac:dyDescent="0.25">
      <c r="A428" s="154" t="s">
        <v>283</v>
      </c>
      <c r="B428" s="154">
        <v>46063</v>
      </c>
      <c r="C428" s="154">
        <v>46341</v>
      </c>
      <c r="D428" s="140" t="s">
        <v>296</v>
      </c>
      <c r="E428" s="143" t="s">
        <v>578</v>
      </c>
      <c r="F428" s="140" t="s">
        <v>393</v>
      </c>
      <c r="G428" s="362">
        <v>1058.83</v>
      </c>
      <c r="H428" s="391">
        <f t="shared" si="18"/>
        <v>11</v>
      </c>
      <c r="I428" s="391">
        <f t="shared" si="19"/>
        <v>47</v>
      </c>
      <c r="J428" s="391" t="str">
        <f t="shared" ca="1" si="20"/>
        <v xml:space="preserve">A VENCER </v>
      </c>
    </row>
    <row r="429" spans="1:10" x14ac:dyDescent="0.25">
      <c r="A429" s="154" t="s">
        <v>283</v>
      </c>
      <c r="B429" s="154">
        <v>46056</v>
      </c>
      <c r="C429" s="154">
        <v>46343</v>
      </c>
      <c r="D429" s="140" t="s">
        <v>74</v>
      </c>
      <c r="E429" s="143" t="s">
        <v>548</v>
      </c>
      <c r="F429" s="140" t="s">
        <v>393</v>
      </c>
      <c r="G429" s="142">
        <v>525.29</v>
      </c>
      <c r="H429" s="391">
        <f t="shared" si="18"/>
        <v>11</v>
      </c>
      <c r="I429" s="391">
        <f t="shared" si="19"/>
        <v>47</v>
      </c>
      <c r="J429" s="391" t="str">
        <f t="shared" ca="1" si="20"/>
        <v xml:space="preserve">A VENCER </v>
      </c>
    </row>
    <row r="430" spans="1:10" x14ac:dyDescent="0.25">
      <c r="A430" s="154" t="s">
        <v>302</v>
      </c>
      <c r="B430" s="355">
        <v>45960</v>
      </c>
      <c r="C430" s="355">
        <v>46346</v>
      </c>
      <c r="D430" s="140" t="s">
        <v>40</v>
      </c>
      <c r="E430" s="143" t="s">
        <v>990</v>
      </c>
      <c r="F430" s="150" t="s">
        <v>389</v>
      </c>
      <c r="G430" s="362">
        <v>5500</v>
      </c>
      <c r="H430" s="391">
        <f t="shared" si="18"/>
        <v>11</v>
      </c>
      <c r="I430" s="391">
        <f t="shared" si="19"/>
        <v>47</v>
      </c>
      <c r="J430" s="391" t="str">
        <f t="shared" ca="1" si="20"/>
        <v xml:space="preserve">A VENCER </v>
      </c>
    </row>
    <row r="431" spans="1:10" x14ac:dyDescent="0.25">
      <c r="A431" s="154" t="s">
        <v>251</v>
      </c>
      <c r="B431" s="355">
        <v>45960</v>
      </c>
      <c r="C431" s="355">
        <v>46346</v>
      </c>
      <c r="D431" s="140" t="s">
        <v>40</v>
      </c>
      <c r="E431" s="143" t="s">
        <v>990</v>
      </c>
      <c r="F431" s="150" t="s">
        <v>389</v>
      </c>
      <c r="G431" s="362">
        <v>1000</v>
      </c>
      <c r="H431" s="391">
        <f t="shared" si="18"/>
        <v>11</v>
      </c>
      <c r="I431" s="391">
        <f t="shared" si="19"/>
        <v>47</v>
      </c>
      <c r="J431" s="391" t="str">
        <f t="shared" ca="1" si="20"/>
        <v xml:space="preserve">A VENCER </v>
      </c>
    </row>
    <row r="432" spans="1:10" x14ac:dyDescent="0.25">
      <c r="A432" s="154" t="s">
        <v>251</v>
      </c>
      <c r="B432" s="355">
        <v>45960</v>
      </c>
      <c r="C432" s="355">
        <v>46346</v>
      </c>
      <c r="D432" s="140" t="s">
        <v>269</v>
      </c>
      <c r="E432" s="143" t="s">
        <v>369</v>
      </c>
      <c r="F432" s="150" t="s">
        <v>401</v>
      </c>
      <c r="G432" s="362">
        <v>37000</v>
      </c>
      <c r="H432" s="391">
        <f t="shared" si="18"/>
        <v>11</v>
      </c>
      <c r="I432" s="391">
        <f t="shared" si="19"/>
        <v>47</v>
      </c>
      <c r="J432" s="391" t="str">
        <f t="shared" ca="1" si="20"/>
        <v xml:space="preserve">A VENCER </v>
      </c>
    </row>
    <row r="433" spans="1:10" x14ac:dyDescent="0.25">
      <c r="A433" s="154" t="s">
        <v>251</v>
      </c>
      <c r="B433" s="154">
        <v>46063</v>
      </c>
      <c r="C433" s="154">
        <v>46346</v>
      </c>
      <c r="D433" s="140" t="s">
        <v>282</v>
      </c>
      <c r="E433" s="143" t="s">
        <v>574</v>
      </c>
      <c r="F433" s="140" t="s">
        <v>393</v>
      </c>
      <c r="G433" s="362">
        <v>145.52000000000001</v>
      </c>
      <c r="H433" s="391">
        <f t="shared" si="18"/>
        <v>11</v>
      </c>
      <c r="I433" s="391">
        <f t="shared" si="19"/>
        <v>47</v>
      </c>
      <c r="J433" s="391" t="str">
        <f t="shared" ca="1" si="20"/>
        <v xml:space="preserve">A VENCER </v>
      </c>
    </row>
    <row r="434" spans="1:10" x14ac:dyDescent="0.25">
      <c r="A434" s="154" t="s">
        <v>251</v>
      </c>
      <c r="B434" s="154">
        <v>46063</v>
      </c>
      <c r="C434" s="154">
        <v>46346</v>
      </c>
      <c r="D434" s="140" t="s">
        <v>53</v>
      </c>
      <c r="E434" s="143" t="s">
        <v>575</v>
      </c>
      <c r="F434" s="140" t="s">
        <v>393</v>
      </c>
      <c r="G434" s="362">
        <v>306.67</v>
      </c>
      <c r="H434" s="391">
        <f t="shared" si="18"/>
        <v>11</v>
      </c>
      <c r="I434" s="391">
        <f t="shared" si="19"/>
        <v>47</v>
      </c>
      <c r="J434" s="391" t="str">
        <f t="shared" ca="1" si="20"/>
        <v xml:space="preserve">A VENCER </v>
      </c>
    </row>
    <row r="435" spans="1:10" x14ac:dyDescent="0.25">
      <c r="A435" s="154" t="s">
        <v>283</v>
      </c>
      <c r="B435" s="154">
        <v>46063</v>
      </c>
      <c r="C435" s="154">
        <v>46346</v>
      </c>
      <c r="D435" s="140" t="s">
        <v>282</v>
      </c>
      <c r="E435" s="143" t="s">
        <v>367</v>
      </c>
      <c r="F435" s="140" t="s">
        <v>393</v>
      </c>
      <c r="G435" s="362">
        <v>725.8</v>
      </c>
      <c r="H435" s="391">
        <f t="shared" ref="H435:H468" si="21">MONTH(C435)</f>
        <v>11</v>
      </c>
      <c r="I435" s="391">
        <f t="shared" si="19"/>
        <v>47</v>
      </c>
      <c r="J435" s="391" t="str">
        <f t="shared" ca="1" si="20"/>
        <v xml:space="preserve">A VENCER </v>
      </c>
    </row>
    <row r="436" spans="1:10" x14ac:dyDescent="0.25">
      <c r="A436" s="154" t="s">
        <v>251</v>
      </c>
      <c r="B436" s="355">
        <v>45960</v>
      </c>
      <c r="C436" s="355">
        <v>46350</v>
      </c>
      <c r="D436" s="140" t="s">
        <v>67</v>
      </c>
      <c r="E436" s="140" t="s">
        <v>366</v>
      </c>
      <c r="F436" s="150"/>
      <c r="G436" s="362">
        <v>13000</v>
      </c>
      <c r="H436" s="391">
        <f t="shared" si="21"/>
        <v>11</v>
      </c>
      <c r="I436" s="391">
        <f t="shared" ref="I436:I468" si="22">WEEKNUM(C436)</f>
        <v>48</v>
      </c>
      <c r="J436" s="391" t="str">
        <f t="shared" ref="J436:J468" ca="1" si="23">IF(C436&lt;$B$5,"VENCIDO","A VENCER ")</f>
        <v xml:space="preserve">A VENCER </v>
      </c>
    </row>
    <row r="437" spans="1:10" x14ac:dyDescent="0.25">
      <c r="A437" s="154" t="s">
        <v>251</v>
      </c>
      <c r="B437" s="154">
        <v>46063</v>
      </c>
      <c r="C437" s="154">
        <v>46350</v>
      </c>
      <c r="D437" s="140" t="s">
        <v>214</v>
      </c>
      <c r="E437" s="140" t="s">
        <v>576</v>
      </c>
      <c r="F437" s="140" t="s">
        <v>393</v>
      </c>
      <c r="G437" s="362">
        <v>3460.23</v>
      </c>
      <c r="H437" s="391">
        <f t="shared" si="21"/>
        <v>11</v>
      </c>
      <c r="I437" s="391">
        <f t="shared" si="22"/>
        <v>48</v>
      </c>
      <c r="J437" s="391" t="str">
        <f t="shared" ca="1" si="23"/>
        <v xml:space="preserve">A VENCER </v>
      </c>
    </row>
    <row r="438" spans="1:10" x14ac:dyDescent="0.25">
      <c r="A438" s="154" t="s">
        <v>265</v>
      </c>
      <c r="B438" s="154">
        <v>46063</v>
      </c>
      <c r="C438" s="154">
        <v>46351</v>
      </c>
      <c r="D438" s="140" t="s">
        <v>72</v>
      </c>
      <c r="E438" s="140" t="s">
        <v>580</v>
      </c>
      <c r="F438" s="140" t="s">
        <v>393</v>
      </c>
      <c r="G438" s="362">
        <v>660</v>
      </c>
      <c r="H438" s="391">
        <f t="shared" si="21"/>
        <v>11</v>
      </c>
      <c r="I438" s="391">
        <f t="shared" si="22"/>
        <v>48</v>
      </c>
      <c r="J438" s="391" t="str">
        <f t="shared" ca="1" si="23"/>
        <v xml:space="preserve">A VENCER </v>
      </c>
    </row>
    <row r="439" spans="1:10" x14ac:dyDescent="0.25">
      <c r="A439" s="154" t="s">
        <v>265</v>
      </c>
      <c r="B439" s="355">
        <v>45960</v>
      </c>
      <c r="C439" s="355">
        <v>46356</v>
      </c>
      <c r="D439" s="140" t="s">
        <v>61</v>
      </c>
      <c r="E439" s="140" t="s">
        <v>229</v>
      </c>
      <c r="F439" s="150"/>
      <c r="G439" s="362">
        <f>10500+800</f>
        <v>11300</v>
      </c>
      <c r="H439" s="391">
        <f t="shared" si="21"/>
        <v>11</v>
      </c>
      <c r="I439" s="391">
        <f t="shared" si="22"/>
        <v>49</v>
      </c>
      <c r="J439" s="391" t="str">
        <f t="shared" ca="1" si="23"/>
        <v xml:space="preserve">A VENCER </v>
      </c>
    </row>
    <row r="440" spans="1:10" x14ac:dyDescent="0.25">
      <c r="A440" s="154" t="s">
        <v>265</v>
      </c>
      <c r="B440" s="355">
        <v>46036</v>
      </c>
      <c r="C440" s="355">
        <v>46356</v>
      </c>
      <c r="D440" s="140" t="s">
        <v>199</v>
      </c>
      <c r="E440" s="140" t="s">
        <v>390</v>
      </c>
      <c r="F440" s="150" t="s">
        <v>479</v>
      </c>
      <c r="G440" s="362">
        <v>439.56</v>
      </c>
      <c r="H440" s="391">
        <f t="shared" si="21"/>
        <v>11</v>
      </c>
      <c r="I440" s="391">
        <f t="shared" si="22"/>
        <v>49</v>
      </c>
      <c r="J440" s="391" t="str">
        <f t="shared" ca="1" si="23"/>
        <v xml:space="preserve">A VENCER </v>
      </c>
    </row>
    <row r="441" spans="1:10" x14ac:dyDescent="0.25">
      <c r="A441" s="154" t="s">
        <v>265</v>
      </c>
      <c r="B441" s="154">
        <v>46063</v>
      </c>
      <c r="C441" s="154">
        <v>46356</v>
      </c>
      <c r="D441" s="140" t="s">
        <v>103</v>
      </c>
      <c r="E441" s="140" t="s">
        <v>582</v>
      </c>
      <c r="F441" s="140" t="s">
        <v>393</v>
      </c>
      <c r="G441" s="362">
        <v>766.66</v>
      </c>
      <c r="H441" s="391">
        <f t="shared" si="21"/>
        <v>11</v>
      </c>
      <c r="I441" s="391">
        <f t="shared" si="22"/>
        <v>49</v>
      </c>
      <c r="J441" s="391" t="str">
        <f t="shared" ca="1" si="23"/>
        <v xml:space="preserve">A VENCER </v>
      </c>
    </row>
    <row r="442" spans="1:10" x14ac:dyDescent="0.25">
      <c r="A442" s="154" t="s">
        <v>302</v>
      </c>
      <c r="B442" s="154">
        <v>46078</v>
      </c>
      <c r="C442" s="154">
        <v>46356</v>
      </c>
      <c r="D442" s="140" t="s">
        <v>140</v>
      </c>
      <c r="E442" s="140" t="s">
        <v>237</v>
      </c>
      <c r="F442" s="140"/>
      <c r="G442" s="163">
        <v>1930</v>
      </c>
      <c r="H442" s="391">
        <f t="shared" si="21"/>
        <v>11</v>
      </c>
      <c r="I442" s="391">
        <f t="shared" si="22"/>
        <v>49</v>
      </c>
      <c r="J442" s="391" t="str">
        <f t="shared" ca="1" si="23"/>
        <v xml:space="preserve">A VENCER </v>
      </c>
    </row>
    <row r="443" spans="1:10" x14ac:dyDescent="0.25">
      <c r="A443" s="154" t="s">
        <v>302</v>
      </c>
      <c r="B443" s="355">
        <v>45940</v>
      </c>
      <c r="C443" s="355">
        <v>46357</v>
      </c>
      <c r="D443" s="140" t="s">
        <v>281</v>
      </c>
      <c r="E443" s="140" t="s">
        <v>310</v>
      </c>
      <c r="F443" s="150" t="s">
        <v>319</v>
      </c>
      <c r="G443" s="362">
        <v>6225.22</v>
      </c>
      <c r="H443" s="391">
        <f t="shared" si="21"/>
        <v>12</v>
      </c>
      <c r="I443" s="391">
        <f t="shared" si="22"/>
        <v>49</v>
      </c>
      <c r="J443" s="391" t="str">
        <f t="shared" ca="1" si="23"/>
        <v xml:space="preserve">A VENCER </v>
      </c>
    </row>
    <row r="444" spans="1:10" x14ac:dyDescent="0.25">
      <c r="A444" s="154" t="s">
        <v>302</v>
      </c>
      <c r="B444" s="154">
        <v>46056</v>
      </c>
      <c r="C444" s="154">
        <v>46359</v>
      </c>
      <c r="D444" s="140" t="s">
        <v>71</v>
      </c>
      <c r="E444" s="140" t="s">
        <v>547</v>
      </c>
      <c r="F444" s="140" t="s">
        <v>393</v>
      </c>
      <c r="G444" s="362">
        <v>61.76</v>
      </c>
      <c r="H444" s="391">
        <f t="shared" si="21"/>
        <v>12</v>
      </c>
      <c r="I444" s="391">
        <f t="shared" si="22"/>
        <v>49</v>
      </c>
      <c r="J444" s="391" t="str">
        <f t="shared" ca="1" si="23"/>
        <v xml:space="preserve">A VENCER </v>
      </c>
    </row>
    <row r="445" spans="1:10" x14ac:dyDescent="0.25">
      <c r="A445" s="154" t="s">
        <v>283</v>
      </c>
      <c r="B445" s="355">
        <v>46031</v>
      </c>
      <c r="C445" s="355">
        <v>46361</v>
      </c>
      <c r="D445" s="140" t="s">
        <v>100</v>
      </c>
      <c r="E445" s="140" t="s">
        <v>466</v>
      </c>
      <c r="F445" s="150" t="s">
        <v>476</v>
      </c>
      <c r="G445" s="362">
        <v>263.01</v>
      </c>
      <c r="H445" s="391">
        <f t="shared" si="21"/>
        <v>12</v>
      </c>
      <c r="I445" s="391">
        <f t="shared" si="22"/>
        <v>49</v>
      </c>
      <c r="J445" s="391" t="str">
        <f t="shared" ca="1" si="23"/>
        <v xml:space="preserve">A VENCER </v>
      </c>
    </row>
    <row r="446" spans="1:10" x14ac:dyDescent="0.25">
      <c r="A446" s="154" t="s">
        <v>265</v>
      </c>
      <c r="B446" s="355">
        <v>45960</v>
      </c>
      <c r="C446" s="355">
        <v>46366</v>
      </c>
      <c r="D446" s="140" t="s">
        <v>199</v>
      </c>
      <c r="E446" s="140" t="s">
        <v>390</v>
      </c>
      <c r="F446" s="150"/>
      <c r="G446" s="362">
        <v>15000</v>
      </c>
      <c r="H446" s="391">
        <f t="shared" si="21"/>
        <v>12</v>
      </c>
      <c r="I446" s="391">
        <f t="shared" si="22"/>
        <v>50</v>
      </c>
      <c r="J446" s="391" t="str">
        <f t="shared" ca="1" si="23"/>
        <v xml:space="preserve">A VENCER </v>
      </c>
    </row>
    <row r="447" spans="1:10" x14ac:dyDescent="0.25">
      <c r="A447" s="154" t="s">
        <v>251</v>
      </c>
      <c r="B447" s="355">
        <v>45960</v>
      </c>
      <c r="C447" s="355">
        <v>46366</v>
      </c>
      <c r="D447" s="140" t="s">
        <v>65</v>
      </c>
      <c r="E447" s="140" t="s">
        <v>368</v>
      </c>
      <c r="F447" s="150" t="s">
        <v>393</v>
      </c>
      <c r="G447" s="362">
        <v>1500</v>
      </c>
      <c r="H447" s="391">
        <f t="shared" si="21"/>
        <v>12</v>
      </c>
      <c r="I447" s="391">
        <f t="shared" si="22"/>
        <v>50</v>
      </c>
      <c r="J447" s="391" t="str">
        <f t="shared" ca="1" si="23"/>
        <v xml:space="preserve">A VENCER </v>
      </c>
    </row>
    <row r="448" spans="1:10" x14ac:dyDescent="0.25">
      <c r="A448" s="154" t="s">
        <v>283</v>
      </c>
      <c r="B448" s="355">
        <v>46031</v>
      </c>
      <c r="C448" s="355">
        <v>46366</v>
      </c>
      <c r="D448" s="140" t="s">
        <v>188</v>
      </c>
      <c r="E448" s="140" t="s">
        <v>465</v>
      </c>
      <c r="F448" s="150" t="s">
        <v>393</v>
      </c>
      <c r="G448" s="362">
        <v>2953.8</v>
      </c>
      <c r="H448" s="391">
        <f t="shared" si="21"/>
        <v>12</v>
      </c>
      <c r="I448" s="391">
        <f t="shared" si="22"/>
        <v>50</v>
      </c>
      <c r="J448" s="391" t="str">
        <f t="shared" ca="1" si="23"/>
        <v xml:space="preserve">A VENCER </v>
      </c>
    </row>
    <row r="449" spans="1:10" x14ac:dyDescent="0.25">
      <c r="A449" s="154" t="s">
        <v>265</v>
      </c>
      <c r="B449" s="154">
        <v>46063</v>
      </c>
      <c r="C449" s="154">
        <v>46366</v>
      </c>
      <c r="D449" s="140" t="s">
        <v>248</v>
      </c>
      <c r="E449" s="140" t="s">
        <v>577</v>
      </c>
      <c r="F449" s="140" t="s">
        <v>393</v>
      </c>
      <c r="G449" s="362">
        <v>5000</v>
      </c>
      <c r="H449" s="391">
        <f t="shared" si="21"/>
        <v>12</v>
      </c>
      <c r="I449" s="391">
        <f t="shared" si="22"/>
        <v>50</v>
      </c>
      <c r="J449" s="391" t="str">
        <f t="shared" ca="1" si="23"/>
        <v xml:space="preserve">A VENCER </v>
      </c>
    </row>
    <row r="450" spans="1:10" x14ac:dyDescent="0.25">
      <c r="A450" s="154" t="s">
        <v>265</v>
      </c>
      <c r="B450" s="154">
        <v>46063</v>
      </c>
      <c r="C450" s="154">
        <v>46366</v>
      </c>
      <c r="D450" s="140" t="s">
        <v>71</v>
      </c>
      <c r="E450" s="140" t="s">
        <v>579</v>
      </c>
      <c r="F450" s="140" t="s">
        <v>393</v>
      </c>
      <c r="G450" s="362">
        <v>1300</v>
      </c>
      <c r="H450" s="391">
        <f t="shared" si="21"/>
        <v>12</v>
      </c>
      <c r="I450" s="391">
        <f t="shared" si="22"/>
        <v>50</v>
      </c>
      <c r="J450" s="391" t="str">
        <f t="shared" ca="1" si="23"/>
        <v xml:space="preserve">A VENCER </v>
      </c>
    </row>
    <row r="451" spans="1:10" x14ac:dyDescent="0.25">
      <c r="A451" s="154" t="s">
        <v>302</v>
      </c>
      <c r="B451" s="355">
        <v>45964</v>
      </c>
      <c r="C451" s="355">
        <v>46368</v>
      </c>
      <c r="D451" s="140" t="s">
        <v>281</v>
      </c>
      <c r="E451" s="140" t="s">
        <v>406</v>
      </c>
      <c r="F451" s="150"/>
      <c r="G451" s="362">
        <v>70981.600000000006</v>
      </c>
      <c r="H451" s="391">
        <f t="shared" si="21"/>
        <v>12</v>
      </c>
      <c r="I451" s="391">
        <f t="shared" si="22"/>
        <v>50</v>
      </c>
      <c r="J451" s="391" t="str">
        <f t="shared" ca="1" si="23"/>
        <v xml:space="preserve">A VENCER </v>
      </c>
    </row>
    <row r="452" spans="1:10" x14ac:dyDescent="0.25">
      <c r="A452" s="154" t="s">
        <v>251</v>
      </c>
      <c r="B452" s="154">
        <v>46063</v>
      </c>
      <c r="C452" s="154">
        <v>46369</v>
      </c>
      <c r="D452" s="140" t="s">
        <v>282</v>
      </c>
      <c r="E452" s="140" t="s">
        <v>367</v>
      </c>
      <c r="F452" s="140" t="s">
        <v>393</v>
      </c>
      <c r="G452" s="362">
        <v>500</v>
      </c>
      <c r="H452" s="391">
        <f t="shared" si="21"/>
        <v>12</v>
      </c>
      <c r="I452" s="391">
        <f t="shared" si="22"/>
        <v>51</v>
      </c>
      <c r="J452" s="391" t="str">
        <f t="shared" ca="1" si="23"/>
        <v xml:space="preserve">A VENCER </v>
      </c>
    </row>
    <row r="453" spans="1:10" x14ac:dyDescent="0.25">
      <c r="A453" s="154" t="s">
        <v>265</v>
      </c>
      <c r="B453" s="355">
        <v>46006</v>
      </c>
      <c r="C453" s="355">
        <v>46371</v>
      </c>
      <c r="D453" s="140" t="s">
        <v>281</v>
      </c>
      <c r="E453" s="140" t="s">
        <v>274</v>
      </c>
      <c r="F453" s="150" t="s">
        <v>411</v>
      </c>
      <c r="G453" s="362">
        <f>28821.33-14500</f>
        <v>14321.330000000002</v>
      </c>
      <c r="H453" s="395">
        <f t="shared" si="21"/>
        <v>12</v>
      </c>
      <c r="I453" s="391">
        <f t="shared" si="22"/>
        <v>51</v>
      </c>
      <c r="J453" s="140" t="str">
        <f t="shared" ca="1" si="23"/>
        <v xml:space="preserve">A VENCER </v>
      </c>
    </row>
    <row r="454" spans="1:10" x14ac:dyDescent="0.25">
      <c r="A454" s="154" t="s">
        <v>265</v>
      </c>
      <c r="B454" s="355">
        <v>45960</v>
      </c>
      <c r="C454" s="355">
        <v>46371</v>
      </c>
      <c r="D454" s="140" t="s">
        <v>82</v>
      </c>
      <c r="E454" s="140" t="s">
        <v>392</v>
      </c>
      <c r="F454" s="150"/>
      <c r="G454" s="362">
        <v>3349.75</v>
      </c>
      <c r="H454" s="395">
        <f t="shared" si="21"/>
        <v>12</v>
      </c>
      <c r="I454" s="391">
        <f t="shared" si="22"/>
        <v>51</v>
      </c>
      <c r="J454" s="140" t="str">
        <f t="shared" ca="1" si="23"/>
        <v xml:space="preserve">A VENCER </v>
      </c>
    </row>
    <row r="455" spans="1:10" x14ac:dyDescent="0.25">
      <c r="A455" s="154" t="s">
        <v>265</v>
      </c>
      <c r="B455" s="154">
        <v>46056</v>
      </c>
      <c r="C455" s="154">
        <v>46371</v>
      </c>
      <c r="D455" s="140" t="s">
        <v>72</v>
      </c>
      <c r="E455" s="140" t="s">
        <v>547</v>
      </c>
      <c r="F455" s="140" t="s">
        <v>393</v>
      </c>
      <c r="G455" s="362">
        <v>175.09</v>
      </c>
      <c r="H455" s="395">
        <f t="shared" si="21"/>
        <v>12</v>
      </c>
      <c r="I455" s="391">
        <f t="shared" si="22"/>
        <v>51</v>
      </c>
      <c r="J455" s="140" t="str">
        <f t="shared" ca="1" si="23"/>
        <v xml:space="preserve">A VENCER </v>
      </c>
    </row>
    <row r="456" spans="1:10" x14ac:dyDescent="0.25">
      <c r="A456" s="154" t="s">
        <v>265</v>
      </c>
      <c r="B456" s="154">
        <v>46073</v>
      </c>
      <c r="C456" s="154">
        <v>46371</v>
      </c>
      <c r="D456" s="140" t="s">
        <v>282</v>
      </c>
      <c r="E456" s="140" t="s">
        <v>367</v>
      </c>
      <c r="F456" s="140" t="s">
        <v>393</v>
      </c>
      <c r="G456" s="362">
        <v>701.7</v>
      </c>
      <c r="H456" s="395">
        <f t="shared" si="21"/>
        <v>12</v>
      </c>
      <c r="I456" s="391">
        <f t="shared" si="22"/>
        <v>51</v>
      </c>
      <c r="J456" s="140" t="str">
        <f t="shared" ca="1" si="23"/>
        <v xml:space="preserve">A VENCER </v>
      </c>
    </row>
    <row r="457" spans="1:10" x14ac:dyDescent="0.25">
      <c r="A457" s="154" t="s">
        <v>283</v>
      </c>
      <c r="B457" s="154">
        <v>46063</v>
      </c>
      <c r="C457" s="154">
        <v>46371</v>
      </c>
      <c r="D457" s="140" t="s">
        <v>296</v>
      </c>
      <c r="E457" s="140" t="s">
        <v>578</v>
      </c>
      <c r="F457" s="140" t="s">
        <v>393</v>
      </c>
      <c r="G457" s="362">
        <v>1058.83</v>
      </c>
      <c r="H457" s="395">
        <f t="shared" si="21"/>
        <v>12</v>
      </c>
      <c r="I457" s="391">
        <f t="shared" si="22"/>
        <v>51</v>
      </c>
      <c r="J457" s="140" t="str">
        <f t="shared" ca="1" si="23"/>
        <v xml:space="preserve">A VENCER </v>
      </c>
    </row>
    <row r="458" spans="1:10" x14ac:dyDescent="0.25">
      <c r="A458" s="154" t="s">
        <v>283</v>
      </c>
      <c r="B458" s="154">
        <v>46056</v>
      </c>
      <c r="C458" s="154">
        <v>46373</v>
      </c>
      <c r="D458" s="140" t="s">
        <v>74</v>
      </c>
      <c r="E458" s="140" t="s">
        <v>548</v>
      </c>
      <c r="F458" s="140" t="s">
        <v>393</v>
      </c>
      <c r="G458" s="362">
        <v>525.29</v>
      </c>
      <c r="H458" s="395">
        <f t="shared" si="21"/>
        <v>12</v>
      </c>
      <c r="I458" s="391">
        <f t="shared" si="22"/>
        <v>51</v>
      </c>
      <c r="J458" s="140" t="str">
        <f t="shared" ca="1" si="23"/>
        <v xml:space="preserve">A VENCER </v>
      </c>
    </row>
    <row r="459" spans="1:10" x14ac:dyDescent="0.25">
      <c r="A459" s="154" t="s">
        <v>283</v>
      </c>
      <c r="B459" s="355">
        <v>46029</v>
      </c>
      <c r="C459" s="355">
        <v>46375</v>
      </c>
      <c r="D459" s="140" t="s">
        <v>21</v>
      </c>
      <c r="E459" s="140" t="s">
        <v>457</v>
      </c>
      <c r="F459" s="150" t="s">
        <v>460</v>
      </c>
      <c r="G459" s="362">
        <v>2000</v>
      </c>
      <c r="H459" s="395">
        <f t="shared" si="21"/>
        <v>12</v>
      </c>
      <c r="I459" s="391">
        <f t="shared" si="22"/>
        <v>51</v>
      </c>
      <c r="J459" s="140" t="str">
        <f t="shared" ca="1" si="23"/>
        <v xml:space="preserve">A VENCER </v>
      </c>
    </row>
    <row r="460" spans="1:10" x14ac:dyDescent="0.25">
      <c r="A460" s="154" t="s">
        <v>302</v>
      </c>
      <c r="B460" s="355">
        <v>45960</v>
      </c>
      <c r="C460" s="355">
        <v>46376</v>
      </c>
      <c r="D460" s="140" t="s">
        <v>40</v>
      </c>
      <c r="E460" s="140" t="s">
        <v>990</v>
      </c>
      <c r="F460" s="150" t="s">
        <v>370</v>
      </c>
      <c r="G460" s="362">
        <v>5500</v>
      </c>
      <c r="H460" s="395">
        <f t="shared" si="21"/>
        <v>12</v>
      </c>
      <c r="I460" s="391">
        <f t="shared" si="22"/>
        <v>52</v>
      </c>
      <c r="J460" s="140" t="str">
        <f t="shared" ca="1" si="23"/>
        <v xml:space="preserve">A VENCER </v>
      </c>
    </row>
    <row r="461" spans="1:10" x14ac:dyDescent="0.25">
      <c r="A461" s="154" t="s">
        <v>251</v>
      </c>
      <c r="B461" s="355">
        <v>45960</v>
      </c>
      <c r="C461" s="355">
        <v>46376</v>
      </c>
      <c r="D461" s="140" t="s">
        <v>40</v>
      </c>
      <c r="E461" s="140" t="s">
        <v>990</v>
      </c>
      <c r="F461" s="150" t="s">
        <v>370</v>
      </c>
      <c r="G461" s="362">
        <v>1000</v>
      </c>
      <c r="H461" s="395">
        <f t="shared" si="21"/>
        <v>12</v>
      </c>
      <c r="I461" s="391">
        <f t="shared" si="22"/>
        <v>52</v>
      </c>
      <c r="J461" s="140" t="str">
        <f t="shared" ca="1" si="23"/>
        <v xml:space="preserve">A VENCER </v>
      </c>
    </row>
    <row r="462" spans="1:10" x14ac:dyDescent="0.25">
      <c r="A462" s="154" t="s">
        <v>251</v>
      </c>
      <c r="B462" s="355">
        <v>45960</v>
      </c>
      <c r="C462" s="355">
        <v>46376</v>
      </c>
      <c r="D462" s="140" t="s">
        <v>269</v>
      </c>
      <c r="E462" s="140" t="s">
        <v>369</v>
      </c>
      <c r="F462" s="150" t="s">
        <v>402</v>
      </c>
      <c r="G462" s="362">
        <v>37000</v>
      </c>
      <c r="H462" s="395">
        <f t="shared" si="21"/>
        <v>12</v>
      </c>
      <c r="I462" s="391">
        <f t="shared" si="22"/>
        <v>52</v>
      </c>
      <c r="J462" s="140" t="str">
        <f t="shared" ca="1" si="23"/>
        <v xml:space="preserve">A VENCER </v>
      </c>
    </row>
    <row r="463" spans="1:10" x14ac:dyDescent="0.25">
      <c r="A463" s="154" t="s">
        <v>251</v>
      </c>
      <c r="B463" s="154">
        <v>46063</v>
      </c>
      <c r="C463" s="154">
        <v>46376</v>
      </c>
      <c r="D463" s="140" t="s">
        <v>282</v>
      </c>
      <c r="E463" s="140" t="s">
        <v>574</v>
      </c>
      <c r="F463" s="140" t="s">
        <v>393</v>
      </c>
      <c r="G463" s="362">
        <v>145.52000000000001</v>
      </c>
      <c r="H463" s="395">
        <f t="shared" si="21"/>
        <v>12</v>
      </c>
      <c r="I463" s="391">
        <f t="shared" si="22"/>
        <v>52</v>
      </c>
      <c r="J463" s="140" t="str">
        <f t="shared" ca="1" si="23"/>
        <v xml:space="preserve">A VENCER </v>
      </c>
    </row>
    <row r="464" spans="1:10" x14ac:dyDescent="0.25">
      <c r="A464" s="154" t="s">
        <v>251</v>
      </c>
      <c r="B464" s="154">
        <v>46063</v>
      </c>
      <c r="C464" s="154">
        <v>46376</v>
      </c>
      <c r="D464" s="140" t="s">
        <v>53</v>
      </c>
      <c r="E464" s="140" t="s">
        <v>575</v>
      </c>
      <c r="F464" s="140" t="s">
        <v>393</v>
      </c>
      <c r="G464" s="362">
        <v>306.67</v>
      </c>
      <c r="H464" s="140">
        <f t="shared" si="21"/>
        <v>12</v>
      </c>
      <c r="I464" s="140">
        <f t="shared" si="22"/>
        <v>52</v>
      </c>
      <c r="J464" s="140" t="str">
        <f t="shared" ca="1" si="23"/>
        <v xml:space="preserve">A VENCER </v>
      </c>
    </row>
    <row r="465" spans="1:10" x14ac:dyDescent="0.25">
      <c r="A465" s="154" t="s">
        <v>283</v>
      </c>
      <c r="B465" s="154">
        <v>46063</v>
      </c>
      <c r="C465" s="154">
        <v>46376</v>
      </c>
      <c r="D465" s="140" t="s">
        <v>282</v>
      </c>
      <c r="E465" s="140" t="s">
        <v>367</v>
      </c>
      <c r="F465" s="140" t="s">
        <v>393</v>
      </c>
      <c r="G465" s="362">
        <v>725.8</v>
      </c>
      <c r="H465" s="140">
        <f t="shared" si="21"/>
        <v>12</v>
      </c>
      <c r="I465" s="140">
        <f t="shared" si="22"/>
        <v>52</v>
      </c>
      <c r="J465" s="140" t="str">
        <f t="shared" ca="1" si="23"/>
        <v xml:space="preserve">A VENCER </v>
      </c>
    </row>
    <row r="466" spans="1:10" x14ac:dyDescent="0.25">
      <c r="A466" s="154" t="s">
        <v>251</v>
      </c>
      <c r="B466" s="355">
        <v>45960</v>
      </c>
      <c r="C466" s="355">
        <v>46380</v>
      </c>
      <c r="D466" s="140" t="s">
        <v>67</v>
      </c>
      <c r="E466" s="140" t="s">
        <v>366</v>
      </c>
      <c r="F466" s="150"/>
      <c r="G466" s="362">
        <v>13000</v>
      </c>
      <c r="H466" s="140">
        <f t="shared" si="21"/>
        <v>12</v>
      </c>
      <c r="I466" s="140">
        <f t="shared" si="22"/>
        <v>52</v>
      </c>
      <c r="J466" s="140" t="str">
        <f t="shared" ca="1" si="23"/>
        <v xml:space="preserve">A VENCER </v>
      </c>
    </row>
    <row r="467" spans="1:10" x14ac:dyDescent="0.25">
      <c r="A467" s="154" t="s">
        <v>251</v>
      </c>
      <c r="B467" s="154">
        <v>46063</v>
      </c>
      <c r="C467" s="154">
        <v>46380</v>
      </c>
      <c r="D467" s="140" t="s">
        <v>214</v>
      </c>
      <c r="E467" s="140" t="s">
        <v>576</v>
      </c>
      <c r="F467" s="140" t="s">
        <v>393</v>
      </c>
      <c r="G467" s="362">
        <v>3460.23</v>
      </c>
      <c r="H467" s="140">
        <f t="shared" si="21"/>
        <v>12</v>
      </c>
      <c r="I467" s="140">
        <f t="shared" si="22"/>
        <v>52</v>
      </c>
      <c r="J467" s="140" t="str">
        <f t="shared" ca="1" si="23"/>
        <v xml:space="preserve">A VENCER </v>
      </c>
    </row>
    <row r="468" spans="1:10" x14ac:dyDescent="0.25">
      <c r="A468" s="154" t="s">
        <v>265</v>
      </c>
      <c r="B468" s="154">
        <v>46063</v>
      </c>
      <c r="C468" s="154">
        <v>46381</v>
      </c>
      <c r="D468" s="140" t="s">
        <v>72</v>
      </c>
      <c r="E468" s="140" t="s">
        <v>580</v>
      </c>
      <c r="F468" s="140" t="s">
        <v>393</v>
      </c>
      <c r="G468" s="362">
        <v>660</v>
      </c>
      <c r="H468" s="140">
        <f t="shared" si="21"/>
        <v>12</v>
      </c>
      <c r="I468" s="140">
        <f t="shared" si="22"/>
        <v>52</v>
      </c>
      <c r="J468" s="140" t="str">
        <f t="shared" ca="1" si="23"/>
        <v xml:space="preserve">A VENCER </v>
      </c>
    </row>
    <row r="469" spans="1:10" x14ac:dyDescent="0.25">
      <c r="A469" s="154" t="s">
        <v>283</v>
      </c>
      <c r="B469" s="355">
        <v>46029</v>
      </c>
      <c r="C469" s="355">
        <v>46382</v>
      </c>
      <c r="D469" s="140" t="s">
        <v>21</v>
      </c>
      <c r="E469" s="140" t="s">
        <v>457</v>
      </c>
      <c r="F469" s="150" t="s">
        <v>460</v>
      </c>
      <c r="G469" s="362">
        <v>2000</v>
      </c>
      <c r="H469" s="140">
        <f t="shared" ref="H469" si="24">MONTH(C469)</f>
        <v>12</v>
      </c>
      <c r="I469" s="140">
        <f t="shared" ref="I469" si="25">WEEKNUM(C469)</f>
        <v>52</v>
      </c>
      <c r="J469" s="140" t="str">
        <f t="shared" ref="J469" ca="1" si="26">IF(C469&lt;$B$5,"VENCIDO","A VENCER ")</f>
        <v xml:space="preserve">A VENCER </v>
      </c>
    </row>
    <row r="470" spans="1:10" x14ac:dyDescent="0.25">
      <c r="A470" s="154" t="s">
        <v>265</v>
      </c>
      <c r="B470" s="198">
        <v>45960</v>
      </c>
      <c r="C470" s="198">
        <v>46386</v>
      </c>
      <c r="D470" s="140" t="s">
        <v>61</v>
      </c>
      <c r="E470" s="143" t="s">
        <v>229</v>
      </c>
      <c r="F470" s="150"/>
      <c r="G470" s="142">
        <f>10500+800</f>
        <v>11300</v>
      </c>
      <c r="H470" s="140">
        <f t="shared" ref="H470:H472" si="27">MONTH(C470)</f>
        <v>12</v>
      </c>
      <c r="I470" s="140">
        <f t="shared" ref="I470:I472" si="28">WEEKNUM(C470)</f>
        <v>53</v>
      </c>
      <c r="J470" s="140" t="str">
        <f t="shared" ref="J470:J472" ca="1" si="29">IF(C470&lt;$B$5,"VENCIDO","A VENCER ")</f>
        <v xml:space="preserve">A VENCER </v>
      </c>
    </row>
    <row r="471" spans="1:10" x14ac:dyDescent="0.25">
      <c r="A471" s="154" t="s">
        <v>265</v>
      </c>
      <c r="B471" s="202">
        <v>46063</v>
      </c>
      <c r="C471" s="202">
        <v>46386</v>
      </c>
      <c r="D471" s="140" t="s">
        <v>103</v>
      </c>
      <c r="E471" s="143" t="s">
        <v>582</v>
      </c>
      <c r="F471" s="140" t="s">
        <v>393</v>
      </c>
      <c r="G471" s="142">
        <v>766.66</v>
      </c>
      <c r="H471" s="140">
        <f t="shared" si="27"/>
        <v>12</v>
      </c>
      <c r="I471" s="140">
        <f t="shared" si="28"/>
        <v>53</v>
      </c>
      <c r="J471" s="140" t="str">
        <f t="shared" ca="1" si="29"/>
        <v xml:space="preserve">A VENCER </v>
      </c>
    </row>
    <row r="472" spans="1:10" x14ac:dyDescent="0.25">
      <c r="A472" s="154" t="s">
        <v>302</v>
      </c>
      <c r="B472" s="202">
        <v>46078</v>
      </c>
      <c r="C472" s="202">
        <v>46386</v>
      </c>
      <c r="D472" s="140" t="s">
        <v>140</v>
      </c>
      <c r="E472" s="143" t="s">
        <v>237</v>
      </c>
      <c r="F472" s="140"/>
      <c r="G472" s="361">
        <v>1930</v>
      </c>
      <c r="H472" s="140">
        <f t="shared" si="27"/>
        <v>12</v>
      </c>
      <c r="I472" s="140">
        <f t="shared" si="28"/>
        <v>53</v>
      </c>
      <c r="J472" s="140" t="str">
        <f t="shared" ca="1" si="29"/>
        <v xml:space="preserve">A VENCER </v>
      </c>
    </row>
    <row r="473" spans="1:10" x14ac:dyDescent="0.25">
      <c r="A473" s="154" t="s">
        <v>265</v>
      </c>
      <c r="B473" s="198">
        <v>46036</v>
      </c>
      <c r="C473" s="198">
        <v>46387</v>
      </c>
      <c r="D473" s="140" t="s">
        <v>199</v>
      </c>
      <c r="E473" s="143" t="s">
        <v>390</v>
      </c>
      <c r="F473" s="150" t="s">
        <v>479</v>
      </c>
      <c r="G473" s="142">
        <v>439.56</v>
      </c>
      <c r="H473" s="140">
        <f t="shared" ref="H473:H475" si="30">MONTH(C473)</f>
        <v>12</v>
      </c>
      <c r="I473" s="140">
        <f t="shared" ref="I473:I475" si="31">WEEKNUM(C473)</f>
        <v>53</v>
      </c>
      <c r="J473" s="140" t="str">
        <f t="shared" ref="J473:J475" ca="1" si="32">IF(C473&lt;$B$5,"VENCIDO","A VENCER ")</f>
        <v xml:space="preserve">A VENCER </v>
      </c>
    </row>
    <row r="474" spans="1:10" x14ac:dyDescent="0.25">
      <c r="A474" s="154" t="s">
        <v>302</v>
      </c>
      <c r="B474" s="198">
        <v>45940</v>
      </c>
      <c r="C474" s="198">
        <v>46388</v>
      </c>
      <c r="D474" s="140" t="s">
        <v>281</v>
      </c>
      <c r="E474" s="143" t="s">
        <v>310</v>
      </c>
      <c r="F474" s="150" t="s">
        <v>320</v>
      </c>
      <c r="G474" s="142">
        <v>6225.22</v>
      </c>
      <c r="H474" s="140">
        <f t="shared" si="30"/>
        <v>1</v>
      </c>
      <c r="I474" s="140">
        <f t="shared" si="31"/>
        <v>1</v>
      </c>
      <c r="J474" s="140" t="str">
        <f t="shared" ca="1" si="32"/>
        <v xml:space="preserve">A VENCER </v>
      </c>
    </row>
    <row r="475" spans="1:10" x14ac:dyDescent="0.25">
      <c r="A475" s="154" t="s">
        <v>283</v>
      </c>
      <c r="B475" s="198">
        <v>46031</v>
      </c>
      <c r="C475" s="198">
        <v>46392</v>
      </c>
      <c r="D475" s="140" t="s">
        <v>100</v>
      </c>
      <c r="E475" s="143" t="s">
        <v>466</v>
      </c>
      <c r="F475" s="150" t="s">
        <v>477</v>
      </c>
      <c r="G475" s="142">
        <v>263.01</v>
      </c>
      <c r="H475" s="140">
        <f t="shared" si="30"/>
        <v>1</v>
      </c>
      <c r="I475" s="140">
        <f t="shared" si="31"/>
        <v>2</v>
      </c>
      <c r="J475" s="140" t="str">
        <f t="shared" ca="1" si="32"/>
        <v xml:space="preserve">A VENCER </v>
      </c>
    </row>
    <row r="476" spans="1:10" x14ac:dyDescent="0.25">
      <c r="A476" s="154" t="s">
        <v>302</v>
      </c>
      <c r="B476" s="198">
        <v>45964</v>
      </c>
      <c r="C476" s="198">
        <v>46397</v>
      </c>
      <c r="D476" s="140" t="s">
        <v>281</v>
      </c>
      <c r="E476" s="143" t="s">
        <v>406</v>
      </c>
      <c r="F476" s="150"/>
      <c r="G476" s="142">
        <v>71800.399999999994</v>
      </c>
      <c r="H476" s="140">
        <f t="shared" ref="H476:H478" si="33">MONTH(C476)</f>
        <v>1</v>
      </c>
      <c r="I476" s="140">
        <f t="shared" ref="I476:I478" si="34">WEEKNUM(C476)</f>
        <v>3</v>
      </c>
      <c r="J476" s="140" t="str">
        <f t="shared" ref="J476:J478" ca="1" si="35">IF(C476&lt;$B$5,"VENCIDO","A VENCER ")</f>
        <v xml:space="preserve">A VENCER </v>
      </c>
    </row>
    <row r="477" spans="1:10" x14ac:dyDescent="0.25">
      <c r="A477" s="154" t="s">
        <v>283</v>
      </c>
      <c r="B477" s="198">
        <v>46031</v>
      </c>
      <c r="C477" s="198">
        <v>46397</v>
      </c>
      <c r="D477" s="140" t="s">
        <v>188</v>
      </c>
      <c r="E477" s="143" t="s">
        <v>465</v>
      </c>
      <c r="F477" s="150" t="s">
        <v>393</v>
      </c>
      <c r="G477" s="142">
        <v>2953.8</v>
      </c>
      <c r="H477" s="140">
        <f t="shared" si="33"/>
        <v>1</v>
      </c>
      <c r="I477" s="140">
        <f t="shared" si="34"/>
        <v>3</v>
      </c>
      <c r="J477" s="140" t="str">
        <f t="shared" ca="1" si="35"/>
        <v xml:space="preserve">A VENCER </v>
      </c>
    </row>
    <row r="478" spans="1:10" x14ac:dyDescent="0.25">
      <c r="A478" s="154" t="s">
        <v>302</v>
      </c>
      <c r="B478" s="202">
        <v>46077</v>
      </c>
      <c r="C478" s="202">
        <v>46400</v>
      </c>
      <c r="D478" s="140" t="s">
        <v>281</v>
      </c>
      <c r="E478" s="143" t="s">
        <v>953</v>
      </c>
      <c r="F478" s="311" t="s">
        <v>963</v>
      </c>
      <c r="G478" s="361">
        <v>11000</v>
      </c>
      <c r="H478" s="140">
        <f t="shared" si="33"/>
        <v>1</v>
      </c>
      <c r="I478" s="140">
        <f t="shared" si="34"/>
        <v>3</v>
      </c>
      <c r="J478" s="140" t="str">
        <f t="shared" ca="1" si="35"/>
        <v xml:space="preserve">A VENCER </v>
      </c>
    </row>
    <row r="479" spans="1:10" x14ac:dyDescent="0.25">
      <c r="A479" s="154" t="s">
        <v>302</v>
      </c>
      <c r="B479" s="202">
        <v>46077</v>
      </c>
      <c r="C479" s="202">
        <v>46400</v>
      </c>
      <c r="D479" s="140" t="s">
        <v>281</v>
      </c>
      <c r="E479" s="143" t="s">
        <v>966</v>
      </c>
      <c r="F479" s="311" t="s">
        <v>963</v>
      </c>
      <c r="G479" s="361">
        <v>1000</v>
      </c>
      <c r="H479" s="140">
        <f t="shared" ref="H479:H483" si="36">MONTH(C479)</f>
        <v>1</v>
      </c>
      <c r="I479" s="140">
        <f t="shared" ref="I479:I483" si="37">WEEKNUM(C479)</f>
        <v>3</v>
      </c>
      <c r="J479" s="140" t="str">
        <f t="shared" ref="J479:J483" ca="1" si="38">IF(C479&lt;$B$5,"VENCIDO","A VENCER ")</f>
        <v xml:space="preserve">A VENCER </v>
      </c>
    </row>
    <row r="480" spans="1:10" x14ac:dyDescent="0.25">
      <c r="A480" s="154" t="s">
        <v>302</v>
      </c>
      <c r="B480" s="198">
        <v>45940</v>
      </c>
      <c r="C480" s="198">
        <v>46419</v>
      </c>
      <c r="D480" s="140" t="s">
        <v>281</v>
      </c>
      <c r="E480" s="143" t="s">
        <v>310</v>
      </c>
      <c r="F480" s="150" t="s">
        <v>321</v>
      </c>
      <c r="G480" s="142">
        <v>6225.22</v>
      </c>
      <c r="H480" s="140">
        <f t="shared" si="36"/>
        <v>2</v>
      </c>
      <c r="I480" s="140">
        <f t="shared" si="37"/>
        <v>6</v>
      </c>
      <c r="J480" s="140" t="str">
        <f t="shared" ca="1" si="38"/>
        <v xml:space="preserve">A VENCER </v>
      </c>
    </row>
    <row r="481" spans="1:10" x14ac:dyDescent="0.25">
      <c r="A481" s="154" t="s">
        <v>302</v>
      </c>
      <c r="B481" s="198">
        <v>45964</v>
      </c>
      <c r="C481" s="198">
        <v>46428</v>
      </c>
      <c r="D481" s="140" t="s">
        <v>281</v>
      </c>
      <c r="E481" s="143" t="s">
        <v>406</v>
      </c>
      <c r="F481" s="150"/>
      <c r="G481" s="142">
        <v>72601.02</v>
      </c>
      <c r="H481" s="140">
        <f t="shared" si="36"/>
        <v>2</v>
      </c>
      <c r="I481" s="140">
        <f t="shared" si="37"/>
        <v>7</v>
      </c>
      <c r="J481" s="140" t="str">
        <f t="shared" ca="1" si="38"/>
        <v xml:space="preserve">A VENCER </v>
      </c>
    </row>
    <row r="482" spans="1:10" x14ac:dyDescent="0.25">
      <c r="A482" s="154" t="s">
        <v>302</v>
      </c>
      <c r="B482" s="154">
        <v>46077</v>
      </c>
      <c r="C482" s="154">
        <v>46431</v>
      </c>
      <c r="D482" s="140" t="s">
        <v>281</v>
      </c>
      <c r="E482" s="140" t="s">
        <v>953</v>
      </c>
      <c r="F482" s="311" t="s">
        <v>964</v>
      </c>
      <c r="G482" s="163">
        <v>11000</v>
      </c>
      <c r="H482" s="140">
        <f t="shared" si="36"/>
        <v>2</v>
      </c>
      <c r="I482" s="140">
        <f t="shared" si="37"/>
        <v>7</v>
      </c>
      <c r="J482" s="140" t="str">
        <f t="shared" ca="1" si="38"/>
        <v xml:space="preserve">A VENCER </v>
      </c>
    </row>
    <row r="483" spans="1:10" x14ac:dyDescent="0.25">
      <c r="A483" s="154" t="s">
        <v>302</v>
      </c>
      <c r="B483" s="202">
        <v>46077</v>
      </c>
      <c r="C483" s="202">
        <v>46431</v>
      </c>
      <c r="D483" s="140" t="s">
        <v>281</v>
      </c>
      <c r="E483" s="143" t="s">
        <v>966</v>
      </c>
      <c r="F483" s="311" t="s">
        <v>964</v>
      </c>
      <c r="G483" s="361">
        <v>1000</v>
      </c>
      <c r="H483" s="140">
        <f t="shared" si="36"/>
        <v>2</v>
      </c>
      <c r="I483" s="140">
        <f t="shared" si="37"/>
        <v>7</v>
      </c>
      <c r="J483" s="140" t="str">
        <f t="shared" ca="1" si="38"/>
        <v xml:space="preserve">A VENCER </v>
      </c>
    </row>
    <row r="484" spans="1:10" x14ac:dyDescent="0.25">
      <c r="A484" s="154" t="s">
        <v>302</v>
      </c>
      <c r="B484" s="198">
        <v>45940</v>
      </c>
      <c r="C484" s="198">
        <v>46447</v>
      </c>
      <c r="D484" s="140" t="s">
        <v>281</v>
      </c>
      <c r="E484" s="143" t="s">
        <v>310</v>
      </c>
      <c r="F484" s="150" t="s">
        <v>322</v>
      </c>
      <c r="G484" s="142">
        <v>6225.22</v>
      </c>
      <c r="H484" s="140">
        <f t="shared" ref="H484" si="39">MONTH(C484)</f>
        <v>3</v>
      </c>
      <c r="I484" s="140">
        <f t="shared" ref="I484" si="40">WEEKNUM(C484)</f>
        <v>10</v>
      </c>
      <c r="J484" s="140" t="str">
        <f t="shared" ref="J484" ca="1" si="41">IF(C484&lt;$B$5,"VENCIDO","A VENCER ")</f>
        <v xml:space="preserve">A VENCER </v>
      </c>
    </row>
    <row r="485" spans="1:10" x14ac:dyDescent="0.25">
      <c r="A485" s="154" t="s">
        <v>302</v>
      </c>
      <c r="B485" s="198">
        <v>45964</v>
      </c>
      <c r="C485" s="198">
        <v>46456</v>
      </c>
      <c r="D485" s="140" t="s">
        <v>281</v>
      </c>
      <c r="E485" s="143" t="s">
        <v>406</v>
      </c>
      <c r="F485" s="150"/>
      <c r="G485" s="142">
        <v>73483.12</v>
      </c>
      <c r="H485" s="140">
        <f t="shared" ref="H485:H487" si="42">MONTH(C485)</f>
        <v>3</v>
      </c>
      <c r="I485" s="140">
        <f t="shared" ref="I485:I487" si="43">WEEKNUM(C485)</f>
        <v>11</v>
      </c>
      <c r="J485" s="140" t="str">
        <f t="shared" ref="J485:J487" ca="1" si="44">IF(C485&lt;$B$5,"VENCIDO","A VENCER ")</f>
        <v xml:space="preserve">A VENCER </v>
      </c>
    </row>
    <row r="486" spans="1:10" x14ac:dyDescent="0.25">
      <c r="A486" s="154" t="s">
        <v>302</v>
      </c>
      <c r="B486" s="202">
        <v>46077</v>
      </c>
      <c r="C486" s="202">
        <v>46459</v>
      </c>
      <c r="D486" s="140" t="s">
        <v>281</v>
      </c>
      <c r="E486" s="143" t="s">
        <v>953</v>
      </c>
      <c r="F486" s="311" t="s">
        <v>965</v>
      </c>
      <c r="G486" s="361">
        <v>11000</v>
      </c>
      <c r="H486" s="140">
        <f t="shared" si="42"/>
        <v>3</v>
      </c>
      <c r="I486" s="140">
        <f t="shared" si="43"/>
        <v>11</v>
      </c>
      <c r="J486" s="140" t="str">
        <f t="shared" ca="1" si="44"/>
        <v xml:space="preserve">A VENCER </v>
      </c>
    </row>
    <row r="487" spans="1:10" x14ac:dyDescent="0.25">
      <c r="A487" s="154" t="s">
        <v>302</v>
      </c>
      <c r="B487" s="202">
        <v>46077</v>
      </c>
      <c r="C487" s="202">
        <v>46459</v>
      </c>
      <c r="D487" s="140" t="s">
        <v>281</v>
      </c>
      <c r="E487" s="143" t="s">
        <v>966</v>
      </c>
      <c r="F487" s="311" t="s">
        <v>965</v>
      </c>
      <c r="G487" s="361">
        <v>1000</v>
      </c>
      <c r="H487" s="140">
        <f t="shared" si="42"/>
        <v>3</v>
      </c>
      <c r="I487" s="140">
        <f t="shared" si="43"/>
        <v>11</v>
      </c>
      <c r="J487" s="140" t="str">
        <f t="shared" ca="1" si="44"/>
        <v xml:space="preserve">A VENCER </v>
      </c>
    </row>
    <row r="488" spans="1:10" x14ac:dyDescent="0.25">
      <c r="A488" s="154" t="s">
        <v>302</v>
      </c>
      <c r="B488" s="198">
        <v>45940</v>
      </c>
      <c r="C488" s="198">
        <v>46478</v>
      </c>
      <c r="D488" s="140" t="s">
        <v>281</v>
      </c>
      <c r="E488" s="143" t="s">
        <v>310</v>
      </c>
      <c r="F488" s="150" t="s">
        <v>323</v>
      </c>
      <c r="G488" s="142">
        <v>6225.22</v>
      </c>
      <c r="H488" s="140">
        <f t="shared" ref="H488:H489" si="45">MONTH(C488)</f>
        <v>4</v>
      </c>
      <c r="I488" s="140">
        <f t="shared" ref="I488:I489" si="46">WEEKNUM(C488)</f>
        <v>14</v>
      </c>
      <c r="J488" s="140" t="str">
        <f t="shared" ref="J488:J489" ca="1" si="47">IF(C488&lt;$B$5,"VENCIDO","A VENCER ")</f>
        <v xml:space="preserve">A VENCER </v>
      </c>
    </row>
    <row r="489" spans="1:10" x14ac:dyDescent="0.25">
      <c r="A489" s="154" t="s">
        <v>302</v>
      </c>
      <c r="B489" s="198">
        <v>45964</v>
      </c>
      <c r="C489" s="198">
        <v>46487</v>
      </c>
      <c r="D489" s="140" t="s">
        <v>281</v>
      </c>
      <c r="E489" s="143" t="s">
        <v>406</v>
      </c>
      <c r="F489" s="150"/>
      <c r="G489" s="142">
        <v>74407.27</v>
      </c>
      <c r="H489" s="140">
        <f t="shared" si="45"/>
        <v>4</v>
      </c>
      <c r="I489" s="140">
        <f t="shared" si="46"/>
        <v>15</v>
      </c>
      <c r="J489" s="140" t="str">
        <f t="shared" ca="1" si="47"/>
        <v xml:space="preserve">A VENCER </v>
      </c>
    </row>
    <row r="490" spans="1:10" x14ac:dyDescent="0.25">
      <c r="A490" s="154" t="s">
        <v>302</v>
      </c>
      <c r="B490" s="198">
        <v>45940</v>
      </c>
      <c r="C490" s="198">
        <v>46508</v>
      </c>
      <c r="D490" s="140" t="s">
        <v>281</v>
      </c>
      <c r="E490" s="143" t="s">
        <v>310</v>
      </c>
      <c r="F490" s="150" t="s">
        <v>324</v>
      </c>
      <c r="G490" s="142">
        <v>6225.22</v>
      </c>
      <c r="H490" s="140">
        <f t="shared" ref="H490:H493" si="48">MONTH(C490)</f>
        <v>5</v>
      </c>
      <c r="I490" s="140">
        <f t="shared" ref="I490:I493" si="49">WEEKNUM(C490)</f>
        <v>18</v>
      </c>
      <c r="J490" s="140" t="str">
        <f t="shared" ref="J490:J493" ca="1" si="50">IF(C490&lt;$B$5,"VENCIDO","A VENCER ")</f>
        <v xml:space="preserve">A VENCER </v>
      </c>
    </row>
    <row r="491" spans="1:10" x14ac:dyDescent="0.25">
      <c r="A491" s="154" t="s">
        <v>302</v>
      </c>
      <c r="B491" s="198">
        <v>45964</v>
      </c>
      <c r="C491" s="198">
        <v>46517</v>
      </c>
      <c r="D491" s="140" t="s">
        <v>281</v>
      </c>
      <c r="E491" s="143" t="s">
        <v>406</v>
      </c>
      <c r="F491" s="150"/>
      <c r="G491" s="142">
        <v>75313.34</v>
      </c>
      <c r="H491" s="140">
        <f t="shared" si="48"/>
        <v>5</v>
      </c>
      <c r="I491" s="140">
        <f t="shared" si="49"/>
        <v>20</v>
      </c>
      <c r="J491" s="140" t="str">
        <f t="shared" ca="1" si="50"/>
        <v xml:space="preserve">A VENCER </v>
      </c>
    </row>
    <row r="492" spans="1:10" x14ac:dyDescent="0.25">
      <c r="A492" s="154" t="s">
        <v>302</v>
      </c>
      <c r="B492" s="198">
        <v>45940</v>
      </c>
      <c r="C492" s="198">
        <v>46539</v>
      </c>
      <c r="D492" s="140" t="s">
        <v>281</v>
      </c>
      <c r="E492" s="143" t="s">
        <v>310</v>
      </c>
      <c r="F492" s="150" t="s">
        <v>325</v>
      </c>
      <c r="G492" s="142">
        <v>6225.22</v>
      </c>
      <c r="H492" s="140">
        <f t="shared" si="48"/>
        <v>6</v>
      </c>
      <c r="I492" s="140">
        <f t="shared" si="49"/>
        <v>23</v>
      </c>
      <c r="J492" s="140" t="str">
        <f t="shared" ca="1" si="50"/>
        <v xml:space="preserve">A VENCER </v>
      </c>
    </row>
    <row r="493" spans="1:10" x14ac:dyDescent="0.25">
      <c r="A493" s="154" t="s">
        <v>302</v>
      </c>
      <c r="B493" s="198">
        <v>45964</v>
      </c>
      <c r="C493" s="198">
        <v>46550</v>
      </c>
      <c r="D493" s="140" t="s">
        <v>281</v>
      </c>
      <c r="E493" s="143" t="s">
        <v>406</v>
      </c>
      <c r="F493" s="150"/>
      <c r="G493" s="142">
        <v>76326.45</v>
      </c>
      <c r="H493" s="140">
        <f t="shared" si="48"/>
        <v>6</v>
      </c>
      <c r="I493" s="140">
        <f t="shared" si="49"/>
        <v>24</v>
      </c>
      <c r="J493" s="140" t="str">
        <f t="shared" ca="1" si="50"/>
        <v xml:space="preserve">A VENCER </v>
      </c>
    </row>
    <row r="494" spans="1:10" x14ac:dyDescent="0.25">
      <c r="A494" s="154" t="s">
        <v>302</v>
      </c>
      <c r="B494" s="198">
        <v>45940</v>
      </c>
      <c r="C494" s="355">
        <v>46569</v>
      </c>
      <c r="D494" s="140" t="s">
        <v>281</v>
      </c>
      <c r="E494" s="140" t="s">
        <v>310</v>
      </c>
      <c r="F494" s="150" t="s">
        <v>326</v>
      </c>
      <c r="G494" s="142">
        <v>6225.22</v>
      </c>
      <c r="H494" s="140">
        <f t="shared" ref="H494:H498" si="51">MONTH(C494)</f>
        <v>7</v>
      </c>
      <c r="I494" s="140">
        <f t="shared" ref="I494:I498" si="52">WEEKNUM(C494)</f>
        <v>27</v>
      </c>
      <c r="J494" s="140" t="str">
        <f t="shared" ref="J494:J498" ca="1" si="53">IF(C494&lt;$B$5,"VENCIDO","A VENCER ")</f>
        <v xml:space="preserve">A VENCER </v>
      </c>
    </row>
    <row r="495" spans="1:10" x14ac:dyDescent="0.25">
      <c r="A495" s="154" t="s">
        <v>302</v>
      </c>
      <c r="B495" s="198">
        <v>45964</v>
      </c>
      <c r="C495" s="355">
        <v>46578</v>
      </c>
      <c r="D495" s="140" t="s">
        <v>281</v>
      </c>
      <c r="E495" s="140" t="s">
        <v>406</v>
      </c>
      <c r="F495" s="150"/>
      <c r="G495" s="142">
        <v>77289.149999999994</v>
      </c>
      <c r="H495" s="140">
        <f t="shared" si="51"/>
        <v>7</v>
      </c>
      <c r="I495" s="140">
        <f t="shared" si="52"/>
        <v>28</v>
      </c>
      <c r="J495" s="140" t="str">
        <f t="shared" ca="1" si="53"/>
        <v xml:space="preserve">A VENCER </v>
      </c>
    </row>
    <row r="496" spans="1:10" x14ac:dyDescent="0.25">
      <c r="A496" s="154" t="s">
        <v>302</v>
      </c>
      <c r="B496" s="198">
        <v>45940</v>
      </c>
      <c r="C496" s="355">
        <v>46600</v>
      </c>
      <c r="D496" s="140" t="s">
        <v>281</v>
      </c>
      <c r="E496" s="140" t="s">
        <v>310</v>
      </c>
      <c r="F496" s="150" t="s">
        <v>327</v>
      </c>
      <c r="G496" s="142">
        <v>6225.22</v>
      </c>
      <c r="H496" s="140">
        <f t="shared" si="51"/>
        <v>8</v>
      </c>
      <c r="I496" s="140">
        <f t="shared" si="52"/>
        <v>32</v>
      </c>
      <c r="J496" s="140" t="str">
        <f t="shared" ca="1" si="53"/>
        <v xml:space="preserve">A VENCER </v>
      </c>
    </row>
    <row r="497" spans="1:10" x14ac:dyDescent="0.25">
      <c r="A497" s="154" t="s">
        <v>302</v>
      </c>
      <c r="B497" s="198">
        <v>45964</v>
      </c>
      <c r="C497" s="355">
        <v>46609</v>
      </c>
      <c r="D497" s="140" t="s">
        <v>281</v>
      </c>
      <c r="E497" s="140" t="s">
        <v>406</v>
      </c>
      <c r="F497" s="150"/>
      <c r="G497" s="142">
        <v>78297.320000000007</v>
      </c>
      <c r="H497" s="140">
        <f t="shared" si="51"/>
        <v>8</v>
      </c>
      <c r="I497" s="140">
        <f t="shared" si="52"/>
        <v>33</v>
      </c>
      <c r="J497" s="140" t="str">
        <f t="shared" ca="1" si="53"/>
        <v xml:space="preserve">A VENCER </v>
      </c>
    </row>
    <row r="498" spans="1:10" x14ac:dyDescent="0.25">
      <c r="A498" s="154" t="s">
        <v>302</v>
      </c>
      <c r="B498" s="198">
        <v>45940</v>
      </c>
      <c r="C498" s="355">
        <v>46631</v>
      </c>
      <c r="D498" s="140" t="s">
        <v>281</v>
      </c>
      <c r="E498" s="140" t="s">
        <v>310</v>
      </c>
      <c r="F498" s="150" t="s">
        <v>328</v>
      </c>
      <c r="G498" s="142">
        <v>6225.22</v>
      </c>
      <c r="H498" s="140">
        <f t="shared" si="51"/>
        <v>9</v>
      </c>
      <c r="I498" s="140">
        <f t="shared" si="52"/>
        <v>36</v>
      </c>
      <c r="J498" s="140" t="str">
        <f t="shared" ca="1" si="53"/>
        <v xml:space="preserve">A VENCER </v>
      </c>
    </row>
    <row r="499" spans="1:10" x14ac:dyDescent="0.25">
      <c r="A499" s="154"/>
      <c r="B499" s="154"/>
      <c r="C499" s="154"/>
      <c r="D499" s="200"/>
      <c r="E499" s="140"/>
      <c r="F499" s="140"/>
      <c r="G499" s="140"/>
      <c r="H499" s="140"/>
      <c r="I499" s="140"/>
      <c r="J499" s="140"/>
    </row>
    <row r="500" spans="1:10" x14ac:dyDescent="0.25">
      <c r="A500" s="154"/>
      <c r="B500" s="154"/>
      <c r="C500" s="154"/>
      <c r="D500" s="200"/>
      <c r="E500" s="140"/>
      <c r="F500" s="140"/>
      <c r="G500" s="140"/>
      <c r="H500" s="140"/>
      <c r="I500" s="140"/>
      <c r="J500" s="140"/>
    </row>
    <row r="501" spans="1:10" x14ac:dyDescent="0.25">
      <c r="A501" s="154"/>
      <c r="B501" s="154"/>
      <c r="C501" s="154"/>
      <c r="D501" s="200"/>
      <c r="E501" s="140"/>
      <c r="F501" s="140"/>
      <c r="G501" s="140"/>
      <c r="H501" s="140"/>
      <c r="I501" s="140"/>
      <c r="J501" s="140"/>
    </row>
    <row r="502" spans="1:10" x14ac:dyDescent="0.25">
      <c r="A502" s="154"/>
      <c r="B502" s="154"/>
      <c r="C502" s="154"/>
      <c r="D502" s="200"/>
      <c r="E502" s="140"/>
      <c r="F502" s="140"/>
      <c r="G502" s="140"/>
      <c r="H502" s="140"/>
      <c r="I502" s="140"/>
      <c r="J502" s="140"/>
    </row>
    <row r="503" spans="1:10" x14ac:dyDescent="0.25">
      <c r="A503" s="154"/>
      <c r="B503" s="154"/>
      <c r="C503" s="154"/>
      <c r="D503" s="200"/>
      <c r="E503" s="140"/>
      <c r="F503" s="140"/>
      <c r="G503" s="140"/>
      <c r="H503" s="140"/>
      <c r="I503" s="140"/>
      <c r="J503" s="140"/>
    </row>
    <row r="504" spans="1:10" x14ac:dyDescent="0.25">
      <c r="A504" s="154"/>
      <c r="B504" s="154"/>
      <c r="C504" s="154"/>
      <c r="D504" s="200"/>
      <c r="E504" s="140"/>
      <c r="F504" s="140"/>
      <c r="G504" s="140"/>
      <c r="H504" s="140"/>
      <c r="I504" s="140"/>
      <c r="J504" s="140"/>
    </row>
    <row r="505" spans="1:10" x14ac:dyDescent="0.25">
      <c r="A505" s="154"/>
      <c r="B505" s="154"/>
      <c r="C505" s="154"/>
      <c r="D505" s="200"/>
      <c r="E505" s="140"/>
      <c r="F505" s="140"/>
      <c r="G505" s="140"/>
      <c r="H505" s="140"/>
      <c r="I505" s="140"/>
      <c r="J505" s="140"/>
    </row>
    <row r="506" spans="1:10" x14ac:dyDescent="0.25">
      <c r="A506" s="154"/>
      <c r="B506" s="154"/>
      <c r="C506" s="154"/>
      <c r="D506" s="200"/>
      <c r="E506" s="140"/>
      <c r="F506" s="140"/>
      <c r="G506" s="140"/>
      <c r="H506" s="140"/>
      <c r="I506" s="140"/>
      <c r="J506" s="140"/>
    </row>
    <row r="507" spans="1:10" x14ac:dyDescent="0.25">
      <c r="A507" s="154"/>
      <c r="B507" s="154"/>
      <c r="C507" s="154"/>
      <c r="D507" s="200"/>
      <c r="E507" s="140"/>
      <c r="F507" s="140"/>
      <c r="G507" s="140"/>
      <c r="H507" s="140"/>
      <c r="I507" s="140"/>
      <c r="J507" s="140"/>
    </row>
    <row r="508" spans="1:10" x14ac:dyDescent="0.25">
      <c r="A508" s="154"/>
      <c r="B508" s="154"/>
      <c r="C508" s="154"/>
      <c r="D508" s="200"/>
      <c r="E508" s="140"/>
      <c r="F508" s="140"/>
      <c r="G508" s="140"/>
      <c r="H508" s="140"/>
      <c r="I508" s="140"/>
      <c r="J508" s="140"/>
    </row>
    <row r="509" spans="1:10" x14ac:dyDescent="0.25">
      <c r="A509" s="154"/>
      <c r="B509" s="154"/>
      <c r="C509" s="154"/>
      <c r="D509" s="200"/>
      <c r="E509" s="140"/>
      <c r="F509" s="140"/>
      <c r="G509" s="140"/>
      <c r="H509" s="140"/>
      <c r="I509" s="140"/>
      <c r="J509" s="140"/>
    </row>
    <row r="510" spans="1:10" x14ac:dyDescent="0.25">
      <c r="A510" s="154"/>
      <c r="B510" s="154"/>
      <c r="C510" s="154"/>
      <c r="D510" s="200"/>
      <c r="E510" s="140"/>
      <c r="F510" s="140"/>
      <c r="G510" s="140"/>
      <c r="H510" s="140"/>
      <c r="I510" s="140"/>
      <c r="J510" s="140"/>
    </row>
    <row r="511" spans="1:10" x14ac:dyDescent="0.25">
      <c r="A511" s="154"/>
      <c r="B511" s="154"/>
      <c r="C511" s="154"/>
      <c r="D511" s="200"/>
      <c r="E511" s="140"/>
      <c r="F511" s="140"/>
      <c r="G511" s="140"/>
      <c r="H511" s="140"/>
      <c r="I511" s="140"/>
      <c r="J511" s="140"/>
    </row>
    <row r="512" spans="1:10" x14ac:dyDescent="0.25">
      <c r="A512" s="154"/>
      <c r="B512" s="154"/>
      <c r="C512" s="154"/>
      <c r="D512" s="200"/>
      <c r="E512" s="140"/>
      <c r="F512" s="140"/>
      <c r="G512" s="140"/>
      <c r="H512" s="140"/>
      <c r="I512" s="140"/>
      <c r="J512" s="140"/>
    </row>
    <row r="513" spans="1:10" x14ac:dyDescent="0.25">
      <c r="A513" s="154"/>
      <c r="B513" s="154"/>
      <c r="C513" s="154"/>
      <c r="D513" s="200"/>
      <c r="E513" s="140"/>
      <c r="F513" s="140"/>
      <c r="G513" s="140"/>
      <c r="H513" s="140"/>
      <c r="I513" s="140"/>
      <c r="J513" s="140"/>
    </row>
    <row r="514" spans="1:10" x14ac:dyDescent="0.25">
      <c r="A514" s="154"/>
      <c r="B514" s="154"/>
      <c r="C514" s="154"/>
      <c r="D514" s="200"/>
      <c r="E514" s="140"/>
      <c r="F514" s="140"/>
      <c r="G514" s="140"/>
      <c r="H514" s="140"/>
      <c r="I514" s="140"/>
      <c r="J514" s="140"/>
    </row>
    <row r="515" spans="1:10" x14ac:dyDescent="0.25">
      <c r="A515" s="154"/>
      <c r="B515" s="154"/>
      <c r="C515" s="154"/>
      <c r="D515" s="200"/>
      <c r="E515" s="140"/>
      <c r="F515" s="140"/>
      <c r="G515" s="140"/>
      <c r="H515" s="140"/>
      <c r="I515" s="140"/>
      <c r="J515" s="140"/>
    </row>
    <row r="516" spans="1:10" x14ac:dyDescent="0.25">
      <c r="A516" s="154"/>
      <c r="B516" s="154"/>
      <c r="C516" s="154"/>
      <c r="D516" s="200"/>
      <c r="E516" s="140"/>
      <c r="F516" s="140"/>
      <c r="G516" s="140"/>
      <c r="H516" s="140"/>
      <c r="I516" s="140"/>
      <c r="J516" s="140"/>
    </row>
    <row r="517" spans="1:10" x14ac:dyDescent="0.25">
      <c r="A517" s="154"/>
      <c r="B517" s="154"/>
      <c r="C517" s="154"/>
      <c r="D517" s="200"/>
      <c r="E517" s="140"/>
      <c r="F517" s="140"/>
      <c r="G517" s="140"/>
      <c r="H517" s="140"/>
      <c r="I517" s="140"/>
      <c r="J517" s="140"/>
    </row>
    <row r="518" spans="1:10" x14ac:dyDescent="0.25">
      <c r="A518" s="154"/>
      <c r="B518" s="154"/>
      <c r="C518" s="154"/>
      <c r="D518" s="200"/>
      <c r="E518" s="140"/>
      <c r="F518" s="140"/>
      <c r="G518" s="140"/>
      <c r="H518" s="140"/>
      <c r="I518" s="140"/>
      <c r="J518" s="140"/>
    </row>
    <row r="519" spans="1:10" x14ac:dyDescent="0.25">
      <c r="A519" s="154"/>
      <c r="B519" s="154"/>
      <c r="C519" s="154"/>
      <c r="D519" s="200"/>
      <c r="E519" s="140"/>
      <c r="F519" s="140"/>
      <c r="G519" s="140"/>
      <c r="H519" s="140"/>
      <c r="I519" s="140"/>
      <c r="J519" s="140"/>
    </row>
    <row r="520" spans="1:10" x14ac:dyDescent="0.25">
      <c r="A520" s="154"/>
      <c r="B520" s="154"/>
      <c r="C520" s="154"/>
      <c r="D520" s="200"/>
      <c r="E520" s="140"/>
      <c r="F520" s="140"/>
      <c r="G520" s="140"/>
      <c r="H520" s="140"/>
      <c r="I520" s="140"/>
      <c r="J520" s="140"/>
    </row>
    <row r="521" spans="1:10" x14ac:dyDescent="0.25">
      <c r="A521" s="154"/>
      <c r="B521" s="154"/>
      <c r="C521" s="154"/>
      <c r="D521" s="200"/>
      <c r="E521" s="140"/>
      <c r="F521" s="140"/>
      <c r="G521" s="140"/>
      <c r="H521" s="140"/>
      <c r="I521" s="140"/>
      <c r="J521" s="140"/>
    </row>
    <row r="522" spans="1:10" x14ac:dyDescent="0.25">
      <c r="A522" s="154"/>
      <c r="B522" s="154"/>
      <c r="C522" s="154"/>
      <c r="D522" s="200"/>
      <c r="E522" s="140"/>
      <c r="F522" s="140"/>
      <c r="G522" s="140"/>
      <c r="H522" s="140"/>
      <c r="I522" s="140"/>
      <c r="J522" s="140"/>
    </row>
    <row r="523" spans="1:10" x14ac:dyDescent="0.25">
      <c r="A523" s="154"/>
      <c r="B523" s="154"/>
      <c r="C523" s="154"/>
      <c r="D523" s="200"/>
      <c r="E523" s="140"/>
      <c r="F523" s="140"/>
      <c r="G523" s="140"/>
      <c r="H523" s="140"/>
      <c r="I523" s="140"/>
      <c r="J523" s="140"/>
    </row>
    <row r="524" spans="1:10" x14ac:dyDescent="0.25">
      <c r="A524" s="154"/>
      <c r="B524" s="154"/>
      <c r="C524" s="154"/>
      <c r="D524" s="200"/>
      <c r="E524" s="140"/>
      <c r="F524" s="140"/>
      <c r="G524" s="140"/>
      <c r="H524" s="140"/>
      <c r="I524" s="140"/>
      <c r="J524" s="140"/>
    </row>
    <row r="525" spans="1:10" x14ac:dyDescent="0.25">
      <c r="A525" s="154"/>
      <c r="B525" s="154"/>
      <c r="C525" s="154"/>
      <c r="D525" s="200"/>
      <c r="E525" s="140"/>
      <c r="F525" s="140"/>
      <c r="G525" s="140"/>
      <c r="H525" s="140"/>
      <c r="I525" s="140"/>
      <c r="J525" s="140"/>
    </row>
    <row r="526" spans="1:10" x14ac:dyDescent="0.25">
      <c r="A526" s="154"/>
      <c r="B526" s="154"/>
      <c r="C526" s="154"/>
      <c r="D526" s="200"/>
      <c r="E526" s="140"/>
      <c r="F526" s="140"/>
      <c r="G526" s="140"/>
      <c r="H526" s="140"/>
      <c r="I526" s="140"/>
      <c r="J526" s="140"/>
    </row>
    <row r="527" spans="1:10" x14ac:dyDescent="0.25">
      <c r="A527" s="154"/>
      <c r="B527" s="154"/>
      <c r="C527" s="154"/>
      <c r="D527" s="200"/>
      <c r="E527" s="140"/>
      <c r="F527" s="140"/>
      <c r="G527" s="140"/>
      <c r="H527" s="140"/>
      <c r="I527" s="140"/>
      <c r="J527" s="140"/>
    </row>
    <row r="528" spans="1:10" x14ac:dyDescent="0.25">
      <c r="A528" s="154"/>
      <c r="B528" s="154"/>
      <c r="C528" s="154"/>
      <c r="D528" s="200"/>
      <c r="E528" s="140"/>
      <c r="F528" s="140"/>
      <c r="G528" s="140"/>
      <c r="H528" s="140"/>
      <c r="I528" s="140"/>
      <c r="J528" s="140"/>
    </row>
    <row r="529" spans="1:10" x14ac:dyDescent="0.25">
      <c r="A529" s="154"/>
      <c r="B529" s="154"/>
      <c r="C529" s="154"/>
      <c r="D529" s="200"/>
      <c r="E529" s="140"/>
      <c r="F529" s="140"/>
      <c r="G529" s="140"/>
      <c r="H529" s="140"/>
      <c r="I529" s="140"/>
      <c r="J529" s="140"/>
    </row>
    <row r="530" spans="1:10" x14ac:dyDescent="0.25">
      <c r="A530" s="154"/>
      <c r="B530" s="154"/>
      <c r="C530" s="154"/>
      <c r="D530" s="200"/>
      <c r="E530" s="140"/>
      <c r="F530" s="140"/>
      <c r="G530" s="140"/>
      <c r="H530" s="140"/>
      <c r="I530" s="140"/>
      <c r="J530" s="140"/>
    </row>
    <row r="531" spans="1:10" x14ac:dyDescent="0.25">
      <c r="A531" s="154"/>
      <c r="B531" s="154"/>
      <c r="C531" s="154"/>
      <c r="D531" s="200"/>
      <c r="E531" s="140"/>
      <c r="F531" s="140"/>
      <c r="G531" s="140"/>
      <c r="H531" s="140"/>
      <c r="I531" s="140"/>
      <c r="J531" s="140"/>
    </row>
    <row r="532" spans="1:10" x14ac:dyDescent="0.25">
      <c r="A532" s="154"/>
      <c r="B532" s="154"/>
      <c r="C532" s="154"/>
      <c r="D532" s="200"/>
      <c r="E532" s="140"/>
      <c r="F532" s="140"/>
      <c r="G532" s="140"/>
      <c r="H532" s="140"/>
      <c r="I532" s="140"/>
      <c r="J532" s="140"/>
    </row>
    <row r="533" spans="1:10" x14ac:dyDescent="0.25">
      <c r="A533" s="154"/>
      <c r="B533" s="154"/>
      <c r="C533" s="154"/>
      <c r="D533" s="200"/>
      <c r="E533" s="140"/>
      <c r="F533" s="140"/>
      <c r="G533" s="140"/>
      <c r="H533" s="140"/>
      <c r="I533" s="140"/>
      <c r="J533" s="140"/>
    </row>
    <row r="534" spans="1:10" x14ac:dyDescent="0.25">
      <c r="A534" s="154"/>
      <c r="B534" s="154"/>
      <c r="C534" s="154"/>
      <c r="D534" s="200"/>
      <c r="E534" s="140"/>
      <c r="F534" s="140"/>
      <c r="G534" s="140"/>
      <c r="H534" s="140"/>
      <c r="I534" s="140"/>
      <c r="J534" s="140"/>
    </row>
    <row r="535" spans="1:10" x14ac:dyDescent="0.25">
      <c r="A535" s="154"/>
      <c r="B535" s="154"/>
      <c r="C535" s="154"/>
      <c r="D535" s="200"/>
      <c r="E535" s="140"/>
      <c r="F535" s="140"/>
      <c r="G535" s="140"/>
      <c r="H535" s="140"/>
      <c r="I535" s="140"/>
      <c r="J535" s="140"/>
    </row>
    <row r="536" spans="1:10" x14ac:dyDescent="0.25">
      <c r="A536" s="154"/>
      <c r="B536" s="154"/>
      <c r="C536" s="154"/>
      <c r="D536" s="200"/>
      <c r="E536" s="140"/>
      <c r="F536" s="140"/>
      <c r="G536" s="140"/>
      <c r="H536" s="140"/>
      <c r="I536" s="140"/>
      <c r="J536" s="140"/>
    </row>
    <row r="537" spans="1:10" x14ac:dyDescent="0.25">
      <c r="A537" s="154"/>
      <c r="B537" s="154"/>
      <c r="C537" s="154"/>
      <c r="D537" s="200"/>
      <c r="E537" s="140"/>
      <c r="F537" s="140"/>
      <c r="G537" s="140"/>
      <c r="H537" s="140"/>
      <c r="I537" s="140"/>
      <c r="J537" s="140"/>
    </row>
    <row r="538" spans="1:10" x14ac:dyDescent="0.25">
      <c r="A538" s="154"/>
      <c r="B538" s="154"/>
      <c r="C538" s="154"/>
      <c r="D538" s="200"/>
      <c r="E538" s="140"/>
      <c r="F538" s="140"/>
      <c r="G538" s="140"/>
      <c r="H538" s="140"/>
      <c r="I538" s="140"/>
      <c r="J538" s="140"/>
    </row>
    <row r="539" spans="1:10" x14ac:dyDescent="0.25">
      <c r="A539" s="154"/>
      <c r="B539" s="154"/>
      <c r="C539" s="154"/>
      <c r="D539" s="200"/>
      <c r="E539" s="140"/>
      <c r="F539" s="140"/>
      <c r="G539" s="140"/>
      <c r="H539" s="140"/>
      <c r="I539" s="140"/>
      <c r="J539" s="140"/>
    </row>
    <row r="540" spans="1:10" x14ac:dyDescent="0.25">
      <c r="A540" s="154"/>
      <c r="B540" s="154"/>
      <c r="C540" s="154"/>
      <c r="D540" s="200"/>
      <c r="E540" s="140"/>
      <c r="F540" s="140"/>
      <c r="G540" s="140"/>
      <c r="H540" s="140"/>
      <c r="I540" s="140"/>
      <c r="J540" s="140"/>
    </row>
    <row r="541" spans="1:10" x14ac:dyDescent="0.25">
      <c r="A541" s="154"/>
      <c r="B541" s="154"/>
      <c r="C541" s="154"/>
      <c r="D541" s="200"/>
      <c r="E541" s="140"/>
      <c r="F541" s="140"/>
      <c r="G541" s="140"/>
      <c r="H541" s="140"/>
      <c r="I541" s="140"/>
      <c r="J541" s="140"/>
    </row>
    <row r="542" spans="1:10" x14ac:dyDescent="0.25">
      <c r="A542" s="154"/>
      <c r="B542" s="154"/>
      <c r="C542" s="154"/>
      <c r="D542" s="200"/>
      <c r="E542" s="140"/>
      <c r="F542" s="140"/>
      <c r="G542" s="140"/>
      <c r="H542" s="140"/>
      <c r="I542" s="140"/>
      <c r="J542" s="140"/>
    </row>
    <row r="543" spans="1:10" x14ac:dyDescent="0.25">
      <c r="A543" s="154"/>
      <c r="B543" s="154"/>
      <c r="C543" s="154"/>
      <c r="D543" s="200"/>
      <c r="E543" s="140"/>
      <c r="F543" s="140"/>
      <c r="G543" s="140"/>
      <c r="H543" s="140"/>
      <c r="I543" s="140"/>
      <c r="J543" s="140"/>
    </row>
    <row r="544" spans="1:10" x14ac:dyDescent="0.25">
      <c r="A544" s="154"/>
      <c r="B544" s="154"/>
      <c r="C544" s="154"/>
      <c r="D544" s="200"/>
      <c r="E544" s="140"/>
      <c r="F544" s="140"/>
      <c r="G544" s="140"/>
      <c r="H544" s="140"/>
      <c r="I544" s="140"/>
      <c r="J544" s="140"/>
    </row>
    <row r="545" spans="1:10" x14ac:dyDescent="0.25">
      <c r="A545" s="154"/>
      <c r="B545" s="154"/>
      <c r="C545" s="154"/>
      <c r="D545" s="200"/>
      <c r="E545" s="140"/>
      <c r="F545" s="140"/>
      <c r="G545" s="140"/>
      <c r="H545" s="140"/>
      <c r="I545" s="140"/>
      <c r="J545" s="140"/>
    </row>
    <row r="546" spans="1:10" x14ac:dyDescent="0.25">
      <c r="A546" s="154"/>
      <c r="B546" s="154"/>
      <c r="C546" s="154"/>
      <c r="D546" s="200"/>
      <c r="E546" s="140"/>
      <c r="F546" s="140"/>
      <c r="G546" s="140"/>
      <c r="H546" s="140"/>
      <c r="I546" s="140"/>
      <c r="J546" s="140"/>
    </row>
    <row r="547" spans="1:10" x14ac:dyDescent="0.25">
      <c r="A547" s="154"/>
      <c r="B547" s="154"/>
      <c r="C547" s="154"/>
      <c r="D547" s="200"/>
      <c r="E547" s="140"/>
      <c r="F547" s="140"/>
      <c r="G547" s="140"/>
      <c r="H547" s="140"/>
      <c r="I547" s="140"/>
      <c r="J547" s="140"/>
    </row>
    <row r="548" spans="1:10" x14ac:dyDescent="0.25">
      <c r="A548" s="154"/>
      <c r="B548" s="154"/>
      <c r="C548" s="154"/>
      <c r="D548" s="200"/>
      <c r="E548" s="140"/>
      <c r="F548" s="140"/>
      <c r="G548" s="140"/>
      <c r="H548" s="140"/>
      <c r="I548" s="140"/>
      <c r="J548" s="140"/>
    </row>
    <row r="549" spans="1:10" x14ac:dyDescent="0.25">
      <c r="A549" s="154"/>
      <c r="B549" s="154"/>
      <c r="C549" s="154"/>
      <c r="D549" s="200"/>
      <c r="E549" s="140"/>
      <c r="F549" s="140"/>
      <c r="G549" s="140"/>
      <c r="H549" s="140"/>
      <c r="I549" s="140"/>
      <c r="J549" s="140"/>
    </row>
    <row r="550" spans="1:10" x14ac:dyDescent="0.25">
      <c r="A550" s="154"/>
      <c r="B550" s="154"/>
      <c r="C550" s="154"/>
      <c r="D550" s="200"/>
      <c r="E550" s="140"/>
      <c r="F550" s="140"/>
      <c r="G550" s="140"/>
      <c r="H550" s="140"/>
      <c r="I550" s="140"/>
      <c r="J550" s="140"/>
    </row>
    <row r="551" spans="1:10" x14ac:dyDescent="0.25">
      <c r="A551" s="154"/>
      <c r="B551" s="154"/>
      <c r="C551" s="154"/>
      <c r="D551" s="200"/>
      <c r="E551" s="140"/>
      <c r="F551" s="140"/>
      <c r="G551" s="140"/>
      <c r="H551" s="140"/>
      <c r="I551" s="140"/>
      <c r="J551" s="140"/>
    </row>
    <row r="552" spans="1:10" x14ac:dyDescent="0.25">
      <c r="A552" s="154"/>
      <c r="B552" s="154"/>
      <c r="C552" s="154"/>
      <c r="D552" s="200"/>
      <c r="E552" s="140"/>
      <c r="F552" s="140"/>
      <c r="G552" s="140"/>
      <c r="H552" s="140"/>
      <c r="I552" s="140"/>
      <c r="J552" s="140"/>
    </row>
    <row r="553" spans="1:10" x14ac:dyDescent="0.25">
      <c r="A553" s="154"/>
      <c r="B553" s="154"/>
      <c r="C553" s="154"/>
      <c r="D553" s="200"/>
      <c r="E553" s="140"/>
      <c r="F553" s="140"/>
      <c r="G553" s="140"/>
      <c r="H553" s="140"/>
      <c r="I553" s="140"/>
      <c r="J553" s="140"/>
    </row>
    <row r="554" spans="1:10" x14ac:dyDescent="0.25">
      <c r="A554" s="154"/>
      <c r="B554" s="154"/>
      <c r="C554" s="154"/>
      <c r="D554" s="200"/>
      <c r="E554" s="140"/>
      <c r="F554" s="140"/>
      <c r="G554" s="140"/>
      <c r="H554" s="140"/>
      <c r="I554" s="140"/>
      <c r="J554" s="140"/>
    </row>
    <row r="555" spans="1:10" x14ac:dyDescent="0.25">
      <c r="A555" s="154"/>
      <c r="B555" s="154"/>
      <c r="C555" s="154"/>
      <c r="D555" s="200"/>
      <c r="E555" s="140"/>
      <c r="F555" s="140"/>
      <c r="G555" s="140"/>
      <c r="H555" s="140"/>
      <c r="I555" s="140"/>
      <c r="J555" s="140"/>
    </row>
    <row r="556" spans="1:10" x14ac:dyDescent="0.25">
      <c r="A556" s="154"/>
      <c r="B556" s="154"/>
      <c r="C556" s="154"/>
      <c r="D556" s="200"/>
      <c r="E556" s="140"/>
      <c r="F556" s="140"/>
      <c r="G556" s="140"/>
      <c r="H556" s="140"/>
      <c r="I556" s="140"/>
      <c r="J556" s="140"/>
    </row>
    <row r="557" spans="1:10" x14ac:dyDescent="0.25">
      <c r="A557" s="154"/>
      <c r="B557" s="154"/>
      <c r="C557" s="154"/>
      <c r="D557" s="200"/>
      <c r="E557" s="140"/>
      <c r="F557" s="140"/>
      <c r="G557" s="140"/>
      <c r="H557" s="140"/>
      <c r="I557" s="140"/>
      <c r="J557" s="140"/>
    </row>
    <row r="558" spans="1:10" x14ac:dyDescent="0.25">
      <c r="A558" s="154"/>
      <c r="B558" s="154"/>
      <c r="C558" s="154"/>
      <c r="D558" s="200"/>
      <c r="E558" s="140"/>
      <c r="F558" s="140"/>
      <c r="G558" s="140"/>
      <c r="H558" s="140"/>
      <c r="I558" s="140"/>
      <c r="J558" s="140"/>
    </row>
    <row r="559" spans="1:10" x14ac:dyDescent="0.25">
      <c r="A559" s="154"/>
      <c r="B559" s="154"/>
      <c r="C559" s="154"/>
      <c r="D559" s="200"/>
      <c r="E559" s="140"/>
      <c r="F559" s="140"/>
      <c r="G559" s="140"/>
      <c r="H559" s="140"/>
      <c r="I559" s="140"/>
      <c r="J559" s="140"/>
    </row>
    <row r="560" spans="1:10" x14ac:dyDescent="0.25">
      <c r="A560" s="154"/>
      <c r="B560" s="154"/>
      <c r="C560" s="154"/>
      <c r="D560" s="200"/>
      <c r="E560" s="140"/>
      <c r="F560" s="140"/>
      <c r="G560" s="140"/>
      <c r="H560" s="140"/>
      <c r="I560" s="140"/>
      <c r="J560" s="140"/>
    </row>
    <row r="561" spans="1:10" x14ac:dyDescent="0.25">
      <c r="A561" s="154"/>
      <c r="B561" s="154"/>
      <c r="C561" s="154"/>
      <c r="D561" s="200"/>
      <c r="E561" s="140"/>
      <c r="F561" s="140"/>
      <c r="G561" s="140"/>
      <c r="H561" s="140"/>
      <c r="I561" s="140"/>
      <c r="J561" s="140"/>
    </row>
    <row r="562" spans="1:10" x14ac:dyDescent="0.25">
      <c r="A562" s="154"/>
      <c r="B562" s="154"/>
      <c r="C562" s="154"/>
      <c r="D562" s="200"/>
      <c r="E562" s="140"/>
      <c r="F562" s="140"/>
      <c r="G562" s="140"/>
      <c r="H562" s="140"/>
      <c r="I562" s="140"/>
      <c r="J562" s="140"/>
    </row>
    <row r="563" spans="1:10" x14ac:dyDescent="0.25">
      <c r="A563" s="154"/>
      <c r="B563" s="154"/>
      <c r="C563" s="154"/>
      <c r="D563" s="200"/>
      <c r="E563" s="140"/>
      <c r="F563" s="140"/>
      <c r="G563" s="140"/>
      <c r="H563" s="140"/>
      <c r="I563" s="140"/>
      <c r="J563" s="140"/>
    </row>
    <row r="564" spans="1:10" x14ac:dyDescent="0.25">
      <c r="A564" s="154"/>
      <c r="B564" s="154"/>
      <c r="C564" s="154"/>
      <c r="D564" s="200"/>
      <c r="E564" s="140"/>
      <c r="F564" s="140"/>
      <c r="G564" s="140"/>
      <c r="H564" s="140"/>
      <c r="I564" s="140"/>
      <c r="J564" s="140"/>
    </row>
    <row r="565" spans="1:10" x14ac:dyDescent="0.25">
      <c r="A565" s="154"/>
      <c r="B565" s="154"/>
      <c r="C565" s="154"/>
      <c r="D565" s="200"/>
      <c r="E565" s="140"/>
      <c r="F565" s="140"/>
      <c r="G565" s="140"/>
      <c r="H565" s="140"/>
      <c r="I565" s="140"/>
      <c r="J565" s="140"/>
    </row>
    <row r="566" spans="1:10" x14ac:dyDescent="0.25">
      <c r="A566" s="154"/>
      <c r="B566" s="154"/>
      <c r="C566" s="154"/>
      <c r="D566" s="200"/>
      <c r="E566" s="140"/>
      <c r="F566" s="140"/>
      <c r="G566" s="140"/>
      <c r="H566" s="140"/>
      <c r="I566" s="140"/>
      <c r="J566" s="140"/>
    </row>
    <row r="567" spans="1:10" x14ac:dyDescent="0.25">
      <c r="A567" s="154"/>
      <c r="B567" s="154"/>
      <c r="C567" s="154"/>
      <c r="D567" s="200"/>
      <c r="E567" s="140"/>
      <c r="F567" s="140"/>
      <c r="G567" s="140"/>
      <c r="H567" s="140"/>
      <c r="I567" s="140"/>
      <c r="J567" s="140"/>
    </row>
    <row r="568" spans="1:10" x14ac:dyDescent="0.25">
      <c r="A568" s="154"/>
      <c r="B568" s="154"/>
      <c r="C568" s="154"/>
      <c r="D568" s="200"/>
      <c r="E568" s="140"/>
      <c r="F568" s="140"/>
      <c r="G568" s="140"/>
      <c r="H568" s="140"/>
      <c r="I568" s="140"/>
      <c r="J568" s="140"/>
    </row>
    <row r="569" spans="1:10" x14ac:dyDescent="0.25">
      <c r="A569" s="154"/>
      <c r="B569" s="154"/>
      <c r="C569" s="154"/>
      <c r="D569" s="200"/>
      <c r="E569" s="140"/>
      <c r="F569" s="140"/>
      <c r="G569" s="140"/>
      <c r="H569" s="140"/>
      <c r="I569" s="140"/>
      <c r="J569" s="140"/>
    </row>
    <row r="570" spans="1:10" x14ac:dyDescent="0.25">
      <c r="A570" s="154"/>
      <c r="B570" s="154"/>
      <c r="C570" s="154"/>
      <c r="D570" s="200"/>
      <c r="E570" s="140"/>
      <c r="F570" s="140"/>
      <c r="G570" s="140"/>
      <c r="H570" s="140"/>
      <c r="I570" s="140"/>
      <c r="J570" s="140"/>
    </row>
    <row r="571" spans="1:10" x14ac:dyDescent="0.25">
      <c r="A571" s="154"/>
      <c r="B571" s="154"/>
      <c r="C571" s="154"/>
      <c r="D571" s="200"/>
      <c r="E571" s="140"/>
      <c r="F571" s="140"/>
      <c r="G571" s="140"/>
      <c r="H571" s="140"/>
      <c r="I571" s="140"/>
      <c r="J571" s="140"/>
    </row>
    <row r="572" spans="1:10" x14ac:dyDescent="0.25">
      <c r="A572" s="154"/>
      <c r="B572" s="154"/>
      <c r="C572" s="154"/>
      <c r="D572" s="200"/>
      <c r="E572" s="140"/>
      <c r="F572" s="140"/>
      <c r="G572" s="140"/>
      <c r="H572" s="140"/>
      <c r="I572" s="140"/>
      <c r="J572" s="140"/>
    </row>
    <row r="573" spans="1:10" x14ac:dyDescent="0.25">
      <c r="A573" s="154"/>
      <c r="B573" s="154"/>
      <c r="C573" s="154"/>
      <c r="D573" s="200"/>
      <c r="E573" s="140"/>
      <c r="F573" s="140"/>
      <c r="G573" s="140"/>
      <c r="H573" s="140"/>
      <c r="I573" s="140"/>
      <c r="J573" s="140"/>
    </row>
    <row r="574" spans="1:10" x14ac:dyDescent="0.25">
      <c r="A574" s="154"/>
      <c r="B574" s="154"/>
      <c r="C574" s="154"/>
      <c r="D574" s="200"/>
      <c r="E574" s="140"/>
      <c r="F574" s="140"/>
      <c r="G574" s="140"/>
      <c r="H574" s="140"/>
      <c r="I574" s="140"/>
      <c r="J574" s="140"/>
    </row>
    <row r="575" spans="1:10" x14ac:dyDescent="0.25">
      <c r="A575" s="154"/>
      <c r="B575" s="154"/>
      <c r="C575" s="154"/>
      <c r="D575" s="200"/>
      <c r="E575" s="140"/>
      <c r="F575" s="140"/>
      <c r="G575" s="140"/>
      <c r="H575" s="140"/>
      <c r="I575" s="140"/>
      <c r="J575" s="140"/>
    </row>
    <row r="576" spans="1:10" x14ac:dyDescent="0.25">
      <c r="A576" s="154"/>
      <c r="B576" s="154"/>
      <c r="C576" s="154"/>
      <c r="D576" s="200"/>
      <c r="E576" s="140"/>
      <c r="F576" s="140"/>
      <c r="G576" s="140"/>
      <c r="H576" s="140"/>
      <c r="I576" s="140"/>
      <c r="J576" s="140"/>
    </row>
    <row r="577" spans="1:10" x14ac:dyDescent="0.25">
      <c r="A577" s="154"/>
      <c r="B577" s="154"/>
      <c r="C577" s="154"/>
      <c r="D577" s="200"/>
      <c r="E577" s="140"/>
      <c r="F577" s="140"/>
      <c r="G577" s="140"/>
      <c r="H577" s="140"/>
      <c r="I577" s="140"/>
      <c r="J577" s="140"/>
    </row>
    <row r="578" spans="1:10" x14ac:dyDescent="0.25">
      <c r="A578" s="154"/>
      <c r="B578" s="154"/>
      <c r="C578" s="154"/>
      <c r="D578" s="200"/>
      <c r="E578" s="140"/>
      <c r="F578" s="140"/>
      <c r="G578" s="140"/>
      <c r="H578" s="140"/>
      <c r="I578" s="140"/>
      <c r="J578" s="140"/>
    </row>
    <row r="579" spans="1:10" x14ac:dyDescent="0.25">
      <c r="A579" s="154"/>
      <c r="B579" s="154"/>
      <c r="C579" s="154"/>
      <c r="D579" s="200"/>
      <c r="E579" s="140"/>
      <c r="F579" s="140"/>
      <c r="G579" s="140"/>
      <c r="H579" s="140"/>
      <c r="I579" s="140"/>
      <c r="J579" s="140"/>
    </row>
    <row r="580" spans="1:10" x14ac:dyDescent="0.25">
      <c r="A580" s="154"/>
      <c r="B580" s="154"/>
      <c r="C580" s="154"/>
      <c r="D580" s="200"/>
      <c r="E580" s="140"/>
      <c r="F580" s="140"/>
      <c r="G580" s="140"/>
      <c r="H580" s="140"/>
      <c r="I580" s="140"/>
      <c r="J580" s="140"/>
    </row>
    <row r="581" spans="1:10" x14ac:dyDescent="0.25">
      <c r="A581" s="154"/>
      <c r="B581" s="154"/>
      <c r="C581" s="154"/>
      <c r="D581" s="200"/>
      <c r="E581" s="140"/>
      <c r="F581" s="140"/>
      <c r="G581" s="140"/>
      <c r="H581" s="140"/>
      <c r="I581" s="140"/>
      <c r="J581" s="140"/>
    </row>
    <row r="582" spans="1:10" x14ac:dyDescent="0.25">
      <c r="A582" s="154"/>
      <c r="B582" s="154"/>
      <c r="C582" s="154"/>
      <c r="D582" s="200"/>
      <c r="E582" s="140"/>
      <c r="F582" s="140"/>
      <c r="G582" s="140"/>
      <c r="H582" s="140"/>
      <c r="I582" s="140"/>
      <c r="J582" s="140"/>
    </row>
    <row r="583" spans="1:10" x14ac:dyDescent="0.25">
      <c r="A583" s="154"/>
      <c r="B583" s="154"/>
      <c r="C583" s="154"/>
      <c r="D583" s="200"/>
      <c r="E583" s="140"/>
      <c r="F583" s="140"/>
      <c r="G583" s="140"/>
      <c r="H583" s="140"/>
      <c r="I583" s="140"/>
      <c r="J583" s="140"/>
    </row>
    <row r="584" spans="1:10" x14ac:dyDescent="0.25">
      <c r="A584" s="154"/>
      <c r="B584" s="154"/>
      <c r="C584" s="154"/>
      <c r="D584" s="200"/>
      <c r="E584" s="140"/>
      <c r="F584" s="140"/>
      <c r="G584" s="140"/>
      <c r="H584" s="140"/>
      <c r="I584" s="140"/>
      <c r="J584" s="140"/>
    </row>
    <row r="585" spans="1:10" x14ac:dyDescent="0.25">
      <c r="A585" s="154"/>
      <c r="B585" s="154"/>
      <c r="C585" s="154"/>
      <c r="D585" s="200"/>
      <c r="E585" s="140"/>
      <c r="F585" s="140"/>
      <c r="G585" s="140"/>
      <c r="H585" s="140"/>
      <c r="I585" s="140"/>
      <c r="J585" s="140"/>
    </row>
    <row r="586" spans="1:10" x14ac:dyDescent="0.25">
      <c r="A586" s="154"/>
      <c r="B586" s="154"/>
      <c r="C586" s="154"/>
      <c r="D586" s="200"/>
      <c r="E586" s="140"/>
      <c r="F586" s="140"/>
      <c r="G586" s="140"/>
      <c r="H586" s="140"/>
      <c r="I586" s="140"/>
      <c r="J586" s="140"/>
    </row>
    <row r="587" spans="1:10" x14ac:dyDescent="0.25">
      <c r="A587" s="154"/>
      <c r="B587" s="154"/>
      <c r="C587" s="154"/>
      <c r="D587" s="200"/>
      <c r="E587" s="140"/>
      <c r="F587" s="140"/>
      <c r="G587" s="140"/>
      <c r="H587" s="140"/>
      <c r="I587" s="140"/>
      <c r="J587" s="140"/>
    </row>
    <row r="588" spans="1:10" x14ac:dyDescent="0.25">
      <c r="A588" s="154"/>
      <c r="B588" s="154"/>
      <c r="C588" s="154"/>
      <c r="D588" s="200"/>
      <c r="E588" s="140"/>
      <c r="F588" s="140"/>
      <c r="G588" s="140"/>
      <c r="H588" s="140"/>
      <c r="I588" s="140"/>
      <c r="J588" s="140"/>
    </row>
    <row r="589" spans="1:10" x14ac:dyDescent="0.25">
      <c r="A589" s="154"/>
      <c r="B589" s="154"/>
      <c r="C589" s="154"/>
      <c r="D589" s="200"/>
      <c r="E589" s="140"/>
      <c r="F589" s="140"/>
      <c r="G589" s="140"/>
      <c r="H589" s="140"/>
      <c r="I589" s="140"/>
      <c r="J589" s="140"/>
    </row>
    <row r="590" spans="1:10" x14ac:dyDescent="0.25">
      <c r="A590" s="154"/>
      <c r="B590" s="154"/>
      <c r="C590" s="154"/>
      <c r="D590" s="200"/>
      <c r="E590" s="140"/>
      <c r="F590" s="140"/>
      <c r="G590" s="140"/>
      <c r="H590" s="140"/>
      <c r="I590" s="140"/>
      <c r="J590" s="140"/>
    </row>
    <row r="591" spans="1:10" x14ac:dyDescent="0.25">
      <c r="A591" s="154"/>
      <c r="B591" s="154"/>
      <c r="C591" s="154"/>
      <c r="D591" s="200"/>
      <c r="E591" s="140"/>
      <c r="F591" s="140"/>
      <c r="G591" s="140"/>
      <c r="H591" s="140"/>
      <c r="I591" s="140"/>
      <c r="J591" s="140"/>
    </row>
    <row r="592" spans="1:10" x14ac:dyDescent="0.25">
      <c r="A592" s="154"/>
      <c r="B592" s="154"/>
      <c r="C592" s="154"/>
      <c r="D592" s="200"/>
      <c r="E592" s="140"/>
      <c r="F592" s="140"/>
      <c r="G592" s="140"/>
      <c r="H592" s="140"/>
      <c r="I592" s="140"/>
      <c r="J592" s="140"/>
    </row>
    <row r="593" spans="1:10" x14ac:dyDescent="0.25">
      <c r="A593" s="154"/>
      <c r="B593" s="154"/>
      <c r="C593" s="154"/>
      <c r="D593" s="200"/>
      <c r="E593" s="140"/>
      <c r="F593" s="140"/>
      <c r="G593" s="140"/>
      <c r="H593" s="140"/>
      <c r="I593" s="140"/>
      <c r="J593" s="140"/>
    </row>
    <row r="594" spans="1:10" x14ac:dyDescent="0.25">
      <c r="A594" s="154"/>
      <c r="B594" s="154"/>
      <c r="C594" s="154"/>
      <c r="D594" s="200"/>
      <c r="E594" s="140"/>
      <c r="F594" s="140"/>
      <c r="G594" s="140"/>
      <c r="H594" s="140"/>
      <c r="I594" s="140"/>
      <c r="J594" s="140"/>
    </row>
    <row r="595" spans="1:10" x14ac:dyDescent="0.25">
      <c r="A595" s="154"/>
      <c r="B595" s="154"/>
      <c r="C595" s="154"/>
      <c r="D595" s="200"/>
      <c r="E595" s="140"/>
      <c r="F595" s="140"/>
      <c r="G595" s="140"/>
      <c r="H595" s="140"/>
      <c r="I595" s="140"/>
      <c r="J595" s="140"/>
    </row>
    <row r="596" spans="1:10" x14ac:dyDescent="0.25">
      <c r="A596" s="154"/>
      <c r="B596" s="154"/>
      <c r="C596" s="154"/>
      <c r="D596" s="200"/>
      <c r="E596" s="140"/>
      <c r="F596" s="140"/>
      <c r="G596" s="140"/>
      <c r="H596" s="140"/>
      <c r="I596" s="140"/>
      <c r="J596" s="140"/>
    </row>
    <row r="597" spans="1:10" x14ac:dyDescent="0.25">
      <c r="A597" s="154"/>
      <c r="B597" s="154"/>
      <c r="C597" s="154"/>
      <c r="D597" s="200"/>
      <c r="E597" s="140"/>
      <c r="F597" s="140"/>
      <c r="G597" s="140"/>
      <c r="H597" s="140"/>
      <c r="I597" s="140"/>
      <c r="J597" s="140"/>
    </row>
    <row r="598" spans="1:10" x14ac:dyDescent="0.25">
      <c r="A598" s="154"/>
      <c r="B598" s="154"/>
      <c r="C598" s="154"/>
      <c r="D598" s="200"/>
      <c r="E598" s="140"/>
      <c r="F598" s="140"/>
      <c r="G598" s="140"/>
      <c r="H598" s="140"/>
      <c r="I598" s="140"/>
      <c r="J598" s="140"/>
    </row>
    <row r="599" spans="1:10" x14ac:dyDescent="0.25">
      <c r="A599" s="154"/>
      <c r="B599" s="154"/>
      <c r="C599" s="154"/>
      <c r="D599" s="200"/>
      <c r="E599" s="140"/>
      <c r="F599" s="140"/>
      <c r="G599" s="140"/>
      <c r="H599" s="140"/>
      <c r="I599" s="140"/>
      <c r="J599" s="140"/>
    </row>
    <row r="600" spans="1:10" x14ac:dyDescent="0.25">
      <c r="A600" s="154"/>
      <c r="B600" s="154"/>
      <c r="C600" s="154"/>
      <c r="D600" s="200"/>
      <c r="E600" s="140"/>
      <c r="F600" s="140"/>
      <c r="G600" s="140"/>
      <c r="H600" s="140"/>
      <c r="I600" s="140"/>
      <c r="J600" s="140"/>
    </row>
    <row r="601" spans="1:10" x14ac:dyDescent="0.25">
      <c r="A601" s="154"/>
      <c r="B601" s="154"/>
      <c r="C601" s="154"/>
      <c r="D601" s="200"/>
      <c r="E601" s="140"/>
      <c r="F601" s="140"/>
      <c r="G601" s="140"/>
      <c r="H601" s="140"/>
      <c r="I601" s="140"/>
      <c r="J601" s="140"/>
    </row>
    <row r="602" spans="1:10" x14ac:dyDescent="0.25">
      <c r="A602" s="154"/>
      <c r="B602" s="154"/>
      <c r="C602" s="154"/>
      <c r="D602" s="200"/>
      <c r="E602" s="140"/>
      <c r="F602" s="140"/>
      <c r="G602" s="140"/>
      <c r="H602" s="140"/>
      <c r="I602" s="140"/>
      <c r="J602" s="140"/>
    </row>
    <row r="603" spans="1:10" x14ac:dyDescent="0.25">
      <c r="A603" s="154"/>
      <c r="B603" s="154"/>
      <c r="C603" s="154"/>
      <c r="D603" s="200"/>
      <c r="E603" s="140"/>
      <c r="F603" s="140"/>
      <c r="G603" s="140"/>
      <c r="H603" s="140"/>
      <c r="I603" s="140"/>
      <c r="J603" s="140"/>
    </row>
    <row r="604" spans="1:10" x14ac:dyDescent="0.25">
      <c r="A604" s="154"/>
      <c r="B604" s="154"/>
      <c r="C604" s="154"/>
      <c r="D604" s="200"/>
      <c r="E604" s="140"/>
      <c r="F604" s="140"/>
      <c r="G604" s="140"/>
      <c r="H604" s="140"/>
      <c r="I604" s="140"/>
      <c r="J604" s="140"/>
    </row>
    <row r="605" spans="1:10" x14ac:dyDescent="0.25">
      <c r="A605" s="154"/>
      <c r="B605" s="154"/>
      <c r="C605" s="154"/>
      <c r="D605" s="200"/>
      <c r="E605" s="140"/>
      <c r="F605" s="140"/>
      <c r="G605" s="140"/>
      <c r="H605" s="140"/>
      <c r="I605" s="140"/>
      <c r="J605" s="140"/>
    </row>
    <row r="606" spans="1:10" x14ac:dyDescent="0.25">
      <c r="A606" s="154"/>
      <c r="B606" s="154"/>
      <c r="C606" s="154"/>
      <c r="D606" s="200"/>
      <c r="E606" s="140"/>
      <c r="F606" s="140"/>
      <c r="G606" s="140"/>
      <c r="H606" s="140"/>
      <c r="I606" s="140"/>
      <c r="J606" s="140"/>
    </row>
    <row r="607" spans="1:10" x14ac:dyDescent="0.25">
      <c r="A607" s="154"/>
      <c r="B607" s="154"/>
      <c r="C607" s="154"/>
      <c r="D607" s="200"/>
      <c r="E607" s="140"/>
      <c r="F607" s="140"/>
      <c r="G607" s="140"/>
      <c r="H607" s="140"/>
      <c r="I607" s="140"/>
      <c r="J607" s="140"/>
    </row>
    <row r="608" spans="1:10" x14ac:dyDescent="0.25">
      <c r="A608" s="154"/>
      <c r="B608" s="154"/>
      <c r="C608" s="154"/>
      <c r="D608" s="200"/>
      <c r="E608" s="140"/>
      <c r="F608" s="140"/>
      <c r="G608" s="140"/>
      <c r="H608" s="140"/>
      <c r="I608" s="140"/>
      <c r="J608" s="140"/>
    </row>
    <row r="609" spans="1:10" x14ac:dyDescent="0.25">
      <c r="A609" s="154"/>
      <c r="B609" s="154"/>
      <c r="C609" s="154"/>
      <c r="D609" s="200"/>
      <c r="E609" s="140"/>
      <c r="F609" s="140"/>
      <c r="G609" s="140"/>
      <c r="H609" s="140"/>
      <c r="I609" s="140"/>
      <c r="J609" s="140"/>
    </row>
    <row r="610" spans="1:10" x14ac:dyDescent="0.25">
      <c r="A610" s="154"/>
      <c r="B610" s="154"/>
      <c r="C610" s="154"/>
      <c r="D610" s="200"/>
      <c r="E610" s="140"/>
      <c r="F610" s="140"/>
      <c r="G610" s="140"/>
      <c r="H610" s="140"/>
      <c r="I610" s="140"/>
      <c r="J610" s="140"/>
    </row>
    <row r="611" spans="1:10" x14ac:dyDescent="0.25">
      <c r="A611" s="154"/>
      <c r="B611" s="154"/>
      <c r="C611" s="154"/>
      <c r="D611" s="200"/>
      <c r="E611" s="140"/>
      <c r="F611" s="140"/>
      <c r="G611" s="140"/>
      <c r="H611" s="140"/>
      <c r="I611" s="140"/>
      <c r="J611" s="140"/>
    </row>
    <row r="612" spans="1:10" x14ac:dyDescent="0.25">
      <c r="A612" s="154"/>
      <c r="B612" s="154"/>
      <c r="C612" s="154"/>
      <c r="D612" s="200"/>
      <c r="E612" s="140"/>
      <c r="F612" s="140"/>
      <c r="G612" s="140"/>
      <c r="H612" s="140"/>
      <c r="I612" s="140"/>
      <c r="J612" s="140"/>
    </row>
    <row r="613" spans="1:10" x14ac:dyDescent="0.25">
      <c r="A613" s="154"/>
      <c r="B613" s="154"/>
      <c r="C613" s="154"/>
      <c r="D613" s="200"/>
      <c r="E613" s="140"/>
      <c r="F613" s="140"/>
      <c r="G613" s="140"/>
      <c r="H613" s="140"/>
      <c r="I613" s="140"/>
      <c r="J613" s="140"/>
    </row>
    <row r="614" spans="1:10" x14ac:dyDescent="0.25">
      <c r="A614" s="154"/>
      <c r="B614" s="154"/>
      <c r="C614" s="154"/>
      <c r="D614" s="200"/>
      <c r="E614" s="140"/>
      <c r="F614" s="140"/>
      <c r="G614" s="140"/>
      <c r="H614" s="140"/>
      <c r="I614" s="140"/>
      <c r="J614" s="140"/>
    </row>
    <row r="615" spans="1:10" x14ac:dyDescent="0.25">
      <c r="A615" s="154"/>
      <c r="B615" s="154"/>
      <c r="C615" s="154"/>
      <c r="D615" s="200"/>
      <c r="E615" s="140"/>
      <c r="F615" s="140"/>
      <c r="G615" s="140"/>
      <c r="H615" s="140"/>
      <c r="I615" s="140"/>
      <c r="J615" s="140"/>
    </row>
    <row r="616" spans="1:10" x14ac:dyDescent="0.25">
      <c r="A616" s="154"/>
      <c r="B616" s="154"/>
      <c r="C616" s="154"/>
      <c r="D616" s="200"/>
      <c r="E616" s="140"/>
      <c r="F616" s="140"/>
      <c r="G616" s="140"/>
      <c r="H616" s="140"/>
      <c r="I616" s="140"/>
      <c r="J616" s="140"/>
    </row>
    <row r="617" spans="1:10" x14ac:dyDescent="0.25">
      <c r="A617" s="154"/>
      <c r="B617" s="154"/>
      <c r="C617" s="154"/>
      <c r="D617" s="200"/>
      <c r="E617" s="140"/>
      <c r="F617" s="140"/>
      <c r="G617" s="140"/>
      <c r="H617" s="140"/>
      <c r="I617" s="140"/>
      <c r="J617" s="140"/>
    </row>
    <row r="618" spans="1:10" x14ac:dyDescent="0.25">
      <c r="A618" s="154"/>
      <c r="B618" s="154"/>
      <c r="C618" s="154"/>
      <c r="D618" s="200"/>
      <c r="E618" s="140"/>
      <c r="F618" s="140"/>
      <c r="G618" s="140"/>
      <c r="H618" s="140"/>
      <c r="I618" s="140"/>
      <c r="J618" s="140"/>
    </row>
    <row r="619" spans="1:10" x14ac:dyDescent="0.25">
      <c r="A619" s="154"/>
      <c r="B619" s="154"/>
      <c r="C619" s="154"/>
      <c r="D619" s="200"/>
      <c r="E619" s="140"/>
      <c r="F619" s="140"/>
      <c r="G619" s="140"/>
      <c r="H619" s="140"/>
      <c r="I619" s="140"/>
      <c r="J619" s="140"/>
    </row>
    <row r="620" spans="1:10" x14ac:dyDescent="0.25">
      <c r="A620" s="154"/>
      <c r="B620" s="154"/>
      <c r="C620" s="154"/>
      <c r="D620" s="200"/>
      <c r="E620" s="140"/>
      <c r="F620" s="140"/>
      <c r="G620" s="140"/>
      <c r="H620" s="140"/>
      <c r="I620" s="140"/>
      <c r="J620" s="140"/>
    </row>
    <row r="621" spans="1:10" x14ac:dyDescent="0.25">
      <c r="A621" s="154"/>
      <c r="B621" s="154"/>
      <c r="C621" s="154"/>
      <c r="D621" s="200"/>
      <c r="E621" s="140"/>
      <c r="F621" s="140"/>
      <c r="G621" s="140"/>
      <c r="H621" s="140"/>
      <c r="I621" s="140"/>
      <c r="J621" s="140"/>
    </row>
    <row r="622" spans="1:10" x14ac:dyDescent="0.25">
      <c r="A622" s="154"/>
      <c r="B622" s="154"/>
      <c r="C622" s="154"/>
      <c r="D622" s="200"/>
      <c r="E622" s="140"/>
      <c r="F622" s="140"/>
      <c r="G622" s="140"/>
      <c r="H622" s="140"/>
      <c r="I622" s="140"/>
      <c r="J622" s="140"/>
    </row>
    <row r="623" spans="1:10" x14ac:dyDescent="0.25">
      <c r="A623" s="154"/>
      <c r="B623" s="154"/>
      <c r="C623" s="154"/>
      <c r="D623" s="200"/>
      <c r="E623" s="140"/>
      <c r="F623" s="140"/>
      <c r="G623" s="140"/>
      <c r="H623" s="140"/>
      <c r="I623" s="140"/>
      <c r="J623" s="140"/>
    </row>
    <row r="624" spans="1:10" x14ac:dyDescent="0.25">
      <c r="A624" s="154"/>
      <c r="B624" s="154"/>
      <c r="C624" s="154"/>
      <c r="D624" s="200"/>
      <c r="E624" s="140"/>
      <c r="F624" s="140"/>
      <c r="G624" s="140"/>
      <c r="H624" s="140"/>
      <c r="I624" s="140"/>
      <c r="J624" s="140"/>
    </row>
    <row r="625" spans="1:10" x14ac:dyDescent="0.25">
      <c r="A625" s="154"/>
      <c r="B625" s="154"/>
      <c r="C625" s="154"/>
      <c r="D625" s="200"/>
      <c r="E625" s="140"/>
      <c r="F625" s="140"/>
      <c r="G625" s="140"/>
      <c r="H625" s="140"/>
      <c r="I625" s="140"/>
      <c r="J625" s="140"/>
    </row>
    <row r="626" spans="1:10" x14ac:dyDescent="0.25">
      <c r="A626" s="154"/>
      <c r="B626" s="154"/>
      <c r="C626" s="154"/>
      <c r="D626" s="200"/>
      <c r="E626" s="140"/>
      <c r="F626" s="140"/>
      <c r="G626" s="140"/>
      <c r="H626" s="140"/>
      <c r="I626" s="140"/>
      <c r="J626" s="140"/>
    </row>
    <row r="627" spans="1:10" x14ac:dyDescent="0.25">
      <c r="A627" s="154"/>
      <c r="B627" s="154"/>
      <c r="C627" s="154"/>
      <c r="D627" s="200"/>
      <c r="E627" s="140"/>
      <c r="F627" s="140"/>
      <c r="G627" s="140"/>
      <c r="H627" s="140"/>
      <c r="I627" s="140"/>
      <c r="J627" s="140"/>
    </row>
    <row r="628" spans="1:10" x14ac:dyDescent="0.25">
      <c r="A628" s="154"/>
      <c r="B628" s="154"/>
      <c r="C628" s="154"/>
      <c r="D628" s="200"/>
      <c r="E628" s="140"/>
      <c r="F628" s="140"/>
      <c r="G628" s="140"/>
      <c r="H628" s="140"/>
      <c r="I628" s="140"/>
      <c r="J628" s="140"/>
    </row>
    <row r="629" spans="1:10" x14ac:dyDescent="0.25">
      <c r="A629" s="154"/>
      <c r="B629" s="154"/>
      <c r="C629" s="154"/>
      <c r="D629" s="200"/>
      <c r="E629" s="140"/>
      <c r="F629" s="140"/>
      <c r="G629" s="140"/>
      <c r="H629" s="140"/>
      <c r="I629" s="140"/>
      <c r="J629" s="140"/>
    </row>
    <row r="630" spans="1:10" x14ac:dyDescent="0.25">
      <c r="A630" s="154"/>
      <c r="B630" s="154"/>
      <c r="C630" s="154"/>
      <c r="D630" s="200"/>
      <c r="E630" s="140"/>
      <c r="F630" s="140"/>
      <c r="G630" s="140"/>
      <c r="H630" s="140"/>
      <c r="I630" s="140"/>
      <c r="J630" s="140"/>
    </row>
    <row r="631" spans="1:10" x14ac:dyDescent="0.25">
      <c r="A631" s="154"/>
      <c r="B631" s="154"/>
      <c r="C631" s="154"/>
      <c r="D631" s="200"/>
      <c r="E631" s="140"/>
      <c r="F631" s="140"/>
      <c r="G631" s="140"/>
      <c r="H631" s="140"/>
      <c r="I631" s="140"/>
      <c r="J631" s="140"/>
    </row>
    <row r="632" spans="1:10" x14ac:dyDescent="0.25">
      <c r="A632" s="154"/>
      <c r="B632" s="154"/>
      <c r="C632" s="154"/>
      <c r="D632" s="200"/>
      <c r="E632" s="140"/>
      <c r="F632" s="140"/>
      <c r="G632" s="140"/>
      <c r="H632" s="140"/>
      <c r="I632" s="140"/>
      <c r="J632" s="140"/>
    </row>
    <row r="633" spans="1:10" x14ac:dyDescent="0.25">
      <c r="A633" s="154"/>
      <c r="B633" s="154"/>
      <c r="C633" s="154"/>
      <c r="D633" s="200"/>
      <c r="E633" s="140"/>
      <c r="F633" s="140"/>
      <c r="G633" s="140"/>
      <c r="H633" s="140"/>
      <c r="I633" s="140"/>
      <c r="J633" s="140"/>
    </row>
    <row r="634" spans="1:10" x14ac:dyDescent="0.25">
      <c r="A634" s="154"/>
      <c r="B634" s="154"/>
      <c r="C634" s="154"/>
      <c r="D634" s="200"/>
      <c r="E634" s="140"/>
      <c r="F634" s="140"/>
      <c r="G634" s="140"/>
      <c r="H634" s="140"/>
      <c r="I634" s="140"/>
      <c r="J634" s="140"/>
    </row>
    <row r="635" spans="1:10" x14ac:dyDescent="0.25">
      <c r="A635" s="154"/>
      <c r="B635" s="154"/>
      <c r="C635" s="154"/>
      <c r="D635" s="200"/>
      <c r="E635" s="140"/>
      <c r="F635" s="140"/>
      <c r="G635" s="140"/>
      <c r="H635" s="140"/>
      <c r="I635" s="140"/>
      <c r="J635" s="140"/>
    </row>
    <row r="636" spans="1:10" x14ac:dyDescent="0.25">
      <c r="A636" s="154"/>
      <c r="B636" s="154"/>
      <c r="C636" s="154"/>
      <c r="D636" s="200"/>
      <c r="E636" s="140"/>
      <c r="F636" s="140"/>
      <c r="G636" s="140"/>
      <c r="H636" s="140"/>
      <c r="I636" s="140"/>
      <c r="J636" s="140"/>
    </row>
    <row r="637" spans="1:10" x14ac:dyDescent="0.25">
      <c r="A637" s="154"/>
      <c r="B637" s="154"/>
      <c r="C637" s="154"/>
      <c r="D637" s="200"/>
      <c r="E637" s="140"/>
      <c r="F637" s="140"/>
      <c r="G637" s="140"/>
      <c r="H637" s="140"/>
      <c r="I637" s="140"/>
      <c r="J637" s="140"/>
    </row>
    <row r="638" spans="1:10" x14ac:dyDescent="0.25">
      <c r="A638" s="154"/>
      <c r="B638" s="154"/>
      <c r="C638" s="154"/>
      <c r="D638" s="200"/>
      <c r="E638" s="140"/>
      <c r="F638" s="140"/>
      <c r="G638" s="140"/>
      <c r="H638" s="140"/>
      <c r="I638" s="140"/>
      <c r="J638" s="140"/>
    </row>
    <row r="639" spans="1:10" x14ac:dyDescent="0.25">
      <c r="A639" s="154"/>
      <c r="B639" s="154"/>
      <c r="C639" s="154"/>
      <c r="D639" s="200"/>
      <c r="E639" s="140"/>
      <c r="F639" s="140"/>
      <c r="G639" s="140"/>
      <c r="H639" s="140"/>
      <c r="I639" s="140"/>
      <c r="J639" s="140"/>
    </row>
    <row r="640" spans="1:10" x14ac:dyDescent="0.25">
      <c r="A640" s="154"/>
      <c r="B640" s="154"/>
      <c r="C640" s="154"/>
      <c r="D640" s="200"/>
      <c r="E640" s="140"/>
      <c r="F640" s="140"/>
      <c r="G640" s="140"/>
      <c r="H640" s="140"/>
      <c r="I640" s="140"/>
      <c r="J640" s="140"/>
    </row>
    <row r="641" spans="1:10" x14ac:dyDescent="0.25">
      <c r="A641" s="154"/>
      <c r="B641" s="154"/>
      <c r="C641" s="154"/>
      <c r="D641" s="200"/>
      <c r="E641" s="140"/>
      <c r="F641" s="140"/>
      <c r="G641" s="140"/>
      <c r="H641" s="140"/>
      <c r="I641" s="140"/>
      <c r="J641" s="140"/>
    </row>
    <row r="642" spans="1:10" x14ac:dyDescent="0.25">
      <c r="A642" s="154"/>
      <c r="B642" s="154"/>
      <c r="C642" s="154"/>
      <c r="D642" s="200"/>
      <c r="E642" s="140"/>
      <c r="F642" s="140"/>
      <c r="G642" s="140"/>
      <c r="H642" s="140"/>
      <c r="I642" s="140"/>
      <c r="J642" s="140"/>
    </row>
    <row r="643" spans="1:10" x14ac:dyDescent="0.25">
      <c r="A643" s="154"/>
      <c r="B643" s="154"/>
      <c r="C643" s="154"/>
      <c r="D643" s="200"/>
      <c r="E643" s="140"/>
      <c r="F643" s="140"/>
      <c r="G643" s="140"/>
      <c r="H643" s="140"/>
      <c r="I643" s="140"/>
      <c r="J643" s="140"/>
    </row>
    <row r="644" spans="1:10" x14ac:dyDescent="0.25">
      <c r="A644" s="154"/>
      <c r="B644" s="154"/>
      <c r="C644" s="154"/>
      <c r="D644" s="200"/>
      <c r="E644" s="140"/>
      <c r="F644" s="140"/>
      <c r="G644" s="140"/>
      <c r="H644" s="140"/>
      <c r="I644" s="140"/>
      <c r="J644" s="140"/>
    </row>
    <row r="645" spans="1:10" x14ac:dyDescent="0.25">
      <c r="A645" s="154"/>
      <c r="B645" s="154"/>
      <c r="C645" s="154"/>
      <c r="D645" s="200"/>
      <c r="E645" s="140"/>
      <c r="F645" s="140"/>
      <c r="G645" s="140"/>
      <c r="H645" s="140"/>
      <c r="I645" s="140"/>
      <c r="J645" s="140"/>
    </row>
    <row r="646" spans="1:10" x14ac:dyDescent="0.25">
      <c r="A646" s="154"/>
      <c r="B646" s="154"/>
      <c r="C646" s="154"/>
      <c r="D646" s="200"/>
      <c r="E646" s="140"/>
      <c r="F646" s="140"/>
      <c r="G646" s="140"/>
      <c r="H646" s="140"/>
      <c r="I646" s="140"/>
      <c r="J646" s="140"/>
    </row>
    <row r="647" spans="1:10" x14ac:dyDescent="0.25">
      <c r="A647" s="154"/>
      <c r="B647" s="154"/>
      <c r="C647" s="154"/>
      <c r="D647" s="200"/>
      <c r="E647" s="140"/>
      <c r="F647" s="140"/>
      <c r="G647" s="140"/>
      <c r="H647" s="140"/>
      <c r="I647" s="140"/>
      <c r="J647" s="140"/>
    </row>
    <row r="648" spans="1:10" x14ac:dyDescent="0.25">
      <c r="A648" s="154"/>
      <c r="B648" s="154"/>
      <c r="C648" s="154"/>
      <c r="D648" s="200"/>
      <c r="E648" s="140"/>
      <c r="F648" s="140"/>
      <c r="G648" s="140"/>
      <c r="H648" s="140"/>
      <c r="I648" s="140"/>
      <c r="J648" s="140"/>
    </row>
    <row r="649" spans="1:10" x14ac:dyDescent="0.25">
      <c r="A649" s="154"/>
      <c r="B649" s="154"/>
      <c r="C649" s="154"/>
      <c r="D649" s="200"/>
      <c r="E649" s="140"/>
      <c r="F649" s="140"/>
      <c r="G649" s="140"/>
      <c r="H649" s="140"/>
      <c r="I649" s="140"/>
      <c r="J649" s="140"/>
    </row>
    <row r="650" spans="1:10" x14ac:dyDescent="0.25">
      <c r="A650" s="154"/>
      <c r="B650" s="154"/>
      <c r="C650" s="154"/>
      <c r="D650" s="200"/>
      <c r="E650" s="140"/>
      <c r="F650" s="140"/>
      <c r="G650" s="140"/>
      <c r="H650" s="140"/>
      <c r="I650" s="140"/>
      <c r="J650" s="140"/>
    </row>
    <row r="651" spans="1:10" x14ac:dyDescent="0.25">
      <c r="A651" s="154"/>
      <c r="B651" s="154"/>
      <c r="C651" s="154"/>
      <c r="D651" s="200"/>
      <c r="E651" s="140"/>
      <c r="F651" s="140"/>
      <c r="G651" s="140"/>
      <c r="H651" s="140"/>
      <c r="I651" s="140"/>
      <c r="J651" s="140"/>
    </row>
    <row r="652" spans="1:10" x14ac:dyDescent="0.25">
      <c r="A652" s="154"/>
      <c r="B652" s="154"/>
      <c r="C652" s="154"/>
      <c r="D652" s="200"/>
      <c r="E652" s="140"/>
      <c r="F652" s="140"/>
      <c r="G652" s="140"/>
      <c r="H652" s="140"/>
      <c r="I652" s="140"/>
      <c r="J652" s="140"/>
    </row>
    <row r="653" spans="1:10" x14ac:dyDescent="0.25">
      <c r="A653" s="154"/>
      <c r="B653" s="154"/>
      <c r="C653" s="154"/>
      <c r="D653" s="200"/>
      <c r="E653" s="140"/>
      <c r="F653" s="140"/>
      <c r="G653" s="140"/>
      <c r="H653" s="140"/>
      <c r="I653" s="140"/>
      <c r="J653" s="140"/>
    </row>
    <row r="654" spans="1:10" x14ac:dyDescent="0.25">
      <c r="A654" s="154"/>
      <c r="B654" s="154"/>
      <c r="C654" s="154"/>
      <c r="D654" s="200"/>
      <c r="E654" s="140"/>
      <c r="F654" s="140"/>
      <c r="G654" s="140"/>
      <c r="H654" s="140"/>
      <c r="I654" s="140"/>
      <c r="J654" s="140"/>
    </row>
    <row r="655" spans="1:10" x14ac:dyDescent="0.25">
      <c r="A655" s="154"/>
      <c r="B655" s="154"/>
      <c r="C655" s="154"/>
      <c r="D655" s="200"/>
      <c r="E655" s="140"/>
      <c r="F655" s="140"/>
      <c r="G655" s="140"/>
      <c r="H655" s="140"/>
      <c r="I655" s="140"/>
      <c r="J655" s="140"/>
    </row>
    <row r="656" spans="1:10" x14ac:dyDescent="0.25">
      <c r="A656" s="154"/>
      <c r="B656" s="154"/>
      <c r="C656" s="154"/>
      <c r="D656" s="200"/>
      <c r="E656" s="140"/>
      <c r="F656" s="140"/>
      <c r="G656" s="140"/>
      <c r="H656" s="140"/>
      <c r="I656" s="140"/>
      <c r="J656" s="140"/>
    </row>
    <row r="657" spans="1:10" x14ac:dyDescent="0.25">
      <c r="A657" s="154"/>
      <c r="B657" s="154"/>
      <c r="C657" s="154"/>
      <c r="D657" s="200"/>
      <c r="E657" s="140"/>
      <c r="F657" s="140"/>
      <c r="G657" s="140"/>
      <c r="H657" s="140"/>
      <c r="I657" s="140"/>
      <c r="J657" s="140"/>
    </row>
    <row r="658" spans="1:10" x14ac:dyDescent="0.25">
      <c r="A658" s="154"/>
      <c r="B658" s="154"/>
      <c r="C658" s="154"/>
      <c r="D658" s="200"/>
      <c r="E658" s="140"/>
      <c r="F658" s="140"/>
      <c r="G658" s="140"/>
      <c r="H658" s="140"/>
      <c r="I658" s="140"/>
      <c r="J658" s="140"/>
    </row>
    <row r="659" spans="1:10" x14ac:dyDescent="0.25">
      <c r="A659" s="154"/>
      <c r="B659" s="154"/>
      <c r="C659" s="154"/>
      <c r="D659" s="200"/>
      <c r="E659" s="140"/>
      <c r="F659" s="140"/>
      <c r="G659" s="140"/>
      <c r="H659" s="140"/>
      <c r="I659" s="140"/>
      <c r="J659" s="140"/>
    </row>
    <row r="660" spans="1:10" x14ac:dyDescent="0.25">
      <c r="A660" s="154"/>
      <c r="B660" s="154"/>
      <c r="C660" s="154"/>
      <c r="D660" s="200"/>
      <c r="E660" s="140"/>
      <c r="F660" s="140"/>
      <c r="G660" s="140"/>
      <c r="H660" s="140"/>
      <c r="I660" s="140"/>
      <c r="J660" s="140"/>
    </row>
    <row r="661" spans="1:10" x14ac:dyDescent="0.25">
      <c r="A661" s="154"/>
      <c r="B661" s="154"/>
      <c r="C661" s="154"/>
      <c r="D661" s="200"/>
      <c r="E661" s="140"/>
      <c r="F661" s="140"/>
      <c r="G661" s="140"/>
      <c r="H661" s="140"/>
      <c r="I661" s="140"/>
      <c r="J661" s="140"/>
    </row>
    <row r="662" spans="1:10" x14ac:dyDescent="0.25">
      <c r="A662" s="154"/>
      <c r="B662" s="154"/>
      <c r="C662" s="154"/>
      <c r="D662" s="200"/>
      <c r="E662" s="140"/>
      <c r="F662" s="140"/>
      <c r="G662" s="140"/>
      <c r="H662" s="140"/>
      <c r="I662" s="140"/>
      <c r="J662" s="140"/>
    </row>
    <row r="663" spans="1:10" x14ac:dyDescent="0.25">
      <c r="A663" s="154"/>
      <c r="B663" s="154"/>
      <c r="C663" s="154"/>
      <c r="D663" s="200"/>
      <c r="E663" s="140"/>
      <c r="F663" s="140"/>
      <c r="G663" s="140"/>
      <c r="H663" s="140"/>
      <c r="I663" s="140"/>
      <c r="J663" s="140"/>
    </row>
    <row r="664" spans="1:10" x14ac:dyDescent="0.25">
      <c r="A664" s="154"/>
      <c r="B664" s="154"/>
      <c r="C664" s="154"/>
      <c r="D664" s="200"/>
      <c r="E664" s="140"/>
      <c r="F664" s="140"/>
      <c r="G664" s="140"/>
      <c r="H664" s="140"/>
      <c r="I664" s="140"/>
      <c r="J664" s="140"/>
    </row>
    <row r="665" spans="1:10" x14ac:dyDescent="0.25">
      <c r="A665" s="154"/>
      <c r="B665" s="154"/>
      <c r="C665" s="154"/>
      <c r="D665" s="200"/>
      <c r="E665" s="140"/>
      <c r="F665" s="140"/>
      <c r="G665" s="140"/>
      <c r="H665" s="140"/>
      <c r="I665" s="140"/>
      <c r="J665" s="140"/>
    </row>
    <row r="666" spans="1:10" x14ac:dyDescent="0.25">
      <c r="A666" s="154"/>
      <c r="B666" s="154"/>
      <c r="C666" s="154"/>
      <c r="D666" s="200"/>
      <c r="E666" s="140"/>
      <c r="F666" s="140"/>
      <c r="G666" s="140"/>
      <c r="H666" s="140"/>
      <c r="I666" s="140"/>
      <c r="J666" s="140"/>
    </row>
    <row r="667" spans="1:10" x14ac:dyDescent="0.25">
      <c r="A667" s="154"/>
      <c r="B667" s="154"/>
      <c r="C667" s="154"/>
      <c r="D667" s="200"/>
      <c r="E667" s="140"/>
      <c r="F667" s="140"/>
      <c r="G667" s="140"/>
      <c r="H667" s="140"/>
      <c r="I667" s="140"/>
      <c r="J667" s="140"/>
    </row>
    <row r="668" spans="1:10" x14ac:dyDescent="0.25">
      <c r="A668" s="154"/>
      <c r="B668" s="154"/>
      <c r="C668" s="154"/>
      <c r="D668" s="200"/>
      <c r="E668" s="140"/>
      <c r="F668" s="140"/>
      <c r="G668" s="140"/>
      <c r="H668" s="140"/>
      <c r="I668" s="140"/>
      <c r="J668" s="140"/>
    </row>
    <row r="669" spans="1:10" x14ac:dyDescent="0.25">
      <c r="A669" s="154"/>
      <c r="B669" s="154"/>
      <c r="C669" s="154"/>
      <c r="D669" s="200"/>
      <c r="E669" s="140"/>
      <c r="F669" s="140"/>
      <c r="G669" s="140"/>
      <c r="H669" s="140"/>
      <c r="I669" s="140"/>
      <c r="J669" s="140"/>
    </row>
    <row r="670" spans="1:10" x14ac:dyDescent="0.25">
      <c r="A670" s="154"/>
      <c r="B670" s="154"/>
      <c r="C670" s="154"/>
      <c r="D670" s="200"/>
      <c r="E670" s="140"/>
      <c r="F670" s="140"/>
      <c r="G670" s="140"/>
      <c r="H670" s="140"/>
      <c r="I670" s="140"/>
      <c r="J670" s="140"/>
    </row>
    <row r="671" spans="1:10" x14ac:dyDescent="0.25">
      <c r="A671" s="154"/>
      <c r="B671" s="154"/>
      <c r="C671" s="154"/>
      <c r="D671" s="200"/>
      <c r="E671" s="140"/>
      <c r="F671" s="140"/>
      <c r="G671" s="140"/>
      <c r="H671" s="140"/>
      <c r="I671" s="140"/>
      <c r="J671" s="140"/>
    </row>
    <row r="672" spans="1:10" x14ac:dyDescent="0.25">
      <c r="A672" s="154"/>
      <c r="B672" s="154"/>
      <c r="C672" s="154"/>
      <c r="D672" s="200"/>
      <c r="E672" s="140"/>
      <c r="F672" s="140"/>
      <c r="G672" s="140"/>
      <c r="H672" s="140"/>
      <c r="I672" s="140"/>
      <c r="J672" s="140"/>
    </row>
    <row r="673" spans="1:10" x14ac:dyDescent="0.25">
      <c r="A673" s="154"/>
      <c r="B673" s="154"/>
      <c r="C673" s="154"/>
      <c r="D673" s="200"/>
      <c r="E673" s="140"/>
      <c r="F673" s="140"/>
      <c r="G673" s="140"/>
      <c r="H673" s="140"/>
      <c r="I673" s="140"/>
      <c r="J673" s="140"/>
    </row>
    <row r="674" spans="1:10" x14ac:dyDescent="0.25">
      <c r="A674" s="154"/>
      <c r="B674" s="154"/>
      <c r="C674" s="154"/>
      <c r="D674" s="200"/>
      <c r="E674" s="140"/>
      <c r="F674" s="140"/>
      <c r="G674" s="140"/>
      <c r="H674" s="140"/>
      <c r="I674" s="140"/>
      <c r="J674" s="140"/>
    </row>
    <row r="675" spans="1:10" x14ac:dyDescent="0.25">
      <c r="A675" s="154"/>
      <c r="B675" s="154"/>
      <c r="C675" s="154"/>
      <c r="D675" s="200"/>
      <c r="E675" s="140"/>
      <c r="F675" s="140"/>
      <c r="G675" s="140"/>
      <c r="H675" s="140"/>
      <c r="I675" s="140"/>
      <c r="J675" s="140"/>
    </row>
    <row r="676" spans="1:10" x14ac:dyDescent="0.25">
      <c r="A676" s="154"/>
      <c r="B676" s="154"/>
      <c r="C676" s="154"/>
      <c r="D676" s="200"/>
      <c r="E676" s="140"/>
      <c r="F676" s="140"/>
      <c r="G676" s="140"/>
      <c r="H676" s="140"/>
      <c r="I676" s="140"/>
      <c r="J676" s="140"/>
    </row>
    <row r="677" spans="1:10" x14ac:dyDescent="0.25">
      <c r="A677" s="154"/>
      <c r="B677" s="154"/>
      <c r="C677" s="154"/>
      <c r="D677" s="200"/>
      <c r="E677" s="140"/>
      <c r="F677" s="140"/>
      <c r="G677" s="140"/>
      <c r="H677" s="140"/>
      <c r="I677" s="140"/>
      <c r="J677" s="140"/>
    </row>
    <row r="678" spans="1:10" x14ac:dyDescent="0.25">
      <c r="A678" s="154"/>
      <c r="B678" s="154"/>
      <c r="C678" s="154"/>
      <c r="D678" s="200"/>
      <c r="E678" s="140"/>
      <c r="F678" s="140"/>
      <c r="G678" s="140"/>
      <c r="H678" s="140"/>
      <c r="I678" s="140"/>
      <c r="J678" s="140"/>
    </row>
    <row r="679" spans="1:10" x14ac:dyDescent="0.25">
      <c r="A679" s="154"/>
      <c r="B679" s="154"/>
      <c r="C679" s="154"/>
      <c r="D679" s="200"/>
      <c r="E679" s="140"/>
      <c r="F679" s="140"/>
      <c r="G679" s="140"/>
      <c r="H679" s="140"/>
      <c r="I679" s="140"/>
      <c r="J679" s="140"/>
    </row>
    <row r="680" spans="1:10" x14ac:dyDescent="0.25">
      <c r="A680" s="154"/>
      <c r="B680" s="154"/>
      <c r="C680" s="154"/>
      <c r="D680" s="200"/>
      <c r="E680" s="140"/>
      <c r="F680" s="140"/>
      <c r="G680" s="140"/>
      <c r="H680" s="140"/>
      <c r="I680" s="140"/>
      <c r="J680" s="140"/>
    </row>
    <row r="681" spans="1:10" x14ac:dyDescent="0.25">
      <c r="A681" s="154"/>
      <c r="B681" s="154"/>
      <c r="C681" s="154"/>
      <c r="D681" s="200"/>
      <c r="E681" s="140"/>
      <c r="F681" s="140"/>
      <c r="G681" s="140"/>
      <c r="H681" s="140"/>
      <c r="I681" s="140"/>
      <c r="J681" s="140"/>
    </row>
    <row r="682" spans="1:10" x14ac:dyDescent="0.25">
      <c r="A682" s="154"/>
      <c r="B682" s="154"/>
      <c r="C682" s="154"/>
      <c r="D682" s="200"/>
      <c r="E682" s="140"/>
      <c r="F682" s="140"/>
      <c r="G682" s="140"/>
      <c r="H682" s="140"/>
      <c r="I682" s="140"/>
      <c r="J682" s="140"/>
    </row>
    <row r="683" spans="1:10" x14ac:dyDescent="0.25">
      <c r="A683" s="154"/>
      <c r="B683" s="154"/>
      <c r="C683" s="154"/>
      <c r="D683" s="200"/>
      <c r="E683" s="140"/>
      <c r="F683" s="140"/>
      <c r="G683" s="140"/>
      <c r="H683" s="140"/>
      <c r="I683" s="140"/>
      <c r="J683" s="140"/>
    </row>
    <row r="684" spans="1:10" x14ac:dyDescent="0.25">
      <c r="A684" s="154"/>
      <c r="B684" s="154"/>
      <c r="C684" s="154"/>
      <c r="D684" s="200"/>
      <c r="E684" s="140"/>
      <c r="F684" s="140"/>
      <c r="G684" s="140"/>
      <c r="H684" s="140"/>
      <c r="I684" s="140"/>
      <c r="J684" s="140"/>
    </row>
    <row r="685" spans="1:10" x14ac:dyDescent="0.25">
      <c r="A685" s="154"/>
      <c r="B685" s="154"/>
      <c r="C685" s="154"/>
      <c r="D685" s="200"/>
      <c r="E685" s="140"/>
      <c r="F685" s="140"/>
      <c r="G685" s="140"/>
      <c r="H685" s="140"/>
      <c r="I685" s="140"/>
      <c r="J685" s="140"/>
    </row>
    <row r="686" spans="1:10" x14ac:dyDescent="0.25">
      <c r="A686" s="154"/>
      <c r="B686" s="154"/>
      <c r="C686" s="154"/>
      <c r="D686" s="200"/>
      <c r="E686" s="140"/>
      <c r="F686" s="140"/>
      <c r="G686" s="140"/>
      <c r="H686" s="140"/>
      <c r="I686" s="140"/>
      <c r="J686" s="140"/>
    </row>
    <row r="687" spans="1:10" x14ac:dyDescent="0.25">
      <c r="A687" s="154"/>
      <c r="B687" s="154"/>
      <c r="C687" s="154"/>
      <c r="D687" s="200"/>
      <c r="E687" s="140"/>
      <c r="F687" s="140"/>
      <c r="G687" s="140"/>
      <c r="H687" s="140"/>
      <c r="I687" s="140"/>
      <c r="J687" s="140"/>
    </row>
    <row r="688" spans="1:10" x14ac:dyDescent="0.25">
      <c r="A688" s="154"/>
      <c r="B688" s="154"/>
      <c r="C688" s="154"/>
      <c r="D688" s="200"/>
      <c r="E688" s="140"/>
      <c r="F688" s="140"/>
      <c r="G688" s="140"/>
      <c r="H688" s="140"/>
      <c r="I688" s="140"/>
      <c r="J688" s="140"/>
    </row>
    <row r="689" spans="1:10" x14ac:dyDescent="0.25">
      <c r="A689" s="154"/>
      <c r="B689" s="154"/>
      <c r="C689" s="154"/>
      <c r="D689" s="200"/>
      <c r="E689" s="140"/>
      <c r="F689" s="140"/>
      <c r="G689" s="140"/>
      <c r="H689" s="140"/>
      <c r="I689" s="140"/>
      <c r="J689" s="140"/>
    </row>
    <row r="690" spans="1:10" x14ac:dyDescent="0.25">
      <c r="A690" s="154"/>
      <c r="B690" s="154"/>
      <c r="C690" s="154"/>
      <c r="D690" s="200"/>
      <c r="E690" s="140"/>
      <c r="F690" s="140"/>
      <c r="G690" s="140"/>
      <c r="H690" s="140"/>
      <c r="I690" s="140"/>
      <c r="J690" s="140"/>
    </row>
    <row r="691" spans="1:10" x14ac:dyDescent="0.25">
      <c r="A691" s="154"/>
      <c r="B691" s="154"/>
      <c r="C691" s="154"/>
      <c r="D691" s="200"/>
      <c r="E691" s="140"/>
      <c r="F691" s="140"/>
      <c r="G691" s="140"/>
      <c r="H691" s="140"/>
      <c r="I691" s="140"/>
      <c r="J691" s="140"/>
    </row>
    <row r="692" spans="1:10" x14ac:dyDescent="0.25">
      <c r="A692" s="154"/>
      <c r="B692" s="154"/>
      <c r="C692" s="154"/>
      <c r="D692" s="200"/>
      <c r="E692" s="140"/>
      <c r="F692" s="140"/>
      <c r="G692" s="140"/>
      <c r="H692" s="140"/>
      <c r="I692" s="140"/>
      <c r="J692" s="140"/>
    </row>
    <row r="693" spans="1:10" x14ac:dyDescent="0.25">
      <c r="A693" s="154"/>
      <c r="B693" s="154"/>
      <c r="C693" s="154"/>
      <c r="D693" s="200"/>
      <c r="E693" s="140"/>
      <c r="F693" s="140"/>
      <c r="G693" s="140"/>
      <c r="H693" s="140"/>
      <c r="I693" s="140"/>
      <c r="J693" s="140"/>
    </row>
    <row r="694" spans="1:10" x14ac:dyDescent="0.25">
      <c r="A694" s="154"/>
      <c r="B694" s="154"/>
      <c r="C694" s="154"/>
      <c r="D694" s="200"/>
      <c r="E694" s="140"/>
      <c r="F694" s="140"/>
      <c r="G694" s="140"/>
      <c r="H694" s="140"/>
      <c r="I694" s="140"/>
      <c r="J694" s="140"/>
    </row>
    <row r="695" spans="1:10" x14ac:dyDescent="0.25">
      <c r="A695" s="154"/>
      <c r="B695" s="154"/>
      <c r="C695" s="154"/>
      <c r="D695" s="200"/>
      <c r="E695" s="140"/>
      <c r="F695" s="140"/>
      <c r="G695" s="140"/>
      <c r="H695" s="140"/>
      <c r="I695" s="140"/>
      <c r="J695" s="140"/>
    </row>
    <row r="696" spans="1:10" x14ac:dyDescent="0.25">
      <c r="A696" s="154"/>
      <c r="B696" s="154"/>
      <c r="C696" s="154"/>
      <c r="D696" s="200"/>
      <c r="E696" s="140"/>
      <c r="F696" s="140"/>
      <c r="G696" s="140"/>
      <c r="H696" s="140"/>
      <c r="I696" s="140"/>
      <c r="J696" s="140"/>
    </row>
    <row r="697" spans="1:10" x14ac:dyDescent="0.25">
      <c r="A697" s="154"/>
      <c r="B697" s="154"/>
      <c r="C697" s="154"/>
      <c r="D697" s="200"/>
      <c r="E697" s="140"/>
      <c r="F697" s="140"/>
      <c r="G697" s="140"/>
      <c r="H697" s="140"/>
      <c r="I697" s="140"/>
      <c r="J697" s="140"/>
    </row>
    <row r="698" spans="1:10" x14ac:dyDescent="0.25">
      <c r="A698" s="154"/>
      <c r="B698" s="154"/>
      <c r="C698" s="154"/>
      <c r="D698" s="200"/>
      <c r="E698" s="140"/>
      <c r="F698" s="140"/>
      <c r="G698" s="140"/>
      <c r="H698" s="140"/>
      <c r="I698" s="140"/>
      <c r="J698" s="140"/>
    </row>
    <row r="699" spans="1:10" x14ac:dyDescent="0.25">
      <c r="A699" s="154"/>
      <c r="B699" s="154"/>
      <c r="C699" s="154"/>
      <c r="D699" s="200"/>
      <c r="E699" s="140"/>
      <c r="F699" s="140"/>
      <c r="G699" s="140"/>
      <c r="H699" s="140"/>
      <c r="I699" s="140"/>
      <c r="J699" s="140"/>
    </row>
    <row r="700" spans="1:10" x14ac:dyDescent="0.25">
      <c r="A700" s="154"/>
      <c r="B700" s="154"/>
      <c r="C700" s="154"/>
      <c r="D700" s="200"/>
      <c r="E700" s="140"/>
      <c r="F700" s="140"/>
      <c r="G700" s="140"/>
      <c r="H700" s="140"/>
      <c r="I700" s="140"/>
      <c r="J700" s="140"/>
    </row>
    <row r="701" spans="1:10" x14ac:dyDescent="0.25">
      <c r="A701" s="154"/>
      <c r="B701" s="154"/>
      <c r="C701" s="154"/>
      <c r="D701" s="200"/>
      <c r="E701" s="140"/>
      <c r="F701" s="140"/>
      <c r="G701" s="140"/>
      <c r="H701" s="140"/>
      <c r="I701" s="140"/>
      <c r="J701" s="140"/>
    </row>
    <row r="702" spans="1:10" x14ac:dyDescent="0.25">
      <c r="A702" s="154"/>
      <c r="B702" s="154"/>
      <c r="C702" s="154"/>
      <c r="D702" s="200"/>
      <c r="E702" s="140"/>
      <c r="F702" s="140"/>
      <c r="G702" s="140"/>
      <c r="H702" s="140"/>
      <c r="I702" s="140"/>
      <c r="J702" s="140"/>
    </row>
    <row r="703" spans="1:10" x14ac:dyDescent="0.25">
      <c r="A703" s="154"/>
      <c r="B703" s="154"/>
      <c r="C703" s="154"/>
      <c r="D703" s="200"/>
      <c r="E703" s="140"/>
      <c r="F703" s="140"/>
      <c r="G703" s="140"/>
      <c r="H703" s="140"/>
      <c r="I703" s="140"/>
      <c r="J703" s="140"/>
    </row>
    <row r="704" spans="1:10" x14ac:dyDescent="0.25">
      <c r="A704" s="154"/>
      <c r="B704" s="154"/>
      <c r="C704" s="154"/>
      <c r="D704" s="200"/>
      <c r="E704" s="140"/>
      <c r="F704" s="140"/>
      <c r="G704" s="140"/>
      <c r="H704" s="140"/>
      <c r="I704" s="140"/>
      <c r="J704" s="140"/>
    </row>
    <row r="705" spans="1:10" x14ac:dyDescent="0.25">
      <c r="A705" s="154"/>
      <c r="B705" s="154"/>
      <c r="C705" s="154"/>
      <c r="D705" s="200"/>
      <c r="E705" s="140"/>
      <c r="F705" s="140"/>
      <c r="G705" s="140"/>
      <c r="H705" s="140"/>
      <c r="I705" s="140"/>
      <c r="J705" s="140"/>
    </row>
    <row r="706" spans="1:10" x14ac:dyDescent="0.25">
      <c r="A706" s="154"/>
      <c r="B706" s="154"/>
      <c r="C706" s="154"/>
      <c r="D706" s="200"/>
      <c r="E706" s="140"/>
      <c r="F706" s="140"/>
      <c r="G706" s="140"/>
      <c r="H706" s="140"/>
      <c r="I706" s="140"/>
      <c r="J706" s="140"/>
    </row>
    <row r="707" spans="1:10" x14ac:dyDescent="0.25">
      <c r="A707" s="154"/>
      <c r="B707" s="154"/>
      <c r="C707" s="154"/>
      <c r="D707" s="200"/>
      <c r="E707" s="140"/>
      <c r="F707" s="140"/>
      <c r="G707" s="140"/>
      <c r="H707" s="140"/>
      <c r="I707" s="140"/>
      <c r="J707" s="140"/>
    </row>
    <row r="708" spans="1:10" x14ac:dyDescent="0.25">
      <c r="A708" s="154"/>
      <c r="B708" s="154"/>
      <c r="C708" s="154"/>
      <c r="D708" s="200"/>
      <c r="E708" s="140"/>
      <c r="F708" s="140"/>
      <c r="G708" s="140"/>
      <c r="H708" s="140"/>
      <c r="I708" s="140"/>
      <c r="J708" s="140"/>
    </row>
    <row r="709" spans="1:10" x14ac:dyDescent="0.25">
      <c r="A709" s="154"/>
      <c r="B709" s="154"/>
      <c r="C709" s="154"/>
      <c r="D709" s="200"/>
      <c r="E709" s="140"/>
      <c r="F709" s="140"/>
      <c r="G709" s="140"/>
      <c r="H709" s="140"/>
      <c r="I709" s="140"/>
      <c r="J709" s="140"/>
    </row>
    <row r="710" spans="1:10" x14ac:dyDescent="0.25">
      <c r="A710" s="154"/>
      <c r="B710" s="154"/>
      <c r="C710" s="154"/>
      <c r="D710" s="200"/>
      <c r="E710" s="140"/>
      <c r="F710" s="140"/>
      <c r="G710" s="140"/>
      <c r="H710" s="140"/>
      <c r="I710" s="140"/>
      <c r="J710" s="140"/>
    </row>
    <row r="711" spans="1:10" x14ac:dyDescent="0.25">
      <c r="A711" s="154"/>
      <c r="B711" s="154"/>
      <c r="C711" s="154"/>
      <c r="D711" s="200"/>
      <c r="E711" s="140"/>
      <c r="F711" s="140"/>
      <c r="G711" s="140"/>
      <c r="H711" s="140"/>
      <c r="I711" s="140"/>
      <c r="J711" s="140"/>
    </row>
    <row r="712" spans="1:10" x14ac:dyDescent="0.25">
      <c r="A712" s="154"/>
      <c r="B712" s="154"/>
      <c r="C712" s="154"/>
      <c r="D712" s="200"/>
      <c r="E712" s="140"/>
      <c r="F712" s="140"/>
      <c r="G712" s="140"/>
      <c r="H712" s="140"/>
      <c r="I712" s="140"/>
      <c r="J712" s="140"/>
    </row>
    <row r="713" spans="1:10" x14ac:dyDescent="0.25">
      <c r="A713" s="154"/>
      <c r="B713" s="154"/>
      <c r="C713" s="154"/>
      <c r="D713" s="200"/>
      <c r="E713" s="140"/>
      <c r="F713" s="140"/>
      <c r="G713" s="140"/>
      <c r="H713" s="140"/>
      <c r="I713" s="140"/>
      <c r="J713" s="140"/>
    </row>
    <row r="714" spans="1:10" x14ac:dyDescent="0.25">
      <c r="A714" s="154"/>
      <c r="B714" s="154"/>
      <c r="C714" s="154"/>
      <c r="D714" s="200"/>
      <c r="E714" s="140"/>
      <c r="F714" s="140"/>
      <c r="G714" s="140"/>
      <c r="H714" s="140"/>
      <c r="I714" s="140"/>
      <c r="J714" s="140"/>
    </row>
    <row r="715" spans="1:10" x14ac:dyDescent="0.25">
      <c r="A715" s="154"/>
      <c r="B715" s="154"/>
      <c r="C715" s="154"/>
      <c r="D715" s="200"/>
      <c r="E715" s="140"/>
      <c r="F715" s="140"/>
      <c r="G715" s="140"/>
      <c r="H715" s="140"/>
      <c r="I715" s="140"/>
      <c r="J715" s="140"/>
    </row>
    <row r="716" spans="1:10" x14ac:dyDescent="0.25">
      <c r="A716" s="154"/>
      <c r="B716" s="154"/>
      <c r="C716" s="154"/>
      <c r="D716" s="200"/>
      <c r="E716" s="140"/>
      <c r="F716" s="140"/>
      <c r="G716" s="140"/>
      <c r="H716" s="140"/>
      <c r="I716" s="140"/>
      <c r="J716" s="140"/>
    </row>
    <row r="717" spans="1:10" x14ac:dyDescent="0.25">
      <c r="A717" s="154"/>
      <c r="B717" s="154"/>
      <c r="C717" s="154"/>
      <c r="D717" s="200"/>
      <c r="E717" s="140"/>
      <c r="F717" s="140"/>
      <c r="G717" s="140"/>
      <c r="H717" s="140"/>
      <c r="I717" s="140"/>
      <c r="J717" s="140"/>
    </row>
    <row r="718" spans="1:10" x14ac:dyDescent="0.25">
      <c r="A718" s="154"/>
      <c r="B718" s="154"/>
      <c r="C718" s="154"/>
      <c r="D718" s="200"/>
      <c r="E718" s="140"/>
      <c r="F718" s="140"/>
      <c r="G718" s="140"/>
      <c r="H718" s="140"/>
      <c r="I718" s="140"/>
      <c r="J718" s="140"/>
    </row>
    <row r="719" spans="1:10" x14ac:dyDescent="0.25">
      <c r="A719" s="154"/>
      <c r="B719" s="154"/>
      <c r="C719" s="154"/>
      <c r="D719" s="200"/>
      <c r="E719" s="140"/>
      <c r="F719" s="140"/>
      <c r="G719" s="140"/>
      <c r="H719" s="140"/>
      <c r="I719" s="140"/>
      <c r="J719" s="140"/>
    </row>
    <row r="720" spans="1:10" x14ac:dyDescent="0.25">
      <c r="A720" s="154"/>
      <c r="B720" s="154"/>
      <c r="C720" s="154"/>
      <c r="D720" s="200"/>
      <c r="E720" s="140"/>
      <c r="F720" s="140"/>
      <c r="G720" s="140"/>
      <c r="H720" s="140"/>
      <c r="I720" s="140"/>
      <c r="J720" s="140"/>
    </row>
    <row r="721" spans="1:10" x14ac:dyDescent="0.25">
      <c r="A721" s="154"/>
      <c r="B721" s="154"/>
      <c r="C721" s="154"/>
      <c r="D721" s="200"/>
      <c r="E721" s="140"/>
      <c r="F721" s="140"/>
      <c r="G721" s="140"/>
      <c r="H721" s="140"/>
      <c r="I721" s="140"/>
      <c r="J721" s="140"/>
    </row>
    <row r="722" spans="1:10" x14ac:dyDescent="0.25">
      <c r="A722" s="154"/>
      <c r="B722" s="154"/>
      <c r="C722" s="154"/>
      <c r="D722" s="200"/>
      <c r="E722" s="140"/>
      <c r="F722" s="140"/>
      <c r="G722" s="140"/>
      <c r="H722" s="140"/>
      <c r="I722" s="140"/>
      <c r="J722" s="140"/>
    </row>
    <row r="723" spans="1:10" x14ac:dyDescent="0.25">
      <c r="A723" s="154"/>
      <c r="B723" s="154"/>
      <c r="C723" s="154"/>
      <c r="D723" s="200"/>
      <c r="E723" s="140"/>
      <c r="F723" s="140"/>
      <c r="G723" s="140"/>
      <c r="H723" s="140"/>
      <c r="I723" s="140"/>
      <c r="J723" s="140"/>
    </row>
    <row r="724" spans="1:10" x14ac:dyDescent="0.25">
      <c r="A724" s="154"/>
      <c r="B724" s="154"/>
      <c r="C724" s="154"/>
      <c r="D724" s="200"/>
      <c r="E724" s="140"/>
      <c r="F724" s="140"/>
      <c r="G724" s="140"/>
      <c r="H724" s="140"/>
      <c r="I724" s="140"/>
      <c r="J724" s="140"/>
    </row>
    <row r="725" spans="1:10" x14ac:dyDescent="0.25">
      <c r="A725" s="154"/>
      <c r="B725" s="154"/>
      <c r="C725" s="154"/>
      <c r="D725" s="200"/>
      <c r="E725" s="140"/>
      <c r="F725" s="140"/>
      <c r="G725" s="140"/>
      <c r="H725" s="140"/>
      <c r="I725" s="140"/>
      <c r="J725" s="140"/>
    </row>
    <row r="726" spans="1:10" x14ac:dyDescent="0.25">
      <c r="A726" s="154"/>
      <c r="B726" s="154"/>
      <c r="C726" s="154"/>
      <c r="D726" s="200"/>
      <c r="E726" s="140"/>
      <c r="F726" s="140"/>
      <c r="G726" s="140"/>
      <c r="H726" s="140"/>
      <c r="I726" s="140"/>
      <c r="J726" s="140"/>
    </row>
    <row r="727" spans="1:10" x14ac:dyDescent="0.25">
      <c r="A727" s="154"/>
      <c r="B727" s="154"/>
      <c r="C727" s="154"/>
      <c r="D727" s="200"/>
      <c r="E727" s="140"/>
      <c r="F727" s="140"/>
      <c r="G727" s="140"/>
      <c r="H727" s="140"/>
      <c r="I727" s="140"/>
      <c r="J727" s="140"/>
    </row>
    <row r="728" spans="1:10" x14ac:dyDescent="0.25">
      <c r="A728" s="154"/>
      <c r="B728" s="154"/>
      <c r="C728" s="154"/>
      <c r="D728" s="200"/>
      <c r="E728" s="140"/>
      <c r="F728" s="140"/>
      <c r="G728" s="140"/>
      <c r="H728" s="140"/>
      <c r="I728" s="140"/>
      <c r="J728" s="140"/>
    </row>
    <row r="729" spans="1:10" x14ac:dyDescent="0.25">
      <c r="A729" s="154"/>
      <c r="B729" s="154"/>
      <c r="C729" s="154"/>
      <c r="D729" s="200"/>
      <c r="E729" s="140"/>
      <c r="F729" s="140"/>
      <c r="G729" s="140"/>
      <c r="H729" s="140"/>
      <c r="I729" s="140"/>
      <c r="J729" s="140"/>
    </row>
    <row r="730" spans="1:10" x14ac:dyDescent="0.25">
      <c r="A730" s="154"/>
      <c r="B730" s="154"/>
      <c r="C730" s="154"/>
      <c r="D730" s="200"/>
      <c r="E730" s="140"/>
      <c r="F730" s="140"/>
      <c r="G730" s="140"/>
      <c r="H730" s="140"/>
      <c r="I730" s="140"/>
      <c r="J730" s="140"/>
    </row>
    <row r="731" spans="1:10" x14ac:dyDescent="0.25">
      <c r="A731" s="154"/>
      <c r="B731" s="154"/>
      <c r="C731" s="154"/>
      <c r="D731" s="200"/>
      <c r="E731" s="140"/>
      <c r="F731" s="140"/>
      <c r="G731" s="140"/>
      <c r="H731" s="140"/>
      <c r="I731" s="140"/>
      <c r="J731" s="140"/>
    </row>
    <row r="732" spans="1:10" x14ac:dyDescent="0.25">
      <c r="A732" s="154"/>
      <c r="B732" s="154"/>
      <c r="C732" s="154"/>
      <c r="D732" s="200"/>
      <c r="E732" s="140"/>
      <c r="F732" s="140"/>
      <c r="G732" s="140"/>
      <c r="H732" s="140"/>
      <c r="I732" s="140"/>
      <c r="J732" s="140"/>
    </row>
    <row r="733" spans="1:10" x14ac:dyDescent="0.25">
      <c r="A733" s="154"/>
      <c r="B733" s="154"/>
      <c r="C733" s="154"/>
      <c r="D733" s="200"/>
      <c r="E733" s="140"/>
      <c r="F733" s="140"/>
      <c r="G733" s="140"/>
      <c r="H733" s="140"/>
      <c r="I733" s="140"/>
      <c r="J733" s="140"/>
    </row>
    <row r="734" spans="1:10" x14ac:dyDescent="0.25">
      <c r="A734" s="154"/>
      <c r="B734" s="154"/>
      <c r="C734" s="154"/>
      <c r="D734" s="200"/>
      <c r="E734" s="140"/>
      <c r="F734" s="140"/>
      <c r="G734" s="140"/>
      <c r="H734" s="140"/>
      <c r="I734" s="140"/>
      <c r="J734" s="140"/>
    </row>
    <row r="735" spans="1:10" x14ac:dyDescent="0.25">
      <c r="A735" s="154"/>
      <c r="B735" s="154"/>
      <c r="C735" s="154"/>
      <c r="D735" s="200"/>
      <c r="E735" s="140"/>
      <c r="F735" s="140"/>
      <c r="G735" s="140"/>
      <c r="H735" s="140"/>
      <c r="I735" s="140"/>
      <c r="J735" s="140"/>
    </row>
    <row r="736" spans="1:10" x14ac:dyDescent="0.25">
      <c r="A736" s="154"/>
      <c r="B736" s="154"/>
      <c r="C736" s="154"/>
      <c r="D736" s="200"/>
      <c r="E736" s="140"/>
      <c r="F736" s="140"/>
      <c r="G736" s="140"/>
      <c r="H736" s="140"/>
      <c r="I736" s="140"/>
      <c r="J736" s="140"/>
    </row>
    <row r="737" spans="1:10" x14ac:dyDescent="0.25">
      <c r="A737" s="154"/>
      <c r="B737" s="154"/>
      <c r="C737" s="154"/>
      <c r="D737" s="200"/>
      <c r="E737" s="140"/>
      <c r="F737" s="140"/>
      <c r="G737" s="140"/>
      <c r="H737" s="140"/>
      <c r="I737" s="140"/>
      <c r="J737" s="140"/>
    </row>
    <row r="738" spans="1:10" x14ac:dyDescent="0.25">
      <c r="A738" s="154"/>
      <c r="B738" s="154"/>
      <c r="C738" s="154"/>
      <c r="D738" s="200"/>
      <c r="E738" s="140"/>
      <c r="F738" s="140"/>
      <c r="G738" s="140"/>
      <c r="H738" s="140"/>
      <c r="I738" s="140"/>
      <c r="J738" s="140"/>
    </row>
    <row r="739" spans="1:10" x14ac:dyDescent="0.25">
      <c r="A739" s="154"/>
      <c r="B739" s="154"/>
      <c r="C739" s="154"/>
      <c r="D739" s="200"/>
      <c r="E739" s="140"/>
      <c r="F739" s="140"/>
      <c r="G739" s="140"/>
      <c r="H739" s="140"/>
      <c r="I739" s="140"/>
      <c r="J739" s="140"/>
    </row>
    <row r="740" spans="1:10" x14ac:dyDescent="0.25">
      <c r="A740" s="154"/>
      <c r="B740" s="154"/>
      <c r="C740" s="154"/>
      <c r="D740" s="200"/>
      <c r="E740" s="140"/>
      <c r="F740" s="140"/>
      <c r="G740" s="140"/>
      <c r="H740" s="140"/>
      <c r="I740" s="140"/>
      <c r="J740" s="140"/>
    </row>
    <row r="741" spans="1:10" x14ac:dyDescent="0.25">
      <c r="A741" s="154"/>
      <c r="B741" s="154"/>
      <c r="C741" s="154"/>
      <c r="D741" s="200"/>
      <c r="E741" s="140"/>
      <c r="F741" s="140"/>
      <c r="G741" s="140"/>
      <c r="H741" s="140"/>
      <c r="I741" s="140"/>
      <c r="J741" s="140"/>
    </row>
    <row r="742" spans="1:10" x14ac:dyDescent="0.25">
      <c r="A742" s="154"/>
      <c r="B742" s="154"/>
      <c r="C742" s="154"/>
      <c r="D742" s="200"/>
      <c r="E742" s="140"/>
      <c r="F742" s="140"/>
      <c r="G742" s="140"/>
      <c r="H742" s="140"/>
      <c r="I742" s="140"/>
      <c r="J742" s="140"/>
    </row>
    <row r="743" spans="1:10" x14ac:dyDescent="0.25">
      <c r="A743" s="154"/>
      <c r="B743" s="154"/>
      <c r="C743" s="154"/>
      <c r="D743" s="200"/>
      <c r="E743" s="140"/>
      <c r="F743" s="140"/>
      <c r="G743" s="140"/>
      <c r="H743" s="140"/>
      <c r="I743" s="140"/>
      <c r="J743" s="140"/>
    </row>
    <row r="744" spans="1:10" x14ac:dyDescent="0.25">
      <c r="A744" s="154"/>
      <c r="B744" s="154"/>
      <c r="C744" s="154"/>
      <c r="D744" s="200"/>
      <c r="E744" s="140"/>
      <c r="F744" s="140"/>
      <c r="G744" s="140"/>
      <c r="H744" s="140"/>
      <c r="I744" s="140"/>
      <c r="J744" s="140"/>
    </row>
    <row r="745" spans="1:10" x14ac:dyDescent="0.25">
      <c r="A745" s="154"/>
      <c r="B745" s="154"/>
      <c r="C745" s="154"/>
      <c r="D745" s="200"/>
      <c r="E745" s="140"/>
      <c r="F745" s="140"/>
      <c r="G745" s="140"/>
      <c r="H745" s="140"/>
      <c r="I745" s="140"/>
      <c r="J745" s="140"/>
    </row>
    <row r="746" spans="1:10" x14ac:dyDescent="0.25">
      <c r="A746" s="154"/>
      <c r="B746" s="154"/>
      <c r="C746" s="154"/>
      <c r="D746" s="200"/>
      <c r="E746" s="140"/>
      <c r="F746" s="140"/>
      <c r="G746" s="140"/>
      <c r="H746" s="140"/>
      <c r="I746" s="140"/>
      <c r="J746" s="140"/>
    </row>
    <row r="747" spans="1:10" x14ac:dyDescent="0.25">
      <c r="A747" s="154"/>
      <c r="B747" s="154"/>
      <c r="C747" s="154"/>
      <c r="D747" s="200"/>
      <c r="E747" s="140"/>
      <c r="F747" s="140"/>
      <c r="G747" s="140"/>
      <c r="H747" s="140"/>
      <c r="I747" s="140"/>
      <c r="J747" s="140"/>
    </row>
    <row r="748" spans="1:10" x14ac:dyDescent="0.25">
      <c r="A748" s="154"/>
      <c r="B748" s="154"/>
      <c r="C748" s="154"/>
      <c r="D748" s="200"/>
      <c r="E748" s="140"/>
      <c r="F748" s="140"/>
      <c r="G748" s="140"/>
      <c r="H748" s="140"/>
      <c r="I748" s="140"/>
      <c r="J748" s="140"/>
    </row>
    <row r="749" spans="1:10" x14ac:dyDescent="0.25">
      <c r="A749" s="154"/>
      <c r="B749" s="154"/>
      <c r="C749" s="154"/>
      <c r="D749" s="200"/>
      <c r="E749" s="140"/>
      <c r="F749" s="140"/>
      <c r="G749" s="140"/>
      <c r="H749" s="140"/>
      <c r="I749" s="140"/>
      <c r="J749" s="140"/>
    </row>
    <row r="750" spans="1:10" x14ac:dyDescent="0.25">
      <c r="A750" s="154"/>
      <c r="B750" s="154"/>
      <c r="C750" s="154"/>
      <c r="D750" s="200"/>
      <c r="E750" s="140"/>
      <c r="F750" s="140"/>
      <c r="G750" s="140"/>
      <c r="H750" s="140"/>
      <c r="I750" s="140"/>
      <c r="J750" s="140"/>
    </row>
    <row r="751" spans="1:10" x14ac:dyDescent="0.25">
      <c r="A751" s="154"/>
      <c r="B751" s="154"/>
      <c r="C751" s="154"/>
      <c r="D751" s="200"/>
      <c r="E751" s="140"/>
      <c r="F751" s="140"/>
      <c r="G751" s="140"/>
      <c r="H751" s="140"/>
      <c r="I751" s="140"/>
      <c r="J751" s="140"/>
    </row>
    <row r="752" spans="1:10" x14ac:dyDescent="0.25">
      <c r="A752" s="154"/>
      <c r="B752" s="154"/>
      <c r="C752" s="154"/>
      <c r="D752" s="200"/>
      <c r="E752" s="140"/>
      <c r="F752" s="140"/>
      <c r="G752" s="140"/>
      <c r="H752" s="140"/>
      <c r="I752" s="140"/>
      <c r="J752" s="140"/>
    </row>
    <row r="753" spans="1:10" x14ac:dyDescent="0.25">
      <c r="A753" s="154"/>
      <c r="B753" s="154"/>
      <c r="C753" s="154"/>
      <c r="D753" s="200"/>
      <c r="E753" s="140"/>
      <c r="F753" s="140"/>
      <c r="G753" s="140"/>
      <c r="H753" s="140"/>
      <c r="I753" s="140"/>
      <c r="J753" s="140"/>
    </row>
    <row r="754" spans="1:10" x14ac:dyDescent="0.25">
      <c r="A754" s="154"/>
      <c r="B754" s="154"/>
      <c r="C754" s="154"/>
      <c r="D754" s="200"/>
      <c r="E754" s="140"/>
      <c r="F754" s="140"/>
      <c r="G754" s="140"/>
      <c r="H754" s="140"/>
      <c r="I754" s="140"/>
      <c r="J754" s="140"/>
    </row>
    <row r="755" spans="1:10" x14ac:dyDescent="0.25">
      <c r="A755" s="154"/>
      <c r="B755" s="154"/>
      <c r="C755" s="154"/>
      <c r="D755" s="200"/>
      <c r="E755" s="140"/>
      <c r="F755" s="140"/>
      <c r="G755" s="140"/>
      <c r="H755" s="140"/>
      <c r="I755" s="140"/>
      <c r="J755" s="140"/>
    </row>
    <row r="756" spans="1:10" x14ac:dyDescent="0.25">
      <c r="A756" s="154"/>
      <c r="B756" s="154"/>
      <c r="C756" s="154"/>
      <c r="D756" s="200"/>
      <c r="E756" s="140"/>
      <c r="F756" s="140"/>
      <c r="G756" s="140"/>
      <c r="H756" s="140"/>
      <c r="I756" s="140"/>
      <c r="J756" s="140"/>
    </row>
    <row r="757" spans="1:10" x14ac:dyDescent="0.25">
      <c r="A757" s="154"/>
      <c r="B757" s="154"/>
      <c r="C757" s="154"/>
      <c r="D757" s="200"/>
      <c r="E757" s="140"/>
      <c r="F757" s="140"/>
      <c r="G757" s="140"/>
      <c r="H757" s="140"/>
      <c r="I757" s="140"/>
      <c r="J757" s="140"/>
    </row>
    <row r="758" spans="1:10" x14ac:dyDescent="0.25">
      <c r="A758" s="154"/>
      <c r="B758" s="154"/>
      <c r="C758" s="154"/>
      <c r="D758" s="200"/>
      <c r="E758" s="140"/>
      <c r="F758" s="140"/>
      <c r="G758" s="140"/>
      <c r="H758" s="140"/>
      <c r="I758" s="140"/>
      <c r="J758" s="140"/>
    </row>
    <row r="759" spans="1:10" x14ac:dyDescent="0.25">
      <c r="A759" s="154"/>
      <c r="B759" s="154"/>
      <c r="C759" s="154"/>
      <c r="D759" s="200"/>
      <c r="E759" s="140"/>
      <c r="F759" s="140"/>
      <c r="G759" s="140"/>
      <c r="H759" s="140"/>
      <c r="I759" s="140"/>
      <c r="J759" s="140"/>
    </row>
    <row r="760" spans="1:10" x14ac:dyDescent="0.25">
      <c r="A760" s="154"/>
      <c r="B760" s="154"/>
      <c r="C760" s="154"/>
      <c r="D760" s="200"/>
      <c r="E760" s="140"/>
      <c r="F760" s="140"/>
      <c r="G760" s="140"/>
      <c r="H760" s="140"/>
      <c r="I760" s="140"/>
      <c r="J760" s="140"/>
    </row>
    <row r="761" spans="1:10" x14ac:dyDescent="0.25">
      <c r="A761" s="154"/>
      <c r="B761" s="154"/>
      <c r="C761" s="154"/>
      <c r="D761" s="200"/>
      <c r="E761" s="140"/>
      <c r="F761" s="140"/>
      <c r="G761" s="140"/>
      <c r="H761" s="140"/>
      <c r="I761" s="140"/>
      <c r="J761" s="140"/>
    </row>
    <row r="762" spans="1:10" x14ac:dyDescent="0.25">
      <c r="A762" s="154"/>
      <c r="B762" s="154"/>
      <c r="C762" s="154"/>
      <c r="D762" s="200"/>
      <c r="E762" s="140"/>
      <c r="F762" s="140"/>
      <c r="G762" s="140"/>
      <c r="H762" s="140"/>
      <c r="I762" s="140"/>
      <c r="J762" s="140"/>
    </row>
    <row r="763" spans="1:10" x14ac:dyDescent="0.25">
      <c r="A763" s="154"/>
      <c r="B763" s="154"/>
      <c r="C763" s="154"/>
      <c r="D763" s="200"/>
      <c r="E763" s="140"/>
      <c r="F763" s="140"/>
      <c r="G763" s="140"/>
      <c r="H763" s="140"/>
      <c r="I763" s="140"/>
      <c r="J763" s="140"/>
    </row>
    <row r="764" spans="1:10" x14ac:dyDescent="0.25">
      <c r="A764" s="154"/>
      <c r="B764" s="154"/>
      <c r="C764" s="154"/>
      <c r="D764" s="200"/>
      <c r="E764" s="140"/>
      <c r="F764" s="140"/>
      <c r="G764" s="140"/>
      <c r="H764" s="140"/>
      <c r="I764" s="140"/>
      <c r="J764" s="140"/>
    </row>
    <row r="765" spans="1:10" x14ac:dyDescent="0.25">
      <c r="A765" s="154"/>
      <c r="B765" s="154"/>
      <c r="C765" s="154"/>
      <c r="D765" s="200"/>
      <c r="E765" s="140"/>
      <c r="F765" s="140"/>
      <c r="G765" s="140"/>
      <c r="H765" s="140"/>
      <c r="I765" s="140"/>
      <c r="J765" s="140"/>
    </row>
    <row r="766" spans="1:10" x14ac:dyDescent="0.25">
      <c r="A766" s="154"/>
      <c r="B766" s="154"/>
      <c r="C766" s="154"/>
      <c r="D766" s="200"/>
      <c r="E766" s="140"/>
      <c r="F766" s="140"/>
      <c r="G766" s="140"/>
      <c r="H766" s="140"/>
      <c r="I766" s="140"/>
      <c r="J766" s="140"/>
    </row>
    <row r="767" spans="1:10" x14ac:dyDescent="0.25">
      <c r="A767" s="154"/>
      <c r="B767" s="154"/>
      <c r="C767" s="154"/>
      <c r="D767" s="200"/>
      <c r="E767" s="140"/>
      <c r="F767" s="140"/>
      <c r="G767" s="140"/>
      <c r="H767" s="140"/>
      <c r="I767" s="140"/>
      <c r="J767" s="140"/>
    </row>
    <row r="768" spans="1:10" x14ac:dyDescent="0.25">
      <c r="A768" s="154"/>
      <c r="B768" s="154"/>
      <c r="C768" s="154"/>
      <c r="D768" s="200"/>
      <c r="E768" s="140"/>
      <c r="F768" s="140"/>
      <c r="G768" s="140"/>
      <c r="H768" s="140"/>
      <c r="I768" s="140"/>
      <c r="J768" s="140"/>
    </row>
    <row r="769" spans="1:10" x14ac:dyDescent="0.25">
      <c r="A769" s="154"/>
      <c r="B769" s="154"/>
      <c r="C769" s="154"/>
      <c r="D769" s="200"/>
      <c r="E769" s="140"/>
      <c r="F769" s="140"/>
      <c r="G769" s="140"/>
      <c r="H769" s="140"/>
      <c r="I769" s="140"/>
      <c r="J769" s="140"/>
    </row>
    <row r="770" spans="1:10" x14ac:dyDescent="0.25">
      <c r="A770" s="154"/>
      <c r="B770" s="154"/>
      <c r="C770" s="154"/>
      <c r="D770" s="200"/>
      <c r="E770" s="140"/>
      <c r="F770" s="140"/>
      <c r="G770" s="140"/>
      <c r="H770" s="140"/>
      <c r="I770" s="140"/>
      <c r="J770" s="140"/>
    </row>
    <row r="771" spans="1:10" x14ac:dyDescent="0.25">
      <c r="A771" s="154"/>
      <c r="B771" s="154"/>
      <c r="C771" s="154"/>
      <c r="D771" s="200"/>
      <c r="E771" s="140"/>
      <c r="F771" s="140"/>
      <c r="G771" s="140"/>
      <c r="H771" s="140"/>
      <c r="I771" s="140"/>
      <c r="J771" s="140"/>
    </row>
    <row r="772" spans="1:10" x14ac:dyDescent="0.25">
      <c r="A772" s="154"/>
      <c r="B772" s="154"/>
      <c r="C772" s="154"/>
      <c r="D772" s="200"/>
      <c r="E772" s="140"/>
      <c r="F772" s="140"/>
      <c r="G772" s="140"/>
      <c r="H772" s="140"/>
      <c r="I772" s="140"/>
      <c r="J772" s="140"/>
    </row>
    <row r="773" spans="1:10" x14ac:dyDescent="0.25">
      <c r="A773" s="154"/>
      <c r="B773" s="154"/>
      <c r="C773" s="154"/>
      <c r="D773" s="200"/>
      <c r="E773" s="140"/>
      <c r="F773" s="140"/>
      <c r="G773" s="140"/>
      <c r="H773" s="140"/>
      <c r="I773" s="140"/>
      <c r="J773" s="140"/>
    </row>
    <row r="774" spans="1:10" x14ac:dyDescent="0.25">
      <c r="A774" s="154"/>
      <c r="B774" s="154"/>
      <c r="C774" s="154"/>
      <c r="D774" s="200"/>
      <c r="E774" s="140"/>
      <c r="F774" s="140"/>
      <c r="G774" s="140"/>
      <c r="H774" s="140"/>
      <c r="I774" s="140"/>
      <c r="J774" s="140"/>
    </row>
    <row r="775" spans="1:10" x14ac:dyDescent="0.25">
      <c r="A775" s="154"/>
      <c r="B775" s="154"/>
      <c r="C775" s="154"/>
      <c r="D775" s="200"/>
      <c r="E775" s="140"/>
      <c r="F775" s="140"/>
      <c r="G775" s="140"/>
      <c r="H775" s="140"/>
      <c r="I775" s="140"/>
      <c r="J775" s="140"/>
    </row>
    <row r="776" spans="1:10" x14ac:dyDescent="0.25">
      <c r="A776" s="154"/>
      <c r="B776" s="154"/>
      <c r="C776" s="154"/>
      <c r="D776" s="200"/>
      <c r="E776" s="140"/>
      <c r="F776" s="140"/>
      <c r="G776" s="140"/>
      <c r="H776" s="140"/>
      <c r="I776" s="140"/>
      <c r="J776" s="140"/>
    </row>
    <row r="777" spans="1:10" x14ac:dyDescent="0.25">
      <c r="A777" s="154"/>
      <c r="B777" s="154"/>
      <c r="C777" s="154"/>
      <c r="D777" s="200"/>
      <c r="E777" s="140"/>
      <c r="F777" s="140"/>
      <c r="G777" s="140"/>
      <c r="H777" s="140"/>
      <c r="I777" s="140"/>
      <c r="J777" s="140"/>
    </row>
    <row r="778" spans="1:10" x14ac:dyDescent="0.25">
      <c r="A778" s="154"/>
      <c r="B778" s="154"/>
      <c r="C778" s="154"/>
      <c r="D778" s="200"/>
      <c r="E778" s="140"/>
      <c r="F778" s="140"/>
      <c r="G778" s="140"/>
      <c r="H778" s="140"/>
      <c r="I778" s="140"/>
      <c r="J778" s="140"/>
    </row>
    <row r="779" spans="1:10" x14ac:dyDescent="0.25">
      <c r="A779" s="154"/>
      <c r="B779" s="154"/>
      <c r="C779" s="154"/>
      <c r="D779" s="200"/>
      <c r="E779" s="140"/>
      <c r="F779" s="140"/>
      <c r="G779" s="140"/>
      <c r="H779" s="140"/>
      <c r="I779" s="140"/>
      <c r="J779" s="140"/>
    </row>
    <row r="780" spans="1:10" x14ac:dyDescent="0.25">
      <c r="A780" s="154"/>
      <c r="B780" s="154"/>
      <c r="C780" s="154"/>
      <c r="D780" s="200"/>
      <c r="E780" s="140"/>
      <c r="F780" s="140"/>
      <c r="G780" s="140"/>
      <c r="H780" s="140"/>
      <c r="I780" s="140"/>
      <c r="J780" s="140"/>
    </row>
    <row r="781" spans="1:10" x14ac:dyDescent="0.25">
      <c r="A781" s="154"/>
      <c r="B781" s="154"/>
      <c r="C781" s="154"/>
      <c r="D781" s="200"/>
      <c r="E781" s="140"/>
      <c r="F781" s="140"/>
      <c r="G781" s="140"/>
      <c r="H781" s="140"/>
      <c r="I781" s="140"/>
      <c r="J781" s="140"/>
    </row>
    <row r="782" spans="1:10" x14ac:dyDescent="0.25">
      <c r="A782" s="154"/>
      <c r="B782" s="154"/>
      <c r="C782" s="154"/>
      <c r="D782" s="200"/>
      <c r="E782" s="140"/>
      <c r="F782" s="140"/>
      <c r="G782" s="140"/>
      <c r="H782" s="140"/>
      <c r="I782" s="140"/>
      <c r="J782" s="140"/>
    </row>
    <row r="783" spans="1:10" x14ac:dyDescent="0.25">
      <c r="A783" s="154"/>
      <c r="B783" s="154"/>
      <c r="C783" s="154"/>
      <c r="D783" s="200"/>
      <c r="E783" s="140"/>
      <c r="F783" s="140"/>
      <c r="G783" s="140"/>
      <c r="H783" s="140"/>
      <c r="I783" s="140"/>
      <c r="J783" s="140"/>
    </row>
    <row r="784" spans="1:10" x14ac:dyDescent="0.25">
      <c r="A784" s="154"/>
      <c r="B784" s="154"/>
      <c r="C784" s="154"/>
      <c r="D784" s="200"/>
      <c r="E784" s="140"/>
      <c r="F784" s="140"/>
      <c r="G784" s="140"/>
      <c r="H784" s="140"/>
      <c r="I784" s="140"/>
      <c r="J784" s="140"/>
    </row>
    <row r="785" spans="1:10" x14ac:dyDescent="0.25">
      <c r="A785" s="154"/>
      <c r="B785" s="154"/>
      <c r="C785" s="154"/>
      <c r="D785" s="200"/>
      <c r="E785" s="140"/>
      <c r="F785" s="140"/>
      <c r="G785" s="140"/>
      <c r="H785" s="140"/>
      <c r="I785" s="140"/>
      <c r="J785" s="140"/>
    </row>
    <row r="786" spans="1:10" x14ac:dyDescent="0.25">
      <c r="A786" s="154"/>
      <c r="B786" s="154"/>
      <c r="C786" s="154"/>
      <c r="D786" s="200"/>
      <c r="E786" s="140"/>
      <c r="F786" s="140"/>
      <c r="G786" s="140"/>
      <c r="H786" s="140"/>
      <c r="I786" s="140"/>
      <c r="J786" s="140"/>
    </row>
    <row r="787" spans="1:10" x14ac:dyDescent="0.25">
      <c r="A787" s="154"/>
      <c r="B787" s="154"/>
      <c r="C787" s="154"/>
      <c r="D787" s="200"/>
      <c r="E787" s="140"/>
      <c r="F787" s="140"/>
      <c r="G787" s="140"/>
      <c r="H787" s="140"/>
      <c r="I787" s="140"/>
      <c r="J787" s="140"/>
    </row>
    <row r="788" spans="1:10" x14ac:dyDescent="0.25">
      <c r="A788" s="154"/>
      <c r="B788" s="154"/>
      <c r="C788" s="154"/>
      <c r="D788" s="200"/>
      <c r="E788" s="140"/>
      <c r="F788" s="140"/>
      <c r="G788" s="140"/>
      <c r="H788" s="140"/>
      <c r="I788" s="140"/>
      <c r="J788" s="140"/>
    </row>
    <row r="789" spans="1:10" x14ac:dyDescent="0.25">
      <c r="A789" s="154"/>
      <c r="B789" s="154"/>
      <c r="C789" s="154"/>
      <c r="D789" s="200"/>
      <c r="E789" s="140"/>
      <c r="F789" s="140"/>
      <c r="G789" s="140"/>
      <c r="H789" s="140"/>
      <c r="I789" s="140"/>
      <c r="J789" s="140"/>
    </row>
    <row r="790" spans="1:10" x14ac:dyDescent="0.25">
      <c r="A790" s="154"/>
      <c r="B790" s="154"/>
      <c r="C790" s="154"/>
      <c r="D790" s="200"/>
      <c r="E790" s="140"/>
      <c r="F790" s="140"/>
      <c r="G790" s="140"/>
      <c r="H790" s="140"/>
      <c r="I790" s="140"/>
      <c r="J790" s="140"/>
    </row>
    <row r="791" spans="1:10" x14ac:dyDescent="0.25">
      <c r="A791" s="154"/>
      <c r="B791" s="154"/>
      <c r="C791" s="154"/>
      <c r="D791" s="200"/>
      <c r="E791" s="140"/>
      <c r="F791" s="140"/>
      <c r="G791" s="140"/>
      <c r="H791" s="140"/>
      <c r="I791" s="140"/>
      <c r="J791" s="140"/>
    </row>
    <row r="792" spans="1:10" x14ac:dyDescent="0.25">
      <c r="A792" s="154"/>
      <c r="B792" s="154"/>
      <c r="C792" s="154"/>
      <c r="D792" s="200"/>
      <c r="E792" s="140"/>
      <c r="F792" s="140"/>
      <c r="G792" s="140"/>
      <c r="H792" s="140"/>
      <c r="I792" s="140"/>
      <c r="J792" s="140"/>
    </row>
    <row r="793" spans="1:10" x14ac:dyDescent="0.25">
      <c r="A793" s="154"/>
      <c r="B793" s="154"/>
      <c r="C793" s="154"/>
      <c r="D793" s="200"/>
      <c r="E793" s="140"/>
      <c r="F793" s="140"/>
      <c r="G793" s="140"/>
      <c r="H793" s="140"/>
      <c r="I793" s="140"/>
      <c r="J793" s="140"/>
    </row>
    <row r="794" spans="1:10" x14ac:dyDescent="0.25">
      <c r="A794" s="154"/>
      <c r="B794" s="154"/>
      <c r="C794" s="154"/>
      <c r="D794" s="200"/>
      <c r="E794" s="140"/>
      <c r="F794" s="140"/>
      <c r="G794" s="140"/>
      <c r="H794" s="140"/>
      <c r="I794" s="140"/>
      <c r="J794" s="140"/>
    </row>
    <row r="795" spans="1:10" x14ac:dyDescent="0.25">
      <c r="A795" s="154"/>
      <c r="B795" s="154"/>
      <c r="C795" s="154"/>
      <c r="D795" s="200"/>
      <c r="E795" s="140"/>
      <c r="F795" s="140"/>
      <c r="G795" s="140"/>
      <c r="H795" s="140"/>
      <c r="I795" s="140"/>
      <c r="J795" s="140"/>
    </row>
    <row r="796" spans="1:10" x14ac:dyDescent="0.25">
      <c r="A796" s="154"/>
      <c r="B796" s="154"/>
      <c r="C796" s="154"/>
      <c r="D796" s="200"/>
      <c r="E796" s="140"/>
      <c r="F796" s="140"/>
      <c r="G796" s="140"/>
      <c r="H796" s="140"/>
      <c r="I796" s="140"/>
      <c r="J796" s="140"/>
    </row>
    <row r="797" spans="1:10" x14ac:dyDescent="0.25">
      <c r="A797" s="154"/>
      <c r="B797" s="154"/>
      <c r="C797" s="154"/>
      <c r="D797" s="200"/>
      <c r="E797" s="140"/>
      <c r="F797" s="140"/>
      <c r="G797" s="140"/>
      <c r="H797" s="140"/>
      <c r="I797" s="140"/>
      <c r="J797" s="140"/>
    </row>
    <row r="798" spans="1:10" x14ac:dyDescent="0.25">
      <c r="A798" s="154"/>
      <c r="B798" s="154"/>
      <c r="C798" s="154"/>
      <c r="D798" s="200"/>
      <c r="E798" s="140"/>
      <c r="F798" s="140"/>
      <c r="G798" s="140"/>
      <c r="H798" s="140"/>
      <c r="I798" s="140"/>
      <c r="J798" s="140"/>
    </row>
    <row r="799" spans="1:10" x14ac:dyDescent="0.25">
      <c r="A799" s="154"/>
      <c r="B799" s="154"/>
      <c r="C799" s="154"/>
      <c r="D799" s="200"/>
      <c r="E799" s="140"/>
      <c r="F799" s="140"/>
      <c r="G799" s="140"/>
      <c r="H799" s="140"/>
      <c r="I799" s="140"/>
      <c r="J799" s="140"/>
    </row>
    <row r="800" spans="1:10" x14ac:dyDescent="0.25">
      <c r="A800" s="154"/>
      <c r="B800" s="154"/>
      <c r="C800" s="154"/>
      <c r="D800" s="200"/>
      <c r="E800" s="140"/>
      <c r="F800" s="140"/>
      <c r="G800" s="140"/>
      <c r="H800" s="140"/>
      <c r="I800" s="140"/>
      <c r="J800" s="140"/>
    </row>
    <row r="801" spans="1:10" x14ac:dyDescent="0.25">
      <c r="A801" s="154"/>
      <c r="B801" s="154"/>
      <c r="C801" s="154"/>
      <c r="D801" s="200"/>
      <c r="E801" s="140"/>
      <c r="F801" s="140"/>
      <c r="G801" s="140"/>
      <c r="H801" s="140"/>
      <c r="I801" s="140"/>
      <c r="J801" s="140"/>
    </row>
    <row r="802" spans="1:10" x14ac:dyDescent="0.25">
      <c r="A802" s="154"/>
      <c r="B802" s="154"/>
      <c r="C802" s="154"/>
      <c r="D802" s="200"/>
      <c r="E802" s="140"/>
      <c r="F802" s="140"/>
      <c r="G802" s="140"/>
      <c r="H802" s="140"/>
      <c r="I802" s="140"/>
      <c r="J802" s="140"/>
    </row>
    <row r="803" spans="1:10" x14ac:dyDescent="0.25">
      <c r="A803" s="154"/>
      <c r="B803" s="154"/>
      <c r="C803" s="154"/>
      <c r="D803" s="200"/>
      <c r="E803" s="140"/>
      <c r="F803" s="140"/>
      <c r="G803" s="140"/>
      <c r="H803" s="140"/>
      <c r="I803" s="140"/>
      <c r="J803" s="140"/>
    </row>
    <row r="804" spans="1:10" x14ac:dyDescent="0.25">
      <c r="A804" s="154"/>
      <c r="B804" s="154"/>
      <c r="C804" s="154"/>
      <c r="D804" s="200"/>
      <c r="E804" s="140"/>
      <c r="F804" s="140"/>
      <c r="G804" s="140"/>
      <c r="H804" s="140"/>
      <c r="I804" s="140"/>
      <c r="J804" s="140"/>
    </row>
    <row r="805" spans="1:10" x14ac:dyDescent="0.25">
      <c r="A805" s="154"/>
      <c r="B805" s="154"/>
      <c r="C805" s="154"/>
      <c r="D805" s="200"/>
      <c r="E805" s="140"/>
      <c r="F805" s="140"/>
      <c r="G805" s="140"/>
      <c r="H805" s="140"/>
      <c r="I805" s="140"/>
      <c r="J805" s="140"/>
    </row>
    <row r="806" spans="1:10" x14ac:dyDescent="0.25">
      <c r="A806" s="154"/>
      <c r="B806" s="154"/>
      <c r="C806" s="154"/>
      <c r="D806" s="200"/>
      <c r="E806" s="140"/>
      <c r="F806" s="140"/>
      <c r="G806" s="140"/>
      <c r="H806" s="140"/>
      <c r="I806" s="140"/>
      <c r="J806" s="140"/>
    </row>
    <row r="807" spans="1:10" x14ac:dyDescent="0.25">
      <c r="A807" s="154"/>
      <c r="B807" s="154"/>
      <c r="C807" s="154"/>
      <c r="D807" s="200"/>
      <c r="E807" s="140"/>
      <c r="F807" s="140"/>
      <c r="G807" s="140"/>
      <c r="H807" s="140"/>
      <c r="I807" s="140"/>
      <c r="J807" s="140"/>
    </row>
    <row r="808" spans="1:10" x14ac:dyDescent="0.25">
      <c r="A808" s="154"/>
      <c r="B808" s="154"/>
      <c r="C808" s="154"/>
      <c r="D808" s="200"/>
      <c r="E808" s="140"/>
      <c r="F808" s="140"/>
      <c r="G808" s="140"/>
      <c r="H808" s="140"/>
      <c r="I808" s="140"/>
      <c r="J808" s="140"/>
    </row>
    <row r="809" spans="1:10" x14ac:dyDescent="0.25">
      <c r="A809" s="154"/>
      <c r="B809" s="154"/>
      <c r="C809" s="154"/>
      <c r="D809" s="200"/>
      <c r="E809" s="140"/>
      <c r="F809" s="140"/>
      <c r="G809" s="140"/>
      <c r="H809" s="140"/>
      <c r="I809" s="140"/>
      <c r="J809" s="140"/>
    </row>
    <row r="810" spans="1:10" x14ac:dyDescent="0.25">
      <c r="A810" s="154"/>
      <c r="B810" s="154"/>
      <c r="C810" s="154"/>
      <c r="D810" s="200"/>
      <c r="E810" s="140"/>
      <c r="F810" s="140"/>
      <c r="G810" s="140"/>
      <c r="H810" s="140"/>
      <c r="I810" s="140"/>
      <c r="J810" s="140"/>
    </row>
    <row r="811" spans="1:10" x14ac:dyDescent="0.25">
      <c r="A811" s="154"/>
      <c r="B811" s="154"/>
      <c r="C811" s="154"/>
      <c r="D811" s="200"/>
      <c r="E811" s="140"/>
      <c r="F811" s="140"/>
      <c r="G811" s="140"/>
      <c r="H811" s="140"/>
      <c r="I811" s="140"/>
      <c r="J811" s="140"/>
    </row>
    <row r="812" spans="1:10" x14ac:dyDescent="0.25">
      <c r="A812" s="154"/>
      <c r="B812" s="154"/>
      <c r="C812" s="154"/>
      <c r="D812" s="200"/>
      <c r="E812" s="140"/>
      <c r="F812" s="140"/>
      <c r="G812" s="140"/>
      <c r="H812" s="140"/>
      <c r="I812" s="140"/>
      <c r="J812" s="140"/>
    </row>
    <row r="813" spans="1:10" x14ac:dyDescent="0.25">
      <c r="A813" s="154"/>
      <c r="B813" s="154"/>
      <c r="C813" s="154"/>
      <c r="D813" s="200"/>
      <c r="E813" s="140"/>
      <c r="F813" s="140"/>
      <c r="G813" s="140"/>
      <c r="H813" s="140"/>
      <c r="I813" s="140"/>
      <c r="J813" s="140"/>
    </row>
    <row r="814" spans="1:10" x14ac:dyDescent="0.25">
      <c r="A814" s="154"/>
      <c r="B814" s="154"/>
      <c r="C814" s="154"/>
      <c r="D814" s="200"/>
      <c r="E814" s="140"/>
      <c r="F814" s="140"/>
      <c r="G814" s="140"/>
      <c r="H814" s="140"/>
      <c r="I814" s="140"/>
      <c r="J814" s="140"/>
    </row>
    <row r="815" spans="1:10" x14ac:dyDescent="0.25">
      <c r="A815" s="154"/>
      <c r="B815" s="154"/>
      <c r="C815" s="154"/>
      <c r="D815" s="200"/>
      <c r="E815" s="140"/>
      <c r="F815" s="140"/>
      <c r="G815" s="140"/>
      <c r="H815" s="140"/>
      <c r="I815" s="140"/>
      <c r="J815" s="140"/>
    </row>
    <row r="816" spans="1:10" x14ac:dyDescent="0.25">
      <c r="A816" s="154"/>
      <c r="B816" s="154"/>
      <c r="C816" s="154"/>
      <c r="D816" s="200"/>
      <c r="E816" s="140"/>
      <c r="F816" s="140"/>
      <c r="G816" s="140"/>
      <c r="H816" s="140"/>
      <c r="I816" s="140"/>
      <c r="J816" s="140"/>
    </row>
    <row r="817" spans="1:10" x14ac:dyDescent="0.25">
      <c r="A817" s="154"/>
      <c r="B817" s="154"/>
      <c r="C817" s="154"/>
      <c r="D817" s="200"/>
      <c r="E817" s="140"/>
      <c r="F817" s="140"/>
      <c r="G817" s="140"/>
      <c r="H817" s="140"/>
      <c r="I817" s="140"/>
      <c r="J817" s="140"/>
    </row>
    <row r="818" spans="1:10" x14ac:dyDescent="0.25">
      <c r="A818" s="154"/>
      <c r="B818" s="154"/>
      <c r="C818" s="154"/>
      <c r="D818" s="200"/>
      <c r="E818" s="140"/>
      <c r="F818" s="140"/>
      <c r="G818" s="140"/>
      <c r="H818" s="140"/>
      <c r="I818" s="140"/>
      <c r="J818" s="140"/>
    </row>
    <row r="819" spans="1:10" x14ac:dyDescent="0.25">
      <c r="A819" s="154"/>
      <c r="B819" s="154"/>
      <c r="C819" s="154"/>
      <c r="D819" s="200"/>
      <c r="E819" s="140"/>
      <c r="F819" s="140"/>
      <c r="G819" s="140"/>
      <c r="H819" s="140"/>
      <c r="I819" s="140"/>
      <c r="J819" s="140"/>
    </row>
    <row r="820" spans="1:10" x14ac:dyDescent="0.25">
      <c r="A820" s="154"/>
      <c r="B820" s="154"/>
      <c r="C820" s="154"/>
      <c r="D820" s="200"/>
      <c r="E820" s="140"/>
      <c r="F820" s="140"/>
      <c r="G820" s="140"/>
      <c r="H820" s="140"/>
      <c r="I820" s="140"/>
      <c r="J820" s="140"/>
    </row>
    <row r="821" spans="1:10" x14ac:dyDescent="0.25">
      <c r="A821" s="154"/>
      <c r="B821" s="154"/>
      <c r="C821" s="154"/>
      <c r="D821" s="200"/>
      <c r="E821" s="140"/>
      <c r="F821" s="140"/>
      <c r="G821" s="140"/>
      <c r="H821" s="140"/>
      <c r="I821" s="140"/>
      <c r="J821" s="140"/>
    </row>
    <row r="822" spans="1:10" x14ac:dyDescent="0.25">
      <c r="A822" s="154"/>
      <c r="B822" s="154"/>
      <c r="C822" s="154"/>
      <c r="D822" s="200"/>
      <c r="E822" s="140"/>
      <c r="F822" s="140"/>
      <c r="G822" s="140"/>
      <c r="H822" s="140"/>
      <c r="I822" s="140"/>
      <c r="J822" s="140"/>
    </row>
    <row r="823" spans="1:10" x14ac:dyDescent="0.25">
      <c r="A823" s="154"/>
      <c r="B823" s="154"/>
      <c r="C823" s="154"/>
      <c r="D823" s="200"/>
      <c r="E823" s="140"/>
      <c r="F823" s="140"/>
      <c r="G823" s="140"/>
      <c r="H823" s="140"/>
      <c r="I823" s="140"/>
      <c r="J823" s="140"/>
    </row>
    <row r="824" spans="1:10" x14ac:dyDescent="0.25">
      <c r="A824" s="154"/>
      <c r="B824" s="154"/>
      <c r="C824" s="154"/>
      <c r="D824" s="200"/>
      <c r="E824" s="140"/>
      <c r="F824" s="140"/>
      <c r="G824" s="140"/>
      <c r="H824" s="140"/>
      <c r="I824" s="140"/>
      <c r="J824" s="140"/>
    </row>
    <row r="825" spans="1:10" x14ac:dyDescent="0.25">
      <c r="A825" s="154"/>
      <c r="B825" s="154"/>
      <c r="C825" s="154"/>
      <c r="D825" s="200"/>
      <c r="E825" s="140"/>
      <c r="F825" s="140"/>
      <c r="G825" s="140"/>
      <c r="H825" s="140"/>
      <c r="I825" s="140"/>
      <c r="J825" s="140"/>
    </row>
    <row r="826" spans="1:10" x14ac:dyDescent="0.25">
      <c r="A826" s="154"/>
      <c r="B826" s="154"/>
      <c r="C826" s="154"/>
      <c r="D826" s="200"/>
      <c r="E826" s="140"/>
      <c r="F826" s="140"/>
      <c r="G826" s="140"/>
      <c r="H826" s="140"/>
      <c r="I826" s="140"/>
      <c r="J826" s="140"/>
    </row>
    <row r="827" spans="1:10" x14ac:dyDescent="0.25">
      <c r="A827" s="154"/>
      <c r="B827" s="154"/>
      <c r="C827" s="154"/>
      <c r="D827" s="200"/>
      <c r="E827" s="140"/>
      <c r="F827" s="140"/>
      <c r="G827" s="140"/>
      <c r="H827" s="140"/>
      <c r="I827" s="140"/>
      <c r="J827" s="140"/>
    </row>
    <row r="828" spans="1:10" x14ac:dyDescent="0.25">
      <c r="A828" s="154"/>
      <c r="B828" s="154"/>
      <c r="C828" s="154"/>
      <c r="D828" s="200"/>
      <c r="E828" s="140"/>
      <c r="F828" s="140"/>
      <c r="G828" s="140"/>
      <c r="H828" s="140"/>
      <c r="I828" s="140"/>
      <c r="J828" s="140"/>
    </row>
    <row r="829" spans="1:10" x14ac:dyDescent="0.25">
      <c r="A829" s="154"/>
      <c r="B829" s="154"/>
      <c r="C829" s="154"/>
      <c r="D829" s="200"/>
      <c r="E829" s="140"/>
      <c r="F829" s="140"/>
      <c r="G829" s="140"/>
      <c r="H829" s="140"/>
      <c r="I829" s="140"/>
      <c r="J829" s="140"/>
    </row>
    <row r="830" spans="1:10" x14ac:dyDescent="0.25">
      <c r="A830" s="154"/>
      <c r="B830" s="154"/>
      <c r="C830" s="154"/>
      <c r="D830" s="200"/>
      <c r="E830" s="140"/>
      <c r="F830" s="140"/>
      <c r="G830" s="140"/>
      <c r="H830" s="140"/>
      <c r="I830" s="140"/>
      <c r="J830" s="140"/>
    </row>
    <row r="831" spans="1:10" x14ac:dyDescent="0.25">
      <c r="A831" s="154"/>
      <c r="B831" s="154"/>
      <c r="C831" s="154"/>
      <c r="D831" s="200"/>
      <c r="E831" s="140"/>
      <c r="F831" s="140"/>
      <c r="G831" s="140"/>
      <c r="H831" s="140"/>
      <c r="I831" s="140"/>
      <c r="J831" s="140"/>
    </row>
    <row r="832" spans="1:10" x14ac:dyDescent="0.25">
      <c r="A832" s="154"/>
      <c r="B832" s="154"/>
      <c r="C832" s="154"/>
      <c r="D832" s="200"/>
      <c r="E832" s="140"/>
      <c r="F832" s="140"/>
      <c r="G832" s="140"/>
      <c r="H832" s="140"/>
      <c r="I832" s="140"/>
      <c r="J832" s="140"/>
    </row>
    <row r="833" spans="1:10" x14ac:dyDescent="0.25">
      <c r="A833" s="154"/>
      <c r="B833" s="154"/>
      <c r="C833" s="154"/>
      <c r="D833" s="200"/>
      <c r="E833" s="140"/>
      <c r="F833" s="140"/>
      <c r="G833" s="140"/>
      <c r="H833" s="140"/>
      <c r="I833" s="140"/>
      <c r="J833" s="140"/>
    </row>
    <row r="834" spans="1:10" x14ac:dyDescent="0.25">
      <c r="A834" s="154"/>
      <c r="B834" s="154"/>
      <c r="C834" s="154"/>
      <c r="D834" s="200"/>
      <c r="E834" s="140"/>
      <c r="F834" s="140"/>
      <c r="G834" s="140"/>
      <c r="H834" s="140"/>
      <c r="I834" s="140"/>
      <c r="J834" s="140"/>
    </row>
    <row r="835" spans="1:10" x14ac:dyDescent="0.25">
      <c r="A835" s="154"/>
      <c r="B835" s="154"/>
      <c r="C835" s="154"/>
      <c r="D835" s="200"/>
      <c r="E835" s="140"/>
      <c r="F835" s="140"/>
      <c r="G835" s="140"/>
      <c r="H835" s="140"/>
      <c r="I835" s="140"/>
      <c r="J835" s="140"/>
    </row>
    <row r="836" spans="1:10" x14ac:dyDescent="0.25">
      <c r="A836" s="154"/>
      <c r="B836" s="154"/>
      <c r="C836" s="154"/>
      <c r="D836" s="200"/>
      <c r="E836" s="140"/>
      <c r="F836" s="140"/>
      <c r="G836" s="140"/>
      <c r="H836" s="140"/>
      <c r="I836" s="140"/>
      <c r="J836" s="140"/>
    </row>
    <row r="837" spans="1:10" x14ac:dyDescent="0.25">
      <c r="A837" s="154"/>
      <c r="B837" s="154"/>
      <c r="C837" s="154"/>
      <c r="D837" s="200"/>
      <c r="E837" s="140"/>
      <c r="F837" s="140"/>
      <c r="G837" s="140"/>
      <c r="H837" s="140"/>
      <c r="I837" s="140"/>
      <c r="J837" s="140"/>
    </row>
    <row r="838" spans="1:10" x14ac:dyDescent="0.25">
      <c r="A838" s="154"/>
      <c r="B838" s="154"/>
      <c r="C838" s="154"/>
      <c r="D838" s="200"/>
      <c r="E838" s="140"/>
      <c r="F838" s="140"/>
      <c r="G838" s="140"/>
      <c r="H838" s="140"/>
      <c r="I838" s="140"/>
      <c r="J838" s="140"/>
    </row>
    <row r="839" spans="1:10" x14ac:dyDescent="0.25">
      <c r="A839" s="154"/>
      <c r="B839" s="154"/>
      <c r="C839" s="154"/>
      <c r="D839" s="200"/>
      <c r="E839" s="140"/>
      <c r="F839" s="140"/>
      <c r="G839" s="140"/>
      <c r="H839" s="140"/>
      <c r="I839" s="140"/>
      <c r="J839" s="140"/>
    </row>
    <row r="840" spans="1:10" x14ac:dyDescent="0.25">
      <c r="A840" s="154"/>
      <c r="B840" s="154"/>
      <c r="C840" s="154"/>
      <c r="D840" s="200"/>
      <c r="E840" s="140"/>
      <c r="F840" s="140"/>
      <c r="G840" s="140"/>
      <c r="H840" s="140"/>
      <c r="I840" s="140"/>
      <c r="J840" s="140"/>
    </row>
    <row r="841" spans="1:10" x14ac:dyDescent="0.25">
      <c r="A841" s="154"/>
      <c r="B841" s="154"/>
      <c r="C841" s="154"/>
      <c r="D841" s="200"/>
      <c r="E841" s="140"/>
      <c r="F841" s="140"/>
      <c r="G841" s="140"/>
      <c r="H841" s="140"/>
      <c r="I841" s="140"/>
      <c r="J841" s="140"/>
    </row>
    <row r="842" spans="1:10" x14ac:dyDescent="0.25">
      <c r="A842" s="154"/>
      <c r="B842" s="154"/>
      <c r="C842" s="154"/>
      <c r="D842" s="200"/>
      <c r="E842" s="140"/>
      <c r="F842" s="140"/>
      <c r="G842" s="140"/>
      <c r="H842" s="140"/>
      <c r="I842" s="140"/>
      <c r="J842" s="140"/>
    </row>
    <row r="843" spans="1:10" x14ac:dyDescent="0.25">
      <c r="A843" s="154"/>
      <c r="B843" s="154"/>
      <c r="C843" s="154"/>
      <c r="D843" s="200"/>
      <c r="E843" s="140"/>
      <c r="F843" s="140"/>
      <c r="G843" s="140"/>
      <c r="H843" s="140"/>
      <c r="I843" s="140"/>
      <c r="J843" s="140"/>
    </row>
    <row r="844" spans="1:10" x14ac:dyDescent="0.25">
      <c r="A844" s="154"/>
      <c r="B844" s="154"/>
      <c r="C844" s="154"/>
      <c r="D844" s="200"/>
      <c r="E844" s="140"/>
      <c r="F844" s="140"/>
      <c r="G844" s="140"/>
      <c r="H844" s="140"/>
      <c r="I844" s="140"/>
      <c r="J844" s="140"/>
    </row>
    <row r="845" spans="1:10" x14ac:dyDescent="0.25">
      <c r="A845" s="154"/>
      <c r="B845" s="154"/>
      <c r="C845" s="154"/>
      <c r="D845" s="200"/>
      <c r="E845" s="140"/>
      <c r="F845" s="140"/>
      <c r="G845" s="140"/>
      <c r="H845" s="140"/>
      <c r="I845" s="140"/>
      <c r="J845" s="140"/>
    </row>
    <row r="846" spans="1:10" x14ac:dyDescent="0.25">
      <c r="A846" s="154"/>
      <c r="B846" s="154"/>
      <c r="C846" s="154"/>
      <c r="D846" s="200"/>
      <c r="E846" s="140"/>
      <c r="F846" s="140"/>
      <c r="G846" s="140"/>
      <c r="H846" s="140"/>
      <c r="I846" s="140"/>
      <c r="J846" s="140"/>
    </row>
    <row r="847" spans="1:10" x14ac:dyDescent="0.25">
      <c r="A847" s="154"/>
      <c r="B847" s="154"/>
      <c r="C847" s="154"/>
      <c r="D847" s="200"/>
      <c r="E847" s="140"/>
      <c r="F847" s="140"/>
      <c r="G847" s="140"/>
      <c r="H847" s="140"/>
      <c r="I847" s="140"/>
      <c r="J847" s="140"/>
    </row>
    <row r="848" spans="1:10" x14ac:dyDescent="0.25">
      <c r="A848" s="154"/>
      <c r="B848" s="154"/>
      <c r="C848" s="154"/>
      <c r="D848" s="200"/>
      <c r="E848" s="140"/>
      <c r="F848" s="140"/>
      <c r="G848" s="140"/>
      <c r="H848" s="140"/>
      <c r="I848" s="140"/>
      <c r="J848" s="140"/>
    </row>
    <row r="849" spans="1:10" x14ac:dyDescent="0.25">
      <c r="A849" s="154"/>
      <c r="B849" s="154"/>
      <c r="C849" s="154"/>
      <c r="D849" s="200"/>
      <c r="E849" s="140"/>
      <c r="F849" s="140"/>
      <c r="G849" s="140"/>
      <c r="H849" s="140"/>
      <c r="I849" s="140"/>
      <c r="J849" s="140"/>
    </row>
    <row r="850" spans="1:10" x14ac:dyDescent="0.25">
      <c r="A850" s="154"/>
      <c r="B850" s="154"/>
      <c r="C850" s="154"/>
      <c r="D850" s="200"/>
      <c r="E850" s="140"/>
      <c r="F850" s="140"/>
      <c r="G850" s="140"/>
      <c r="H850" s="140"/>
      <c r="I850" s="140"/>
      <c r="J850" s="140"/>
    </row>
    <row r="851" spans="1:10" x14ac:dyDescent="0.25">
      <c r="A851" s="154"/>
      <c r="B851" s="154"/>
      <c r="C851" s="154"/>
      <c r="D851" s="200"/>
      <c r="E851" s="140"/>
      <c r="F851" s="140"/>
      <c r="G851" s="140"/>
      <c r="H851" s="140"/>
      <c r="I851" s="140"/>
      <c r="J851" s="140"/>
    </row>
    <row r="852" spans="1:10" x14ac:dyDescent="0.25">
      <c r="A852" s="154"/>
      <c r="B852" s="154"/>
      <c r="C852" s="154"/>
      <c r="D852" s="200"/>
      <c r="E852" s="140"/>
      <c r="F852" s="140"/>
      <c r="G852" s="140"/>
      <c r="H852" s="140"/>
      <c r="I852" s="140"/>
      <c r="J852" s="140"/>
    </row>
    <row r="853" spans="1:10" x14ac:dyDescent="0.25">
      <c r="A853" s="154"/>
      <c r="B853" s="154"/>
      <c r="C853" s="154"/>
      <c r="D853" s="200"/>
      <c r="E853" s="140"/>
      <c r="F853" s="140"/>
      <c r="G853" s="140"/>
      <c r="H853" s="140"/>
      <c r="I853" s="140"/>
      <c r="J853" s="140"/>
    </row>
    <row r="854" spans="1:10" x14ac:dyDescent="0.25">
      <c r="A854" s="154"/>
      <c r="B854" s="154"/>
      <c r="C854" s="154"/>
      <c r="D854" s="200"/>
      <c r="E854" s="140"/>
      <c r="F854" s="140"/>
      <c r="G854" s="140"/>
      <c r="H854" s="140"/>
      <c r="I854" s="140"/>
      <c r="J854" s="140"/>
    </row>
    <row r="855" spans="1:10" x14ac:dyDescent="0.25">
      <c r="A855" s="154"/>
      <c r="B855" s="154"/>
      <c r="C855" s="154"/>
      <c r="D855" s="200"/>
      <c r="E855" s="140"/>
      <c r="F855" s="140"/>
      <c r="G855" s="140"/>
      <c r="H855" s="140"/>
      <c r="I855" s="140"/>
      <c r="J855" s="140"/>
    </row>
    <row r="856" spans="1:10" x14ac:dyDescent="0.25">
      <c r="A856" s="154"/>
      <c r="B856" s="154"/>
      <c r="C856" s="154"/>
      <c r="D856" s="200"/>
      <c r="E856" s="140"/>
      <c r="F856" s="140"/>
      <c r="G856" s="140"/>
      <c r="H856" s="140"/>
      <c r="I856" s="140"/>
      <c r="J856" s="140"/>
    </row>
    <row r="857" spans="1:10" x14ac:dyDescent="0.25">
      <c r="A857" s="154"/>
      <c r="B857" s="154"/>
      <c r="C857" s="154"/>
      <c r="D857" s="200"/>
      <c r="E857" s="140"/>
      <c r="F857" s="140"/>
      <c r="G857" s="140"/>
      <c r="H857" s="140"/>
      <c r="I857" s="140"/>
      <c r="J857" s="140"/>
    </row>
    <row r="858" spans="1:10" x14ac:dyDescent="0.25">
      <c r="A858" s="154"/>
      <c r="B858" s="154"/>
      <c r="C858" s="154"/>
      <c r="D858" s="200"/>
      <c r="E858" s="140"/>
      <c r="F858" s="140"/>
      <c r="G858" s="140"/>
      <c r="H858" s="140"/>
      <c r="I858" s="140"/>
      <c r="J858" s="140"/>
    </row>
    <row r="859" spans="1:10" x14ac:dyDescent="0.25">
      <c r="A859" s="154"/>
      <c r="B859" s="154"/>
      <c r="C859" s="154"/>
      <c r="D859" s="200"/>
      <c r="E859" s="140"/>
      <c r="F859" s="140"/>
      <c r="G859" s="140"/>
      <c r="H859" s="140"/>
      <c r="I859" s="140"/>
      <c r="J859" s="140"/>
    </row>
    <row r="860" spans="1:10" x14ac:dyDescent="0.25">
      <c r="A860" s="154"/>
      <c r="B860" s="154"/>
      <c r="C860" s="154"/>
      <c r="D860" s="200"/>
      <c r="E860" s="140"/>
      <c r="F860" s="140"/>
      <c r="G860" s="140"/>
      <c r="H860" s="140"/>
      <c r="I860" s="140"/>
      <c r="J860" s="140"/>
    </row>
    <row r="861" spans="1:10" x14ac:dyDescent="0.25">
      <c r="A861" s="154"/>
      <c r="B861" s="154"/>
      <c r="C861" s="154"/>
      <c r="D861" s="200"/>
      <c r="E861" s="140"/>
      <c r="F861" s="140"/>
      <c r="G861" s="140"/>
      <c r="H861" s="140"/>
      <c r="I861" s="140"/>
      <c r="J861" s="140"/>
    </row>
    <row r="862" spans="1:10" x14ac:dyDescent="0.25">
      <c r="A862" s="154"/>
      <c r="B862" s="154"/>
      <c r="C862" s="154"/>
      <c r="D862" s="200"/>
      <c r="E862" s="140"/>
      <c r="F862" s="140"/>
      <c r="G862" s="140"/>
      <c r="H862" s="140"/>
      <c r="I862" s="140"/>
      <c r="J862" s="140"/>
    </row>
    <row r="863" spans="1:10" x14ac:dyDescent="0.25">
      <c r="A863" s="154"/>
      <c r="B863" s="154"/>
      <c r="C863" s="154"/>
      <c r="D863" s="200"/>
      <c r="E863" s="140"/>
      <c r="F863" s="140"/>
      <c r="G863" s="140"/>
      <c r="H863" s="140"/>
      <c r="I863" s="140"/>
      <c r="J863" s="140"/>
    </row>
    <row r="864" spans="1:10" x14ac:dyDescent="0.25">
      <c r="A864" s="154"/>
      <c r="B864" s="154"/>
      <c r="C864" s="154"/>
      <c r="D864" s="200"/>
      <c r="E864" s="140"/>
      <c r="F864" s="140"/>
      <c r="G864" s="140"/>
      <c r="H864" s="140"/>
      <c r="I864" s="140"/>
      <c r="J864" s="140"/>
    </row>
    <row r="865" spans="1:10" x14ac:dyDescent="0.25">
      <c r="A865" s="154"/>
      <c r="B865" s="154"/>
      <c r="C865" s="154"/>
      <c r="D865" s="200"/>
      <c r="E865" s="140"/>
      <c r="F865" s="140"/>
      <c r="G865" s="140"/>
      <c r="H865" s="140"/>
      <c r="I865" s="140"/>
      <c r="J865" s="140"/>
    </row>
    <row r="866" spans="1:10" x14ac:dyDescent="0.25">
      <c r="A866" s="154"/>
      <c r="B866" s="154"/>
      <c r="C866" s="154"/>
      <c r="D866" s="200"/>
      <c r="E866" s="140"/>
      <c r="F866" s="140"/>
      <c r="G866" s="140"/>
      <c r="H866" s="140"/>
      <c r="I866" s="140"/>
      <c r="J866" s="140"/>
    </row>
    <row r="867" spans="1:10" x14ac:dyDescent="0.25">
      <c r="A867" s="154"/>
      <c r="B867" s="154"/>
      <c r="C867" s="154"/>
      <c r="D867" s="200"/>
      <c r="E867" s="140"/>
      <c r="F867" s="140"/>
      <c r="G867" s="140"/>
      <c r="H867" s="140"/>
      <c r="I867" s="140"/>
      <c r="J867" s="140"/>
    </row>
    <row r="868" spans="1:10" x14ac:dyDescent="0.25">
      <c r="A868" s="154"/>
      <c r="B868" s="154"/>
      <c r="C868" s="154"/>
      <c r="D868" s="200"/>
      <c r="E868" s="140"/>
      <c r="F868" s="140"/>
      <c r="G868" s="140"/>
      <c r="H868" s="140"/>
      <c r="I868" s="140"/>
      <c r="J868" s="140"/>
    </row>
    <row r="869" spans="1:10" x14ac:dyDescent="0.25">
      <c r="A869" s="154"/>
      <c r="B869" s="154"/>
      <c r="C869" s="154"/>
      <c r="D869" s="200"/>
      <c r="E869" s="140"/>
      <c r="F869" s="140"/>
      <c r="G869" s="140"/>
      <c r="H869" s="140"/>
      <c r="I869" s="140"/>
      <c r="J869" s="140"/>
    </row>
    <row r="870" spans="1:10" x14ac:dyDescent="0.25">
      <c r="A870" s="154"/>
      <c r="B870" s="154"/>
      <c r="C870" s="154"/>
      <c r="D870" s="200"/>
      <c r="E870" s="140"/>
      <c r="F870" s="140"/>
      <c r="G870" s="140"/>
      <c r="H870" s="140"/>
      <c r="I870" s="140"/>
      <c r="J870" s="140"/>
    </row>
    <row r="871" spans="1:10" x14ac:dyDescent="0.25">
      <c r="A871" s="154"/>
      <c r="B871" s="154"/>
      <c r="C871" s="154"/>
      <c r="D871" s="200"/>
      <c r="E871" s="140"/>
      <c r="F871" s="140"/>
      <c r="G871" s="140"/>
      <c r="H871" s="140"/>
      <c r="I871" s="140"/>
      <c r="J871" s="140"/>
    </row>
    <row r="872" spans="1:10" x14ac:dyDescent="0.25">
      <c r="A872" s="154"/>
      <c r="B872" s="154"/>
      <c r="C872" s="154"/>
      <c r="D872" s="200"/>
      <c r="E872" s="140"/>
      <c r="F872" s="140"/>
      <c r="G872" s="140"/>
      <c r="H872" s="140"/>
      <c r="I872" s="140"/>
      <c r="J872" s="140"/>
    </row>
    <row r="873" spans="1:10" x14ac:dyDescent="0.25">
      <c r="A873" s="154"/>
      <c r="B873" s="154"/>
      <c r="C873" s="154"/>
      <c r="D873" s="200"/>
      <c r="E873" s="140"/>
      <c r="F873" s="140"/>
      <c r="G873" s="140"/>
      <c r="H873" s="140"/>
      <c r="I873" s="140"/>
      <c r="J873" s="140"/>
    </row>
    <row r="874" spans="1:10" x14ac:dyDescent="0.25">
      <c r="A874" s="154"/>
      <c r="B874" s="154"/>
      <c r="C874" s="154"/>
      <c r="D874" s="200"/>
      <c r="E874" s="140"/>
      <c r="F874" s="140"/>
      <c r="G874" s="140"/>
      <c r="H874" s="140"/>
      <c r="I874" s="140"/>
      <c r="J874" s="140"/>
    </row>
    <row r="875" spans="1:10" x14ac:dyDescent="0.25">
      <c r="A875" s="154"/>
      <c r="B875" s="154"/>
      <c r="C875" s="154"/>
      <c r="D875" s="200"/>
      <c r="E875" s="140"/>
      <c r="F875" s="140"/>
      <c r="G875" s="140"/>
      <c r="H875" s="140"/>
      <c r="I875" s="140"/>
      <c r="J875" s="140"/>
    </row>
    <row r="876" spans="1:10" x14ac:dyDescent="0.25">
      <c r="A876" s="154"/>
      <c r="B876" s="154"/>
      <c r="C876" s="154"/>
      <c r="D876" s="200"/>
      <c r="E876" s="140"/>
      <c r="F876" s="140"/>
      <c r="G876" s="140"/>
      <c r="H876" s="140"/>
      <c r="I876" s="140"/>
      <c r="J876" s="140"/>
    </row>
    <row r="877" spans="1:10" x14ac:dyDescent="0.25">
      <c r="A877" s="154"/>
      <c r="B877" s="154"/>
      <c r="C877" s="154"/>
      <c r="D877" s="200"/>
      <c r="E877" s="140"/>
      <c r="F877" s="140"/>
      <c r="G877" s="140"/>
      <c r="H877" s="140"/>
      <c r="I877" s="140"/>
      <c r="J877" s="140"/>
    </row>
    <row r="878" spans="1:10" x14ac:dyDescent="0.25">
      <c r="A878" s="154"/>
      <c r="B878" s="154"/>
      <c r="C878" s="154"/>
      <c r="D878" s="200"/>
      <c r="E878" s="140"/>
      <c r="F878" s="140"/>
      <c r="G878" s="140"/>
      <c r="H878" s="140"/>
      <c r="I878" s="140"/>
      <c r="J878" s="140"/>
    </row>
    <row r="879" spans="1:10" x14ac:dyDescent="0.25">
      <c r="A879" s="154"/>
      <c r="B879" s="154"/>
      <c r="C879" s="154"/>
      <c r="D879" s="200"/>
      <c r="E879" s="140"/>
      <c r="F879" s="140"/>
      <c r="G879" s="140"/>
      <c r="H879" s="140"/>
      <c r="I879" s="140"/>
      <c r="J879" s="140"/>
    </row>
    <row r="880" spans="1:10" x14ac:dyDescent="0.25">
      <c r="A880" s="154"/>
      <c r="B880" s="154"/>
      <c r="C880" s="154"/>
      <c r="D880" s="200"/>
      <c r="E880" s="140"/>
      <c r="F880" s="140"/>
      <c r="G880" s="140"/>
      <c r="H880" s="140"/>
      <c r="I880" s="140"/>
      <c r="J880" s="140"/>
    </row>
    <row r="881" spans="1:10" x14ac:dyDescent="0.25">
      <c r="A881" s="154"/>
      <c r="B881" s="154"/>
      <c r="C881" s="154"/>
      <c r="D881" s="200"/>
      <c r="E881" s="140"/>
      <c r="F881" s="140"/>
      <c r="G881" s="140"/>
      <c r="H881" s="140"/>
      <c r="I881" s="140"/>
      <c r="J881" s="140"/>
    </row>
    <row r="882" spans="1:10" x14ac:dyDescent="0.25">
      <c r="A882" s="154"/>
      <c r="B882" s="154"/>
      <c r="C882" s="154"/>
      <c r="D882" s="200"/>
      <c r="E882" s="140"/>
      <c r="F882" s="140"/>
      <c r="G882" s="140"/>
      <c r="H882" s="140"/>
      <c r="I882" s="140"/>
      <c r="J882" s="140"/>
    </row>
    <row r="883" spans="1:10" x14ac:dyDescent="0.25">
      <c r="A883" s="154"/>
      <c r="B883" s="154"/>
      <c r="C883" s="154"/>
      <c r="D883" s="200"/>
      <c r="E883" s="140"/>
      <c r="F883" s="140"/>
      <c r="G883" s="140"/>
      <c r="H883" s="140"/>
      <c r="I883" s="140"/>
      <c r="J883" s="140"/>
    </row>
    <row r="884" spans="1:10" x14ac:dyDescent="0.25">
      <c r="A884" s="154"/>
      <c r="B884" s="154"/>
      <c r="C884" s="154"/>
      <c r="D884" s="200"/>
      <c r="E884" s="140"/>
      <c r="F884" s="140"/>
      <c r="G884" s="140"/>
      <c r="H884" s="140"/>
      <c r="I884" s="140"/>
      <c r="J884" s="140"/>
    </row>
    <row r="885" spans="1:10" x14ac:dyDescent="0.25">
      <c r="A885" s="154"/>
      <c r="B885" s="154"/>
      <c r="C885" s="154"/>
      <c r="D885" s="200"/>
      <c r="E885" s="140"/>
      <c r="F885" s="140"/>
      <c r="G885" s="140"/>
      <c r="H885" s="140"/>
      <c r="I885" s="140"/>
      <c r="J885" s="140"/>
    </row>
    <row r="886" spans="1:10" x14ac:dyDescent="0.25">
      <c r="A886" s="154"/>
      <c r="B886" s="154"/>
      <c r="C886" s="154"/>
      <c r="D886" s="200"/>
      <c r="E886" s="140"/>
      <c r="F886" s="140"/>
      <c r="G886" s="140"/>
      <c r="H886" s="140"/>
      <c r="I886" s="140"/>
      <c r="J886" s="140"/>
    </row>
    <row r="887" spans="1:10" x14ac:dyDescent="0.25">
      <c r="A887" s="154"/>
      <c r="B887" s="154"/>
      <c r="C887" s="154"/>
      <c r="D887" s="200"/>
      <c r="E887" s="140"/>
      <c r="F887" s="140"/>
      <c r="G887" s="140"/>
      <c r="H887" s="140"/>
      <c r="I887" s="140"/>
      <c r="J887" s="140"/>
    </row>
    <row r="888" spans="1:10" x14ac:dyDescent="0.25">
      <c r="A888" s="154"/>
      <c r="B888" s="154"/>
      <c r="C888" s="154"/>
      <c r="D888" s="200"/>
      <c r="E888" s="140"/>
      <c r="F888" s="140"/>
      <c r="G888" s="140"/>
      <c r="H888" s="140"/>
      <c r="I888" s="140"/>
      <c r="J888" s="140"/>
    </row>
    <row r="889" spans="1:10" x14ac:dyDescent="0.25">
      <c r="A889" s="154"/>
      <c r="B889" s="154"/>
      <c r="C889" s="154"/>
      <c r="D889" s="200"/>
      <c r="E889" s="140"/>
      <c r="F889" s="140"/>
      <c r="G889" s="140"/>
      <c r="H889" s="140"/>
      <c r="I889" s="140"/>
      <c r="J889" s="140"/>
    </row>
    <row r="890" spans="1:10" x14ac:dyDescent="0.25">
      <c r="A890" s="154"/>
      <c r="B890" s="154"/>
      <c r="C890" s="154"/>
      <c r="D890" s="200"/>
      <c r="E890" s="140"/>
      <c r="F890" s="140"/>
      <c r="G890" s="140"/>
      <c r="H890" s="140"/>
      <c r="I890" s="140"/>
      <c r="J890" s="140"/>
    </row>
    <row r="891" spans="1:10" x14ac:dyDescent="0.25">
      <c r="A891" s="154"/>
      <c r="B891" s="154"/>
      <c r="C891" s="154"/>
      <c r="D891" s="200"/>
      <c r="E891" s="140"/>
      <c r="F891" s="140"/>
      <c r="G891" s="140"/>
      <c r="H891" s="140"/>
      <c r="I891" s="140"/>
      <c r="J891" s="140"/>
    </row>
    <row r="892" spans="1:10" x14ac:dyDescent="0.25">
      <c r="A892" s="154"/>
      <c r="B892" s="154"/>
      <c r="C892" s="154"/>
      <c r="D892" s="200"/>
      <c r="E892" s="140"/>
      <c r="F892" s="140"/>
      <c r="G892" s="140"/>
      <c r="H892" s="140"/>
      <c r="I892" s="140"/>
      <c r="J892" s="140"/>
    </row>
    <row r="893" spans="1:10" x14ac:dyDescent="0.25">
      <c r="A893" s="154"/>
      <c r="B893" s="154"/>
      <c r="C893" s="154"/>
      <c r="D893" s="200"/>
      <c r="E893" s="140"/>
      <c r="F893" s="140"/>
      <c r="G893" s="140"/>
      <c r="H893" s="140"/>
      <c r="I893" s="140"/>
      <c r="J893" s="140"/>
    </row>
    <row r="894" spans="1:10" x14ac:dyDescent="0.25">
      <c r="A894" s="154"/>
      <c r="B894" s="154"/>
      <c r="C894" s="154"/>
      <c r="D894" s="200"/>
      <c r="E894" s="140"/>
      <c r="F894" s="140"/>
      <c r="G894" s="140"/>
      <c r="H894" s="140"/>
      <c r="I894" s="140"/>
      <c r="J894" s="140"/>
    </row>
    <row r="895" spans="1:10" x14ac:dyDescent="0.25">
      <c r="A895" s="154"/>
      <c r="B895" s="154"/>
      <c r="C895" s="154"/>
      <c r="D895" s="200"/>
      <c r="E895" s="140"/>
      <c r="F895" s="140"/>
      <c r="G895" s="140"/>
      <c r="H895" s="140"/>
      <c r="I895" s="140"/>
      <c r="J895" s="140"/>
    </row>
    <row r="896" spans="1:10" x14ac:dyDescent="0.25">
      <c r="A896" s="154"/>
      <c r="B896" s="154"/>
      <c r="C896" s="154"/>
      <c r="D896" s="200"/>
      <c r="E896" s="140"/>
      <c r="F896" s="140"/>
      <c r="G896" s="140"/>
      <c r="H896" s="140"/>
      <c r="I896" s="140"/>
      <c r="J896" s="140"/>
    </row>
    <row r="897" spans="1:10" x14ac:dyDescent="0.25">
      <c r="A897" s="154"/>
      <c r="B897" s="154"/>
      <c r="C897" s="154"/>
      <c r="D897" s="200"/>
      <c r="E897" s="140"/>
      <c r="F897" s="140"/>
      <c r="G897" s="140"/>
      <c r="H897" s="140"/>
      <c r="I897" s="140"/>
      <c r="J897" s="140"/>
    </row>
    <row r="898" spans="1:10" x14ac:dyDescent="0.25">
      <c r="A898" s="154"/>
      <c r="B898" s="154"/>
      <c r="C898" s="154"/>
      <c r="D898" s="200"/>
      <c r="E898" s="140"/>
      <c r="F898" s="140"/>
      <c r="G898" s="140"/>
      <c r="H898" s="140"/>
      <c r="I898" s="140"/>
      <c r="J898" s="140"/>
    </row>
    <row r="899" spans="1:10" x14ac:dyDescent="0.25">
      <c r="A899" s="154"/>
      <c r="B899" s="154"/>
      <c r="C899" s="154"/>
      <c r="D899" s="200"/>
      <c r="E899" s="140"/>
      <c r="F899" s="140"/>
      <c r="G899" s="140"/>
      <c r="H899" s="140"/>
      <c r="I899" s="140"/>
      <c r="J899" s="140"/>
    </row>
    <row r="900" spans="1:10" x14ac:dyDescent="0.25">
      <c r="A900" s="154"/>
      <c r="B900" s="154"/>
      <c r="C900" s="154"/>
      <c r="D900" s="200"/>
      <c r="E900" s="140"/>
      <c r="F900" s="140"/>
      <c r="G900" s="140"/>
      <c r="H900" s="140"/>
      <c r="I900" s="140"/>
      <c r="J900" s="140"/>
    </row>
    <row r="901" spans="1:10" x14ac:dyDescent="0.25">
      <c r="A901" s="154"/>
      <c r="B901" s="154"/>
      <c r="C901" s="154"/>
      <c r="D901" s="200"/>
      <c r="E901" s="140"/>
      <c r="F901" s="140"/>
      <c r="G901" s="140"/>
      <c r="H901" s="140"/>
      <c r="I901" s="140"/>
      <c r="J901" s="140"/>
    </row>
    <row r="902" spans="1:10" x14ac:dyDescent="0.25">
      <c r="A902" s="154"/>
      <c r="B902" s="154"/>
      <c r="C902" s="154"/>
      <c r="D902" s="200"/>
      <c r="E902" s="140"/>
      <c r="F902" s="140"/>
      <c r="G902" s="140"/>
      <c r="H902" s="140"/>
      <c r="I902" s="140"/>
      <c r="J902" s="140"/>
    </row>
    <row r="903" spans="1:10" x14ac:dyDescent="0.25">
      <c r="A903" s="154"/>
      <c r="B903" s="154"/>
      <c r="C903" s="154"/>
      <c r="D903" s="200"/>
      <c r="E903" s="140"/>
      <c r="F903" s="140"/>
      <c r="G903" s="140"/>
      <c r="H903" s="140"/>
      <c r="I903" s="140"/>
      <c r="J903" s="140"/>
    </row>
    <row r="904" spans="1:10" x14ac:dyDescent="0.25">
      <c r="A904" s="154"/>
      <c r="B904" s="154"/>
      <c r="C904" s="154"/>
      <c r="D904" s="200"/>
      <c r="E904" s="140"/>
      <c r="F904" s="140"/>
      <c r="G904" s="140"/>
      <c r="H904" s="140"/>
      <c r="I904" s="140"/>
      <c r="J904" s="140"/>
    </row>
    <row r="905" spans="1:10" x14ac:dyDescent="0.25">
      <c r="A905" s="154"/>
      <c r="B905" s="154"/>
      <c r="C905" s="154"/>
      <c r="D905" s="200"/>
      <c r="E905" s="140"/>
      <c r="F905" s="140"/>
      <c r="G905" s="140"/>
      <c r="H905" s="140"/>
      <c r="I905" s="140"/>
      <c r="J905" s="140"/>
    </row>
    <row r="906" spans="1:10" x14ac:dyDescent="0.25">
      <c r="A906" s="154"/>
      <c r="B906" s="154"/>
      <c r="C906" s="154"/>
      <c r="D906" s="200"/>
      <c r="E906" s="140"/>
      <c r="F906" s="140"/>
      <c r="G906" s="140"/>
      <c r="H906" s="140"/>
      <c r="I906" s="140"/>
      <c r="J906" s="140"/>
    </row>
    <row r="907" spans="1:10" x14ac:dyDescent="0.25">
      <c r="A907" s="154"/>
      <c r="B907" s="154"/>
      <c r="C907" s="154"/>
      <c r="D907" s="200"/>
      <c r="E907" s="140"/>
      <c r="F907" s="140"/>
      <c r="G907" s="140"/>
      <c r="H907" s="140"/>
      <c r="I907" s="140"/>
      <c r="J907" s="140"/>
    </row>
    <row r="908" spans="1:10" x14ac:dyDescent="0.25">
      <c r="A908" s="154"/>
      <c r="B908" s="154"/>
      <c r="C908" s="154"/>
      <c r="D908" s="200"/>
      <c r="E908" s="140"/>
      <c r="F908" s="140"/>
      <c r="G908" s="140"/>
      <c r="H908" s="140"/>
      <c r="I908" s="140"/>
      <c r="J908" s="140"/>
    </row>
    <row r="909" spans="1:10" x14ac:dyDescent="0.25">
      <c r="A909" s="154"/>
      <c r="B909" s="154"/>
      <c r="C909" s="154"/>
      <c r="D909" s="200"/>
      <c r="E909" s="140"/>
      <c r="F909" s="140"/>
      <c r="G909" s="140"/>
      <c r="H909" s="140"/>
      <c r="I909" s="140"/>
      <c r="J909" s="140"/>
    </row>
    <row r="910" spans="1:10" x14ac:dyDescent="0.25">
      <c r="A910" s="154"/>
      <c r="B910" s="154"/>
      <c r="C910" s="154"/>
      <c r="D910" s="200"/>
      <c r="E910" s="140"/>
      <c r="F910" s="140"/>
      <c r="G910" s="140"/>
      <c r="H910" s="140"/>
      <c r="I910" s="140"/>
      <c r="J910" s="140"/>
    </row>
    <row r="911" spans="1:10" x14ac:dyDescent="0.25">
      <c r="A911" s="154"/>
      <c r="B911" s="154"/>
      <c r="C911" s="154"/>
      <c r="D911" s="200"/>
      <c r="E911" s="140"/>
      <c r="F911" s="140"/>
      <c r="G911" s="140"/>
      <c r="H911" s="140"/>
      <c r="I911" s="140"/>
      <c r="J911" s="140"/>
    </row>
    <row r="912" spans="1:10" x14ac:dyDescent="0.25">
      <c r="A912" s="154"/>
      <c r="B912" s="154"/>
      <c r="C912" s="154"/>
      <c r="D912" s="200"/>
      <c r="E912" s="140"/>
      <c r="F912" s="140"/>
      <c r="G912" s="140"/>
      <c r="H912" s="140"/>
      <c r="I912" s="140"/>
      <c r="J912" s="140"/>
    </row>
    <row r="913" spans="1:10" x14ac:dyDescent="0.25">
      <c r="A913" s="154"/>
      <c r="B913" s="154"/>
      <c r="C913" s="154"/>
      <c r="D913" s="200"/>
      <c r="E913" s="140"/>
      <c r="F913" s="140"/>
      <c r="G913" s="140"/>
      <c r="H913" s="140"/>
      <c r="I913" s="140"/>
      <c r="J913" s="140"/>
    </row>
    <row r="914" spans="1:10" x14ac:dyDescent="0.25">
      <c r="A914" s="154"/>
      <c r="B914" s="154"/>
      <c r="C914" s="154"/>
      <c r="D914" s="200"/>
      <c r="E914" s="140"/>
      <c r="F914" s="140"/>
      <c r="G914" s="140"/>
      <c r="H914" s="140"/>
      <c r="I914" s="140"/>
      <c r="J914" s="140"/>
    </row>
    <row r="915" spans="1:10" x14ac:dyDescent="0.25">
      <c r="A915" s="154"/>
      <c r="B915" s="154"/>
      <c r="C915" s="154"/>
      <c r="D915" s="200"/>
      <c r="E915" s="140"/>
      <c r="F915" s="140"/>
      <c r="G915" s="140"/>
      <c r="H915" s="140"/>
      <c r="I915" s="140"/>
      <c r="J915" s="140"/>
    </row>
    <row r="916" spans="1:10" x14ac:dyDescent="0.25">
      <c r="A916" s="154"/>
      <c r="B916" s="154"/>
      <c r="C916" s="154"/>
      <c r="D916" s="200"/>
      <c r="E916" s="140"/>
      <c r="F916" s="140"/>
      <c r="G916" s="140"/>
      <c r="H916" s="140"/>
      <c r="I916" s="140"/>
      <c r="J916" s="140"/>
    </row>
    <row r="917" spans="1:10" x14ac:dyDescent="0.25">
      <c r="A917" s="154"/>
      <c r="B917" s="154"/>
      <c r="C917" s="154"/>
      <c r="D917" s="200"/>
      <c r="E917" s="140"/>
      <c r="F917" s="140"/>
      <c r="G917" s="140"/>
      <c r="H917" s="140"/>
      <c r="I917" s="140"/>
      <c r="J917" s="140"/>
    </row>
    <row r="918" spans="1:10" x14ac:dyDescent="0.25">
      <c r="A918" s="154"/>
      <c r="B918" s="154"/>
      <c r="C918" s="154"/>
      <c r="D918" s="200"/>
      <c r="E918" s="140"/>
      <c r="F918" s="140"/>
      <c r="G918" s="140"/>
      <c r="H918" s="140"/>
      <c r="I918" s="140"/>
      <c r="J918" s="140"/>
    </row>
    <row r="919" spans="1:10" x14ac:dyDescent="0.25">
      <c r="A919" s="154"/>
      <c r="B919" s="154"/>
      <c r="C919" s="154"/>
      <c r="D919" s="200"/>
      <c r="E919" s="140"/>
      <c r="F919" s="140"/>
      <c r="G919" s="140"/>
      <c r="H919" s="140"/>
      <c r="I919" s="140"/>
      <c r="J919" s="140"/>
    </row>
    <row r="920" spans="1:10" x14ac:dyDescent="0.25">
      <c r="A920" s="154"/>
      <c r="B920" s="154"/>
      <c r="C920" s="154"/>
      <c r="D920" s="200"/>
      <c r="E920" s="140"/>
      <c r="F920" s="140"/>
      <c r="G920" s="140"/>
      <c r="H920" s="140"/>
      <c r="I920" s="140"/>
      <c r="J920" s="140"/>
    </row>
    <row r="921" spans="1:10" x14ac:dyDescent="0.25">
      <c r="A921" s="154"/>
      <c r="B921" s="154"/>
      <c r="C921" s="154"/>
      <c r="D921" s="200"/>
      <c r="E921" s="140"/>
      <c r="F921" s="140"/>
      <c r="G921" s="140"/>
      <c r="H921" s="140"/>
      <c r="I921" s="140"/>
      <c r="J921" s="140"/>
    </row>
    <row r="922" spans="1:10" x14ac:dyDescent="0.25">
      <c r="A922" s="154"/>
      <c r="B922" s="154"/>
      <c r="C922" s="154"/>
      <c r="D922" s="200"/>
      <c r="E922" s="140"/>
      <c r="F922" s="140"/>
      <c r="G922" s="140"/>
      <c r="H922" s="140"/>
      <c r="I922" s="140"/>
      <c r="J922" s="140"/>
    </row>
    <row r="923" spans="1:10" x14ac:dyDescent="0.25">
      <c r="A923" s="154"/>
      <c r="B923" s="154"/>
      <c r="C923" s="154"/>
      <c r="D923" s="200"/>
      <c r="E923" s="140"/>
      <c r="F923" s="140"/>
      <c r="G923" s="140"/>
      <c r="H923" s="140"/>
      <c r="I923" s="140"/>
      <c r="J923" s="140"/>
    </row>
    <row r="924" spans="1:10" x14ac:dyDescent="0.25">
      <c r="A924" s="154"/>
      <c r="B924" s="154"/>
      <c r="C924" s="154"/>
      <c r="D924" s="200"/>
      <c r="E924" s="140"/>
      <c r="F924" s="140"/>
      <c r="G924" s="140"/>
      <c r="H924" s="140"/>
      <c r="I924" s="140"/>
      <c r="J924" s="140"/>
    </row>
    <row r="925" spans="1:10" x14ac:dyDescent="0.25">
      <c r="A925" s="154"/>
      <c r="B925" s="154"/>
      <c r="C925" s="154"/>
      <c r="D925" s="200"/>
      <c r="E925" s="140"/>
      <c r="F925" s="140"/>
      <c r="G925" s="140"/>
      <c r="H925" s="140"/>
      <c r="I925" s="140"/>
      <c r="J925" s="140"/>
    </row>
    <row r="926" spans="1:10" x14ac:dyDescent="0.25">
      <c r="A926" s="154"/>
      <c r="B926" s="154"/>
      <c r="C926" s="154"/>
      <c r="D926" s="200"/>
      <c r="E926" s="140"/>
      <c r="F926" s="140"/>
      <c r="G926" s="140"/>
      <c r="H926" s="140"/>
      <c r="I926" s="140"/>
      <c r="J926" s="140"/>
    </row>
    <row r="927" spans="1:10" x14ac:dyDescent="0.25">
      <c r="A927" s="154"/>
      <c r="B927" s="154"/>
      <c r="C927" s="154"/>
      <c r="D927" s="200"/>
      <c r="E927" s="140"/>
      <c r="F927" s="140"/>
      <c r="G927" s="140"/>
      <c r="H927" s="140"/>
      <c r="I927" s="140"/>
      <c r="J927" s="140"/>
    </row>
    <row r="928" spans="1:10" x14ac:dyDescent="0.25">
      <c r="A928" s="154"/>
      <c r="B928" s="154"/>
      <c r="C928" s="154"/>
      <c r="D928" s="200"/>
      <c r="E928" s="140"/>
      <c r="F928" s="140"/>
      <c r="G928" s="140"/>
      <c r="H928" s="140"/>
      <c r="I928" s="140"/>
      <c r="J928" s="140"/>
    </row>
    <row r="929" spans="1:10" x14ac:dyDescent="0.25">
      <c r="A929" s="154"/>
      <c r="B929" s="154"/>
      <c r="C929" s="154"/>
      <c r="D929" s="200"/>
      <c r="E929" s="140"/>
      <c r="F929" s="140"/>
      <c r="G929" s="140"/>
      <c r="H929" s="140"/>
      <c r="I929" s="140"/>
      <c r="J929" s="140"/>
    </row>
    <row r="930" spans="1:10" x14ac:dyDescent="0.25">
      <c r="A930" s="154"/>
      <c r="B930" s="154"/>
      <c r="C930" s="154"/>
      <c r="D930" s="200"/>
      <c r="E930" s="140"/>
      <c r="F930" s="140"/>
      <c r="G930" s="140"/>
      <c r="H930" s="140"/>
      <c r="I930" s="140"/>
      <c r="J930" s="140"/>
    </row>
    <row r="931" spans="1:10" x14ac:dyDescent="0.25">
      <c r="A931" s="154"/>
      <c r="B931" s="154"/>
      <c r="C931" s="154"/>
      <c r="D931" s="200"/>
      <c r="E931" s="140"/>
      <c r="F931" s="140"/>
      <c r="G931" s="140"/>
      <c r="H931" s="140"/>
      <c r="I931" s="140"/>
      <c r="J931" s="140"/>
    </row>
    <row r="932" spans="1:10" x14ac:dyDescent="0.25">
      <c r="A932" s="154"/>
      <c r="B932" s="154"/>
      <c r="C932" s="154"/>
      <c r="D932" s="200"/>
      <c r="E932" s="140"/>
      <c r="F932" s="140"/>
      <c r="G932" s="140"/>
      <c r="H932" s="140"/>
      <c r="I932" s="140"/>
      <c r="J932" s="140"/>
    </row>
    <row r="933" spans="1:10" x14ac:dyDescent="0.25">
      <c r="A933" s="154"/>
      <c r="B933" s="154"/>
      <c r="C933" s="154"/>
      <c r="D933" s="200"/>
      <c r="E933" s="140"/>
      <c r="F933" s="140"/>
      <c r="G933" s="140"/>
      <c r="H933" s="140"/>
      <c r="I933" s="140"/>
      <c r="J933" s="140"/>
    </row>
    <row r="934" spans="1:10" x14ac:dyDescent="0.25">
      <c r="A934" s="154"/>
      <c r="B934" s="154"/>
      <c r="C934" s="154"/>
      <c r="D934" s="200"/>
      <c r="E934" s="140"/>
      <c r="F934" s="140"/>
      <c r="G934" s="140"/>
      <c r="H934" s="140"/>
      <c r="I934" s="140"/>
      <c r="J934" s="140"/>
    </row>
    <row r="935" spans="1:10" x14ac:dyDescent="0.25">
      <c r="A935" s="154"/>
      <c r="B935" s="154"/>
      <c r="C935" s="154"/>
      <c r="D935" s="200"/>
      <c r="E935" s="140"/>
      <c r="F935" s="140"/>
      <c r="G935" s="140"/>
      <c r="H935" s="140"/>
      <c r="I935" s="140"/>
      <c r="J935" s="140"/>
    </row>
    <row r="936" spans="1:10" x14ac:dyDescent="0.25">
      <c r="A936" s="154"/>
      <c r="B936" s="154"/>
      <c r="C936" s="154"/>
      <c r="D936" s="200"/>
      <c r="E936" s="140"/>
      <c r="F936" s="140"/>
      <c r="G936" s="140"/>
      <c r="H936" s="140"/>
      <c r="I936" s="140"/>
      <c r="J936" s="140"/>
    </row>
    <row r="937" spans="1:10" x14ac:dyDescent="0.25">
      <c r="A937" s="154"/>
      <c r="B937" s="154"/>
      <c r="C937" s="154"/>
      <c r="D937" s="200"/>
      <c r="E937" s="140"/>
      <c r="F937" s="140"/>
      <c r="G937" s="140"/>
      <c r="H937" s="140"/>
      <c r="I937" s="140"/>
      <c r="J937" s="140"/>
    </row>
    <row r="938" spans="1:10" x14ac:dyDescent="0.25">
      <c r="A938" s="154"/>
      <c r="B938" s="154"/>
      <c r="C938" s="154"/>
      <c r="D938" s="200"/>
      <c r="E938" s="140"/>
      <c r="F938" s="140"/>
      <c r="G938" s="140"/>
      <c r="H938" s="140"/>
      <c r="I938" s="140"/>
      <c r="J938" s="140"/>
    </row>
    <row r="939" spans="1:10" x14ac:dyDescent="0.25">
      <c r="A939" s="154"/>
      <c r="B939" s="154"/>
      <c r="C939" s="154"/>
      <c r="D939" s="200"/>
      <c r="E939" s="140"/>
      <c r="F939" s="140"/>
      <c r="G939" s="140"/>
      <c r="H939" s="140"/>
      <c r="I939" s="140"/>
      <c r="J939" s="140"/>
    </row>
    <row r="940" spans="1:10" x14ac:dyDescent="0.25">
      <c r="A940" s="154"/>
      <c r="B940" s="154"/>
      <c r="C940" s="154"/>
      <c r="D940" s="200"/>
      <c r="E940" s="140"/>
      <c r="F940" s="140"/>
      <c r="G940" s="140"/>
      <c r="H940" s="140"/>
      <c r="I940" s="140"/>
      <c r="J940" s="140"/>
    </row>
    <row r="941" spans="1:10" x14ac:dyDescent="0.25">
      <c r="A941" s="154"/>
      <c r="B941" s="154"/>
      <c r="C941" s="154"/>
      <c r="D941" s="200"/>
      <c r="E941" s="140"/>
      <c r="F941" s="140"/>
      <c r="G941" s="140"/>
      <c r="H941" s="140"/>
      <c r="I941" s="140"/>
      <c r="J941" s="140"/>
    </row>
    <row r="942" spans="1:10" x14ac:dyDescent="0.25">
      <c r="A942" s="154"/>
      <c r="B942" s="154"/>
      <c r="C942" s="154"/>
      <c r="D942" s="200"/>
      <c r="E942" s="140"/>
      <c r="F942" s="140"/>
      <c r="G942" s="140"/>
      <c r="H942" s="140"/>
      <c r="I942" s="140"/>
      <c r="J942" s="140"/>
    </row>
    <row r="943" spans="1:10" x14ac:dyDescent="0.25">
      <c r="A943" s="154"/>
      <c r="B943" s="154"/>
      <c r="C943" s="154"/>
      <c r="D943" s="200"/>
      <c r="E943" s="140"/>
      <c r="F943" s="140"/>
      <c r="G943" s="140"/>
      <c r="H943" s="140"/>
      <c r="I943" s="140"/>
      <c r="J943" s="140"/>
    </row>
    <row r="944" spans="1:10" x14ac:dyDescent="0.25">
      <c r="A944" s="154"/>
      <c r="B944" s="154"/>
      <c r="C944" s="154"/>
      <c r="D944" s="200"/>
      <c r="E944" s="140"/>
      <c r="F944" s="140"/>
      <c r="G944" s="140"/>
      <c r="H944" s="140"/>
      <c r="I944" s="140"/>
      <c r="J944" s="140"/>
    </row>
    <row r="945" spans="1:10" x14ac:dyDescent="0.25">
      <c r="A945" s="154"/>
      <c r="B945" s="154"/>
      <c r="C945" s="154"/>
      <c r="D945" s="200"/>
      <c r="E945" s="140"/>
      <c r="F945" s="140"/>
      <c r="G945" s="140"/>
      <c r="H945" s="140"/>
      <c r="I945" s="140"/>
      <c r="J945" s="140"/>
    </row>
    <row r="946" spans="1:10" x14ac:dyDescent="0.25">
      <c r="A946" s="154"/>
      <c r="B946" s="154"/>
      <c r="C946" s="154"/>
      <c r="D946" s="200"/>
      <c r="E946" s="140"/>
      <c r="F946" s="140"/>
      <c r="G946" s="140"/>
      <c r="H946" s="140"/>
      <c r="I946" s="140"/>
      <c r="J946" s="140"/>
    </row>
    <row r="947" spans="1:10" x14ac:dyDescent="0.25">
      <c r="A947" s="154"/>
      <c r="B947" s="154"/>
      <c r="C947" s="154"/>
      <c r="D947" s="200"/>
      <c r="E947" s="140"/>
      <c r="F947" s="140"/>
      <c r="G947" s="140"/>
      <c r="H947" s="140"/>
      <c r="I947" s="140"/>
      <c r="J947" s="140"/>
    </row>
    <row r="948" spans="1:10" x14ac:dyDescent="0.25">
      <c r="A948" s="154"/>
      <c r="B948" s="154"/>
      <c r="C948" s="154"/>
      <c r="D948" s="200"/>
      <c r="E948" s="140"/>
      <c r="F948" s="140"/>
      <c r="G948" s="140"/>
      <c r="H948" s="140"/>
      <c r="I948" s="140"/>
      <c r="J948" s="140"/>
    </row>
    <row r="949" spans="1:10" x14ac:dyDescent="0.25">
      <c r="A949" s="154"/>
      <c r="B949" s="154"/>
      <c r="C949" s="154"/>
      <c r="D949" s="200"/>
      <c r="E949" s="140"/>
      <c r="F949" s="140"/>
      <c r="G949" s="140"/>
      <c r="H949" s="140"/>
      <c r="I949" s="140"/>
      <c r="J949" s="140"/>
    </row>
    <row r="950" spans="1:10" x14ac:dyDescent="0.25">
      <c r="A950" s="154"/>
      <c r="B950" s="154"/>
      <c r="C950" s="154"/>
      <c r="D950" s="200"/>
      <c r="E950" s="140"/>
      <c r="F950" s="140"/>
      <c r="G950" s="140"/>
      <c r="H950" s="140"/>
      <c r="I950" s="140"/>
      <c r="J950" s="140"/>
    </row>
    <row r="951" spans="1:10" x14ac:dyDescent="0.25">
      <c r="A951" s="154"/>
      <c r="B951" s="154"/>
      <c r="C951" s="154"/>
      <c r="D951" s="200"/>
      <c r="E951" s="140"/>
      <c r="F951" s="140"/>
      <c r="G951" s="140"/>
      <c r="H951" s="140"/>
      <c r="I951" s="140"/>
      <c r="J951" s="140"/>
    </row>
    <row r="952" spans="1:10" x14ac:dyDescent="0.25">
      <c r="A952" s="154"/>
      <c r="B952" s="154"/>
      <c r="C952" s="154"/>
      <c r="D952" s="200"/>
      <c r="E952" s="140"/>
      <c r="F952" s="140"/>
      <c r="G952" s="140"/>
      <c r="H952" s="140"/>
      <c r="I952" s="140"/>
      <c r="J952" s="140"/>
    </row>
    <row r="953" spans="1:10" x14ac:dyDescent="0.25">
      <c r="A953" s="154"/>
      <c r="B953" s="154"/>
      <c r="C953" s="154"/>
      <c r="D953" s="200"/>
      <c r="E953" s="140"/>
      <c r="F953" s="140"/>
      <c r="G953" s="140"/>
      <c r="H953" s="140"/>
      <c r="I953" s="140"/>
      <c r="J953" s="140"/>
    </row>
    <row r="954" spans="1:10" x14ac:dyDescent="0.25">
      <c r="A954" s="154"/>
      <c r="B954" s="154"/>
      <c r="C954" s="154"/>
      <c r="D954" s="200"/>
      <c r="E954" s="140"/>
      <c r="F954" s="140"/>
      <c r="G954" s="140"/>
      <c r="H954" s="140"/>
      <c r="I954" s="140"/>
      <c r="J954" s="140"/>
    </row>
    <row r="955" spans="1:10" x14ac:dyDescent="0.25">
      <c r="A955" s="154"/>
      <c r="B955" s="154"/>
      <c r="C955" s="154"/>
      <c r="D955" s="200"/>
      <c r="E955" s="140"/>
      <c r="F955" s="140"/>
      <c r="G955" s="140"/>
      <c r="H955" s="140"/>
      <c r="I955" s="140"/>
      <c r="J955" s="140"/>
    </row>
    <row r="956" spans="1:10" x14ac:dyDescent="0.25">
      <c r="A956" s="154"/>
      <c r="B956" s="154"/>
      <c r="C956" s="154"/>
      <c r="D956" s="200"/>
      <c r="E956" s="140"/>
      <c r="F956" s="140"/>
      <c r="G956" s="140"/>
      <c r="H956" s="140"/>
      <c r="I956" s="140"/>
      <c r="J956" s="140"/>
    </row>
    <row r="957" spans="1:10" x14ac:dyDescent="0.25">
      <c r="A957" s="154"/>
      <c r="B957" s="154"/>
      <c r="C957" s="154"/>
      <c r="D957" s="200"/>
      <c r="E957" s="140"/>
      <c r="F957" s="140"/>
      <c r="G957" s="140"/>
      <c r="H957" s="140"/>
      <c r="I957" s="140"/>
      <c r="J957" s="140"/>
    </row>
    <row r="958" spans="1:10" x14ac:dyDescent="0.25">
      <c r="A958" s="154"/>
      <c r="B958" s="154"/>
      <c r="C958" s="154"/>
      <c r="D958" s="200"/>
      <c r="E958" s="140"/>
      <c r="F958" s="140"/>
      <c r="G958" s="140"/>
      <c r="H958" s="140"/>
      <c r="I958" s="140"/>
      <c r="J958" s="140"/>
    </row>
    <row r="959" spans="1:10" x14ac:dyDescent="0.25">
      <c r="A959" s="154"/>
      <c r="B959" s="154"/>
      <c r="C959" s="154"/>
      <c r="D959" s="200"/>
      <c r="E959" s="140"/>
      <c r="F959" s="140"/>
      <c r="G959" s="140"/>
      <c r="H959" s="140"/>
      <c r="I959" s="140"/>
      <c r="J959" s="140"/>
    </row>
    <row r="960" spans="1:10" x14ac:dyDescent="0.25">
      <c r="A960" s="154"/>
      <c r="B960" s="154"/>
      <c r="C960" s="154"/>
      <c r="D960" s="200"/>
      <c r="E960" s="140"/>
      <c r="F960" s="140"/>
      <c r="G960" s="140"/>
      <c r="H960" s="140"/>
      <c r="I960" s="140"/>
      <c r="J960" s="140"/>
    </row>
    <row r="961" spans="1:10" x14ac:dyDescent="0.25">
      <c r="A961" s="154"/>
      <c r="B961" s="154"/>
      <c r="C961" s="154"/>
      <c r="D961" s="200"/>
      <c r="E961" s="140"/>
      <c r="F961" s="140"/>
      <c r="G961" s="140"/>
      <c r="H961" s="140"/>
      <c r="I961" s="140"/>
      <c r="J961" s="140"/>
    </row>
    <row r="962" spans="1:10" x14ac:dyDescent="0.25">
      <c r="A962" s="154"/>
      <c r="B962" s="154"/>
      <c r="C962" s="154"/>
      <c r="D962" s="200"/>
      <c r="E962" s="140"/>
      <c r="F962" s="140"/>
      <c r="G962" s="140"/>
      <c r="H962" s="140"/>
      <c r="I962" s="140"/>
      <c r="J962" s="140"/>
    </row>
    <row r="963" spans="1:10" x14ac:dyDescent="0.25">
      <c r="A963" s="154"/>
      <c r="B963" s="154"/>
      <c r="C963" s="154"/>
      <c r="D963" s="200"/>
      <c r="E963" s="140"/>
      <c r="F963" s="140"/>
      <c r="G963" s="140"/>
      <c r="H963" s="140"/>
      <c r="I963" s="140"/>
      <c r="J963" s="140"/>
    </row>
    <row r="964" spans="1:10" x14ac:dyDescent="0.25">
      <c r="A964" s="154"/>
      <c r="B964" s="154"/>
      <c r="C964" s="154"/>
      <c r="D964" s="200"/>
      <c r="E964" s="140"/>
      <c r="F964" s="140"/>
      <c r="G964" s="140"/>
      <c r="H964" s="140"/>
      <c r="I964" s="140"/>
      <c r="J964" s="140"/>
    </row>
    <row r="965" spans="1:10" x14ac:dyDescent="0.25">
      <c r="A965" s="154"/>
      <c r="B965" s="154"/>
      <c r="C965" s="154"/>
      <c r="D965" s="200"/>
      <c r="E965" s="140"/>
      <c r="F965" s="140"/>
      <c r="G965" s="140"/>
      <c r="H965" s="140"/>
      <c r="I965" s="140"/>
      <c r="J965" s="140"/>
    </row>
    <row r="966" spans="1:10" x14ac:dyDescent="0.25">
      <c r="A966" s="154"/>
      <c r="B966" s="154"/>
      <c r="C966" s="154"/>
      <c r="D966" s="200"/>
      <c r="E966" s="140"/>
      <c r="F966" s="140"/>
      <c r="G966" s="140"/>
      <c r="H966" s="140"/>
      <c r="I966" s="140"/>
      <c r="J966" s="140"/>
    </row>
    <row r="967" spans="1:10" x14ac:dyDescent="0.25">
      <c r="A967" s="154"/>
      <c r="B967" s="154"/>
      <c r="C967" s="154"/>
      <c r="D967" s="200"/>
      <c r="E967" s="140"/>
      <c r="F967" s="140"/>
      <c r="G967" s="140"/>
      <c r="H967" s="140"/>
      <c r="I967" s="140"/>
      <c r="J967" s="140"/>
    </row>
    <row r="968" spans="1:10" x14ac:dyDescent="0.25">
      <c r="A968" s="154"/>
      <c r="B968" s="154"/>
      <c r="C968" s="154"/>
      <c r="D968" s="200"/>
      <c r="E968" s="140"/>
      <c r="F968" s="140"/>
      <c r="G968" s="140"/>
      <c r="H968" s="140"/>
      <c r="I968" s="140"/>
      <c r="J968" s="140"/>
    </row>
    <row r="969" spans="1:10" x14ac:dyDescent="0.25">
      <c r="A969" s="154"/>
      <c r="B969" s="154"/>
      <c r="C969" s="154"/>
      <c r="D969" s="200"/>
      <c r="E969" s="140"/>
      <c r="F969" s="140"/>
      <c r="G969" s="140"/>
      <c r="H969" s="140"/>
      <c r="I969" s="140"/>
      <c r="J969" s="140"/>
    </row>
    <row r="970" spans="1:10" x14ac:dyDescent="0.25">
      <c r="A970" s="154"/>
      <c r="B970" s="154"/>
      <c r="C970" s="154"/>
      <c r="D970" s="200"/>
      <c r="E970" s="140"/>
      <c r="F970" s="140"/>
      <c r="G970" s="140"/>
      <c r="H970" s="140"/>
      <c r="I970" s="140"/>
      <c r="J970" s="140"/>
    </row>
    <row r="971" spans="1:10" x14ac:dyDescent="0.25">
      <c r="A971" s="154"/>
      <c r="B971" s="154"/>
      <c r="C971" s="154"/>
      <c r="D971" s="200"/>
      <c r="E971" s="140"/>
      <c r="F971" s="140"/>
      <c r="G971" s="140"/>
      <c r="H971" s="140"/>
      <c r="I971" s="140"/>
      <c r="J971" s="140"/>
    </row>
    <row r="972" spans="1:10" x14ac:dyDescent="0.25">
      <c r="A972" s="154"/>
      <c r="B972" s="154"/>
      <c r="C972" s="154"/>
      <c r="D972" s="200"/>
      <c r="E972" s="140"/>
      <c r="F972" s="140"/>
      <c r="G972" s="140"/>
      <c r="H972" s="140"/>
      <c r="I972" s="140"/>
      <c r="J972" s="140"/>
    </row>
    <row r="973" spans="1:10" x14ac:dyDescent="0.25">
      <c r="A973" s="154"/>
      <c r="B973" s="154"/>
      <c r="C973" s="154"/>
      <c r="D973" s="200"/>
      <c r="E973" s="140"/>
      <c r="F973" s="140"/>
      <c r="G973" s="140"/>
      <c r="H973" s="140"/>
      <c r="I973" s="140"/>
      <c r="J973" s="140"/>
    </row>
    <row r="974" spans="1:10" x14ac:dyDescent="0.25">
      <c r="A974" s="154"/>
      <c r="B974" s="154"/>
      <c r="C974" s="154"/>
      <c r="D974" s="200"/>
      <c r="E974" s="140"/>
      <c r="F974" s="140"/>
      <c r="G974" s="140"/>
      <c r="H974" s="140"/>
      <c r="I974" s="140"/>
      <c r="J974" s="140"/>
    </row>
    <row r="975" spans="1:10" x14ac:dyDescent="0.25">
      <c r="A975" s="154"/>
      <c r="B975" s="154"/>
      <c r="C975" s="154"/>
      <c r="D975" s="200"/>
      <c r="E975" s="140"/>
      <c r="F975" s="140"/>
      <c r="G975" s="140"/>
      <c r="H975" s="140"/>
      <c r="I975" s="140"/>
      <c r="J975" s="140"/>
    </row>
    <row r="976" spans="1:10" x14ac:dyDescent="0.25">
      <c r="A976" s="154"/>
      <c r="B976" s="154"/>
      <c r="C976" s="154"/>
      <c r="D976" s="200"/>
      <c r="E976" s="140"/>
      <c r="F976" s="140"/>
      <c r="G976" s="140"/>
      <c r="H976" s="140"/>
      <c r="I976" s="140"/>
      <c r="J976" s="140"/>
    </row>
    <row r="977" spans="1:10" x14ac:dyDescent="0.25">
      <c r="A977" s="154"/>
      <c r="B977" s="154"/>
      <c r="C977" s="154"/>
      <c r="D977" s="200"/>
      <c r="E977" s="140"/>
      <c r="F977" s="140"/>
      <c r="G977" s="140"/>
      <c r="H977" s="140"/>
      <c r="I977" s="140"/>
      <c r="J977" s="140"/>
    </row>
    <row r="978" spans="1:10" x14ac:dyDescent="0.25">
      <c r="A978" s="154"/>
      <c r="B978" s="154"/>
      <c r="C978" s="154"/>
      <c r="D978" s="200"/>
      <c r="E978" s="140"/>
      <c r="F978" s="140"/>
      <c r="G978" s="140"/>
      <c r="H978" s="140"/>
      <c r="I978" s="140"/>
      <c r="J978" s="140"/>
    </row>
    <row r="979" spans="1:10" x14ac:dyDescent="0.25">
      <c r="A979" s="154"/>
      <c r="B979" s="154"/>
      <c r="C979" s="154"/>
      <c r="D979" s="200"/>
      <c r="E979" s="140"/>
      <c r="F979" s="140"/>
      <c r="G979" s="140"/>
      <c r="H979" s="140"/>
      <c r="I979" s="140"/>
      <c r="J979" s="140"/>
    </row>
    <row r="980" spans="1:10" x14ac:dyDescent="0.25">
      <c r="A980" s="154"/>
      <c r="B980" s="154"/>
      <c r="C980" s="154"/>
      <c r="D980" s="200"/>
      <c r="E980" s="140"/>
      <c r="F980" s="140"/>
      <c r="G980" s="140"/>
      <c r="H980" s="140"/>
      <c r="I980" s="140"/>
      <c r="J980" s="140"/>
    </row>
    <row r="981" spans="1:10" x14ac:dyDescent="0.25">
      <c r="A981" s="154"/>
      <c r="B981" s="154"/>
      <c r="C981" s="154"/>
      <c r="D981" s="200"/>
      <c r="E981" s="140"/>
      <c r="F981" s="140"/>
      <c r="G981" s="140"/>
      <c r="H981" s="140"/>
      <c r="I981" s="140"/>
      <c r="J981" s="140"/>
    </row>
    <row r="982" spans="1:10" x14ac:dyDescent="0.25">
      <c r="A982" s="154"/>
      <c r="B982" s="154"/>
      <c r="C982" s="154"/>
      <c r="D982" s="200"/>
      <c r="E982" s="140"/>
      <c r="F982" s="140"/>
      <c r="G982" s="140"/>
      <c r="H982" s="140"/>
      <c r="I982" s="140"/>
      <c r="J982" s="140"/>
    </row>
    <row r="983" spans="1:10" x14ac:dyDescent="0.25">
      <c r="A983" s="154"/>
      <c r="B983" s="154"/>
      <c r="C983" s="154"/>
      <c r="D983" s="200"/>
      <c r="E983" s="140"/>
      <c r="F983" s="140"/>
      <c r="G983" s="140"/>
      <c r="H983" s="140"/>
      <c r="I983" s="140"/>
      <c r="J983" s="140"/>
    </row>
    <row r="984" spans="1:10" x14ac:dyDescent="0.25">
      <c r="A984" s="154"/>
      <c r="B984" s="154"/>
      <c r="C984" s="154"/>
      <c r="D984" s="200"/>
      <c r="E984" s="140"/>
      <c r="F984" s="140"/>
      <c r="G984" s="140"/>
      <c r="H984" s="140"/>
      <c r="I984" s="140"/>
      <c r="J984" s="140"/>
    </row>
    <row r="985" spans="1:10" x14ac:dyDescent="0.25">
      <c r="A985" s="154"/>
      <c r="B985" s="154"/>
      <c r="C985" s="154"/>
      <c r="D985" s="200"/>
      <c r="E985" s="140"/>
      <c r="F985" s="140"/>
      <c r="G985" s="140"/>
      <c r="H985" s="140"/>
      <c r="I985" s="140"/>
      <c r="J985" s="140"/>
    </row>
    <row r="986" spans="1:10" x14ac:dyDescent="0.25">
      <c r="A986" s="154"/>
      <c r="B986" s="154"/>
      <c r="C986" s="154"/>
      <c r="D986" s="200"/>
      <c r="E986" s="140"/>
      <c r="F986" s="140"/>
      <c r="G986" s="140"/>
      <c r="H986" s="140"/>
      <c r="I986" s="140"/>
      <c r="J986" s="140"/>
    </row>
    <row r="987" spans="1:10" x14ac:dyDescent="0.25">
      <c r="A987" s="154"/>
      <c r="B987" s="154"/>
      <c r="C987" s="154"/>
      <c r="D987" s="200"/>
      <c r="E987" s="140"/>
      <c r="F987" s="140"/>
      <c r="G987" s="140"/>
      <c r="H987" s="140"/>
      <c r="I987" s="140"/>
      <c r="J987" s="140"/>
    </row>
    <row r="988" spans="1:10" x14ac:dyDescent="0.25">
      <c r="A988" s="154"/>
      <c r="B988" s="154"/>
      <c r="C988" s="154"/>
      <c r="D988" s="200"/>
      <c r="E988" s="140"/>
      <c r="F988" s="140"/>
      <c r="G988" s="140"/>
      <c r="H988" s="140"/>
      <c r="I988" s="140"/>
      <c r="J988" s="140"/>
    </row>
    <row r="989" spans="1:10" x14ac:dyDescent="0.25">
      <c r="A989" s="154"/>
      <c r="B989" s="154"/>
      <c r="C989" s="154"/>
      <c r="D989" s="200"/>
      <c r="E989" s="140"/>
      <c r="F989" s="140"/>
      <c r="G989" s="140"/>
      <c r="H989" s="140"/>
      <c r="I989" s="140"/>
      <c r="J989" s="140"/>
    </row>
    <row r="990" spans="1:10" x14ac:dyDescent="0.25">
      <c r="A990" s="154"/>
      <c r="B990" s="154"/>
      <c r="C990" s="154"/>
      <c r="D990" s="200"/>
      <c r="E990" s="140"/>
      <c r="F990" s="140"/>
      <c r="G990" s="140"/>
      <c r="H990" s="140"/>
      <c r="I990" s="140"/>
      <c r="J990" s="140"/>
    </row>
    <row r="991" spans="1:10" x14ac:dyDescent="0.25">
      <c r="A991" s="154"/>
      <c r="B991" s="154"/>
      <c r="C991" s="154"/>
      <c r="D991" s="200"/>
      <c r="E991" s="140"/>
      <c r="F991" s="140"/>
      <c r="G991" s="140"/>
      <c r="H991" s="140"/>
      <c r="I991" s="140"/>
      <c r="J991" s="140"/>
    </row>
    <row r="992" spans="1:10" x14ac:dyDescent="0.25">
      <c r="A992" s="154"/>
      <c r="B992" s="154"/>
      <c r="C992" s="154"/>
      <c r="D992" s="200"/>
      <c r="E992" s="140"/>
      <c r="F992" s="140"/>
      <c r="G992" s="140"/>
      <c r="H992" s="140"/>
      <c r="I992" s="140"/>
      <c r="J992" s="140"/>
    </row>
    <row r="993" spans="1:10" x14ac:dyDescent="0.25">
      <c r="A993" s="154"/>
      <c r="B993" s="154"/>
      <c r="C993" s="154"/>
      <c r="D993" s="200"/>
      <c r="E993" s="140"/>
      <c r="F993" s="140"/>
      <c r="G993" s="140"/>
      <c r="H993" s="140"/>
      <c r="I993" s="140"/>
      <c r="J993" s="140"/>
    </row>
    <row r="994" spans="1:10" x14ac:dyDescent="0.25">
      <c r="A994" s="154"/>
      <c r="B994" s="154"/>
      <c r="C994" s="154"/>
      <c r="D994" s="200"/>
      <c r="E994" s="140"/>
      <c r="F994" s="140"/>
      <c r="G994" s="140"/>
      <c r="H994" s="140"/>
      <c r="I994" s="140"/>
      <c r="J994" s="140"/>
    </row>
    <row r="995" spans="1:10" x14ac:dyDescent="0.25">
      <c r="A995" s="154"/>
      <c r="B995" s="154"/>
      <c r="C995" s="154"/>
      <c r="D995" s="200"/>
      <c r="E995" s="140"/>
      <c r="F995" s="140"/>
      <c r="G995" s="140"/>
      <c r="H995" s="140"/>
      <c r="I995" s="140"/>
      <c r="J995" s="140"/>
    </row>
    <row r="996" spans="1:10" x14ac:dyDescent="0.25">
      <c r="A996" s="154"/>
      <c r="B996" s="154"/>
      <c r="C996" s="154"/>
      <c r="D996" s="200"/>
      <c r="E996" s="140"/>
      <c r="F996" s="140"/>
      <c r="G996" s="140"/>
      <c r="H996" s="140"/>
      <c r="I996" s="140"/>
      <c r="J996" s="140"/>
    </row>
    <row r="997" spans="1:10" x14ac:dyDescent="0.25">
      <c r="A997" s="154"/>
      <c r="B997" s="154"/>
      <c r="C997" s="154"/>
      <c r="D997" s="200"/>
      <c r="E997" s="140"/>
      <c r="F997" s="140"/>
      <c r="G997" s="140"/>
      <c r="H997" s="140"/>
      <c r="I997" s="140"/>
      <c r="J997" s="140"/>
    </row>
    <row r="998" spans="1:10" x14ac:dyDescent="0.25">
      <c r="A998" s="154"/>
      <c r="B998" s="154"/>
      <c r="C998" s="154"/>
      <c r="D998" s="200"/>
      <c r="E998" s="140"/>
      <c r="F998" s="140"/>
      <c r="G998" s="140"/>
      <c r="H998" s="140"/>
      <c r="I998" s="140"/>
      <c r="J998" s="140"/>
    </row>
    <row r="999" spans="1:10" x14ac:dyDescent="0.25">
      <c r="A999" s="154"/>
      <c r="B999" s="154"/>
      <c r="C999" s="154"/>
      <c r="D999" s="200"/>
      <c r="E999" s="140"/>
      <c r="F999" s="140"/>
      <c r="G999" s="140"/>
      <c r="H999" s="140"/>
      <c r="I999" s="140"/>
      <c r="J999" s="140"/>
    </row>
    <row r="1000" spans="1:10" x14ac:dyDescent="0.25">
      <c r="A1000" s="154"/>
      <c r="B1000" s="154"/>
      <c r="C1000" s="154"/>
      <c r="D1000" s="200"/>
      <c r="E1000" s="140"/>
      <c r="F1000" s="140"/>
      <c r="G1000" s="140"/>
      <c r="H1000" s="140"/>
      <c r="I1000" s="140"/>
      <c r="J1000" s="140"/>
    </row>
    <row r="1001" spans="1:10" x14ac:dyDescent="0.25">
      <c r="A1001" s="154"/>
      <c r="B1001" s="154"/>
      <c r="C1001" s="154"/>
      <c r="D1001" s="200"/>
      <c r="E1001" s="140"/>
      <c r="F1001" s="140"/>
      <c r="G1001" s="140"/>
      <c r="H1001" s="140"/>
      <c r="I1001" s="140"/>
      <c r="J1001" s="140"/>
    </row>
    <row r="1002" spans="1:10" x14ac:dyDescent="0.25">
      <c r="A1002" s="154"/>
      <c r="B1002" s="154"/>
      <c r="C1002" s="154"/>
      <c r="D1002" s="200"/>
      <c r="E1002" s="140"/>
      <c r="F1002" s="140"/>
      <c r="G1002" s="140"/>
      <c r="H1002" s="140"/>
      <c r="I1002" s="140"/>
      <c r="J1002" s="140"/>
    </row>
    <row r="1003" spans="1:10" x14ac:dyDescent="0.25">
      <c r="A1003" s="154"/>
      <c r="B1003" s="154"/>
      <c r="C1003" s="154"/>
      <c r="D1003" s="200"/>
      <c r="E1003" s="140"/>
      <c r="F1003" s="140"/>
      <c r="G1003" s="140"/>
      <c r="H1003" s="140"/>
      <c r="I1003" s="140"/>
      <c r="J1003" s="140"/>
    </row>
    <row r="1004" spans="1:10" x14ac:dyDescent="0.25">
      <c r="A1004" s="154"/>
      <c r="B1004" s="154"/>
      <c r="C1004" s="154"/>
      <c r="D1004" s="200"/>
      <c r="E1004" s="140"/>
      <c r="F1004" s="140"/>
      <c r="G1004" s="140"/>
      <c r="H1004" s="140"/>
      <c r="I1004" s="140"/>
      <c r="J1004" s="140"/>
    </row>
    <row r="1005" spans="1:10" x14ac:dyDescent="0.25">
      <c r="A1005" s="154"/>
      <c r="B1005" s="154"/>
      <c r="C1005" s="154"/>
      <c r="D1005" s="200"/>
      <c r="E1005" s="140"/>
      <c r="F1005" s="140"/>
      <c r="G1005" s="140"/>
      <c r="H1005" s="140"/>
      <c r="I1005" s="140"/>
      <c r="J1005" s="140"/>
    </row>
    <row r="1006" spans="1:10" x14ac:dyDescent="0.25">
      <c r="A1006" s="154"/>
      <c r="B1006" s="154"/>
      <c r="C1006" s="154"/>
      <c r="D1006" s="200"/>
      <c r="E1006" s="140"/>
      <c r="F1006" s="140"/>
      <c r="G1006" s="140"/>
      <c r="H1006" s="140"/>
      <c r="I1006" s="140"/>
      <c r="J1006" s="140"/>
    </row>
    <row r="1007" spans="1:10" x14ac:dyDescent="0.25">
      <c r="A1007" s="154"/>
      <c r="B1007" s="154"/>
      <c r="C1007" s="154"/>
      <c r="D1007" s="200"/>
      <c r="E1007" s="140"/>
      <c r="F1007" s="140"/>
      <c r="G1007" s="140"/>
      <c r="H1007" s="140"/>
      <c r="I1007" s="140"/>
      <c r="J1007" s="140"/>
    </row>
    <row r="1008" spans="1:10" x14ac:dyDescent="0.25">
      <c r="A1008" s="154"/>
      <c r="B1008" s="154"/>
      <c r="C1008" s="154"/>
      <c r="D1008" s="200"/>
      <c r="E1008" s="140"/>
      <c r="F1008" s="140"/>
      <c r="G1008" s="140"/>
      <c r="H1008" s="140"/>
      <c r="I1008" s="140"/>
      <c r="J1008" s="140"/>
    </row>
    <row r="1009" spans="1:10" x14ac:dyDescent="0.25">
      <c r="A1009" s="154"/>
      <c r="B1009" s="154"/>
      <c r="C1009" s="154"/>
      <c r="D1009" s="200"/>
      <c r="E1009" s="140"/>
      <c r="F1009" s="140"/>
      <c r="G1009" s="140"/>
      <c r="H1009" s="140"/>
      <c r="I1009" s="140"/>
      <c r="J1009" s="140"/>
    </row>
    <row r="1010" spans="1:10" x14ac:dyDescent="0.25">
      <c r="A1010" s="154"/>
      <c r="B1010" s="154"/>
      <c r="C1010" s="154"/>
      <c r="D1010" s="200"/>
      <c r="E1010" s="140"/>
      <c r="F1010" s="140"/>
      <c r="G1010" s="140"/>
      <c r="H1010" s="140"/>
      <c r="I1010" s="140"/>
      <c r="J1010" s="140"/>
    </row>
    <row r="1011" spans="1:10" x14ac:dyDescent="0.25">
      <c r="A1011" s="154"/>
      <c r="B1011" s="154"/>
      <c r="C1011" s="154"/>
      <c r="D1011" s="201"/>
      <c r="E1011" s="140"/>
      <c r="F1011" s="140"/>
      <c r="G1011" s="140"/>
      <c r="H1011" s="140"/>
      <c r="I1011" s="140"/>
      <c r="J1011" s="140"/>
    </row>
    <row r="1012" spans="1:10" x14ac:dyDescent="0.25">
      <c r="A1012" s="154"/>
      <c r="B1012" s="154"/>
      <c r="C1012" s="154"/>
      <c r="D1012" s="200"/>
      <c r="E1012" s="140"/>
      <c r="F1012" s="140"/>
      <c r="G1012" s="140"/>
      <c r="H1012" s="140"/>
      <c r="I1012" s="140"/>
      <c r="J1012" s="140"/>
    </row>
    <row r="1013" spans="1:10" x14ac:dyDescent="0.25">
      <c r="A1013" s="154"/>
      <c r="B1013" s="154"/>
      <c r="C1013" s="154"/>
      <c r="D1013" s="200"/>
      <c r="E1013" s="140"/>
      <c r="F1013" s="140"/>
      <c r="G1013" s="140"/>
      <c r="H1013" s="140"/>
      <c r="I1013" s="140"/>
      <c r="J1013" s="140"/>
    </row>
    <row r="1014" spans="1:10" x14ac:dyDescent="0.25">
      <c r="A1014" s="154"/>
      <c r="B1014" s="154"/>
      <c r="C1014" s="154"/>
      <c r="D1014" s="200"/>
      <c r="E1014" s="140"/>
      <c r="F1014" s="140"/>
      <c r="G1014" s="140"/>
      <c r="H1014" s="140"/>
      <c r="I1014" s="140"/>
      <c r="J1014" s="140"/>
    </row>
    <row r="1015" spans="1:10" x14ac:dyDescent="0.25">
      <c r="A1015" s="154"/>
      <c r="B1015" s="154"/>
      <c r="C1015" s="154"/>
      <c r="D1015" s="200"/>
      <c r="E1015" s="140"/>
      <c r="F1015" s="140"/>
      <c r="G1015" s="140"/>
      <c r="H1015" s="140"/>
      <c r="I1015" s="140"/>
      <c r="J1015" s="140"/>
    </row>
    <row r="1016" spans="1:10" x14ac:dyDescent="0.25">
      <c r="A1016" s="154"/>
      <c r="B1016" s="154"/>
      <c r="C1016" s="154"/>
      <c r="D1016" s="200"/>
      <c r="E1016" s="140"/>
      <c r="F1016" s="140"/>
      <c r="G1016" s="140"/>
      <c r="H1016" s="140"/>
      <c r="I1016" s="140"/>
      <c r="J1016" s="140"/>
    </row>
    <row r="1017" spans="1:10" x14ac:dyDescent="0.25">
      <c r="A1017" s="154"/>
      <c r="B1017" s="154"/>
      <c r="C1017" s="154"/>
      <c r="D1017" s="200"/>
      <c r="E1017" s="140"/>
      <c r="F1017" s="140"/>
      <c r="G1017" s="140"/>
      <c r="H1017" s="140"/>
      <c r="I1017" s="140"/>
      <c r="J1017" s="140"/>
    </row>
    <row r="1018" spans="1:10" x14ac:dyDescent="0.25">
      <c r="A1018" s="154"/>
      <c r="B1018" s="154"/>
      <c r="C1018" s="154"/>
      <c r="D1018" s="200"/>
      <c r="E1018" s="140"/>
      <c r="F1018" s="140"/>
      <c r="G1018" s="140"/>
      <c r="H1018" s="140"/>
      <c r="I1018" s="140"/>
      <c r="J1018" s="140"/>
    </row>
    <row r="1019" spans="1:10" x14ac:dyDescent="0.25">
      <c r="A1019" s="154"/>
      <c r="B1019" s="154"/>
      <c r="C1019" s="154"/>
      <c r="D1019" s="200"/>
      <c r="E1019" s="140"/>
      <c r="F1019" s="140"/>
      <c r="G1019" s="140"/>
      <c r="H1019" s="140"/>
      <c r="I1019" s="140"/>
      <c r="J1019" s="140"/>
    </row>
    <row r="1020" spans="1:10" x14ac:dyDescent="0.25">
      <c r="A1020" s="154"/>
      <c r="B1020" s="154"/>
      <c r="C1020" s="154"/>
      <c r="D1020" s="200"/>
      <c r="E1020" s="140"/>
      <c r="F1020" s="140"/>
      <c r="G1020" s="140"/>
      <c r="H1020" s="140"/>
      <c r="I1020" s="140"/>
      <c r="J1020" s="140"/>
    </row>
    <row r="1021" spans="1:10" x14ac:dyDescent="0.25">
      <c r="A1021" s="154"/>
      <c r="B1021" s="154"/>
      <c r="C1021" s="154"/>
      <c r="D1021" s="200"/>
      <c r="E1021" s="140"/>
      <c r="F1021" s="140"/>
      <c r="G1021" s="140"/>
      <c r="H1021" s="140"/>
      <c r="I1021" s="140"/>
      <c r="J1021" s="140"/>
    </row>
    <row r="1022" spans="1:10" x14ac:dyDescent="0.25">
      <c r="A1022" s="154"/>
      <c r="B1022" s="154"/>
      <c r="C1022" s="154"/>
      <c r="D1022" s="200"/>
      <c r="E1022" s="140"/>
      <c r="F1022" s="140"/>
      <c r="G1022" s="140"/>
      <c r="H1022" s="140"/>
      <c r="I1022" s="140"/>
      <c r="J1022" s="140"/>
    </row>
    <row r="1023" spans="1:10" x14ac:dyDescent="0.25">
      <c r="A1023" s="154"/>
      <c r="B1023" s="154"/>
      <c r="C1023" s="154"/>
      <c r="D1023" s="200"/>
      <c r="E1023" s="140"/>
      <c r="F1023" s="140"/>
      <c r="G1023" s="140"/>
      <c r="H1023" s="140"/>
      <c r="I1023" s="140"/>
      <c r="J1023" s="140"/>
    </row>
    <row r="1024" spans="1:10" x14ac:dyDescent="0.25">
      <c r="A1024" s="154"/>
      <c r="B1024" s="154"/>
      <c r="C1024" s="154"/>
      <c r="D1024" s="200"/>
      <c r="E1024" s="140"/>
      <c r="F1024" s="140"/>
      <c r="G1024" s="140"/>
      <c r="H1024" s="140"/>
      <c r="I1024" s="140"/>
      <c r="J1024" s="140"/>
    </row>
    <row r="1025" spans="1:10" x14ac:dyDescent="0.25">
      <c r="A1025" s="154"/>
      <c r="B1025" s="154"/>
      <c r="C1025" s="154"/>
      <c r="D1025" s="200"/>
      <c r="E1025" s="140"/>
      <c r="F1025" s="140"/>
      <c r="G1025" s="140"/>
      <c r="H1025" s="140"/>
      <c r="I1025" s="140"/>
      <c r="J1025" s="140"/>
    </row>
    <row r="1026" spans="1:10" x14ac:dyDescent="0.25">
      <c r="A1026" s="154"/>
      <c r="B1026" s="154"/>
      <c r="C1026" s="154"/>
      <c r="D1026" s="200"/>
      <c r="E1026" s="140"/>
      <c r="F1026" s="140"/>
      <c r="G1026" s="140"/>
      <c r="H1026" s="140"/>
      <c r="I1026" s="140"/>
      <c r="J1026" s="140"/>
    </row>
    <row r="1027" spans="1:10" x14ac:dyDescent="0.25">
      <c r="A1027" s="154"/>
      <c r="B1027" s="154"/>
      <c r="C1027" s="154"/>
      <c r="D1027" s="200"/>
      <c r="E1027" s="140"/>
      <c r="F1027" s="140"/>
      <c r="G1027" s="140"/>
      <c r="H1027" s="140"/>
      <c r="I1027" s="140"/>
      <c r="J1027" s="140"/>
    </row>
    <row r="1028" spans="1:10" x14ac:dyDescent="0.25">
      <c r="A1028" s="154"/>
      <c r="B1028" s="154"/>
      <c r="C1028" s="154"/>
      <c r="D1028" s="200"/>
      <c r="E1028" s="140"/>
      <c r="F1028" s="140"/>
      <c r="G1028" s="140"/>
      <c r="H1028" s="140"/>
      <c r="I1028" s="140"/>
      <c r="J1028" s="140"/>
    </row>
    <row r="1029" spans="1:10" x14ac:dyDescent="0.25">
      <c r="A1029" s="154"/>
      <c r="B1029" s="154"/>
      <c r="C1029" s="154"/>
      <c r="D1029" s="200"/>
      <c r="E1029" s="140"/>
      <c r="F1029" s="140"/>
      <c r="G1029" s="140"/>
      <c r="H1029" s="140"/>
      <c r="I1029" s="140"/>
      <c r="J1029" s="140"/>
    </row>
    <row r="1030" spans="1:10" x14ac:dyDescent="0.25">
      <c r="A1030" s="154"/>
      <c r="B1030" s="154"/>
      <c r="C1030" s="154"/>
      <c r="D1030" s="200"/>
      <c r="E1030" s="140"/>
      <c r="F1030" s="140"/>
      <c r="G1030" s="140"/>
      <c r="H1030" s="140"/>
      <c r="I1030" s="140"/>
      <c r="J1030" s="140"/>
    </row>
    <row r="1031" spans="1:10" x14ac:dyDescent="0.25">
      <c r="A1031" s="154"/>
      <c r="B1031" s="154"/>
      <c r="C1031" s="154"/>
      <c r="D1031" s="200"/>
      <c r="E1031" s="140"/>
      <c r="F1031" s="140"/>
      <c r="G1031" s="140"/>
      <c r="H1031" s="140"/>
      <c r="I1031" s="140"/>
      <c r="J1031" s="140"/>
    </row>
    <row r="1032" spans="1:10" x14ac:dyDescent="0.25">
      <c r="A1032" s="154"/>
      <c r="B1032" s="154"/>
      <c r="C1032" s="154"/>
      <c r="D1032" s="200"/>
      <c r="E1032" s="140"/>
      <c r="F1032" s="140"/>
      <c r="G1032" s="140"/>
      <c r="H1032" s="140"/>
      <c r="I1032" s="140"/>
      <c r="J1032" s="140"/>
    </row>
    <row r="1033" spans="1:10" x14ac:dyDescent="0.25">
      <c r="A1033" s="154"/>
      <c r="B1033" s="154"/>
      <c r="C1033" s="154"/>
      <c r="D1033" s="200"/>
      <c r="E1033" s="140"/>
      <c r="F1033" s="140"/>
      <c r="G1033" s="140"/>
      <c r="H1033" s="140"/>
      <c r="I1033" s="140"/>
      <c r="J1033" s="140"/>
    </row>
    <row r="1034" spans="1:10" x14ac:dyDescent="0.25">
      <c r="A1034" s="154"/>
      <c r="B1034" s="154"/>
      <c r="C1034" s="154"/>
      <c r="D1034" s="200"/>
      <c r="E1034" s="140"/>
      <c r="F1034" s="140"/>
      <c r="G1034" s="140"/>
      <c r="H1034" s="140"/>
      <c r="I1034" s="140"/>
      <c r="J1034" s="140"/>
    </row>
    <row r="1035" spans="1:10" x14ac:dyDescent="0.25">
      <c r="A1035" s="154"/>
      <c r="B1035" s="154"/>
      <c r="C1035" s="154"/>
      <c r="D1035" s="200"/>
      <c r="E1035" s="140"/>
      <c r="F1035" s="140"/>
      <c r="G1035" s="140"/>
      <c r="H1035" s="140"/>
      <c r="I1035" s="140"/>
      <c r="J1035" s="140"/>
    </row>
    <row r="1036" spans="1:10" x14ac:dyDescent="0.25">
      <c r="A1036" s="154"/>
      <c r="B1036" s="154"/>
      <c r="C1036" s="154"/>
      <c r="D1036" s="200"/>
      <c r="E1036" s="140"/>
      <c r="F1036" s="140"/>
      <c r="G1036" s="140"/>
      <c r="H1036" s="140"/>
      <c r="I1036" s="140"/>
      <c r="J1036" s="140"/>
    </row>
    <row r="1037" spans="1:10" x14ac:dyDescent="0.25">
      <c r="A1037" s="154"/>
      <c r="B1037" s="154"/>
      <c r="C1037" s="154"/>
      <c r="D1037" s="200"/>
      <c r="E1037" s="140"/>
      <c r="F1037" s="140"/>
      <c r="G1037" s="140"/>
      <c r="H1037" s="140"/>
      <c r="I1037" s="140"/>
      <c r="J1037" s="140"/>
    </row>
    <row r="1038" spans="1:10" x14ac:dyDescent="0.25">
      <c r="A1038" s="154"/>
      <c r="B1038" s="154"/>
      <c r="C1038" s="154"/>
      <c r="D1038" s="200"/>
      <c r="E1038" s="140"/>
      <c r="F1038" s="140"/>
      <c r="G1038" s="140"/>
      <c r="H1038" s="140"/>
      <c r="I1038" s="140"/>
      <c r="J1038" s="140"/>
    </row>
    <row r="1039" spans="1:10" x14ac:dyDescent="0.25">
      <c r="A1039" s="154"/>
      <c r="B1039" s="154"/>
      <c r="C1039" s="154"/>
      <c r="D1039" s="200"/>
      <c r="E1039" s="140"/>
      <c r="F1039" s="140"/>
      <c r="G1039" s="140"/>
      <c r="H1039" s="140"/>
      <c r="I1039" s="140"/>
      <c r="J1039" s="140"/>
    </row>
    <row r="1040" spans="1:10" x14ac:dyDescent="0.25">
      <c r="A1040" s="154"/>
      <c r="B1040" s="154"/>
      <c r="C1040" s="154"/>
      <c r="D1040" s="200"/>
      <c r="E1040" s="140"/>
      <c r="F1040" s="140"/>
      <c r="G1040" s="140"/>
      <c r="H1040" s="140"/>
      <c r="I1040" s="140"/>
      <c r="J1040" s="140"/>
    </row>
    <row r="1041" spans="1:10" x14ac:dyDescent="0.25">
      <c r="A1041" s="154"/>
      <c r="B1041" s="154"/>
      <c r="C1041" s="154"/>
      <c r="D1041" s="200"/>
      <c r="E1041" s="140"/>
      <c r="F1041" s="140"/>
      <c r="G1041" s="140"/>
      <c r="H1041" s="140"/>
      <c r="I1041" s="140"/>
      <c r="J1041" s="140"/>
    </row>
    <row r="1042" spans="1:10" x14ac:dyDescent="0.25">
      <c r="A1042" s="154"/>
      <c r="B1042" s="154"/>
      <c r="C1042" s="154"/>
      <c r="D1042" s="200"/>
      <c r="E1042" s="140"/>
      <c r="F1042" s="140"/>
      <c r="G1042" s="140"/>
      <c r="H1042" s="140"/>
      <c r="I1042" s="140"/>
      <c r="J1042" s="140"/>
    </row>
    <row r="1043" spans="1:10" x14ac:dyDescent="0.25">
      <c r="A1043" s="154"/>
      <c r="B1043" s="154"/>
      <c r="C1043" s="154"/>
      <c r="D1043" s="200"/>
      <c r="E1043" s="140"/>
      <c r="F1043" s="140"/>
      <c r="G1043" s="140"/>
      <c r="H1043" s="140"/>
      <c r="I1043" s="140"/>
      <c r="J1043" s="140"/>
    </row>
    <row r="1044" spans="1:10" x14ac:dyDescent="0.25">
      <c r="A1044" s="154"/>
      <c r="B1044" s="154"/>
      <c r="C1044" s="154"/>
      <c r="D1044" s="200"/>
      <c r="E1044" s="140"/>
      <c r="F1044" s="140"/>
      <c r="G1044" s="140"/>
      <c r="H1044" s="140"/>
      <c r="I1044" s="140"/>
      <c r="J1044" s="140"/>
    </row>
    <row r="1045" spans="1:10" x14ac:dyDescent="0.25">
      <c r="A1045" s="154"/>
      <c r="B1045" s="154"/>
      <c r="C1045" s="154"/>
      <c r="D1045" s="200"/>
      <c r="E1045" s="140"/>
      <c r="F1045" s="140"/>
      <c r="G1045" s="140"/>
      <c r="H1045" s="140"/>
      <c r="I1045" s="140"/>
      <c r="J1045" s="140"/>
    </row>
    <row r="1046" spans="1:10" x14ac:dyDescent="0.25">
      <c r="A1046" s="154"/>
      <c r="B1046" s="154"/>
      <c r="C1046" s="154"/>
      <c r="D1046" s="200"/>
      <c r="E1046" s="140"/>
      <c r="F1046" s="140"/>
      <c r="G1046" s="140"/>
      <c r="H1046" s="140"/>
      <c r="I1046" s="140"/>
      <c r="J1046" s="140"/>
    </row>
    <row r="1047" spans="1:10" x14ac:dyDescent="0.25">
      <c r="A1047" s="154"/>
      <c r="B1047" s="154"/>
      <c r="C1047" s="154"/>
      <c r="D1047" s="200"/>
      <c r="E1047" s="140"/>
      <c r="F1047" s="140"/>
      <c r="G1047" s="140"/>
      <c r="H1047" s="140"/>
      <c r="I1047" s="140"/>
      <c r="J1047" s="140"/>
    </row>
    <row r="1048" spans="1:10" x14ac:dyDescent="0.25">
      <c r="A1048" s="154"/>
      <c r="B1048" s="154"/>
      <c r="C1048" s="154"/>
      <c r="D1048" s="200"/>
      <c r="E1048" s="140"/>
      <c r="F1048" s="140"/>
      <c r="G1048" s="140"/>
      <c r="H1048" s="140"/>
      <c r="I1048" s="140"/>
      <c r="J1048" s="140"/>
    </row>
    <row r="1049" spans="1:10" x14ac:dyDescent="0.25">
      <c r="A1049" s="154"/>
      <c r="B1049" s="154"/>
      <c r="C1049" s="154"/>
      <c r="D1049" s="200"/>
      <c r="E1049" s="140"/>
      <c r="F1049" s="140"/>
      <c r="G1049" s="140"/>
      <c r="H1049" s="140"/>
      <c r="I1049" s="140"/>
      <c r="J1049" s="140"/>
    </row>
    <row r="1050" spans="1:10" x14ac:dyDescent="0.25">
      <c r="A1050" s="154"/>
      <c r="B1050" s="154"/>
      <c r="C1050" s="154"/>
      <c r="D1050" s="200"/>
      <c r="E1050" s="140"/>
      <c r="F1050" s="140"/>
      <c r="G1050" s="140"/>
      <c r="H1050" s="140"/>
      <c r="I1050" s="140"/>
      <c r="J1050" s="140"/>
    </row>
    <row r="1051" spans="1:10" x14ac:dyDescent="0.25">
      <c r="A1051" s="154"/>
      <c r="B1051" s="154"/>
      <c r="C1051" s="154"/>
      <c r="D1051" s="200"/>
      <c r="E1051" s="140"/>
      <c r="F1051" s="140"/>
      <c r="G1051" s="140"/>
      <c r="H1051" s="140"/>
      <c r="I1051" s="140"/>
      <c r="J1051" s="140"/>
    </row>
    <row r="1052" spans="1:10" x14ac:dyDescent="0.25">
      <c r="A1052" s="154"/>
      <c r="B1052" s="154"/>
      <c r="C1052" s="154"/>
      <c r="D1052" s="200"/>
      <c r="E1052" s="140"/>
      <c r="F1052" s="140"/>
      <c r="G1052" s="140"/>
      <c r="H1052" s="140"/>
      <c r="I1052" s="140"/>
      <c r="J1052" s="140"/>
    </row>
    <row r="1053" spans="1:10" x14ac:dyDescent="0.25">
      <c r="A1053" s="154"/>
      <c r="B1053" s="154"/>
      <c r="C1053" s="154"/>
      <c r="D1053" s="200"/>
      <c r="E1053" s="140"/>
      <c r="F1053" s="140"/>
      <c r="G1053" s="140"/>
      <c r="H1053" s="140"/>
      <c r="I1053" s="140"/>
      <c r="J1053" s="140"/>
    </row>
    <row r="1054" spans="1:10" x14ac:dyDescent="0.25">
      <c r="A1054" s="154"/>
      <c r="B1054" s="154"/>
      <c r="C1054" s="154"/>
      <c r="D1054" s="200"/>
      <c r="E1054" s="140"/>
      <c r="F1054" s="140"/>
      <c r="G1054" s="140"/>
      <c r="H1054" s="140"/>
      <c r="I1054" s="140"/>
      <c r="J1054" s="140"/>
    </row>
    <row r="1055" spans="1:10" x14ac:dyDescent="0.25">
      <c r="A1055" s="154"/>
      <c r="B1055" s="154"/>
      <c r="C1055" s="154"/>
      <c r="D1055" s="200"/>
      <c r="E1055" s="140"/>
      <c r="F1055" s="140"/>
      <c r="G1055" s="140"/>
      <c r="H1055" s="140"/>
      <c r="I1055" s="140"/>
      <c r="J1055" s="140"/>
    </row>
    <row r="1056" spans="1:10" x14ac:dyDescent="0.25">
      <c r="A1056" s="154"/>
      <c r="B1056" s="154"/>
      <c r="C1056" s="154"/>
      <c r="D1056" s="200"/>
      <c r="E1056" s="140"/>
      <c r="F1056" s="140"/>
      <c r="G1056" s="140"/>
      <c r="H1056" s="140"/>
      <c r="I1056" s="140"/>
      <c r="J1056" s="140"/>
    </row>
    <row r="1057" spans="1:10" x14ac:dyDescent="0.25">
      <c r="A1057" s="154"/>
      <c r="B1057" s="154"/>
      <c r="C1057" s="154"/>
      <c r="D1057" s="200"/>
      <c r="E1057" s="140"/>
      <c r="F1057" s="140"/>
      <c r="G1057" s="140"/>
      <c r="H1057" s="140"/>
      <c r="I1057" s="140"/>
      <c r="J1057" s="140"/>
    </row>
    <row r="1058" spans="1:10" x14ac:dyDescent="0.25">
      <c r="A1058" s="154"/>
      <c r="B1058" s="154"/>
      <c r="C1058" s="154"/>
      <c r="D1058" s="200"/>
      <c r="E1058" s="140"/>
      <c r="F1058" s="140"/>
      <c r="G1058" s="140"/>
      <c r="H1058" s="140"/>
      <c r="I1058" s="140"/>
      <c r="J1058" s="140"/>
    </row>
    <row r="1059" spans="1:10" x14ac:dyDescent="0.25">
      <c r="A1059" s="154"/>
      <c r="B1059" s="154"/>
      <c r="C1059" s="154"/>
      <c r="D1059" s="200"/>
      <c r="E1059" s="140"/>
      <c r="F1059" s="140"/>
      <c r="G1059" s="140"/>
      <c r="H1059" s="140"/>
      <c r="I1059" s="140"/>
      <c r="J1059" s="140"/>
    </row>
    <row r="1060" spans="1:10" x14ac:dyDescent="0.25">
      <c r="A1060" s="154"/>
      <c r="B1060" s="154"/>
      <c r="C1060" s="154"/>
      <c r="D1060" s="200"/>
      <c r="E1060" s="140"/>
      <c r="F1060" s="140"/>
      <c r="G1060" s="140"/>
      <c r="H1060" s="140"/>
      <c r="I1060" s="140"/>
      <c r="J1060" s="140"/>
    </row>
    <row r="1061" spans="1:10" x14ac:dyDescent="0.25">
      <c r="A1061" s="154"/>
      <c r="B1061" s="154"/>
      <c r="C1061" s="154"/>
      <c r="D1061" s="200"/>
      <c r="E1061" s="140"/>
      <c r="F1061" s="140"/>
      <c r="G1061" s="140"/>
      <c r="H1061" s="140"/>
      <c r="I1061" s="140"/>
      <c r="J1061" s="140"/>
    </row>
    <row r="1062" spans="1:10" x14ac:dyDescent="0.25">
      <c r="A1062" s="154"/>
      <c r="B1062" s="154"/>
      <c r="C1062" s="154"/>
      <c r="D1062" s="200"/>
      <c r="E1062" s="140"/>
      <c r="F1062" s="140"/>
      <c r="G1062" s="140"/>
      <c r="H1062" s="140"/>
      <c r="I1062" s="140"/>
      <c r="J1062" s="140"/>
    </row>
    <row r="1063" spans="1:10" x14ac:dyDescent="0.25">
      <c r="A1063" s="154"/>
      <c r="B1063" s="154"/>
      <c r="C1063" s="154"/>
      <c r="D1063" s="200"/>
      <c r="E1063" s="140"/>
      <c r="F1063" s="140"/>
      <c r="G1063" s="140"/>
      <c r="H1063" s="140"/>
      <c r="I1063" s="140"/>
      <c r="J1063" s="140"/>
    </row>
    <row r="1064" spans="1:10" x14ac:dyDescent="0.25">
      <c r="A1064" s="154"/>
      <c r="B1064" s="154"/>
      <c r="C1064" s="154"/>
      <c r="D1064" s="200"/>
      <c r="E1064" s="140"/>
      <c r="F1064" s="140"/>
      <c r="G1064" s="140"/>
      <c r="H1064" s="140"/>
      <c r="I1064" s="140"/>
      <c r="J1064" s="140"/>
    </row>
    <row r="1065" spans="1:10" x14ac:dyDescent="0.25">
      <c r="A1065" s="154"/>
      <c r="B1065" s="154"/>
      <c r="C1065" s="154"/>
      <c r="D1065" s="200"/>
      <c r="E1065" s="140"/>
      <c r="F1065" s="140"/>
      <c r="G1065" s="140"/>
      <c r="H1065" s="140"/>
      <c r="I1065" s="140"/>
      <c r="J1065" s="140"/>
    </row>
    <row r="1066" spans="1:10" x14ac:dyDescent="0.25">
      <c r="A1066" s="154"/>
      <c r="B1066" s="154"/>
      <c r="C1066" s="154"/>
      <c r="D1066" s="200"/>
      <c r="E1066" s="140"/>
      <c r="F1066" s="140"/>
      <c r="G1066" s="140"/>
      <c r="H1066" s="140"/>
      <c r="I1066" s="140"/>
      <c r="J1066" s="140"/>
    </row>
    <row r="1067" spans="1:10" x14ac:dyDescent="0.25">
      <c r="A1067" s="154"/>
      <c r="B1067" s="154"/>
      <c r="C1067" s="154"/>
      <c r="D1067" s="200"/>
      <c r="E1067" s="140"/>
      <c r="F1067" s="140"/>
      <c r="G1067" s="140"/>
      <c r="H1067" s="140"/>
      <c r="I1067" s="140"/>
      <c r="J1067" s="140"/>
    </row>
    <row r="1068" spans="1:10" x14ac:dyDescent="0.25">
      <c r="A1068" s="154"/>
      <c r="B1068" s="154"/>
      <c r="C1068" s="154"/>
      <c r="D1068" s="200"/>
      <c r="E1068" s="140"/>
      <c r="F1068" s="140"/>
      <c r="G1068" s="140"/>
      <c r="H1068" s="140"/>
      <c r="I1068" s="140"/>
      <c r="J1068" s="140"/>
    </row>
    <row r="1069" spans="1:10" x14ac:dyDescent="0.25">
      <c r="A1069" s="154"/>
      <c r="B1069" s="154"/>
      <c r="C1069" s="154"/>
      <c r="D1069" s="200"/>
      <c r="E1069" s="140"/>
      <c r="F1069" s="140"/>
      <c r="G1069" s="140"/>
      <c r="H1069" s="140"/>
      <c r="I1069" s="140"/>
      <c r="J1069" s="140"/>
    </row>
    <row r="1070" spans="1:10" x14ac:dyDescent="0.25">
      <c r="A1070" s="154"/>
      <c r="B1070" s="154"/>
      <c r="C1070" s="154"/>
      <c r="D1070" s="200"/>
      <c r="E1070" s="140"/>
      <c r="F1070" s="140"/>
      <c r="G1070" s="140"/>
      <c r="H1070" s="140"/>
      <c r="I1070" s="140"/>
      <c r="J1070" s="140"/>
    </row>
    <row r="1071" spans="1:10" x14ac:dyDescent="0.25">
      <c r="A1071" s="154"/>
      <c r="B1071" s="154"/>
      <c r="C1071" s="154"/>
      <c r="D1071" s="200"/>
      <c r="E1071" s="140"/>
      <c r="F1071" s="140"/>
      <c r="G1071" s="140"/>
      <c r="H1071" s="140"/>
      <c r="I1071" s="140"/>
      <c r="J1071" s="140"/>
    </row>
    <row r="1072" spans="1:10" x14ac:dyDescent="0.25">
      <c r="A1072" s="154"/>
      <c r="B1072" s="154"/>
      <c r="C1072" s="154"/>
      <c r="D1072" s="200"/>
      <c r="E1072" s="140"/>
      <c r="F1072" s="140"/>
      <c r="G1072" s="140"/>
      <c r="H1072" s="140"/>
      <c r="I1072" s="140"/>
      <c r="J1072" s="140"/>
    </row>
    <row r="1073" spans="1:10" x14ac:dyDescent="0.25">
      <c r="A1073" s="154"/>
      <c r="B1073" s="154"/>
      <c r="C1073" s="154"/>
      <c r="D1073" s="200"/>
      <c r="E1073" s="140"/>
      <c r="F1073" s="140"/>
      <c r="G1073" s="140"/>
      <c r="H1073" s="140"/>
      <c r="I1073" s="140"/>
      <c r="J1073" s="140"/>
    </row>
    <row r="1074" spans="1:10" x14ac:dyDescent="0.25">
      <c r="A1074" s="154"/>
      <c r="B1074" s="154"/>
      <c r="C1074" s="154"/>
      <c r="D1074" s="200"/>
      <c r="E1074" s="140"/>
      <c r="F1074" s="140"/>
      <c r="G1074" s="140"/>
      <c r="H1074" s="140"/>
      <c r="I1074" s="140"/>
      <c r="J1074" s="140"/>
    </row>
    <row r="1075" spans="1:10" x14ac:dyDescent="0.25">
      <c r="A1075" s="154"/>
      <c r="B1075" s="154"/>
      <c r="C1075" s="154"/>
      <c r="D1075" s="200"/>
      <c r="E1075" s="140"/>
      <c r="F1075" s="140"/>
      <c r="G1075" s="140"/>
      <c r="H1075" s="140"/>
      <c r="I1075" s="140"/>
      <c r="J1075" s="140"/>
    </row>
    <row r="1076" spans="1:10" x14ac:dyDescent="0.25">
      <c r="A1076" s="154"/>
      <c r="B1076" s="154"/>
      <c r="C1076" s="154"/>
      <c r="D1076" s="200"/>
      <c r="E1076" s="140"/>
      <c r="F1076" s="140"/>
      <c r="G1076" s="140"/>
      <c r="H1076" s="140"/>
      <c r="I1076" s="140"/>
      <c r="J1076" s="140"/>
    </row>
    <row r="1077" spans="1:10" x14ac:dyDescent="0.25">
      <c r="A1077" s="154"/>
      <c r="B1077" s="154"/>
      <c r="C1077" s="154"/>
      <c r="D1077" s="200"/>
      <c r="E1077" s="140"/>
      <c r="F1077" s="140"/>
      <c r="G1077" s="140"/>
      <c r="H1077" s="140"/>
      <c r="I1077" s="140"/>
      <c r="J1077" s="140"/>
    </row>
    <row r="1078" spans="1:10" x14ac:dyDescent="0.25">
      <c r="A1078" s="154"/>
      <c r="B1078" s="154"/>
      <c r="C1078" s="154"/>
      <c r="D1078" s="200"/>
      <c r="E1078" s="140"/>
      <c r="F1078" s="140"/>
      <c r="G1078" s="140"/>
      <c r="H1078" s="140"/>
      <c r="I1078" s="140"/>
      <c r="J1078" s="140"/>
    </row>
    <row r="1079" spans="1:10" x14ac:dyDescent="0.25">
      <c r="A1079" s="154"/>
      <c r="B1079" s="154"/>
      <c r="C1079" s="154"/>
      <c r="D1079" s="200"/>
      <c r="E1079" s="140"/>
      <c r="F1079" s="140"/>
      <c r="G1079" s="140"/>
      <c r="H1079" s="140"/>
      <c r="I1079" s="140"/>
      <c r="J1079" s="140"/>
    </row>
    <row r="1080" spans="1:10" x14ac:dyDescent="0.25">
      <c r="A1080" s="154"/>
      <c r="B1080" s="154"/>
      <c r="C1080" s="154"/>
      <c r="D1080" s="200"/>
      <c r="E1080" s="140"/>
      <c r="F1080" s="140"/>
      <c r="G1080" s="140"/>
      <c r="H1080" s="140"/>
      <c r="I1080" s="140"/>
      <c r="J1080" s="140"/>
    </row>
    <row r="1081" spans="1:10" x14ac:dyDescent="0.25">
      <c r="A1081" s="154"/>
      <c r="B1081" s="154"/>
      <c r="C1081" s="154"/>
      <c r="D1081" s="200"/>
      <c r="E1081" s="140"/>
      <c r="F1081" s="140"/>
      <c r="G1081" s="140"/>
      <c r="H1081" s="140"/>
      <c r="I1081" s="140"/>
      <c r="J1081" s="140"/>
    </row>
    <row r="1082" spans="1:10" x14ac:dyDescent="0.25">
      <c r="A1082" s="154"/>
      <c r="B1082" s="154"/>
      <c r="C1082" s="154"/>
      <c r="D1082" s="200"/>
      <c r="E1082" s="140"/>
      <c r="F1082" s="140"/>
      <c r="G1082" s="140"/>
      <c r="H1082" s="140"/>
      <c r="I1082" s="140"/>
      <c r="J1082" s="140"/>
    </row>
    <row r="1083" spans="1:10" x14ac:dyDescent="0.25">
      <c r="A1083" s="154"/>
      <c r="B1083" s="154"/>
      <c r="C1083" s="154"/>
      <c r="D1083" s="200"/>
      <c r="E1083" s="140"/>
      <c r="F1083" s="140"/>
      <c r="G1083" s="140"/>
      <c r="H1083" s="140"/>
      <c r="I1083" s="140"/>
      <c r="J1083" s="140"/>
    </row>
    <row r="1084" spans="1:10" x14ac:dyDescent="0.25">
      <c r="A1084" s="154"/>
      <c r="B1084" s="154"/>
      <c r="C1084" s="154"/>
      <c r="D1084" s="200"/>
      <c r="E1084" s="140"/>
      <c r="F1084" s="140"/>
      <c r="G1084" s="140"/>
      <c r="H1084" s="140"/>
      <c r="I1084" s="140"/>
      <c r="J1084" s="140"/>
    </row>
    <row r="1085" spans="1:10" x14ac:dyDescent="0.25">
      <c r="A1085" s="154"/>
      <c r="B1085" s="154"/>
      <c r="C1085" s="154"/>
      <c r="D1085" s="200"/>
      <c r="E1085" s="140"/>
      <c r="F1085" s="140"/>
      <c r="G1085" s="140"/>
      <c r="H1085" s="140"/>
      <c r="I1085" s="140"/>
      <c r="J1085" s="140"/>
    </row>
    <row r="1086" spans="1:10" x14ac:dyDescent="0.25">
      <c r="A1086" s="154"/>
      <c r="B1086" s="154"/>
      <c r="C1086" s="154"/>
      <c r="D1086" s="200"/>
      <c r="E1086" s="140"/>
      <c r="F1086" s="140"/>
      <c r="G1086" s="140"/>
      <c r="H1086" s="140"/>
      <c r="I1086" s="140"/>
      <c r="J1086" s="140"/>
    </row>
    <row r="1087" spans="1:10" x14ac:dyDescent="0.25">
      <c r="A1087" s="154"/>
      <c r="B1087" s="154"/>
      <c r="C1087" s="154"/>
      <c r="D1087" s="200"/>
      <c r="E1087" s="140"/>
      <c r="F1087" s="140"/>
      <c r="G1087" s="140"/>
      <c r="H1087" s="140"/>
      <c r="I1087" s="140"/>
      <c r="J1087" s="140"/>
    </row>
    <row r="1088" spans="1:10" x14ac:dyDescent="0.25">
      <c r="A1088" s="154"/>
      <c r="B1088" s="154"/>
      <c r="C1088" s="154"/>
      <c r="D1088" s="200"/>
      <c r="E1088" s="140"/>
      <c r="F1088" s="140"/>
      <c r="G1088" s="140"/>
      <c r="H1088" s="140"/>
      <c r="I1088" s="140"/>
      <c r="J1088" s="140"/>
    </row>
    <row r="1089" spans="1:10" x14ac:dyDescent="0.25">
      <c r="A1089" s="154"/>
      <c r="B1089" s="154"/>
      <c r="C1089" s="154"/>
      <c r="D1089" s="200"/>
      <c r="E1089" s="140"/>
      <c r="F1089" s="140"/>
      <c r="G1089" s="140"/>
      <c r="H1089" s="140"/>
      <c r="I1089" s="140"/>
      <c r="J1089" s="140"/>
    </row>
    <row r="1090" spans="1:10" x14ac:dyDescent="0.25">
      <c r="A1090" s="154"/>
      <c r="B1090" s="154"/>
      <c r="C1090" s="154"/>
      <c r="D1090" s="200"/>
      <c r="E1090" s="140"/>
      <c r="F1090" s="140"/>
      <c r="G1090" s="140"/>
      <c r="H1090" s="140"/>
      <c r="I1090" s="140"/>
      <c r="J1090" s="140"/>
    </row>
    <row r="1091" spans="1:10" x14ac:dyDescent="0.25">
      <c r="A1091" s="154"/>
      <c r="B1091" s="154"/>
      <c r="C1091" s="154"/>
      <c r="D1091" s="200"/>
      <c r="E1091" s="140"/>
      <c r="F1091" s="140"/>
      <c r="G1091" s="140"/>
      <c r="H1091" s="140"/>
      <c r="I1091" s="140"/>
      <c r="J1091" s="140"/>
    </row>
    <row r="1092" spans="1:10" x14ac:dyDescent="0.25">
      <c r="A1092" s="154"/>
      <c r="B1092" s="154"/>
      <c r="C1092" s="154"/>
      <c r="D1092" s="200"/>
      <c r="E1092" s="140"/>
      <c r="F1092" s="140"/>
      <c r="G1092" s="140"/>
      <c r="H1092" s="140"/>
      <c r="I1092" s="140"/>
      <c r="J1092" s="140"/>
    </row>
    <row r="1093" spans="1:10" x14ac:dyDescent="0.25">
      <c r="A1093" s="154"/>
      <c r="B1093" s="154"/>
      <c r="C1093" s="154"/>
      <c r="D1093" s="200"/>
      <c r="E1093" s="140"/>
      <c r="F1093" s="140"/>
      <c r="G1093" s="140"/>
      <c r="H1093" s="140"/>
      <c r="I1093" s="140"/>
      <c r="J1093" s="140"/>
    </row>
    <row r="1094" spans="1:10" x14ac:dyDescent="0.25">
      <c r="A1094" s="154"/>
      <c r="B1094" s="154"/>
      <c r="C1094" s="154"/>
      <c r="D1094" s="200"/>
      <c r="E1094" s="140"/>
      <c r="F1094" s="140"/>
      <c r="G1094" s="140"/>
      <c r="H1094" s="140"/>
      <c r="I1094" s="140"/>
      <c r="J1094" s="140"/>
    </row>
    <row r="1095" spans="1:10" x14ac:dyDescent="0.25">
      <c r="A1095" s="154"/>
      <c r="B1095" s="154"/>
      <c r="C1095" s="154"/>
      <c r="D1095" s="200"/>
      <c r="E1095" s="140"/>
      <c r="F1095" s="140"/>
      <c r="G1095" s="140"/>
      <c r="H1095" s="140"/>
      <c r="I1095" s="140"/>
      <c r="J1095" s="140"/>
    </row>
    <row r="1096" spans="1:10" x14ac:dyDescent="0.25">
      <c r="A1096" s="154"/>
      <c r="B1096" s="154"/>
      <c r="C1096" s="154"/>
      <c r="D1096" s="200"/>
      <c r="E1096" s="140"/>
      <c r="F1096" s="140"/>
      <c r="G1096" s="140"/>
      <c r="H1096" s="140"/>
      <c r="I1096" s="140"/>
      <c r="J1096" s="140"/>
    </row>
    <row r="1097" spans="1:10" x14ac:dyDescent="0.25">
      <c r="A1097" s="154"/>
      <c r="B1097" s="154"/>
      <c r="C1097" s="154"/>
      <c r="D1097" s="200"/>
      <c r="E1097" s="140"/>
      <c r="F1097" s="140"/>
      <c r="G1097" s="140"/>
      <c r="H1097" s="140"/>
      <c r="I1097" s="140"/>
      <c r="J1097" s="140"/>
    </row>
    <row r="1098" spans="1:10" x14ac:dyDescent="0.25">
      <c r="A1098" s="154"/>
      <c r="B1098" s="154"/>
      <c r="C1098" s="154"/>
      <c r="D1098" s="200"/>
      <c r="E1098" s="140"/>
      <c r="F1098" s="140"/>
      <c r="G1098" s="140"/>
      <c r="H1098" s="140"/>
      <c r="I1098" s="140"/>
      <c r="J1098" s="140"/>
    </row>
    <row r="1099" spans="1:10" x14ac:dyDescent="0.25">
      <c r="A1099" s="154"/>
      <c r="B1099" s="154"/>
      <c r="C1099" s="154"/>
      <c r="D1099" s="200"/>
      <c r="E1099" s="140"/>
      <c r="F1099" s="140"/>
      <c r="G1099" s="140"/>
      <c r="H1099" s="140"/>
      <c r="I1099" s="140"/>
      <c r="J1099" s="140"/>
    </row>
    <row r="1100" spans="1:10" x14ac:dyDescent="0.25">
      <c r="A1100" s="154"/>
      <c r="B1100" s="154"/>
      <c r="C1100" s="154"/>
      <c r="D1100" s="200"/>
      <c r="E1100" s="140"/>
      <c r="F1100" s="140"/>
      <c r="G1100" s="140"/>
      <c r="H1100" s="140"/>
      <c r="I1100" s="140"/>
      <c r="J1100" s="140"/>
    </row>
    <row r="1101" spans="1:10" x14ac:dyDescent="0.25">
      <c r="A1101" s="154"/>
      <c r="B1101" s="154"/>
      <c r="C1101" s="154"/>
      <c r="D1101" s="200"/>
      <c r="E1101" s="140"/>
      <c r="F1101" s="140"/>
      <c r="G1101" s="140"/>
      <c r="H1101" s="140"/>
      <c r="I1101" s="140"/>
      <c r="J1101" s="140"/>
    </row>
    <row r="1102" spans="1:10" x14ac:dyDescent="0.25">
      <c r="A1102" s="154"/>
      <c r="B1102" s="154"/>
      <c r="C1102" s="154"/>
      <c r="D1102" s="200"/>
      <c r="E1102" s="140"/>
      <c r="F1102" s="140"/>
      <c r="G1102" s="140"/>
      <c r="H1102" s="140"/>
      <c r="I1102" s="140"/>
      <c r="J1102" s="140"/>
    </row>
    <row r="1103" spans="1:10" x14ac:dyDescent="0.25">
      <c r="A1103" s="154"/>
      <c r="B1103" s="154"/>
      <c r="C1103" s="154"/>
      <c r="D1103" s="200"/>
      <c r="E1103" s="140"/>
      <c r="F1103" s="140"/>
      <c r="G1103" s="140"/>
      <c r="H1103" s="140"/>
      <c r="I1103" s="140"/>
      <c r="J1103" s="140"/>
    </row>
    <row r="1104" spans="1:10" x14ac:dyDescent="0.25">
      <c r="A1104" s="154"/>
      <c r="B1104" s="154"/>
      <c r="C1104" s="154"/>
      <c r="D1104" s="200"/>
      <c r="E1104" s="140"/>
      <c r="F1104" s="140"/>
      <c r="G1104" s="140"/>
      <c r="H1104" s="140"/>
      <c r="I1104" s="140"/>
      <c r="J1104" s="140"/>
    </row>
    <row r="1105" spans="1:10" x14ac:dyDescent="0.25">
      <c r="A1105" s="154"/>
      <c r="B1105" s="154"/>
      <c r="C1105" s="154"/>
      <c r="D1105" s="200"/>
      <c r="E1105" s="140"/>
      <c r="F1105" s="140"/>
      <c r="G1105" s="140"/>
      <c r="H1105" s="140"/>
      <c r="I1105" s="140"/>
      <c r="J1105" s="140"/>
    </row>
    <row r="1106" spans="1:10" x14ac:dyDescent="0.25">
      <c r="A1106" s="154"/>
      <c r="B1106" s="154"/>
      <c r="C1106" s="154"/>
      <c r="D1106" s="200"/>
      <c r="E1106" s="140"/>
      <c r="F1106" s="140"/>
      <c r="G1106" s="140"/>
      <c r="H1106" s="140"/>
      <c r="I1106" s="140"/>
      <c r="J1106" s="140"/>
    </row>
    <row r="1107" spans="1:10" x14ac:dyDescent="0.25">
      <c r="A1107" s="154"/>
      <c r="B1107" s="154"/>
      <c r="C1107" s="154"/>
      <c r="D1107" s="200"/>
      <c r="E1107" s="140"/>
      <c r="F1107" s="140"/>
      <c r="G1107" s="140"/>
      <c r="H1107" s="140"/>
      <c r="I1107" s="140"/>
      <c r="J1107" s="140"/>
    </row>
    <row r="1108" spans="1:10" x14ac:dyDescent="0.25">
      <c r="A1108" s="154"/>
      <c r="B1108" s="154"/>
      <c r="C1108" s="154"/>
      <c r="D1108" s="200"/>
      <c r="E1108" s="140"/>
      <c r="F1108" s="140"/>
      <c r="G1108" s="140"/>
      <c r="H1108" s="140"/>
      <c r="I1108" s="140"/>
      <c r="J1108" s="140"/>
    </row>
    <row r="1109" spans="1:10" x14ac:dyDescent="0.25">
      <c r="A1109" s="154"/>
      <c r="B1109" s="154"/>
      <c r="C1109" s="154"/>
      <c r="D1109" s="200"/>
      <c r="E1109" s="140"/>
      <c r="F1109" s="140"/>
      <c r="G1109" s="140"/>
      <c r="H1109" s="140"/>
      <c r="I1109" s="140"/>
      <c r="J1109" s="140"/>
    </row>
    <row r="1110" spans="1:10" x14ac:dyDescent="0.25">
      <c r="A1110" s="154"/>
      <c r="B1110" s="154"/>
      <c r="C1110" s="154"/>
      <c r="D1110" s="200"/>
      <c r="E1110" s="140"/>
      <c r="F1110" s="140"/>
      <c r="G1110" s="140"/>
      <c r="H1110" s="140"/>
      <c r="I1110" s="140"/>
      <c r="J1110" s="140"/>
    </row>
    <row r="1111" spans="1:10" x14ac:dyDescent="0.25">
      <c r="A1111" s="154"/>
      <c r="B1111" s="154"/>
      <c r="C1111" s="154"/>
      <c r="D1111" s="200"/>
      <c r="E1111" s="140"/>
      <c r="F1111" s="140"/>
      <c r="G1111" s="140"/>
      <c r="H1111" s="140"/>
      <c r="I1111" s="140"/>
      <c r="J1111" s="140"/>
    </row>
    <row r="1112" spans="1:10" x14ac:dyDescent="0.25">
      <c r="A1112" s="154"/>
      <c r="B1112" s="154"/>
      <c r="C1112" s="154"/>
      <c r="D1112" s="200"/>
      <c r="E1112" s="140"/>
      <c r="F1112" s="140"/>
      <c r="G1112" s="140"/>
      <c r="H1112" s="140"/>
      <c r="I1112" s="140"/>
      <c r="J1112" s="140"/>
    </row>
    <row r="1113" spans="1:10" x14ac:dyDescent="0.25">
      <c r="A1113" s="154"/>
      <c r="B1113" s="154"/>
      <c r="C1113" s="154"/>
      <c r="D1113" s="200"/>
      <c r="E1113" s="140"/>
      <c r="F1113" s="140"/>
      <c r="G1113" s="140"/>
      <c r="H1113" s="140"/>
      <c r="I1113" s="140"/>
      <c r="J1113" s="140"/>
    </row>
    <row r="1114" spans="1:10" x14ac:dyDescent="0.25">
      <c r="A1114" s="154"/>
      <c r="B1114" s="154"/>
      <c r="C1114" s="154"/>
      <c r="D1114" s="200"/>
      <c r="E1114" s="140"/>
      <c r="F1114" s="140"/>
      <c r="G1114" s="140"/>
      <c r="H1114" s="140"/>
      <c r="I1114" s="140"/>
      <c r="J1114" s="140"/>
    </row>
    <row r="1115" spans="1:10" x14ac:dyDescent="0.25">
      <c r="A1115" s="154"/>
      <c r="B1115" s="154"/>
      <c r="C1115" s="154"/>
      <c r="D1115" s="200"/>
      <c r="E1115" s="140"/>
      <c r="F1115" s="140"/>
      <c r="G1115" s="140"/>
      <c r="H1115" s="140"/>
      <c r="I1115" s="140"/>
      <c r="J1115" s="140"/>
    </row>
    <row r="1116" spans="1:10" x14ac:dyDescent="0.25">
      <c r="A1116" s="154"/>
      <c r="B1116" s="154"/>
      <c r="C1116" s="154"/>
      <c r="D1116" s="200"/>
      <c r="E1116" s="140"/>
      <c r="F1116" s="140"/>
      <c r="G1116" s="140"/>
      <c r="H1116" s="140"/>
      <c r="I1116" s="140"/>
      <c r="J1116" s="140"/>
    </row>
    <row r="1117" spans="1:10" x14ac:dyDescent="0.25">
      <c r="A1117" s="154"/>
      <c r="B1117" s="154"/>
      <c r="C1117" s="154"/>
      <c r="D1117" s="200"/>
      <c r="E1117" s="140"/>
      <c r="F1117" s="140"/>
      <c r="G1117" s="140"/>
      <c r="H1117" s="140"/>
      <c r="I1117" s="140"/>
      <c r="J1117" s="140"/>
    </row>
    <row r="1118" spans="1:10" x14ac:dyDescent="0.25">
      <c r="A1118" s="154"/>
      <c r="B1118" s="154"/>
      <c r="C1118" s="154"/>
      <c r="D1118" s="200"/>
      <c r="E1118" s="140"/>
      <c r="F1118" s="140"/>
      <c r="G1118" s="140"/>
      <c r="H1118" s="140"/>
      <c r="I1118" s="140"/>
      <c r="J1118" s="140"/>
    </row>
    <row r="1119" spans="1:10" x14ac:dyDescent="0.25">
      <c r="A1119" s="154"/>
      <c r="B1119" s="154"/>
      <c r="C1119" s="154"/>
      <c r="D1119" s="200"/>
      <c r="E1119" s="140"/>
      <c r="F1119" s="140"/>
      <c r="G1119" s="140"/>
      <c r="H1119" s="140"/>
      <c r="I1119" s="140"/>
      <c r="J1119" s="140"/>
    </row>
    <row r="1120" spans="1:10" x14ac:dyDescent="0.25">
      <c r="A1120" s="154"/>
      <c r="B1120" s="154"/>
      <c r="C1120" s="154"/>
      <c r="D1120" s="200"/>
      <c r="E1120" s="140"/>
      <c r="F1120" s="140"/>
      <c r="G1120" s="140"/>
      <c r="H1120" s="140"/>
      <c r="I1120" s="140"/>
      <c r="J1120" s="140"/>
    </row>
    <row r="1121" spans="1:10" x14ac:dyDescent="0.25">
      <c r="A1121" s="154"/>
      <c r="B1121" s="154"/>
      <c r="C1121" s="154"/>
      <c r="D1121" s="200"/>
      <c r="E1121" s="140"/>
      <c r="F1121" s="140"/>
      <c r="G1121" s="140"/>
      <c r="H1121" s="140"/>
      <c r="I1121" s="140"/>
      <c r="J1121" s="140"/>
    </row>
    <row r="1122" spans="1:10" x14ac:dyDescent="0.25">
      <c r="A1122" s="154"/>
      <c r="B1122" s="154"/>
      <c r="C1122" s="154"/>
      <c r="D1122" s="200"/>
      <c r="E1122" s="140"/>
      <c r="F1122" s="140"/>
      <c r="G1122" s="140"/>
      <c r="H1122" s="140"/>
      <c r="I1122" s="140"/>
      <c r="J1122" s="140"/>
    </row>
    <row r="1123" spans="1:10" x14ac:dyDescent="0.25">
      <c r="A1123" s="154"/>
      <c r="B1123" s="154"/>
      <c r="C1123" s="154"/>
      <c r="D1123" s="200"/>
      <c r="E1123" s="140"/>
      <c r="F1123" s="140"/>
      <c r="G1123" s="140"/>
      <c r="H1123" s="140"/>
      <c r="I1123" s="140"/>
      <c r="J1123" s="140"/>
    </row>
    <row r="1124" spans="1:10" x14ac:dyDescent="0.25">
      <c r="A1124" s="154"/>
      <c r="B1124" s="154"/>
      <c r="C1124" s="154"/>
      <c r="D1124" s="200"/>
      <c r="E1124" s="140"/>
      <c r="F1124" s="140"/>
      <c r="G1124" s="140"/>
      <c r="H1124" s="140"/>
      <c r="I1124" s="140"/>
      <c r="J1124" s="140"/>
    </row>
    <row r="1125" spans="1:10" x14ac:dyDescent="0.25">
      <c r="A1125" s="154"/>
      <c r="B1125" s="154"/>
      <c r="C1125" s="154"/>
      <c r="D1125" s="200"/>
      <c r="E1125" s="140"/>
      <c r="F1125" s="140"/>
      <c r="G1125" s="140"/>
      <c r="H1125" s="140"/>
      <c r="I1125" s="140"/>
      <c r="J1125" s="140"/>
    </row>
    <row r="1126" spans="1:10" x14ac:dyDescent="0.25">
      <c r="A1126" s="154"/>
      <c r="B1126" s="154"/>
      <c r="C1126" s="154"/>
      <c r="D1126" s="200"/>
      <c r="E1126" s="140"/>
      <c r="F1126" s="140"/>
      <c r="G1126" s="140"/>
      <c r="H1126" s="140"/>
      <c r="I1126" s="140"/>
      <c r="J1126" s="140"/>
    </row>
    <row r="1127" spans="1:10" x14ac:dyDescent="0.25">
      <c r="A1127" s="154"/>
      <c r="B1127" s="154"/>
      <c r="C1127" s="154"/>
      <c r="D1127" s="200"/>
      <c r="E1127" s="140"/>
      <c r="F1127" s="140"/>
      <c r="G1127" s="140"/>
      <c r="H1127" s="140"/>
      <c r="I1127" s="140"/>
      <c r="J1127" s="140"/>
    </row>
    <row r="1128" spans="1:10" x14ac:dyDescent="0.25">
      <c r="A1128" s="154"/>
      <c r="B1128" s="154"/>
      <c r="C1128" s="154"/>
      <c r="D1128" s="200"/>
      <c r="E1128" s="140"/>
      <c r="F1128" s="140"/>
      <c r="G1128" s="140"/>
      <c r="H1128" s="140"/>
      <c r="I1128" s="140"/>
      <c r="J1128" s="140"/>
    </row>
    <row r="1129" spans="1:10" x14ac:dyDescent="0.25">
      <c r="A1129" s="154"/>
      <c r="B1129" s="154"/>
      <c r="C1129" s="154"/>
      <c r="D1129" s="200"/>
      <c r="E1129" s="140"/>
      <c r="F1129" s="140"/>
      <c r="G1129" s="140"/>
      <c r="H1129" s="140"/>
      <c r="I1129" s="140"/>
      <c r="J1129" s="140"/>
    </row>
    <row r="1130" spans="1:10" x14ac:dyDescent="0.25">
      <c r="A1130" s="154"/>
      <c r="B1130" s="154"/>
      <c r="C1130" s="154"/>
      <c r="D1130" s="200"/>
      <c r="E1130" s="140"/>
      <c r="F1130" s="140"/>
      <c r="G1130" s="140"/>
      <c r="H1130" s="140"/>
      <c r="I1130" s="140"/>
      <c r="J1130" s="140"/>
    </row>
    <row r="1131" spans="1:10" x14ac:dyDescent="0.25">
      <c r="A1131" s="154"/>
      <c r="B1131" s="154"/>
      <c r="C1131" s="154"/>
      <c r="D1131" s="200"/>
      <c r="E1131" s="140"/>
      <c r="F1131" s="140"/>
      <c r="G1131" s="140"/>
      <c r="H1131" s="140"/>
      <c r="I1131" s="140"/>
      <c r="J1131" s="140"/>
    </row>
    <row r="1132" spans="1:10" x14ac:dyDescent="0.25">
      <c r="A1132" s="154"/>
      <c r="B1132" s="154"/>
      <c r="C1132" s="154"/>
      <c r="D1132" s="200"/>
      <c r="E1132" s="140"/>
      <c r="F1132" s="140"/>
      <c r="G1132" s="140"/>
      <c r="H1132" s="140"/>
      <c r="I1132" s="140"/>
      <c r="J1132" s="140"/>
    </row>
    <row r="1133" spans="1:10" x14ac:dyDescent="0.25">
      <c r="A1133" s="154"/>
      <c r="B1133" s="154"/>
      <c r="C1133" s="154"/>
      <c r="D1133" s="200"/>
      <c r="E1133" s="140"/>
      <c r="F1133" s="140"/>
      <c r="G1133" s="140"/>
      <c r="H1133" s="140"/>
      <c r="I1133" s="140"/>
      <c r="J1133" s="140"/>
    </row>
    <row r="1134" spans="1:10" x14ac:dyDescent="0.25">
      <c r="A1134" s="154"/>
      <c r="B1134" s="154"/>
      <c r="C1134" s="154"/>
      <c r="D1134" s="200"/>
      <c r="E1134" s="140"/>
      <c r="F1134" s="140"/>
      <c r="G1134" s="140"/>
      <c r="H1134" s="140"/>
      <c r="I1134" s="140"/>
      <c r="J1134" s="140"/>
    </row>
    <row r="1135" spans="1:10" x14ac:dyDescent="0.25">
      <c r="A1135" s="154"/>
      <c r="B1135" s="154"/>
      <c r="C1135" s="154"/>
      <c r="D1135" s="200"/>
      <c r="E1135" s="140"/>
      <c r="F1135" s="140"/>
      <c r="G1135" s="140"/>
      <c r="H1135" s="140"/>
      <c r="I1135" s="140"/>
      <c r="J1135" s="140"/>
    </row>
    <row r="1136" spans="1:10" x14ac:dyDescent="0.25">
      <c r="A1136" s="154"/>
      <c r="B1136" s="154"/>
      <c r="C1136" s="154"/>
      <c r="D1136" s="200"/>
      <c r="E1136" s="140"/>
      <c r="F1136" s="140"/>
      <c r="G1136" s="140"/>
      <c r="H1136" s="140"/>
      <c r="I1136" s="140"/>
      <c r="J1136" s="140"/>
    </row>
    <row r="1137" spans="1:10" x14ac:dyDescent="0.25">
      <c r="A1137" s="154"/>
      <c r="B1137" s="154"/>
      <c r="C1137" s="154"/>
      <c r="D1137" s="200"/>
      <c r="E1137" s="140"/>
      <c r="F1137" s="140"/>
      <c r="G1137" s="140"/>
      <c r="H1137" s="140"/>
      <c r="I1137" s="140"/>
      <c r="J1137" s="140"/>
    </row>
    <row r="1138" spans="1:10" x14ac:dyDescent="0.25">
      <c r="A1138" s="154"/>
      <c r="B1138" s="154"/>
      <c r="C1138" s="154"/>
      <c r="D1138" s="200"/>
      <c r="E1138" s="140"/>
      <c r="F1138" s="140"/>
      <c r="G1138" s="140"/>
      <c r="H1138" s="140"/>
      <c r="I1138" s="140"/>
      <c r="J1138" s="140"/>
    </row>
    <row r="1139" spans="1:10" x14ac:dyDescent="0.25">
      <c r="A1139" s="154"/>
      <c r="B1139" s="154"/>
      <c r="C1139" s="154"/>
      <c r="D1139" s="200"/>
      <c r="E1139" s="140"/>
      <c r="F1139" s="140"/>
      <c r="G1139" s="140"/>
      <c r="H1139" s="140"/>
      <c r="I1139" s="140"/>
      <c r="J1139" s="140"/>
    </row>
    <row r="1140" spans="1:10" x14ac:dyDescent="0.25">
      <c r="A1140" s="154"/>
      <c r="B1140" s="154"/>
      <c r="C1140" s="154"/>
      <c r="D1140" s="200"/>
      <c r="E1140" s="140"/>
      <c r="F1140" s="140"/>
      <c r="G1140" s="140"/>
      <c r="H1140" s="140"/>
      <c r="I1140" s="140"/>
      <c r="J1140" s="140"/>
    </row>
    <row r="1141" spans="1:10" x14ac:dyDescent="0.25">
      <c r="A1141" s="154"/>
      <c r="B1141" s="154"/>
      <c r="C1141" s="154"/>
      <c r="D1141" s="200"/>
      <c r="E1141" s="140"/>
      <c r="F1141" s="140"/>
      <c r="G1141" s="140"/>
      <c r="H1141" s="140"/>
      <c r="I1141" s="140"/>
      <c r="J1141" s="140"/>
    </row>
    <row r="1142" spans="1:10" x14ac:dyDescent="0.25">
      <c r="A1142" s="154"/>
      <c r="B1142" s="154"/>
      <c r="C1142" s="154"/>
      <c r="D1142" s="200"/>
      <c r="E1142" s="140"/>
      <c r="F1142" s="140"/>
      <c r="G1142" s="140"/>
      <c r="H1142" s="140"/>
      <c r="I1142" s="140"/>
      <c r="J1142" s="140"/>
    </row>
    <row r="1143" spans="1:10" x14ac:dyDescent="0.25">
      <c r="A1143" s="154"/>
      <c r="B1143" s="154"/>
      <c r="C1143" s="154"/>
      <c r="D1143" s="200"/>
      <c r="E1143" s="140"/>
      <c r="F1143" s="140"/>
      <c r="G1143" s="140"/>
      <c r="H1143" s="140"/>
      <c r="I1143" s="140"/>
      <c r="J1143" s="140"/>
    </row>
    <row r="1144" spans="1:10" x14ac:dyDescent="0.25">
      <c r="A1144" s="154"/>
      <c r="B1144" s="154"/>
      <c r="C1144" s="154"/>
      <c r="D1144" s="200"/>
      <c r="E1144" s="140"/>
      <c r="F1144" s="140"/>
      <c r="G1144" s="140"/>
      <c r="H1144" s="140"/>
      <c r="I1144" s="140"/>
      <c r="J1144" s="140"/>
    </row>
    <row r="1145" spans="1:10" x14ac:dyDescent="0.25">
      <c r="A1145" s="154"/>
      <c r="B1145" s="154"/>
      <c r="C1145" s="154"/>
      <c r="D1145" s="200"/>
      <c r="E1145" s="140"/>
      <c r="F1145" s="140"/>
      <c r="G1145" s="140"/>
      <c r="H1145" s="140"/>
      <c r="I1145" s="140"/>
      <c r="J1145" s="140"/>
    </row>
    <row r="1146" spans="1:10" x14ac:dyDescent="0.25">
      <c r="A1146" s="154"/>
      <c r="B1146" s="154"/>
      <c r="C1146" s="154"/>
      <c r="D1146" s="200"/>
      <c r="E1146" s="140"/>
      <c r="F1146" s="140"/>
      <c r="G1146" s="140"/>
      <c r="H1146" s="140"/>
      <c r="I1146" s="140"/>
      <c r="J1146" s="140"/>
    </row>
    <row r="1147" spans="1:10" x14ac:dyDescent="0.25">
      <c r="A1147" s="154"/>
      <c r="B1147" s="154"/>
      <c r="C1147" s="154"/>
      <c r="D1147" s="200"/>
      <c r="E1147" s="140"/>
      <c r="F1147" s="140"/>
      <c r="G1147" s="140"/>
      <c r="H1147" s="140"/>
      <c r="I1147" s="140"/>
      <c r="J1147" s="140"/>
    </row>
    <row r="1148" spans="1:10" x14ac:dyDescent="0.25">
      <c r="A1148" s="154"/>
      <c r="B1148" s="154"/>
      <c r="C1148" s="154"/>
      <c r="D1148" s="200"/>
      <c r="E1148" s="140"/>
      <c r="F1148" s="140"/>
      <c r="G1148" s="140"/>
      <c r="H1148" s="140"/>
      <c r="I1148" s="140"/>
      <c r="J1148" s="140"/>
    </row>
    <row r="1149" spans="1:10" x14ac:dyDescent="0.25">
      <c r="A1149" s="154"/>
      <c r="B1149" s="154"/>
      <c r="C1149" s="154"/>
      <c r="D1149" s="200"/>
      <c r="E1149" s="140"/>
      <c r="F1149" s="140"/>
      <c r="G1149" s="140"/>
      <c r="H1149" s="140"/>
      <c r="I1149" s="140"/>
      <c r="J1149" s="140"/>
    </row>
    <row r="1150" spans="1:10" x14ac:dyDescent="0.25">
      <c r="A1150" s="154"/>
      <c r="B1150" s="154"/>
      <c r="C1150" s="154"/>
      <c r="D1150" s="200"/>
      <c r="E1150" s="140"/>
      <c r="F1150" s="140"/>
      <c r="G1150" s="140"/>
      <c r="H1150" s="140"/>
      <c r="I1150" s="140"/>
      <c r="J1150" s="140"/>
    </row>
    <row r="1151" spans="1:10" x14ac:dyDescent="0.25">
      <c r="A1151" s="154"/>
      <c r="B1151" s="154"/>
      <c r="C1151" s="154"/>
      <c r="D1151" s="200"/>
      <c r="E1151" s="140"/>
      <c r="F1151" s="140"/>
      <c r="G1151" s="140"/>
      <c r="H1151" s="140"/>
      <c r="I1151" s="140"/>
      <c r="J1151" s="140"/>
    </row>
    <row r="1152" spans="1:10" x14ac:dyDescent="0.25">
      <c r="A1152" s="154"/>
      <c r="B1152" s="154"/>
      <c r="C1152" s="154"/>
      <c r="D1152" s="200"/>
      <c r="E1152" s="140"/>
      <c r="F1152" s="140"/>
      <c r="G1152" s="140"/>
      <c r="H1152" s="140"/>
      <c r="I1152" s="140"/>
      <c r="J1152" s="140"/>
    </row>
    <row r="1153" spans="1:10" x14ac:dyDescent="0.25">
      <c r="A1153" s="154"/>
      <c r="B1153" s="154"/>
      <c r="C1153" s="154"/>
      <c r="D1153" s="200"/>
      <c r="E1153" s="140"/>
      <c r="F1153" s="140"/>
      <c r="G1153" s="140"/>
      <c r="H1153" s="140"/>
      <c r="I1153" s="140"/>
      <c r="J1153" s="140"/>
    </row>
    <row r="1154" spans="1:10" x14ac:dyDescent="0.25">
      <c r="A1154" s="154"/>
      <c r="B1154" s="154"/>
      <c r="C1154" s="154"/>
      <c r="D1154" s="200"/>
      <c r="E1154" s="140"/>
      <c r="F1154" s="140"/>
      <c r="G1154" s="140"/>
      <c r="H1154" s="140"/>
      <c r="I1154" s="140"/>
      <c r="J1154" s="140"/>
    </row>
    <row r="1155" spans="1:10" x14ac:dyDescent="0.25">
      <c r="A1155" s="154"/>
      <c r="B1155" s="154"/>
      <c r="C1155" s="154"/>
      <c r="D1155" s="200"/>
      <c r="E1155" s="140"/>
      <c r="F1155" s="140"/>
      <c r="G1155" s="140"/>
      <c r="H1155" s="140"/>
      <c r="I1155" s="140"/>
      <c r="J1155" s="140"/>
    </row>
    <row r="1156" spans="1:10" x14ac:dyDescent="0.25">
      <c r="A1156" s="154"/>
      <c r="B1156" s="154"/>
      <c r="C1156" s="154"/>
      <c r="D1156" s="200"/>
      <c r="E1156" s="140"/>
      <c r="F1156" s="140"/>
      <c r="G1156" s="140"/>
      <c r="H1156" s="140"/>
      <c r="I1156" s="140"/>
      <c r="J1156" s="140"/>
    </row>
    <row r="1157" spans="1:10" x14ac:dyDescent="0.25">
      <c r="A1157" s="154"/>
      <c r="B1157" s="154"/>
      <c r="C1157" s="154"/>
      <c r="D1157" s="200"/>
      <c r="E1157" s="140"/>
      <c r="F1157" s="140"/>
      <c r="G1157" s="140"/>
      <c r="H1157" s="140"/>
      <c r="I1157" s="140"/>
      <c r="J1157" s="140"/>
    </row>
    <row r="1158" spans="1:10" x14ac:dyDescent="0.25">
      <c r="A1158" s="154"/>
      <c r="B1158" s="154"/>
      <c r="C1158" s="154"/>
      <c r="D1158" s="200"/>
      <c r="E1158" s="140"/>
      <c r="F1158" s="140"/>
      <c r="G1158" s="140"/>
      <c r="H1158" s="140"/>
      <c r="I1158" s="140"/>
      <c r="J1158" s="140"/>
    </row>
    <row r="1159" spans="1:10" x14ac:dyDescent="0.25">
      <c r="A1159" s="154"/>
      <c r="B1159" s="154"/>
      <c r="C1159" s="154"/>
      <c r="D1159" s="200"/>
      <c r="E1159" s="140"/>
      <c r="F1159" s="140"/>
      <c r="G1159" s="140"/>
      <c r="H1159" s="140"/>
      <c r="I1159" s="140"/>
      <c r="J1159" s="140"/>
    </row>
    <row r="1160" spans="1:10" x14ac:dyDescent="0.25">
      <c r="A1160" s="154"/>
      <c r="B1160" s="154"/>
      <c r="C1160" s="154"/>
      <c r="D1160" s="200"/>
      <c r="E1160" s="140"/>
      <c r="F1160" s="140"/>
      <c r="G1160" s="140"/>
      <c r="H1160" s="140"/>
      <c r="I1160" s="140"/>
      <c r="J1160" s="140"/>
    </row>
    <row r="1161" spans="1:10" x14ac:dyDescent="0.25">
      <c r="A1161" s="154"/>
      <c r="B1161" s="154"/>
      <c r="C1161" s="154"/>
      <c r="D1161" s="200"/>
      <c r="E1161" s="140"/>
      <c r="F1161" s="140"/>
      <c r="G1161" s="140"/>
      <c r="H1161" s="140"/>
      <c r="I1161" s="140"/>
      <c r="J1161" s="140"/>
    </row>
    <row r="1162" spans="1:10" x14ac:dyDescent="0.25">
      <c r="A1162" s="154"/>
      <c r="B1162" s="154"/>
      <c r="C1162" s="154"/>
      <c r="D1162" s="200"/>
      <c r="E1162" s="140"/>
      <c r="F1162" s="140"/>
      <c r="G1162" s="140"/>
      <c r="H1162" s="140"/>
      <c r="I1162" s="140"/>
      <c r="J1162" s="140"/>
    </row>
    <row r="1163" spans="1:10" x14ac:dyDescent="0.25">
      <c r="A1163" s="154"/>
      <c r="B1163" s="154"/>
      <c r="C1163" s="154"/>
      <c r="D1163" s="200"/>
      <c r="E1163" s="140"/>
      <c r="F1163" s="140"/>
      <c r="G1163" s="140"/>
      <c r="H1163" s="140"/>
      <c r="I1163" s="140"/>
      <c r="J1163" s="140"/>
    </row>
    <row r="1164" spans="1:10" x14ac:dyDescent="0.25">
      <c r="A1164" s="154"/>
      <c r="B1164" s="154"/>
      <c r="C1164" s="154"/>
      <c r="D1164" s="200"/>
      <c r="E1164" s="140"/>
      <c r="F1164" s="140"/>
      <c r="G1164" s="140"/>
      <c r="H1164" s="140"/>
      <c r="I1164" s="140"/>
      <c r="J1164" s="140"/>
    </row>
    <row r="1165" spans="1:10" x14ac:dyDescent="0.25">
      <c r="A1165" s="154"/>
      <c r="B1165" s="154"/>
      <c r="C1165" s="154"/>
      <c r="D1165" s="200"/>
      <c r="E1165" s="140"/>
      <c r="F1165" s="140"/>
      <c r="G1165" s="140"/>
      <c r="H1165" s="140"/>
      <c r="I1165" s="140"/>
      <c r="J1165" s="140"/>
    </row>
    <row r="1166" spans="1:10" x14ac:dyDescent="0.25">
      <c r="A1166" s="154"/>
      <c r="B1166" s="154"/>
      <c r="C1166" s="154"/>
      <c r="D1166" s="200"/>
      <c r="E1166" s="140"/>
      <c r="F1166" s="140"/>
      <c r="G1166" s="140"/>
      <c r="H1166" s="140"/>
      <c r="I1166" s="140"/>
      <c r="J1166" s="140"/>
    </row>
    <row r="1167" spans="1:10" x14ac:dyDescent="0.25">
      <c r="A1167" s="154"/>
      <c r="B1167" s="154"/>
      <c r="C1167" s="154"/>
      <c r="D1167" s="200"/>
      <c r="E1167" s="140"/>
      <c r="F1167" s="140"/>
      <c r="G1167" s="140"/>
      <c r="H1167" s="140"/>
      <c r="I1167" s="140"/>
      <c r="J1167" s="140"/>
    </row>
    <row r="1168" spans="1:10" x14ac:dyDescent="0.25">
      <c r="A1168" s="154"/>
      <c r="B1168" s="154"/>
      <c r="C1168" s="154"/>
      <c r="D1168" s="200"/>
      <c r="E1168" s="140"/>
      <c r="F1168" s="140"/>
      <c r="G1168" s="140"/>
      <c r="H1168" s="140"/>
      <c r="I1168" s="140"/>
      <c r="J1168" s="140"/>
    </row>
    <row r="1169" spans="1:10" x14ac:dyDescent="0.25">
      <c r="A1169" s="154"/>
      <c r="B1169" s="154"/>
      <c r="C1169" s="154"/>
      <c r="D1169" s="200"/>
      <c r="E1169" s="140"/>
      <c r="F1169" s="140"/>
      <c r="G1169" s="140"/>
      <c r="H1169" s="140"/>
      <c r="I1169" s="140"/>
      <c r="J1169" s="140"/>
    </row>
    <row r="1170" spans="1:10" x14ac:dyDescent="0.25">
      <c r="A1170" s="154"/>
      <c r="B1170" s="154"/>
      <c r="C1170" s="154"/>
      <c r="D1170" s="200"/>
      <c r="E1170" s="140"/>
      <c r="F1170" s="140"/>
      <c r="G1170" s="140"/>
      <c r="H1170" s="140"/>
      <c r="I1170" s="140"/>
      <c r="J1170" s="140"/>
    </row>
    <row r="1171" spans="1:10" x14ac:dyDescent="0.25">
      <c r="A1171" s="154"/>
      <c r="B1171" s="154"/>
      <c r="C1171" s="154"/>
      <c r="D1171" s="200"/>
      <c r="E1171" s="140"/>
      <c r="F1171" s="140"/>
      <c r="G1171" s="140"/>
      <c r="H1171" s="140"/>
      <c r="I1171" s="140"/>
      <c r="J1171" s="140"/>
    </row>
    <row r="1172" spans="1:10" x14ac:dyDescent="0.25">
      <c r="A1172" s="154"/>
      <c r="B1172" s="154"/>
      <c r="C1172" s="154"/>
      <c r="D1172" s="200"/>
      <c r="E1172" s="140"/>
      <c r="F1172" s="140"/>
      <c r="G1172" s="140"/>
      <c r="H1172" s="140"/>
      <c r="I1172" s="140"/>
      <c r="J1172" s="140"/>
    </row>
    <row r="1173" spans="1:10" x14ac:dyDescent="0.25">
      <c r="A1173" s="154"/>
      <c r="B1173" s="154"/>
      <c r="C1173" s="154"/>
      <c r="D1173" s="200"/>
      <c r="E1173" s="140"/>
      <c r="F1173" s="140"/>
      <c r="G1173" s="140"/>
      <c r="H1173" s="140"/>
      <c r="I1173" s="140"/>
      <c r="J1173" s="140"/>
    </row>
    <row r="1174" spans="1:10" x14ac:dyDescent="0.25">
      <c r="A1174" s="154"/>
      <c r="B1174" s="154"/>
      <c r="C1174" s="154"/>
      <c r="D1174" s="200"/>
      <c r="E1174" s="140"/>
      <c r="F1174" s="140"/>
      <c r="G1174" s="140"/>
      <c r="H1174" s="140"/>
      <c r="I1174" s="140"/>
      <c r="J1174" s="140"/>
    </row>
    <row r="1175" spans="1:10" x14ac:dyDescent="0.25">
      <c r="A1175" s="154"/>
      <c r="B1175" s="154"/>
      <c r="C1175" s="154"/>
      <c r="D1175" s="200"/>
      <c r="E1175" s="140"/>
      <c r="F1175" s="140"/>
      <c r="G1175" s="140"/>
      <c r="H1175" s="140"/>
      <c r="I1175" s="140"/>
      <c r="J1175" s="140"/>
    </row>
    <row r="1176" spans="1:10" x14ac:dyDescent="0.25">
      <c r="A1176" s="154"/>
      <c r="B1176" s="154"/>
      <c r="C1176" s="154"/>
      <c r="D1176" s="200"/>
      <c r="E1176" s="140"/>
      <c r="F1176" s="140"/>
      <c r="G1176" s="140"/>
      <c r="H1176" s="140"/>
      <c r="I1176" s="140"/>
      <c r="J1176" s="140"/>
    </row>
    <row r="1177" spans="1:10" x14ac:dyDescent="0.25">
      <c r="A1177" s="154"/>
      <c r="B1177" s="154"/>
      <c r="C1177" s="154"/>
      <c r="D1177" s="200"/>
      <c r="E1177" s="140"/>
      <c r="F1177" s="140"/>
      <c r="G1177" s="140"/>
      <c r="H1177" s="140"/>
      <c r="I1177" s="140"/>
      <c r="J1177" s="140"/>
    </row>
    <row r="1178" spans="1:10" x14ac:dyDescent="0.25">
      <c r="A1178" s="154"/>
      <c r="B1178" s="154"/>
      <c r="C1178" s="154"/>
      <c r="D1178" s="200"/>
      <c r="E1178" s="140"/>
      <c r="F1178" s="140"/>
      <c r="G1178" s="140"/>
      <c r="H1178" s="140"/>
      <c r="I1178" s="140"/>
      <c r="J1178" s="140"/>
    </row>
    <row r="1179" spans="1:10" x14ac:dyDescent="0.25">
      <c r="A1179" s="154"/>
      <c r="B1179" s="154"/>
      <c r="C1179" s="154"/>
      <c r="D1179" s="200"/>
      <c r="E1179" s="140"/>
      <c r="F1179" s="140"/>
      <c r="G1179" s="140"/>
      <c r="H1179" s="140"/>
      <c r="I1179" s="140"/>
      <c r="J1179" s="140"/>
    </row>
    <row r="1180" spans="1:10" x14ac:dyDescent="0.25">
      <c r="A1180" s="154"/>
      <c r="B1180" s="154"/>
      <c r="C1180" s="154"/>
      <c r="D1180" s="200"/>
      <c r="E1180" s="140"/>
      <c r="F1180" s="140"/>
      <c r="G1180" s="140"/>
      <c r="H1180" s="140"/>
      <c r="I1180" s="140"/>
      <c r="J1180" s="140"/>
    </row>
    <row r="1181" spans="1:10" x14ac:dyDescent="0.25">
      <c r="A1181" s="154"/>
      <c r="B1181" s="154"/>
      <c r="C1181" s="154"/>
      <c r="D1181" s="200"/>
      <c r="E1181" s="140"/>
      <c r="F1181" s="140"/>
      <c r="G1181" s="140"/>
      <c r="H1181" s="140"/>
      <c r="I1181" s="140"/>
      <c r="J1181" s="140"/>
    </row>
    <row r="1182" spans="1:10" x14ac:dyDescent="0.25">
      <c r="A1182" s="154"/>
      <c r="B1182" s="154"/>
      <c r="C1182" s="154"/>
      <c r="D1182" s="200"/>
      <c r="E1182" s="140"/>
      <c r="F1182" s="140"/>
      <c r="G1182" s="140"/>
      <c r="H1182" s="140"/>
      <c r="I1182" s="140"/>
      <c r="J1182" s="140"/>
    </row>
    <row r="1183" spans="1:10" x14ac:dyDescent="0.25">
      <c r="A1183" s="154"/>
      <c r="B1183" s="154"/>
      <c r="C1183" s="154"/>
      <c r="D1183" s="200"/>
      <c r="E1183" s="140"/>
      <c r="F1183" s="140"/>
      <c r="G1183" s="140"/>
      <c r="H1183" s="140"/>
      <c r="I1183" s="140"/>
      <c r="J1183" s="140"/>
    </row>
    <row r="1184" spans="1:10" x14ac:dyDescent="0.25">
      <c r="A1184" s="154"/>
      <c r="B1184" s="154"/>
      <c r="C1184" s="154"/>
      <c r="D1184" s="200"/>
      <c r="E1184" s="140"/>
      <c r="F1184" s="140"/>
      <c r="G1184" s="140"/>
      <c r="H1184" s="140"/>
      <c r="I1184" s="140"/>
      <c r="J1184" s="140"/>
    </row>
    <row r="1185" spans="1:10" x14ac:dyDescent="0.25">
      <c r="A1185" s="154"/>
      <c r="B1185" s="154"/>
      <c r="C1185" s="154"/>
      <c r="D1185" s="200"/>
      <c r="E1185" s="140"/>
      <c r="F1185" s="140"/>
      <c r="G1185" s="140"/>
      <c r="H1185" s="140"/>
      <c r="I1185" s="140"/>
      <c r="J1185" s="140"/>
    </row>
    <row r="1186" spans="1:10" x14ac:dyDescent="0.25">
      <c r="A1186" s="154"/>
      <c r="B1186" s="154"/>
      <c r="C1186" s="154"/>
      <c r="D1186" s="200"/>
      <c r="E1186" s="140"/>
      <c r="F1186" s="140"/>
      <c r="G1186" s="140"/>
      <c r="H1186" s="140"/>
      <c r="I1186" s="140"/>
      <c r="J1186" s="140"/>
    </row>
    <row r="1187" spans="1:10" x14ac:dyDescent="0.25">
      <c r="A1187" s="154"/>
      <c r="B1187" s="154"/>
      <c r="C1187" s="154"/>
      <c r="D1187" s="200"/>
      <c r="E1187" s="140"/>
      <c r="F1187" s="140"/>
      <c r="G1187" s="140"/>
      <c r="H1187" s="140"/>
      <c r="I1187" s="140"/>
      <c r="J1187" s="140"/>
    </row>
    <row r="1188" spans="1:10" x14ac:dyDescent="0.25">
      <c r="A1188" s="154"/>
      <c r="B1188" s="154"/>
      <c r="C1188" s="154"/>
      <c r="D1188" s="200"/>
      <c r="E1188" s="140"/>
      <c r="F1188" s="140"/>
      <c r="G1188" s="140"/>
      <c r="H1188" s="140"/>
      <c r="I1188" s="140"/>
      <c r="J1188" s="140"/>
    </row>
    <row r="1189" spans="1:10" x14ac:dyDescent="0.25">
      <c r="A1189" s="154"/>
      <c r="B1189" s="154"/>
      <c r="C1189" s="154"/>
      <c r="D1189" s="200"/>
      <c r="E1189" s="140"/>
      <c r="F1189" s="140"/>
      <c r="G1189" s="140"/>
      <c r="H1189" s="140"/>
      <c r="I1189" s="140"/>
      <c r="J1189" s="140"/>
    </row>
    <row r="1190" spans="1:10" x14ac:dyDescent="0.25">
      <c r="A1190" s="154"/>
      <c r="B1190" s="154"/>
      <c r="C1190" s="154"/>
      <c r="D1190" s="200"/>
      <c r="E1190" s="140"/>
      <c r="F1190" s="140"/>
      <c r="G1190" s="140"/>
      <c r="H1190" s="140"/>
      <c r="I1190" s="140"/>
      <c r="J1190" s="140"/>
    </row>
    <row r="1191" spans="1:10" x14ac:dyDescent="0.25">
      <c r="A1191" s="154"/>
      <c r="B1191" s="154"/>
      <c r="C1191" s="154"/>
      <c r="D1191" s="200"/>
      <c r="E1191" s="140"/>
      <c r="F1191" s="140"/>
      <c r="G1191" s="140"/>
      <c r="H1191" s="140"/>
      <c r="I1191" s="140"/>
      <c r="J1191" s="140"/>
    </row>
    <row r="1192" spans="1:10" x14ac:dyDescent="0.25">
      <c r="A1192" s="154"/>
      <c r="B1192" s="154"/>
      <c r="C1192" s="154"/>
      <c r="D1192" s="200"/>
      <c r="E1192" s="140"/>
      <c r="F1192" s="140"/>
      <c r="G1192" s="140"/>
      <c r="H1192" s="140"/>
      <c r="I1192" s="140"/>
      <c r="J1192" s="140"/>
    </row>
    <row r="1193" spans="1:10" x14ac:dyDescent="0.25">
      <c r="A1193" s="154"/>
      <c r="B1193" s="154"/>
      <c r="C1193" s="154"/>
      <c r="D1193" s="200"/>
      <c r="E1193" s="140"/>
      <c r="F1193" s="140"/>
      <c r="G1193" s="140"/>
      <c r="H1193" s="140"/>
      <c r="I1193" s="140"/>
      <c r="J1193" s="140"/>
    </row>
    <row r="1194" spans="1:10" x14ac:dyDescent="0.25">
      <c r="A1194" s="154"/>
      <c r="B1194" s="154"/>
      <c r="C1194" s="154"/>
      <c r="D1194" s="200"/>
      <c r="E1194" s="140"/>
      <c r="F1194" s="140"/>
      <c r="G1194" s="140"/>
      <c r="H1194" s="140"/>
      <c r="I1194" s="140"/>
      <c r="J1194" s="140"/>
    </row>
    <row r="1195" spans="1:10" x14ac:dyDescent="0.25">
      <c r="A1195" s="154" t="s">
        <v>265</v>
      </c>
      <c r="B1195" s="202"/>
      <c r="C1195" s="202"/>
      <c r="D1195" s="200"/>
      <c r="E1195" s="143"/>
      <c r="F1195" s="143"/>
      <c r="G1195" s="143"/>
      <c r="H1195" s="143"/>
      <c r="I1195" s="143"/>
      <c r="J1195" s="143"/>
    </row>
    <row r="1196" spans="1:10" x14ac:dyDescent="0.25">
      <c r="A1196" s="154" t="s">
        <v>265</v>
      </c>
      <c r="B1196" s="202"/>
      <c r="C1196" s="202"/>
      <c r="D1196" s="200"/>
      <c r="E1196" s="143"/>
      <c r="F1196" s="143"/>
      <c r="G1196" s="143"/>
      <c r="H1196" s="143"/>
      <c r="I1196" s="143"/>
      <c r="J1196" s="143"/>
    </row>
    <row r="1197" spans="1:10" x14ac:dyDescent="0.25">
      <c r="A1197" s="154" t="s">
        <v>265</v>
      </c>
      <c r="B1197" s="202"/>
      <c r="C1197" s="202"/>
      <c r="D1197" s="200"/>
      <c r="E1197" s="143"/>
      <c r="F1197" s="143"/>
      <c r="G1197" s="143"/>
      <c r="H1197" s="143"/>
      <c r="I1197" s="143"/>
      <c r="J1197" s="143"/>
    </row>
    <row r="1198" spans="1:10" x14ac:dyDescent="0.25">
      <c r="A1198" s="154" t="s">
        <v>265</v>
      </c>
      <c r="B1198" s="202"/>
      <c r="C1198" s="202"/>
      <c r="D1198" s="200"/>
      <c r="E1198" s="143"/>
      <c r="F1198" s="143"/>
      <c r="G1198" s="143"/>
      <c r="H1198" s="143"/>
      <c r="I1198" s="143"/>
      <c r="J1198" s="143"/>
    </row>
    <row r="1199" spans="1:10" x14ac:dyDescent="0.25">
      <c r="A1199" s="154" t="s">
        <v>265</v>
      </c>
      <c r="B1199" s="202"/>
      <c r="C1199" s="202"/>
      <c r="D1199" s="200"/>
      <c r="E1199" s="143"/>
      <c r="F1199" s="143"/>
      <c r="G1199" s="143"/>
      <c r="H1199" s="143"/>
      <c r="I1199" s="143"/>
      <c r="J1199" s="143"/>
    </row>
    <row r="1200" spans="1:10" x14ac:dyDescent="0.25">
      <c r="A1200" s="154" t="s">
        <v>265</v>
      </c>
      <c r="B1200" s="202"/>
      <c r="C1200" s="202"/>
      <c r="D1200" s="200"/>
      <c r="E1200" s="143"/>
      <c r="F1200" s="143"/>
      <c r="G1200" s="143"/>
      <c r="H1200" s="143"/>
      <c r="I1200" s="143"/>
      <c r="J1200" s="143"/>
    </row>
    <row r="1201" spans="1:10" x14ac:dyDescent="0.25">
      <c r="A1201" s="154" t="s">
        <v>265</v>
      </c>
      <c r="B1201" s="202"/>
      <c r="C1201" s="202"/>
      <c r="D1201" s="200"/>
      <c r="E1201" s="143"/>
      <c r="F1201" s="143"/>
      <c r="G1201" s="143"/>
      <c r="H1201" s="143"/>
      <c r="I1201" s="143"/>
      <c r="J1201" s="143"/>
    </row>
    <row r="1202" spans="1:10" x14ac:dyDescent="0.25">
      <c r="A1202" s="154" t="s">
        <v>265</v>
      </c>
      <c r="B1202" s="202"/>
      <c r="C1202" s="202"/>
      <c r="D1202" s="200"/>
      <c r="E1202" s="143"/>
      <c r="F1202" s="143"/>
      <c r="G1202" s="143"/>
      <c r="H1202" s="143"/>
      <c r="I1202" s="143"/>
      <c r="J1202" s="143"/>
    </row>
    <row r="1203" spans="1:10" x14ac:dyDescent="0.25">
      <c r="A1203" s="141" t="s">
        <v>283</v>
      </c>
      <c r="B1203" s="202"/>
      <c r="C1203" s="202"/>
      <c r="D1203" s="200"/>
      <c r="E1203" s="143"/>
      <c r="F1203" s="140"/>
      <c r="G1203" s="143"/>
      <c r="H1203" s="143"/>
      <c r="I1203" s="143"/>
      <c r="J1203" s="143"/>
    </row>
    <row r="1204" spans="1:10" x14ac:dyDescent="0.25">
      <c r="A1204" s="154" t="s">
        <v>265</v>
      </c>
      <c r="B1204" s="202"/>
      <c r="C1204" s="202"/>
      <c r="D1204" s="200"/>
      <c r="E1204" s="143"/>
      <c r="F1204" s="143"/>
      <c r="G1204" s="143"/>
      <c r="H1204" s="143"/>
      <c r="I1204" s="143"/>
      <c r="J1204" s="143"/>
    </row>
    <row r="1205" spans="1:10" x14ac:dyDescent="0.25">
      <c r="A1205" s="154" t="s">
        <v>265</v>
      </c>
      <c r="B1205" s="202"/>
      <c r="C1205" s="202"/>
      <c r="D1205" s="200"/>
      <c r="E1205" s="143"/>
      <c r="F1205" s="140"/>
      <c r="G1205" s="143"/>
      <c r="H1205" s="143"/>
      <c r="I1205" s="143"/>
      <c r="J1205" s="143"/>
    </row>
    <row r="1206" spans="1:10" x14ac:dyDescent="0.25">
      <c r="A1206" s="154" t="s">
        <v>265</v>
      </c>
      <c r="B1206" s="202"/>
      <c r="C1206" s="202"/>
      <c r="D1206" s="200"/>
      <c r="E1206" s="143"/>
      <c r="F1206" s="140"/>
      <c r="G1206" s="143"/>
      <c r="H1206" s="143"/>
      <c r="I1206" s="143"/>
      <c r="J1206" s="143"/>
    </row>
    <row r="1207" spans="1:10" x14ac:dyDescent="0.25">
      <c r="A1207" s="154" t="s">
        <v>283</v>
      </c>
      <c r="B1207" s="202"/>
      <c r="C1207" s="202"/>
      <c r="D1207" s="200"/>
      <c r="E1207" s="143"/>
      <c r="F1207" s="140"/>
      <c r="G1207" s="143"/>
      <c r="H1207" s="143"/>
      <c r="I1207" s="143"/>
      <c r="J1207" s="143"/>
    </row>
    <row r="1208" spans="1:10" x14ac:dyDescent="0.25">
      <c r="A1208" s="154" t="s">
        <v>283</v>
      </c>
      <c r="B1208" s="202"/>
      <c r="C1208" s="202"/>
      <c r="D1208" s="200"/>
      <c r="E1208" s="143"/>
      <c r="F1208" s="140"/>
      <c r="G1208" s="143"/>
      <c r="H1208" s="143"/>
      <c r="I1208" s="143"/>
      <c r="J1208" s="143"/>
    </row>
    <row r="1209" spans="1:10" x14ac:dyDescent="0.25">
      <c r="A1209" s="154" t="s">
        <v>283</v>
      </c>
      <c r="B1209" s="202"/>
      <c r="C1209" s="202"/>
      <c r="D1209" s="200"/>
      <c r="E1209" s="143"/>
      <c r="F1209" s="140"/>
      <c r="G1209" s="143"/>
      <c r="H1209" s="143"/>
      <c r="I1209" s="143"/>
      <c r="J1209" s="143"/>
    </row>
    <row r="1210" spans="1:10" x14ac:dyDescent="0.25">
      <c r="A1210" s="154" t="s">
        <v>283</v>
      </c>
      <c r="B1210" s="202"/>
      <c r="C1210" s="202"/>
      <c r="D1210" s="200"/>
      <c r="E1210" s="143"/>
      <c r="F1210" s="140"/>
      <c r="G1210" s="143"/>
      <c r="H1210" s="143"/>
      <c r="I1210" s="143"/>
      <c r="J1210" s="143"/>
    </row>
    <row r="1211" spans="1:10" x14ac:dyDescent="0.25">
      <c r="A1211" s="154" t="s">
        <v>283</v>
      </c>
      <c r="B1211" s="202"/>
      <c r="C1211" s="202"/>
      <c r="D1211" s="200"/>
      <c r="E1211" s="143"/>
      <c r="F1211" s="140"/>
      <c r="G1211" s="143"/>
      <c r="H1211" s="143"/>
      <c r="I1211" s="143"/>
      <c r="J1211" s="143"/>
    </row>
    <row r="1212" spans="1:10" x14ac:dyDescent="0.25">
      <c r="A1212" s="154" t="s">
        <v>283</v>
      </c>
      <c r="B1212" s="202"/>
      <c r="C1212" s="202"/>
      <c r="D1212" s="200"/>
      <c r="E1212" s="143"/>
      <c r="F1212" s="140"/>
      <c r="G1212" s="143"/>
      <c r="H1212" s="143"/>
      <c r="I1212" s="143"/>
      <c r="J1212" s="143"/>
    </row>
    <row r="1213" spans="1:10" x14ac:dyDescent="0.25">
      <c r="A1213" s="154" t="s">
        <v>283</v>
      </c>
      <c r="B1213" s="202"/>
      <c r="C1213" s="202"/>
      <c r="D1213" s="200"/>
      <c r="E1213" s="143"/>
      <c r="F1213" s="140"/>
      <c r="G1213" s="143"/>
      <c r="H1213" s="143"/>
      <c r="I1213" s="143"/>
      <c r="J1213" s="143"/>
    </row>
    <row r="1214" spans="1:10" x14ac:dyDescent="0.25">
      <c r="A1214" s="131"/>
      <c r="B1214" s="131"/>
      <c r="C1214" s="131"/>
      <c r="D1214" s="203"/>
    </row>
    <row r="1215" spans="1:10" x14ac:dyDescent="0.25">
      <c r="A1215" s="154" t="s">
        <v>265</v>
      </c>
      <c r="B1215" s="202"/>
      <c r="C1215" s="202"/>
      <c r="D1215" s="200"/>
      <c r="E1215" s="143"/>
      <c r="F1215" s="140"/>
      <c r="G1215" s="143"/>
      <c r="H1215" s="143"/>
      <c r="I1215" s="143"/>
      <c r="J1215" s="143"/>
    </row>
    <row r="1216" spans="1:10" x14ac:dyDescent="0.25">
      <c r="A1216" s="154" t="s">
        <v>265</v>
      </c>
      <c r="B1216" s="202"/>
      <c r="C1216" s="202"/>
      <c r="D1216" s="200"/>
      <c r="E1216" s="143"/>
      <c r="F1216" s="140"/>
      <c r="G1216" s="143"/>
      <c r="H1216" s="143"/>
      <c r="I1216" s="143"/>
      <c r="J1216" s="143"/>
    </row>
    <row r="1217" spans="1:10" x14ac:dyDescent="0.25">
      <c r="A1217" s="154" t="s">
        <v>265</v>
      </c>
      <c r="B1217" s="202"/>
      <c r="C1217" s="202"/>
      <c r="D1217" s="200"/>
      <c r="E1217" s="143"/>
      <c r="F1217" s="140"/>
      <c r="G1217" s="143"/>
      <c r="H1217" s="143"/>
      <c r="I1217" s="143"/>
      <c r="J1217" s="143"/>
    </row>
    <row r="1218" spans="1:10" x14ac:dyDescent="0.25">
      <c r="A1218" s="154" t="s">
        <v>265</v>
      </c>
      <c r="B1218" s="202"/>
      <c r="C1218" s="202"/>
      <c r="D1218" s="200"/>
      <c r="E1218" s="143"/>
      <c r="F1218" s="140"/>
      <c r="G1218" s="143"/>
      <c r="H1218" s="143"/>
      <c r="I1218" s="143"/>
      <c r="J1218" s="143"/>
    </row>
    <row r="1219" spans="1:10" x14ac:dyDescent="0.25">
      <c r="A1219" s="154" t="s">
        <v>265</v>
      </c>
      <c r="B1219" s="202"/>
      <c r="C1219" s="202"/>
      <c r="D1219" s="200"/>
      <c r="E1219" s="143"/>
      <c r="F1219" s="140"/>
      <c r="G1219" s="143"/>
      <c r="H1219" s="143"/>
      <c r="I1219" s="143"/>
      <c r="J1219" s="143"/>
    </row>
    <row r="1220" spans="1:10" x14ac:dyDescent="0.25">
      <c r="A1220" s="154" t="s">
        <v>265</v>
      </c>
      <c r="B1220" s="202"/>
      <c r="C1220" s="202"/>
      <c r="D1220" s="200"/>
      <c r="E1220" s="143"/>
      <c r="F1220" s="140"/>
      <c r="G1220" s="143"/>
      <c r="H1220" s="143"/>
      <c r="I1220" s="143"/>
      <c r="J1220" s="143"/>
    </row>
    <row r="1221" spans="1:10" x14ac:dyDescent="0.25">
      <c r="A1221" s="154" t="s">
        <v>265</v>
      </c>
      <c r="B1221" s="202"/>
      <c r="C1221" s="202"/>
      <c r="D1221" s="200"/>
      <c r="E1221" s="143"/>
      <c r="F1221" s="140"/>
      <c r="G1221" s="143"/>
      <c r="H1221" s="143"/>
      <c r="I1221" s="143"/>
      <c r="J1221" s="143"/>
    </row>
    <row r="1222" spans="1:10" x14ac:dyDescent="0.25">
      <c r="A1222" s="154" t="s">
        <v>265</v>
      </c>
      <c r="B1222" s="202"/>
      <c r="C1222" s="202"/>
      <c r="D1222" s="200"/>
      <c r="E1222" s="143"/>
      <c r="F1222" s="140"/>
      <c r="G1222" s="143"/>
      <c r="H1222" s="143"/>
      <c r="I1222" s="143"/>
      <c r="J1222" s="143"/>
    </row>
    <row r="1223" spans="1:10" x14ac:dyDescent="0.25">
      <c r="A1223" s="154" t="s">
        <v>265</v>
      </c>
      <c r="B1223" s="202"/>
      <c r="C1223" s="202"/>
      <c r="D1223" s="200"/>
      <c r="E1223" s="143"/>
      <c r="F1223" s="140"/>
      <c r="G1223" s="143"/>
      <c r="H1223" s="143"/>
      <c r="I1223" s="143"/>
      <c r="J1223" s="143"/>
    </row>
    <row r="1224" spans="1:10" x14ac:dyDescent="0.25">
      <c r="A1224" s="154" t="s">
        <v>265</v>
      </c>
      <c r="B1224" s="202"/>
      <c r="C1224" s="202"/>
      <c r="D1224" s="200"/>
      <c r="E1224" s="143"/>
      <c r="F1224" s="140"/>
      <c r="G1224" s="143"/>
      <c r="H1224" s="143"/>
      <c r="I1224" s="143"/>
      <c r="J1224" s="143"/>
    </row>
    <row r="1225" spans="1:10" x14ac:dyDescent="0.25">
      <c r="A1225" s="154" t="s">
        <v>265</v>
      </c>
      <c r="B1225" s="202"/>
      <c r="C1225" s="202"/>
      <c r="D1225" s="200"/>
      <c r="E1225" s="143"/>
      <c r="F1225" s="140"/>
      <c r="G1225" s="143"/>
      <c r="H1225" s="143"/>
      <c r="I1225" s="143"/>
      <c r="J1225" s="143"/>
    </row>
    <row r="1226" spans="1:10" x14ac:dyDescent="0.25">
      <c r="A1226" s="154" t="s">
        <v>265</v>
      </c>
      <c r="B1226" s="202"/>
      <c r="C1226" s="202"/>
      <c r="D1226" s="200"/>
      <c r="E1226" s="143"/>
      <c r="F1226" s="140"/>
      <c r="G1226" s="143"/>
      <c r="H1226" s="143"/>
      <c r="I1226" s="143"/>
      <c r="J1226" s="143"/>
    </row>
    <row r="1227" spans="1:10" x14ac:dyDescent="0.25">
      <c r="A1227" s="154" t="s">
        <v>265</v>
      </c>
      <c r="B1227" s="202"/>
      <c r="C1227" s="202"/>
      <c r="D1227" s="200"/>
      <c r="E1227" s="143"/>
      <c r="F1227" s="140"/>
      <c r="G1227" s="143"/>
      <c r="H1227" s="143"/>
      <c r="I1227" s="143"/>
      <c r="J1227" s="143"/>
    </row>
    <row r="1228" spans="1:10" x14ac:dyDescent="0.25">
      <c r="A1228" s="131"/>
      <c r="B1228" s="202"/>
      <c r="C1228" s="202"/>
      <c r="D1228" s="200"/>
      <c r="E1228" s="143"/>
      <c r="F1228" s="140"/>
      <c r="G1228" s="143"/>
      <c r="H1228" s="143"/>
      <c r="I1228" s="143"/>
      <c r="J1228" s="143"/>
    </row>
    <row r="1229" spans="1:10" x14ac:dyDescent="0.25">
      <c r="A1229" s="131"/>
      <c r="B1229" s="202"/>
      <c r="C1229" s="202"/>
      <c r="D1229" s="200"/>
      <c r="E1229" s="143"/>
      <c r="F1229" s="140"/>
      <c r="G1229" s="143"/>
      <c r="H1229" s="143"/>
      <c r="I1229" s="143"/>
      <c r="J1229" s="143"/>
    </row>
    <row r="1230" spans="1:10" x14ac:dyDescent="0.25">
      <c r="A1230" s="131"/>
      <c r="B1230" s="202"/>
      <c r="C1230" s="202"/>
      <c r="D1230" s="200"/>
      <c r="E1230" s="143"/>
      <c r="F1230" s="140"/>
      <c r="G1230" s="143"/>
      <c r="H1230" s="143"/>
      <c r="I1230" s="143"/>
      <c r="J1230" s="143"/>
    </row>
    <row r="1231" spans="1:10" x14ac:dyDescent="0.25">
      <c r="A1231" s="154" t="s">
        <v>302</v>
      </c>
      <c r="B1231" s="202"/>
      <c r="C1231" s="202"/>
      <c r="D1231" s="200"/>
      <c r="E1231" s="143" t="s">
        <v>166</v>
      </c>
      <c r="F1231" s="140"/>
      <c r="G1231" s="143"/>
      <c r="H1231" s="143"/>
      <c r="I1231" s="143"/>
      <c r="J1231" s="143"/>
    </row>
    <row r="1232" spans="1:10" x14ac:dyDescent="0.25">
      <c r="A1232" s="131"/>
      <c r="B1232" s="131"/>
      <c r="C1232" s="131"/>
      <c r="D1232" s="203"/>
    </row>
    <row r="1233" spans="1:4" x14ac:dyDescent="0.25">
      <c r="A1233" s="131"/>
      <c r="B1233" s="131"/>
      <c r="C1233" s="131"/>
      <c r="D1233" s="203"/>
    </row>
    <row r="1234" spans="1:4" x14ac:dyDescent="0.25">
      <c r="A1234" s="131"/>
      <c r="B1234" s="131"/>
      <c r="C1234" s="131"/>
      <c r="D1234" s="203"/>
    </row>
    <row r="1235" spans="1:4" x14ac:dyDescent="0.25">
      <c r="A1235" s="131"/>
      <c r="B1235" s="131"/>
      <c r="C1235" s="131"/>
      <c r="D1235" s="203"/>
    </row>
    <row r="1236" spans="1:4" x14ac:dyDescent="0.25">
      <c r="A1236" s="131"/>
      <c r="B1236" s="131"/>
      <c r="C1236" s="131"/>
      <c r="D1236" s="203"/>
    </row>
    <row r="1237" spans="1:4" x14ac:dyDescent="0.25">
      <c r="A1237" s="131"/>
      <c r="B1237" s="131"/>
      <c r="C1237" s="131"/>
      <c r="D1237" s="203"/>
    </row>
    <row r="1238" spans="1:4" x14ac:dyDescent="0.25">
      <c r="A1238" s="131"/>
      <c r="B1238" s="131"/>
      <c r="C1238" s="131"/>
      <c r="D1238" s="203"/>
    </row>
    <row r="1239" spans="1:4" x14ac:dyDescent="0.25">
      <c r="A1239" s="131"/>
      <c r="B1239" s="131"/>
      <c r="C1239" s="131"/>
      <c r="D1239" s="203"/>
    </row>
    <row r="1240" spans="1:4" x14ac:dyDescent="0.25">
      <c r="A1240" s="131"/>
      <c r="B1240" s="131"/>
      <c r="C1240" s="131"/>
      <c r="D1240" s="203"/>
    </row>
    <row r="1241" spans="1:4" x14ac:dyDescent="0.25">
      <c r="A1241" s="131"/>
      <c r="B1241" s="131"/>
      <c r="C1241" s="131"/>
      <c r="D1241" s="203"/>
    </row>
    <row r="1242" spans="1:4" x14ac:dyDescent="0.25">
      <c r="A1242" s="131"/>
      <c r="B1242" s="131"/>
      <c r="C1242" s="131"/>
      <c r="D1242" s="203"/>
    </row>
    <row r="1243" spans="1:4" x14ac:dyDescent="0.25">
      <c r="A1243" s="131"/>
      <c r="B1243" s="131"/>
      <c r="C1243" s="131"/>
      <c r="D1243" s="203"/>
    </row>
    <row r="1244" spans="1:4" x14ac:dyDescent="0.25">
      <c r="A1244" s="131"/>
      <c r="B1244" s="131"/>
      <c r="C1244" s="131"/>
      <c r="D1244" s="203"/>
    </row>
    <row r="1245" spans="1:4" x14ac:dyDescent="0.25">
      <c r="A1245" s="131"/>
      <c r="B1245" s="131"/>
      <c r="C1245" s="131"/>
      <c r="D1245" s="203"/>
    </row>
    <row r="1246" spans="1:4" x14ac:dyDescent="0.25">
      <c r="A1246" s="131"/>
      <c r="B1246" s="131"/>
      <c r="C1246" s="131"/>
      <c r="D1246" s="203"/>
    </row>
    <row r="1247" spans="1:4" x14ac:dyDescent="0.25">
      <c r="A1247" s="131"/>
      <c r="B1247" s="131"/>
      <c r="C1247" s="131"/>
      <c r="D1247" s="203"/>
    </row>
    <row r="1248" spans="1:4" x14ac:dyDescent="0.25">
      <c r="A1248" s="131"/>
      <c r="B1248" s="131"/>
      <c r="C1248" s="131"/>
      <c r="D1248" s="203"/>
    </row>
    <row r="1249" spans="1:4" x14ac:dyDescent="0.25">
      <c r="A1249" s="131"/>
      <c r="B1249" s="131"/>
      <c r="C1249" s="131"/>
      <c r="D1249" s="203"/>
    </row>
    <row r="1250" spans="1:4" x14ac:dyDescent="0.25">
      <c r="A1250" s="131"/>
      <c r="B1250" s="131"/>
      <c r="C1250" s="131"/>
      <c r="D1250" s="203"/>
    </row>
    <row r="1251" spans="1:4" x14ac:dyDescent="0.25">
      <c r="A1251" s="131"/>
      <c r="B1251" s="131"/>
      <c r="C1251" s="131"/>
      <c r="D1251" s="203"/>
    </row>
    <row r="1252" spans="1:4" x14ac:dyDescent="0.25">
      <c r="A1252" s="131"/>
      <c r="B1252" s="131"/>
      <c r="C1252" s="131"/>
      <c r="D1252" s="203"/>
    </row>
    <row r="1253" spans="1:4" x14ac:dyDescent="0.25">
      <c r="A1253" s="131"/>
      <c r="B1253" s="131"/>
      <c r="C1253" s="131"/>
      <c r="D1253" s="203"/>
    </row>
    <row r="1254" spans="1:4" x14ac:dyDescent="0.25">
      <c r="A1254" s="131"/>
      <c r="B1254" s="131"/>
      <c r="C1254" s="131"/>
      <c r="D1254" s="203"/>
    </row>
    <row r="1255" spans="1:4" x14ac:dyDescent="0.25">
      <c r="A1255" s="131"/>
      <c r="B1255" s="131"/>
      <c r="C1255" s="131"/>
      <c r="D1255" s="203"/>
    </row>
    <row r="1256" spans="1:4" x14ac:dyDescent="0.25">
      <c r="A1256" s="131"/>
      <c r="B1256" s="131"/>
      <c r="C1256" s="131"/>
      <c r="D1256" s="203"/>
    </row>
    <row r="1257" spans="1:4" x14ac:dyDescent="0.25">
      <c r="A1257" s="131"/>
      <c r="B1257" s="131"/>
      <c r="C1257" s="131"/>
      <c r="D1257" s="203"/>
    </row>
    <row r="1258" spans="1:4" x14ac:dyDescent="0.25">
      <c r="A1258" s="131"/>
      <c r="B1258" s="131"/>
      <c r="C1258" s="131"/>
      <c r="D1258" s="203"/>
    </row>
    <row r="1259" spans="1:4" x14ac:dyDescent="0.25">
      <c r="A1259" s="131"/>
      <c r="B1259" s="131"/>
      <c r="C1259" s="131"/>
      <c r="D1259" s="203"/>
    </row>
    <row r="1260" spans="1:4" x14ac:dyDescent="0.25">
      <c r="A1260" s="131"/>
      <c r="B1260" s="131"/>
      <c r="C1260" s="131"/>
      <c r="D1260" s="203"/>
    </row>
    <row r="1261" spans="1:4" x14ac:dyDescent="0.25">
      <c r="A1261" s="131"/>
      <c r="B1261" s="131"/>
      <c r="C1261" s="131"/>
      <c r="D1261" s="203"/>
    </row>
    <row r="1262" spans="1:4" x14ac:dyDescent="0.25">
      <c r="A1262" s="131"/>
      <c r="B1262" s="131"/>
      <c r="C1262" s="131"/>
      <c r="D1262" s="203"/>
    </row>
    <row r="1263" spans="1:4" x14ac:dyDescent="0.25">
      <c r="A1263" s="131"/>
      <c r="B1263" s="131"/>
      <c r="C1263" s="131"/>
      <c r="D1263" s="203"/>
    </row>
    <row r="1264" spans="1:4" x14ac:dyDescent="0.25">
      <c r="A1264" s="131"/>
      <c r="B1264" s="131"/>
      <c r="C1264" s="131"/>
      <c r="D1264" s="203"/>
    </row>
    <row r="1265" spans="1:4" x14ac:dyDescent="0.25">
      <c r="A1265" s="131"/>
      <c r="B1265" s="131"/>
      <c r="C1265" s="131"/>
      <c r="D1265" s="203"/>
    </row>
    <row r="1266" spans="1:4" x14ac:dyDescent="0.25">
      <c r="A1266" s="131"/>
      <c r="B1266" s="131"/>
      <c r="C1266" s="131"/>
      <c r="D1266" s="203"/>
    </row>
    <row r="1267" spans="1:4" x14ac:dyDescent="0.25">
      <c r="A1267" s="131"/>
      <c r="B1267" s="131"/>
      <c r="C1267" s="131"/>
      <c r="D1267" s="203"/>
    </row>
    <row r="1268" spans="1:4" x14ac:dyDescent="0.25">
      <c r="A1268" s="131"/>
      <c r="B1268" s="131"/>
      <c r="C1268" s="131"/>
      <c r="D1268" s="203"/>
    </row>
    <row r="1269" spans="1:4" x14ac:dyDescent="0.25">
      <c r="A1269" s="131"/>
      <c r="B1269" s="131"/>
      <c r="C1269" s="131"/>
      <c r="D1269" s="203"/>
    </row>
    <row r="1270" spans="1:4" x14ac:dyDescent="0.25">
      <c r="A1270" s="131"/>
      <c r="B1270" s="131"/>
      <c r="C1270" s="131"/>
      <c r="D1270" s="203"/>
    </row>
    <row r="1271" spans="1:4" x14ac:dyDescent="0.25">
      <c r="A1271" s="131"/>
      <c r="B1271" s="131"/>
      <c r="C1271" s="131"/>
      <c r="D1271" s="203"/>
    </row>
    <row r="1272" spans="1:4" x14ac:dyDescent="0.25">
      <c r="A1272" s="131"/>
      <c r="B1272" s="131"/>
      <c r="C1272" s="131"/>
      <c r="D1272" s="203"/>
    </row>
    <row r="1273" spans="1:4" x14ac:dyDescent="0.25">
      <c r="A1273" s="131"/>
      <c r="B1273" s="131"/>
      <c r="C1273" s="131"/>
      <c r="D1273" s="203"/>
    </row>
    <row r="1274" spans="1:4" x14ac:dyDescent="0.25">
      <c r="A1274" s="131"/>
      <c r="B1274" s="131"/>
      <c r="C1274" s="131"/>
      <c r="D1274" s="203"/>
    </row>
    <row r="1275" spans="1:4" x14ac:dyDescent="0.25">
      <c r="A1275" s="131"/>
      <c r="B1275" s="131"/>
      <c r="C1275" s="131"/>
      <c r="D1275" s="203"/>
    </row>
    <row r="1276" spans="1:4" x14ac:dyDescent="0.25">
      <c r="A1276" s="131"/>
      <c r="B1276" s="131"/>
      <c r="C1276" s="131"/>
      <c r="D1276" s="203"/>
    </row>
    <row r="1277" spans="1:4" x14ac:dyDescent="0.25">
      <c r="A1277" s="131"/>
      <c r="B1277" s="131"/>
      <c r="C1277" s="131"/>
      <c r="D1277" s="203"/>
    </row>
    <row r="1278" spans="1:4" x14ac:dyDescent="0.25">
      <c r="A1278" s="131"/>
      <c r="B1278" s="131"/>
      <c r="C1278" s="131"/>
      <c r="D1278" s="203"/>
    </row>
    <row r="1279" spans="1:4" x14ac:dyDescent="0.25">
      <c r="A1279" s="131"/>
      <c r="B1279" s="131"/>
      <c r="C1279" s="131"/>
      <c r="D1279" s="203"/>
    </row>
    <row r="1280" spans="1:4" x14ac:dyDescent="0.25">
      <c r="A1280" s="131"/>
      <c r="B1280" s="131"/>
      <c r="C1280" s="131"/>
      <c r="D1280" s="203"/>
    </row>
    <row r="1281" spans="1:4" x14ac:dyDescent="0.25">
      <c r="A1281" s="131"/>
      <c r="B1281" s="131"/>
      <c r="C1281" s="131"/>
      <c r="D1281" s="203"/>
    </row>
    <row r="1282" spans="1:4" x14ac:dyDescent="0.25">
      <c r="A1282" s="131"/>
      <c r="B1282" s="131"/>
      <c r="C1282" s="131"/>
      <c r="D1282" s="203"/>
    </row>
    <row r="1283" spans="1:4" x14ac:dyDescent="0.25">
      <c r="A1283" s="131"/>
      <c r="B1283" s="131"/>
      <c r="C1283" s="131"/>
      <c r="D1283" s="203"/>
    </row>
    <row r="1284" spans="1:4" x14ac:dyDescent="0.25">
      <c r="A1284" s="131"/>
      <c r="B1284" s="131"/>
      <c r="C1284" s="131"/>
      <c r="D1284" s="203"/>
    </row>
    <row r="1285" spans="1:4" x14ac:dyDescent="0.25">
      <c r="A1285" s="131"/>
      <c r="B1285" s="131"/>
      <c r="C1285" s="131"/>
      <c r="D1285" s="203"/>
    </row>
    <row r="1286" spans="1:4" x14ac:dyDescent="0.25">
      <c r="A1286" s="131"/>
      <c r="B1286" s="131"/>
      <c r="C1286" s="131"/>
      <c r="D1286" s="203"/>
    </row>
    <row r="1287" spans="1:4" x14ac:dyDescent="0.25">
      <c r="A1287" s="131"/>
      <c r="B1287" s="131"/>
      <c r="C1287" s="131"/>
      <c r="D1287" s="203"/>
    </row>
    <row r="1288" spans="1:4" x14ac:dyDescent="0.25">
      <c r="A1288" s="131"/>
      <c r="B1288" s="131"/>
      <c r="C1288" s="131"/>
      <c r="D1288" s="203"/>
    </row>
    <row r="1289" spans="1:4" x14ac:dyDescent="0.25">
      <c r="A1289" s="131"/>
      <c r="B1289" s="131"/>
      <c r="C1289" s="131"/>
      <c r="D1289" s="203"/>
    </row>
    <row r="1290" spans="1:4" x14ac:dyDescent="0.25">
      <c r="A1290" s="131"/>
      <c r="B1290" s="131"/>
      <c r="C1290" s="131"/>
      <c r="D1290" s="203"/>
    </row>
    <row r="1291" spans="1:4" x14ac:dyDescent="0.25">
      <c r="A1291" s="131"/>
      <c r="B1291" s="131"/>
      <c r="C1291" s="131"/>
      <c r="D1291" s="203"/>
    </row>
    <row r="1292" spans="1:4" x14ac:dyDescent="0.25">
      <c r="A1292" s="131"/>
      <c r="B1292" s="131"/>
      <c r="C1292" s="131"/>
      <c r="D1292" s="203"/>
    </row>
    <row r="1293" spans="1:4" x14ac:dyDescent="0.25">
      <c r="A1293" s="131"/>
      <c r="B1293" s="131"/>
      <c r="C1293" s="131"/>
      <c r="D1293" s="203"/>
    </row>
    <row r="1294" spans="1:4" x14ac:dyDescent="0.25">
      <c r="A1294" s="131"/>
      <c r="B1294" s="131"/>
      <c r="C1294" s="131"/>
      <c r="D1294" s="203"/>
    </row>
    <row r="1295" spans="1:4" x14ac:dyDescent="0.25">
      <c r="A1295" s="131"/>
      <c r="B1295" s="131"/>
      <c r="C1295" s="131"/>
      <c r="D1295" s="203"/>
    </row>
    <row r="1296" spans="1:4" x14ac:dyDescent="0.25">
      <c r="A1296" s="131"/>
      <c r="B1296" s="131"/>
      <c r="C1296" s="131"/>
      <c r="D1296" s="203"/>
    </row>
    <row r="1297" spans="1:4" x14ac:dyDescent="0.25">
      <c r="A1297" s="131"/>
      <c r="B1297" s="131"/>
      <c r="C1297" s="131"/>
      <c r="D1297" s="203"/>
    </row>
    <row r="1298" spans="1:4" x14ac:dyDescent="0.25">
      <c r="A1298" s="131"/>
      <c r="B1298" s="131"/>
      <c r="C1298" s="131"/>
      <c r="D1298" s="203"/>
    </row>
    <row r="1299" spans="1:4" x14ac:dyDescent="0.25">
      <c r="A1299" s="131"/>
      <c r="B1299" s="131"/>
      <c r="C1299" s="131"/>
      <c r="D1299" s="203"/>
    </row>
    <row r="1300" spans="1:4" x14ac:dyDescent="0.25">
      <c r="A1300" s="131"/>
      <c r="B1300" s="131"/>
      <c r="C1300" s="131"/>
      <c r="D1300" s="203"/>
    </row>
    <row r="1301" spans="1:4" x14ac:dyDescent="0.25">
      <c r="A1301" s="131"/>
      <c r="B1301" s="131"/>
      <c r="C1301" s="131"/>
      <c r="D1301" s="203"/>
    </row>
    <row r="1302" spans="1:4" x14ac:dyDescent="0.25">
      <c r="A1302" s="131"/>
      <c r="B1302" s="131"/>
      <c r="C1302" s="131"/>
      <c r="D1302" s="203"/>
    </row>
    <row r="1303" spans="1:4" x14ac:dyDescent="0.25">
      <c r="A1303" s="131"/>
      <c r="B1303" s="131"/>
      <c r="C1303" s="131"/>
      <c r="D1303" s="203"/>
    </row>
    <row r="1304" spans="1:4" x14ac:dyDescent="0.25">
      <c r="A1304" s="131"/>
      <c r="B1304" s="131"/>
      <c r="C1304" s="131"/>
      <c r="D1304" s="203"/>
    </row>
    <row r="1305" spans="1:4" x14ac:dyDescent="0.25">
      <c r="A1305" s="131"/>
      <c r="B1305" s="131"/>
      <c r="C1305" s="131"/>
      <c r="D1305" s="203"/>
    </row>
    <row r="1306" spans="1:4" x14ac:dyDescent="0.25">
      <c r="A1306" s="131"/>
      <c r="B1306" s="131"/>
      <c r="C1306" s="131"/>
      <c r="D1306" s="203"/>
    </row>
    <row r="1307" spans="1:4" x14ac:dyDescent="0.25">
      <c r="A1307" s="131"/>
      <c r="B1307" s="131"/>
      <c r="C1307" s="131"/>
      <c r="D1307" s="203"/>
    </row>
    <row r="1308" spans="1:4" x14ac:dyDescent="0.25">
      <c r="A1308" s="131"/>
      <c r="B1308" s="131"/>
      <c r="C1308" s="131"/>
      <c r="D1308" s="203"/>
    </row>
    <row r="1309" spans="1:4" x14ac:dyDescent="0.25">
      <c r="A1309" s="131"/>
      <c r="B1309" s="131"/>
      <c r="C1309" s="131"/>
      <c r="D1309" s="203"/>
    </row>
    <row r="1310" spans="1:4" x14ac:dyDescent="0.25">
      <c r="A1310" s="131"/>
      <c r="B1310" s="131"/>
      <c r="C1310" s="131"/>
      <c r="D1310" s="203"/>
    </row>
    <row r="1311" spans="1:4" x14ac:dyDescent="0.25">
      <c r="A1311" s="131"/>
      <c r="B1311" s="131"/>
      <c r="C1311" s="131"/>
      <c r="D1311" s="203"/>
    </row>
    <row r="1312" spans="1:4" x14ac:dyDescent="0.25">
      <c r="A1312" s="131"/>
      <c r="B1312" s="131"/>
      <c r="C1312" s="131"/>
      <c r="D1312" s="203"/>
    </row>
    <row r="1313" spans="1:4" x14ac:dyDescent="0.25">
      <c r="A1313" s="131"/>
      <c r="B1313" s="131"/>
      <c r="C1313" s="131"/>
      <c r="D1313" s="203"/>
    </row>
    <row r="1314" spans="1:4" x14ac:dyDescent="0.25">
      <c r="A1314" s="131"/>
      <c r="B1314" s="131"/>
      <c r="C1314" s="131"/>
      <c r="D1314" s="203"/>
    </row>
    <row r="1315" spans="1:4" x14ac:dyDescent="0.25">
      <c r="A1315" s="131"/>
      <c r="B1315" s="131"/>
      <c r="C1315" s="131"/>
      <c r="D1315" s="203"/>
    </row>
    <row r="1316" spans="1:4" x14ac:dyDescent="0.25">
      <c r="A1316" s="131"/>
      <c r="B1316" s="131"/>
      <c r="C1316" s="131"/>
      <c r="D1316" s="203"/>
    </row>
    <row r="1317" spans="1:4" x14ac:dyDescent="0.25">
      <c r="A1317" s="131"/>
      <c r="B1317" s="131"/>
      <c r="C1317" s="131"/>
      <c r="D1317" s="203"/>
    </row>
    <row r="1318" spans="1:4" x14ac:dyDescent="0.25">
      <c r="A1318" s="131"/>
      <c r="B1318" s="131"/>
      <c r="C1318" s="131"/>
      <c r="D1318" s="203"/>
    </row>
    <row r="1319" spans="1:4" x14ac:dyDescent="0.25">
      <c r="A1319" s="131"/>
      <c r="B1319" s="131"/>
      <c r="C1319" s="131"/>
      <c r="D1319" s="203"/>
    </row>
    <row r="1320" spans="1:4" x14ac:dyDescent="0.25">
      <c r="A1320" s="131"/>
      <c r="B1320" s="131"/>
      <c r="C1320" s="131"/>
      <c r="D1320" s="203"/>
    </row>
    <row r="1321" spans="1:4" x14ac:dyDescent="0.25">
      <c r="A1321" s="131"/>
      <c r="B1321" s="131"/>
      <c r="C1321" s="131"/>
      <c r="D1321" s="203"/>
    </row>
    <row r="1322" spans="1:4" x14ac:dyDescent="0.25">
      <c r="A1322" s="131"/>
      <c r="B1322" s="131"/>
      <c r="C1322" s="131"/>
      <c r="D1322" s="203"/>
    </row>
    <row r="1323" spans="1:4" x14ac:dyDescent="0.25">
      <c r="A1323" s="131"/>
      <c r="B1323" s="131"/>
      <c r="C1323" s="131"/>
      <c r="D1323" s="203"/>
    </row>
    <row r="1324" spans="1:4" x14ac:dyDescent="0.25">
      <c r="A1324" s="131"/>
      <c r="B1324" s="131"/>
      <c r="C1324" s="131"/>
      <c r="D1324" s="203"/>
    </row>
    <row r="1325" spans="1:4" x14ac:dyDescent="0.25">
      <c r="A1325" s="131"/>
      <c r="B1325" s="131"/>
      <c r="C1325" s="131"/>
      <c r="D1325" s="203"/>
    </row>
    <row r="1326" spans="1:4" x14ac:dyDescent="0.25">
      <c r="A1326" s="131"/>
      <c r="B1326" s="131"/>
      <c r="C1326" s="131"/>
      <c r="D1326" s="203"/>
    </row>
    <row r="1327" spans="1:4" x14ac:dyDescent="0.25">
      <c r="A1327" s="131"/>
      <c r="B1327" s="131"/>
      <c r="C1327" s="131"/>
      <c r="D1327" s="203"/>
    </row>
    <row r="1328" spans="1:4" x14ac:dyDescent="0.25">
      <c r="A1328" s="131"/>
      <c r="B1328" s="131"/>
      <c r="C1328" s="131"/>
      <c r="D1328" s="203"/>
    </row>
    <row r="1329" spans="1:4" x14ac:dyDescent="0.25">
      <c r="A1329" s="131"/>
      <c r="B1329" s="131"/>
      <c r="C1329" s="131"/>
      <c r="D1329" s="203"/>
    </row>
    <row r="1330" spans="1:4" x14ac:dyDescent="0.25">
      <c r="A1330" s="131"/>
      <c r="B1330" s="131"/>
      <c r="C1330" s="131"/>
      <c r="D1330" s="203"/>
    </row>
    <row r="1331" spans="1:4" x14ac:dyDescent="0.25">
      <c r="A1331" s="131"/>
      <c r="B1331" s="131"/>
      <c r="C1331" s="131"/>
      <c r="D1331" s="203"/>
    </row>
    <row r="1332" spans="1:4" x14ac:dyDescent="0.25">
      <c r="A1332" s="131"/>
      <c r="B1332" s="131"/>
      <c r="C1332" s="131"/>
      <c r="D1332" s="203"/>
    </row>
    <row r="1333" spans="1:4" x14ac:dyDescent="0.25">
      <c r="A1333" s="131"/>
      <c r="B1333" s="131"/>
      <c r="C1333" s="131"/>
      <c r="D1333" s="203"/>
    </row>
    <row r="1334" spans="1:4" x14ac:dyDescent="0.25">
      <c r="A1334" s="131"/>
      <c r="B1334" s="131"/>
      <c r="C1334" s="131"/>
      <c r="D1334" s="203"/>
    </row>
    <row r="1335" spans="1:4" x14ac:dyDescent="0.25">
      <c r="A1335" s="131"/>
      <c r="B1335" s="131"/>
      <c r="C1335" s="131"/>
      <c r="D1335" s="203"/>
    </row>
    <row r="1336" spans="1:4" x14ac:dyDescent="0.25">
      <c r="A1336" s="131"/>
      <c r="B1336" s="131"/>
      <c r="C1336" s="131"/>
      <c r="D1336" s="203"/>
    </row>
    <row r="1337" spans="1:4" x14ac:dyDescent="0.25">
      <c r="A1337" s="131"/>
      <c r="B1337" s="131"/>
      <c r="C1337" s="131"/>
      <c r="D1337" s="203"/>
    </row>
    <row r="1338" spans="1:4" x14ac:dyDescent="0.25">
      <c r="A1338" s="131"/>
      <c r="B1338" s="131"/>
      <c r="C1338" s="131"/>
      <c r="D1338" s="203"/>
    </row>
    <row r="1339" spans="1:4" x14ac:dyDescent="0.25">
      <c r="A1339" s="131"/>
      <c r="B1339" s="131"/>
      <c r="C1339" s="131"/>
      <c r="D1339" s="203"/>
    </row>
    <row r="1340" spans="1:4" x14ac:dyDescent="0.25">
      <c r="A1340" s="131"/>
      <c r="B1340" s="131"/>
      <c r="C1340" s="131"/>
      <c r="D1340" s="203"/>
    </row>
    <row r="1341" spans="1:4" x14ac:dyDescent="0.25">
      <c r="A1341" s="131"/>
      <c r="B1341" s="131"/>
      <c r="C1341" s="131"/>
      <c r="D1341" s="203"/>
    </row>
    <row r="1342" spans="1:4" x14ac:dyDescent="0.25">
      <c r="A1342" s="131"/>
      <c r="B1342" s="131"/>
      <c r="C1342" s="131"/>
      <c r="D1342" s="203"/>
    </row>
    <row r="1343" spans="1:4" x14ac:dyDescent="0.25">
      <c r="A1343" s="131"/>
      <c r="B1343" s="131"/>
      <c r="C1343" s="131"/>
      <c r="D1343" s="203"/>
    </row>
    <row r="1344" spans="1:4" x14ac:dyDescent="0.25">
      <c r="A1344" s="131"/>
      <c r="B1344" s="131"/>
      <c r="C1344" s="131"/>
      <c r="D1344" s="203"/>
    </row>
    <row r="1345" spans="1:4" x14ac:dyDescent="0.25">
      <c r="A1345" s="131"/>
      <c r="B1345" s="131"/>
      <c r="C1345" s="131"/>
      <c r="D1345" s="203"/>
    </row>
    <row r="1346" spans="1:4" x14ac:dyDescent="0.25">
      <c r="A1346" s="131"/>
      <c r="B1346" s="131"/>
      <c r="C1346" s="131"/>
      <c r="D1346" s="203"/>
    </row>
    <row r="1347" spans="1:4" x14ac:dyDescent="0.25">
      <c r="A1347" s="131"/>
      <c r="B1347" s="131"/>
      <c r="C1347" s="131"/>
      <c r="D1347" s="203"/>
    </row>
    <row r="1348" spans="1:4" x14ac:dyDescent="0.25">
      <c r="A1348" s="131"/>
      <c r="B1348" s="131"/>
      <c r="C1348" s="131"/>
      <c r="D1348" s="203"/>
    </row>
    <row r="1349" spans="1:4" x14ac:dyDescent="0.25">
      <c r="A1349" s="131"/>
      <c r="B1349" s="131"/>
      <c r="C1349" s="131"/>
      <c r="D1349" s="203"/>
    </row>
    <row r="1350" spans="1:4" x14ac:dyDescent="0.25">
      <c r="A1350" s="131"/>
      <c r="B1350" s="131"/>
      <c r="C1350" s="131"/>
      <c r="D1350" s="203"/>
    </row>
    <row r="1351" spans="1:4" x14ac:dyDescent="0.25">
      <c r="A1351" s="131"/>
      <c r="B1351" s="131"/>
      <c r="C1351" s="131"/>
      <c r="D1351" s="203"/>
    </row>
    <row r="1352" spans="1:4" x14ac:dyDescent="0.25">
      <c r="A1352" s="131"/>
      <c r="B1352" s="131"/>
      <c r="C1352" s="131"/>
      <c r="D1352" s="203"/>
    </row>
    <row r="1353" spans="1:4" x14ac:dyDescent="0.25">
      <c r="A1353" s="131"/>
      <c r="B1353" s="131"/>
      <c r="C1353" s="131"/>
      <c r="D1353" s="203"/>
    </row>
    <row r="1354" spans="1:4" x14ac:dyDescent="0.25">
      <c r="A1354" s="131"/>
      <c r="B1354" s="131"/>
      <c r="C1354" s="131"/>
      <c r="D1354" s="203"/>
    </row>
    <row r="1355" spans="1:4" x14ac:dyDescent="0.25">
      <c r="A1355" s="131"/>
      <c r="B1355" s="131"/>
      <c r="C1355" s="131"/>
      <c r="D1355" s="203"/>
    </row>
    <row r="1356" spans="1:4" x14ac:dyDescent="0.25">
      <c r="A1356" s="131"/>
      <c r="B1356" s="131"/>
      <c r="C1356" s="131"/>
      <c r="D1356" s="203"/>
    </row>
    <row r="1357" spans="1:4" x14ac:dyDescent="0.25">
      <c r="A1357" s="131"/>
      <c r="B1357" s="131"/>
      <c r="C1357" s="131"/>
      <c r="D1357" s="203"/>
    </row>
    <row r="1358" spans="1:4" x14ac:dyDescent="0.25">
      <c r="A1358" s="131"/>
      <c r="B1358" s="131"/>
      <c r="C1358" s="131"/>
      <c r="D1358" s="203"/>
    </row>
    <row r="1359" spans="1:4" x14ac:dyDescent="0.25">
      <c r="A1359" s="131"/>
      <c r="B1359" s="131"/>
      <c r="C1359" s="131"/>
      <c r="D1359" s="203"/>
    </row>
    <row r="1360" spans="1:4" x14ac:dyDescent="0.25">
      <c r="A1360" s="131"/>
      <c r="B1360" s="131"/>
      <c r="C1360" s="131"/>
      <c r="D1360" s="203"/>
    </row>
    <row r="1361" spans="1:4" x14ac:dyDescent="0.25">
      <c r="A1361" s="131"/>
      <c r="B1361" s="131"/>
      <c r="C1361" s="131"/>
      <c r="D1361" s="203"/>
    </row>
    <row r="1362" spans="1:4" x14ac:dyDescent="0.25">
      <c r="A1362" s="131"/>
      <c r="B1362" s="131"/>
      <c r="C1362" s="131"/>
      <c r="D1362" s="203"/>
    </row>
    <row r="1363" spans="1:4" x14ac:dyDescent="0.25">
      <c r="A1363" s="131"/>
      <c r="B1363" s="131"/>
      <c r="C1363" s="131"/>
      <c r="D1363" s="203"/>
    </row>
    <row r="1364" spans="1:4" x14ac:dyDescent="0.25">
      <c r="A1364" s="131"/>
      <c r="B1364" s="131"/>
      <c r="C1364" s="131"/>
      <c r="D1364" s="203"/>
    </row>
    <row r="1365" spans="1:4" x14ac:dyDescent="0.25">
      <c r="A1365" s="131"/>
      <c r="B1365" s="131"/>
      <c r="C1365" s="131"/>
      <c r="D1365" s="203"/>
    </row>
    <row r="1366" spans="1:4" x14ac:dyDescent="0.25">
      <c r="A1366" s="131"/>
      <c r="B1366" s="131"/>
      <c r="C1366" s="131"/>
      <c r="D1366" s="203"/>
    </row>
    <row r="1367" spans="1:4" x14ac:dyDescent="0.25">
      <c r="A1367" s="131"/>
      <c r="B1367" s="131"/>
      <c r="C1367" s="131"/>
      <c r="D1367" s="203"/>
    </row>
    <row r="1368" spans="1:4" x14ac:dyDescent="0.25">
      <c r="A1368" s="131"/>
      <c r="B1368" s="131"/>
      <c r="C1368" s="131"/>
      <c r="D1368" s="203"/>
    </row>
    <row r="1369" spans="1:4" x14ac:dyDescent="0.25">
      <c r="A1369" s="131"/>
      <c r="B1369" s="131"/>
      <c r="C1369" s="131"/>
      <c r="D1369" s="203"/>
    </row>
    <row r="1370" spans="1:4" x14ac:dyDescent="0.25">
      <c r="A1370" s="131"/>
      <c r="B1370" s="131"/>
      <c r="C1370" s="131"/>
      <c r="D1370" s="203"/>
    </row>
    <row r="1371" spans="1:4" x14ac:dyDescent="0.25">
      <c r="A1371" s="131"/>
      <c r="B1371" s="131"/>
      <c r="C1371" s="131"/>
      <c r="D1371" s="203"/>
    </row>
    <row r="1372" spans="1:4" x14ac:dyDescent="0.25">
      <c r="A1372" s="131"/>
      <c r="B1372" s="131"/>
      <c r="C1372" s="131"/>
      <c r="D1372" s="203"/>
    </row>
    <row r="1373" spans="1:4" x14ac:dyDescent="0.25">
      <c r="A1373" s="131"/>
      <c r="B1373" s="131"/>
      <c r="C1373" s="131"/>
      <c r="D1373" s="203"/>
    </row>
    <row r="1374" spans="1:4" x14ac:dyDescent="0.25">
      <c r="A1374" s="131"/>
      <c r="B1374" s="131"/>
      <c r="C1374" s="131"/>
      <c r="D1374" s="203"/>
    </row>
    <row r="1375" spans="1:4" x14ac:dyDescent="0.25">
      <c r="A1375" s="131"/>
      <c r="B1375" s="131"/>
      <c r="C1375" s="131"/>
      <c r="D1375" s="203"/>
    </row>
    <row r="1376" spans="1:4" x14ac:dyDescent="0.25">
      <c r="A1376" s="131"/>
      <c r="B1376" s="131"/>
      <c r="C1376" s="131"/>
      <c r="D1376" s="203"/>
    </row>
    <row r="1377" spans="1:4" x14ac:dyDescent="0.25">
      <c r="A1377" s="131"/>
      <c r="B1377" s="131"/>
      <c r="C1377" s="131"/>
      <c r="D1377" s="203"/>
    </row>
    <row r="1378" spans="1:4" x14ac:dyDescent="0.25">
      <c r="A1378" s="131"/>
      <c r="B1378" s="131"/>
      <c r="C1378" s="131"/>
      <c r="D1378" s="203"/>
    </row>
    <row r="1379" spans="1:4" x14ac:dyDescent="0.25">
      <c r="A1379" s="131"/>
      <c r="B1379" s="131"/>
      <c r="C1379" s="131"/>
      <c r="D1379" s="203"/>
    </row>
    <row r="1380" spans="1:4" x14ac:dyDescent="0.25">
      <c r="A1380" s="131"/>
      <c r="B1380" s="131"/>
      <c r="C1380" s="131"/>
      <c r="D1380" s="203"/>
    </row>
    <row r="1381" spans="1:4" x14ac:dyDescent="0.25">
      <c r="A1381" s="131"/>
      <c r="B1381" s="131"/>
      <c r="C1381" s="131"/>
      <c r="D1381" s="203"/>
    </row>
    <row r="1382" spans="1:4" x14ac:dyDescent="0.25">
      <c r="A1382" s="131"/>
      <c r="B1382" s="131"/>
      <c r="C1382" s="131"/>
      <c r="D1382" s="203"/>
    </row>
    <row r="1383" spans="1:4" x14ac:dyDescent="0.25">
      <c r="A1383" s="131"/>
      <c r="B1383" s="131"/>
      <c r="C1383" s="131"/>
      <c r="D1383" s="203"/>
    </row>
    <row r="1384" spans="1:4" x14ac:dyDescent="0.25">
      <c r="A1384" s="131"/>
      <c r="B1384" s="131"/>
      <c r="C1384" s="131"/>
      <c r="D1384" s="203"/>
    </row>
    <row r="1385" spans="1:4" x14ac:dyDescent="0.25">
      <c r="A1385" s="131"/>
      <c r="B1385" s="131"/>
      <c r="C1385" s="131"/>
      <c r="D1385" s="203"/>
    </row>
    <row r="1386" spans="1:4" x14ac:dyDescent="0.25">
      <c r="A1386" s="131"/>
      <c r="B1386" s="131"/>
      <c r="C1386" s="131"/>
      <c r="D1386" s="203"/>
    </row>
    <row r="1387" spans="1:4" x14ac:dyDescent="0.25">
      <c r="A1387" s="131"/>
      <c r="B1387" s="131"/>
      <c r="C1387" s="131"/>
      <c r="D1387" s="203"/>
    </row>
    <row r="1388" spans="1:4" x14ac:dyDescent="0.25">
      <c r="A1388" s="131"/>
      <c r="B1388" s="131"/>
      <c r="C1388" s="131"/>
      <c r="D1388" s="203"/>
    </row>
    <row r="1389" spans="1:4" x14ac:dyDescent="0.25">
      <c r="A1389" s="131"/>
      <c r="B1389" s="131"/>
      <c r="C1389" s="131"/>
      <c r="D1389" s="203"/>
    </row>
    <row r="1390" spans="1:4" x14ac:dyDescent="0.25">
      <c r="A1390" s="131"/>
      <c r="B1390" s="131"/>
      <c r="C1390" s="131"/>
      <c r="D1390" s="203"/>
    </row>
    <row r="1391" spans="1:4" x14ac:dyDescent="0.25">
      <c r="A1391" s="131"/>
      <c r="B1391" s="131"/>
      <c r="C1391" s="131"/>
      <c r="D1391" s="203"/>
    </row>
    <row r="1392" spans="1:4" x14ac:dyDescent="0.25">
      <c r="A1392" s="131"/>
      <c r="B1392" s="131"/>
      <c r="C1392" s="131"/>
      <c r="D1392" s="203"/>
    </row>
    <row r="1393" spans="1:4" x14ac:dyDescent="0.25">
      <c r="A1393" s="131"/>
      <c r="B1393" s="131"/>
      <c r="C1393" s="131"/>
      <c r="D1393" s="203"/>
    </row>
    <row r="1394" spans="1:4" x14ac:dyDescent="0.25">
      <c r="A1394" s="131"/>
      <c r="B1394" s="131"/>
      <c r="C1394" s="131"/>
      <c r="D1394" s="203"/>
    </row>
    <row r="1395" spans="1:4" x14ac:dyDescent="0.25">
      <c r="A1395" s="131"/>
      <c r="B1395" s="131"/>
      <c r="C1395" s="131"/>
      <c r="D1395" s="203"/>
    </row>
    <row r="1396" spans="1:4" x14ac:dyDescent="0.25">
      <c r="A1396" s="131"/>
      <c r="B1396" s="131"/>
      <c r="C1396" s="131"/>
      <c r="D1396" s="203"/>
    </row>
    <row r="1397" spans="1:4" x14ac:dyDescent="0.25">
      <c r="A1397" s="131"/>
      <c r="B1397" s="131"/>
      <c r="C1397" s="131"/>
      <c r="D1397" s="203"/>
    </row>
    <row r="1398" spans="1:4" x14ac:dyDescent="0.25">
      <c r="A1398" s="131"/>
      <c r="B1398" s="131"/>
      <c r="C1398" s="131"/>
      <c r="D1398" s="203"/>
    </row>
    <row r="1399" spans="1:4" x14ac:dyDescent="0.25">
      <c r="A1399" s="131"/>
      <c r="B1399" s="131"/>
      <c r="C1399" s="131"/>
      <c r="D1399" s="203"/>
    </row>
    <row r="1400" spans="1:4" x14ac:dyDescent="0.25">
      <c r="A1400" s="131"/>
      <c r="B1400" s="131"/>
      <c r="C1400" s="131"/>
      <c r="D1400" s="203"/>
    </row>
    <row r="1401" spans="1:4" x14ac:dyDescent="0.25">
      <c r="A1401" s="131"/>
      <c r="B1401" s="131"/>
      <c r="C1401" s="131"/>
      <c r="D1401" s="203"/>
    </row>
    <row r="1402" spans="1:4" x14ac:dyDescent="0.25">
      <c r="A1402" s="131"/>
      <c r="B1402" s="131"/>
      <c r="C1402" s="131"/>
      <c r="D1402" s="203"/>
    </row>
    <row r="1403" spans="1:4" x14ac:dyDescent="0.25">
      <c r="A1403" s="131"/>
      <c r="B1403" s="131"/>
      <c r="C1403" s="131"/>
      <c r="D1403" s="203"/>
    </row>
    <row r="1404" spans="1:4" x14ac:dyDescent="0.25">
      <c r="A1404" s="131"/>
      <c r="B1404" s="131"/>
      <c r="C1404" s="131"/>
      <c r="D1404" s="203"/>
    </row>
    <row r="1405" spans="1:4" x14ac:dyDescent="0.25">
      <c r="A1405" s="131"/>
      <c r="B1405" s="131"/>
      <c r="C1405" s="131"/>
      <c r="D1405" s="203"/>
    </row>
    <row r="1406" spans="1:4" x14ac:dyDescent="0.25">
      <c r="A1406" s="131"/>
      <c r="B1406" s="131"/>
      <c r="C1406" s="131"/>
      <c r="D1406" s="203"/>
    </row>
    <row r="1407" spans="1:4" x14ac:dyDescent="0.25">
      <c r="A1407" s="131"/>
      <c r="B1407" s="131"/>
      <c r="C1407" s="131"/>
      <c r="D1407" s="203"/>
    </row>
    <row r="1408" spans="1:4" x14ac:dyDescent="0.25">
      <c r="A1408" s="131"/>
      <c r="B1408" s="131"/>
      <c r="C1408" s="131"/>
      <c r="D1408" s="203"/>
    </row>
    <row r="1409" spans="1:4" x14ac:dyDescent="0.25">
      <c r="A1409" s="131"/>
      <c r="B1409" s="131"/>
      <c r="C1409" s="131"/>
      <c r="D1409" s="203"/>
    </row>
    <row r="1410" spans="1:4" x14ac:dyDescent="0.25">
      <c r="A1410" s="131"/>
      <c r="B1410" s="131"/>
      <c r="C1410" s="131"/>
      <c r="D1410" s="203"/>
    </row>
    <row r="1411" spans="1:4" x14ac:dyDescent="0.25">
      <c r="A1411" s="131"/>
      <c r="B1411" s="131"/>
      <c r="C1411" s="131"/>
      <c r="D1411" s="203"/>
    </row>
    <row r="1412" spans="1:4" x14ac:dyDescent="0.25">
      <c r="A1412" s="131"/>
      <c r="B1412" s="131"/>
      <c r="C1412" s="131"/>
      <c r="D1412" s="203"/>
    </row>
    <row r="1413" spans="1:4" x14ac:dyDescent="0.25">
      <c r="A1413" s="131"/>
      <c r="B1413" s="131"/>
      <c r="C1413" s="131"/>
      <c r="D1413" s="203"/>
    </row>
    <row r="1414" spans="1:4" x14ac:dyDescent="0.25">
      <c r="A1414" s="131"/>
      <c r="B1414" s="131"/>
      <c r="C1414" s="131"/>
      <c r="D1414" s="203"/>
    </row>
    <row r="1415" spans="1:4" x14ac:dyDescent="0.25">
      <c r="A1415" s="131"/>
      <c r="B1415" s="131"/>
      <c r="C1415" s="131"/>
      <c r="D1415" s="203"/>
    </row>
    <row r="1416" spans="1:4" x14ac:dyDescent="0.25">
      <c r="A1416" s="131"/>
      <c r="B1416" s="131"/>
      <c r="C1416" s="131"/>
      <c r="D1416" s="203"/>
    </row>
    <row r="1417" spans="1:4" x14ac:dyDescent="0.25">
      <c r="A1417" s="131"/>
      <c r="B1417" s="131"/>
      <c r="C1417" s="131"/>
      <c r="D1417" s="203"/>
    </row>
    <row r="1418" spans="1:4" x14ac:dyDescent="0.25">
      <c r="A1418" s="131"/>
      <c r="B1418" s="131"/>
      <c r="C1418" s="131"/>
      <c r="D1418" s="203"/>
    </row>
    <row r="1419" spans="1:4" x14ac:dyDescent="0.25">
      <c r="A1419" s="131"/>
      <c r="B1419" s="131"/>
      <c r="C1419" s="131"/>
      <c r="D1419" s="203"/>
    </row>
    <row r="1420" spans="1:4" x14ac:dyDescent="0.25">
      <c r="A1420" s="131"/>
      <c r="B1420" s="131"/>
      <c r="C1420" s="131"/>
      <c r="D1420" s="203"/>
    </row>
    <row r="1421" spans="1:4" x14ac:dyDescent="0.25">
      <c r="A1421" s="131"/>
      <c r="B1421" s="131"/>
      <c r="C1421" s="131"/>
      <c r="D1421" s="203"/>
    </row>
    <row r="1422" spans="1:4" x14ac:dyDescent="0.25">
      <c r="A1422" s="131"/>
      <c r="B1422" s="131"/>
      <c r="C1422" s="131"/>
      <c r="D1422" s="203"/>
    </row>
    <row r="1423" spans="1:4" x14ac:dyDescent="0.25">
      <c r="A1423" s="131"/>
      <c r="B1423" s="131"/>
      <c r="C1423" s="131"/>
      <c r="D1423" s="203"/>
    </row>
    <row r="1424" spans="1:4" x14ac:dyDescent="0.25">
      <c r="A1424" s="131"/>
      <c r="B1424" s="131"/>
      <c r="C1424" s="131"/>
      <c r="D1424" s="203"/>
    </row>
    <row r="1425" spans="1:4" x14ac:dyDescent="0.25">
      <c r="A1425" s="131"/>
      <c r="B1425" s="131"/>
      <c r="C1425" s="131"/>
      <c r="D1425" s="203"/>
    </row>
    <row r="1426" spans="1:4" x14ac:dyDescent="0.25">
      <c r="A1426" s="131"/>
      <c r="B1426" s="131"/>
      <c r="C1426" s="131"/>
      <c r="D1426" s="203"/>
    </row>
    <row r="1427" spans="1:4" x14ac:dyDescent="0.25">
      <c r="A1427" s="131"/>
      <c r="B1427" s="131"/>
      <c r="C1427" s="131"/>
      <c r="D1427" s="203"/>
    </row>
    <row r="1428" spans="1:4" x14ac:dyDescent="0.25">
      <c r="A1428" s="131"/>
      <c r="B1428" s="131"/>
      <c r="C1428" s="131"/>
      <c r="D1428" s="203"/>
    </row>
    <row r="1429" spans="1:4" x14ac:dyDescent="0.25">
      <c r="A1429" s="131"/>
      <c r="B1429" s="131"/>
      <c r="C1429" s="131"/>
      <c r="D1429" s="203"/>
    </row>
    <row r="1430" spans="1:4" x14ac:dyDescent="0.25">
      <c r="A1430" s="131"/>
      <c r="B1430" s="131"/>
      <c r="C1430" s="131"/>
      <c r="D1430" s="203"/>
    </row>
    <row r="1431" spans="1:4" x14ac:dyDescent="0.25">
      <c r="A1431" s="131"/>
      <c r="B1431" s="131"/>
      <c r="C1431" s="131"/>
      <c r="D1431" s="203"/>
    </row>
    <row r="1432" spans="1:4" x14ac:dyDescent="0.25">
      <c r="A1432" s="131"/>
      <c r="B1432" s="131"/>
      <c r="C1432" s="131"/>
      <c r="D1432" s="203"/>
    </row>
    <row r="1433" spans="1:4" x14ac:dyDescent="0.25">
      <c r="A1433" s="131"/>
      <c r="B1433" s="131"/>
      <c r="C1433" s="131"/>
      <c r="D1433" s="203"/>
    </row>
    <row r="1434" spans="1:4" x14ac:dyDescent="0.25">
      <c r="A1434" s="131"/>
      <c r="B1434" s="131"/>
      <c r="C1434" s="131"/>
      <c r="D1434" s="203"/>
    </row>
    <row r="1435" spans="1:4" x14ac:dyDescent="0.25">
      <c r="A1435" s="131"/>
      <c r="B1435" s="131"/>
      <c r="C1435" s="131"/>
      <c r="D1435" s="203"/>
    </row>
    <row r="1436" spans="1:4" x14ac:dyDescent="0.25">
      <c r="A1436" s="131"/>
      <c r="B1436" s="131"/>
      <c r="C1436" s="131"/>
      <c r="D1436" s="203"/>
    </row>
    <row r="1437" spans="1:4" x14ac:dyDescent="0.25">
      <c r="A1437" s="131"/>
      <c r="B1437" s="131"/>
      <c r="C1437" s="131"/>
      <c r="D1437" s="203"/>
    </row>
    <row r="1438" spans="1:4" x14ac:dyDescent="0.25">
      <c r="A1438" s="131"/>
      <c r="B1438" s="131"/>
      <c r="C1438" s="131"/>
      <c r="D1438" s="203"/>
    </row>
    <row r="1439" spans="1:4" x14ac:dyDescent="0.25">
      <c r="A1439" s="131"/>
      <c r="B1439" s="131"/>
      <c r="C1439" s="131"/>
      <c r="D1439" s="203"/>
    </row>
    <row r="1440" spans="1:4" x14ac:dyDescent="0.25">
      <c r="A1440" s="131"/>
      <c r="B1440" s="131"/>
      <c r="C1440" s="131"/>
      <c r="D1440" s="203"/>
    </row>
    <row r="1441" spans="1:4" x14ac:dyDescent="0.25">
      <c r="A1441" s="131"/>
      <c r="B1441" s="131"/>
      <c r="C1441" s="131"/>
      <c r="D1441" s="203"/>
    </row>
    <row r="1442" spans="1:4" x14ac:dyDescent="0.25">
      <c r="A1442" s="131"/>
      <c r="B1442" s="131"/>
      <c r="C1442" s="131"/>
      <c r="D1442" s="203"/>
    </row>
    <row r="1443" spans="1:4" x14ac:dyDescent="0.25">
      <c r="A1443" s="131"/>
      <c r="B1443" s="131"/>
      <c r="C1443" s="131"/>
      <c r="D1443" s="203"/>
    </row>
    <row r="1444" spans="1:4" x14ac:dyDescent="0.25">
      <c r="A1444" s="131"/>
      <c r="B1444" s="131"/>
      <c r="C1444" s="131"/>
      <c r="D1444" s="203"/>
    </row>
    <row r="1445" spans="1:4" x14ac:dyDescent="0.25">
      <c r="A1445" s="131"/>
      <c r="B1445" s="131"/>
      <c r="C1445" s="131"/>
      <c r="D1445" s="203"/>
    </row>
    <row r="1446" spans="1:4" x14ac:dyDescent="0.25">
      <c r="A1446" s="131"/>
      <c r="B1446" s="131"/>
      <c r="C1446" s="131"/>
      <c r="D1446" s="203"/>
    </row>
    <row r="1447" spans="1:4" x14ac:dyDescent="0.25">
      <c r="A1447" s="131"/>
      <c r="B1447" s="131"/>
      <c r="C1447" s="131"/>
      <c r="D1447" s="203"/>
    </row>
    <row r="1448" spans="1:4" x14ac:dyDescent="0.25">
      <c r="A1448" s="131"/>
      <c r="B1448" s="131"/>
      <c r="C1448" s="131"/>
      <c r="D1448" s="203"/>
    </row>
    <row r="1449" spans="1:4" x14ac:dyDescent="0.25">
      <c r="A1449" s="131"/>
      <c r="B1449" s="131"/>
      <c r="C1449" s="131"/>
      <c r="D1449" s="203"/>
    </row>
    <row r="1450" spans="1:4" x14ac:dyDescent="0.25">
      <c r="A1450" s="131"/>
      <c r="B1450" s="131"/>
      <c r="C1450" s="131"/>
      <c r="D1450" s="203"/>
    </row>
    <row r="1451" spans="1:4" x14ac:dyDescent="0.25">
      <c r="A1451" s="131"/>
      <c r="B1451" s="131"/>
      <c r="C1451" s="131"/>
      <c r="D1451" s="203"/>
    </row>
    <row r="1452" spans="1:4" x14ac:dyDescent="0.25">
      <c r="A1452" s="131"/>
      <c r="B1452" s="131"/>
      <c r="C1452" s="131"/>
      <c r="D1452" s="203"/>
    </row>
    <row r="1453" spans="1:4" x14ac:dyDescent="0.25">
      <c r="A1453" s="131"/>
      <c r="B1453" s="131"/>
      <c r="C1453" s="131"/>
      <c r="D1453" s="203"/>
    </row>
    <row r="1454" spans="1:4" x14ac:dyDescent="0.25">
      <c r="A1454" s="131"/>
      <c r="B1454" s="131"/>
      <c r="C1454" s="131"/>
      <c r="D1454" s="203"/>
    </row>
    <row r="1455" spans="1:4" x14ac:dyDescent="0.25">
      <c r="A1455" s="131"/>
      <c r="B1455" s="131"/>
      <c r="C1455" s="131"/>
      <c r="D1455" s="203"/>
    </row>
    <row r="1456" spans="1:4" x14ac:dyDescent="0.25">
      <c r="A1456" s="131"/>
      <c r="B1456" s="131"/>
      <c r="C1456" s="131"/>
      <c r="D1456" s="203"/>
    </row>
    <row r="1457" spans="1:4" x14ac:dyDescent="0.25">
      <c r="A1457" s="131"/>
      <c r="B1457" s="131"/>
      <c r="C1457" s="131"/>
      <c r="D1457" s="203"/>
    </row>
    <row r="1458" spans="1:4" x14ac:dyDescent="0.25">
      <c r="A1458" s="131"/>
      <c r="B1458" s="131"/>
      <c r="C1458" s="131"/>
      <c r="D1458" s="203"/>
    </row>
    <row r="1459" spans="1:4" x14ac:dyDescent="0.25">
      <c r="A1459" s="131"/>
      <c r="B1459" s="131"/>
      <c r="C1459" s="131"/>
      <c r="D1459" s="203"/>
    </row>
    <row r="1460" spans="1:4" x14ac:dyDescent="0.25">
      <c r="A1460" s="131"/>
      <c r="B1460" s="131"/>
      <c r="C1460" s="131"/>
      <c r="D1460" s="203"/>
    </row>
    <row r="1461" spans="1:4" x14ac:dyDescent="0.25">
      <c r="A1461" s="131"/>
      <c r="B1461" s="131"/>
      <c r="C1461" s="131"/>
      <c r="D1461" s="203"/>
    </row>
    <row r="1462" spans="1:4" x14ac:dyDescent="0.25">
      <c r="A1462" s="131"/>
      <c r="B1462" s="131"/>
      <c r="C1462" s="131"/>
      <c r="D1462" s="203"/>
    </row>
    <row r="1463" spans="1:4" x14ac:dyDescent="0.25">
      <c r="A1463" s="131"/>
      <c r="B1463" s="131"/>
      <c r="C1463" s="131"/>
      <c r="D1463" s="203"/>
    </row>
    <row r="1464" spans="1:4" x14ac:dyDescent="0.25">
      <c r="A1464" s="131"/>
      <c r="B1464" s="131"/>
      <c r="C1464" s="131"/>
      <c r="D1464" s="203"/>
    </row>
    <row r="1465" spans="1:4" x14ac:dyDescent="0.25">
      <c r="A1465" s="131"/>
      <c r="B1465" s="131"/>
      <c r="C1465" s="131"/>
      <c r="D1465" s="203"/>
    </row>
    <row r="1466" spans="1:4" x14ac:dyDescent="0.25">
      <c r="A1466" s="131"/>
      <c r="B1466" s="131"/>
      <c r="C1466" s="131"/>
      <c r="D1466" s="203"/>
    </row>
    <row r="1467" spans="1:4" x14ac:dyDescent="0.25">
      <c r="A1467" s="131"/>
      <c r="B1467" s="131"/>
      <c r="C1467" s="131"/>
      <c r="D1467" s="203"/>
    </row>
    <row r="1468" spans="1:4" x14ac:dyDescent="0.25">
      <c r="A1468" s="131"/>
      <c r="B1468" s="131"/>
      <c r="C1468" s="131"/>
      <c r="D1468" s="203"/>
    </row>
    <row r="1469" spans="1:4" x14ac:dyDescent="0.25">
      <c r="A1469" s="131"/>
      <c r="B1469" s="131"/>
      <c r="C1469" s="131"/>
      <c r="D1469" s="203"/>
    </row>
    <row r="1470" spans="1:4" x14ac:dyDescent="0.25">
      <c r="A1470" s="131"/>
      <c r="B1470" s="131"/>
      <c r="C1470" s="131"/>
      <c r="D1470" s="203"/>
    </row>
    <row r="1471" spans="1:4" x14ac:dyDescent="0.25">
      <c r="A1471" s="131"/>
      <c r="B1471" s="131"/>
      <c r="C1471" s="131"/>
      <c r="D1471" s="203"/>
    </row>
    <row r="1472" spans="1:4" x14ac:dyDescent="0.25">
      <c r="A1472" s="131"/>
      <c r="B1472" s="131"/>
      <c r="C1472" s="131"/>
      <c r="D1472" s="203"/>
    </row>
    <row r="1473" spans="1:4" x14ac:dyDescent="0.25">
      <c r="A1473" s="131"/>
      <c r="B1473" s="131"/>
      <c r="C1473" s="131"/>
      <c r="D1473" s="203"/>
    </row>
    <row r="1474" spans="1:4" x14ac:dyDescent="0.25">
      <c r="A1474" s="131"/>
      <c r="B1474" s="131"/>
      <c r="C1474" s="131"/>
      <c r="D1474" s="203"/>
    </row>
    <row r="1475" spans="1:4" x14ac:dyDescent="0.25">
      <c r="A1475" s="131"/>
      <c r="B1475" s="131"/>
      <c r="C1475" s="131"/>
      <c r="D1475" s="203"/>
    </row>
    <row r="1476" spans="1:4" x14ac:dyDescent="0.25">
      <c r="A1476" s="131"/>
      <c r="B1476" s="131"/>
      <c r="C1476" s="131"/>
      <c r="D1476" s="203"/>
    </row>
    <row r="1477" spans="1:4" x14ac:dyDescent="0.25">
      <c r="A1477" s="131"/>
      <c r="B1477" s="131"/>
      <c r="C1477" s="131"/>
      <c r="D1477" s="203"/>
    </row>
    <row r="1478" spans="1:4" x14ac:dyDescent="0.25">
      <c r="A1478" s="131"/>
      <c r="B1478" s="131"/>
      <c r="C1478" s="131"/>
      <c r="D1478" s="203"/>
    </row>
    <row r="1479" spans="1:4" x14ac:dyDescent="0.25">
      <c r="A1479" s="131"/>
      <c r="B1479" s="131"/>
      <c r="C1479" s="131"/>
      <c r="D1479" s="203"/>
    </row>
    <row r="1480" spans="1:4" x14ac:dyDescent="0.25">
      <c r="A1480" s="131"/>
      <c r="B1480" s="131"/>
      <c r="C1480" s="131"/>
      <c r="D1480" s="203"/>
    </row>
    <row r="1481" spans="1:4" x14ac:dyDescent="0.25">
      <c r="A1481" s="131"/>
      <c r="B1481" s="131"/>
      <c r="C1481" s="131"/>
      <c r="D1481" s="203"/>
    </row>
    <row r="1482" spans="1:4" x14ac:dyDescent="0.25">
      <c r="A1482" s="131"/>
      <c r="B1482" s="131"/>
      <c r="C1482" s="131"/>
      <c r="D1482" s="203"/>
    </row>
    <row r="1483" spans="1:4" x14ac:dyDescent="0.25">
      <c r="A1483" s="131"/>
      <c r="B1483" s="131"/>
      <c r="C1483" s="131"/>
      <c r="D1483" s="203"/>
    </row>
    <row r="1484" spans="1:4" x14ac:dyDescent="0.25">
      <c r="A1484" s="131"/>
      <c r="B1484" s="131"/>
      <c r="C1484" s="131"/>
      <c r="D1484" s="203"/>
    </row>
    <row r="1485" spans="1:4" x14ac:dyDescent="0.25">
      <c r="A1485" s="131"/>
      <c r="B1485" s="131"/>
      <c r="C1485" s="131"/>
      <c r="D1485" s="203"/>
    </row>
    <row r="1486" spans="1:4" x14ac:dyDescent="0.25">
      <c r="A1486" s="131"/>
      <c r="B1486" s="131"/>
      <c r="C1486" s="131"/>
      <c r="D1486" s="203"/>
    </row>
    <row r="1487" spans="1:4" x14ac:dyDescent="0.25">
      <c r="A1487" s="131"/>
      <c r="B1487" s="131"/>
      <c r="C1487" s="131"/>
      <c r="D1487" s="203"/>
    </row>
    <row r="1488" spans="1:4" x14ac:dyDescent="0.25">
      <c r="A1488" s="131"/>
      <c r="B1488" s="131"/>
      <c r="C1488" s="131"/>
      <c r="D1488" s="203"/>
    </row>
    <row r="1489" spans="1:4" x14ac:dyDescent="0.25">
      <c r="A1489" s="131"/>
      <c r="B1489" s="131"/>
      <c r="C1489" s="131"/>
      <c r="D1489" s="203"/>
    </row>
    <row r="1490" spans="1:4" x14ac:dyDescent="0.25">
      <c r="A1490" s="131"/>
      <c r="B1490" s="131"/>
      <c r="C1490" s="131"/>
      <c r="D1490" s="203"/>
    </row>
    <row r="1491" spans="1:4" x14ac:dyDescent="0.25">
      <c r="A1491" s="131"/>
      <c r="B1491" s="131"/>
      <c r="C1491" s="131"/>
      <c r="D1491" s="203"/>
    </row>
    <row r="1492" spans="1:4" x14ac:dyDescent="0.25">
      <c r="A1492" s="131"/>
      <c r="B1492" s="131"/>
      <c r="C1492" s="131"/>
      <c r="D1492" s="203"/>
    </row>
    <row r="1493" spans="1:4" x14ac:dyDescent="0.25">
      <c r="A1493" s="131"/>
      <c r="B1493" s="131"/>
      <c r="C1493" s="131"/>
      <c r="D1493" s="203"/>
    </row>
    <row r="1494" spans="1:4" x14ac:dyDescent="0.25">
      <c r="A1494" s="131"/>
      <c r="B1494" s="131"/>
      <c r="C1494" s="131"/>
      <c r="D1494" s="203"/>
    </row>
    <row r="1495" spans="1:4" x14ac:dyDescent="0.25">
      <c r="A1495" s="131"/>
      <c r="B1495" s="131"/>
      <c r="C1495" s="131"/>
      <c r="D1495" s="203"/>
    </row>
    <row r="1496" spans="1:4" x14ac:dyDescent="0.25">
      <c r="A1496" s="131"/>
      <c r="B1496" s="131"/>
      <c r="C1496" s="131"/>
      <c r="D1496" s="203"/>
    </row>
    <row r="1497" spans="1:4" x14ac:dyDescent="0.25">
      <c r="A1497" s="131"/>
      <c r="B1497" s="131"/>
      <c r="C1497" s="131"/>
      <c r="D1497" s="203"/>
    </row>
    <row r="1498" spans="1:4" x14ac:dyDescent="0.25">
      <c r="A1498" s="131"/>
      <c r="B1498" s="131"/>
      <c r="C1498" s="131"/>
      <c r="D1498" s="203"/>
    </row>
    <row r="1499" spans="1:4" x14ac:dyDescent="0.25">
      <c r="A1499" s="131"/>
      <c r="B1499" s="131"/>
      <c r="C1499" s="131"/>
      <c r="D1499" s="203"/>
    </row>
    <row r="1500" spans="1:4" x14ac:dyDescent="0.25">
      <c r="A1500" s="131"/>
      <c r="B1500" s="131"/>
      <c r="C1500" s="131"/>
      <c r="D1500" s="203"/>
    </row>
    <row r="1501" spans="1:4" x14ac:dyDescent="0.25">
      <c r="A1501" s="131"/>
      <c r="B1501" s="131"/>
      <c r="C1501" s="131"/>
      <c r="D1501" s="203"/>
    </row>
    <row r="1502" spans="1:4" x14ac:dyDescent="0.25">
      <c r="A1502" s="131"/>
      <c r="B1502" s="131"/>
      <c r="C1502" s="131"/>
      <c r="D1502" s="203"/>
    </row>
    <row r="1503" spans="1:4" x14ac:dyDescent="0.25">
      <c r="A1503" s="131"/>
      <c r="B1503" s="131"/>
      <c r="C1503" s="131"/>
      <c r="D1503" s="203"/>
    </row>
    <row r="1504" spans="1:4" x14ac:dyDescent="0.25">
      <c r="A1504" s="131"/>
      <c r="B1504" s="131"/>
      <c r="C1504" s="131"/>
      <c r="D1504" s="203"/>
    </row>
    <row r="1505" spans="1:4" x14ac:dyDescent="0.25">
      <c r="A1505" s="131"/>
      <c r="B1505" s="131"/>
      <c r="C1505" s="131"/>
      <c r="D1505" s="203"/>
    </row>
    <row r="1506" spans="1:4" x14ac:dyDescent="0.25">
      <c r="A1506" s="131"/>
      <c r="B1506" s="131"/>
      <c r="C1506" s="131"/>
      <c r="D1506" s="203"/>
    </row>
    <row r="1507" spans="1:4" x14ac:dyDescent="0.25">
      <c r="A1507" s="131"/>
      <c r="B1507" s="131"/>
      <c r="C1507" s="131"/>
      <c r="D1507" s="203"/>
    </row>
    <row r="1508" spans="1:4" x14ac:dyDescent="0.25">
      <c r="A1508" s="131"/>
      <c r="B1508" s="131"/>
      <c r="C1508" s="131"/>
      <c r="D1508" s="203"/>
    </row>
    <row r="1509" spans="1:4" x14ac:dyDescent="0.25">
      <c r="A1509" s="131"/>
      <c r="B1509" s="131"/>
      <c r="C1509" s="131"/>
      <c r="D1509" s="203"/>
    </row>
    <row r="1510" spans="1:4" x14ac:dyDescent="0.25">
      <c r="A1510" s="131"/>
      <c r="B1510" s="131"/>
      <c r="C1510" s="131"/>
      <c r="D1510" s="203"/>
    </row>
    <row r="1511" spans="1:4" x14ac:dyDescent="0.25">
      <c r="A1511" s="131"/>
      <c r="B1511" s="131"/>
      <c r="C1511" s="131"/>
      <c r="D1511" s="203"/>
    </row>
    <row r="1512" spans="1:4" x14ac:dyDescent="0.25">
      <c r="A1512" s="131"/>
      <c r="B1512" s="131"/>
      <c r="C1512" s="131"/>
      <c r="D1512" s="203"/>
    </row>
    <row r="1513" spans="1:4" x14ac:dyDescent="0.25">
      <c r="A1513" s="131"/>
      <c r="B1513" s="131"/>
      <c r="C1513" s="131"/>
      <c r="D1513" s="203"/>
    </row>
    <row r="1514" spans="1:4" x14ac:dyDescent="0.25">
      <c r="A1514" s="131"/>
      <c r="B1514" s="131"/>
      <c r="C1514" s="131"/>
      <c r="D1514" s="203"/>
    </row>
    <row r="1515" spans="1:4" x14ac:dyDescent="0.25">
      <c r="A1515" s="131"/>
      <c r="B1515" s="131"/>
      <c r="C1515" s="131"/>
      <c r="D1515" s="203"/>
    </row>
    <row r="1516" spans="1:4" x14ac:dyDescent="0.25">
      <c r="A1516" s="131"/>
      <c r="B1516" s="131"/>
      <c r="C1516" s="131"/>
      <c r="D1516" s="203"/>
    </row>
    <row r="1517" spans="1:4" x14ac:dyDescent="0.25">
      <c r="A1517" s="131"/>
      <c r="B1517" s="131"/>
      <c r="C1517" s="131"/>
      <c r="D1517" s="203"/>
    </row>
    <row r="1518" spans="1:4" x14ac:dyDescent="0.25">
      <c r="A1518" s="131"/>
      <c r="B1518" s="131"/>
      <c r="C1518" s="131"/>
      <c r="D1518" s="203"/>
    </row>
    <row r="1519" spans="1:4" x14ac:dyDescent="0.25">
      <c r="A1519" s="131"/>
      <c r="B1519" s="131"/>
      <c r="C1519" s="131"/>
      <c r="D1519" s="203"/>
    </row>
    <row r="1520" spans="1:4" x14ac:dyDescent="0.25">
      <c r="A1520" s="131"/>
      <c r="B1520" s="131"/>
      <c r="C1520" s="131"/>
      <c r="D1520" s="203"/>
    </row>
    <row r="1521" spans="1:4" x14ac:dyDescent="0.25">
      <c r="A1521" s="131"/>
      <c r="B1521" s="131"/>
      <c r="C1521" s="131"/>
      <c r="D1521" s="203"/>
    </row>
    <row r="1522" spans="1:4" x14ac:dyDescent="0.25">
      <c r="A1522" s="131"/>
      <c r="B1522" s="131"/>
      <c r="C1522" s="131"/>
      <c r="D1522" s="203"/>
    </row>
    <row r="1523" spans="1:4" x14ac:dyDescent="0.25">
      <c r="A1523" s="131"/>
      <c r="B1523" s="131"/>
      <c r="C1523" s="131"/>
      <c r="D1523" s="203"/>
    </row>
    <row r="1524" spans="1:4" x14ac:dyDescent="0.25">
      <c r="A1524" s="131"/>
      <c r="B1524" s="131"/>
      <c r="C1524" s="131"/>
      <c r="D1524" s="203"/>
    </row>
    <row r="1525" spans="1:4" x14ac:dyDescent="0.25">
      <c r="A1525" s="131"/>
      <c r="B1525" s="131"/>
      <c r="C1525" s="131"/>
      <c r="D1525" s="203"/>
    </row>
    <row r="1526" spans="1:4" x14ac:dyDescent="0.25">
      <c r="A1526" s="131"/>
      <c r="B1526" s="131"/>
      <c r="C1526" s="131"/>
      <c r="D1526" s="203"/>
    </row>
    <row r="1527" spans="1:4" x14ac:dyDescent="0.25">
      <c r="A1527" s="131"/>
      <c r="B1527" s="131"/>
      <c r="C1527" s="131"/>
      <c r="D1527" s="203"/>
    </row>
    <row r="1528" spans="1:4" x14ac:dyDescent="0.25">
      <c r="A1528" s="131"/>
      <c r="B1528" s="131"/>
      <c r="C1528" s="131"/>
      <c r="D1528" s="203"/>
    </row>
    <row r="1529" spans="1:4" x14ac:dyDescent="0.25">
      <c r="A1529" s="131"/>
      <c r="B1529" s="131"/>
      <c r="C1529" s="131"/>
      <c r="D1529" s="203"/>
    </row>
    <row r="1530" spans="1:4" x14ac:dyDescent="0.25">
      <c r="A1530" s="131"/>
      <c r="B1530" s="131"/>
      <c r="C1530" s="131"/>
      <c r="D1530" s="203"/>
    </row>
    <row r="1531" spans="1:4" x14ac:dyDescent="0.25">
      <c r="A1531" s="131"/>
      <c r="B1531" s="131"/>
      <c r="C1531" s="131"/>
      <c r="D1531" s="203"/>
    </row>
    <row r="1532" spans="1:4" x14ac:dyDescent="0.25">
      <c r="A1532" s="131"/>
      <c r="B1532" s="131"/>
      <c r="C1532" s="131"/>
      <c r="D1532" s="203"/>
    </row>
    <row r="1533" spans="1:4" x14ac:dyDescent="0.25">
      <c r="A1533" s="131"/>
      <c r="B1533" s="131"/>
      <c r="C1533" s="131"/>
      <c r="D1533" s="203"/>
    </row>
    <row r="1534" spans="1:4" x14ac:dyDescent="0.25">
      <c r="A1534" s="131"/>
      <c r="B1534" s="131"/>
      <c r="C1534" s="131"/>
      <c r="D1534" s="203"/>
    </row>
    <row r="1535" spans="1:4" x14ac:dyDescent="0.25">
      <c r="A1535" s="131"/>
      <c r="B1535" s="131"/>
      <c r="C1535" s="131"/>
      <c r="D1535" s="203"/>
    </row>
    <row r="1536" spans="1:4" x14ac:dyDescent="0.25">
      <c r="A1536" s="131"/>
      <c r="B1536" s="131"/>
      <c r="C1536" s="131"/>
      <c r="D1536" s="203"/>
    </row>
    <row r="1537" spans="1:4" x14ac:dyDescent="0.25">
      <c r="A1537" s="131"/>
      <c r="B1537" s="131"/>
      <c r="C1537" s="131"/>
      <c r="D1537" s="203"/>
    </row>
    <row r="1538" spans="1:4" x14ac:dyDescent="0.25">
      <c r="A1538" s="131"/>
      <c r="B1538" s="131"/>
      <c r="C1538" s="131"/>
      <c r="D1538" s="203"/>
    </row>
    <row r="1539" spans="1:4" x14ac:dyDescent="0.25">
      <c r="A1539" s="131"/>
      <c r="B1539" s="131"/>
      <c r="C1539" s="131"/>
      <c r="D1539" s="203"/>
    </row>
    <row r="1540" spans="1:4" x14ac:dyDescent="0.25">
      <c r="A1540" s="131"/>
      <c r="B1540" s="131"/>
      <c r="C1540" s="131"/>
      <c r="D1540" s="203"/>
    </row>
    <row r="1541" spans="1:4" x14ac:dyDescent="0.25">
      <c r="A1541" s="131"/>
      <c r="B1541" s="131"/>
      <c r="C1541" s="131"/>
      <c r="D1541" s="203"/>
    </row>
    <row r="1542" spans="1:4" x14ac:dyDescent="0.25">
      <c r="A1542" s="131"/>
      <c r="B1542" s="131"/>
      <c r="C1542" s="131"/>
      <c r="D1542" s="203"/>
    </row>
    <row r="1543" spans="1:4" x14ac:dyDescent="0.25">
      <c r="A1543" s="131"/>
      <c r="B1543" s="131"/>
      <c r="C1543" s="131"/>
      <c r="D1543" s="203"/>
    </row>
    <row r="1544" spans="1:4" x14ac:dyDescent="0.25">
      <c r="A1544" s="131"/>
      <c r="B1544" s="131"/>
      <c r="C1544" s="131"/>
      <c r="D1544" s="203"/>
    </row>
    <row r="1545" spans="1:4" x14ac:dyDescent="0.25">
      <c r="A1545" s="131"/>
      <c r="B1545" s="131"/>
      <c r="C1545" s="131"/>
      <c r="D1545" s="203"/>
    </row>
    <row r="1546" spans="1:4" x14ac:dyDescent="0.25">
      <c r="A1546" s="131"/>
      <c r="B1546" s="131"/>
      <c r="C1546" s="131"/>
      <c r="D1546" s="203"/>
    </row>
    <row r="1547" spans="1:4" x14ac:dyDescent="0.25">
      <c r="A1547" s="131"/>
      <c r="B1547" s="131"/>
      <c r="C1547" s="131"/>
      <c r="D1547" s="203"/>
    </row>
    <row r="1548" spans="1:4" x14ac:dyDescent="0.25">
      <c r="A1548" s="131"/>
      <c r="B1548" s="131"/>
      <c r="C1548" s="131"/>
      <c r="D1548" s="203"/>
    </row>
    <row r="1549" spans="1:4" x14ac:dyDescent="0.25">
      <c r="A1549" s="131"/>
      <c r="B1549" s="131"/>
      <c r="C1549" s="131"/>
      <c r="D1549" s="203"/>
    </row>
    <row r="1550" spans="1:4" x14ac:dyDescent="0.25">
      <c r="A1550" s="131"/>
      <c r="B1550" s="131"/>
      <c r="C1550" s="131"/>
      <c r="D1550" s="203"/>
    </row>
    <row r="1551" spans="1:4" x14ac:dyDescent="0.25">
      <c r="A1551" s="131"/>
      <c r="B1551" s="131"/>
      <c r="C1551" s="131"/>
      <c r="D1551" s="203"/>
    </row>
    <row r="1552" spans="1:4" x14ac:dyDescent="0.25">
      <c r="A1552" s="131"/>
      <c r="B1552" s="131"/>
      <c r="C1552" s="131"/>
      <c r="D1552" s="203"/>
    </row>
    <row r="1553" spans="1:4" x14ac:dyDescent="0.25">
      <c r="A1553" s="131"/>
      <c r="B1553" s="131"/>
      <c r="C1553" s="131"/>
      <c r="D1553" s="203"/>
    </row>
    <row r="1554" spans="1:4" x14ac:dyDescent="0.25">
      <c r="A1554" s="131"/>
      <c r="B1554" s="131"/>
      <c r="C1554" s="131"/>
      <c r="D1554" s="203"/>
    </row>
    <row r="1555" spans="1:4" x14ac:dyDescent="0.25">
      <c r="A1555" s="131"/>
      <c r="B1555" s="131"/>
      <c r="C1555" s="131"/>
      <c r="D1555" s="203"/>
    </row>
    <row r="1556" spans="1:4" x14ac:dyDescent="0.25">
      <c r="A1556" s="131"/>
      <c r="B1556" s="131"/>
      <c r="C1556" s="131"/>
      <c r="D1556" s="203"/>
    </row>
    <row r="1557" spans="1:4" x14ac:dyDescent="0.25">
      <c r="A1557" s="131"/>
      <c r="B1557" s="131"/>
      <c r="C1557" s="131"/>
      <c r="D1557" s="203"/>
    </row>
    <row r="1558" spans="1:4" x14ac:dyDescent="0.25">
      <c r="A1558" s="131"/>
      <c r="B1558" s="131"/>
      <c r="C1558" s="131"/>
      <c r="D1558" s="203"/>
    </row>
    <row r="1559" spans="1:4" x14ac:dyDescent="0.25">
      <c r="A1559" s="131"/>
      <c r="B1559" s="131"/>
      <c r="C1559" s="131"/>
      <c r="D1559" s="203"/>
    </row>
    <row r="1560" spans="1:4" x14ac:dyDescent="0.25">
      <c r="A1560" s="131"/>
      <c r="B1560" s="131"/>
      <c r="C1560" s="131"/>
      <c r="D1560" s="203"/>
    </row>
    <row r="1561" spans="1:4" x14ac:dyDescent="0.25">
      <c r="A1561" s="131"/>
      <c r="B1561" s="131"/>
      <c r="C1561" s="131"/>
      <c r="D1561" s="203"/>
    </row>
    <row r="1562" spans="1:4" x14ac:dyDescent="0.25">
      <c r="A1562" s="131"/>
      <c r="B1562" s="131"/>
      <c r="C1562" s="131"/>
      <c r="D1562" s="203"/>
    </row>
    <row r="1563" spans="1:4" x14ac:dyDescent="0.25">
      <c r="A1563" s="131"/>
      <c r="B1563" s="131"/>
      <c r="C1563" s="131"/>
      <c r="D1563" s="203"/>
    </row>
    <row r="1564" spans="1:4" x14ac:dyDescent="0.25">
      <c r="A1564" s="131"/>
      <c r="B1564" s="131"/>
      <c r="C1564" s="131"/>
      <c r="D1564" s="203"/>
    </row>
    <row r="1565" spans="1:4" x14ac:dyDescent="0.25">
      <c r="A1565" s="131"/>
      <c r="B1565" s="131"/>
      <c r="C1565" s="131"/>
      <c r="D1565" s="203"/>
    </row>
    <row r="1566" spans="1:4" x14ac:dyDescent="0.25">
      <c r="A1566" s="131"/>
      <c r="B1566" s="131"/>
      <c r="C1566" s="131"/>
      <c r="D1566" s="203"/>
    </row>
    <row r="1567" spans="1:4" x14ac:dyDescent="0.25">
      <c r="A1567" s="131"/>
      <c r="B1567" s="131"/>
      <c r="C1567" s="131"/>
      <c r="D1567" s="203"/>
    </row>
    <row r="1568" spans="1:4" x14ac:dyDescent="0.25">
      <c r="A1568" s="131"/>
      <c r="B1568" s="131"/>
      <c r="C1568" s="131"/>
      <c r="D1568" s="203"/>
    </row>
    <row r="1569" spans="1:4" x14ac:dyDescent="0.25">
      <c r="A1569" s="131"/>
      <c r="B1569" s="131"/>
      <c r="C1569" s="131"/>
      <c r="D1569" s="203"/>
    </row>
    <row r="1570" spans="1:4" x14ac:dyDescent="0.25">
      <c r="A1570" s="131"/>
      <c r="B1570" s="131"/>
      <c r="C1570" s="131"/>
      <c r="D1570" s="203"/>
    </row>
    <row r="1571" spans="1:4" x14ac:dyDescent="0.25">
      <c r="A1571" s="131"/>
      <c r="B1571" s="131"/>
      <c r="C1571" s="131"/>
      <c r="D1571" s="203"/>
    </row>
    <row r="1572" spans="1:4" x14ac:dyDescent="0.25">
      <c r="A1572" s="131"/>
      <c r="B1572" s="131"/>
      <c r="C1572" s="131"/>
      <c r="D1572" s="203"/>
    </row>
    <row r="1573" spans="1:4" x14ac:dyDescent="0.25">
      <c r="A1573" s="131"/>
      <c r="B1573" s="131"/>
      <c r="C1573" s="131"/>
      <c r="D1573" s="203"/>
    </row>
    <row r="1574" spans="1:4" x14ac:dyDescent="0.25">
      <c r="A1574" s="131"/>
      <c r="B1574" s="131"/>
      <c r="C1574" s="131"/>
      <c r="D1574" s="203"/>
    </row>
    <row r="1575" spans="1:4" x14ac:dyDescent="0.25">
      <c r="A1575" s="131"/>
      <c r="B1575" s="131"/>
      <c r="C1575" s="131"/>
      <c r="D1575" s="203"/>
    </row>
    <row r="1576" spans="1:4" x14ac:dyDescent="0.25">
      <c r="A1576" s="131"/>
      <c r="B1576" s="131"/>
      <c r="C1576" s="131"/>
      <c r="D1576" s="203"/>
    </row>
    <row r="1577" spans="1:4" x14ac:dyDescent="0.25">
      <c r="A1577" s="131"/>
      <c r="B1577" s="131"/>
      <c r="C1577" s="131"/>
      <c r="D1577" s="203"/>
    </row>
    <row r="1578" spans="1:4" x14ac:dyDescent="0.25">
      <c r="A1578" s="131"/>
      <c r="B1578" s="131"/>
      <c r="C1578" s="131"/>
      <c r="D1578" s="203"/>
    </row>
    <row r="1579" spans="1:4" x14ac:dyDescent="0.25">
      <c r="A1579" s="131"/>
      <c r="B1579" s="131"/>
      <c r="C1579" s="131"/>
      <c r="D1579" s="203"/>
    </row>
    <row r="1580" spans="1:4" x14ac:dyDescent="0.25">
      <c r="A1580" s="131"/>
      <c r="B1580" s="131"/>
      <c r="C1580" s="131"/>
      <c r="D1580" s="203"/>
    </row>
    <row r="1581" spans="1:4" x14ac:dyDescent="0.25">
      <c r="A1581" s="131"/>
      <c r="B1581" s="131"/>
      <c r="C1581" s="131"/>
      <c r="D1581" s="203"/>
    </row>
    <row r="1582" spans="1:4" x14ac:dyDescent="0.25">
      <c r="A1582" s="131"/>
      <c r="B1582" s="131"/>
      <c r="C1582" s="131"/>
      <c r="D1582" s="203"/>
    </row>
    <row r="1583" spans="1:4" x14ac:dyDescent="0.25">
      <c r="A1583" s="131"/>
      <c r="B1583" s="131"/>
      <c r="C1583" s="131"/>
      <c r="D1583" s="203"/>
    </row>
    <row r="1584" spans="1:4" x14ac:dyDescent="0.25">
      <c r="A1584" s="131"/>
      <c r="B1584" s="131"/>
      <c r="C1584" s="131"/>
      <c r="D1584" s="203"/>
    </row>
    <row r="1585" spans="1:4" x14ac:dyDescent="0.25">
      <c r="A1585" s="131"/>
      <c r="B1585" s="131"/>
      <c r="C1585" s="131"/>
      <c r="D1585" s="203"/>
    </row>
    <row r="1586" spans="1:4" x14ac:dyDescent="0.25">
      <c r="A1586" s="131"/>
      <c r="B1586" s="131"/>
      <c r="C1586" s="131"/>
      <c r="D1586" s="203"/>
    </row>
    <row r="1587" spans="1:4" x14ac:dyDescent="0.25">
      <c r="A1587" s="131"/>
      <c r="B1587" s="131"/>
      <c r="C1587" s="131"/>
      <c r="D1587" s="203"/>
    </row>
    <row r="1588" spans="1:4" x14ac:dyDescent="0.25">
      <c r="A1588" s="131"/>
      <c r="B1588" s="131"/>
      <c r="C1588" s="131"/>
      <c r="D1588" s="203"/>
    </row>
    <row r="1589" spans="1:4" x14ac:dyDescent="0.25">
      <c r="A1589" s="131"/>
      <c r="B1589" s="131"/>
      <c r="C1589" s="131"/>
      <c r="D1589" s="203"/>
    </row>
    <row r="1590" spans="1:4" x14ac:dyDescent="0.25">
      <c r="A1590" s="131"/>
      <c r="B1590" s="131"/>
      <c r="C1590" s="131"/>
      <c r="D1590" s="203"/>
    </row>
    <row r="1591" spans="1:4" x14ac:dyDescent="0.25">
      <c r="A1591" s="131"/>
      <c r="B1591" s="131"/>
      <c r="C1591" s="131"/>
      <c r="D1591" s="203"/>
    </row>
    <row r="1592" spans="1:4" x14ac:dyDescent="0.25">
      <c r="A1592" s="131"/>
      <c r="B1592" s="131"/>
      <c r="C1592" s="131"/>
      <c r="D1592" s="203"/>
    </row>
    <row r="1593" spans="1:4" x14ac:dyDescent="0.25">
      <c r="A1593" s="131"/>
      <c r="B1593" s="131"/>
      <c r="C1593" s="131"/>
      <c r="D1593" s="203"/>
    </row>
    <row r="1594" spans="1:4" x14ac:dyDescent="0.25">
      <c r="A1594" s="131"/>
      <c r="B1594" s="131"/>
      <c r="C1594" s="131"/>
      <c r="D1594" s="203"/>
    </row>
    <row r="1595" spans="1:4" x14ac:dyDescent="0.25">
      <c r="A1595" s="131"/>
      <c r="B1595" s="131"/>
      <c r="C1595" s="131"/>
      <c r="D1595" s="203"/>
    </row>
    <row r="1596" spans="1:4" x14ac:dyDescent="0.25">
      <c r="A1596" s="131"/>
      <c r="B1596" s="131"/>
      <c r="C1596" s="131"/>
      <c r="D1596" s="203"/>
    </row>
    <row r="1597" spans="1:4" x14ac:dyDescent="0.25">
      <c r="A1597" s="131"/>
      <c r="B1597" s="131"/>
      <c r="C1597" s="131"/>
      <c r="D1597" s="203"/>
    </row>
    <row r="1598" spans="1:4" x14ac:dyDescent="0.25">
      <c r="A1598" s="131"/>
      <c r="B1598" s="131"/>
      <c r="C1598" s="131"/>
      <c r="D1598" s="203"/>
    </row>
    <row r="1599" spans="1:4" x14ac:dyDescent="0.25">
      <c r="A1599" s="131"/>
      <c r="B1599" s="131"/>
      <c r="C1599" s="131"/>
      <c r="D1599" s="203"/>
    </row>
    <row r="1600" spans="1:4" x14ac:dyDescent="0.25">
      <c r="A1600" s="131"/>
      <c r="B1600" s="131"/>
      <c r="C1600" s="131"/>
      <c r="D1600" s="203"/>
    </row>
    <row r="1601" spans="1:4" x14ac:dyDescent="0.25">
      <c r="A1601" s="131"/>
      <c r="B1601" s="131"/>
      <c r="C1601" s="131"/>
      <c r="D1601" s="203"/>
    </row>
    <row r="1602" spans="1:4" x14ac:dyDescent="0.25">
      <c r="A1602" s="131"/>
      <c r="B1602" s="131"/>
      <c r="C1602" s="131"/>
      <c r="D1602" s="203"/>
    </row>
    <row r="1603" spans="1:4" x14ac:dyDescent="0.25">
      <c r="A1603" s="131"/>
      <c r="B1603" s="131"/>
      <c r="C1603" s="131"/>
      <c r="D1603" s="203"/>
    </row>
    <row r="1604" spans="1:4" x14ac:dyDescent="0.25">
      <c r="A1604" s="131"/>
      <c r="B1604" s="131"/>
      <c r="C1604" s="131"/>
      <c r="D1604" s="203"/>
    </row>
    <row r="1605" spans="1:4" x14ac:dyDescent="0.25">
      <c r="A1605" s="131"/>
      <c r="B1605" s="131"/>
      <c r="C1605" s="131"/>
      <c r="D1605" s="203"/>
    </row>
    <row r="1606" spans="1:4" x14ac:dyDescent="0.25">
      <c r="A1606" s="131"/>
      <c r="B1606" s="131"/>
      <c r="C1606" s="131"/>
      <c r="D1606" s="203"/>
    </row>
    <row r="1607" spans="1:4" x14ac:dyDescent="0.25">
      <c r="A1607" s="131"/>
      <c r="B1607" s="131"/>
      <c r="C1607" s="131"/>
      <c r="D1607" s="203"/>
    </row>
    <row r="1608" spans="1:4" x14ac:dyDescent="0.25">
      <c r="A1608" s="131"/>
      <c r="B1608" s="131"/>
      <c r="C1608" s="131"/>
      <c r="D1608" s="203"/>
    </row>
    <row r="1609" spans="1:4" x14ac:dyDescent="0.25">
      <c r="A1609" s="131"/>
      <c r="B1609" s="131"/>
      <c r="C1609" s="131"/>
      <c r="D1609" s="203"/>
    </row>
    <row r="1610" spans="1:4" x14ac:dyDescent="0.25">
      <c r="A1610" s="131"/>
      <c r="B1610" s="131"/>
      <c r="C1610" s="131"/>
      <c r="D1610" s="203"/>
    </row>
    <row r="1611" spans="1:4" x14ac:dyDescent="0.25">
      <c r="A1611" s="131"/>
      <c r="B1611" s="131"/>
      <c r="C1611" s="131"/>
      <c r="D1611" s="203"/>
    </row>
    <row r="1612" spans="1:4" x14ac:dyDescent="0.25">
      <c r="A1612" s="131"/>
      <c r="B1612" s="131"/>
      <c r="C1612" s="131"/>
      <c r="D1612" s="203"/>
    </row>
    <row r="1613" spans="1:4" x14ac:dyDescent="0.25">
      <c r="A1613" s="131"/>
      <c r="B1613" s="131"/>
      <c r="C1613" s="131"/>
      <c r="D1613" s="203"/>
    </row>
    <row r="1614" spans="1:4" x14ac:dyDescent="0.25">
      <c r="A1614" s="131"/>
      <c r="B1614" s="131"/>
      <c r="C1614" s="131"/>
      <c r="D1614" s="203"/>
    </row>
    <row r="1615" spans="1:4" x14ac:dyDescent="0.25">
      <c r="A1615" s="131"/>
      <c r="B1615" s="131"/>
      <c r="C1615" s="131"/>
      <c r="D1615" s="203"/>
    </row>
    <row r="1616" spans="1:4" x14ac:dyDescent="0.25">
      <c r="A1616" s="131"/>
      <c r="B1616" s="131"/>
      <c r="C1616" s="131"/>
      <c r="D1616" s="203"/>
    </row>
    <row r="1617" spans="1:4" x14ac:dyDescent="0.25">
      <c r="A1617" s="131"/>
      <c r="B1617" s="131"/>
      <c r="C1617" s="131"/>
      <c r="D1617" s="203"/>
    </row>
    <row r="1618" spans="1:4" x14ac:dyDescent="0.25">
      <c r="A1618" s="131"/>
      <c r="B1618" s="131"/>
      <c r="C1618" s="131"/>
      <c r="D1618" s="203"/>
    </row>
    <row r="1619" spans="1:4" x14ac:dyDescent="0.25">
      <c r="A1619" s="131"/>
      <c r="B1619" s="131"/>
      <c r="C1619" s="131"/>
      <c r="D1619" s="203"/>
    </row>
    <row r="1620" spans="1:4" x14ac:dyDescent="0.25">
      <c r="A1620" s="131"/>
      <c r="B1620" s="131"/>
      <c r="C1620" s="131"/>
      <c r="D1620" s="203"/>
    </row>
    <row r="1621" spans="1:4" x14ac:dyDescent="0.25">
      <c r="A1621" s="131"/>
      <c r="B1621" s="131"/>
      <c r="C1621" s="131"/>
      <c r="D1621" s="203"/>
    </row>
    <row r="1622" spans="1:4" x14ac:dyDescent="0.25">
      <c r="A1622" s="131"/>
      <c r="B1622" s="131"/>
      <c r="C1622" s="131"/>
      <c r="D1622" s="203"/>
    </row>
    <row r="1623" spans="1:4" x14ac:dyDescent="0.25">
      <c r="A1623" s="131"/>
      <c r="B1623" s="131"/>
      <c r="C1623" s="131"/>
      <c r="D1623" s="203"/>
    </row>
    <row r="1624" spans="1:4" x14ac:dyDescent="0.25">
      <c r="A1624" s="131"/>
      <c r="B1624" s="131"/>
      <c r="C1624" s="131"/>
      <c r="D1624" s="203"/>
    </row>
    <row r="1625" spans="1:4" x14ac:dyDescent="0.25">
      <c r="A1625" s="131"/>
      <c r="B1625" s="131"/>
      <c r="C1625" s="131"/>
      <c r="D1625" s="203"/>
    </row>
    <row r="1626" spans="1:4" x14ac:dyDescent="0.25">
      <c r="A1626" s="131"/>
      <c r="B1626" s="131"/>
      <c r="C1626" s="131"/>
      <c r="D1626" s="203"/>
    </row>
    <row r="1627" spans="1:4" x14ac:dyDescent="0.25">
      <c r="A1627" s="131"/>
      <c r="B1627" s="131"/>
      <c r="C1627" s="131"/>
      <c r="D1627" s="203"/>
    </row>
    <row r="1628" spans="1:4" x14ac:dyDescent="0.25">
      <c r="A1628" s="131"/>
      <c r="B1628" s="131"/>
      <c r="C1628" s="131"/>
      <c r="D1628" s="203"/>
    </row>
    <row r="1629" spans="1:4" x14ac:dyDescent="0.25">
      <c r="A1629" s="131"/>
      <c r="B1629" s="131"/>
      <c r="C1629" s="131"/>
      <c r="D1629" s="203"/>
    </row>
    <row r="1630" spans="1:4" x14ac:dyDescent="0.25">
      <c r="A1630" s="131"/>
      <c r="B1630" s="131"/>
      <c r="C1630" s="131"/>
      <c r="D1630" s="203"/>
    </row>
    <row r="1631" spans="1:4" x14ac:dyDescent="0.25">
      <c r="A1631" s="131"/>
      <c r="B1631" s="131"/>
      <c r="C1631" s="131"/>
      <c r="D1631" s="203"/>
    </row>
    <row r="1632" spans="1:4" x14ac:dyDescent="0.25">
      <c r="A1632" s="131"/>
      <c r="B1632" s="131"/>
      <c r="C1632" s="131"/>
      <c r="D1632" s="203"/>
    </row>
    <row r="1633" spans="1:4" x14ac:dyDescent="0.25">
      <c r="A1633" s="131"/>
      <c r="B1633" s="131"/>
      <c r="C1633" s="131"/>
      <c r="D1633" s="203"/>
    </row>
    <row r="1634" spans="1:4" x14ac:dyDescent="0.25">
      <c r="A1634" s="131"/>
      <c r="B1634" s="131"/>
      <c r="C1634" s="131"/>
      <c r="D1634" s="203"/>
    </row>
    <row r="1635" spans="1:4" x14ac:dyDescent="0.25">
      <c r="A1635" s="131"/>
      <c r="B1635" s="131"/>
      <c r="C1635" s="131"/>
      <c r="D1635" s="203"/>
    </row>
    <row r="1636" spans="1:4" x14ac:dyDescent="0.25">
      <c r="A1636" s="131"/>
      <c r="B1636" s="131"/>
      <c r="C1636" s="131"/>
      <c r="D1636" s="203"/>
    </row>
    <row r="1637" spans="1:4" x14ac:dyDescent="0.25">
      <c r="A1637" s="131"/>
      <c r="B1637" s="131"/>
      <c r="C1637" s="131"/>
      <c r="D1637" s="203"/>
    </row>
    <row r="1638" spans="1:4" x14ac:dyDescent="0.25">
      <c r="A1638" s="131"/>
      <c r="B1638" s="131"/>
      <c r="C1638" s="131"/>
      <c r="D1638" s="203"/>
    </row>
    <row r="1639" spans="1:4" x14ac:dyDescent="0.25">
      <c r="A1639" s="131"/>
      <c r="B1639" s="131"/>
      <c r="C1639" s="131"/>
      <c r="D1639" s="203"/>
    </row>
    <row r="1640" spans="1:4" x14ac:dyDescent="0.25">
      <c r="A1640" s="131"/>
      <c r="B1640" s="131"/>
      <c r="C1640" s="131"/>
      <c r="D1640" s="203"/>
    </row>
    <row r="1641" spans="1:4" x14ac:dyDescent="0.25">
      <c r="A1641" s="131"/>
      <c r="B1641" s="131"/>
      <c r="C1641" s="131"/>
      <c r="D1641" s="203"/>
    </row>
    <row r="1642" spans="1:4" x14ac:dyDescent="0.25">
      <c r="A1642" s="131"/>
      <c r="B1642" s="131"/>
      <c r="C1642" s="131"/>
      <c r="D1642" s="203"/>
    </row>
    <row r="1643" spans="1:4" x14ac:dyDescent="0.25">
      <c r="A1643" s="131"/>
      <c r="B1643" s="131"/>
      <c r="C1643" s="131"/>
      <c r="D1643" s="203"/>
    </row>
    <row r="1644" spans="1:4" x14ac:dyDescent="0.25">
      <c r="A1644" s="131"/>
      <c r="B1644" s="131"/>
      <c r="C1644" s="131"/>
      <c r="D1644" s="203"/>
    </row>
    <row r="1645" spans="1:4" x14ac:dyDescent="0.25">
      <c r="A1645" s="131"/>
      <c r="B1645" s="131"/>
      <c r="C1645" s="131"/>
      <c r="D1645" s="203"/>
    </row>
    <row r="1646" spans="1:4" x14ac:dyDescent="0.25">
      <c r="A1646" s="131"/>
      <c r="B1646" s="131"/>
      <c r="C1646" s="131"/>
      <c r="D1646" s="203"/>
    </row>
    <row r="1647" spans="1:4" x14ac:dyDescent="0.25">
      <c r="A1647" s="131"/>
      <c r="B1647" s="131"/>
      <c r="C1647" s="131"/>
      <c r="D1647" s="203"/>
    </row>
    <row r="1648" spans="1:4" x14ac:dyDescent="0.25">
      <c r="A1648" s="131"/>
      <c r="B1648" s="131"/>
      <c r="C1648" s="131"/>
      <c r="D1648" s="203"/>
    </row>
    <row r="1649" spans="1:4" x14ac:dyDescent="0.25">
      <c r="A1649" s="131"/>
      <c r="B1649" s="131"/>
      <c r="C1649" s="131"/>
      <c r="D1649" s="203"/>
    </row>
    <row r="1650" spans="1:4" x14ac:dyDescent="0.25">
      <c r="A1650" s="131"/>
      <c r="B1650" s="131"/>
      <c r="C1650" s="131"/>
      <c r="D1650" s="203"/>
    </row>
    <row r="1651" spans="1:4" x14ac:dyDescent="0.25">
      <c r="A1651" s="131"/>
      <c r="B1651" s="131"/>
      <c r="C1651" s="131"/>
      <c r="D1651" s="203"/>
    </row>
    <row r="1652" spans="1:4" x14ac:dyDescent="0.25">
      <c r="A1652" s="131"/>
      <c r="B1652" s="131"/>
      <c r="C1652" s="131"/>
      <c r="D1652" s="203"/>
    </row>
    <row r="1653" spans="1:4" x14ac:dyDescent="0.25">
      <c r="A1653" s="131"/>
      <c r="B1653" s="131"/>
      <c r="C1653" s="131"/>
      <c r="D1653" s="203"/>
    </row>
    <row r="1654" spans="1:4" x14ac:dyDescent="0.25">
      <c r="A1654" s="131"/>
      <c r="B1654" s="131"/>
      <c r="C1654" s="131"/>
      <c r="D1654" s="203"/>
    </row>
    <row r="1655" spans="1:4" x14ac:dyDescent="0.25">
      <c r="A1655" s="131"/>
      <c r="B1655" s="131"/>
      <c r="C1655" s="131"/>
      <c r="D1655" s="203"/>
    </row>
    <row r="1656" spans="1:4" x14ac:dyDescent="0.25">
      <c r="A1656" s="131"/>
      <c r="B1656" s="131"/>
      <c r="C1656" s="131"/>
      <c r="D1656" s="203"/>
    </row>
    <row r="1657" spans="1:4" x14ac:dyDescent="0.25">
      <c r="A1657" s="131"/>
      <c r="B1657" s="131"/>
      <c r="C1657" s="131"/>
      <c r="D1657" s="203"/>
    </row>
    <row r="1658" spans="1:4" x14ac:dyDescent="0.25">
      <c r="A1658" s="131"/>
      <c r="B1658" s="131"/>
      <c r="C1658" s="131"/>
      <c r="D1658" s="203"/>
    </row>
    <row r="1659" spans="1:4" x14ac:dyDescent="0.25">
      <c r="A1659" s="131"/>
      <c r="B1659" s="131"/>
      <c r="C1659" s="131"/>
      <c r="D1659" s="203"/>
    </row>
    <row r="1660" spans="1:4" x14ac:dyDescent="0.25">
      <c r="A1660" s="131"/>
      <c r="B1660" s="131"/>
      <c r="C1660" s="131"/>
      <c r="D1660" s="203"/>
    </row>
    <row r="1661" spans="1:4" x14ac:dyDescent="0.25">
      <c r="A1661" s="131"/>
      <c r="B1661" s="131"/>
      <c r="C1661" s="131"/>
      <c r="D1661" s="203"/>
    </row>
    <row r="1662" spans="1:4" x14ac:dyDescent="0.25">
      <c r="A1662" s="131"/>
      <c r="B1662" s="131"/>
      <c r="C1662" s="131"/>
      <c r="D1662" s="203"/>
    </row>
    <row r="1663" spans="1:4" x14ac:dyDescent="0.25">
      <c r="A1663" s="131"/>
      <c r="B1663" s="131"/>
      <c r="C1663" s="131"/>
      <c r="D1663" s="203"/>
    </row>
    <row r="1664" spans="1:4" x14ac:dyDescent="0.25">
      <c r="A1664" s="131"/>
      <c r="B1664" s="131"/>
      <c r="C1664" s="131"/>
      <c r="D1664" s="203"/>
    </row>
    <row r="1665" spans="1:4" x14ac:dyDescent="0.25">
      <c r="A1665" s="131"/>
      <c r="B1665" s="131"/>
      <c r="C1665" s="131"/>
      <c r="D1665" s="203"/>
    </row>
    <row r="1666" spans="1:4" x14ac:dyDescent="0.25">
      <c r="A1666" s="131"/>
      <c r="B1666" s="131"/>
      <c r="C1666" s="131"/>
      <c r="D1666" s="203"/>
    </row>
    <row r="1667" spans="1:4" x14ac:dyDescent="0.25">
      <c r="A1667" s="131"/>
      <c r="B1667" s="131"/>
      <c r="C1667" s="131"/>
      <c r="D1667" s="203"/>
    </row>
    <row r="1668" spans="1:4" x14ac:dyDescent="0.25">
      <c r="A1668" s="131"/>
      <c r="B1668" s="131"/>
      <c r="C1668" s="131"/>
      <c r="D1668" s="203"/>
    </row>
    <row r="1669" spans="1:4" x14ac:dyDescent="0.25">
      <c r="A1669" s="131"/>
      <c r="B1669" s="131"/>
      <c r="C1669" s="131"/>
      <c r="D1669" s="203"/>
    </row>
    <row r="1670" spans="1:4" x14ac:dyDescent="0.25">
      <c r="A1670" s="131"/>
      <c r="B1670" s="131"/>
      <c r="C1670" s="131"/>
      <c r="D1670" s="203"/>
    </row>
    <row r="1671" spans="1:4" x14ac:dyDescent="0.25">
      <c r="A1671" s="131"/>
      <c r="B1671" s="131"/>
      <c r="C1671" s="131"/>
      <c r="D1671" s="203"/>
    </row>
    <row r="1672" spans="1:4" x14ac:dyDescent="0.25">
      <c r="A1672" s="131"/>
      <c r="B1672" s="131"/>
      <c r="C1672" s="131"/>
      <c r="D1672" s="203"/>
    </row>
    <row r="1673" spans="1:4" x14ac:dyDescent="0.25">
      <c r="A1673" s="131"/>
      <c r="B1673" s="131"/>
      <c r="C1673" s="131"/>
      <c r="D1673" s="203"/>
    </row>
    <row r="1674" spans="1:4" x14ac:dyDescent="0.25">
      <c r="A1674" s="131"/>
      <c r="B1674" s="131"/>
      <c r="C1674" s="131"/>
      <c r="D1674" s="203"/>
    </row>
    <row r="1675" spans="1:4" x14ac:dyDescent="0.25">
      <c r="A1675" s="131"/>
      <c r="B1675" s="131"/>
      <c r="C1675" s="131"/>
      <c r="D1675" s="203"/>
    </row>
    <row r="1676" spans="1:4" x14ac:dyDescent="0.25">
      <c r="A1676" s="131"/>
      <c r="B1676" s="131"/>
      <c r="C1676" s="131"/>
      <c r="D1676" s="203"/>
    </row>
    <row r="1677" spans="1:4" x14ac:dyDescent="0.25">
      <c r="A1677" s="131"/>
      <c r="B1677" s="131"/>
      <c r="C1677" s="131"/>
      <c r="D1677" s="203"/>
    </row>
    <row r="1678" spans="1:4" x14ac:dyDescent="0.25">
      <c r="A1678" s="131"/>
      <c r="B1678" s="131"/>
      <c r="C1678" s="131"/>
      <c r="D1678" s="203"/>
    </row>
    <row r="1679" spans="1:4" x14ac:dyDescent="0.25">
      <c r="A1679" s="131"/>
      <c r="B1679" s="131"/>
      <c r="C1679" s="131"/>
      <c r="D1679" s="203"/>
    </row>
    <row r="1680" spans="1:4" x14ac:dyDescent="0.25">
      <c r="A1680" s="131"/>
      <c r="B1680" s="131"/>
      <c r="C1680" s="131"/>
      <c r="D1680" s="203"/>
    </row>
    <row r="1681" spans="1:4" x14ac:dyDescent="0.25">
      <c r="A1681" s="131"/>
      <c r="B1681" s="131"/>
      <c r="C1681" s="131"/>
      <c r="D1681" s="203"/>
    </row>
    <row r="1682" spans="1:4" x14ac:dyDescent="0.25">
      <c r="A1682" s="131"/>
      <c r="B1682" s="131"/>
      <c r="C1682" s="131"/>
      <c r="D1682" s="203"/>
    </row>
    <row r="1683" spans="1:4" x14ac:dyDescent="0.25">
      <c r="A1683" s="131"/>
      <c r="B1683" s="131"/>
      <c r="C1683" s="131"/>
      <c r="D1683" s="203"/>
    </row>
    <row r="1684" spans="1:4" x14ac:dyDescent="0.25">
      <c r="A1684" s="131"/>
      <c r="B1684" s="131"/>
      <c r="C1684" s="131"/>
      <c r="D1684" s="203"/>
    </row>
    <row r="1685" spans="1:4" x14ac:dyDescent="0.25">
      <c r="A1685" s="131"/>
      <c r="B1685" s="131"/>
      <c r="C1685" s="131"/>
      <c r="D1685" s="203"/>
    </row>
    <row r="1686" spans="1:4" x14ac:dyDescent="0.25">
      <c r="A1686" s="131"/>
      <c r="B1686" s="131"/>
      <c r="C1686" s="131"/>
      <c r="D1686" s="203"/>
    </row>
    <row r="1687" spans="1:4" x14ac:dyDescent="0.25">
      <c r="A1687" s="131"/>
      <c r="B1687" s="131"/>
      <c r="C1687" s="131"/>
      <c r="D1687" s="203"/>
    </row>
    <row r="1688" spans="1:4" x14ac:dyDescent="0.25">
      <c r="A1688" s="131"/>
      <c r="B1688" s="131"/>
      <c r="C1688" s="131"/>
      <c r="D1688" s="203"/>
    </row>
    <row r="1689" spans="1:4" x14ac:dyDescent="0.25">
      <c r="A1689" s="131"/>
      <c r="B1689" s="131"/>
      <c r="C1689" s="131"/>
      <c r="D1689" s="203"/>
    </row>
    <row r="1690" spans="1:4" x14ac:dyDescent="0.25">
      <c r="A1690" s="131"/>
      <c r="B1690" s="131"/>
      <c r="C1690" s="131"/>
      <c r="D1690" s="203"/>
    </row>
    <row r="1691" spans="1:4" x14ac:dyDescent="0.25">
      <c r="A1691" s="131"/>
      <c r="B1691" s="131"/>
      <c r="C1691" s="131"/>
      <c r="D1691" s="203"/>
    </row>
    <row r="1692" spans="1:4" x14ac:dyDescent="0.25">
      <c r="A1692" s="131"/>
      <c r="B1692" s="131"/>
      <c r="C1692" s="131"/>
      <c r="D1692" s="203"/>
    </row>
    <row r="1693" spans="1:4" x14ac:dyDescent="0.25">
      <c r="A1693" s="131"/>
      <c r="B1693" s="131"/>
      <c r="C1693" s="131"/>
      <c r="D1693" s="203"/>
    </row>
    <row r="1694" spans="1:4" x14ac:dyDescent="0.25">
      <c r="A1694" s="131"/>
      <c r="B1694" s="131"/>
      <c r="C1694" s="131"/>
      <c r="D1694" s="203"/>
    </row>
    <row r="1695" spans="1:4" x14ac:dyDescent="0.25">
      <c r="A1695" s="131"/>
      <c r="B1695" s="131"/>
      <c r="C1695" s="131"/>
      <c r="D1695" s="203"/>
    </row>
    <row r="1696" spans="1:4" x14ac:dyDescent="0.25">
      <c r="A1696" s="131"/>
      <c r="B1696" s="131"/>
      <c r="C1696" s="131"/>
      <c r="D1696" s="203"/>
    </row>
    <row r="1697" spans="1:4" x14ac:dyDescent="0.25">
      <c r="A1697" s="131"/>
      <c r="B1697" s="131"/>
      <c r="C1697" s="131"/>
      <c r="D1697" s="203"/>
    </row>
    <row r="1698" spans="1:4" x14ac:dyDescent="0.25">
      <c r="A1698" s="131"/>
      <c r="B1698" s="131"/>
      <c r="C1698" s="131"/>
      <c r="D1698" s="203"/>
    </row>
    <row r="1699" spans="1:4" x14ac:dyDescent="0.25">
      <c r="A1699" s="131"/>
      <c r="B1699" s="131"/>
      <c r="C1699" s="131"/>
      <c r="D1699" s="203"/>
    </row>
    <row r="1700" spans="1:4" x14ac:dyDescent="0.25">
      <c r="A1700" s="131"/>
      <c r="B1700" s="131"/>
      <c r="C1700" s="131"/>
      <c r="D1700" s="203"/>
    </row>
    <row r="1701" spans="1:4" x14ac:dyDescent="0.25">
      <c r="A1701" s="131"/>
      <c r="B1701" s="131"/>
      <c r="C1701" s="131"/>
      <c r="D1701" s="203"/>
    </row>
    <row r="1702" spans="1:4" x14ac:dyDescent="0.25">
      <c r="A1702" s="131"/>
      <c r="B1702" s="131"/>
      <c r="C1702" s="131"/>
      <c r="D1702" s="203"/>
    </row>
    <row r="1703" spans="1:4" x14ac:dyDescent="0.25">
      <c r="A1703" s="131"/>
      <c r="B1703" s="131"/>
      <c r="C1703" s="131"/>
      <c r="D1703" s="203"/>
    </row>
    <row r="1704" spans="1:4" x14ac:dyDescent="0.25">
      <c r="A1704" s="131"/>
      <c r="B1704" s="131"/>
      <c r="C1704" s="131"/>
      <c r="D1704" s="203"/>
    </row>
    <row r="1705" spans="1:4" x14ac:dyDescent="0.25">
      <c r="A1705" s="131"/>
      <c r="B1705" s="131"/>
      <c r="C1705" s="131"/>
      <c r="D1705" s="203"/>
    </row>
    <row r="1706" spans="1:4" x14ac:dyDescent="0.25">
      <c r="A1706" s="131"/>
      <c r="B1706" s="131"/>
      <c r="C1706" s="131"/>
      <c r="D1706" s="203"/>
    </row>
    <row r="1707" spans="1:4" x14ac:dyDescent="0.25">
      <c r="A1707" s="131"/>
      <c r="B1707" s="131"/>
      <c r="C1707" s="131"/>
      <c r="D1707" s="203"/>
    </row>
    <row r="1708" spans="1:4" x14ac:dyDescent="0.25">
      <c r="A1708" s="131"/>
      <c r="B1708" s="131"/>
      <c r="C1708" s="131"/>
      <c r="D1708" s="203"/>
    </row>
    <row r="1709" spans="1:4" x14ac:dyDescent="0.25">
      <c r="A1709" s="131"/>
      <c r="B1709" s="131"/>
      <c r="C1709" s="131"/>
      <c r="D1709" s="203"/>
    </row>
    <row r="1710" spans="1:4" x14ac:dyDescent="0.25">
      <c r="A1710" s="131"/>
      <c r="B1710" s="131"/>
      <c r="C1710" s="131"/>
      <c r="D1710" s="203"/>
    </row>
    <row r="1711" spans="1:4" x14ac:dyDescent="0.25">
      <c r="A1711" s="131"/>
      <c r="B1711" s="131"/>
      <c r="C1711" s="131"/>
      <c r="D1711" s="203"/>
    </row>
    <row r="1712" spans="1:4" x14ac:dyDescent="0.25">
      <c r="A1712" s="131"/>
      <c r="B1712" s="131"/>
      <c r="C1712" s="131"/>
      <c r="D1712" s="203"/>
    </row>
    <row r="1713" spans="1:4" x14ac:dyDescent="0.25">
      <c r="A1713" s="131"/>
      <c r="B1713" s="131"/>
      <c r="C1713" s="131"/>
      <c r="D1713" s="203"/>
    </row>
    <row r="1714" spans="1:4" x14ac:dyDescent="0.25">
      <c r="A1714" s="131"/>
      <c r="B1714" s="131"/>
      <c r="C1714" s="131"/>
      <c r="D1714" s="203"/>
    </row>
    <row r="1715" spans="1:4" x14ac:dyDescent="0.25">
      <c r="A1715" s="131"/>
      <c r="B1715" s="131"/>
      <c r="C1715" s="131"/>
      <c r="D1715" s="203"/>
    </row>
    <row r="1716" spans="1:4" x14ac:dyDescent="0.25">
      <c r="A1716" s="131"/>
      <c r="B1716" s="131"/>
      <c r="C1716" s="131"/>
      <c r="D1716" s="203"/>
    </row>
    <row r="1717" spans="1:4" x14ac:dyDescent="0.25">
      <c r="A1717" s="131"/>
      <c r="B1717" s="131"/>
      <c r="C1717" s="131"/>
      <c r="D1717" s="203"/>
    </row>
    <row r="1718" spans="1:4" x14ac:dyDescent="0.25">
      <c r="A1718" s="131"/>
      <c r="B1718" s="131"/>
      <c r="C1718" s="131"/>
      <c r="D1718" s="203"/>
    </row>
    <row r="1719" spans="1:4" x14ac:dyDescent="0.25">
      <c r="A1719" s="131"/>
      <c r="B1719" s="131"/>
      <c r="C1719" s="131"/>
      <c r="D1719" s="203"/>
    </row>
    <row r="1720" spans="1:4" x14ac:dyDescent="0.25">
      <c r="A1720" s="131"/>
      <c r="B1720" s="131"/>
      <c r="C1720" s="131"/>
      <c r="D1720" s="203"/>
    </row>
    <row r="1721" spans="1:4" x14ac:dyDescent="0.25">
      <c r="A1721" s="131"/>
      <c r="B1721" s="131"/>
      <c r="C1721" s="131"/>
      <c r="D1721" s="203"/>
    </row>
    <row r="1722" spans="1:4" x14ac:dyDescent="0.25">
      <c r="A1722" s="131"/>
      <c r="B1722" s="131"/>
      <c r="C1722" s="131"/>
      <c r="D1722" s="203"/>
    </row>
    <row r="1723" spans="1:4" x14ac:dyDescent="0.25">
      <c r="A1723" s="131"/>
      <c r="B1723" s="131"/>
      <c r="C1723" s="131"/>
      <c r="D1723" s="203"/>
    </row>
    <row r="1724" spans="1:4" x14ac:dyDescent="0.25">
      <c r="A1724" s="131"/>
      <c r="B1724" s="131"/>
      <c r="C1724" s="131"/>
      <c r="D1724" s="203"/>
    </row>
    <row r="1725" spans="1:4" x14ac:dyDescent="0.25">
      <c r="A1725" s="131"/>
      <c r="B1725" s="131"/>
      <c r="C1725" s="131"/>
      <c r="D1725" s="203"/>
    </row>
    <row r="1726" spans="1:4" x14ac:dyDescent="0.25">
      <c r="A1726" s="131"/>
      <c r="B1726" s="131"/>
      <c r="C1726" s="131"/>
      <c r="D1726" s="203"/>
    </row>
    <row r="1727" spans="1:4" x14ac:dyDescent="0.25">
      <c r="A1727" s="131"/>
      <c r="B1727" s="131"/>
      <c r="C1727" s="131"/>
      <c r="D1727" s="203"/>
    </row>
    <row r="1728" spans="1:4" x14ac:dyDescent="0.25">
      <c r="A1728" s="131"/>
      <c r="B1728" s="131"/>
      <c r="C1728" s="131"/>
      <c r="D1728" s="203"/>
    </row>
    <row r="1729" spans="1:4" x14ac:dyDescent="0.25">
      <c r="A1729" s="131"/>
      <c r="B1729" s="131"/>
      <c r="C1729" s="131"/>
      <c r="D1729" s="203"/>
    </row>
    <row r="1730" spans="1:4" x14ac:dyDescent="0.25">
      <c r="A1730" s="131"/>
      <c r="B1730" s="131"/>
      <c r="C1730" s="131"/>
      <c r="D1730" s="203"/>
    </row>
    <row r="1731" spans="1:4" x14ac:dyDescent="0.25">
      <c r="A1731" s="131"/>
      <c r="B1731" s="131"/>
      <c r="C1731" s="131"/>
      <c r="D1731" s="203"/>
    </row>
    <row r="1732" spans="1:4" x14ac:dyDescent="0.25">
      <c r="A1732" s="131"/>
      <c r="B1732" s="131"/>
      <c r="C1732" s="131"/>
      <c r="D1732" s="203"/>
    </row>
    <row r="1733" spans="1:4" x14ac:dyDescent="0.25">
      <c r="A1733" s="131"/>
      <c r="B1733" s="131"/>
      <c r="C1733" s="131"/>
      <c r="D1733" s="203"/>
    </row>
    <row r="1734" spans="1:4" x14ac:dyDescent="0.25">
      <c r="A1734" s="131"/>
      <c r="B1734" s="131"/>
      <c r="C1734" s="131"/>
      <c r="D1734" s="203"/>
    </row>
    <row r="1735" spans="1:4" x14ac:dyDescent="0.25">
      <c r="A1735" s="131"/>
      <c r="B1735" s="131"/>
      <c r="C1735" s="131"/>
      <c r="D1735" s="203"/>
    </row>
    <row r="1736" spans="1:4" x14ac:dyDescent="0.25">
      <c r="A1736" s="131"/>
      <c r="B1736" s="131"/>
      <c r="C1736" s="131"/>
      <c r="D1736" s="203"/>
    </row>
    <row r="1737" spans="1:4" x14ac:dyDescent="0.25">
      <c r="A1737" s="131"/>
      <c r="B1737" s="131"/>
      <c r="C1737" s="131"/>
      <c r="D1737" s="203"/>
    </row>
    <row r="1738" spans="1:4" x14ac:dyDescent="0.25">
      <c r="A1738" s="131"/>
      <c r="B1738" s="131"/>
      <c r="C1738" s="131"/>
      <c r="D1738" s="203"/>
    </row>
    <row r="1739" spans="1:4" x14ac:dyDescent="0.25">
      <c r="A1739" s="131"/>
      <c r="B1739" s="131"/>
      <c r="C1739" s="131"/>
      <c r="D1739" s="203"/>
    </row>
    <row r="1740" spans="1:4" x14ac:dyDescent="0.25">
      <c r="A1740" s="131"/>
      <c r="B1740" s="131"/>
      <c r="C1740" s="131"/>
      <c r="D1740" s="203"/>
    </row>
    <row r="1741" spans="1:4" x14ac:dyDescent="0.25">
      <c r="A1741" s="131"/>
      <c r="B1741" s="131"/>
      <c r="C1741" s="131"/>
      <c r="D1741" s="203"/>
    </row>
    <row r="1742" spans="1:4" x14ac:dyDescent="0.25">
      <c r="A1742" s="131"/>
      <c r="B1742" s="131"/>
      <c r="C1742" s="131"/>
      <c r="D1742" s="203"/>
    </row>
    <row r="1743" spans="1:4" x14ac:dyDescent="0.25">
      <c r="A1743" s="131"/>
      <c r="B1743" s="131"/>
      <c r="C1743" s="131"/>
      <c r="D1743" s="203"/>
    </row>
    <row r="1744" spans="1:4" x14ac:dyDescent="0.25">
      <c r="A1744" s="131"/>
      <c r="B1744" s="131"/>
      <c r="C1744" s="131"/>
      <c r="D1744" s="203"/>
    </row>
    <row r="1745" spans="1:4" x14ac:dyDescent="0.25">
      <c r="A1745" s="131"/>
      <c r="B1745" s="131"/>
      <c r="C1745" s="131"/>
      <c r="D1745" s="203"/>
    </row>
    <row r="1746" spans="1:4" x14ac:dyDescent="0.25">
      <c r="A1746" s="131"/>
      <c r="B1746" s="131"/>
      <c r="C1746" s="131"/>
      <c r="D1746" s="203"/>
    </row>
    <row r="1747" spans="1:4" x14ac:dyDescent="0.25">
      <c r="A1747" s="131"/>
      <c r="B1747" s="131"/>
      <c r="C1747" s="131"/>
      <c r="D1747" s="203"/>
    </row>
    <row r="1748" spans="1:4" x14ac:dyDescent="0.25">
      <c r="A1748" s="131"/>
      <c r="B1748" s="131"/>
      <c r="C1748" s="131"/>
      <c r="D1748" s="203"/>
    </row>
    <row r="1749" spans="1:4" x14ac:dyDescent="0.25">
      <c r="A1749" s="131"/>
      <c r="B1749" s="131"/>
      <c r="C1749" s="131"/>
      <c r="D1749" s="203"/>
    </row>
    <row r="1750" spans="1:4" x14ac:dyDescent="0.25">
      <c r="A1750" s="131"/>
      <c r="B1750" s="131"/>
      <c r="C1750" s="131"/>
      <c r="D1750" s="203"/>
    </row>
    <row r="1751" spans="1:4" x14ac:dyDescent="0.25">
      <c r="A1751" s="131"/>
      <c r="B1751" s="131"/>
      <c r="C1751" s="131"/>
      <c r="D1751" s="203"/>
    </row>
    <row r="1752" spans="1:4" x14ac:dyDescent="0.25">
      <c r="A1752" s="131"/>
      <c r="B1752" s="131"/>
      <c r="C1752" s="131"/>
      <c r="D1752" s="203"/>
    </row>
    <row r="1753" spans="1:4" x14ac:dyDescent="0.25">
      <c r="A1753" s="131"/>
      <c r="B1753" s="131"/>
      <c r="C1753" s="131"/>
      <c r="D1753" s="203"/>
    </row>
    <row r="1754" spans="1:4" x14ac:dyDescent="0.25">
      <c r="A1754" s="131"/>
      <c r="B1754" s="131"/>
      <c r="C1754" s="131"/>
      <c r="D1754" s="203"/>
    </row>
    <row r="1755" spans="1:4" x14ac:dyDescent="0.25">
      <c r="A1755" s="131"/>
      <c r="B1755" s="131"/>
      <c r="C1755" s="131"/>
      <c r="D1755" s="203"/>
    </row>
    <row r="1756" spans="1:4" x14ac:dyDescent="0.25">
      <c r="A1756" s="131"/>
      <c r="B1756" s="131"/>
      <c r="C1756" s="131"/>
      <c r="D1756" s="203"/>
    </row>
    <row r="1757" spans="1:4" x14ac:dyDescent="0.25">
      <c r="A1757" s="131"/>
      <c r="B1757" s="131"/>
      <c r="C1757" s="131"/>
      <c r="D1757" s="203"/>
    </row>
    <row r="1758" spans="1:4" x14ac:dyDescent="0.25">
      <c r="A1758" s="131"/>
      <c r="B1758" s="131"/>
      <c r="C1758" s="131"/>
      <c r="D1758" s="203"/>
    </row>
    <row r="1759" spans="1:4" x14ac:dyDescent="0.25">
      <c r="A1759" s="131"/>
      <c r="B1759" s="131"/>
      <c r="C1759" s="131"/>
      <c r="D1759" s="203"/>
    </row>
    <row r="1760" spans="1:4" x14ac:dyDescent="0.25">
      <c r="A1760" s="131"/>
      <c r="B1760" s="131"/>
      <c r="C1760" s="131"/>
      <c r="D1760" s="203"/>
    </row>
    <row r="1761" spans="1:4" x14ac:dyDescent="0.25">
      <c r="A1761" s="131"/>
      <c r="B1761" s="131"/>
      <c r="C1761" s="131"/>
      <c r="D1761" s="203"/>
    </row>
    <row r="1762" spans="1:4" x14ac:dyDescent="0.25">
      <c r="A1762" s="131"/>
      <c r="B1762" s="131"/>
      <c r="C1762" s="131"/>
      <c r="D1762" s="203"/>
    </row>
    <row r="1763" spans="1:4" x14ac:dyDescent="0.25">
      <c r="A1763" s="131"/>
      <c r="B1763" s="131"/>
      <c r="C1763" s="131"/>
      <c r="D1763" s="203"/>
    </row>
    <row r="1764" spans="1:4" x14ac:dyDescent="0.25">
      <c r="A1764" s="131"/>
      <c r="B1764" s="131"/>
      <c r="C1764" s="131"/>
      <c r="D1764" s="203"/>
    </row>
    <row r="1765" spans="1:4" x14ac:dyDescent="0.25">
      <c r="A1765" s="131"/>
      <c r="B1765" s="131"/>
      <c r="C1765" s="131"/>
      <c r="D1765" s="203"/>
    </row>
    <row r="1766" spans="1:4" x14ac:dyDescent="0.25">
      <c r="A1766" s="131"/>
      <c r="B1766" s="131"/>
      <c r="C1766" s="131"/>
      <c r="D1766" s="203"/>
    </row>
    <row r="1767" spans="1:4" x14ac:dyDescent="0.25">
      <c r="A1767" s="131"/>
      <c r="B1767" s="131"/>
      <c r="C1767" s="131"/>
      <c r="D1767" s="203"/>
    </row>
    <row r="1768" spans="1:4" x14ac:dyDescent="0.25">
      <c r="A1768" s="131"/>
      <c r="B1768" s="131"/>
      <c r="C1768" s="131"/>
      <c r="D1768" s="203"/>
    </row>
    <row r="1769" spans="1:4" x14ac:dyDescent="0.25">
      <c r="A1769" s="131"/>
      <c r="B1769" s="131"/>
      <c r="C1769" s="131"/>
      <c r="D1769" s="203"/>
    </row>
    <row r="1770" spans="1:4" x14ac:dyDescent="0.25">
      <c r="A1770" s="131"/>
      <c r="B1770" s="131"/>
      <c r="C1770" s="131"/>
      <c r="D1770" s="203"/>
    </row>
    <row r="1771" spans="1:4" x14ac:dyDescent="0.25">
      <c r="A1771" s="131"/>
      <c r="B1771" s="131"/>
      <c r="C1771" s="131"/>
      <c r="D1771" s="203"/>
    </row>
    <row r="1772" spans="1:4" x14ac:dyDescent="0.25">
      <c r="A1772" s="131"/>
      <c r="B1772" s="131"/>
      <c r="C1772" s="131"/>
      <c r="D1772" s="203"/>
    </row>
    <row r="1773" spans="1:4" x14ac:dyDescent="0.25">
      <c r="A1773" s="131"/>
      <c r="B1773" s="131"/>
      <c r="C1773" s="131"/>
      <c r="D1773" s="203"/>
    </row>
    <row r="1774" spans="1:4" x14ac:dyDescent="0.25">
      <c r="A1774" s="131"/>
      <c r="B1774" s="131"/>
      <c r="C1774" s="131"/>
      <c r="D1774" s="203"/>
    </row>
    <row r="1775" spans="1:4" x14ac:dyDescent="0.25">
      <c r="A1775" s="131"/>
      <c r="B1775" s="131"/>
      <c r="C1775" s="131"/>
      <c r="D1775" s="203"/>
    </row>
    <row r="1776" spans="1:4" x14ac:dyDescent="0.25">
      <c r="A1776" s="131"/>
      <c r="B1776" s="131"/>
      <c r="C1776" s="131"/>
      <c r="D1776" s="203"/>
    </row>
    <row r="1777" spans="1:4" x14ac:dyDescent="0.25">
      <c r="A1777" s="131"/>
      <c r="B1777" s="131"/>
      <c r="C1777" s="131"/>
      <c r="D1777" s="203"/>
    </row>
    <row r="1778" spans="1:4" x14ac:dyDescent="0.25">
      <c r="A1778" s="131"/>
      <c r="B1778" s="131"/>
      <c r="C1778" s="131"/>
      <c r="D1778" s="203"/>
    </row>
    <row r="1779" spans="1:4" x14ac:dyDescent="0.25">
      <c r="A1779" s="131"/>
      <c r="B1779" s="131"/>
      <c r="C1779" s="131"/>
      <c r="D1779" s="203"/>
    </row>
    <row r="1780" spans="1:4" x14ac:dyDescent="0.25">
      <c r="A1780" s="131"/>
      <c r="B1780" s="131"/>
      <c r="C1780" s="131"/>
      <c r="D1780" s="203"/>
    </row>
    <row r="1781" spans="1:4" x14ac:dyDescent="0.25">
      <c r="A1781" s="131"/>
      <c r="B1781" s="131"/>
      <c r="C1781" s="131"/>
      <c r="D1781" s="203"/>
    </row>
    <row r="1782" spans="1:4" x14ac:dyDescent="0.25">
      <c r="A1782" s="131"/>
      <c r="B1782" s="131"/>
      <c r="C1782" s="131"/>
      <c r="D1782" s="203"/>
    </row>
    <row r="1783" spans="1:4" x14ac:dyDescent="0.25">
      <c r="A1783" s="131"/>
      <c r="B1783" s="131"/>
      <c r="C1783" s="131"/>
      <c r="D1783" s="203"/>
    </row>
    <row r="1784" spans="1:4" x14ac:dyDescent="0.25">
      <c r="A1784" s="131"/>
      <c r="B1784" s="131"/>
      <c r="C1784" s="131"/>
      <c r="D1784" s="203"/>
    </row>
    <row r="1785" spans="1:4" x14ac:dyDescent="0.25">
      <c r="A1785" s="131"/>
      <c r="B1785" s="131"/>
      <c r="C1785" s="131"/>
      <c r="D1785" s="203"/>
    </row>
    <row r="1786" spans="1:4" x14ac:dyDescent="0.25">
      <c r="A1786" s="131"/>
      <c r="B1786" s="131"/>
      <c r="C1786" s="131"/>
      <c r="D1786" s="203"/>
    </row>
    <row r="1787" spans="1:4" x14ac:dyDescent="0.25">
      <c r="A1787" s="131"/>
      <c r="B1787" s="131"/>
      <c r="C1787" s="131"/>
      <c r="D1787" s="203"/>
    </row>
    <row r="1788" spans="1:4" x14ac:dyDescent="0.25">
      <c r="A1788" s="131"/>
      <c r="B1788" s="131"/>
      <c r="C1788" s="131"/>
      <c r="D1788" s="203"/>
    </row>
    <row r="1789" spans="1:4" x14ac:dyDescent="0.25">
      <c r="A1789" s="131"/>
      <c r="B1789" s="131"/>
      <c r="C1789" s="131"/>
      <c r="D1789" s="203"/>
    </row>
    <row r="1790" spans="1:4" x14ac:dyDescent="0.25">
      <c r="A1790" s="131"/>
      <c r="B1790" s="131"/>
      <c r="C1790" s="131"/>
      <c r="D1790" s="203"/>
    </row>
    <row r="1791" spans="1:4" x14ac:dyDescent="0.25">
      <c r="A1791" s="131"/>
      <c r="B1791" s="131"/>
      <c r="C1791" s="131"/>
      <c r="D1791" s="203"/>
    </row>
    <row r="1792" spans="1:4" x14ac:dyDescent="0.25">
      <c r="A1792" s="131"/>
      <c r="B1792" s="131"/>
      <c r="C1792" s="131"/>
      <c r="D1792" s="203"/>
    </row>
    <row r="1793" spans="1:4" x14ac:dyDescent="0.25">
      <c r="A1793" s="131"/>
      <c r="B1793" s="131"/>
      <c r="C1793" s="131"/>
      <c r="D1793" s="203"/>
    </row>
    <row r="1794" spans="1:4" x14ac:dyDescent="0.25">
      <c r="A1794" s="131"/>
      <c r="B1794" s="131"/>
      <c r="C1794" s="131"/>
      <c r="D1794" s="203"/>
    </row>
    <row r="1795" spans="1:4" x14ac:dyDescent="0.25">
      <c r="A1795" s="131"/>
      <c r="B1795" s="131"/>
      <c r="C1795" s="131"/>
      <c r="D1795" s="203"/>
    </row>
    <row r="1796" spans="1:4" x14ac:dyDescent="0.25">
      <c r="A1796" s="131"/>
      <c r="B1796" s="131"/>
      <c r="C1796" s="131"/>
      <c r="D1796" s="203"/>
    </row>
    <row r="1797" spans="1:4" x14ac:dyDescent="0.25">
      <c r="A1797" s="131"/>
      <c r="B1797" s="131"/>
      <c r="C1797" s="131"/>
      <c r="D1797" s="203"/>
    </row>
    <row r="1798" spans="1:4" x14ac:dyDescent="0.25">
      <c r="A1798" s="131"/>
      <c r="B1798" s="131"/>
      <c r="C1798" s="131"/>
      <c r="D1798" s="203"/>
    </row>
    <row r="1799" spans="1:4" x14ac:dyDescent="0.25">
      <c r="A1799" s="131"/>
      <c r="B1799" s="131"/>
      <c r="C1799" s="131"/>
      <c r="D1799" s="203"/>
    </row>
    <row r="1800" spans="1:4" x14ac:dyDescent="0.25">
      <c r="A1800" s="131"/>
      <c r="B1800" s="131"/>
      <c r="C1800" s="131"/>
      <c r="D1800" s="203"/>
    </row>
    <row r="1801" spans="1:4" x14ac:dyDescent="0.25">
      <c r="A1801" s="131"/>
      <c r="B1801" s="131"/>
      <c r="C1801" s="131"/>
      <c r="D1801" s="203"/>
    </row>
    <row r="1802" spans="1:4" x14ac:dyDescent="0.25">
      <c r="A1802" s="131"/>
      <c r="B1802" s="131"/>
      <c r="C1802" s="131"/>
      <c r="D1802" s="203"/>
    </row>
    <row r="1803" spans="1:4" x14ac:dyDescent="0.25">
      <c r="A1803" s="131"/>
      <c r="B1803" s="131"/>
      <c r="C1803" s="131"/>
      <c r="D1803" s="203"/>
    </row>
    <row r="1804" spans="1:4" x14ac:dyDescent="0.25">
      <c r="A1804" s="131"/>
      <c r="B1804" s="131"/>
      <c r="C1804" s="131"/>
      <c r="D1804" s="203"/>
    </row>
    <row r="1805" spans="1:4" x14ac:dyDescent="0.25">
      <c r="A1805" s="131"/>
      <c r="B1805" s="131"/>
      <c r="C1805" s="131"/>
      <c r="D1805" s="203"/>
    </row>
    <row r="1806" spans="1:4" x14ac:dyDescent="0.25">
      <c r="A1806" s="131"/>
      <c r="B1806" s="131"/>
      <c r="C1806" s="131"/>
      <c r="D1806" s="203"/>
    </row>
    <row r="1807" spans="1:4" x14ac:dyDescent="0.25">
      <c r="A1807" s="131"/>
      <c r="B1807" s="131"/>
      <c r="C1807" s="131"/>
      <c r="D1807" s="203"/>
    </row>
    <row r="1808" spans="1:4" x14ac:dyDescent="0.25">
      <c r="A1808" s="131"/>
      <c r="B1808" s="131"/>
      <c r="C1808" s="131"/>
      <c r="D1808" s="203"/>
    </row>
    <row r="1809" spans="1:4" x14ac:dyDescent="0.25">
      <c r="A1809" s="131"/>
      <c r="B1809" s="131"/>
      <c r="C1809" s="131"/>
      <c r="D1809" s="203"/>
    </row>
    <row r="1810" spans="1:4" x14ac:dyDescent="0.25">
      <c r="A1810" s="131"/>
      <c r="B1810" s="131"/>
      <c r="C1810" s="131"/>
      <c r="D1810" s="203"/>
    </row>
    <row r="1811" spans="1:4" x14ac:dyDescent="0.25">
      <c r="A1811" s="131"/>
      <c r="B1811" s="131"/>
      <c r="C1811" s="131"/>
      <c r="D1811" s="203"/>
    </row>
    <row r="1812" spans="1:4" x14ac:dyDescent="0.25">
      <c r="A1812" s="131"/>
      <c r="B1812" s="131"/>
      <c r="C1812" s="131"/>
      <c r="D1812" s="203"/>
    </row>
    <row r="1813" spans="1:4" x14ac:dyDescent="0.25">
      <c r="A1813" s="131"/>
      <c r="B1813" s="131"/>
      <c r="C1813" s="131"/>
      <c r="D1813" s="203"/>
    </row>
    <row r="1814" spans="1:4" x14ac:dyDescent="0.25">
      <c r="A1814" s="131"/>
      <c r="B1814" s="131"/>
      <c r="C1814" s="131"/>
      <c r="D1814" s="203"/>
    </row>
    <row r="1815" spans="1:4" x14ac:dyDescent="0.25">
      <c r="A1815" s="131"/>
      <c r="B1815" s="131"/>
      <c r="C1815" s="131"/>
      <c r="D1815" s="203"/>
    </row>
    <row r="1816" spans="1:4" x14ac:dyDescent="0.25">
      <c r="A1816" s="131"/>
      <c r="B1816" s="131"/>
      <c r="C1816" s="131"/>
      <c r="D1816" s="203"/>
    </row>
    <row r="1817" spans="1:4" x14ac:dyDescent="0.25">
      <c r="A1817" s="131"/>
      <c r="B1817" s="131"/>
      <c r="C1817" s="131"/>
      <c r="D1817" s="203"/>
    </row>
    <row r="1818" spans="1:4" x14ac:dyDescent="0.25">
      <c r="A1818" s="131"/>
      <c r="B1818" s="131"/>
      <c r="C1818" s="131"/>
      <c r="D1818" s="203"/>
    </row>
    <row r="1819" spans="1:4" x14ac:dyDescent="0.25">
      <c r="A1819" s="131"/>
      <c r="B1819" s="131"/>
      <c r="C1819" s="131"/>
      <c r="D1819" s="203"/>
    </row>
    <row r="1820" spans="1:4" x14ac:dyDescent="0.25">
      <c r="A1820" s="131"/>
      <c r="B1820" s="131"/>
      <c r="C1820" s="131"/>
      <c r="D1820" s="203"/>
    </row>
    <row r="1821" spans="1:4" x14ac:dyDescent="0.25">
      <c r="A1821" s="131"/>
      <c r="B1821" s="131"/>
      <c r="C1821" s="131"/>
      <c r="D1821" s="203"/>
    </row>
    <row r="1822" spans="1:4" x14ac:dyDescent="0.25">
      <c r="A1822" s="131"/>
      <c r="B1822" s="131"/>
      <c r="C1822" s="131"/>
      <c r="D1822" s="203"/>
    </row>
    <row r="1823" spans="1:4" x14ac:dyDescent="0.25">
      <c r="A1823" s="131"/>
      <c r="B1823" s="131"/>
      <c r="C1823" s="131"/>
      <c r="D1823" s="203"/>
    </row>
    <row r="1824" spans="1:4" x14ac:dyDescent="0.25">
      <c r="A1824" s="131"/>
      <c r="B1824" s="131"/>
      <c r="C1824" s="131"/>
      <c r="D1824" s="203"/>
    </row>
    <row r="1825" spans="1:4" x14ac:dyDescent="0.25">
      <c r="A1825" s="131"/>
      <c r="B1825" s="131"/>
      <c r="C1825" s="131"/>
      <c r="D1825" s="203"/>
    </row>
    <row r="1826" spans="1:4" x14ac:dyDescent="0.25">
      <c r="A1826" s="131"/>
      <c r="B1826" s="131"/>
      <c r="C1826" s="131"/>
      <c r="D1826" s="203"/>
    </row>
    <row r="1827" spans="1:4" x14ac:dyDescent="0.25">
      <c r="A1827" s="131"/>
      <c r="B1827" s="131"/>
      <c r="C1827" s="131"/>
      <c r="D1827" s="203"/>
    </row>
    <row r="1828" spans="1:4" x14ac:dyDescent="0.25">
      <c r="A1828" s="131"/>
      <c r="B1828" s="131"/>
      <c r="C1828" s="131"/>
      <c r="D1828" s="203"/>
    </row>
    <row r="1829" spans="1:4" x14ac:dyDescent="0.25">
      <c r="A1829" s="131"/>
      <c r="B1829" s="131"/>
      <c r="C1829" s="131"/>
      <c r="D1829" s="203"/>
    </row>
    <row r="1830" spans="1:4" x14ac:dyDescent="0.25">
      <c r="A1830" s="131"/>
      <c r="B1830" s="131"/>
      <c r="C1830" s="131"/>
      <c r="D1830" s="203"/>
    </row>
    <row r="1831" spans="1:4" x14ac:dyDescent="0.25">
      <c r="A1831" s="131"/>
      <c r="B1831" s="131"/>
      <c r="C1831" s="131"/>
      <c r="D1831" s="203"/>
    </row>
    <row r="1832" spans="1:4" x14ac:dyDescent="0.25">
      <c r="A1832" s="131"/>
      <c r="B1832" s="131"/>
      <c r="C1832" s="131"/>
      <c r="D1832" s="203"/>
    </row>
    <row r="1833" spans="1:4" x14ac:dyDescent="0.25">
      <c r="A1833" s="131"/>
      <c r="B1833" s="131"/>
      <c r="C1833" s="131"/>
      <c r="D1833" s="203"/>
    </row>
    <row r="1834" spans="1:4" x14ac:dyDescent="0.25">
      <c r="A1834" s="131"/>
      <c r="B1834" s="131"/>
      <c r="C1834" s="131"/>
      <c r="D1834" s="203"/>
    </row>
    <row r="1835" spans="1:4" x14ac:dyDescent="0.25">
      <c r="A1835" s="131"/>
      <c r="B1835" s="131"/>
      <c r="C1835" s="131"/>
      <c r="D1835" s="203"/>
    </row>
    <row r="1836" spans="1:4" x14ac:dyDescent="0.25">
      <c r="A1836" s="131"/>
      <c r="B1836" s="131"/>
      <c r="C1836" s="131"/>
      <c r="D1836" s="203"/>
    </row>
    <row r="1837" spans="1:4" x14ac:dyDescent="0.25">
      <c r="A1837" s="131"/>
      <c r="B1837" s="131"/>
      <c r="C1837" s="131"/>
      <c r="D1837" s="203"/>
    </row>
    <row r="1838" spans="1:4" x14ac:dyDescent="0.25">
      <c r="A1838" s="131"/>
      <c r="B1838" s="131"/>
      <c r="C1838" s="131"/>
      <c r="D1838" s="203"/>
    </row>
    <row r="1839" spans="1:4" x14ac:dyDescent="0.25">
      <c r="A1839" s="131"/>
      <c r="B1839" s="131"/>
      <c r="C1839" s="131"/>
      <c r="D1839" s="203"/>
    </row>
    <row r="1840" spans="1:4" x14ac:dyDescent="0.25">
      <c r="A1840" s="131"/>
      <c r="B1840" s="131"/>
      <c r="C1840" s="131"/>
      <c r="D1840" s="203"/>
    </row>
    <row r="1841" spans="1:4" x14ac:dyDescent="0.25">
      <c r="A1841" s="131"/>
      <c r="B1841" s="131"/>
      <c r="C1841" s="131"/>
      <c r="D1841" s="203"/>
    </row>
    <row r="1842" spans="1:4" x14ac:dyDescent="0.25">
      <c r="A1842" s="131"/>
      <c r="B1842" s="131"/>
      <c r="C1842" s="131"/>
      <c r="D1842" s="203"/>
    </row>
    <row r="1843" spans="1:4" x14ac:dyDescent="0.25">
      <c r="A1843" s="131"/>
      <c r="B1843" s="131"/>
      <c r="C1843" s="131"/>
      <c r="D1843" s="203"/>
    </row>
    <row r="1844" spans="1:4" x14ac:dyDescent="0.25">
      <c r="A1844" s="131"/>
      <c r="B1844" s="131"/>
      <c r="C1844" s="131"/>
      <c r="D1844" s="203"/>
    </row>
    <row r="1845" spans="1:4" x14ac:dyDescent="0.25">
      <c r="A1845" s="131"/>
      <c r="B1845" s="131"/>
      <c r="C1845" s="131"/>
      <c r="D1845" s="203"/>
    </row>
    <row r="1846" spans="1:4" x14ac:dyDescent="0.25">
      <c r="A1846" s="131"/>
      <c r="B1846" s="131"/>
      <c r="C1846" s="131"/>
      <c r="D1846" s="203"/>
    </row>
    <row r="1847" spans="1:4" x14ac:dyDescent="0.25">
      <c r="A1847" s="131"/>
      <c r="B1847" s="131"/>
      <c r="C1847" s="131"/>
      <c r="D1847" s="203"/>
    </row>
    <row r="1848" spans="1:4" x14ac:dyDescent="0.25">
      <c r="A1848" s="131"/>
      <c r="B1848" s="131"/>
      <c r="C1848" s="131"/>
      <c r="D1848" s="203"/>
    </row>
    <row r="1849" spans="1:4" x14ac:dyDescent="0.25">
      <c r="A1849" s="131"/>
      <c r="B1849" s="131"/>
      <c r="C1849" s="131"/>
      <c r="D1849" s="203"/>
    </row>
    <row r="1850" spans="1:4" x14ac:dyDescent="0.25">
      <c r="A1850" s="131"/>
      <c r="B1850" s="131"/>
      <c r="C1850" s="131"/>
      <c r="D1850" s="203"/>
    </row>
    <row r="1851" spans="1:4" x14ac:dyDescent="0.25">
      <c r="A1851" s="131"/>
      <c r="B1851" s="131"/>
      <c r="C1851" s="131"/>
      <c r="D1851" s="203"/>
    </row>
    <row r="1852" spans="1:4" x14ac:dyDescent="0.25">
      <c r="A1852" s="131"/>
      <c r="B1852" s="131"/>
      <c r="C1852" s="131"/>
      <c r="D1852" s="203"/>
    </row>
    <row r="1853" spans="1:4" x14ac:dyDescent="0.25">
      <c r="A1853" s="131"/>
      <c r="B1853" s="131"/>
      <c r="C1853" s="131"/>
      <c r="D1853" s="203"/>
    </row>
    <row r="1854" spans="1:4" x14ac:dyDescent="0.25">
      <c r="A1854" s="131"/>
      <c r="B1854" s="131"/>
      <c r="C1854" s="131"/>
      <c r="D1854" s="203"/>
    </row>
    <row r="1855" spans="1:4" x14ac:dyDescent="0.25">
      <c r="A1855" s="131"/>
      <c r="B1855" s="131"/>
      <c r="C1855" s="131"/>
      <c r="D1855" s="203"/>
    </row>
    <row r="1856" spans="1:4" x14ac:dyDescent="0.25">
      <c r="A1856" s="131"/>
      <c r="B1856" s="131"/>
      <c r="C1856" s="131"/>
      <c r="D1856" s="203"/>
    </row>
    <row r="1857" spans="1:4" x14ac:dyDescent="0.25">
      <c r="A1857" s="131"/>
      <c r="B1857" s="131"/>
      <c r="C1857" s="131"/>
      <c r="D1857" s="203"/>
    </row>
    <row r="1858" spans="1:4" x14ac:dyDescent="0.25">
      <c r="A1858" s="131"/>
      <c r="B1858" s="131"/>
      <c r="C1858" s="131"/>
      <c r="D1858" s="203"/>
    </row>
    <row r="1859" spans="1:4" x14ac:dyDescent="0.25">
      <c r="A1859" s="131"/>
      <c r="B1859" s="131"/>
      <c r="C1859" s="131"/>
      <c r="D1859" s="203"/>
    </row>
    <row r="1860" spans="1:4" x14ac:dyDescent="0.25">
      <c r="A1860" s="131"/>
      <c r="B1860" s="131"/>
      <c r="C1860" s="131"/>
      <c r="D1860" s="203"/>
    </row>
    <row r="1861" spans="1:4" x14ac:dyDescent="0.25">
      <c r="A1861" s="131"/>
      <c r="B1861" s="131"/>
      <c r="C1861" s="131"/>
      <c r="D1861" s="203"/>
    </row>
    <row r="1862" spans="1:4" x14ac:dyDescent="0.25">
      <c r="A1862" s="131"/>
      <c r="B1862" s="131"/>
      <c r="C1862" s="131"/>
      <c r="D1862" s="203"/>
    </row>
    <row r="1863" spans="1:4" x14ac:dyDescent="0.25">
      <c r="A1863" s="131"/>
      <c r="B1863" s="131"/>
      <c r="C1863" s="131"/>
      <c r="D1863" s="203"/>
    </row>
    <row r="1864" spans="1:4" x14ac:dyDescent="0.25">
      <c r="A1864" s="131"/>
      <c r="B1864" s="131"/>
      <c r="C1864" s="131"/>
      <c r="D1864" s="203"/>
    </row>
    <row r="1865" spans="1:4" x14ac:dyDescent="0.25">
      <c r="A1865" s="131"/>
      <c r="B1865" s="131"/>
      <c r="C1865" s="131"/>
      <c r="D1865" s="203"/>
    </row>
    <row r="1866" spans="1:4" x14ac:dyDescent="0.25">
      <c r="A1866" s="131"/>
      <c r="B1866" s="131"/>
      <c r="C1866" s="131"/>
      <c r="D1866" s="203"/>
    </row>
    <row r="1867" spans="1:4" x14ac:dyDescent="0.25">
      <c r="A1867" s="131"/>
      <c r="B1867" s="131"/>
      <c r="C1867" s="131"/>
      <c r="D1867" s="203"/>
    </row>
    <row r="1868" spans="1:4" x14ac:dyDescent="0.25">
      <c r="A1868" s="131"/>
      <c r="B1868" s="131"/>
      <c r="C1868" s="131"/>
      <c r="D1868" s="203"/>
    </row>
    <row r="1869" spans="1:4" x14ac:dyDescent="0.25">
      <c r="A1869" s="131"/>
      <c r="B1869" s="131"/>
      <c r="C1869" s="131"/>
      <c r="D1869" s="203"/>
    </row>
    <row r="1870" spans="1:4" x14ac:dyDescent="0.25">
      <c r="A1870" s="131"/>
      <c r="B1870" s="131"/>
      <c r="C1870" s="131"/>
      <c r="D1870" s="203"/>
    </row>
    <row r="1871" spans="1:4" x14ac:dyDescent="0.25">
      <c r="A1871" s="131"/>
      <c r="B1871" s="131"/>
      <c r="C1871" s="131"/>
      <c r="D1871" s="203"/>
    </row>
    <row r="1872" spans="1:4" x14ac:dyDescent="0.25">
      <c r="A1872" s="131"/>
      <c r="B1872" s="131"/>
      <c r="C1872" s="131"/>
      <c r="D1872" s="203"/>
    </row>
    <row r="1873" spans="1:4" x14ac:dyDescent="0.25">
      <c r="A1873" s="131"/>
      <c r="B1873" s="131"/>
      <c r="C1873" s="131"/>
      <c r="D1873" s="203"/>
    </row>
    <row r="1874" spans="1:4" x14ac:dyDescent="0.25">
      <c r="A1874" s="131"/>
      <c r="B1874" s="131"/>
      <c r="C1874" s="131"/>
      <c r="D1874" s="203"/>
    </row>
    <row r="1875" spans="1:4" x14ac:dyDescent="0.25">
      <c r="A1875" s="131"/>
      <c r="B1875" s="131"/>
      <c r="C1875" s="131"/>
      <c r="D1875" s="203"/>
    </row>
    <row r="1876" spans="1:4" x14ac:dyDescent="0.25">
      <c r="A1876" s="131"/>
      <c r="B1876" s="131"/>
      <c r="C1876" s="131"/>
      <c r="D1876" s="203"/>
    </row>
    <row r="1877" spans="1:4" x14ac:dyDescent="0.25">
      <c r="A1877" s="131"/>
      <c r="B1877" s="131"/>
      <c r="C1877" s="131"/>
      <c r="D1877" s="203"/>
    </row>
    <row r="1878" spans="1:4" x14ac:dyDescent="0.25">
      <c r="A1878" s="131"/>
      <c r="B1878" s="131"/>
      <c r="C1878" s="131"/>
      <c r="D1878" s="203"/>
    </row>
    <row r="1879" spans="1:4" x14ac:dyDescent="0.25">
      <c r="A1879" s="131"/>
      <c r="B1879" s="131"/>
      <c r="C1879" s="131"/>
      <c r="D1879" s="203"/>
    </row>
    <row r="1880" spans="1:4" x14ac:dyDescent="0.25">
      <c r="A1880" s="131"/>
      <c r="B1880" s="131"/>
      <c r="C1880" s="131"/>
      <c r="D1880" s="203"/>
    </row>
    <row r="1881" spans="1:4" x14ac:dyDescent="0.25">
      <c r="A1881" s="131"/>
      <c r="B1881" s="131"/>
      <c r="C1881" s="131"/>
      <c r="D1881" s="203"/>
    </row>
    <row r="1882" spans="1:4" x14ac:dyDescent="0.25">
      <c r="A1882" s="131"/>
      <c r="B1882" s="131"/>
      <c r="C1882" s="131"/>
      <c r="D1882" s="203"/>
    </row>
    <row r="1883" spans="1:4" x14ac:dyDescent="0.25">
      <c r="A1883" s="131"/>
      <c r="B1883" s="131"/>
      <c r="C1883" s="131"/>
      <c r="D1883" s="203"/>
    </row>
    <row r="1884" spans="1:4" x14ac:dyDescent="0.25">
      <c r="A1884" s="131"/>
      <c r="B1884" s="131"/>
      <c r="C1884" s="131"/>
      <c r="D1884" s="203"/>
    </row>
    <row r="1885" spans="1:4" x14ac:dyDescent="0.25">
      <c r="A1885" s="131"/>
      <c r="B1885" s="131"/>
      <c r="C1885" s="131"/>
      <c r="D1885" s="203"/>
    </row>
    <row r="1886" spans="1:4" x14ac:dyDescent="0.25">
      <c r="A1886" s="131"/>
      <c r="B1886" s="131"/>
      <c r="C1886" s="131"/>
      <c r="D1886" s="203"/>
    </row>
    <row r="1887" spans="1:4" x14ac:dyDescent="0.25">
      <c r="A1887" s="131"/>
      <c r="B1887" s="131"/>
      <c r="C1887" s="131"/>
      <c r="D1887" s="203"/>
    </row>
    <row r="1888" spans="1:4" x14ac:dyDescent="0.25">
      <c r="A1888" s="131"/>
      <c r="B1888" s="131"/>
      <c r="C1888" s="131"/>
      <c r="D1888" s="203"/>
    </row>
    <row r="1889" spans="1:4" x14ac:dyDescent="0.25">
      <c r="A1889" s="131"/>
      <c r="B1889" s="131"/>
      <c r="C1889" s="131"/>
      <c r="D1889" s="203"/>
    </row>
    <row r="1890" spans="1:4" x14ac:dyDescent="0.25">
      <c r="A1890" s="131"/>
      <c r="B1890" s="131"/>
      <c r="C1890" s="131"/>
      <c r="D1890" s="203"/>
    </row>
    <row r="1891" spans="1:4" x14ac:dyDescent="0.25">
      <c r="A1891" s="131"/>
      <c r="B1891" s="131"/>
      <c r="C1891" s="131"/>
      <c r="D1891" s="203"/>
    </row>
    <row r="1892" spans="1:4" x14ac:dyDescent="0.25">
      <c r="A1892" s="131"/>
      <c r="B1892" s="131"/>
      <c r="C1892" s="131"/>
      <c r="D1892" s="203"/>
    </row>
    <row r="1893" spans="1:4" x14ac:dyDescent="0.25">
      <c r="A1893" s="131"/>
      <c r="B1893" s="131"/>
      <c r="C1893" s="131"/>
      <c r="D1893" s="203"/>
    </row>
    <row r="1894" spans="1:4" x14ac:dyDescent="0.25">
      <c r="A1894" s="131"/>
      <c r="B1894" s="131"/>
      <c r="C1894" s="131"/>
      <c r="D1894" s="203"/>
    </row>
    <row r="1895" spans="1:4" x14ac:dyDescent="0.25">
      <c r="A1895" s="131"/>
      <c r="B1895" s="131"/>
      <c r="C1895" s="131"/>
      <c r="D1895" s="203"/>
    </row>
    <row r="1896" spans="1:4" x14ac:dyDescent="0.25">
      <c r="A1896" s="131"/>
      <c r="B1896" s="131"/>
      <c r="C1896" s="131"/>
      <c r="D1896" s="203"/>
    </row>
    <row r="1897" spans="1:4" x14ac:dyDescent="0.25">
      <c r="A1897" s="131"/>
      <c r="B1897" s="131"/>
      <c r="C1897" s="131"/>
      <c r="D1897" s="203"/>
    </row>
    <row r="1898" spans="1:4" x14ac:dyDescent="0.25">
      <c r="A1898" s="131"/>
      <c r="B1898" s="131"/>
      <c r="C1898" s="131"/>
      <c r="D1898" s="203"/>
    </row>
    <row r="1899" spans="1:4" x14ac:dyDescent="0.25">
      <c r="A1899" s="131"/>
      <c r="B1899" s="131"/>
      <c r="C1899" s="131"/>
      <c r="D1899" s="203"/>
    </row>
    <row r="1900" spans="1:4" x14ac:dyDescent="0.25">
      <c r="A1900" s="131"/>
      <c r="B1900" s="131"/>
      <c r="C1900" s="131"/>
      <c r="D1900" s="203"/>
    </row>
    <row r="1901" spans="1:4" x14ac:dyDescent="0.25">
      <c r="A1901" s="131"/>
      <c r="B1901" s="131"/>
      <c r="C1901" s="131"/>
      <c r="D1901" s="203"/>
    </row>
    <row r="1902" spans="1:4" x14ac:dyDescent="0.25">
      <c r="A1902" s="131"/>
      <c r="B1902" s="131"/>
      <c r="C1902" s="131"/>
      <c r="D1902" s="203"/>
    </row>
    <row r="1903" spans="1:4" x14ac:dyDescent="0.25">
      <c r="A1903" s="131"/>
      <c r="B1903" s="131"/>
      <c r="C1903" s="131"/>
      <c r="D1903" s="203"/>
    </row>
    <row r="1904" spans="1:4" x14ac:dyDescent="0.25">
      <c r="A1904" s="131"/>
      <c r="B1904" s="131"/>
      <c r="C1904" s="131"/>
      <c r="D1904" s="203"/>
    </row>
    <row r="1905" spans="1:4" x14ac:dyDescent="0.25">
      <c r="A1905" s="131"/>
      <c r="B1905" s="131"/>
      <c r="C1905" s="131"/>
      <c r="D1905" s="203"/>
    </row>
    <row r="1906" spans="1:4" x14ac:dyDescent="0.25">
      <c r="A1906" s="131"/>
      <c r="B1906" s="131"/>
      <c r="C1906" s="131"/>
      <c r="D1906" s="203"/>
    </row>
    <row r="1907" spans="1:4" x14ac:dyDescent="0.25">
      <c r="A1907" s="131"/>
      <c r="B1907" s="131"/>
      <c r="C1907" s="131"/>
      <c r="D1907" s="203"/>
    </row>
    <row r="1908" spans="1:4" x14ac:dyDescent="0.25">
      <c r="A1908" s="131"/>
      <c r="B1908" s="131"/>
      <c r="C1908" s="131"/>
      <c r="D1908" s="203"/>
    </row>
    <row r="1909" spans="1:4" x14ac:dyDescent="0.25">
      <c r="A1909" s="131"/>
      <c r="B1909" s="131"/>
      <c r="C1909" s="131"/>
      <c r="D1909" s="203"/>
    </row>
    <row r="1910" spans="1:4" x14ac:dyDescent="0.25">
      <c r="A1910" s="131"/>
      <c r="B1910" s="131"/>
      <c r="C1910" s="131"/>
      <c r="D1910" s="203"/>
    </row>
    <row r="1911" spans="1:4" x14ac:dyDescent="0.25">
      <c r="A1911" s="131"/>
      <c r="B1911" s="131"/>
      <c r="C1911" s="131"/>
      <c r="D1911" s="203"/>
    </row>
    <row r="1912" spans="1:4" x14ac:dyDescent="0.25">
      <c r="A1912" s="131"/>
      <c r="B1912" s="131"/>
      <c r="C1912" s="131"/>
      <c r="D1912" s="203"/>
    </row>
    <row r="1913" spans="1:4" x14ac:dyDescent="0.25">
      <c r="A1913" s="131"/>
      <c r="B1913" s="131"/>
      <c r="C1913" s="131"/>
      <c r="D1913" s="203"/>
    </row>
    <row r="1914" spans="1:4" x14ac:dyDescent="0.25">
      <c r="A1914" s="131"/>
      <c r="B1914" s="131"/>
      <c r="C1914" s="131"/>
      <c r="D1914" s="203"/>
    </row>
    <row r="1915" spans="1:4" x14ac:dyDescent="0.25">
      <c r="A1915" s="131"/>
      <c r="B1915" s="131"/>
      <c r="C1915" s="131"/>
      <c r="D1915" s="203"/>
    </row>
    <row r="1916" spans="1:4" x14ac:dyDescent="0.25">
      <c r="A1916" s="131"/>
      <c r="B1916" s="131"/>
      <c r="C1916" s="131"/>
      <c r="D1916" s="203"/>
    </row>
    <row r="1917" spans="1:4" x14ac:dyDescent="0.25">
      <c r="A1917" s="131"/>
      <c r="B1917" s="131"/>
      <c r="C1917" s="131"/>
      <c r="D1917" s="203"/>
    </row>
    <row r="1918" spans="1:4" x14ac:dyDescent="0.25">
      <c r="A1918" s="131"/>
      <c r="B1918" s="131"/>
      <c r="C1918" s="131"/>
      <c r="D1918" s="203"/>
    </row>
    <row r="1919" spans="1:4" x14ac:dyDescent="0.25">
      <c r="A1919" s="131"/>
      <c r="B1919" s="131"/>
      <c r="C1919" s="131"/>
      <c r="D1919" s="203"/>
    </row>
    <row r="1920" spans="1:4" x14ac:dyDescent="0.25">
      <c r="A1920" s="131"/>
      <c r="B1920" s="131"/>
      <c r="C1920" s="131"/>
      <c r="D1920" s="203"/>
    </row>
    <row r="1921" spans="1:4" x14ac:dyDescent="0.25">
      <c r="A1921" s="131"/>
      <c r="B1921" s="131"/>
      <c r="C1921" s="131"/>
      <c r="D1921" s="203"/>
    </row>
    <row r="1922" spans="1:4" x14ac:dyDescent="0.25">
      <c r="A1922" s="131"/>
      <c r="B1922" s="131"/>
      <c r="C1922" s="131"/>
      <c r="D1922" s="203"/>
    </row>
    <row r="1923" spans="1:4" x14ac:dyDescent="0.25">
      <c r="A1923" s="131"/>
      <c r="B1923" s="131"/>
      <c r="C1923" s="131"/>
      <c r="D1923" s="203"/>
    </row>
    <row r="1924" spans="1:4" x14ac:dyDescent="0.25">
      <c r="A1924" s="131"/>
      <c r="B1924" s="131"/>
      <c r="C1924" s="131"/>
      <c r="D1924" s="203"/>
    </row>
    <row r="1925" spans="1:4" x14ac:dyDescent="0.25">
      <c r="A1925" s="131"/>
      <c r="B1925" s="131"/>
      <c r="C1925" s="131"/>
      <c r="D1925" s="203"/>
    </row>
    <row r="1926" spans="1:4" x14ac:dyDescent="0.25">
      <c r="A1926" s="131"/>
      <c r="B1926" s="131"/>
      <c r="C1926" s="131"/>
      <c r="D1926" s="203"/>
    </row>
    <row r="1927" spans="1:4" x14ac:dyDescent="0.25">
      <c r="A1927" s="131"/>
      <c r="B1927" s="131"/>
      <c r="C1927" s="131"/>
      <c r="D1927" s="203"/>
    </row>
    <row r="1928" spans="1:4" x14ac:dyDescent="0.25">
      <c r="A1928" s="131"/>
      <c r="B1928" s="131"/>
      <c r="C1928" s="131"/>
      <c r="D1928" s="203"/>
    </row>
    <row r="1929" spans="1:4" x14ac:dyDescent="0.25">
      <c r="A1929" s="131"/>
      <c r="B1929" s="131"/>
      <c r="C1929" s="131"/>
      <c r="D1929" s="203"/>
    </row>
    <row r="1930" spans="1:4" x14ac:dyDescent="0.25">
      <c r="A1930" s="131"/>
      <c r="B1930" s="131"/>
      <c r="C1930" s="131"/>
      <c r="D1930" s="203"/>
    </row>
    <row r="1931" spans="1:4" x14ac:dyDescent="0.25">
      <c r="A1931" s="131"/>
      <c r="B1931" s="131"/>
      <c r="C1931" s="131"/>
      <c r="D1931" s="203"/>
    </row>
    <row r="1932" spans="1:4" x14ac:dyDescent="0.25">
      <c r="A1932" s="131"/>
      <c r="B1932" s="131"/>
      <c r="C1932" s="131"/>
      <c r="D1932" s="203"/>
    </row>
    <row r="1933" spans="1:4" x14ac:dyDescent="0.25">
      <c r="A1933" s="131"/>
      <c r="B1933" s="131"/>
      <c r="C1933" s="131"/>
      <c r="D1933" s="203"/>
    </row>
    <row r="1934" spans="1:4" x14ac:dyDescent="0.25">
      <c r="A1934" s="131"/>
      <c r="B1934" s="131"/>
      <c r="C1934" s="131"/>
      <c r="D1934" s="203"/>
    </row>
    <row r="1935" spans="1:4" x14ac:dyDescent="0.25">
      <c r="A1935" s="131"/>
      <c r="B1935" s="131"/>
      <c r="C1935" s="131"/>
      <c r="D1935" s="203"/>
    </row>
    <row r="1936" spans="1:4" x14ac:dyDescent="0.25">
      <c r="A1936" s="131"/>
      <c r="B1936" s="131"/>
      <c r="C1936" s="131"/>
      <c r="D1936" s="203"/>
    </row>
    <row r="1937" spans="1:4" x14ac:dyDescent="0.25">
      <c r="A1937" s="131"/>
      <c r="B1937" s="131"/>
      <c r="C1937" s="131"/>
      <c r="D1937" s="203"/>
    </row>
    <row r="1938" spans="1:4" x14ac:dyDescent="0.25">
      <c r="A1938" s="131"/>
      <c r="B1938" s="131"/>
      <c r="C1938" s="131"/>
      <c r="D1938" s="203"/>
    </row>
    <row r="1939" spans="1:4" x14ac:dyDescent="0.25">
      <c r="A1939" s="131"/>
      <c r="B1939" s="131"/>
      <c r="C1939" s="131"/>
      <c r="D1939" s="203"/>
    </row>
    <row r="1940" spans="1:4" x14ac:dyDescent="0.25">
      <c r="A1940" s="131"/>
      <c r="B1940" s="131"/>
      <c r="C1940" s="131"/>
      <c r="D1940" s="203"/>
    </row>
    <row r="1941" spans="1:4" x14ac:dyDescent="0.25">
      <c r="A1941" s="131"/>
      <c r="B1941" s="131"/>
      <c r="C1941" s="131"/>
      <c r="D1941" s="203"/>
    </row>
    <row r="1942" spans="1:4" x14ac:dyDescent="0.25">
      <c r="A1942" s="131"/>
      <c r="B1942" s="131"/>
      <c r="C1942" s="131"/>
      <c r="D1942" s="203"/>
    </row>
    <row r="1943" spans="1:4" x14ac:dyDescent="0.25">
      <c r="A1943" s="131"/>
      <c r="B1943" s="131"/>
      <c r="C1943" s="131"/>
      <c r="D1943" s="203"/>
    </row>
    <row r="1944" spans="1:4" x14ac:dyDescent="0.25">
      <c r="A1944" s="131"/>
      <c r="B1944" s="131"/>
      <c r="C1944" s="131"/>
      <c r="D1944" s="203"/>
    </row>
    <row r="1945" spans="1:4" x14ac:dyDescent="0.25">
      <c r="A1945" s="131"/>
      <c r="B1945" s="131"/>
      <c r="C1945" s="131"/>
      <c r="D1945" s="203"/>
    </row>
    <row r="1946" spans="1:4" x14ac:dyDescent="0.25">
      <c r="A1946" s="131"/>
      <c r="B1946" s="131"/>
      <c r="C1946" s="131"/>
      <c r="D1946" s="203"/>
    </row>
    <row r="1947" spans="1:4" x14ac:dyDescent="0.25">
      <c r="A1947" s="131"/>
      <c r="B1947" s="131"/>
      <c r="C1947" s="131"/>
      <c r="D1947" s="203"/>
    </row>
    <row r="1948" spans="1:4" x14ac:dyDescent="0.25">
      <c r="A1948" s="131"/>
      <c r="B1948" s="131"/>
      <c r="C1948" s="131"/>
      <c r="D1948" s="203"/>
    </row>
    <row r="1949" spans="1:4" x14ac:dyDescent="0.25">
      <c r="A1949" s="131"/>
      <c r="B1949" s="131"/>
      <c r="C1949" s="131"/>
      <c r="D1949" s="203"/>
    </row>
    <row r="1950" spans="1:4" x14ac:dyDescent="0.25">
      <c r="A1950" s="131"/>
      <c r="B1950" s="131"/>
      <c r="C1950" s="131"/>
      <c r="D1950" s="203"/>
    </row>
    <row r="1951" spans="1:4" x14ac:dyDescent="0.25">
      <c r="A1951" s="131"/>
      <c r="B1951" s="131"/>
      <c r="C1951" s="131"/>
      <c r="D1951" s="203"/>
    </row>
    <row r="1952" spans="1:4" x14ac:dyDescent="0.25">
      <c r="A1952" s="131"/>
      <c r="B1952" s="131"/>
      <c r="C1952" s="131"/>
      <c r="D1952" s="203"/>
    </row>
    <row r="1953" spans="1:4" x14ac:dyDescent="0.25">
      <c r="A1953" s="131"/>
      <c r="B1953" s="131"/>
      <c r="C1953" s="131"/>
      <c r="D1953" s="203"/>
    </row>
    <row r="1954" spans="1:4" x14ac:dyDescent="0.25">
      <c r="A1954" s="131"/>
      <c r="B1954" s="131"/>
      <c r="C1954" s="131"/>
      <c r="D1954" s="203"/>
    </row>
    <row r="1955" spans="1:4" x14ac:dyDescent="0.25">
      <c r="A1955" s="131"/>
      <c r="B1955" s="131"/>
      <c r="C1955" s="131"/>
      <c r="D1955" s="203"/>
    </row>
    <row r="1956" spans="1:4" x14ac:dyDescent="0.25">
      <c r="A1956" s="131"/>
      <c r="B1956" s="131"/>
      <c r="C1956" s="131"/>
      <c r="D1956" s="203"/>
    </row>
    <row r="1957" spans="1:4" x14ac:dyDescent="0.25">
      <c r="A1957" s="131"/>
      <c r="B1957" s="131"/>
      <c r="C1957" s="131"/>
      <c r="D1957" s="203"/>
    </row>
    <row r="1958" spans="1:4" x14ac:dyDescent="0.25">
      <c r="A1958" s="131"/>
      <c r="B1958" s="131"/>
      <c r="C1958" s="131"/>
      <c r="D1958" s="203"/>
    </row>
    <row r="1959" spans="1:4" x14ac:dyDescent="0.25">
      <c r="A1959" s="131"/>
      <c r="B1959" s="131"/>
      <c r="C1959" s="131"/>
      <c r="D1959" s="203"/>
    </row>
    <row r="1960" spans="1:4" x14ac:dyDescent="0.25">
      <c r="A1960" s="131"/>
      <c r="B1960" s="131"/>
      <c r="C1960" s="131"/>
      <c r="D1960" s="203"/>
    </row>
    <row r="1961" spans="1:4" x14ac:dyDescent="0.25">
      <c r="A1961" s="131"/>
      <c r="B1961" s="131"/>
      <c r="C1961" s="131"/>
      <c r="D1961" s="203"/>
    </row>
    <row r="1962" spans="1:4" x14ac:dyDescent="0.25">
      <c r="A1962" s="131"/>
      <c r="B1962" s="131"/>
      <c r="C1962" s="131"/>
      <c r="D1962" s="203"/>
    </row>
    <row r="1963" spans="1:4" x14ac:dyDescent="0.25">
      <c r="A1963" s="131"/>
      <c r="B1963" s="131"/>
      <c r="C1963" s="131"/>
      <c r="D1963" s="203"/>
    </row>
    <row r="1964" spans="1:4" x14ac:dyDescent="0.25">
      <c r="A1964" s="131"/>
      <c r="B1964" s="131"/>
      <c r="C1964" s="131"/>
      <c r="D1964" s="203"/>
    </row>
    <row r="1965" spans="1:4" x14ac:dyDescent="0.25">
      <c r="A1965" s="131"/>
      <c r="B1965" s="131"/>
      <c r="C1965" s="131"/>
      <c r="D1965" s="203"/>
    </row>
    <row r="1966" spans="1:4" x14ac:dyDescent="0.25">
      <c r="A1966" s="131"/>
      <c r="B1966" s="131"/>
      <c r="C1966" s="131"/>
      <c r="D1966" s="203"/>
    </row>
    <row r="1967" spans="1:4" x14ac:dyDescent="0.25">
      <c r="A1967" s="131"/>
      <c r="B1967" s="131"/>
      <c r="C1967" s="131"/>
      <c r="D1967" s="203"/>
    </row>
    <row r="1968" spans="1:4" x14ac:dyDescent="0.25">
      <c r="A1968" s="131"/>
      <c r="B1968" s="131"/>
      <c r="C1968" s="131"/>
      <c r="D1968" s="203"/>
    </row>
    <row r="1969" spans="1:4" x14ac:dyDescent="0.25">
      <c r="A1969" s="131"/>
      <c r="B1969" s="131"/>
      <c r="C1969" s="131"/>
      <c r="D1969" s="203"/>
    </row>
    <row r="1970" spans="1:4" x14ac:dyDescent="0.25">
      <c r="A1970" s="131"/>
      <c r="B1970" s="131"/>
      <c r="C1970" s="131"/>
      <c r="D1970" s="203"/>
    </row>
    <row r="1971" spans="1:4" x14ac:dyDescent="0.25">
      <c r="A1971" s="131"/>
      <c r="B1971" s="131"/>
      <c r="C1971" s="131"/>
      <c r="D1971" s="203"/>
    </row>
    <row r="1972" spans="1:4" x14ac:dyDescent="0.25">
      <c r="A1972" s="131"/>
      <c r="B1972" s="131"/>
      <c r="C1972" s="131"/>
      <c r="D1972" s="203"/>
    </row>
    <row r="1973" spans="1:4" x14ac:dyDescent="0.25">
      <c r="A1973" s="131"/>
      <c r="B1973" s="131"/>
      <c r="C1973" s="131"/>
      <c r="D1973" s="203"/>
    </row>
    <row r="1974" spans="1:4" x14ac:dyDescent="0.25">
      <c r="A1974" s="131"/>
      <c r="B1974" s="131"/>
      <c r="C1974" s="131"/>
      <c r="D1974" s="203"/>
    </row>
    <row r="1975" spans="1:4" x14ac:dyDescent="0.25">
      <c r="A1975" s="131"/>
      <c r="B1975" s="131"/>
      <c r="C1975" s="131"/>
      <c r="D1975" s="203"/>
    </row>
    <row r="1976" spans="1:4" x14ac:dyDescent="0.25">
      <c r="A1976" s="131"/>
      <c r="B1976" s="131"/>
      <c r="C1976" s="131"/>
      <c r="D1976" s="203"/>
    </row>
    <row r="1977" spans="1:4" x14ac:dyDescent="0.25">
      <c r="A1977" s="131"/>
      <c r="B1977" s="131"/>
      <c r="C1977" s="131"/>
      <c r="D1977" s="203"/>
    </row>
    <row r="1978" spans="1:4" x14ac:dyDescent="0.25">
      <c r="A1978" s="131"/>
      <c r="B1978" s="131"/>
      <c r="C1978" s="131"/>
      <c r="D1978" s="203"/>
    </row>
    <row r="1979" spans="1:4" x14ac:dyDescent="0.25">
      <c r="A1979" s="131"/>
      <c r="B1979" s="131"/>
      <c r="C1979" s="131"/>
      <c r="D1979" s="203"/>
    </row>
    <row r="1980" spans="1:4" x14ac:dyDescent="0.25">
      <c r="A1980" s="131"/>
      <c r="B1980" s="131"/>
      <c r="C1980" s="131"/>
      <c r="D1980" s="203"/>
    </row>
    <row r="1981" spans="1:4" x14ac:dyDescent="0.25">
      <c r="A1981" s="131"/>
      <c r="B1981" s="131"/>
      <c r="C1981" s="131"/>
      <c r="D1981" s="203"/>
    </row>
    <row r="1982" spans="1:4" x14ac:dyDescent="0.25">
      <c r="A1982" s="131"/>
      <c r="B1982" s="131"/>
      <c r="C1982" s="131"/>
      <c r="D1982" s="203"/>
    </row>
    <row r="1983" spans="1:4" x14ac:dyDescent="0.25">
      <c r="A1983" s="131"/>
      <c r="B1983" s="131"/>
      <c r="C1983" s="131"/>
      <c r="D1983" s="203"/>
    </row>
    <row r="1984" spans="1:4" x14ac:dyDescent="0.25">
      <c r="A1984" s="131"/>
      <c r="B1984" s="131"/>
      <c r="C1984" s="131"/>
      <c r="D1984" s="203"/>
    </row>
    <row r="1985" spans="1:4" x14ac:dyDescent="0.25">
      <c r="A1985" s="131"/>
      <c r="B1985" s="131"/>
      <c r="C1985" s="131"/>
      <c r="D1985" s="203"/>
    </row>
    <row r="1986" spans="1:4" x14ac:dyDescent="0.25">
      <c r="A1986" s="131"/>
      <c r="B1986" s="131"/>
      <c r="C1986" s="131"/>
      <c r="D1986" s="203"/>
    </row>
    <row r="1987" spans="1:4" x14ac:dyDescent="0.25">
      <c r="A1987" s="131"/>
      <c r="B1987" s="131"/>
      <c r="C1987" s="131"/>
      <c r="D1987" s="203"/>
    </row>
    <row r="1988" spans="1:4" x14ac:dyDescent="0.25">
      <c r="A1988" s="131"/>
      <c r="B1988" s="131"/>
      <c r="C1988" s="131"/>
      <c r="D1988" s="203"/>
    </row>
    <row r="1989" spans="1:4" x14ac:dyDescent="0.25">
      <c r="A1989" s="131"/>
      <c r="B1989" s="131"/>
      <c r="C1989" s="131"/>
      <c r="D1989" s="203"/>
    </row>
    <row r="1990" spans="1:4" x14ac:dyDescent="0.25">
      <c r="A1990" s="131"/>
      <c r="B1990" s="131"/>
      <c r="C1990" s="131"/>
      <c r="D1990" s="203"/>
    </row>
    <row r="1991" spans="1:4" x14ac:dyDescent="0.25">
      <c r="A1991" s="131"/>
      <c r="B1991" s="131"/>
      <c r="C1991" s="131"/>
      <c r="D1991" s="203"/>
    </row>
    <row r="1992" spans="1:4" x14ac:dyDescent="0.25">
      <c r="A1992" s="131"/>
      <c r="B1992" s="131"/>
      <c r="C1992" s="131"/>
      <c r="D1992" s="203"/>
    </row>
    <row r="1993" spans="1:4" x14ac:dyDescent="0.25">
      <c r="A1993" s="131"/>
      <c r="B1993" s="131"/>
      <c r="C1993" s="131"/>
      <c r="D1993" s="203"/>
    </row>
    <row r="1994" spans="1:4" x14ac:dyDescent="0.25">
      <c r="A1994" s="131"/>
      <c r="B1994" s="131"/>
      <c r="C1994" s="131"/>
      <c r="D1994" s="203"/>
    </row>
    <row r="1995" spans="1:4" x14ac:dyDescent="0.25">
      <c r="A1995" s="131"/>
      <c r="B1995" s="131"/>
      <c r="C1995" s="131"/>
      <c r="D1995" s="203"/>
    </row>
    <row r="1996" spans="1:4" x14ac:dyDescent="0.25">
      <c r="A1996" s="131"/>
      <c r="B1996" s="131"/>
      <c r="C1996" s="131"/>
      <c r="D1996" s="203"/>
    </row>
    <row r="1997" spans="1:4" x14ac:dyDescent="0.25">
      <c r="A1997" s="131"/>
      <c r="B1997" s="131"/>
      <c r="C1997" s="131"/>
      <c r="D1997" s="203"/>
    </row>
    <row r="1998" spans="1:4" x14ac:dyDescent="0.25">
      <c r="A1998" s="131"/>
      <c r="B1998" s="131"/>
      <c r="C1998" s="131"/>
      <c r="D1998" s="203"/>
    </row>
    <row r="1999" spans="1:4" x14ac:dyDescent="0.25">
      <c r="A1999" s="131"/>
      <c r="B1999" s="131"/>
      <c r="C1999" s="131"/>
      <c r="D1999" s="203"/>
    </row>
    <row r="2000" spans="1:4" x14ac:dyDescent="0.25">
      <c r="A2000" s="131"/>
      <c r="B2000" s="131"/>
      <c r="C2000" s="131"/>
      <c r="D2000" s="203"/>
    </row>
    <row r="2001" spans="1:4" x14ac:dyDescent="0.25">
      <c r="A2001" s="131"/>
      <c r="B2001" s="131"/>
      <c r="C2001" s="131"/>
      <c r="D2001" s="203"/>
    </row>
    <row r="2002" spans="1:4" x14ac:dyDescent="0.25">
      <c r="A2002" s="131"/>
      <c r="B2002" s="131"/>
      <c r="C2002" s="131"/>
      <c r="D2002" s="203"/>
    </row>
    <row r="2003" spans="1:4" x14ac:dyDescent="0.25">
      <c r="A2003" s="131"/>
      <c r="B2003" s="131"/>
      <c r="C2003" s="131"/>
      <c r="D2003" s="203"/>
    </row>
    <row r="2004" spans="1:4" x14ac:dyDescent="0.25">
      <c r="A2004" s="131"/>
      <c r="B2004" s="131"/>
      <c r="C2004" s="131"/>
      <c r="D2004" s="203"/>
    </row>
    <row r="2005" spans="1:4" x14ac:dyDescent="0.25">
      <c r="A2005" s="131"/>
      <c r="B2005" s="131"/>
      <c r="C2005" s="131"/>
      <c r="D2005" s="203"/>
    </row>
    <row r="2006" spans="1:4" x14ac:dyDescent="0.25">
      <c r="A2006" s="131"/>
      <c r="B2006" s="131"/>
      <c r="C2006" s="131"/>
      <c r="D2006" s="203"/>
    </row>
    <row r="2007" spans="1:4" x14ac:dyDescent="0.25">
      <c r="A2007" s="131"/>
      <c r="B2007" s="131"/>
      <c r="C2007" s="131"/>
      <c r="D2007" s="203"/>
    </row>
    <row r="2008" spans="1:4" x14ac:dyDescent="0.25">
      <c r="A2008" s="131"/>
      <c r="B2008" s="131"/>
      <c r="C2008" s="131"/>
      <c r="D2008" s="203"/>
    </row>
    <row r="2009" spans="1:4" x14ac:dyDescent="0.25">
      <c r="A2009" s="131"/>
      <c r="B2009" s="131"/>
      <c r="C2009" s="131"/>
      <c r="D2009" s="203"/>
    </row>
    <row r="2010" spans="1:4" x14ac:dyDescent="0.25">
      <c r="A2010" s="131"/>
      <c r="B2010" s="131"/>
      <c r="C2010" s="131"/>
      <c r="D2010" s="203"/>
    </row>
    <row r="2011" spans="1:4" x14ac:dyDescent="0.25">
      <c r="A2011" s="131"/>
      <c r="B2011" s="131"/>
      <c r="C2011" s="131"/>
      <c r="D2011" s="203"/>
    </row>
    <row r="2012" spans="1:4" x14ac:dyDescent="0.25">
      <c r="A2012" s="131"/>
      <c r="B2012" s="131"/>
      <c r="C2012" s="131"/>
      <c r="D2012" s="203"/>
    </row>
    <row r="2013" spans="1:4" x14ac:dyDescent="0.25">
      <c r="A2013" s="131"/>
      <c r="B2013" s="131"/>
      <c r="C2013" s="131"/>
      <c r="D2013" s="203"/>
    </row>
    <row r="2014" spans="1:4" x14ac:dyDescent="0.25">
      <c r="A2014" s="131"/>
      <c r="B2014" s="131"/>
      <c r="C2014" s="131"/>
      <c r="D2014" s="203"/>
    </row>
    <row r="2015" spans="1:4" x14ac:dyDescent="0.25">
      <c r="A2015" s="131"/>
      <c r="B2015" s="131"/>
      <c r="C2015" s="131"/>
      <c r="D2015" s="203"/>
    </row>
    <row r="2016" spans="1:4" x14ac:dyDescent="0.25">
      <c r="A2016" s="131"/>
      <c r="B2016" s="131"/>
      <c r="C2016" s="131"/>
      <c r="D2016" s="203"/>
    </row>
    <row r="2017" spans="1:4" x14ac:dyDescent="0.25">
      <c r="A2017" s="131"/>
      <c r="B2017" s="131"/>
      <c r="C2017" s="131"/>
      <c r="D2017" s="203"/>
    </row>
    <row r="2018" spans="1:4" x14ac:dyDescent="0.25">
      <c r="A2018" s="131"/>
      <c r="B2018" s="131"/>
      <c r="C2018" s="131"/>
      <c r="D2018" s="203"/>
    </row>
    <row r="2019" spans="1:4" x14ac:dyDescent="0.25">
      <c r="A2019" s="131"/>
      <c r="B2019" s="131"/>
      <c r="C2019" s="131"/>
      <c r="D2019" s="203"/>
    </row>
    <row r="2020" spans="1:4" x14ac:dyDescent="0.25">
      <c r="A2020" s="131"/>
      <c r="B2020" s="131"/>
      <c r="C2020" s="131"/>
      <c r="D2020" s="203"/>
    </row>
    <row r="2021" spans="1:4" x14ac:dyDescent="0.25">
      <c r="A2021" s="131"/>
      <c r="B2021" s="131"/>
      <c r="C2021" s="131"/>
      <c r="D2021" s="203"/>
    </row>
    <row r="2022" spans="1:4" x14ac:dyDescent="0.25">
      <c r="A2022" s="131"/>
      <c r="B2022" s="131"/>
      <c r="C2022" s="131"/>
      <c r="D2022" s="203"/>
    </row>
    <row r="2023" spans="1:4" x14ac:dyDescent="0.25">
      <c r="A2023" s="131"/>
      <c r="B2023" s="131"/>
      <c r="C2023" s="131"/>
      <c r="D2023" s="203"/>
    </row>
    <row r="2024" spans="1:4" x14ac:dyDescent="0.25">
      <c r="A2024" s="131"/>
      <c r="B2024" s="131"/>
      <c r="C2024" s="131"/>
      <c r="D2024" s="203"/>
    </row>
    <row r="2025" spans="1:4" x14ac:dyDescent="0.25">
      <c r="A2025" s="131"/>
      <c r="B2025" s="131"/>
      <c r="C2025" s="131"/>
      <c r="D2025" s="203"/>
    </row>
    <row r="2026" spans="1:4" x14ac:dyDescent="0.25">
      <c r="A2026" s="131"/>
      <c r="B2026" s="131"/>
      <c r="C2026" s="131"/>
      <c r="D2026" s="203"/>
    </row>
    <row r="2027" spans="1:4" x14ac:dyDescent="0.25">
      <c r="A2027" s="131"/>
      <c r="B2027" s="131"/>
      <c r="C2027" s="131"/>
      <c r="D2027" s="203"/>
    </row>
    <row r="2028" spans="1:4" x14ac:dyDescent="0.25">
      <c r="A2028" s="131"/>
      <c r="B2028" s="131"/>
      <c r="C2028" s="131"/>
      <c r="D2028" s="203"/>
    </row>
    <row r="2029" spans="1:4" x14ac:dyDescent="0.25">
      <c r="A2029" s="131"/>
      <c r="B2029" s="131"/>
      <c r="C2029" s="131"/>
      <c r="D2029" s="203"/>
    </row>
    <row r="2030" spans="1:4" x14ac:dyDescent="0.25">
      <c r="A2030" s="131"/>
      <c r="B2030" s="131"/>
      <c r="C2030" s="131"/>
      <c r="D2030" s="203"/>
    </row>
    <row r="2031" spans="1:4" x14ac:dyDescent="0.25">
      <c r="A2031" s="131"/>
      <c r="B2031" s="131"/>
      <c r="C2031" s="131"/>
      <c r="D2031" s="203"/>
    </row>
    <row r="2032" spans="1:4" x14ac:dyDescent="0.25">
      <c r="A2032" s="131"/>
      <c r="B2032" s="131"/>
      <c r="C2032" s="131"/>
      <c r="D2032" s="203"/>
    </row>
    <row r="2033" spans="1:4" x14ac:dyDescent="0.25">
      <c r="A2033" s="131"/>
      <c r="B2033" s="131"/>
      <c r="C2033" s="131"/>
      <c r="D2033" s="203"/>
    </row>
    <row r="2034" spans="1:4" x14ac:dyDescent="0.25">
      <c r="A2034" s="131"/>
      <c r="B2034" s="131"/>
      <c r="C2034" s="131"/>
      <c r="D2034" s="203"/>
    </row>
    <row r="2035" spans="1:4" x14ac:dyDescent="0.25">
      <c r="A2035" s="131"/>
      <c r="B2035" s="131"/>
      <c r="C2035" s="131"/>
      <c r="D2035" s="203"/>
    </row>
    <row r="2036" spans="1:4" x14ac:dyDescent="0.25">
      <c r="A2036" s="131"/>
      <c r="B2036" s="131"/>
      <c r="C2036" s="131"/>
      <c r="D2036" s="203"/>
    </row>
    <row r="2037" spans="1:4" x14ac:dyDescent="0.25">
      <c r="A2037" s="131"/>
      <c r="B2037" s="131"/>
      <c r="C2037" s="131"/>
      <c r="D2037" s="203"/>
    </row>
    <row r="2038" spans="1:4" x14ac:dyDescent="0.25">
      <c r="A2038" s="131"/>
      <c r="B2038" s="131"/>
      <c r="C2038" s="131"/>
      <c r="D2038" s="203"/>
    </row>
    <row r="2039" spans="1:4" x14ac:dyDescent="0.25">
      <c r="A2039" s="131"/>
      <c r="B2039" s="131"/>
      <c r="C2039" s="131"/>
      <c r="D2039" s="203"/>
    </row>
    <row r="2040" spans="1:4" x14ac:dyDescent="0.25">
      <c r="A2040" s="131"/>
      <c r="B2040" s="131"/>
      <c r="C2040" s="131"/>
      <c r="D2040" s="203"/>
    </row>
    <row r="2041" spans="1:4" x14ac:dyDescent="0.25">
      <c r="A2041" s="131"/>
      <c r="B2041" s="131"/>
      <c r="C2041" s="131"/>
      <c r="D2041" s="203"/>
    </row>
    <row r="2042" spans="1:4" x14ac:dyDescent="0.25">
      <c r="A2042" s="131"/>
      <c r="B2042" s="131"/>
      <c r="C2042" s="131"/>
      <c r="D2042" s="203"/>
    </row>
    <row r="2043" spans="1:4" x14ac:dyDescent="0.25">
      <c r="A2043" s="131"/>
      <c r="B2043" s="131"/>
      <c r="C2043" s="131"/>
      <c r="D2043" s="203"/>
    </row>
    <row r="2044" spans="1:4" x14ac:dyDescent="0.25">
      <c r="A2044" s="131"/>
      <c r="B2044" s="131"/>
      <c r="C2044" s="131"/>
      <c r="D2044" s="203"/>
    </row>
    <row r="2045" spans="1:4" x14ac:dyDescent="0.25">
      <c r="A2045" s="131"/>
      <c r="B2045" s="131"/>
      <c r="C2045" s="131"/>
      <c r="D2045" s="203"/>
    </row>
    <row r="2046" spans="1:4" x14ac:dyDescent="0.25">
      <c r="A2046" s="131"/>
      <c r="B2046" s="131"/>
      <c r="C2046" s="131"/>
      <c r="D2046" s="203"/>
    </row>
    <row r="2047" spans="1:4" x14ac:dyDescent="0.25">
      <c r="A2047" s="131"/>
      <c r="B2047" s="131"/>
      <c r="C2047" s="131"/>
      <c r="D2047" s="203"/>
    </row>
    <row r="2048" spans="1:4" x14ac:dyDescent="0.25">
      <c r="A2048" s="131"/>
      <c r="B2048" s="131"/>
      <c r="C2048" s="131"/>
      <c r="D2048" s="203"/>
    </row>
    <row r="2049" spans="1:4" x14ac:dyDescent="0.25">
      <c r="A2049" s="131"/>
      <c r="B2049" s="131"/>
      <c r="C2049" s="131"/>
      <c r="D2049" s="203"/>
    </row>
    <row r="2050" spans="1:4" x14ac:dyDescent="0.25">
      <c r="A2050" s="131"/>
      <c r="B2050" s="131"/>
      <c r="C2050" s="131"/>
      <c r="D2050" s="203"/>
    </row>
    <row r="2051" spans="1:4" x14ac:dyDescent="0.25">
      <c r="A2051" s="131"/>
      <c r="B2051" s="131"/>
      <c r="C2051" s="131"/>
      <c r="D2051" s="203"/>
    </row>
    <row r="2052" spans="1:4" x14ac:dyDescent="0.25">
      <c r="A2052" s="131"/>
      <c r="B2052" s="131"/>
      <c r="C2052" s="131"/>
      <c r="D2052" s="203"/>
    </row>
    <row r="2053" spans="1:4" x14ac:dyDescent="0.25">
      <c r="A2053" s="131"/>
      <c r="B2053" s="131"/>
      <c r="C2053" s="131"/>
      <c r="D2053" s="203"/>
    </row>
    <row r="2054" spans="1:4" x14ac:dyDescent="0.25">
      <c r="A2054" s="131"/>
      <c r="B2054" s="131"/>
      <c r="C2054" s="131"/>
      <c r="D2054" s="203"/>
    </row>
    <row r="2055" spans="1:4" x14ac:dyDescent="0.25">
      <c r="A2055" s="131"/>
      <c r="B2055" s="131"/>
      <c r="C2055" s="131"/>
      <c r="D2055" s="203"/>
    </row>
    <row r="2056" spans="1:4" x14ac:dyDescent="0.25">
      <c r="A2056" s="131"/>
      <c r="B2056" s="131"/>
      <c r="C2056" s="131"/>
      <c r="D2056" s="203"/>
    </row>
    <row r="2057" spans="1:4" x14ac:dyDescent="0.25">
      <c r="A2057" s="131"/>
      <c r="B2057" s="131"/>
      <c r="C2057" s="131"/>
      <c r="D2057" s="203"/>
    </row>
    <row r="2058" spans="1:4" x14ac:dyDescent="0.25">
      <c r="A2058" s="131"/>
      <c r="B2058" s="131"/>
      <c r="C2058" s="131"/>
      <c r="D2058" s="203"/>
    </row>
    <row r="2059" spans="1:4" x14ac:dyDescent="0.25">
      <c r="A2059" s="131"/>
      <c r="B2059" s="131"/>
      <c r="C2059" s="131"/>
      <c r="D2059" s="203"/>
    </row>
    <row r="2060" spans="1:4" x14ac:dyDescent="0.25">
      <c r="A2060" s="131"/>
      <c r="B2060" s="131"/>
      <c r="C2060" s="131"/>
      <c r="D2060" s="203"/>
    </row>
    <row r="2061" spans="1:4" x14ac:dyDescent="0.25">
      <c r="A2061" s="131"/>
      <c r="B2061" s="131"/>
      <c r="C2061" s="131"/>
      <c r="D2061" s="203"/>
    </row>
    <row r="2062" spans="1:4" x14ac:dyDescent="0.25">
      <c r="A2062" s="131"/>
      <c r="B2062" s="131"/>
      <c r="C2062" s="131"/>
      <c r="D2062" s="203"/>
    </row>
    <row r="2063" spans="1:4" x14ac:dyDescent="0.25">
      <c r="A2063" s="131"/>
      <c r="B2063" s="131"/>
      <c r="C2063" s="131"/>
      <c r="D2063" s="203"/>
    </row>
    <row r="2064" spans="1:4" x14ac:dyDescent="0.25">
      <c r="A2064" s="131"/>
      <c r="B2064" s="131"/>
      <c r="C2064" s="131"/>
      <c r="D2064" s="203"/>
    </row>
    <row r="2065" spans="1:4" x14ac:dyDescent="0.25">
      <c r="A2065" s="131"/>
      <c r="B2065" s="131"/>
      <c r="C2065" s="131"/>
      <c r="D2065" s="203"/>
    </row>
    <row r="2066" spans="1:4" x14ac:dyDescent="0.25">
      <c r="A2066" s="131"/>
      <c r="B2066" s="131"/>
      <c r="C2066" s="131"/>
      <c r="D2066" s="203"/>
    </row>
    <row r="2067" spans="1:4" x14ac:dyDescent="0.25">
      <c r="A2067" s="131"/>
      <c r="B2067" s="131"/>
      <c r="C2067" s="131"/>
      <c r="D2067" s="203"/>
    </row>
    <row r="2068" spans="1:4" x14ac:dyDescent="0.25">
      <c r="A2068" s="131"/>
      <c r="B2068" s="131"/>
      <c r="C2068" s="131"/>
      <c r="D2068" s="203"/>
    </row>
    <row r="2069" spans="1:4" x14ac:dyDescent="0.25">
      <c r="A2069" s="131"/>
      <c r="B2069" s="131"/>
      <c r="C2069" s="131"/>
      <c r="D2069" s="203"/>
    </row>
    <row r="2070" spans="1:4" x14ac:dyDescent="0.25">
      <c r="A2070" s="131"/>
      <c r="B2070" s="131"/>
      <c r="C2070" s="131"/>
      <c r="D2070" s="203"/>
    </row>
    <row r="2071" spans="1:4" x14ac:dyDescent="0.25">
      <c r="A2071" s="131"/>
      <c r="B2071" s="131"/>
      <c r="C2071" s="131"/>
      <c r="D2071" s="203"/>
    </row>
    <row r="2072" spans="1:4" x14ac:dyDescent="0.25">
      <c r="A2072" s="131"/>
      <c r="B2072" s="131"/>
      <c r="C2072" s="131"/>
      <c r="D2072" s="203"/>
    </row>
    <row r="2073" spans="1:4" x14ac:dyDescent="0.25">
      <c r="A2073" s="131"/>
      <c r="B2073" s="131"/>
      <c r="C2073" s="131"/>
      <c r="D2073" s="203"/>
    </row>
    <row r="2074" spans="1:4" x14ac:dyDescent="0.25">
      <c r="A2074" s="131"/>
      <c r="B2074" s="131"/>
      <c r="C2074" s="131"/>
      <c r="D2074" s="203"/>
    </row>
    <row r="2075" spans="1:4" x14ac:dyDescent="0.25">
      <c r="A2075" s="131"/>
      <c r="B2075" s="131"/>
      <c r="C2075" s="131"/>
      <c r="D2075" s="203"/>
    </row>
    <row r="2076" spans="1:4" x14ac:dyDescent="0.25">
      <c r="A2076" s="131"/>
      <c r="B2076" s="131"/>
      <c r="C2076" s="131"/>
      <c r="D2076" s="203"/>
    </row>
    <row r="2077" spans="1:4" x14ac:dyDescent="0.25">
      <c r="A2077" s="131"/>
      <c r="B2077" s="131"/>
      <c r="C2077" s="131"/>
      <c r="D2077" s="203"/>
    </row>
    <row r="2078" spans="1:4" x14ac:dyDescent="0.25">
      <c r="A2078" s="131"/>
      <c r="B2078" s="131"/>
      <c r="C2078" s="131"/>
      <c r="D2078" s="203"/>
    </row>
    <row r="2079" spans="1:4" x14ac:dyDescent="0.25">
      <c r="A2079" s="131"/>
      <c r="B2079" s="131"/>
      <c r="C2079" s="131"/>
      <c r="D2079" s="203"/>
    </row>
    <row r="2080" spans="1:4" x14ac:dyDescent="0.25">
      <c r="A2080" s="131"/>
      <c r="B2080" s="131"/>
      <c r="C2080" s="131"/>
      <c r="D2080" s="203"/>
    </row>
    <row r="2081" spans="1:4" x14ac:dyDescent="0.25">
      <c r="A2081" s="131"/>
      <c r="B2081" s="131"/>
      <c r="C2081" s="131"/>
      <c r="D2081" s="203"/>
    </row>
    <row r="2082" spans="1:4" x14ac:dyDescent="0.25">
      <c r="A2082" s="131"/>
      <c r="B2082" s="131"/>
      <c r="C2082" s="131"/>
      <c r="D2082" s="203"/>
    </row>
    <row r="2083" spans="1:4" x14ac:dyDescent="0.25">
      <c r="A2083" s="131"/>
      <c r="B2083" s="131"/>
      <c r="C2083" s="131"/>
      <c r="D2083" s="203"/>
    </row>
    <row r="2084" spans="1:4" x14ac:dyDescent="0.25">
      <c r="A2084" s="131"/>
      <c r="B2084" s="131"/>
      <c r="C2084" s="131"/>
      <c r="D2084" s="203"/>
    </row>
    <row r="2085" spans="1:4" x14ac:dyDescent="0.25">
      <c r="A2085" s="131"/>
      <c r="B2085" s="131"/>
      <c r="C2085" s="131"/>
      <c r="D2085" s="203"/>
    </row>
    <row r="2086" spans="1:4" x14ac:dyDescent="0.25">
      <c r="A2086" s="131"/>
      <c r="B2086" s="131"/>
      <c r="C2086" s="131"/>
      <c r="D2086" s="203"/>
    </row>
    <row r="2087" spans="1:4" x14ac:dyDescent="0.25">
      <c r="A2087" s="131"/>
      <c r="B2087" s="131"/>
      <c r="C2087" s="131"/>
      <c r="D2087" s="203"/>
    </row>
    <row r="2088" spans="1:4" x14ac:dyDescent="0.25">
      <c r="A2088" s="131"/>
      <c r="B2088" s="131"/>
      <c r="C2088" s="131"/>
      <c r="D2088" s="203"/>
    </row>
    <row r="2089" spans="1:4" x14ac:dyDescent="0.25">
      <c r="A2089" s="131"/>
      <c r="B2089" s="131"/>
      <c r="C2089" s="131"/>
      <c r="D2089" s="203"/>
    </row>
    <row r="2090" spans="1:4" x14ac:dyDescent="0.25">
      <c r="A2090" s="131"/>
      <c r="B2090" s="131"/>
      <c r="C2090" s="131"/>
      <c r="D2090" s="203"/>
    </row>
    <row r="2091" spans="1:4" x14ac:dyDescent="0.25">
      <c r="A2091" s="131"/>
      <c r="B2091" s="131"/>
      <c r="C2091" s="131"/>
      <c r="D2091" s="203"/>
    </row>
    <row r="2092" spans="1:4" x14ac:dyDescent="0.25">
      <c r="A2092" s="131"/>
      <c r="B2092" s="131"/>
      <c r="C2092" s="131"/>
      <c r="D2092" s="203"/>
    </row>
    <row r="2093" spans="1:4" x14ac:dyDescent="0.25">
      <c r="A2093" s="131"/>
      <c r="B2093" s="131"/>
      <c r="C2093" s="131"/>
      <c r="D2093" s="203"/>
    </row>
    <row r="2094" spans="1:4" x14ac:dyDescent="0.25">
      <c r="A2094" s="131"/>
      <c r="B2094" s="131"/>
      <c r="C2094" s="131"/>
      <c r="D2094" s="203"/>
    </row>
    <row r="2095" spans="1:4" x14ac:dyDescent="0.25">
      <c r="A2095" s="131"/>
      <c r="B2095" s="131"/>
      <c r="C2095" s="131"/>
      <c r="D2095" s="203"/>
    </row>
    <row r="2096" spans="1:4" x14ac:dyDescent="0.25">
      <c r="A2096" s="131"/>
      <c r="B2096" s="131"/>
      <c r="C2096" s="131"/>
      <c r="D2096" s="203"/>
    </row>
    <row r="2097" spans="1:4" x14ac:dyDescent="0.25">
      <c r="A2097" s="131"/>
      <c r="B2097" s="131"/>
      <c r="C2097" s="131"/>
      <c r="D2097" s="203"/>
    </row>
    <row r="2098" spans="1:4" x14ac:dyDescent="0.25">
      <c r="A2098" s="131"/>
      <c r="B2098" s="131"/>
      <c r="C2098" s="131"/>
      <c r="D2098" s="203"/>
    </row>
    <row r="2099" spans="1:4" x14ac:dyDescent="0.25">
      <c r="A2099" s="131"/>
      <c r="B2099" s="131"/>
      <c r="C2099" s="131"/>
      <c r="D2099" s="203"/>
    </row>
    <row r="2100" spans="1:4" x14ac:dyDescent="0.25">
      <c r="A2100" s="131"/>
      <c r="B2100" s="131"/>
      <c r="C2100" s="131"/>
      <c r="D2100" s="203"/>
    </row>
    <row r="2101" spans="1:4" x14ac:dyDescent="0.25">
      <c r="A2101" s="131"/>
      <c r="B2101" s="131"/>
      <c r="C2101" s="131"/>
      <c r="D2101" s="203"/>
    </row>
    <row r="2102" spans="1:4" x14ac:dyDescent="0.25">
      <c r="A2102" s="131"/>
      <c r="B2102" s="131"/>
      <c r="C2102" s="131"/>
      <c r="D2102" s="203"/>
    </row>
    <row r="2103" spans="1:4" x14ac:dyDescent="0.25">
      <c r="A2103" s="131"/>
      <c r="B2103" s="131"/>
      <c r="C2103" s="131"/>
      <c r="D2103" s="203"/>
    </row>
    <row r="2104" spans="1:4" x14ac:dyDescent="0.25">
      <c r="A2104" s="131"/>
      <c r="B2104" s="131"/>
      <c r="C2104" s="131"/>
      <c r="D2104" s="203"/>
    </row>
    <row r="2105" spans="1:4" x14ac:dyDescent="0.25">
      <c r="A2105" s="131"/>
      <c r="B2105" s="131"/>
      <c r="C2105" s="131"/>
      <c r="D2105" s="203"/>
    </row>
    <row r="2106" spans="1:4" x14ac:dyDescent="0.25">
      <c r="A2106" s="131"/>
      <c r="B2106" s="131"/>
      <c r="C2106" s="131"/>
      <c r="D2106" s="203"/>
    </row>
    <row r="2107" spans="1:4" x14ac:dyDescent="0.25">
      <c r="A2107" s="131"/>
      <c r="B2107" s="131"/>
      <c r="C2107" s="131"/>
      <c r="D2107" s="203"/>
    </row>
    <row r="2108" spans="1:4" x14ac:dyDescent="0.25">
      <c r="A2108" s="131"/>
      <c r="B2108" s="131"/>
      <c r="C2108" s="131"/>
      <c r="D2108" s="203"/>
    </row>
    <row r="2109" spans="1:4" x14ac:dyDescent="0.25">
      <c r="A2109" s="131"/>
      <c r="B2109" s="131"/>
      <c r="C2109" s="131"/>
      <c r="D2109" s="203"/>
    </row>
    <row r="2110" spans="1:4" x14ac:dyDescent="0.25">
      <c r="A2110" s="131"/>
      <c r="B2110" s="131"/>
      <c r="C2110" s="131"/>
      <c r="D2110" s="203"/>
    </row>
    <row r="2111" spans="1:4" x14ac:dyDescent="0.25">
      <c r="A2111" s="131"/>
      <c r="B2111" s="131"/>
      <c r="C2111" s="131"/>
      <c r="D2111" s="203"/>
    </row>
    <row r="2112" spans="1:4" x14ac:dyDescent="0.25">
      <c r="A2112" s="131"/>
      <c r="B2112" s="131"/>
      <c r="C2112" s="131"/>
      <c r="D2112" s="203"/>
    </row>
    <row r="2113" spans="1:4" x14ac:dyDescent="0.25">
      <c r="A2113" s="131"/>
      <c r="B2113" s="131"/>
      <c r="C2113" s="131"/>
      <c r="D2113" s="203"/>
    </row>
    <row r="2114" spans="1:4" x14ac:dyDescent="0.25">
      <c r="A2114" s="131"/>
      <c r="B2114" s="131"/>
      <c r="C2114" s="131"/>
      <c r="D2114" s="203"/>
    </row>
    <row r="2115" spans="1:4" x14ac:dyDescent="0.25">
      <c r="A2115" s="131"/>
      <c r="B2115" s="131"/>
      <c r="C2115" s="131"/>
      <c r="D2115" s="203"/>
    </row>
    <row r="2116" spans="1:4" x14ac:dyDescent="0.25">
      <c r="A2116" s="131"/>
      <c r="B2116" s="131"/>
      <c r="C2116" s="131"/>
      <c r="D2116" s="203"/>
    </row>
    <row r="2117" spans="1:4" x14ac:dyDescent="0.25">
      <c r="A2117" s="131"/>
      <c r="B2117" s="131"/>
      <c r="C2117" s="131"/>
      <c r="D2117" s="203"/>
    </row>
    <row r="2118" spans="1:4" x14ac:dyDescent="0.25">
      <c r="A2118" s="131"/>
      <c r="B2118" s="131"/>
      <c r="C2118" s="131"/>
      <c r="D2118" s="203"/>
    </row>
    <row r="2119" spans="1:4" x14ac:dyDescent="0.25">
      <c r="A2119" s="131"/>
      <c r="B2119" s="131"/>
      <c r="C2119" s="131"/>
      <c r="D2119" s="203"/>
    </row>
    <row r="2120" spans="1:4" x14ac:dyDescent="0.25">
      <c r="A2120" s="131"/>
      <c r="B2120" s="131"/>
      <c r="C2120" s="131"/>
      <c r="D2120" s="203"/>
    </row>
    <row r="2121" spans="1:4" x14ac:dyDescent="0.25">
      <c r="A2121" s="131"/>
      <c r="B2121" s="131"/>
      <c r="C2121" s="131"/>
      <c r="D2121" s="203"/>
    </row>
    <row r="2122" spans="1:4" x14ac:dyDescent="0.25">
      <c r="A2122" s="131"/>
      <c r="B2122" s="131"/>
      <c r="C2122" s="131"/>
      <c r="D2122" s="203"/>
    </row>
    <row r="2123" spans="1:4" x14ac:dyDescent="0.25">
      <c r="A2123" s="131"/>
      <c r="B2123" s="131"/>
      <c r="C2123" s="131"/>
      <c r="D2123" s="203"/>
    </row>
    <row r="2124" spans="1:4" x14ac:dyDescent="0.25">
      <c r="A2124" s="131"/>
      <c r="B2124" s="131"/>
      <c r="C2124" s="131"/>
      <c r="D2124" s="203"/>
    </row>
    <row r="2125" spans="1:4" x14ac:dyDescent="0.25">
      <c r="A2125" s="131"/>
      <c r="B2125" s="131"/>
      <c r="C2125" s="131"/>
      <c r="D2125" s="203"/>
    </row>
    <row r="2126" spans="1:4" x14ac:dyDescent="0.25">
      <c r="A2126" s="131"/>
      <c r="B2126" s="131"/>
      <c r="C2126" s="131"/>
      <c r="D2126" s="203"/>
    </row>
    <row r="2127" spans="1:4" x14ac:dyDescent="0.25">
      <c r="A2127" s="131"/>
      <c r="B2127" s="131"/>
      <c r="C2127" s="131"/>
      <c r="D2127" s="203"/>
    </row>
    <row r="2128" spans="1:4" x14ac:dyDescent="0.25">
      <c r="A2128" s="131"/>
      <c r="B2128" s="131"/>
      <c r="C2128" s="131"/>
      <c r="D2128" s="203"/>
    </row>
    <row r="2129" spans="1:4" x14ac:dyDescent="0.25">
      <c r="A2129" s="131"/>
      <c r="B2129" s="131"/>
      <c r="C2129" s="131"/>
      <c r="D2129" s="203"/>
    </row>
    <row r="2130" spans="1:4" x14ac:dyDescent="0.25">
      <c r="A2130" s="131"/>
      <c r="B2130" s="131"/>
      <c r="C2130" s="131"/>
      <c r="D2130" s="203"/>
    </row>
    <row r="2131" spans="1:4" x14ac:dyDescent="0.25">
      <c r="A2131" s="131"/>
      <c r="B2131" s="131"/>
      <c r="C2131" s="131"/>
      <c r="D2131" s="203"/>
    </row>
    <row r="2132" spans="1:4" x14ac:dyDescent="0.25">
      <c r="A2132" s="131"/>
      <c r="B2132" s="131"/>
      <c r="C2132" s="131"/>
      <c r="D2132" s="203"/>
    </row>
    <row r="2133" spans="1:4" x14ac:dyDescent="0.25">
      <c r="A2133" s="131"/>
      <c r="B2133" s="131"/>
      <c r="C2133" s="131"/>
      <c r="D2133" s="203"/>
    </row>
    <row r="2134" spans="1:4" x14ac:dyDescent="0.25">
      <c r="A2134" s="131"/>
      <c r="B2134" s="131"/>
      <c r="C2134" s="131"/>
      <c r="D2134" s="203"/>
    </row>
    <row r="2135" spans="1:4" x14ac:dyDescent="0.25">
      <c r="A2135" s="131"/>
      <c r="B2135" s="131"/>
      <c r="C2135" s="131"/>
      <c r="D2135" s="203"/>
    </row>
    <row r="2136" spans="1:4" x14ac:dyDescent="0.25">
      <c r="A2136" s="131"/>
      <c r="B2136" s="131"/>
      <c r="C2136" s="131"/>
      <c r="D2136" s="203"/>
    </row>
    <row r="2137" spans="1:4" x14ac:dyDescent="0.25">
      <c r="A2137" s="131"/>
      <c r="B2137" s="131"/>
      <c r="C2137" s="131"/>
      <c r="D2137" s="203"/>
    </row>
    <row r="2138" spans="1:4" x14ac:dyDescent="0.25">
      <c r="A2138" s="131"/>
      <c r="B2138" s="131"/>
      <c r="C2138" s="131"/>
      <c r="D2138" s="203"/>
    </row>
    <row r="2139" spans="1:4" x14ac:dyDescent="0.25">
      <c r="A2139" s="131"/>
      <c r="B2139" s="131"/>
      <c r="C2139" s="131"/>
      <c r="D2139" s="203"/>
    </row>
    <row r="2140" spans="1:4" x14ac:dyDescent="0.25">
      <c r="A2140" s="131"/>
      <c r="B2140" s="131"/>
      <c r="C2140" s="131"/>
      <c r="D2140" s="203"/>
    </row>
    <row r="2141" spans="1:4" x14ac:dyDescent="0.25">
      <c r="A2141" s="131"/>
      <c r="B2141" s="131"/>
      <c r="C2141" s="131"/>
      <c r="D2141" s="203"/>
    </row>
    <row r="2142" spans="1:4" x14ac:dyDescent="0.25">
      <c r="A2142" s="131"/>
      <c r="B2142" s="131"/>
      <c r="C2142" s="131"/>
      <c r="D2142" s="203"/>
    </row>
    <row r="2143" spans="1:4" x14ac:dyDescent="0.25">
      <c r="A2143" s="131"/>
      <c r="B2143" s="131"/>
      <c r="C2143" s="131"/>
      <c r="D2143" s="203"/>
    </row>
    <row r="2144" spans="1:4" x14ac:dyDescent="0.25">
      <c r="A2144" s="131"/>
      <c r="B2144" s="131"/>
      <c r="C2144" s="131"/>
      <c r="D2144" s="203"/>
    </row>
    <row r="2145" spans="1:4" x14ac:dyDescent="0.25">
      <c r="A2145" s="131"/>
      <c r="B2145" s="131"/>
      <c r="C2145" s="131"/>
      <c r="D2145" s="203"/>
    </row>
    <row r="2146" spans="1:4" x14ac:dyDescent="0.25">
      <c r="A2146" s="131"/>
      <c r="B2146" s="131"/>
      <c r="C2146" s="131"/>
      <c r="D2146" s="203"/>
    </row>
    <row r="2147" spans="1:4" x14ac:dyDescent="0.25">
      <c r="A2147" s="131"/>
      <c r="B2147" s="131"/>
      <c r="C2147" s="131"/>
      <c r="D2147" s="203"/>
    </row>
    <row r="2148" spans="1:4" x14ac:dyDescent="0.25">
      <c r="A2148" s="131"/>
      <c r="B2148" s="131"/>
      <c r="C2148" s="131"/>
      <c r="D2148" s="203"/>
    </row>
    <row r="2149" spans="1:4" x14ac:dyDescent="0.25">
      <c r="A2149" s="131"/>
      <c r="B2149" s="131"/>
      <c r="C2149" s="131"/>
      <c r="D2149" s="203"/>
    </row>
    <row r="2150" spans="1:4" x14ac:dyDescent="0.25">
      <c r="A2150" s="131"/>
      <c r="B2150" s="131"/>
      <c r="C2150" s="131"/>
      <c r="D2150" s="203"/>
    </row>
    <row r="2151" spans="1:4" x14ac:dyDescent="0.25">
      <c r="A2151" s="131"/>
      <c r="B2151" s="131"/>
      <c r="C2151" s="131"/>
      <c r="D2151" s="203"/>
    </row>
    <row r="2152" spans="1:4" x14ac:dyDescent="0.25">
      <c r="A2152" s="131"/>
      <c r="B2152" s="131"/>
      <c r="C2152" s="131"/>
      <c r="D2152" s="203"/>
    </row>
    <row r="2153" spans="1:4" x14ac:dyDescent="0.25">
      <c r="A2153" s="131"/>
      <c r="B2153" s="131"/>
      <c r="C2153" s="131"/>
      <c r="D2153" s="203"/>
    </row>
    <row r="2154" spans="1:4" x14ac:dyDescent="0.25">
      <c r="A2154" s="131"/>
      <c r="B2154" s="131"/>
      <c r="C2154" s="131"/>
      <c r="D2154" s="203"/>
    </row>
    <row r="2155" spans="1:4" x14ac:dyDescent="0.25">
      <c r="A2155" s="131"/>
      <c r="B2155" s="131"/>
      <c r="C2155" s="131"/>
      <c r="D2155" s="203"/>
    </row>
    <row r="2156" spans="1:4" x14ac:dyDescent="0.25">
      <c r="A2156" s="131"/>
      <c r="B2156" s="131"/>
      <c r="C2156" s="131"/>
      <c r="D2156" s="203"/>
    </row>
    <row r="2157" spans="1:4" x14ac:dyDescent="0.25">
      <c r="A2157" s="131"/>
      <c r="B2157" s="131"/>
      <c r="C2157" s="131"/>
      <c r="D2157" s="203"/>
    </row>
    <row r="2158" spans="1:4" x14ac:dyDescent="0.25">
      <c r="A2158" s="131"/>
      <c r="B2158" s="131"/>
      <c r="C2158" s="131"/>
      <c r="D2158" s="203"/>
    </row>
    <row r="2159" spans="1:4" x14ac:dyDescent="0.25">
      <c r="A2159" s="131"/>
      <c r="B2159" s="131"/>
      <c r="C2159" s="131"/>
      <c r="D2159" s="203"/>
    </row>
    <row r="2160" spans="1:4" x14ac:dyDescent="0.25">
      <c r="A2160" s="131"/>
      <c r="B2160" s="131"/>
      <c r="C2160" s="131"/>
      <c r="D2160" s="203"/>
    </row>
  </sheetData>
  <autoFilter ref="A7:G498" xr:uid="{00000000-0009-0000-0000-000011000000}">
    <sortState xmlns:xlrd2="http://schemas.microsoft.com/office/spreadsheetml/2017/richdata2" ref="A8:G498">
      <sortCondition ref="C7:C498"/>
    </sortState>
  </autoFilter>
  <phoneticPr fontId="19" type="noConversion"/>
  <conditionalFormatting sqref="A8:H33 H8:J452 D34:F151 A34:B154 C34:C155 G34:H400 F152:F154 D152:E156 A155 D157:D175 E167 E171:F172 D177:D184 D186:E189 D191:E193 D194:D245 E203:F204 E227:E240 F235:F236 A245:C245 A246:D246 E247:E251 D247:D469 E253:E256 E266:F267 E297:F298 E327:F328 E357:F358 E387:F388 G401 A402:C402 E402:E404 C403:C410 E411:E435 F416:F417 G429 I453:I463 A470:G481 D482:D483 A483:C483 E483 G483 A484:G492 C493:G493 A493:A498 D494:D498 G494:G498 A1205:J1213 A1215:H1227 H1215:J1231 B1228:H1230 A1231:H1231">
    <cfRule type="expression" dxfId="2" priority="16">
      <formula>$C8&lt;$B$5</formula>
    </cfRule>
  </conditionalFormatting>
  <conditionalFormatting sqref="B493 B495:B498">
    <cfRule type="expression" dxfId="1" priority="978">
      <formula>$C492&lt;$B$5</formula>
    </cfRule>
  </conditionalFormatting>
  <conditionalFormatting sqref="B494">
    <cfRule type="expression" dxfId="0" priority="988">
      <formula>#REF!&lt;$B$5</formula>
    </cfRule>
  </conditionalFormatting>
  <printOptions horizontalCentered="1"/>
  <pageMargins left="0.27559055118110237" right="0.27559055118110237" top="0.31496062992125984" bottom="0.31496062992125984" header="0.11811023622047245" footer="0.11811023622047245"/>
  <pageSetup paperSize="9" scale="70" orientation="landscape" r:id="rId1"/>
  <headerFooter>
    <oddFooter>&amp;L&amp;"Helvetica,Regular"&amp;K000000&amp;T&amp;C&amp;"Calibri,Regular"&amp;K000000CONFIDENCIAL&amp;R&amp;"Helvetica,Regular"&amp;K000000XINFINITY INVEST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0000000}">
          <x14:formula1>
            <xm:f>Config!$J$9:$J$154</xm:f>
          </x14:formula1>
          <xm:sqref>D1195:D1207 D1215:D1224 D1226:D1231 D104:D126 D177:D184 D471:D472 D474:D475 D477:D478 D247:D469 D186:D245 D128:D175 D480:D498 D8:D17 D22:D102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Planilha14">
    <tabColor theme="5" tint="0.79998168889431442"/>
    <pageSetUpPr fitToPage="1"/>
  </sheetPr>
  <dimension ref="A1:O12749"/>
  <sheetViews>
    <sheetView showGridLines="0" zoomScaleSheetLayoutView="100" zoomScalePageLayoutView="93" workbookViewId="0">
      <pane ySplit="6" topLeftCell="A7" activePane="bottomLeft" state="frozen"/>
      <selection pane="bottomLeft" activeCell="E23" sqref="E23"/>
    </sheetView>
  </sheetViews>
  <sheetFormatPr defaultColWidth="11" defaultRowHeight="13.5" x14ac:dyDescent="0.25"/>
  <cols>
    <col min="1" max="2" width="15.625" style="159" customWidth="1"/>
    <col min="3" max="3" width="21" style="159" customWidth="1"/>
    <col min="4" max="4" width="40.625" style="159" customWidth="1"/>
    <col min="5" max="5" width="15.625" style="159" customWidth="1"/>
    <col min="6" max="6" width="20.625" style="159" customWidth="1"/>
    <col min="7" max="7" width="15.625" style="159" customWidth="1"/>
    <col min="8" max="13" width="11" style="159"/>
    <col min="14" max="17" width="10.625" style="159" customWidth="1"/>
    <col min="18" max="16384" width="11" style="159"/>
  </cols>
  <sheetData>
    <row r="1" spans="1:15" ht="7.5" customHeight="1" x14ac:dyDescent="0.25"/>
    <row r="2" spans="1:15" ht="12.75" customHeight="1" x14ac:dyDescent="0.25"/>
    <row r="3" spans="1:15" x14ac:dyDescent="0.25">
      <c r="D3" s="113" t="s">
        <v>182</v>
      </c>
      <c r="E3" s="204">
        <f>SUM(E$7:E$1048576)</f>
        <v>0</v>
      </c>
      <c r="F3" s="113" t="s">
        <v>183</v>
      </c>
      <c r="G3" s="204">
        <f>SUMIFS(E$7:E$1048576,F$7:F$1048576,"CARTEIRA")</f>
        <v>0</v>
      </c>
      <c r="O3" s="205"/>
    </row>
    <row r="4" spans="1:15" x14ac:dyDescent="0.25">
      <c r="D4" s="113" t="s">
        <v>179</v>
      </c>
      <c r="E4" s="204">
        <f>SUBTOTAL(9,$E$7:$E$1048576)</f>
        <v>0</v>
      </c>
      <c r="F4" s="206" t="s">
        <v>184</v>
      </c>
      <c r="G4" s="204">
        <f>E3-G3</f>
        <v>0</v>
      </c>
    </row>
    <row r="5" spans="1:15" ht="6" customHeight="1" x14ac:dyDescent="0.25">
      <c r="F5" s="125"/>
    </row>
    <row r="6" spans="1:15" s="125" customFormat="1" x14ac:dyDescent="0.25">
      <c r="A6" s="113" t="s">
        <v>185</v>
      </c>
      <c r="B6" s="113" t="s">
        <v>151</v>
      </c>
      <c r="C6" s="113" t="s">
        <v>148</v>
      </c>
      <c r="D6" s="113" t="s">
        <v>295</v>
      </c>
      <c r="E6" s="133" t="s">
        <v>155</v>
      </c>
      <c r="F6" s="207" t="s">
        <v>186</v>
      </c>
      <c r="G6" s="113" t="s">
        <v>187</v>
      </c>
    </row>
    <row r="7" spans="1:15" s="125" customFormat="1" x14ac:dyDescent="0.25">
      <c r="A7" s="154"/>
      <c r="B7" s="154"/>
      <c r="C7" s="140"/>
      <c r="D7" s="140"/>
      <c r="E7" s="163"/>
      <c r="F7" s="161"/>
      <c r="G7" s="161"/>
    </row>
    <row r="8" spans="1:15" s="125" customFormat="1" x14ac:dyDescent="0.25">
      <c r="A8" s="154"/>
      <c r="B8" s="154"/>
      <c r="C8" s="140"/>
      <c r="D8" s="140"/>
      <c r="E8" s="163"/>
      <c r="F8" s="161"/>
      <c r="G8" s="161"/>
    </row>
    <row r="9" spans="1:15" s="125" customFormat="1" x14ac:dyDescent="0.25">
      <c r="A9" s="154"/>
      <c r="B9" s="154"/>
      <c r="C9" s="140"/>
      <c r="D9" s="140"/>
      <c r="E9" s="140"/>
      <c r="F9" s="161"/>
      <c r="G9" s="161"/>
    </row>
    <row r="10" spans="1:15" s="125" customFormat="1" x14ac:dyDescent="0.25">
      <c r="A10" s="154"/>
      <c r="B10" s="154"/>
      <c r="C10" s="140"/>
      <c r="D10" s="140"/>
      <c r="E10" s="140"/>
      <c r="F10" s="161"/>
      <c r="G10" s="161"/>
    </row>
    <row r="11" spans="1:15" s="125" customFormat="1" x14ac:dyDescent="0.25">
      <c r="A11" s="154"/>
      <c r="B11" s="154"/>
      <c r="C11" s="140"/>
      <c r="D11" s="140"/>
      <c r="E11" s="140"/>
      <c r="F11" s="161"/>
      <c r="G11" s="161"/>
    </row>
    <row r="12" spans="1:15" s="125" customFormat="1" x14ac:dyDescent="0.25">
      <c r="A12" s="154"/>
      <c r="B12" s="154"/>
      <c r="C12" s="140"/>
      <c r="D12" s="140"/>
      <c r="E12" s="140"/>
      <c r="F12" s="161"/>
      <c r="G12" s="161"/>
    </row>
    <row r="13" spans="1:15" s="125" customFormat="1" x14ac:dyDescent="0.25">
      <c r="A13" s="154"/>
      <c r="B13" s="154"/>
      <c r="C13" s="140"/>
      <c r="D13" s="140"/>
      <c r="E13" s="140"/>
      <c r="F13" s="161"/>
      <c r="G13" s="161"/>
    </row>
    <row r="14" spans="1:15" s="125" customFormat="1" x14ac:dyDescent="0.25">
      <c r="A14" s="154"/>
      <c r="B14" s="154"/>
      <c r="C14" s="140"/>
      <c r="D14" s="140"/>
      <c r="E14" s="140"/>
      <c r="F14" s="161"/>
      <c r="G14" s="161"/>
    </row>
    <row r="15" spans="1:15" s="125" customFormat="1" x14ac:dyDescent="0.25">
      <c r="A15" s="154"/>
      <c r="B15" s="154"/>
      <c r="C15" s="140"/>
      <c r="D15" s="140"/>
      <c r="E15" s="140"/>
      <c r="F15" s="161"/>
      <c r="G15" s="161"/>
    </row>
    <row r="16" spans="1:15" s="125" customFormat="1" x14ac:dyDescent="0.25">
      <c r="A16" s="154"/>
      <c r="B16" s="154"/>
      <c r="C16" s="140"/>
      <c r="D16" s="140"/>
      <c r="E16" s="140"/>
      <c r="F16" s="161"/>
      <c r="G16" s="161"/>
    </row>
    <row r="17" spans="1:7" s="125" customFormat="1" x14ac:dyDescent="0.25">
      <c r="A17" s="154"/>
      <c r="B17" s="154"/>
      <c r="C17" s="140"/>
      <c r="D17" s="140"/>
      <c r="E17" s="140"/>
      <c r="F17" s="161"/>
      <c r="G17" s="161"/>
    </row>
    <row r="18" spans="1:7" s="125" customFormat="1" x14ac:dyDescent="0.25">
      <c r="A18" s="154"/>
      <c r="B18" s="154"/>
      <c r="C18" s="140"/>
      <c r="D18" s="140"/>
      <c r="E18" s="140"/>
      <c r="F18" s="161"/>
      <c r="G18" s="161"/>
    </row>
    <row r="19" spans="1:7" s="125" customFormat="1" x14ac:dyDescent="0.25">
      <c r="A19" s="154"/>
      <c r="B19" s="154"/>
      <c r="C19" s="140"/>
      <c r="D19" s="140"/>
      <c r="E19" s="140"/>
      <c r="F19" s="161"/>
      <c r="G19" s="161"/>
    </row>
    <row r="20" spans="1:7" s="125" customFormat="1" x14ac:dyDescent="0.25">
      <c r="A20" s="154"/>
      <c r="B20" s="154"/>
      <c r="C20" s="140"/>
      <c r="D20" s="140"/>
      <c r="E20" s="140"/>
      <c r="F20" s="161"/>
      <c r="G20" s="161"/>
    </row>
    <row r="21" spans="1:7" s="125" customFormat="1" x14ac:dyDescent="0.25">
      <c r="A21" s="154"/>
      <c r="B21" s="154"/>
      <c r="C21" s="140"/>
      <c r="D21" s="140"/>
      <c r="E21" s="140"/>
      <c r="F21" s="161"/>
      <c r="G21" s="161"/>
    </row>
    <row r="22" spans="1:7" s="125" customFormat="1" x14ac:dyDescent="0.25">
      <c r="A22" s="154"/>
      <c r="B22" s="154"/>
      <c r="C22" s="140"/>
      <c r="D22" s="140"/>
      <c r="E22" s="140"/>
      <c r="G22" s="161"/>
    </row>
    <row r="23" spans="1:7" s="125" customFormat="1" x14ac:dyDescent="0.25">
      <c r="A23" s="154"/>
      <c r="B23" s="154"/>
      <c r="C23" s="140"/>
      <c r="D23" s="140"/>
      <c r="E23" s="140"/>
      <c r="F23" s="161"/>
      <c r="G23" s="161"/>
    </row>
    <row r="24" spans="1:7" s="125" customFormat="1" x14ac:dyDescent="0.25">
      <c r="A24" s="154"/>
      <c r="B24" s="154"/>
      <c r="C24" s="140"/>
      <c r="D24" s="140"/>
      <c r="E24" s="140"/>
      <c r="F24" s="161"/>
      <c r="G24" s="161"/>
    </row>
    <row r="25" spans="1:7" s="125" customFormat="1" x14ac:dyDescent="0.25">
      <c r="A25" s="154"/>
      <c r="B25" s="154"/>
      <c r="C25" s="140"/>
      <c r="D25" s="140"/>
      <c r="E25" s="140"/>
      <c r="F25" s="161"/>
      <c r="G25" s="161"/>
    </row>
    <row r="26" spans="1:7" s="125" customFormat="1" x14ac:dyDescent="0.25">
      <c r="A26" s="154"/>
      <c r="B26" s="154"/>
      <c r="C26" s="140"/>
      <c r="D26" s="140"/>
      <c r="E26" s="140"/>
      <c r="F26" s="161"/>
      <c r="G26" s="161"/>
    </row>
    <row r="27" spans="1:7" s="125" customFormat="1" x14ac:dyDescent="0.25">
      <c r="A27" s="154"/>
      <c r="B27" s="154"/>
      <c r="C27" s="140"/>
      <c r="D27" s="140"/>
      <c r="E27" s="140"/>
      <c r="F27" s="161"/>
      <c r="G27" s="161"/>
    </row>
    <row r="28" spans="1:7" s="125" customFormat="1" x14ac:dyDescent="0.25">
      <c r="A28" s="154"/>
      <c r="B28" s="154"/>
      <c r="C28" s="140"/>
      <c r="D28" s="140"/>
      <c r="E28" s="140"/>
      <c r="F28" s="161"/>
      <c r="G28" s="161"/>
    </row>
    <row r="29" spans="1:7" s="125" customFormat="1" x14ac:dyDescent="0.25">
      <c r="A29" s="154"/>
      <c r="B29" s="154"/>
      <c r="C29" s="140"/>
      <c r="D29" s="140"/>
      <c r="E29" s="140"/>
      <c r="F29" s="161"/>
      <c r="G29" s="161"/>
    </row>
    <row r="30" spans="1:7" s="125" customFormat="1" x14ac:dyDescent="0.25">
      <c r="A30" s="154"/>
      <c r="B30" s="154"/>
      <c r="C30" s="140"/>
      <c r="D30" s="140"/>
      <c r="E30" s="140"/>
      <c r="F30" s="161"/>
      <c r="G30" s="161"/>
    </row>
    <row r="31" spans="1:7" s="125" customFormat="1" x14ac:dyDescent="0.25">
      <c r="A31" s="154"/>
      <c r="B31" s="154"/>
      <c r="C31" s="140"/>
      <c r="D31" s="140"/>
      <c r="E31" s="140"/>
      <c r="F31" s="161"/>
      <c r="G31" s="161"/>
    </row>
    <row r="32" spans="1:7" s="125" customFormat="1" x14ac:dyDescent="0.25">
      <c r="A32" s="154"/>
      <c r="B32" s="154"/>
      <c r="C32" s="140"/>
      <c r="D32" s="140"/>
      <c r="E32" s="140"/>
      <c r="F32" s="161"/>
      <c r="G32" s="161"/>
    </row>
    <row r="33" spans="1:7" s="125" customFormat="1" x14ac:dyDescent="0.25">
      <c r="A33" s="154"/>
      <c r="B33" s="154"/>
      <c r="C33" s="140"/>
      <c r="D33" s="140"/>
      <c r="E33" s="140"/>
      <c r="F33" s="161"/>
      <c r="G33" s="161"/>
    </row>
    <row r="34" spans="1:7" s="125" customFormat="1" x14ac:dyDescent="0.25">
      <c r="A34" s="154"/>
      <c r="B34" s="154"/>
      <c r="C34" s="140"/>
      <c r="D34" s="140"/>
      <c r="E34" s="140"/>
      <c r="F34" s="161"/>
      <c r="G34" s="161"/>
    </row>
    <row r="35" spans="1:7" s="125" customFormat="1" x14ac:dyDescent="0.25">
      <c r="A35" s="154"/>
      <c r="B35" s="154"/>
      <c r="C35" s="140"/>
      <c r="D35" s="140"/>
      <c r="E35" s="140"/>
      <c r="F35" s="161"/>
      <c r="G35" s="161"/>
    </row>
    <row r="36" spans="1:7" s="125" customFormat="1" x14ac:dyDescent="0.25">
      <c r="A36" s="154"/>
      <c r="B36" s="154"/>
      <c r="C36" s="140"/>
      <c r="D36" s="140"/>
      <c r="E36" s="140"/>
      <c r="F36" s="161"/>
      <c r="G36" s="161"/>
    </row>
    <row r="37" spans="1:7" s="125" customFormat="1" x14ac:dyDescent="0.25">
      <c r="A37" s="154"/>
      <c r="B37" s="154"/>
      <c r="C37" s="140"/>
      <c r="D37" s="140"/>
      <c r="E37" s="140"/>
      <c r="F37" s="161"/>
      <c r="G37" s="161"/>
    </row>
    <row r="38" spans="1:7" s="125" customFormat="1" x14ac:dyDescent="0.25">
      <c r="A38" s="154"/>
      <c r="B38" s="154"/>
      <c r="C38" s="140"/>
      <c r="D38" s="140"/>
      <c r="E38" s="140"/>
      <c r="F38" s="161"/>
      <c r="G38" s="161"/>
    </row>
    <row r="39" spans="1:7" s="125" customFormat="1" x14ac:dyDescent="0.25">
      <c r="A39" s="154"/>
      <c r="B39" s="154"/>
      <c r="C39" s="140"/>
      <c r="D39" s="140"/>
      <c r="E39" s="140"/>
      <c r="F39" s="161"/>
      <c r="G39" s="161"/>
    </row>
    <row r="40" spans="1:7" s="125" customFormat="1" x14ac:dyDescent="0.25">
      <c r="A40" s="154"/>
      <c r="B40" s="154"/>
      <c r="C40" s="140"/>
      <c r="D40" s="140"/>
      <c r="E40" s="140"/>
      <c r="F40" s="161"/>
      <c r="G40" s="161"/>
    </row>
    <row r="41" spans="1:7" s="125" customFormat="1" x14ac:dyDescent="0.25">
      <c r="A41" s="154"/>
      <c r="B41" s="154"/>
      <c r="C41" s="140"/>
      <c r="D41" s="140"/>
      <c r="E41" s="140"/>
      <c r="F41" s="161"/>
      <c r="G41" s="161"/>
    </row>
    <row r="42" spans="1:7" s="125" customFormat="1" x14ac:dyDescent="0.25">
      <c r="A42" s="154"/>
      <c r="B42" s="154"/>
      <c r="C42" s="140"/>
      <c r="D42" s="140"/>
      <c r="E42" s="140"/>
      <c r="F42" s="161"/>
      <c r="G42" s="161"/>
    </row>
    <row r="43" spans="1:7" s="125" customFormat="1" x14ac:dyDescent="0.25">
      <c r="A43" s="154"/>
      <c r="B43" s="154"/>
      <c r="C43" s="140"/>
      <c r="D43" s="140"/>
      <c r="E43" s="140"/>
      <c r="F43" s="161"/>
      <c r="G43" s="161"/>
    </row>
    <row r="44" spans="1:7" s="125" customFormat="1" x14ac:dyDescent="0.25">
      <c r="A44" s="154"/>
      <c r="B44" s="154"/>
      <c r="C44" s="140"/>
      <c r="D44" s="140"/>
      <c r="E44" s="140"/>
      <c r="F44" s="161"/>
      <c r="G44" s="161"/>
    </row>
    <row r="45" spans="1:7" s="125" customFormat="1" x14ac:dyDescent="0.25">
      <c r="A45" s="154"/>
      <c r="B45" s="154"/>
      <c r="C45" s="140"/>
      <c r="D45" s="140"/>
      <c r="E45" s="140"/>
      <c r="F45" s="161"/>
      <c r="G45" s="161"/>
    </row>
    <row r="46" spans="1:7" s="125" customFormat="1" x14ac:dyDescent="0.25">
      <c r="A46" s="154"/>
      <c r="B46" s="154"/>
      <c r="C46" s="140"/>
      <c r="D46" s="140"/>
      <c r="E46" s="140"/>
      <c r="F46" s="161"/>
      <c r="G46" s="161"/>
    </row>
    <row r="47" spans="1:7" s="125" customFormat="1" x14ac:dyDescent="0.25">
      <c r="A47" s="154"/>
      <c r="B47" s="154"/>
      <c r="C47" s="154"/>
      <c r="D47" s="140"/>
      <c r="E47" s="140"/>
      <c r="F47" s="161"/>
      <c r="G47" s="161"/>
    </row>
    <row r="48" spans="1:7" s="125" customFormat="1" x14ac:dyDescent="0.25">
      <c r="A48" s="154"/>
      <c r="B48" s="154"/>
      <c r="C48" s="140"/>
      <c r="D48" s="140"/>
      <c r="E48" s="140"/>
      <c r="F48" s="161"/>
      <c r="G48" s="161"/>
    </row>
    <row r="49" spans="1:7" s="125" customFormat="1" x14ac:dyDescent="0.25">
      <c r="A49" s="154"/>
      <c r="B49" s="154"/>
      <c r="C49" s="140"/>
      <c r="D49" s="140"/>
      <c r="E49" s="140"/>
      <c r="F49" s="161"/>
      <c r="G49" s="161"/>
    </row>
    <row r="50" spans="1:7" s="125" customFormat="1" x14ac:dyDescent="0.25">
      <c r="A50" s="154"/>
      <c r="B50" s="154"/>
      <c r="C50" s="154"/>
      <c r="D50" s="140"/>
      <c r="E50" s="140"/>
      <c r="F50" s="161"/>
      <c r="G50" s="161"/>
    </row>
    <row r="51" spans="1:7" s="125" customFormat="1" x14ac:dyDescent="0.25">
      <c r="A51" s="154"/>
      <c r="B51" s="154"/>
      <c r="C51" s="140"/>
      <c r="D51" s="140"/>
      <c r="E51" s="140"/>
      <c r="F51" s="161"/>
      <c r="G51" s="161"/>
    </row>
    <row r="52" spans="1:7" s="125" customFormat="1" x14ac:dyDescent="0.25">
      <c r="A52" s="154"/>
      <c r="B52" s="154"/>
      <c r="C52" s="140"/>
      <c r="D52" s="140"/>
      <c r="E52" s="140"/>
      <c r="F52" s="161"/>
      <c r="G52" s="161"/>
    </row>
    <row r="53" spans="1:7" s="125" customFormat="1" x14ac:dyDescent="0.25">
      <c r="A53" s="154"/>
      <c r="B53" s="154"/>
      <c r="C53" s="140"/>
      <c r="D53" s="140"/>
      <c r="E53" s="140"/>
      <c r="F53" s="161"/>
      <c r="G53" s="161"/>
    </row>
    <row r="54" spans="1:7" s="125" customFormat="1" x14ac:dyDescent="0.25">
      <c r="A54" s="154"/>
      <c r="B54" s="154"/>
      <c r="C54" s="140"/>
      <c r="D54" s="140"/>
      <c r="E54" s="140"/>
      <c r="F54" s="161"/>
      <c r="G54" s="161"/>
    </row>
    <row r="55" spans="1:7" s="125" customFormat="1" x14ac:dyDescent="0.25">
      <c r="A55" s="154"/>
      <c r="B55" s="154"/>
      <c r="C55" s="140"/>
      <c r="D55" s="140"/>
      <c r="E55" s="140"/>
      <c r="F55" s="161"/>
      <c r="G55" s="161"/>
    </row>
    <row r="56" spans="1:7" s="125" customFormat="1" x14ac:dyDescent="0.25">
      <c r="A56" s="154"/>
      <c r="B56" s="154"/>
      <c r="C56" s="140"/>
      <c r="D56" s="140"/>
      <c r="E56" s="140"/>
      <c r="F56" s="161"/>
      <c r="G56" s="161"/>
    </row>
    <row r="57" spans="1:7" s="125" customFormat="1" x14ac:dyDescent="0.25">
      <c r="A57" s="154"/>
      <c r="B57" s="154"/>
      <c r="C57" s="140"/>
      <c r="D57" s="140"/>
      <c r="E57" s="140"/>
      <c r="F57" s="161"/>
      <c r="G57" s="161"/>
    </row>
    <row r="58" spans="1:7" s="125" customFormat="1" x14ac:dyDescent="0.25">
      <c r="A58" s="154"/>
      <c r="B58" s="154"/>
      <c r="C58" s="154"/>
      <c r="D58" s="140"/>
      <c r="E58" s="140"/>
      <c r="F58" s="161"/>
      <c r="G58" s="161"/>
    </row>
    <row r="59" spans="1:7" s="125" customFormat="1" x14ac:dyDescent="0.25">
      <c r="A59" s="154"/>
      <c r="B59" s="154"/>
      <c r="C59" s="140"/>
      <c r="D59" s="140"/>
      <c r="E59" s="140"/>
      <c r="F59" s="161"/>
      <c r="G59" s="161"/>
    </row>
    <row r="60" spans="1:7" s="125" customFormat="1" x14ac:dyDescent="0.25">
      <c r="A60" s="154"/>
      <c r="B60" s="154"/>
      <c r="C60" s="140"/>
      <c r="D60" s="140"/>
      <c r="E60" s="140"/>
      <c r="F60" s="161"/>
      <c r="G60" s="161"/>
    </row>
    <row r="61" spans="1:7" s="125" customFormat="1" x14ac:dyDescent="0.25">
      <c r="A61" s="154"/>
      <c r="B61" s="154"/>
      <c r="C61" s="140"/>
      <c r="D61" s="140"/>
      <c r="E61" s="140"/>
      <c r="F61" s="161"/>
      <c r="G61" s="161"/>
    </row>
    <row r="62" spans="1:7" s="125" customFormat="1" x14ac:dyDescent="0.25">
      <c r="A62" s="154"/>
      <c r="B62" s="154"/>
      <c r="C62" s="140"/>
      <c r="D62" s="140"/>
      <c r="E62" s="140"/>
      <c r="F62" s="161"/>
      <c r="G62" s="161"/>
    </row>
    <row r="63" spans="1:7" s="125" customFormat="1" x14ac:dyDescent="0.25">
      <c r="A63" s="154"/>
      <c r="B63" s="154"/>
      <c r="C63" s="140"/>
      <c r="D63" s="140"/>
      <c r="E63" s="140"/>
      <c r="F63" s="161"/>
      <c r="G63" s="161"/>
    </row>
    <row r="64" spans="1:7" s="125" customFormat="1" x14ac:dyDescent="0.25">
      <c r="A64" s="154"/>
      <c r="B64" s="154"/>
      <c r="C64" s="140"/>
      <c r="D64" s="140"/>
      <c r="E64" s="140"/>
      <c r="F64" s="161"/>
      <c r="G64" s="161"/>
    </row>
    <row r="65" spans="1:7" s="125" customFormat="1" x14ac:dyDescent="0.25">
      <c r="A65" s="154"/>
      <c r="B65" s="154"/>
      <c r="C65" s="140"/>
      <c r="D65" s="140"/>
      <c r="E65" s="140"/>
      <c r="F65" s="161"/>
      <c r="G65" s="161"/>
    </row>
    <row r="66" spans="1:7" s="125" customFormat="1" x14ac:dyDescent="0.25">
      <c r="A66" s="154"/>
      <c r="B66" s="154"/>
      <c r="C66" s="140"/>
      <c r="D66" s="140"/>
      <c r="E66" s="140"/>
      <c r="F66" s="161"/>
      <c r="G66" s="161"/>
    </row>
    <row r="67" spans="1:7" s="125" customFormat="1" x14ac:dyDescent="0.25">
      <c r="A67" s="154"/>
      <c r="B67" s="154"/>
      <c r="C67" s="140"/>
      <c r="D67" s="140"/>
      <c r="E67" s="140"/>
      <c r="F67" s="161"/>
      <c r="G67" s="161"/>
    </row>
    <row r="68" spans="1:7" s="125" customFormat="1" x14ac:dyDescent="0.25">
      <c r="A68" s="154"/>
      <c r="B68" s="154"/>
      <c r="C68" s="140"/>
      <c r="D68" s="140"/>
      <c r="E68" s="140"/>
      <c r="F68" s="161"/>
      <c r="G68" s="161"/>
    </row>
    <row r="69" spans="1:7" s="125" customFormat="1" x14ac:dyDescent="0.25">
      <c r="A69" s="154"/>
      <c r="B69" s="154"/>
      <c r="C69" s="140"/>
      <c r="D69" s="140"/>
      <c r="E69" s="140"/>
      <c r="F69" s="161"/>
      <c r="G69" s="161"/>
    </row>
    <row r="70" spans="1:7" s="125" customFormat="1" x14ac:dyDescent="0.25">
      <c r="A70" s="154"/>
      <c r="B70" s="154"/>
      <c r="C70" s="140"/>
      <c r="D70" s="140"/>
      <c r="E70" s="140"/>
      <c r="F70" s="161"/>
      <c r="G70" s="161"/>
    </row>
    <row r="71" spans="1:7" s="125" customFormat="1" x14ac:dyDescent="0.25">
      <c r="A71" s="154"/>
      <c r="B71" s="154"/>
      <c r="C71" s="140"/>
      <c r="D71" s="140"/>
      <c r="E71" s="140"/>
      <c r="F71" s="161"/>
      <c r="G71" s="161"/>
    </row>
    <row r="72" spans="1:7" s="125" customFormat="1" x14ac:dyDescent="0.25">
      <c r="A72" s="154"/>
      <c r="B72" s="154"/>
      <c r="C72" s="140"/>
      <c r="D72" s="140"/>
      <c r="E72" s="140"/>
      <c r="F72" s="161"/>
      <c r="G72" s="161"/>
    </row>
    <row r="73" spans="1:7" s="125" customFormat="1" x14ac:dyDescent="0.25">
      <c r="A73" s="154"/>
      <c r="B73" s="154"/>
      <c r="C73" s="140"/>
      <c r="D73" s="140"/>
      <c r="E73" s="140"/>
      <c r="F73" s="161"/>
      <c r="G73" s="161"/>
    </row>
    <row r="74" spans="1:7" s="125" customFormat="1" x14ac:dyDescent="0.25">
      <c r="A74" s="154"/>
      <c r="B74" s="154"/>
      <c r="C74" s="140"/>
      <c r="D74" s="140"/>
      <c r="E74" s="140"/>
      <c r="F74" s="161"/>
      <c r="G74" s="161"/>
    </row>
    <row r="75" spans="1:7" s="125" customFormat="1" x14ac:dyDescent="0.25">
      <c r="A75" s="154"/>
      <c r="B75" s="154"/>
      <c r="C75" s="140"/>
      <c r="D75" s="140"/>
      <c r="E75" s="140"/>
      <c r="F75" s="161"/>
      <c r="G75" s="161"/>
    </row>
    <row r="76" spans="1:7" s="125" customFormat="1" x14ac:dyDescent="0.25">
      <c r="A76" s="154"/>
      <c r="B76" s="154"/>
      <c r="C76" s="140"/>
      <c r="D76" s="140"/>
      <c r="E76" s="140"/>
      <c r="F76" s="161"/>
      <c r="G76" s="161"/>
    </row>
    <row r="77" spans="1:7" s="125" customFormat="1" x14ac:dyDescent="0.25">
      <c r="A77" s="154"/>
      <c r="B77" s="154"/>
      <c r="C77" s="140"/>
      <c r="D77" s="140"/>
      <c r="E77" s="140"/>
      <c r="F77" s="161"/>
      <c r="G77" s="161"/>
    </row>
    <row r="78" spans="1:7" s="125" customFormat="1" x14ac:dyDescent="0.25">
      <c r="A78" s="154"/>
      <c r="B78" s="154"/>
      <c r="C78" s="140"/>
      <c r="D78" s="140"/>
      <c r="E78" s="140"/>
      <c r="F78" s="161"/>
      <c r="G78" s="161"/>
    </row>
    <row r="79" spans="1:7" s="125" customFormat="1" x14ac:dyDescent="0.25">
      <c r="A79" s="154"/>
      <c r="B79" s="154"/>
      <c r="C79" s="154"/>
      <c r="D79" s="140"/>
      <c r="E79" s="140"/>
      <c r="F79" s="161"/>
      <c r="G79" s="161"/>
    </row>
    <row r="80" spans="1:7" s="125" customFormat="1" x14ac:dyDescent="0.25">
      <c r="A80" s="154"/>
      <c r="B80" s="154"/>
      <c r="C80" s="154"/>
      <c r="D80" s="140"/>
      <c r="E80" s="140"/>
      <c r="F80" s="161"/>
      <c r="G80" s="161"/>
    </row>
    <row r="81" spans="1:7" s="125" customFormat="1" x14ac:dyDescent="0.25">
      <c r="A81" s="154"/>
      <c r="B81" s="154"/>
      <c r="C81" s="140"/>
      <c r="D81" s="140"/>
      <c r="E81" s="140"/>
      <c r="F81" s="161"/>
      <c r="G81" s="161"/>
    </row>
    <row r="82" spans="1:7" s="125" customFormat="1" x14ac:dyDescent="0.25">
      <c r="A82" s="154"/>
      <c r="B82" s="154"/>
      <c r="C82" s="140"/>
      <c r="D82" s="140"/>
      <c r="E82" s="140"/>
      <c r="F82" s="161"/>
      <c r="G82" s="161"/>
    </row>
    <row r="83" spans="1:7" s="125" customFormat="1" x14ac:dyDescent="0.25">
      <c r="A83" s="154"/>
      <c r="B83" s="154"/>
      <c r="C83" s="140"/>
      <c r="D83" s="140"/>
      <c r="E83" s="140"/>
      <c r="F83" s="161"/>
      <c r="G83" s="161"/>
    </row>
    <row r="84" spans="1:7" s="125" customFormat="1" x14ac:dyDescent="0.25">
      <c r="A84" s="154"/>
      <c r="B84" s="154"/>
      <c r="C84" s="140"/>
      <c r="D84" s="140"/>
      <c r="E84" s="140"/>
      <c r="F84" s="161"/>
      <c r="G84" s="161"/>
    </row>
    <row r="85" spans="1:7" s="125" customFormat="1" x14ac:dyDescent="0.25">
      <c r="A85" s="154"/>
      <c r="B85" s="154"/>
      <c r="C85" s="140"/>
      <c r="D85" s="140"/>
      <c r="E85" s="140"/>
      <c r="F85" s="161"/>
      <c r="G85" s="161"/>
    </row>
    <row r="86" spans="1:7" s="125" customFormat="1" x14ac:dyDescent="0.25">
      <c r="A86" s="154"/>
      <c r="B86" s="154"/>
      <c r="C86" s="140"/>
      <c r="D86" s="140"/>
      <c r="E86" s="140"/>
      <c r="F86" s="161"/>
      <c r="G86" s="161"/>
    </row>
    <row r="87" spans="1:7" s="125" customFormat="1" x14ac:dyDescent="0.25">
      <c r="A87" s="154"/>
      <c r="B87" s="154"/>
      <c r="C87" s="140"/>
      <c r="D87" s="140"/>
      <c r="E87" s="140"/>
      <c r="F87" s="161"/>
      <c r="G87" s="161"/>
    </row>
    <row r="88" spans="1:7" s="125" customFormat="1" x14ac:dyDescent="0.25">
      <c r="A88" s="154"/>
      <c r="B88" s="154"/>
      <c r="C88" s="140"/>
      <c r="D88" s="140"/>
      <c r="E88" s="140"/>
      <c r="F88" s="161"/>
      <c r="G88" s="161"/>
    </row>
    <row r="89" spans="1:7" s="125" customFormat="1" x14ac:dyDescent="0.25">
      <c r="A89" s="154"/>
      <c r="B89" s="154"/>
      <c r="C89" s="140"/>
      <c r="D89" s="140"/>
      <c r="E89" s="140"/>
      <c r="F89" s="161"/>
      <c r="G89" s="161"/>
    </row>
    <row r="90" spans="1:7" s="125" customFormat="1" x14ac:dyDescent="0.25">
      <c r="A90" s="154"/>
      <c r="B90" s="154"/>
      <c r="C90" s="140"/>
      <c r="D90" s="140"/>
      <c r="E90" s="140"/>
      <c r="F90" s="161"/>
      <c r="G90" s="161"/>
    </row>
    <row r="91" spans="1:7" s="125" customFormat="1" x14ac:dyDescent="0.25">
      <c r="A91" s="154"/>
      <c r="B91" s="154"/>
      <c r="C91" s="140"/>
      <c r="D91" s="140"/>
      <c r="E91" s="140"/>
      <c r="F91" s="161"/>
      <c r="G91" s="161"/>
    </row>
    <row r="92" spans="1:7" s="125" customFormat="1" x14ac:dyDescent="0.25">
      <c r="A92" s="154"/>
      <c r="B92" s="154"/>
      <c r="C92" s="140"/>
      <c r="D92" s="140"/>
      <c r="E92" s="140"/>
      <c r="F92" s="161"/>
      <c r="G92" s="161"/>
    </row>
    <row r="93" spans="1:7" s="125" customFormat="1" x14ac:dyDescent="0.25">
      <c r="A93" s="154"/>
      <c r="B93" s="154"/>
      <c r="C93" s="140"/>
      <c r="D93" s="140"/>
      <c r="E93" s="140"/>
      <c r="F93" s="161"/>
      <c r="G93" s="161"/>
    </row>
    <row r="94" spans="1:7" s="125" customFormat="1" x14ac:dyDescent="0.25">
      <c r="A94" s="154"/>
      <c r="B94" s="154"/>
      <c r="C94" s="140"/>
      <c r="D94" s="140"/>
      <c r="E94" s="140"/>
      <c r="F94" s="161"/>
      <c r="G94" s="161"/>
    </row>
    <row r="95" spans="1:7" s="125" customFormat="1" x14ac:dyDescent="0.25">
      <c r="A95" s="154"/>
      <c r="B95" s="154"/>
      <c r="C95" s="140"/>
      <c r="D95" s="140"/>
      <c r="E95" s="140"/>
      <c r="F95" s="161"/>
      <c r="G95" s="161"/>
    </row>
    <row r="96" spans="1:7" s="125" customFormat="1" x14ac:dyDescent="0.25">
      <c r="A96" s="154"/>
      <c r="B96" s="154"/>
      <c r="C96" s="140"/>
      <c r="D96" s="140"/>
      <c r="E96" s="140"/>
      <c r="F96" s="161"/>
      <c r="G96" s="161"/>
    </row>
    <row r="97" spans="1:7" s="125" customFormat="1" x14ac:dyDescent="0.25">
      <c r="A97" s="154"/>
      <c r="B97" s="154"/>
      <c r="C97" s="140"/>
      <c r="D97" s="140"/>
      <c r="E97" s="140"/>
      <c r="F97" s="161"/>
      <c r="G97" s="161"/>
    </row>
    <row r="98" spans="1:7" s="125" customFormat="1" x14ac:dyDescent="0.25">
      <c r="A98" s="154"/>
      <c r="B98" s="154"/>
      <c r="C98" s="140"/>
      <c r="D98" s="140"/>
      <c r="E98" s="140"/>
      <c r="F98" s="161"/>
      <c r="G98" s="161"/>
    </row>
    <row r="99" spans="1:7" s="125" customFormat="1" x14ac:dyDescent="0.25">
      <c r="A99" s="154"/>
      <c r="B99" s="154"/>
      <c r="C99" s="140"/>
      <c r="D99" s="140"/>
      <c r="E99" s="140"/>
      <c r="F99" s="161"/>
      <c r="G99" s="161"/>
    </row>
    <row r="100" spans="1:7" s="125" customFormat="1" x14ac:dyDescent="0.25">
      <c r="A100" s="154"/>
      <c r="B100" s="154"/>
      <c r="C100" s="140"/>
      <c r="D100" s="140"/>
      <c r="E100" s="140"/>
      <c r="F100" s="161"/>
      <c r="G100" s="161"/>
    </row>
    <row r="101" spans="1:7" s="125" customFormat="1" x14ac:dyDescent="0.25">
      <c r="A101" s="154"/>
      <c r="B101" s="154"/>
      <c r="C101" s="140"/>
      <c r="D101" s="140"/>
      <c r="E101" s="140"/>
      <c r="F101" s="161"/>
      <c r="G101" s="161"/>
    </row>
    <row r="102" spans="1:7" s="125" customFormat="1" x14ac:dyDescent="0.25">
      <c r="A102" s="154"/>
      <c r="B102" s="154"/>
      <c r="C102" s="140"/>
      <c r="D102" s="140"/>
      <c r="E102" s="140"/>
      <c r="F102" s="161"/>
      <c r="G102" s="161"/>
    </row>
    <row r="103" spans="1:7" s="125" customFormat="1" x14ac:dyDescent="0.25">
      <c r="A103" s="154"/>
      <c r="B103" s="154"/>
      <c r="C103" s="140"/>
      <c r="D103" s="140"/>
      <c r="E103" s="140"/>
      <c r="F103" s="161"/>
      <c r="G103" s="161"/>
    </row>
    <row r="104" spans="1:7" s="125" customFormat="1" x14ac:dyDescent="0.25">
      <c r="A104" s="154"/>
      <c r="B104" s="154"/>
      <c r="C104" s="140"/>
      <c r="D104" s="140"/>
      <c r="E104" s="140"/>
      <c r="F104" s="161"/>
      <c r="G104" s="161"/>
    </row>
    <row r="105" spans="1:7" s="125" customFormat="1" x14ac:dyDescent="0.25">
      <c r="A105" s="154"/>
      <c r="B105" s="154"/>
      <c r="C105" s="140"/>
      <c r="D105" s="140"/>
      <c r="E105" s="140"/>
      <c r="F105" s="161"/>
      <c r="G105" s="161"/>
    </row>
    <row r="106" spans="1:7" s="125" customFormat="1" x14ac:dyDescent="0.25">
      <c r="A106" s="154"/>
      <c r="B106" s="154"/>
      <c r="C106" s="140"/>
      <c r="D106" s="140"/>
      <c r="E106" s="140"/>
      <c r="F106" s="161"/>
      <c r="G106" s="161"/>
    </row>
    <row r="107" spans="1:7" s="125" customFormat="1" x14ac:dyDescent="0.25">
      <c r="A107" s="154"/>
      <c r="B107" s="154"/>
      <c r="C107" s="140"/>
      <c r="D107" s="140"/>
      <c r="E107" s="140"/>
      <c r="F107" s="161"/>
      <c r="G107" s="161"/>
    </row>
    <row r="108" spans="1:7" s="125" customFormat="1" x14ac:dyDescent="0.25">
      <c r="A108" s="154"/>
      <c r="B108" s="154"/>
      <c r="C108" s="140"/>
      <c r="D108" s="140"/>
      <c r="E108" s="140"/>
      <c r="F108" s="161"/>
      <c r="G108" s="161"/>
    </row>
    <row r="109" spans="1:7" s="125" customFormat="1" x14ac:dyDescent="0.25">
      <c r="A109" s="154"/>
      <c r="B109" s="154"/>
      <c r="C109" s="140"/>
      <c r="D109" s="140"/>
      <c r="E109" s="140"/>
      <c r="F109" s="161"/>
      <c r="G109" s="161"/>
    </row>
    <row r="110" spans="1:7" s="125" customFormat="1" x14ac:dyDescent="0.25">
      <c r="A110" s="154"/>
      <c r="B110" s="154"/>
      <c r="C110" s="140"/>
      <c r="D110" s="140"/>
      <c r="E110" s="140"/>
      <c r="F110" s="161"/>
      <c r="G110" s="161"/>
    </row>
    <row r="111" spans="1:7" s="125" customFormat="1" x14ac:dyDescent="0.25">
      <c r="A111" s="154"/>
      <c r="B111" s="154"/>
      <c r="C111" s="140"/>
      <c r="D111" s="140"/>
      <c r="E111" s="140"/>
      <c r="F111" s="161"/>
      <c r="G111" s="161"/>
    </row>
    <row r="112" spans="1:7" s="125" customFormat="1" x14ac:dyDescent="0.25">
      <c r="A112" s="154"/>
      <c r="B112" s="154"/>
      <c r="C112" s="140"/>
      <c r="D112" s="140"/>
      <c r="E112" s="140"/>
      <c r="F112" s="161"/>
      <c r="G112" s="161"/>
    </row>
    <row r="113" spans="1:7" s="125" customFormat="1" x14ac:dyDescent="0.25">
      <c r="A113" s="154"/>
      <c r="B113" s="154"/>
      <c r="C113" s="140"/>
      <c r="D113" s="140"/>
      <c r="E113" s="140"/>
      <c r="F113" s="161"/>
      <c r="G113" s="161"/>
    </row>
    <row r="114" spans="1:7" s="125" customFormat="1" x14ac:dyDescent="0.25">
      <c r="A114" s="154"/>
      <c r="B114" s="154"/>
      <c r="C114" s="140"/>
      <c r="D114" s="140"/>
      <c r="E114" s="140"/>
      <c r="F114" s="161"/>
      <c r="G114" s="161"/>
    </row>
    <row r="115" spans="1:7" s="125" customFormat="1" x14ac:dyDescent="0.25">
      <c r="A115" s="154"/>
      <c r="B115" s="154"/>
      <c r="C115" s="140"/>
      <c r="D115" s="140"/>
      <c r="E115" s="140"/>
      <c r="F115" s="161"/>
      <c r="G115" s="161"/>
    </row>
    <row r="116" spans="1:7" s="125" customFormat="1" x14ac:dyDescent="0.25">
      <c r="A116" s="154"/>
      <c r="B116" s="154"/>
      <c r="C116" s="140"/>
      <c r="D116" s="140"/>
      <c r="E116" s="140"/>
      <c r="F116" s="161"/>
      <c r="G116" s="161"/>
    </row>
    <row r="117" spans="1:7" s="125" customFormat="1" x14ac:dyDescent="0.25">
      <c r="A117" s="154"/>
      <c r="B117" s="154"/>
      <c r="C117" s="140"/>
      <c r="D117" s="140"/>
      <c r="E117" s="140"/>
      <c r="F117" s="161"/>
      <c r="G117" s="161"/>
    </row>
    <row r="118" spans="1:7" s="125" customFormat="1" x14ac:dyDescent="0.25">
      <c r="A118" s="154"/>
      <c r="B118" s="154"/>
      <c r="C118" s="140"/>
      <c r="D118" s="140"/>
      <c r="E118" s="140"/>
      <c r="F118" s="161"/>
      <c r="G118" s="161"/>
    </row>
    <row r="119" spans="1:7" s="125" customFormat="1" x14ac:dyDescent="0.25">
      <c r="A119" s="154"/>
      <c r="B119" s="154"/>
      <c r="C119" s="140"/>
      <c r="D119" s="140"/>
      <c r="E119" s="140"/>
      <c r="F119" s="161"/>
      <c r="G119" s="161"/>
    </row>
    <row r="120" spans="1:7" s="125" customFormat="1" x14ac:dyDescent="0.25">
      <c r="A120" s="154"/>
      <c r="B120" s="154"/>
      <c r="C120" s="140"/>
      <c r="D120" s="140"/>
      <c r="E120" s="140"/>
      <c r="F120" s="161"/>
      <c r="G120" s="161"/>
    </row>
    <row r="121" spans="1:7" s="125" customFormat="1" x14ac:dyDescent="0.25">
      <c r="A121" s="154"/>
      <c r="B121" s="154"/>
      <c r="C121" s="140"/>
      <c r="D121" s="140"/>
      <c r="E121" s="140"/>
      <c r="F121" s="161"/>
      <c r="G121" s="161"/>
    </row>
    <row r="122" spans="1:7" s="125" customFormat="1" x14ac:dyDescent="0.25">
      <c r="A122" s="154"/>
      <c r="B122" s="154"/>
      <c r="C122" s="140"/>
      <c r="D122" s="140"/>
      <c r="E122" s="140"/>
      <c r="F122" s="161"/>
      <c r="G122" s="161"/>
    </row>
    <row r="123" spans="1:7" s="125" customFormat="1" x14ac:dyDescent="0.25">
      <c r="A123" s="154"/>
      <c r="B123" s="154"/>
      <c r="C123" s="140"/>
      <c r="D123" s="140"/>
      <c r="E123" s="140"/>
      <c r="F123" s="161"/>
      <c r="G123" s="161"/>
    </row>
    <row r="124" spans="1:7" s="125" customFormat="1" x14ac:dyDescent="0.25">
      <c r="A124" s="154"/>
      <c r="B124" s="154"/>
      <c r="C124" s="140"/>
      <c r="D124" s="140"/>
      <c r="E124" s="140"/>
      <c r="F124" s="161"/>
      <c r="G124" s="161"/>
    </row>
    <row r="125" spans="1:7" s="125" customFormat="1" x14ac:dyDescent="0.25">
      <c r="A125" s="154"/>
      <c r="B125" s="154"/>
      <c r="C125" s="140"/>
      <c r="D125" s="140"/>
      <c r="E125" s="140"/>
      <c r="F125" s="161"/>
      <c r="G125" s="161"/>
    </row>
    <row r="126" spans="1:7" s="125" customFormat="1" x14ac:dyDescent="0.25">
      <c r="A126" s="154"/>
      <c r="B126" s="154"/>
      <c r="C126" s="140"/>
      <c r="D126" s="140"/>
      <c r="E126" s="140"/>
      <c r="F126" s="161"/>
      <c r="G126" s="161"/>
    </row>
    <row r="127" spans="1:7" s="125" customFormat="1" x14ac:dyDescent="0.25">
      <c r="A127" s="154"/>
      <c r="B127" s="154"/>
      <c r="C127" s="140"/>
      <c r="D127" s="140"/>
      <c r="E127" s="140"/>
      <c r="F127" s="161"/>
      <c r="G127" s="161"/>
    </row>
    <row r="128" spans="1:7" s="125" customFormat="1" x14ac:dyDescent="0.25">
      <c r="A128" s="154"/>
      <c r="B128" s="154"/>
      <c r="C128" s="140"/>
      <c r="D128" s="140"/>
      <c r="E128" s="140"/>
      <c r="F128" s="161"/>
      <c r="G128" s="161"/>
    </row>
    <row r="129" spans="1:7" s="125" customFormat="1" x14ac:dyDescent="0.25">
      <c r="A129" s="154"/>
      <c r="B129" s="154"/>
      <c r="C129" s="140"/>
      <c r="D129" s="140"/>
      <c r="E129" s="140"/>
      <c r="F129" s="161"/>
      <c r="G129" s="161"/>
    </row>
    <row r="130" spans="1:7" s="125" customFormat="1" x14ac:dyDescent="0.25">
      <c r="A130" s="154"/>
      <c r="B130" s="154"/>
      <c r="C130" s="140"/>
      <c r="D130" s="140"/>
      <c r="E130" s="140"/>
      <c r="F130" s="161"/>
      <c r="G130" s="161"/>
    </row>
    <row r="131" spans="1:7" s="125" customFormat="1" x14ac:dyDescent="0.25">
      <c r="A131" s="154"/>
      <c r="B131" s="154"/>
      <c r="C131" s="140"/>
      <c r="D131" s="140"/>
      <c r="E131" s="140"/>
      <c r="F131" s="161"/>
      <c r="G131" s="161"/>
    </row>
    <row r="132" spans="1:7" s="125" customFormat="1" x14ac:dyDescent="0.25">
      <c r="A132" s="154"/>
      <c r="B132" s="154"/>
      <c r="C132" s="140"/>
      <c r="D132" s="140"/>
      <c r="E132" s="140"/>
      <c r="F132" s="161"/>
      <c r="G132" s="161"/>
    </row>
    <row r="133" spans="1:7" s="125" customFormat="1" x14ac:dyDescent="0.25">
      <c r="A133" s="154"/>
      <c r="B133" s="154"/>
      <c r="C133" s="140"/>
      <c r="D133" s="140"/>
      <c r="E133" s="140"/>
      <c r="F133" s="161"/>
      <c r="G133" s="161"/>
    </row>
    <row r="134" spans="1:7" s="125" customFormat="1" x14ac:dyDescent="0.25">
      <c r="A134" s="154"/>
      <c r="B134" s="154"/>
      <c r="C134" s="140"/>
      <c r="D134" s="140"/>
      <c r="E134" s="140"/>
      <c r="F134" s="161"/>
      <c r="G134" s="161"/>
    </row>
    <row r="135" spans="1:7" s="125" customFormat="1" x14ac:dyDescent="0.25">
      <c r="A135" s="154"/>
      <c r="B135" s="154"/>
      <c r="C135" s="140"/>
      <c r="D135" s="140"/>
      <c r="E135" s="140"/>
      <c r="F135" s="161"/>
      <c r="G135" s="161"/>
    </row>
    <row r="136" spans="1:7" s="125" customFormat="1" x14ac:dyDescent="0.25">
      <c r="A136" s="154"/>
      <c r="B136" s="154"/>
      <c r="C136" s="140"/>
      <c r="D136" s="140"/>
      <c r="E136" s="140"/>
      <c r="F136" s="161"/>
      <c r="G136" s="161"/>
    </row>
    <row r="137" spans="1:7" s="125" customFormat="1" x14ac:dyDescent="0.25">
      <c r="A137" s="154"/>
      <c r="B137" s="154"/>
      <c r="C137" s="154"/>
      <c r="D137" s="140"/>
      <c r="E137" s="140"/>
      <c r="F137" s="161"/>
      <c r="G137" s="161"/>
    </row>
    <row r="138" spans="1:7" s="125" customFormat="1" x14ac:dyDescent="0.25">
      <c r="A138" s="154"/>
      <c r="B138" s="154"/>
      <c r="C138" s="140"/>
      <c r="D138" s="140"/>
      <c r="E138" s="140"/>
      <c r="F138" s="161"/>
      <c r="G138" s="161"/>
    </row>
    <row r="139" spans="1:7" s="125" customFormat="1" x14ac:dyDescent="0.25">
      <c r="A139" s="154"/>
      <c r="B139" s="154"/>
      <c r="C139" s="140"/>
      <c r="D139" s="140"/>
      <c r="E139" s="140"/>
      <c r="F139" s="161"/>
      <c r="G139" s="161"/>
    </row>
    <row r="140" spans="1:7" s="125" customFormat="1" x14ac:dyDescent="0.25">
      <c r="A140" s="154"/>
      <c r="B140" s="154"/>
      <c r="C140" s="140"/>
      <c r="D140" s="140"/>
      <c r="E140" s="140"/>
      <c r="F140" s="161"/>
      <c r="G140" s="161"/>
    </row>
    <row r="141" spans="1:7" s="125" customFormat="1" x14ac:dyDescent="0.25">
      <c r="A141" s="154"/>
      <c r="B141" s="154"/>
      <c r="C141" s="140"/>
      <c r="D141" s="140"/>
      <c r="E141" s="140"/>
      <c r="F141" s="161"/>
      <c r="G141" s="161"/>
    </row>
    <row r="142" spans="1:7" s="125" customFormat="1" x14ac:dyDescent="0.25">
      <c r="A142" s="154"/>
      <c r="B142" s="154"/>
      <c r="C142" s="140"/>
      <c r="D142" s="140"/>
      <c r="E142" s="140"/>
      <c r="F142" s="161"/>
      <c r="G142" s="161"/>
    </row>
    <row r="143" spans="1:7" s="125" customFormat="1" x14ac:dyDescent="0.25">
      <c r="A143" s="154"/>
      <c r="B143" s="154"/>
      <c r="C143" s="140"/>
      <c r="D143" s="140"/>
      <c r="E143" s="140"/>
      <c r="F143" s="161"/>
      <c r="G143" s="161"/>
    </row>
    <row r="144" spans="1:7" s="125" customFormat="1" x14ac:dyDescent="0.25">
      <c r="A144" s="154"/>
      <c r="B144" s="154"/>
      <c r="C144" s="140"/>
      <c r="D144" s="140"/>
      <c r="E144" s="140"/>
      <c r="F144" s="161"/>
      <c r="G144" s="161"/>
    </row>
    <row r="145" spans="1:7" s="125" customFormat="1" x14ac:dyDescent="0.25">
      <c r="A145" s="154"/>
      <c r="B145" s="154"/>
      <c r="C145" s="140"/>
      <c r="D145" s="140"/>
      <c r="E145" s="140"/>
      <c r="F145" s="161"/>
      <c r="G145" s="161"/>
    </row>
    <row r="146" spans="1:7" s="125" customFormat="1" x14ac:dyDescent="0.25">
      <c r="A146" s="154"/>
      <c r="B146" s="154"/>
      <c r="C146" s="140"/>
      <c r="D146" s="140"/>
      <c r="E146" s="140"/>
      <c r="F146" s="161"/>
      <c r="G146" s="161"/>
    </row>
    <row r="147" spans="1:7" s="125" customFormat="1" x14ac:dyDescent="0.25">
      <c r="A147" s="154"/>
      <c r="B147" s="154"/>
      <c r="C147" s="140"/>
      <c r="D147" s="140"/>
      <c r="E147" s="140"/>
      <c r="F147" s="161"/>
      <c r="G147" s="161"/>
    </row>
    <row r="148" spans="1:7" s="125" customFormat="1" x14ac:dyDescent="0.25">
      <c r="A148" s="154"/>
      <c r="B148" s="154"/>
      <c r="C148" s="140"/>
      <c r="D148" s="140"/>
      <c r="E148" s="140"/>
      <c r="F148" s="161"/>
      <c r="G148" s="161"/>
    </row>
    <row r="149" spans="1:7" s="125" customFormat="1" x14ac:dyDescent="0.25">
      <c r="A149" s="154"/>
      <c r="B149" s="154"/>
      <c r="C149" s="140"/>
      <c r="D149" s="140"/>
      <c r="E149" s="140"/>
      <c r="F149" s="161"/>
      <c r="G149" s="161"/>
    </row>
    <row r="150" spans="1:7" s="125" customFormat="1" x14ac:dyDescent="0.25">
      <c r="A150" s="154"/>
      <c r="B150" s="154"/>
      <c r="C150" s="154"/>
      <c r="D150" s="140"/>
      <c r="E150" s="140"/>
      <c r="F150" s="161"/>
      <c r="G150" s="161"/>
    </row>
    <row r="151" spans="1:7" s="125" customFormat="1" x14ac:dyDescent="0.25">
      <c r="A151" s="154"/>
      <c r="B151" s="154"/>
      <c r="C151" s="140"/>
      <c r="D151" s="140"/>
      <c r="E151" s="140"/>
      <c r="F151" s="161"/>
      <c r="G151" s="161"/>
    </row>
    <row r="152" spans="1:7" s="125" customFormat="1" x14ac:dyDescent="0.25">
      <c r="A152" s="154"/>
      <c r="B152" s="154"/>
      <c r="C152" s="154"/>
      <c r="D152" s="140"/>
      <c r="E152" s="140"/>
      <c r="F152" s="161"/>
      <c r="G152" s="161"/>
    </row>
    <row r="153" spans="1:7" s="125" customFormat="1" x14ac:dyDescent="0.25">
      <c r="A153" s="154"/>
      <c r="B153" s="154"/>
      <c r="C153" s="140"/>
      <c r="D153" s="140"/>
      <c r="E153" s="140"/>
      <c r="F153" s="161"/>
      <c r="G153" s="161"/>
    </row>
    <row r="154" spans="1:7" s="125" customFormat="1" x14ac:dyDescent="0.25">
      <c r="A154" s="154"/>
      <c r="B154" s="154"/>
      <c r="C154" s="140"/>
      <c r="D154" s="140"/>
      <c r="E154" s="140"/>
      <c r="F154" s="161"/>
      <c r="G154" s="161"/>
    </row>
    <row r="155" spans="1:7" s="125" customFormat="1" x14ac:dyDescent="0.25">
      <c r="A155" s="154"/>
      <c r="B155" s="154"/>
      <c r="C155" s="140"/>
      <c r="D155" s="140"/>
      <c r="E155" s="140"/>
      <c r="F155" s="161"/>
      <c r="G155" s="161"/>
    </row>
    <row r="156" spans="1:7" s="125" customFormat="1" x14ac:dyDescent="0.25">
      <c r="A156" s="154"/>
      <c r="B156" s="154"/>
      <c r="C156" s="140"/>
      <c r="D156" s="140"/>
      <c r="E156" s="140"/>
      <c r="F156" s="161"/>
      <c r="G156" s="161"/>
    </row>
    <row r="157" spans="1:7" s="125" customFormat="1" x14ac:dyDescent="0.25">
      <c r="A157" s="154"/>
      <c r="B157" s="154"/>
      <c r="C157" s="140"/>
      <c r="D157" s="140"/>
      <c r="E157" s="140"/>
      <c r="F157" s="161"/>
      <c r="G157" s="161"/>
    </row>
    <row r="158" spans="1:7" s="125" customFormat="1" x14ac:dyDescent="0.25">
      <c r="A158" s="154"/>
      <c r="B158" s="154"/>
      <c r="C158" s="140"/>
      <c r="D158" s="140"/>
      <c r="E158" s="140"/>
      <c r="F158" s="161"/>
      <c r="G158" s="161"/>
    </row>
    <row r="159" spans="1:7" s="125" customFormat="1" x14ac:dyDescent="0.25">
      <c r="A159" s="154"/>
      <c r="B159" s="154"/>
      <c r="C159" s="140"/>
      <c r="D159" s="140"/>
      <c r="E159" s="140"/>
      <c r="F159" s="161"/>
      <c r="G159" s="161"/>
    </row>
    <row r="160" spans="1:7" s="125" customFormat="1" x14ac:dyDescent="0.25">
      <c r="A160" s="154"/>
      <c r="B160" s="154"/>
      <c r="C160" s="140"/>
      <c r="D160" s="140"/>
      <c r="E160" s="140"/>
      <c r="F160" s="161"/>
      <c r="G160" s="161"/>
    </row>
    <row r="161" spans="1:7" s="125" customFormat="1" x14ac:dyDescent="0.25">
      <c r="A161" s="154"/>
      <c r="B161" s="154"/>
      <c r="C161" s="140"/>
      <c r="D161" s="140"/>
      <c r="E161" s="140"/>
      <c r="F161" s="161"/>
      <c r="G161" s="161"/>
    </row>
    <row r="162" spans="1:7" s="125" customFormat="1" x14ac:dyDescent="0.25">
      <c r="A162" s="154"/>
      <c r="B162" s="154"/>
      <c r="C162" s="140"/>
      <c r="D162" s="140"/>
      <c r="E162" s="140"/>
      <c r="F162" s="161"/>
      <c r="G162" s="161"/>
    </row>
    <row r="163" spans="1:7" s="125" customFormat="1" x14ac:dyDescent="0.25">
      <c r="A163" s="154"/>
      <c r="B163" s="154"/>
      <c r="C163" s="154"/>
      <c r="D163" s="140"/>
      <c r="E163" s="140"/>
      <c r="F163" s="161"/>
      <c r="G163" s="161"/>
    </row>
    <row r="164" spans="1:7" s="125" customFormat="1" x14ac:dyDescent="0.25">
      <c r="A164" s="154"/>
      <c r="B164" s="154"/>
      <c r="C164" s="154"/>
      <c r="D164" s="140"/>
      <c r="E164" s="140"/>
      <c r="F164" s="161"/>
      <c r="G164" s="161"/>
    </row>
    <row r="165" spans="1:7" s="125" customFormat="1" x14ac:dyDescent="0.25">
      <c r="A165" s="154"/>
      <c r="B165" s="154"/>
      <c r="C165" s="140"/>
      <c r="D165" s="140"/>
      <c r="E165" s="140"/>
      <c r="F165" s="161"/>
      <c r="G165" s="161"/>
    </row>
    <row r="166" spans="1:7" s="125" customFormat="1" x14ac:dyDescent="0.25">
      <c r="A166" s="154"/>
      <c r="B166" s="154"/>
      <c r="C166" s="140"/>
      <c r="D166" s="140"/>
      <c r="E166" s="140"/>
      <c r="F166" s="161"/>
      <c r="G166" s="161"/>
    </row>
    <row r="167" spans="1:7" s="125" customFormat="1" x14ac:dyDescent="0.25">
      <c r="A167" s="154"/>
      <c r="B167" s="154"/>
      <c r="C167" s="140"/>
      <c r="D167" s="140"/>
      <c r="E167" s="140"/>
      <c r="F167" s="161"/>
      <c r="G167" s="161"/>
    </row>
    <row r="168" spans="1:7" s="125" customFormat="1" x14ac:dyDescent="0.25">
      <c r="A168" s="154"/>
      <c r="B168" s="154"/>
      <c r="C168" s="140"/>
      <c r="D168" s="140"/>
      <c r="E168" s="140"/>
      <c r="F168" s="161"/>
      <c r="G168" s="161"/>
    </row>
    <row r="169" spans="1:7" s="125" customFormat="1" x14ac:dyDescent="0.25">
      <c r="A169" s="154"/>
      <c r="B169" s="154"/>
      <c r="C169" s="140"/>
      <c r="D169" s="140"/>
      <c r="E169" s="140"/>
      <c r="F169" s="161"/>
      <c r="G169" s="161"/>
    </row>
    <row r="170" spans="1:7" s="125" customFormat="1" x14ac:dyDescent="0.25">
      <c r="A170" s="154"/>
      <c r="B170" s="154"/>
      <c r="C170" s="140"/>
      <c r="D170" s="140"/>
      <c r="E170" s="140"/>
      <c r="F170" s="161"/>
      <c r="G170" s="161"/>
    </row>
    <row r="171" spans="1:7" s="125" customFormat="1" x14ac:dyDescent="0.25">
      <c r="A171" s="154"/>
      <c r="B171" s="154"/>
      <c r="C171" s="140"/>
      <c r="D171" s="140"/>
      <c r="E171" s="140"/>
      <c r="F171" s="161"/>
      <c r="G171" s="161"/>
    </row>
    <row r="172" spans="1:7" s="125" customFormat="1" x14ac:dyDescent="0.25">
      <c r="A172" s="154"/>
      <c r="B172" s="154"/>
      <c r="C172" s="140"/>
      <c r="D172" s="140"/>
      <c r="E172" s="140"/>
      <c r="F172" s="161"/>
      <c r="G172" s="161"/>
    </row>
    <row r="173" spans="1:7" s="125" customFormat="1" x14ac:dyDescent="0.25">
      <c r="A173" s="154"/>
      <c r="B173" s="154"/>
      <c r="C173" s="140"/>
      <c r="D173" s="140"/>
      <c r="E173" s="140"/>
      <c r="F173" s="161"/>
      <c r="G173" s="161"/>
    </row>
    <row r="174" spans="1:7" s="125" customFormat="1" x14ac:dyDescent="0.25">
      <c r="A174" s="154"/>
      <c r="B174" s="154"/>
      <c r="C174" s="140"/>
      <c r="D174" s="140"/>
      <c r="E174" s="140"/>
      <c r="F174" s="161"/>
      <c r="G174" s="161"/>
    </row>
    <row r="175" spans="1:7" s="125" customFormat="1" x14ac:dyDescent="0.25">
      <c r="A175" s="154"/>
      <c r="B175" s="154"/>
      <c r="C175" s="140"/>
      <c r="D175" s="140"/>
      <c r="E175" s="140"/>
      <c r="F175" s="161"/>
      <c r="G175" s="161"/>
    </row>
    <row r="176" spans="1:7" s="125" customFormat="1" x14ac:dyDescent="0.25">
      <c r="A176" s="154"/>
      <c r="B176" s="154"/>
      <c r="C176" s="140"/>
      <c r="D176" s="140"/>
      <c r="E176" s="140"/>
      <c r="F176" s="161"/>
      <c r="G176" s="161"/>
    </row>
    <row r="177" spans="1:7" s="125" customFormat="1" x14ac:dyDescent="0.25">
      <c r="A177" s="154"/>
      <c r="B177" s="154"/>
      <c r="C177" s="140"/>
      <c r="D177" s="140"/>
      <c r="E177" s="140"/>
      <c r="F177" s="161"/>
      <c r="G177" s="161"/>
    </row>
    <row r="178" spans="1:7" s="125" customFormat="1" x14ac:dyDescent="0.25">
      <c r="A178" s="154"/>
      <c r="B178" s="154"/>
      <c r="C178" s="140"/>
      <c r="D178" s="140"/>
      <c r="E178" s="140"/>
      <c r="F178" s="161"/>
      <c r="G178" s="161"/>
    </row>
    <row r="179" spans="1:7" s="125" customFormat="1" x14ac:dyDescent="0.25">
      <c r="A179" s="154"/>
      <c r="B179" s="154"/>
      <c r="C179" s="140"/>
      <c r="D179" s="140"/>
      <c r="E179" s="140"/>
      <c r="F179" s="161"/>
      <c r="G179" s="161"/>
    </row>
    <row r="180" spans="1:7" s="125" customFormat="1" x14ac:dyDescent="0.25">
      <c r="A180" s="154"/>
      <c r="B180" s="154"/>
      <c r="C180" s="140"/>
      <c r="D180" s="140"/>
      <c r="E180" s="140"/>
      <c r="F180" s="161"/>
      <c r="G180" s="161"/>
    </row>
    <row r="181" spans="1:7" s="125" customFormat="1" x14ac:dyDescent="0.25">
      <c r="A181" s="154"/>
      <c r="B181" s="154"/>
      <c r="C181" s="140"/>
      <c r="D181" s="140"/>
      <c r="E181" s="140"/>
      <c r="F181" s="161"/>
      <c r="G181" s="161"/>
    </row>
    <row r="182" spans="1:7" s="125" customFormat="1" x14ac:dyDescent="0.25">
      <c r="A182" s="154"/>
      <c r="B182" s="154"/>
      <c r="C182" s="140"/>
      <c r="D182" s="140"/>
      <c r="E182" s="140"/>
      <c r="F182" s="161"/>
      <c r="G182" s="161"/>
    </row>
    <row r="183" spans="1:7" s="125" customFormat="1" x14ac:dyDescent="0.25">
      <c r="A183" s="154"/>
      <c r="B183" s="154"/>
      <c r="C183" s="140"/>
      <c r="D183" s="140"/>
      <c r="E183" s="140"/>
      <c r="F183" s="161"/>
      <c r="G183" s="161"/>
    </row>
    <row r="184" spans="1:7" s="125" customFormat="1" x14ac:dyDescent="0.25">
      <c r="A184" s="154"/>
      <c r="B184" s="154"/>
      <c r="C184" s="140"/>
      <c r="D184" s="140"/>
      <c r="E184" s="140"/>
      <c r="F184" s="161"/>
      <c r="G184" s="161"/>
    </row>
    <row r="185" spans="1:7" s="125" customFormat="1" x14ac:dyDescent="0.25">
      <c r="A185" s="154"/>
      <c r="B185" s="154"/>
      <c r="C185" s="154"/>
      <c r="D185" s="140"/>
      <c r="E185" s="140"/>
      <c r="F185" s="161"/>
      <c r="G185" s="161"/>
    </row>
    <row r="186" spans="1:7" s="125" customFormat="1" x14ac:dyDescent="0.25">
      <c r="A186" s="154"/>
      <c r="B186" s="154"/>
      <c r="C186" s="140"/>
      <c r="D186" s="140"/>
      <c r="E186" s="140"/>
      <c r="F186" s="161"/>
      <c r="G186" s="161"/>
    </row>
    <row r="187" spans="1:7" s="125" customFormat="1" x14ac:dyDescent="0.25">
      <c r="A187" s="154"/>
      <c r="B187" s="154"/>
      <c r="C187" s="140"/>
      <c r="D187" s="140"/>
      <c r="E187" s="140"/>
      <c r="F187" s="161"/>
      <c r="G187" s="161"/>
    </row>
    <row r="188" spans="1:7" s="125" customFormat="1" x14ac:dyDescent="0.25">
      <c r="A188" s="154"/>
      <c r="B188" s="154"/>
      <c r="C188" s="140"/>
      <c r="D188" s="140"/>
      <c r="E188" s="140"/>
      <c r="F188" s="161"/>
      <c r="G188" s="161"/>
    </row>
    <row r="189" spans="1:7" s="125" customFormat="1" x14ac:dyDescent="0.25">
      <c r="A189" s="154"/>
      <c r="B189" s="154"/>
      <c r="C189" s="140"/>
      <c r="D189" s="140"/>
      <c r="E189" s="140"/>
      <c r="F189" s="161"/>
      <c r="G189" s="161"/>
    </row>
    <row r="190" spans="1:7" s="125" customFormat="1" x14ac:dyDescent="0.25">
      <c r="A190" s="154"/>
      <c r="B190" s="154"/>
      <c r="C190" s="140"/>
      <c r="D190" s="140"/>
      <c r="E190" s="140"/>
      <c r="F190" s="161"/>
      <c r="G190" s="161"/>
    </row>
    <row r="191" spans="1:7" s="125" customFormat="1" x14ac:dyDescent="0.25">
      <c r="A191" s="154"/>
      <c r="B191" s="154"/>
      <c r="C191" s="140"/>
      <c r="D191" s="140"/>
      <c r="E191" s="140"/>
      <c r="F191" s="161"/>
      <c r="G191" s="161"/>
    </row>
    <row r="192" spans="1:7" s="125" customFormat="1" x14ac:dyDescent="0.25">
      <c r="A192" s="154"/>
      <c r="B192" s="154"/>
      <c r="C192" s="140"/>
      <c r="D192" s="140"/>
      <c r="E192" s="140"/>
      <c r="F192" s="161"/>
      <c r="G192" s="161"/>
    </row>
    <row r="193" spans="1:7" s="125" customFormat="1" x14ac:dyDescent="0.25">
      <c r="A193" s="154"/>
      <c r="B193" s="154"/>
      <c r="C193" s="140"/>
      <c r="D193" s="140"/>
      <c r="E193" s="140"/>
      <c r="F193" s="161"/>
      <c r="G193" s="161"/>
    </row>
    <row r="194" spans="1:7" s="125" customFormat="1" x14ac:dyDescent="0.25">
      <c r="A194" s="154"/>
      <c r="B194" s="154"/>
      <c r="C194" s="140"/>
      <c r="D194" s="140"/>
      <c r="E194" s="140"/>
      <c r="F194" s="161"/>
      <c r="G194" s="161"/>
    </row>
    <row r="195" spans="1:7" s="125" customFormat="1" x14ac:dyDescent="0.25">
      <c r="A195" s="154"/>
      <c r="B195" s="154"/>
      <c r="C195" s="140"/>
      <c r="D195" s="140"/>
      <c r="E195" s="140"/>
      <c r="F195" s="161"/>
      <c r="G195" s="161"/>
    </row>
    <row r="196" spans="1:7" s="125" customFormat="1" x14ac:dyDescent="0.25">
      <c r="A196" s="154"/>
      <c r="B196" s="154"/>
      <c r="C196" s="140"/>
      <c r="D196" s="140"/>
      <c r="E196" s="140"/>
      <c r="F196" s="161"/>
      <c r="G196" s="161"/>
    </row>
    <row r="197" spans="1:7" s="125" customFormat="1" x14ac:dyDescent="0.25">
      <c r="A197" s="154"/>
      <c r="B197" s="154"/>
      <c r="C197" s="154"/>
      <c r="D197" s="140"/>
      <c r="E197" s="140"/>
      <c r="F197" s="161"/>
      <c r="G197" s="161"/>
    </row>
    <row r="198" spans="1:7" s="125" customFormat="1" x14ac:dyDescent="0.25">
      <c r="A198" s="154"/>
      <c r="B198" s="154"/>
      <c r="C198" s="140"/>
      <c r="D198" s="140"/>
      <c r="E198" s="140"/>
      <c r="F198" s="161"/>
      <c r="G198" s="161"/>
    </row>
    <row r="199" spans="1:7" s="125" customFormat="1" x14ac:dyDescent="0.25">
      <c r="A199" s="154"/>
      <c r="B199" s="154"/>
      <c r="C199" s="140"/>
      <c r="D199" s="140"/>
      <c r="E199" s="140"/>
      <c r="F199" s="161"/>
      <c r="G199" s="161"/>
    </row>
    <row r="200" spans="1:7" s="125" customFormat="1" x14ac:dyDescent="0.25">
      <c r="A200" s="154"/>
      <c r="B200" s="154"/>
      <c r="C200" s="140"/>
      <c r="D200" s="140"/>
      <c r="E200" s="140"/>
      <c r="F200" s="161"/>
      <c r="G200" s="161"/>
    </row>
    <row r="201" spans="1:7" s="125" customFormat="1" x14ac:dyDescent="0.25">
      <c r="A201" s="154"/>
      <c r="B201" s="154"/>
      <c r="C201" s="140"/>
      <c r="D201" s="140"/>
      <c r="E201" s="140"/>
      <c r="F201" s="161"/>
      <c r="G201" s="161"/>
    </row>
    <row r="202" spans="1:7" s="125" customFormat="1" x14ac:dyDescent="0.25">
      <c r="A202" s="154"/>
      <c r="B202" s="154"/>
      <c r="C202" s="140"/>
      <c r="D202" s="140"/>
      <c r="E202" s="140"/>
      <c r="F202" s="161"/>
      <c r="G202" s="161"/>
    </row>
    <row r="203" spans="1:7" s="125" customFormat="1" x14ac:dyDescent="0.25">
      <c r="A203" s="154"/>
      <c r="B203" s="154"/>
      <c r="C203" s="140"/>
      <c r="D203" s="140"/>
      <c r="E203" s="140"/>
      <c r="F203" s="161"/>
      <c r="G203" s="161"/>
    </row>
    <row r="204" spans="1:7" s="125" customFormat="1" x14ac:dyDescent="0.25">
      <c r="A204" s="154"/>
      <c r="B204" s="154"/>
      <c r="C204" s="140"/>
      <c r="D204" s="140"/>
      <c r="E204" s="140"/>
      <c r="F204" s="161"/>
      <c r="G204" s="161"/>
    </row>
    <row r="205" spans="1:7" s="125" customFormat="1" x14ac:dyDescent="0.25">
      <c r="A205" s="154"/>
      <c r="B205" s="154"/>
      <c r="C205" s="140"/>
      <c r="D205" s="140"/>
      <c r="E205" s="140"/>
      <c r="F205" s="161"/>
      <c r="G205" s="161"/>
    </row>
    <row r="206" spans="1:7" s="125" customFormat="1" x14ac:dyDescent="0.25">
      <c r="A206" s="154"/>
      <c r="B206" s="154"/>
      <c r="C206" s="140"/>
      <c r="D206" s="140"/>
      <c r="E206" s="140"/>
      <c r="F206" s="161"/>
      <c r="G206" s="161"/>
    </row>
    <row r="207" spans="1:7" s="125" customFormat="1" x14ac:dyDescent="0.25">
      <c r="A207" s="154"/>
      <c r="B207" s="154"/>
      <c r="C207" s="140"/>
      <c r="D207" s="140"/>
      <c r="E207" s="140"/>
      <c r="F207" s="161"/>
      <c r="G207" s="161"/>
    </row>
    <row r="208" spans="1:7" s="125" customFormat="1" x14ac:dyDescent="0.25">
      <c r="A208" s="154"/>
      <c r="B208" s="154"/>
      <c r="C208" s="140"/>
      <c r="D208" s="140"/>
      <c r="E208" s="140"/>
      <c r="F208" s="161"/>
      <c r="G208" s="161"/>
    </row>
    <row r="209" spans="1:7" s="125" customFormat="1" x14ac:dyDescent="0.25">
      <c r="A209" s="154"/>
      <c r="B209" s="154"/>
      <c r="C209" s="140"/>
      <c r="D209" s="140"/>
      <c r="E209" s="140"/>
      <c r="F209" s="161"/>
      <c r="G209" s="161"/>
    </row>
    <row r="210" spans="1:7" s="125" customFormat="1" x14ac:dyDescent="0.25">
      <c r="A210" s="154"/>
      <c r="B210" s="154"/>
      <c r="C210" s="140"/>
      <c r="D210" s="140"/>
      <c r="E210" s="140"/>
      <c r="F210" s="161"/>
      <c r="G210" s="161"/>
    </row>
    <row r="211" spans="1:7" s="125" customFormat="1" x14ac:dyDescent="0.25">
      <c r="A211" s="154"/>
      <c r="B211" s="154"/>
      <c r="C211" s="140"/>
      <c r="D211" s="140"/>
      <c r="E211" s="140"/>
      <c r="F211" s="161"/>
      <c r="G211" s="161"/>
    </row>
    <row r="212" spans="1:7" s="125" customFormat="1" x14ac:dyDescent="0.25">
      <c r="A212" s="154"/>
      <c r="B212" s="154"/>
      <c r="C212" s="140"/>
      <c r="D212" s="140"/>
      <c r="E212" s="140"/>
      <c r="F212" s="161"/>
      <c r="G212" s="161"/>
    </row>
    <row r="213" spans="1:7" s="125" customFormat="1" x14ac:dyDescent="0.25">
      <c r="A213" s="154"/>
      <c r="B213" s="154"/>
      <c r="C213" s="140"/>
      <c r="D213" s="140"/>
      <c r="E213" s="140"/>
      <c r="F213" s="161"/>
      <c r="G213" s="161"/>
    </row>
    <row r="214" spans="1:7" s="125" customFormat="1" x14ac:dyDescent="0.25">
      <c r="A214" s="154"/>
      <c r="B214" s="154"/>
      <c r="C214" s="140"/>
      <c r="D214" s="140"/>
      <c r="E214" s="140"/>
      <c r="F214" s="161"/>
      <c r="G214" s="161"/>
    </row>
    <row r="215" spans="1:7" s="125" customFormat="1" x14ac:dyDescent="0.25">
      <c r="A215" s="154"/>
      <c r="B215" s="154"/>
      <c r="C215" s="140"/>
      <c r="D215" s="140"/>
      <c r="E215" s="140"/>
      <c r="F215" s="161"/>
      <c r="G215" s="161"/>
    </row>
    <row r="216" spans="1:7" s="125" customFormat="1" x14ac:dyDescent="0.25">
      <c r="A216" s="154"/>
      <c r="B216" s="154"/>
      <c r="C216" s="140"/>
      <c r="D216" s="140"/>
      <c r="E216" s="140"/>
      <c r="F216" s="161"/>
      <c r="G216" s="161"/>
    </row>
    <row r="217" spans="1:7" s="125" customFormat="1" x14ac:dyDescent="0.25">
      <c r="A217" s="154"/>
      <c r="B217" s="154"/>
      <c r="C217" s="140"/>
      <c r="D217" s="140"/>
      <c r="E217" s="140"/>
      <c r="F217" s="161"/>
      <c r="G217" s="161"/>
    </row>
    <row r="218" spans="1:7" s="125" customFormat="1" x14ac:dyDescent="0.25">
      <c r="A218" s="154"/>
      <c r="B218" s="154"/>
      <c r="C218" s="140"/>
      <c r="D218" s="140"/>
      <c r="E218" s="140"/>
      <c r="F218" s="161"/>
      <c r="G218" s="161"/>
    </row>
    <row r="219" spans="1:7" s="125" customFormat="1" x14ac:dyDescent="0.25">
      <c r="A219" s="154"/>
      <c r="B219" s="154"/>
      <c r="C219" s="140"/>
      <c r="D219" s="140"/>
      <c r="E219" s="140"/>
      <c r="F219" s="161"/>
      <c r="G219" s="161"/>
    </row>
    <row r="220" spans="1:7" s="125" customFormat="1" x14ac:dyDescent="0.25">
      <c r="A220" s="154"/>
      <c r="B220" s="154"/>
      <c r="C220" s="140"/>
      <c r="D220" s="140"/>
      <c r="E220" s="140"/>
      <c r="F220" s="161"/>
      <c r="G220" s="161"/>
    </row>
    <row r="221" spans="1:7" s="125" customFormat="1" x14ac:dyDescent="0.25">
      <c r="A221" s="154"/>
      <c r="B221" s="154"/>
      <c r="C221" s="140"/>
      <c r="D221" s="140"/>
      <c r="E221" s="140"/>
      <c r="F221" s="161"/>
      <c r="G221" s="161"/>
    </row>
    <row r="222" spans="1:7" s="125" customFormat="1" x14ac:dyDescent="0.25">
      <c r="A222" s="154"/>
      <c r="B222" s="154"/>
      <c r="C222" s="140"/>
      <c r="D222" s="140"/>
      <c r="E222" s="140"/>
      <c r="F222" s="161"/>
      <c r="G222" s="161"/>
    </row>
    <row r="223" spans="1:7" s="125" customFormat="1" x14ac:dyDescent="0.25">
      <c r="A223" s="154"/>
      <c r="B223" s="154"/>
      <c r="C223" s="140"/>
      <c r="D223" s="140"/>
      <c r="E223" s="140"/>
      <c r="F223" s="161"/>
      <c r="G223" s="161"/>
    </row>
    <row r="224" spans="1:7" s="125" customFormat="1" x14ac:dyDescent="0.25">
      <c r="A224" s="154"/>
      <c r="B224" s="154"/>
      <c r="C224" s="140"/>
      <c r="D224" s="140"/>
      <c r="E224" s="140"/>
      <c r="F224" s="161"/>
      <c r="G224" s="161"/>
    </row>
    <row r="225" spans="1:7" s="125" customFormat="1" x14ac:dyDescent="0.25">
      <c r="A225" s="154"/>
      <c r="B225" s="154"/>
      <c r="C225" s="140"/>
      <c r="D225" s="140"/>
      <c r="E225" s="140"/>
      <c r="F225" s="161"/>
      <c r="G225" s="161"/>
    </row>
    <row r="226" spans="1:7" s="125" customFormat="1" x14ac:dyDescent="0.25">
      <c r="A226" s="154"/>
      <c r="B226" s="154"/>
      <c r="C226" s="140"/>
      <c r="D226" s="140"/>
      <c r="E226" s="140"/>
      <c r="F226" s="161"/>
      <c r="G226" s="161"/>
    </row>
    <row r="227" spans="1:7" s="125" customFormat="1" x14ac:dyDescent="0.25">
      <c r="A227" s="154"/>
      <c r="B227" s="154"/>
      <c r="C227" s="140"/>
      <c r="D227" s="140"/>
      <c r="E227" s="140"/>
      <c r="F227" s="161"/>
      <c r="G227" s="161"/>
    </row>
    <row r="228" spans="1:7" s="125" customFormat="1" x14ac:dyDescent="0.25">
      <c r="A228" s="154"/>
      <c r="B228" s="154"/>
      <c r="C228" s="140"/>
      <c r="D228" s="140"/>
      <c r="E228" s="140"/>
      <c r="F228" s="161"/>
      <c r="G228" s="161"/>
    </row>
    <row r="229" spans="1:7" s="125" customFormat="1" x14ac:dyDescent="0.25">
      <c r="A229" s="154"/>
      <c r="B229" s="154"/>
      <c r="C229" s="140"/>
      <c r="D229" s="140"/>
      <c r="E229" s="140"/>
      <c r="F229" s="161"/>
      <c r="G229" s="161"/>
    </row>
    <row r="230" spans="1:7" s="125" customFormat="1" x14ac:dyDescent="0.25">
      <c r="A230" s="154"/>
      <c r="B230" s="154"/>
      <c r="C230" s="140"/>
      <c r="D230" s="140"/>
      <c r="E230" s="140"/>
      <c r="F230" s="161"/>
      <c r="G230" s="161"/>
    </row>
    <row r="231" spans="1:7" s="125" customFormat="1" x14ac:dyDescent="0.25">
      <c r="A231" s="154"/>
      <c r="B231" s="154"/>
      <c r="C231" s="140"/>
      <c r="D231" s="140"/>
      <c r="E231" s="140"/>
      <c r="F231" s="161"/>
      <c r="G231" s="161"/>
    </row>
    <row r="232" spans="1:7" s="125" customFormat="1" x14ac:dyDescent="0.25">
      <c r="A232" s="154"/>
      <c r="B232" s="154"/>
      <c r="C232" s="140"/>
      <c r="D232" s="140"/>
      <c r="E232" s="140"/>
      <c r="F232" s="161"/>
      <c r="G232" s="161"/>
    </row>
    <row r="233" spans="1:7" s="125" customFormat="1" x14ac:dyDescent="0.25">
      <c r="A233" s="154"/>
      <c r="B233" s="154"/>
      <c r="C233" s="140"/>
      <c r="D233" s="140"/>
      <c r="E233" s="140"/>
      <c r="F233" s="161"/>
      <c r="G233" s="161"/>
    </row>
    <row r="234" spans="1:7" s="125" customFormat="1" x14ac:dyDescent="0.25">
      <c r="A234" s="154"/>
      <c r="B234" s="154"/>
      <c r="C234" s="140"/>
      <c r="D234" s="140"/>
      <c r="E234" s="140"/>
      <c r="F234" s="161"/>
      <c r="G234" s="161"/>
    </row>
    <row r="235" spans="1:7" s="125" customFormat="1" x14ac:dyDescent="0.25">
      <c r="A235" s="154"/>
      <c r="B235" s="154"/>
      <c r="C235" s="140"/>
      <c r="D235" s="140"/>
      <c r="E235" s="140"/>
      <c r="F235" s="161"/>
      <c r="G235" s="161"/>
    </row>
    <row r="236" spans="1:7" s="125" customFormat="1" x14ac:dyDescent="0.25">
      <c r="A236" s="154"/>
      <c r="B236" s="154"/>
      <c r="C236" s="140"/>
      <c r="D236" s="140"/>
      <c r="E236" s="140"/>
      <c r="F236" s="161"/>
      <c r="G236" s="161"/>
    </row>
    <row r="237" spans="1:7" s="125" customFormat="1" x14ac:dyDescent="0.25">
      <c r="A237" s="154"/>
      <c r="B237" s="154"/>
      <c r="C237" s="140"/>
      <c r="D237" s="140"/>
      <c r="E237" s="140"/>
      <c r="F237" s="161"/>
      <c r="G237" s="161"/>
    </row>
    <row r="238" spans="1:7" s="125" customFormat="1" x14ac:dyDescent="0.25">
      <c r="A238" s="154"/>
      <c r="B238" s="154"/>
      <c r="C238" s="154"/>
      <c r="D238" s="140"/>
      <c r="E238" s="140"/>
      <c r="F238" s="161"/>
      <c r="G238" s="161"/>
    </row>
    <row r="239" spans="1:7" s="125" customFormat="1" x14ac:dyDescent="0.25">
      <c r="A239" s="154"/>
      <c r="B239" s="154"/>
      <c r="C239" s="140"/>
      <c r="D239" s="140"/>
      <c r="E239" s="140"/>
      <c r="F239" s="161"/>
      <c r="G239" s="161"/>
    </row>
    <row r="240" spans="1:7" s="125" customFormat="1" x14ac:dyDescent="0.25">
      <c r="A240" s="154"/>
      <c r="B240" s="154"/>
      <c r="C240" s="140"/>
      <c r="D240" s="140"/>
      <c r="E240" s="140"/>
      <c r="F240" s="161"/>
      <c r="G240" s="161"/>
    </row>
    <row r="241" spans="1:7" s="125" customFormat="1" x14ac:dyDescent="0.25">
      <c r="A241" s="154"/>
      <c r="B241" s="154"/>
      <c r="C241" s="140"/>
      <c r="D241" s="140"/>
      <c r="E241" s="140"/>
      <c r="F241" s="161"/>
      <c r="G241" s="161"/>
    </row>
    <row r="242" spans="1:7" s="125" customFormat="1" x14ac:dyDescent="0.25">
      <c r="A242" s="154"/>
      <c r="B242" s="154"/>
      <c r="C242" s="140"/>
      <c r="D242" s="140"/>
      <c r="E242" s="140"/>
      <c r="F242" s="161"/>
      <c r="G242" s="161"/>
    </row>
    <row r="243" spans="1:7" s="125" customFormat="1" x14ac:dyDescent="0.25">
      <c r="A243" s="154"/>
      <c r="B243" s="154"/>
      <c r="C243" s="140"/>
      <c r="D243" s="140"/>
      <c r="E243" s="140"/>
      <c r="F243" s="161"/>
      <c r="G243" s="161"/>
    </row>
    <row r="244" spans="1:7" s="125" customFormat="1" x14ac:dyDescent="0.25">
      <c r="A244" s="154"/>
      <c r="B244" s="154"/>
      <c r="C244" s="140"/>
      <c r="D244" s="140"/>
      <c r="E244" s="140"/>
      <c r="F244" s="161"/>
      <c r="G244" s="161"/>
    </row>
    <row r="245" spans="1:7" s="125" customFormat="1" x14ac:dyDescent="0.25">
      <c r="A245" s="154"/>
      <c r="B245" s="154"/>
      <c r="C245" s="140"/>
      <c r="D245" s="140"/>
      <c r="E245" s="140"/>
      <c r="F245" s="161"/>
      <c r="G245" s="161"/>
    </row>
    <row r="246" spans="1:7" s="125" customFormat="1" x14ac:dyDescent="0.25">
      <c r="A246" s="154"/>
      <c r="B246" s="154"/>
      <c r="C246" s="140"/>
      <c r="D246" s="140"/>
      <c r="E246" s="140"/>
      <c r="F246" s="161"/>
      <c r="G246" s="161"/>
    </row>
    <row r="247" spans="1:7" s="125" customFormat="1" x14ac:dyDescent="0.25">
      <c r="A247" s="154"/>
      <c r="B247" s="154"/>
      <c r="C247" s="140"/>
      <c r="D247" s="140"/>
      <c r="E247" s="140"/>
      <c r="F247" s="161"/>
      <c r="G247" s="161"/>
    </row>
    <row r="248" spans="1:7" s="125" customFormat="1" x14ac:dyDescent="0.25">
      <c r="A248" s="154"/>
      <c r="B248" s="154"/>
      <c r="C248" s="140"/>
      <c r="D248" s="140"/>
      <c r="E248" s="140"/>
      <c r="F248" s="161"/>
      <c r="G248" s="161"/>
    </row>
    <row r="249" spans="1:7" s="125" customFormat="1" x14ac:dyDescent="0.25">
      <c r="A249" s="154"/>
      <c r="B249" s="154"/>
      <c r="C249" s="140"/>
      <c r="D249" s="140"/>
      <c r="E249" s="140"/>
      <c r="F249" s="161"/>
      <c r="G249" s="161"/>
    </row>
    <row r="250" spans="1:7" s="125" customFormat="1" x14ac:dyDescent="0.25">
      <c r="A250" s="154"/>
      <c r="B250" s="154"/>
      <c r="C250" s="140"/>
      <c r="D250" s="140"/>
      <c r="E250" s="140"/>
      <c r="F250" s="161"/>
      <c r="G250" s="161"/>
    </row>
    <row r="251" spans="1:7" s="125" customFormat="1" x14ac:dyDescent="0.25">
      <c r="A251" s="154"/>
      <c r="B251" s="154"/>
      <c r="C251" s="140"/>
      <c r="D251" s="140"/>
      <c r="E251" s="140"/>
      <c r="F251" s="161"/>
      <c r="G251" s="161"/>
    </row>
    <row r="252" spans="1:7" s="125" customFormat="1" x14ac:dyDescent="0.25">
      <c r="A252" s="154"/>
      <c r="B252" s="154"/>
      <c r="C252" s="140"/>
      <c r="D252" s="140"/>
      <c r="E252" s="140"/>
      <c r="F252" s="161"/>
      <c r="G252" s="161"/>
    </row>
    <row r="253" spans="1:7" s="125" customFormat="1" x14ac:dyDescent="0.25">
      <c r="A253" s="154"/>
      <c r="B253" s="154"/>
      <c r="C253" s="140"/>
      <c r="D253" s="140"/>
      <c r="E253" s="140"/>
      <c r="F253" s="161"/>
      <c r="G253" s="161"/>
    </row>
    <row r="254" spans="1:7" s="125" customFormat="1" x14ac:dyDescent="0.25">
      <c r="A254" s="154"/>
      <c r="B254" s="154"/>
      <c r="C254" s="140"/>
      <c r="D254" s="140"/>
      <c r="E254" s="140"/>
      <c r="F254" s="161"/>
      <c r="G254" s="161"/>
    </row>
    <row r="255" spans="1:7" s="125" customFormat="1" x14ac:dyDescent="0.25">
      <c r="A255" s="154"/>
      <c r="B255" s="154"/>
      <c r="C255" s="140"/>
      <c r="D255" s="140"/>
      <c r="E255" s="140"/>
      <c r="F255" s="161"/>
      <c r="G255" s="161"/>
    </row>
    <row r="256" spans="1:7" s="125" customFormat="1" x14ac:dyDescent="0.25">
      <c r="A256" s="154"/>
      <c r="B256" s="154"/>
      <c r="C256" s="154"/>
      <c r="D256" s="140"/>
      <c r="E256" s="140"/>
      <c r="F256" s="161"/>
      <c r="G256" s="161"/>
    </row>
    <row r="257" spans="1:7" s="125" customFormat="1" x14ac:dyDescent="0.25">
      <c r="A257" s="154"/>
      <c r="B257" s="154"/>
      <c r="C257" s="140"/>
      <c r="D257" s="140"/>
      <c r="E257" s="140"/>
      <c r="F257" s="161"/>
      <c r="G257" s="161"/>
    </row>
    <row r="258" spans="1:7" s="125" customFormat="1" x14ac:dyDescent="0.25">
      <c r="A258" s="154"/>
      <c r="B258" s="154"/>
      <c r="C258" s="140"/>
      <c r="D258" s="140"/>
      <c r="E258" s="140"/>
      <c r="F258" s="161"/>
      <c r="G258" s="161"/>
    </row>
    <row r="259" spans="1:7" s="125" customFormat="1" x14ac:dyDescent="0.25">
      <c r="A259" s="154"/>
      <c r="B259" s="154"/>
      <c r="C259" s="140"/>
      <c r="D259" s="140"/>
      <c r="E259" s="140"/>
      <c r="F259" s="161"/>
      <c r="G259" s="161"/>
    </row>
    <row r="260" spans="1:7" s="125" customFormat="1" x14ac:dyDescent="0.25">
      <c r="A260" s="154"/>
      <c r="B260" s="154"/>
      <c r="C260" s="140"/>
      <c r="D260" s="140"/>
      <c r="E260" s="140"/>
      <c r="F260" s="161"/>
      <c r="G260" s="161"/>
    </row>
    <row r="261" spans="1:7" s="125" customFormat="1" x14ac:dyDescent="0.25">
      <c r="A261" s="154"/>
      <c r="B261" s="154"/>
      <c r="C261" s="140"/>
      <c r="D261" s="140"/>
      <c r="E261" s="140"/>
      <c r="F261" s="161"/>
      <c r="G261" s="161"/>
    </row>
    <row r="262" spans="1:7" s="125" customFormat="1" x14ac:dyDescent="0.25">
      <c r="A262" s="154"/>
      <c r="B262" s="154"/>
      <c r="C262" s="140"/>
      <c r="D262" s="140"/>
      <c r="E262" s="140"/>
      <c r="F262" s="161"/>
      <c r="G262" s="161"/>
    </row>
    <row r="263" spans="1:7" s="125" customFormat="1" x14ac:dyDescent="0.25">
      <c r="A263" s="154"/>
      <c r="B263" s="154"/>
      <c r="C263" s="140"/>
      <c r="D263" s="140"/>
      <c r="E263" s="140"/>
      <c r="F263" s="161"/>
      <c r="G263" s="161"/>
    </row>
    <row r="264" spans="1:7" s="125" customFormat="1" x14ac:dyDescent="0.25">
      <c r="A264" s="154"/>
      <c r="B264" s="154"/>
      <c r="C264" s="140"/>
      <c r="D264" s="140"/>
      <c r="E264" s="140"/>
      <c r="F264" s="161"/>
      <c r="G264" s="161"/>
    </row>
    <row r="265" spans="1:7" s="125" customFormat="1" x14ac:dyDescent="0.25">
      <c r="A265" s="154"/>
      <c r="B265" s="154"/>
      <c r="C265" s="140"/>
      <c r="D265" s="140"/>
      <c r="E265" s="140"/>
      <c r="F265" s="161"/>
      <c r="G265" s="161"/>
    </row>
    <row r="266" spans="1:7" s="125" customFormat="1" x14ac:dyDescent="0.25">
      <c r="A266" s="154"/>
      <c r="B266" s="154"/>
      <c r="C266" s="140"/>
      <c r="D266" s="140"/>
      <c r="E266" s="140"/>
      <c r="F266" s="161"/>
      <c r="G266" s="161"/>
    </row>
    <row r="267" spans="1:7" s="125" customFormat="1" x14ac:dyDescent="0.25">
      <c r="A267" s="154"/>
      <c r="B267" s="154"/>
      <c r="C267" s="140"/>
      <c r="D267" s="140"/>
      <c r="E267" s="140"/>
      <c r="F267" s="161"/>
      <c r="G267" s="161"/>
    </row>
    <row r="268" spans="1:7" s="125" customFormat="1" x14ac:dyDescent="0.25">
      <c r="A268" s="154"/>
      <c r="B268" s="154"/>
      <c r="C268" s="140"/>
      <c r="D268" s="140"/>
      <c r="E268" s="140"/>
      <c r="F268" s="161"/>
      <c r="G268" s="161"/>
    </row>
    <row r="269" spans="1:7" s="125" customFormat="1" x14ac:dyDescent="0.25">
      <c r="A269" s="154"/>
      <c r="B269" s="154"/>
      <c r="C269" s="140"/>
      <c r="D269" s="140"/>
      <c r="E269" s="140"/>
      <c r="F269" s="161"/>
      <c r="G269" s="161"/>
    </row>
    <row r="270" spans="1:7" s="125" customFormat="1" x14ac:dyDescent="0.25">
      <c r="A270" s="154"/>
      <c r="B270" s="154"/>
      <c r="C270" s="140"/>
      <c r="D270" s="140"/>
      <c r="E270" s="140"/>
      <c r="F270" s="161"/>
      <c r="G270" s="161"/>
    </row>
    <row r="271" spans="1:7" s="125" customFormat="1" x14ac:dyDescent="0.25">
      <c r="A271" s="154"/>
      <c r="B271" s="154"/>
      <c r="C271" s="140"/>
      <c r="D271" s="140"/>
      <c r="E271" s="140"/>
      <c r="F271" s="161"/>
      <c r="G271" s="161"/>
    </row>
    <row r="272" spans="1:7" s="125" customFormat="1" x14ac:dyDescent="0.25">
      <c r="A272" s="154"/>
      <c r="B272" s="154"/>
      <c r="C272" s="140"/>
      <c r="D272" s="140"/>
      <c r="E272" s="140"/>
      <c r="F272" s="161"/>
      <c r="G272" s="161"/>
    </row>
    <row r="273" spans="1:7" s="125" customFormat="1" x14ac:dyDescent="0.25">
      <c r="A273" s="154"/>
      <c r="B273" s="154"/>
      <c r="C273" s="140"/>
      <c r="D273" s="140"/>
      <c r="E273" s="140"/>
      <c r="F273" s="161"/>
      <c r="G273" s="161"/>
    </row>
    <row r="274" spans="1:7" s="125" customFormat="1" x14ac:dyDescent="0.25">
      <c r="A274" s="154"/>
      <c r="B274" s="154"/>
      <c r="C274" s="140"/>
      <c r="D274" s="140"/>
      <c r="E274" s="140"/>
      <c r="F274" s="161"/>
      <c r="G274" s="161"/>
    </row>
    <row r="275" spans="1:7" s="125" customFormat="1" x14ac:dyDescent="0.25">
      <c r="A275" s="154"/>
      <c r="B275" s="154"/>
      <c r="C275" s="140"/>
      <c r="D275" s="140"/>
      <c r="E275" s="140"/>
      <c r="F275" s="161"/>
      <c r="G275" s="161"/>
    </row>
    <row r="276" spans="1:7" s="125" customFormat="1" x14ac:dyDescent="0.25">
      <c r="A276" s="154"/>
      <c r="B276" s="154"/>
      <c r="C276" s="140"/>
      <c r="D276" s="140"/>
      <c r="E276" s="140"/>
      <c r="F276" s="161"/>
      <c r="G276" s="161"/>
    </row>
    <row r="277" spans="1:7" s="125" customFormat="1" x14ac:dyDescent="0.25">
      <c r="A277" s="154"/>
      <c r="B277" s="154"/>
      <c r="C277" s="140"/>
      <c r="D277" s="140"/>
      <c r="E277" s="140"/>
      <c r="F277" s="161"/>
      <c r="G277" s="161"/>
    </row>
    <row r="278" spans="1:7" s="125" customFormat="1" x14ac:dyDescent="0.25">
      <c r="A278" s="154"/>
      <c r="B278" s="154"/>
      <c r="C278" s="140"/>
      <c r="D278" s="140"/>
      <c r="E278" s="140"/>
      <c r="F278" s="161"/>
      <c r="G278" s="161"/>
    </row>
    <row r="279" spans="1:7" s="125" customFormat="1" x14ac:dyDescent="0.25">
      <c r="A279" s="154"/>
      <c r="B279" s="154"/>
      <c r="C279" s="140"/>
      <c r="D279" s="140"/>
      <c r="E279" s="140"/>
      <c r="F279" s="161"/>
      <c r="G279" s="161"/>
    </row>
    <row r="280" spans="1:7" s="125" customFormat="1" x14ac:dyDescent="0.25">
      <c r="A280" s="154"/>
      <c r="B280" s="154"/>
      <c r="C280" s="140"/>
      <c r="D280" s="140"/>
      <c r="E280" s="140"/>
      <c r="F280" s="161"/>
      <c r="G280" s="161"/>
    </row>
    <row r="281" spans="1:7" s="125" customFormat="1" x14ac:dyDescent="0.25">
      <c r="A281" s="154"/>
      <c r="B281" s="154"/>
      <c r="C281" s="140"/>
      <c r="D281" s="140"/>
      <c r="E281" s="140"/>
      <c r="F281" s="161"/>
      <c r="G281" s="161"/>
    </row>
    <row r="282" spans="1:7" s="125" customFormat="1" x14ac:dyDescent="0.25">
      <c r="A282" s="154"/>
      <c r="B282" s="154"/>
      <c r="C282" s="140"/>
      <c r="D282" s="140"/>
      <c r="E282" s="140"/>
      <c r="F282" s="161"/>
      <c r="G282" s="161"/>
    </row>
    <row r="283" spans="1:7" s="125" customFormat="1" x14ac:dyDescent="0.25">
      <c r="A283" s="154"/>
      <c r="B283" s="154"/>
      <c r="C283" s="140"/>
      <c r="D283" s="140"/>
      <c r="E283" s="140"/>
      <c r="F283" s="161"/>
      <c r="G283" s="161"/>
    </row>
    <row r="284" spans="1:7" s="125" customFormat="1" x14ac:dyDescent="0.25">
      <c r="A284" s="154"/>
      <c r="B284" s="154"/>
      <c r="C284" s="140"/>
      <c r="D284" s="140"/>
      <c r="E284" s="140"/>
      <c r="F284" s="161"/>
      <c r="G284" s="161"/>
    </row>
    <row r="285" spans="1:7" s="125" customFormat="1" x14ac:dyDescent="0.25">
      <c r="A285" s="154"/>
      <c r="B285" s="154"/>
      <c r="C285" s="140"/>
      <c r="D285" s="140"/>
      <c r="E285" s="140"/>
      <c r="F285" s="161"/>
      <c r="G285" s="161"/>
    </row>
    <row r="286" spans="1:7" s="125" customFormat="1" x14ac:dyDescent="0.25">
      <c r="A286" s="154"/>
      <c r="B286" s="154"/>
      <c r="C286" s="140"/>
      <c r="D286" s="140"/>
      <c r="E286" s="140"/>
      <c r="F286" s="161"/>
      <c r="G286" s="161"/>
    </row>
    <row r="287" spans="1:7" s="125" customFormat="1" x14ac:dyDescent="0.25">
      <c r="A287" s="154"/>
      <c r="B287" s="154"/>
      <c r="C287" s="140"/>
      <c r="D287" s="140"/>
      <c r="E287" s="140"/>
      <c r="F287" s="161"/>
      <c r="G287" s="161"/>
    </row>
    <row r="288" spans="1:7" s="125" customFormat="1" x14ac:dyDescent="0.25">
      <c r="A288" s="154"/>
      <c r="B288" s="154"/>
      <c r="C288" s="140"/>
      <c r="D288" s="140"/>
      <c r="E288" s="140"/>
      <c r="F288" s="161"/>
      <c r="G288" s="161"/>
    </row>
    <row r="289" spans="1:7" s="125" customFormat="1" x14ac:dyDescent="0.25">
      <c r="A289" s="154"/>
      <c r="B289" s="154"/>
      <c r="C289" s="140"/>
      <c r="D289" s="140"/>
      <c r="E289" s="140"/>
      <c r="F289" s="161"/>
      <c r="G289" s="161"/>
    </row>
    <row r="290" spans="1:7" s="125" customFormat="1" x14ac:dyDescent="0.25">
      <c r="A290" s="154"/>
      <c r="B290" s="154"/>
      <c r="C290" s="140"/>
      <c r="D290" s="140"/>
      <c r="E290" s="140"/>
      <c r="F290" s="161"/>
      <c r="G290" s="161"/>
    </row>
    <row r="291" spans="1:7" s="125" customFormat="1" x14ac:dyDescent="0.25">
      <c r="A291" s="154"/>
      <c r="B291" s="154"/>
      <c r="C291" s="140"/>
      <c r="D291" s="140"/>
      <c r="E291" s="140"/>
      <c r="F291" s="161"/>
      <c r="G291" s="161"/>
    </row>
    <row r="292" spans="1:7" s="125" customFormat="1" x14ac:dyDescent="0.25">
      <c r="A292" s="154"/>
      <c r="B292" s="154"/>
      <c r="C292" s="140"/>
      <c r="D292" s="140"/>
      <c r="E292" s="140"/>
      <c r="F292" s="161"/>
      <c r="G292" s="161"/>
    </row>
    <row r="293" spans="1:7" s="125" customFormat="1" x14ac:dyDescent="0.25">
      <c r="A293" s="154"/>
      <c r="B293" s="154"/>
      <c r="C293" s="140"/>
      <c r="D293" s="140"/>
      <c r="E293" s="140"/>
      <c r="F293" s="161"/>
      <c r="G293" s="161"/>
    </row>
    <row r="294" spans="1:7" s="125" customFormat="1" x14ac:dyDescent="0.25">
      <c r="A294" s="154"/>
      <c r="B294" s="154"/>
      <c r="C294" s="140"/>
      <c r="D294" s="140"/>
      <c r="E294" s="140"/>
      <c r="F294" s="161"/>
      <c r="G294" s="161"/>
    </row>
    <row r="295" spans="1:7" s="125" customFormat="1" x14ac:dyDescent="0.25">
      <c r="A295" s="154"/>
      <c r="B295" s="154"/>
      <c r="C295" s="154"/>
      <c r="D295" s="140"/>
      <c r="E295" s="140"/>
      <c r="F295" s="161"/>
      <c r="G295" s="161"/>
    </row>
    <row r="296" spans="1:7" s="125" customFormat="1" x14ac:dyDescent="0.25">
      <c r="A296" s="154"/>
      <c r="B296" s="154"/>
      <c r="C296" s="140"/>
      <c r="D296" s="140"/>
      <c r="E296" s="140"/>
      <c r="F296" s="161"/>
      <c r="G296" s="161"/>
    </row>
    <row r="297" spans="1:7" s="125" customFormat="1" x14ac:dyDescent="0.25">
      <c r="A297" s="154"/>
      <c r="B297" s="154"/>
      <c r="C297" s="140"/>
      <c r="D297" s="140"/>
      <c r="E297" s="140"/>
      <c r="F297" s="161"/>
      <c r="G297" s="161"/>
    </row>
    <row r="298" spans="1:7" s="125" customFormat="1" x14ac:dyDescent="0.25">
      <c r="A298" s="154"/>
      <c r="B298" s="154"/>
      <c r="C298" s="140"/>
      <c r="D298" s="140"/>
      <c r="E298" s="140"/>
      <c r="F298" s="161"/>
      <c r="G298" s="161"/>
    </row>
    <row r="299" spans="1:7" s="125" customFormat="1" x14ac:dyDescent="0.25">
      <c r="A299" s="154"/>
      <c r="B299" s="154"/>
      <c r="C299" s="140"/>
      <c r="D299" s="140"/>
      <c r="E299" s="140"/>
      <c r="F299" s="161"/>
      <c r="G299" s="161"/>
    </row>
    <row r="300" spans="1:7" s="125" customFormat="1" x14ac:dyDescent="0.25">
      <c r="A300" s="154"/>
      <c r="B300" s="154"/>
      <c r="C300" s="140"/>
      <c r="D300" s="140"/>
      <c r="E300" s="140"/>
      <c r="F300" s="161"/>
      <c r="G300" s="161"/>
    </row>
    <row r="301" spans="1:7" s="125" customFormat="1" x14ac:dyDescent="0.25">
      <c r="A301" s="154"/>
      <c r="B301" s="154"/>
      <c r="C301" s="140"/>
      <c r="D301" s="140"/>
      <c r="E301" s="140"/>
      <c r="F301" s="161"/>
      <c r="G301" s="161"/>
    </row>
    <row r="302" spans="1:7" s="125" customFormat="1" x14ac:dyDescent="0.25">
      <c r="A302" s="154"/>
      <c r="B302" s="154"/>
      <c r="C302" s="140"/>
      <c r="D302" s="140"/>
      <c r="E302" s="140"/>
      <c r="F302" s="161"/>
      <c r="G302" s="161"/>
    </row>
    <row r="303" spans="1:7" s="125" customFormat="1" x14ac:dyDescent="0.25">
      <c r="A303" s="154"/>
      <c r="B303" s="154"/>
      <c r="C303" s="140"/>
      <c r="D303" s="140"/>
      <c r="E303" s="140"/>
      <c r="F303" s="161"/>
      <c r="G303" s="161"/>
    </row>
    <row r="304" spans="1:7" s="125" customFormat="1" x14ac:dyDescent="0.25">
      <c r="A304" s="154"/>
      <c r="B304" s="154"/>
      <c r="C304" s="140"/>
      <c r="D304" s="140"/>
      <c r="E304" s="140"/>
      <c r="F304" s="161"/>
      <c r="G304" s="161"/>
    </row>
    <row r="305" spans="1:7" s="125" customFormat="1" x14ac:dyDescent="0.25">
      <c r="A305" s="154"/>
      <c r="B305" s="154"/>
      <c r="C305" s="140"/>
      <c r="D305" s="140"/>
      <c r="E305" s="140"/>
      <c r="F305" s="161"/>
      <c r="G305" s="161"/>
    </row>
    <row r="306" spans="1:7" s="125" customFormat="1" x14ac:dyDescent="0.25">
      <c r="A306" s="154"/>
      <c r="B306" s="154"/>
      <c r="C306" s="140"/>
      <c r="D306" s="140"/>
      <c r="E306" s="140"/>
      <c r="F306" s="161"/>
      <c r="G306" s="161"/>
    </row>
    <row r="307" spans="1:7" s="125" customFormat="1" x14ac:dyDescent="0.25">
      <c r="A307" s="154"/>
      <c r="B307" s="154"/>
      <c r="C307" s="140"/>
      <c r="D307" s="140"/>
      <c r="E307" s="140"/>
      <c r="F307" s="161"/>
      <c r="G307" s="161"/>
    </row>
    <row r="308" spans="1:7" s="125" customFormat="1" x14ac:dyDescent="0.25">
      <c r="A308" s="154"/>
      <c r="B308" s="154"/>
      <c r="C308" s="140"/>
      <c r="D308" s="140"/>
      <c r="E308" s="140"/>
      <c r="F308" s="161"/>
      <c r="G308" s="161"/>
    </row>
    <row r="309" spans="1:7" s="125" customFormat="1" x14ac:dyDescent="0.25">
      <c r="A309" s="154"/>
      <c r="B309" s="154"/>
      <c r="C309" s="140"/>
      <c r="D309" s="140"/>
      <c r="E309" s="140"/>
      <c r="F309" s="161"/>
      <c r="G309" s="161"/>
    </row>
    <row r="310" spans="1:7" s="125" customFormat="1" x14ac:dyDescent="0.25">
      <c r="A310" s="154"/>
      <c r="B310" s="154"/>
      <c r="C310" s="140"/>
      <c r="D310" s="140"/>
      <c r="E310" s="140"/>
      <c r="F310" s="161"/>
      <c r="G310" s="161"/>
    </row>
    <row r="311" spans="1:7" s="125" customFormat="1" x14ac:dyDescent="0.25">
      <c r="A311" s="154"/>
      <c r="B311" s="154"/>
      <c r="C311" s="140"/>
      <c r="D311" s="140"/>
      <c r="E311" s="140"/>
      <c r="F311" s="161"/>
      <c r="G311" s="161"/>
    </row>
    <row r="312" spans="1:7" s="125" customFormat="1" x14ac:dyDescent="0.25">
      <c r="A312" s="154"/>
      <c r="B312" s="154"/>
      <c r="C312" s="154"/>
      <c r="D312" s="140"/>
      <c r="E312" s="140"/>
      <c r="F312" s="161"/>
      <c r="G312" s="161"/>
    </row>
    <row r="313" spans="1:7" s="125" customFormat="1" x14ac:dyDescent="0.25">
      <c r="A313" s="154"/>
      <c r="B313" s="154"/>
      <c r="C313" s="140"/>
      <c r="D313" s="140"/>
      <c r="E313" s="140"/>
      <c r="F313" s="161"/>
      <c r="G313" s="161"/>
    </row>
    <row r="314" spans="1:7" s="125" customFormat="1" x14ac:dyDescent="0.25">
      <c r="A314" s="154"/>
      <c r="B314" s="154"/>
      <c r="C314" s="140"/>
      <c r="D314" s="140"/>
      <c r="E314" s="140"/>
      <c r="F314" s="161"/>
      <c r="G314" s="161"/>
    </row>
    <row r="315" spans="1:7" s="125" customFormat="1" x14ac:dyDescent="0.25">
      <c r="A315" s="154"/>
      <c r="B315" s="154"/>
      <c r="C315" s="140"/>
      <c r="D315" s="140"/>
      <c r="E315" s="140"/>
      <c r="F315" s="161"/>
      <c r="G315" s="161"/>
    </row>
    <row r="316" spans="1:7" s="125" customFormat="1" x14ac:dyDescent="0.25">
      <c r="A316" s="154"/>
      <c r="B316" s="154"/>
      <c r="C316" s="140"/>
      <c r="D316" s="140"/>
      <c r="E316" s="140"/>
      <c r="F316" s="161"/>
      <c r="G316" s="161"/>
    </row>
    <row r="317" spans="1:7" s="125" customFormat="1" x14ac:dyDescent="0.25">
      <c r="A317" s="154"/>
      <c r="B317" s="154"/>
      <c r="C317" s="140"/>
      <c r="D317" s="140"/>
      <c r="E317" s="140"/>
      <c r="F317" s="161"/>
      <c r="G317" s="161"/>
    </row>
    <row r="318" spans="1:7" s="125" customFormat="1" x14ac:dyDescent="0.25">
      <c r="A318" s="154"/>
      <c r="B318" s="154"/>
      <c r="C318" s="140"/>
      <c r="D318" s="140"/>
      <c r="E318" s="140"/>
      <c r="F318" s="161"/>
      <c r="G318" s="161"/>
    </row>
    <row r="319" spans="1:7" s="125" customFormat="1" x14ac:dyDescent="0.25">
      <c r="A319" s="154"/>
      <c r="B319" s="154"/>
      <c r="C319" s="140"/>
      <c r="D319" s="140"/>
      <c r="E319" s="140"/>
      <c r="F319" s="161"/>
      <c r="G319" s="161"/>
    </row>
    <row r="320" spans="1:7" s="125" customFormat="1" x14ac:dyDescent="0.25">
      <c r="A320" s="154"/>
      <c r="B320" s="154"/>
      <c r="C320" s="140"/>
      <c r="D320" s="140"/>
      <c r="E320" s="140"/>
      <c r="F320" s="161"/>
      <c r="G320" s="161"/>
    </row>
    <row r="321" spans="1:7" s="125" customFormat="1" x14ac:dyDescent="0.25">
      <c r="A321" s="154"/>
      <c r="B321" s="154"/>
      <c r="C321" s="140"/>
      <c r="D321" s="140"/>
      <c r="E321" s="140"/>
      <c r="F321" s="161"/>
      <c r="G321" s="161"/>
    </row>
    <row r="322" spans="1:7" s="125" customFormat="1" x14ac:dyDescent="0.25">
      <c r="A322" s="154"/>
      <c r="B322" s="154"/>
      <c r="C322" s="140"/>
      <c r="D322" s="140"/>
      <c r="E322" s="140"/>
      <c r="F322" s="161"/>
      <c r="G322" s="161"/>
    </row>
    <row r="323" spans="1:7" s="125" customFormat="1" x14ac:dyDescent="0.25">
      <c r="A323" s="154"/>
      <c r="B323" s="154"/>
      <c r="C323" s="140"/>
      <c r="D323" s="140"/>
      <c r="E323" s="140"/>
      <c r="F323" s="161"/>
      <c r="G323" s="161"/>
    </row>
    <row r="324" spans="1:7" s="125" customFormat="1" x14ac:dyDescent="0.25">
      <c r="A324" s="154"/>
      <c r="B324" s="154"/>
      <c r="C324" s="140"/>
      <c r="D324" s="140"/>
      <c r="E324" s="140"/>
      <c r="F324" s="161"/>
      <c r="G324" s="161"/>
    </row>
    <row r="325" spans="1:7" s="125" customFormat="1" x14ac:dyDescent="0.25">
      <c r="A325" s="154"/>
      <c r="B325" s="154"/>
      <c r="C325" s="140"/>
      <c r="D325" s="140"/>
      <c r="E325" s="140"/>
      <c r="F325" s="161"/>
      <c r="G325" s="161"/>
    </row>
    <row r="326" spans="1:7" s="125" customFormat="1" x14ac:dyDescent="0.25">
      <c r="A326" s="154"/>
      <c r="B326" s="154"/>
      <c r="C326" s="140"/>
      <c r="D326" s="140"/>
      <c r="E326" s="140"/>
      <c r="F326" s="161"/>
      <c r="G326" s="161"/>
    </row>
    <row r="327" spans="1:7" s="125" customFormat="1" x14ac:dyDescent="0.25">
      <c r="A327" s="154"/>
      <c r="B327" s="154"/>
      <c r="C327" s="140"/>
      <c r="D327" s="140"/>
      <c r="E327" s="140"/>
      <c r="F327" s="161"/>
      <c r="G327" s="161"/>
    </row>
    <row r="328" spans="1:7" s="125" customFormat="1" x14ac:dyDescent="0.25">
      <c r="A328" s="154"/>
      <c r="B328" s="154"/>
      <c r="C328" s="140"/>
      <c r="D328" s="140"/>
      <c r="E328" s="140"/>
      <c r="F328" s="161"/>
      <c r="G328" s="161"/>
    </row>
    <row r="329" spans="1:7" s="125" customFormat="1" x14ac:dyDescent="0.25">
      <c r="A329" s="154"/>
      <c r="B329" s="154"/>
      <c r="C329" s="140"/>
      <c r="D329" s="140"/>
      <c r="E329" s="140"/>
      <c r="F329" s="161"/>
      <c r="G329" s="161"/>
    </row>
    <row r="330" spans="1:7" s="125" customFormat="1" x14ac:dyDescent="0.25">
      <c r="A330" s="154"/>
      <c r="B330" s="154"/>
      <c r="C330" s="140"/>
      <c r="D330" s="140"/>
      <c r="E330" s="140"/>
      <c r="F330" s="161"/>
      <c r="G330" s="161"/>
    </row>
    <row r="331" spans="1:7" s="125" customFormat="1" x14ac:dyDescent="0.25">
      <c r="A331" s="154"/>
      <c r="B331" s="154"/>
      <c r="C331" s="140"/>
      <c r="D331" s="140"/>
      <c r="E331" s="140"/>
      <c r="F331" s="161"/>
      <c r="G331" s="161"/>
    </row>
    <row r="332" spans="1:7" s="125" customFormat="1" x14ac:dyDescent="0.25">
      <c r="A332" s="154"/>
      <c r="B332" s="154"/>
      <c r="C332" s="140"/>
      <c r="D332" s="140"/>
      <c r="E332" s="140"/>
      <c r="F332" s="161"/>
      <c r="G332" s="161"/>
    </row>
    <row r="333" spans="1:7" s="125" customFormat="1" x14ac:dyDescent="0.25">
      <c r="A333" s="154"/>
      <c r="B333" s="154"/>
      <c r="C333" s="140"/>
      <c r="D333" s="140"/>
      <c r="E333" s="140"/>
      <c r="F333" s="161"/>
      <c r="G333" s="161"/>
    </row>
    <row r="334" spans="1:7" s="125" customFormat="1" x14ac:dyDescent="0.25">
      <c r="A334" s="154"/>
      <c r="B334" s="154"/>
      <c r="C334" s="140"/>
      <c r="D334" s="140"/>
      <c r="E334" s="140"/>
      <c r="F334" s="161"/>
      <c r="G334" s="161"/>
    </row>
    <row r="335" spans="1:7" s="125" customFormat="1" x14ac:dyDescent="0.25">
      <c r="A335" s="154"/>
      <c r="B335" s="154"/>
      <c r="C335" s="140"/>
      <c r="D335" s="140"/>
      <c r="E335" s="140"/>
      <c r="F335" s="161"/>
      <c r="G335" s="161"/>
    </row>
    <row r="336" spans="1:7" s="125" customFormat="1" x14ac:dyDescent="0.25">
      <c r="A336" s="154"/>
      <c r="B336" s="154"/>
      <c r="C336" s="140"/>
      <c r="D336" s="140"/>
      <c r="E336" s="140"/>
      <c r="F336" s="161"/>
      <c r="G336" s="161"/>
    </row>
    <row r="337" spans="1:7" s="125" customFormat="1" x14ac:dyDescent="0.25">
      <c r="A337" s="154"/>
      <c r="B337" s="154"/>
      <c r="C337" s="140"/>
      <c r="D337" s="140"/>
      <c r="E337" s="140"/>
      <c r="F337" s="161"/>
      <c r="G337" s="161"/>
    </row>
    <row r="338" spans="1:7" s="125" customFormat="1" x14ac:dyDescent="0.25">
      <c r="A338" s="154"/>
      <c r="B338" s="154"/>
      <c r="C338" s="140"/>
      <c r="D338" s="140"/>
      <c r="E338" s="140"/>
      <c r="F338" s="161"/>
      <c r="G338" s="161"/>
    </row>
    <row r="339" spans="1:7" s="125" customFormat="1" x14ac:dyDescent="0.25">
      <c r="A339" s="154"/>
      <c r="B339" s="154"/>
      <c r="C339" s="154"/>
      <c r="D339" s="140"/>
      <c r="E339" s="140"/>
      <c r="F339" s="161"/>
      <c r="G339" s="161"/>
    </row>
    <row r="340" spans="1:7" s="125" customFormat="1" x14ac:dyDescent="0.25">
      <c r="A340" s="154"/>
      <c r="B340" s="154"/>
      <c r="C340" s="140"/>
      <c r="D340" s="140"/>
      <c r="E340" s="140"/>
      <c r="F340" s="161"/>
      <c r="G340" s="161"/>
    </row>
    <row r="341" spans="1:7" s="125" customFormat="1" x14ac:dyDescent="0.25">
      <c r="A341" s="154"/>
      <c r="B341" s="154"/>
      <c r="C341" s="140"/>
      <c r="D341" s="140"/>
      <c r="E341" s="140"/>
      <c r="F341" s="161"/>
      <c r="G341" s="161"/>
    </row>
    <row r="342" spans="1:7" s="125" customFormat="1" x14ac:dyDescent="0.25">
      <c r="A342" s="154"/>
      <c r="B342" s="154"/>
      <c r="C342" s="140"/>
      <c r="D342" s="140"/>
      <c r="E342" s="140"/>
      <c r="F342" s="161"/>
      <c r="G342" s="161"/>
    </row>
    <row r="343" spans="1:7" s="125" customFormat="1" x14ac:dyDescent="0.25">
      <c r="A343" s="154"/>
      <c r="B343" s="154"/>
      <c r="C343" s="140"/>
      <c r="D343" s="140"/>
      <c r="E343" s="140"/>
      <c r="F343" s="161"/>
      <c r="G343" s="161"/>
    </row>
    <row r="344" spans="1:7" s="125" customFormat="1" x14ac:dyDescent="0.25">
      <c r="A344" s="154"/>
      <c r="B344" s="154"/>
      <c r="C344" s="140"/>
      <c r="D344" s="140"/>
      <c r="E344" s="140"/>
      <c r="F344" s="161"/>
      <c r="G344" s="161"/>
    </row>
    <row r="345" spans="1:7" s="125" customFormat="1" x14ac:dyDescent="0.25">
      <c r="A345" s="154"/>
      <c r="B345" s="154"/>
      <c r="C345" s="140"/>
      <c r="D345" s="140"/>
      <c r="E345" s="140"/>
      <c r="F345" s="161"/>
      <c r="G345" s="161"/>
    </row>
    <row r="346" spans="1:7" s="125" customFormat="1" x14ac:dyDescent="0.25">
      <c r="A346" s="154"/>
      <c r="B346" s="154"/>
      <c r="C346" s="140"/>
      <c r="D346" s="140"/>
      <c r="E346" s="140"/>
      <c r="F346" s="161"/>
      <c r="G346" s="161"/>
    </row>
    <row r="347" spans="1:7" s="125" customFormat="1" x14ac:dyDescent="0.25">
      <c r="A347" s="154"/>
      <c r="B347" s="154"/>
      <c r="C347" s="140"/>
      <c r="D347" s="140"/>
      <c r="E347" s="140"/>
      <c r="F347" s="161"/>
      <c r="G347" s="161"/>
    </row>
    <row r="348" spans="1:7" s="125" customFormat="1" x14ac:dyDescent="0.25">
      <c r="A348" s="154"/>
      <c r="B348" s="154"/>
      <c r="C348" s="140"/>
      <c r="D348" s="140"/>
      <c r="E348" s="140"/>
      <c r="F348" s="161"/>
      <c r="G348" s="161"/>
    </row>
    <row r="349" spans="1:7" s="125" customFormat="1" x14ac:dyDescent="0.25">
      <c r="A349" s="154"/>
      <c r="B349" s="154"/>
      <c r="C349" s="140"/>
      <c r="D349" s="140"/>
      <c r="E349" s="140"/>
      <c r="F349" s="161"/>
      <c r="G349" s="161"/>
    </row>
    <row r="350" spans="1:7" s="125" customFormat="1" x14ac:dyDescent="0.25">
      <c r="A350" s="154"/>
      <c r="B350" s="154"/>
      <c r="C350" s="140"/>
      <c r="D350" s="140"/>
      <c r="E350" s="140"/>
      <c r="F350" s="161"/>
      <c r="G350" s="161"/>
    </row>
    <row r="351" spans="1:7" s="125" customFormat="1" x14ac:dyDescent="0.25">
      <c r="A351" s="154"/>
      <c r="B351" s="154"/>
      <c r="C351" s="140"/>
      <c r="D351" s="140"/>
      <c r="E351" s="140"/>
      <c r="F351" s="161"/>
      <c r="G351" s="161"/>
    </row>
    <row r="352" spans="1:7" s="125" customFormat="1" x14ac:dyDescent="0.25">
      <c r="A352" s="154"/>
      <c r="B352" s="154"/>
      <c r="C352" s="140"/>
      <c r="D352" s="140"/>
      <c r="E352" s="140"/>
      <c r="F352" s="161"/>
      <c r="G352" s="161"/>
    </row>
    <row r="353" spans="1:7" s="125" customFormat="1" x14ac:dyDescent="0.25">
      <c r="A353" s="154"/>
      <c r="B353" s="154"/>
      <c r="C353" s="140"/>
      <c r="D353" s="140"/>
      <c r="E353" s="140"/>
      <c r="F353" s="161"/>
      <c r="G353" s="161"/>
    </row>
    <row r="354" spans="1:7" s="125" customFormat="1" x14ac:dyDescent="0.25">
      <c r="A354" s="154"/>
      <c r="B354" s="154"/>
      <c r="C354" s="140"/>
      <c r="D354" s="140"/>
      <c r="E354" s="140"/>
      <c r="F354" s="161"/>
      <c r="G354" s="161"/>
    </row>
    <row r="355" spans="1:7" s="125" customFormat="1" x14ac:dyDescent="0.25">
      <c r="A355" s="154"/>
      <c r="B355" s="154"/>
      <c r="C355" s="140"/>
      <c r="D355" s="140"/>
      <c r="E355" s="140"/>
      <c r="F355" s="161"/>
      <c r="G355" s="161"/>
    </row>
    <row r="356" spans="1:7" s="125" customFormat="1" x14ac:dyDescent="0.25">
      <c r="A356" s="154"/>
      <c r="B356" s="154"/>
      <c r="C356" s="140"/>
      <c r="D356" s="140"/>
      <c r="E356" s="140"/>
      <c r="F356" s="161"/>
      <c r="G356" s="161"/>
    </row>
    <row r="357" spans="1:7" s="125" customFormat="1" x14ac:dyDescent="0.25">
      <c r="A357" s="154"/>
      <c r="B357" s="154"/>
      <c r="C357" s="140"/>
      <c r="D357" s="140"/>
      <c r="E357" s="140"/>
      <c r="F357" s="161"/>
      <c r="G357" s="161"/>
    </row>
    <row r="358" spans="1:7" s="125" customFormat="1" x14ac:dyDescent="0.25">
      <c r="A358" s="154"/>
      <c r="B358" s="154"/>
      <c r="C358" s="140"/>
      <c r="D358" s="140"/>
      <c r="E358" s="140"/>
      <c r="F358" s="161"/>
      <c r="G358" s="161"/>
    </row>
    <row r="359" spans="1:7" s="125" customFormat="1" x14ac:dyDescent="0.25">
      <c r="A359" s="154"/>
      <c r="B359" s="154"/>
      <c r="C359" s="140"/>
      <c r="D359" s="140"/>
      <c r="E359" s="140"/>
      <c r="F359" s="161"/>
      <c r="G359" s="161"/>
    </row>
    <row r="360" spans="1:7" s="125" customFormat="1" x14ac:dyDescent="0.25">
      <c r="A360" s="154"/>
      <c r="B360" s="154"/>
      <c r="C360" s="154"/>
      <c r="D360" s="140"/>
      <c r="E360" s="140"/>
      <c r="F360" s="161"/>
      <c r="G360" s="161"/>
    </row>
    <row r="361" spans="1:7" s="125" customFormat="1" x14ac:dyDescent="0.25">
      <c r="A361" s="154"/>
      <c r="B361" s="154"/>
      <c r="C361" s="140"/>
      <c r="D361" s="140"/>
      <c r="E361" s="140"/>
      <c r="F361" s="161"/>
      <c r="G361" s="161"/>
    </row>
    <row r="362" spans="1:7" s="125" customFormat="1" x14ac:dyDescent="0.25">
      <c r="A362" s="154"/>
      <c r="B362" s="154"/>
      <c r="C362" s="140"/>
      <c r="D362" s="140"/>
      <c r="E362" s="140"/>
      <c r="F362" s="161"/>
      <c r="G362" s="161"/>
    </row>
    <row r="363" spans="1:7" s="125" customFormat="1" x14ac:dyDescent="0.25">
      <c r="A363" s="154"/>
      <c r="B363" s="154"/>
      <c r="C363" s="140"/>
      <c r="D363" s="140"/>
      <c r="E363" s="140"/>
      <c r="F363" s="161"/>
      <c r="G363" s="161"/>
    </row>
    <row r="364" spans="1:7" s="125" customFormat="1" x14ac:dyDescent="0.25">
      <c r="A364" s="154"/>
      <c r="B364" s="154"/>
      <c r="C364" s="140"/>
      <c r="D364" s="140"/>
      <c r="E364" s="140"/>
      <c r="F364" s="161"/>
      <c r="G364" s="161"/>
    </row>
    <row r="365" spans="1:7" s="125" customFormat="1" x14ac:dyDescent="0.25">
      <c r="A365" s="154"/>
      <c r="B365" s="154"/>
      <c r="C365" s="140"/>
      <c r="D365" s="140"/>
      <c r="E365" s="140"/>
      <c r="F365" s="161"/>
      <c r="G365" s="161"/>
    </row>
    <row r="366" spans="1:7" s="125" customFormat="1" x14ac:dyDescent="0.25">
      <c r="A366" s="154"/>
      <c r="B366" s="154"/>
      <c r="C366" s="140"/>
      <c r="D366" s="140"/>
      <c r="E366" s="140"/>
      <c r="F366" s="161"/>
      <c r="G366" s="161"/>
    </row>
    <row r="367" spans="1:7" s="125" customFormat="1" x14ac:dyDescent="0.25">
      <c r="A367" s="154"/>
      <c r="B367" s="154"/>
      <c r="C367" s="140"/>
      <c r="D367" s="140"/>
      <c r="E367" s="140"/>
      <c r="F367" s="161"/>
      <c r="G367" s="161"/>
    </row>
    <row r="368" spans="1:7" s="125" customFormat="1" x14ac:dyDescent="0.25">
      <c r="A368" s="154"/>
      <c r="B368" s="154"/>
      <c r="C368" s="140"/>
      <c r="D368" s="140"/>
      <c r="E368" s="140"/>
      <c r="F368" s="161"/>
      <c r="G368" s="161"/>
    </row>
    <row r="369" spans="1:7" s="125" customFormat="1" x14ac:dyDescent="0.25">
      <c r="A369" s="154"/>
      <c r="B369" s="154"/>
      <c r="C369" s="140"/>
      <c r="D369" s="140"/>
      <c r="E369" s="140"/>
      <c r="F369" s="161"/>
      <c r="G369" s="161"/>
    </row>
    <row r="370" spans="1:7" s="125" customFormat="1" x14ac:dyDescent="0.25">
      <c r="A370" s="154"/>
      <c r="B370" s="154"/>
      <c r="C370" s="140"/>
      <c r="D370" s="140"/>
      <c r="E370" s="140"/>
      <c r="F370" s="161"/>
      <c r="G370" s="161"/>
    </row>
    <row r="371" spans="1:7" s="125" customFormat="1" x14ac:dyDescent="0.25">
      <c r="A371" s="154"/>
      <c r="B371" s="154"/>
      <c r="C371" s="140"/>
      <c r="D371" s="140"/>
      <c r="E371" s="140"/>
      <c r="F371" s="161"/>
      <c r="G371" s="161"/>
    </row>
    <row r="372" spans="1:7" s="125" customFormat="1" x14ac:dyDescent="0.25">
      <c r="A372" s="154"/>
      <c r="B372" s="154"/>
      <c r="C372" s="140"/>
      <c r="D372" s="140"/>
      <c r="E372" s="140"/>
      <c r="F372" s="161"/>
      <c r="G372" s="161"/>
    </row>
    <row r="373" spans="1:7" s="125" customFormat="1" x14ac:dyDescent="0.25">
      <c r="A373" s="154"/>
      <c r="B373" s="154"/>
      <c r="C373" s="140"/>
      <c r="D373" s="140"/>
      <c r="E373" s="140"/>
      <c r="F373" s="161"/>
      <c r="G373" s="161"/>
    </row>
    <row r="374" spans="1:7" s="125" customFormat="1" x14ac:dyDescent="0.25">
      <c r="A374" s="154"/>
      <c r="B374" s="154"/>
      <c r="C374" s="140"/>
      <c r="D374" s="140"/>
      <c r="E374" s="140"/>
      <c r="F374" s="161"/>
      <c r="G374" s="161"/>
    </row>
    <row r="375" spans="1:7" s="125" customFormat="1" x14ac:dyDescent="0.25">
      <c r="A375" s="154"/>
      <c r="B375" s="154"/>
      <c r="C375" s="140"/>
      <c r="D375" s="140"/>
      <c r="E375" s="140"/>
      <c r="F375" s="161"/>
      <c r="G375" s="161"/>
    </row>
    <row r="376" spans="1:7" s="125" customFormat="1" x14ac:dyDescent="0.25">
      <c r="A376" s="154"/>
      <c r="B376" s="154"/>
      <c r="C376" s="140"/>
      <c r="D376" s="140"/>
      <c r="E376" s="140"/>
      <c r="F376" s="161"/>
      <c r="G376" s="161"/>
    </row>
    <row r="377" spans="1:7" s="125" customFormat="1" x14ac:dyDescent="0.25">
      <c r="A377" s="154"/>
      <c r="B377" s="154"/>
      <c r="C377" s="140"/>
      <c r="D377" s="140"/>
      <c r="E377" s="140"/>
      <c r="F377" s="161"/>
      <c r="G377" s="161"/>
    </row>
    <row r="378" spans="1:7" s="125" customFormat="1" x14ac:dyDescent="0.25">
      <c r="A378" s="154"/>
      <c r="B378" s="154"/>
      <c r="C378" s="140"/>
      <c r="D378" s="140"/>
      <c r="E378" s="140"/>
      <c r="F378" s="161"/>
      <c r="G378" s="161"/>
    </row>
    <row r="379" spans="1:7" s="125" customFormat="1" x14ac:dyDescent="0.25">
      <c r="A379" s="154"/>
      <c r="B379" s="154"/>
      <c r="C379" s="140"/>
      <c r="D379" s="140"/>
      <c r="E379" s="140"/>
      <c r="F379" s="161"/>
      <c r="G379" s="161"/>
    </row>
    <row r="380" spans="1:7" s="125" customFormat="1" x14ac:dyDescent="0.25">
      <c r="A380" s="154"/>
      <c r="B380" s="154"/>
      <c r="C380" s="140"/>
      <c r="D380" s="140"/>
      <c r="E380" s="140"/>
      <c r="F380" s="161"/>
      <c r="G380" s="161"/>
    </row>
    <row r="381" spans="1:7" s="125" customFormat="1" x14ac:dyDescent="0.25">
      <c r="A381" s="154"/>
      <c r="B381" s="154"/>
      <c r="C381" s="140"/>
      <c r="D381" s="140"/>
      <c r="E381" s="140"/>
      <c r="F381" s="161"/>
      <c r="G381" s="161"/>
    </row>
    <row r="382" spans="1:7" s="125" customFormat="1" x14ac:dyDescent="0.25">
      <c r="A382" s="154"/>
      <c r="B382" s="154"/>
      <c r="C382" s="140"/>
      <c r="D382" s="140"/>
      <c r="E382" s="140"/>
      <c r="F382" s="161"/>
      <c r="G382" s="161"/>
    </row>
    <row r="383" spans="1:7" s="125" customFormat="1" x14ac:dyDescent="0.25">
      <c r="A383" s="154"/>
      <c r="B383" s="154"/>
      <c r="C383" s="140"/>
      <c r="D383" s="140"/>
      <c r="E383" s="140"/>
      <c r="F383" s="161"/>
      <c r="G383" s="161"/>
    </row>
    <row r="384" spans="1:7" s="125" customFormat="1" x14ac:dyDescent="0.25">
      <c r="A384" s="154"/>
      <c r="B384" s="154"/>
      <c r="C384" s="140"/>
      <c r="D384" s="140"/>
      <c r="E384" s="140"/>
      <c r="F384" s="161"/>
      <c r="G384" s="161"/>
    </row>
    <row r="385" spans="1:7" s="125" customFormat="1" x14ac:dyDescent="0.25">
      <c r="A385" s="154"/>
      <c r="B385" s="154"/>
      <c r="C385" s="140"/>
      <c r="D385" s="140"/>
      <c r="E385" s="140"/>
      <c r="F385" s="161"/>
      <c r="G385" s="161"/>
    </row>
    <row r="386" spans="1:7" s="125" customFormat="1" x14ac:dyDescent="0.25">
      <c r="A386" s="154"/>
      <c r="B386" s="154"/>
      <c r="C386" s="140"/>
      <c r="D386" s="140"/>
      <c r="E386" s="140"/>
      <c r="F386" s="161"/>
      <c r="G386" s="161"/>
    </row>
    <row r="387" spans="1:7" s="125" customFormat="1" x14ac:dyDescent="0.25">
      <c r="A387" s="154"/>
      <c r="B387" s="154"/>
      <c r="C387" s="140"/>
      <c r="D387" s="140"/>
      <c r="E387" s="140"/>
      <c r="F387" s="161"/>
      <c r="G387" s="161"/>
    </row>
    <row r="388" spans="1:7" s="125" customFormat="1" x14ac:dyDescent="0.25">
      <c r="A388" s="154"/>
      <c r="B388" s="154"/>
      <c r="C388" s="140"/>
      <c r="D388" s="140"/>
      <c r="E388" s="140"/>
      <c r="F388" s="161"/>
      <c r="G388" s="161"/>
    </row>
    <row r="389" spans="1:7" s="125" customFormat="1" x14ac:dyDescent="0.25">
      <c r="A389" s="154"/>
      <c r="B389" s="154"/>
      <c r="C389" s="140"/>
      <c r="D389" s="140"/>
      <c r="E389" s="140"/>
      <c r="F389" s="161"/>
      <c r="G389" s="161"/>
    </row>
    <row r="390" spans="1:7" s="125" customFormat="1" x14ac:dyDescent="0.25">
      <c r="A390" s="154"/>
      <c r="B390" s="154"/>
      <c r="C390" s="140"/>
      <c r="D390" s="140"/>
      <c r="E390" s="140"/>
      <c r="F390" s="161"/>
      <c r="G390" s="161"/>
    </row>
    <row r="391" spans="1:7" s="125" customFormat="1" x14ac:dyDescent="0.25">
      <c r="A391" s="154"/>
      <c r="B391" s="154"/>
      <c r="C391" s="140"/>
      <c r="D391" s="140"/>
      <c r="E391" s="140"/>
      <c r="F391" s="161"/>
      <c r="G391" s="161"/>
    </row>
    <row r="392" spans="1:7" s="125" customFormat="1" x14ac:dyDescent="0.25">
      <c r="A392" s="154"/>
      <c r="B392" s="154"/>
      <c r="C392" s="140"/>
      <c r="D392" s="140"/>
      <c r="E392" s="140"/>
      <c r="F392" s="161"/>
      <c r="G392" s="161"/>
    </row>
    <row r="393" spans="1:7" s="125" customFormat="1" x14ac:dyDescent="0.25">
      <c r="A393" s="154"/>
      <c r="B393" s="154"/>
      <c r="C393" s="140"/>
      <c r="D393" s="140"/>
      <c r="E393" s="140"/>
      <c r="F393" s="161"/>
      <c r="G393" s="161"/>
    </row>
    <row r="394" spans="1:7" s="125" customFormat="1" x14ac:dyDescent="0.25">
      <c r="A394" s="154"/>
      <c r="B394" s="154"/>
      <c r="C394" s="140"/>
      <c r="D394" s="140"/>
      <c r="E394" s="140"/>
      <c r="F394" s="161"/>
      <c r="G394" s="161"/>
    </row>
    <row r="395" spans="1:7" s="125" customFormat="1" x14ac:dyDescent="0.25">
      <c r="A395" s="154"/>
      <c r="B395" s="154"/>
      <c r="C395" s="140"/>
      <c r="D395" s="140"/>
      <c r="E395" s="140"/>
      <c r="F395" s="161"/>
      <c r="G395" s="161"/>
    </row>
    <row r="396" spans="1:7" s="125" customFormat="1" x14ac:dyDescent="0.25">
      <c r="A396" s="154"/>
      <c r="B396" s="154"/>
      <c r="C396" s="154"/>
      <c r="D396" s="140"/>
      <c r="E396" s="140"/>
      <c r="F396" s="161"/>
      <c r="G396" s="161"/>
    </row>
    <row r="397" spans="1:7" s="125" customFormat="1" x14ac:dyDescent="0.25">
      <c r="A397" s="154"/>
      <c r="B397" s="154"/>
      <c r="C397" s="140"/>
      <c r="D397" s="140"/>
      <c r="E397" s="140"/>
      <c r="F397" s="161"/>
      <c r="G397" s="161"/>
    </row>
    <row r="398" spans="1:7" s="125" customFormat="1" x14ac:dyDescent="0.25">
      <c r="A398" s="154"/>
      <c r="B398" s="154"/>
      <c r="C398" s="140"/>
      <c r="D398" s="140"/>
      <c r="E398" s="140"/>
      <c r="F398" s="161"/>
      <c r="G398" s="161"/>
    </row>
    <row r="399" spans="1:7" s="125" customFormat="1" x14ac:dyDescent="0.25">
      <c r="A399" s="154"/>
      <c r="B399" s="154"/>
      <c r="C399" s="140"/>
      <c r="D399" s="140"/>
      <c r="E399" s="140"/>
      <c r="F399" s="161"/>
      <c r="G399" s="161"/>
    </row>
    <row r="400" spans="1:7" s="125" customFormat="1" x14ac:dyDescent="0.25">
      <c r="A400" s="154"/>
      <c r="B400" s="154"/>
      <c r="C400" s="140"/>
      <c r="D400" s="140"/>
      <c r="E400" s="140"/>
      <c r="F400" s="161"/>
      <c r="G400" s="161"/>
    </row>
    <row r="401" spans="1:7" s="125" customFormat="1" x14ac:dyDescent="0.25">
      <c r="A401" s="154"/>
      <c r="B401" s="154"/>
      <c r="C401" s="140"/>
      <c r="D401" s="140"/>
      <c r="E401" s="140"/>
      <c r="F401" s="161"/>
      <c r="G401" s="161"/>
    </row>
    <row r="402" spans="1:7" s="125" customFormat="1" x14ac:dyDescent="0.25">
      <c r="A402" s="154"/>
      <c r="B402" s="154"/>
      <c r="C402" s="140"/>
      <c r="D402" s="140"/>
      <c r="E402" s="140"/>
      <c r="F402" s="161"/>
      <c r="G402" s="161"/>
    </row>
    <row r="403" spans="1:7" s="125" customFormat="1" x14ac:dyDescent="0.25">
      <c r="A403" s="154"/>
      <c r="B403" s="154"/>
      <c r="C403" s="140"/>
      <c r="D403" s="140"/>
      <c r="E403" s="140"/>
      <c r="F403" s="161"/>
      <c r="G403" s="161"/>
    </row>
    <row r="404" spans="1:7" s="125" customFormat="1" x14ac:dyDescent="0.25">
      <c r="A404" s="154"/>
      <c r="B404" s="154"/>
      <c r="C404" s="140"/>
      <c r="D404" s="140"/>
      <c r="E404" s="140"/>
      <c r="F404" s="161"/>
      <c r="G404" s="161"/>
    </row>
    <row r="405" spans="1:7" s="125" customFormat="1" x14ac:dyDescent="0.25">
      <c r="A405" s="154"/>
      <c r="B405" s="154"/>
      <c r="C405" s="140"/>
      <c r="D405" s="140"/>
      <c r="E405" s="140"/>
      <c r="F405" s="161"/>
      <c r="G405" s="161"/>
    </row>
    <row r="406" spans="1:7" s="125" customFormat="1" x14ac:dyDescent="0.25">
      <c r="A406" s="154"/>
      <c r="B406" s="154"/>
      <c r="C406" s="140"/>
      <c r="D406" s="140"/>
      <c r="E406" s="140"/>
      <c r="F406" s="161"/>
      <c r="G406" s="161"/>
    </row>
    <row r="407" spans="1:7" s="125" customFormat="1" x14ac:dyDescent="0.25">
      <c r="A407" s="154"/>
      <c r="B407" s="154"/>
      <c r="C407" s="140"/>
      <c r="D407" s="140"/>
      <c r="E407" s="140"/>
      <c r="F407" s="161"/>
      <c r="G407" s="161"/>
    </row>
    <row r="408" spans="1:7" s="125" customFormat="1" x14ac:dyDescent="0.25">
      <c r="A408" s="154"/>
      <c r="B408" s="154"/>
      <c r="C408" s="140"/>
      <c r="D408" s="140"/>
      <c r="E408" s="140"/>
      <c r="F408" s="161"/>
      <c r="G408" s="161"/>
    </row>
    <row r="409" spans="1:7" s="125" customFormat="1" x14ac:dyDescent="0.25">
      <c r="A409" s="154"/>
      <c r="B409" s="154"/>
      <c r="C409" s="140"/>
      <c r="D409" s="140"/>
      <c r="E409" s="140"/>
      <c r="F409" s="161"/>
      <c r="G409" s="161"/>
    </row>
    <row r="410" spans="1:7" s="125" customFormat="1" x14ac:dyDescent="0.25">
      <c r="A410" s="154"/>
      <c r="B410" s="154"/>
      <c r="C410" s="140"/>
      <c r="D410" s="140"/>
      <c r="E410" s="140"/>
      <c r="F410" s="161"/>
      <c r="G410" s="161"/>
    </row>
    <row r="411" spans="1:7" s="125" customFormat="1" x14ac:dyDescent="0.25">
      <c r="A411" s="154"/>
      <c r="B411" s="154"/>
      <c r="C411" s="140"/>
      <c r="D411" s="140"/>
      <c r="E411" s="140"/>
      <c r="F411" s="161"/>
      <c r="G411" s="161"/>
    </row>
    <row r="412" spans="1:7" s="125" customFormat="1" x14ac:dyDescent="0.25">
      <c r="A412" s="154"/>
      <c r="B412" s="154"/>
      <c r="C412" s="140"/>
      <c r="D412" s="140"/>
      <c r="E412" s="140"/>
      <c r="F412" s="161"/>
      <c r="G412" s="161"/>
    </row>
    <row r="413" spans="1:7" s="125" customFormat="1" x14ac:dyDescent="0.25">
      <c r="A413" s="154"/>
      <c r="B413" s="154"/>
      <c r="C413" s="140"/>
      <c r="D413" s="140"/>
      <c r="E413" s="140"/>
      <c r="F413" s="161"/>
      <c r="G413" s="161"/>
    </row>
    <row r="414" spans="1:7" s="125" customFormat="1" x14ac:dyDescent="0.25">
      <c r="A414" s="154"/>
      <c r="B414" s="154"/>
      <c r="C414" s="140"/>
      <c r="D414" s="140"/>
      <c r="E414" s="140"/>
      <c r="F414" s="161"/>
      <c r="G414" s="161"/>
    </row>
    <row r="415" spans="1:7" s="125" customFormat="1" x14ac:dyDescent="0.25">
      <c r="A415" s="154"/>
      <c r="B415" s="154"/>
      <c r="C415" s="140"/>
      <c r="D415" s="140"/>
      <c r="E415" s="140"/>
      <c r="F415" s="161"/>
      <c r="G415" s="161"/>
    </row>
    <row r="416" spans="1:7" s="125" customFormat="1" x14ac:dyDescent="0.25">
      <c r="A416" s="154"/>
      <c r="B416" s="154"/>
      <c r="C416" s="140"/>
      <c r="D416" s="140"/>
      <c r="E416" s="140"/>
      <c r="F416" s="161"/>
      <c r="G416" s="161"/>
    </row>
    <row r="417" spans="1:7" s="125" customFormat="1" x14ac:dyDescent="0.25">
      <c r="A417" s="154"/>
      <c r="B417" s="154"/>
      <c r="C417" s="140"/>
      <c r="D417" s="140"/>
      <c r="E417" s="140"/>
      <c r="F417" s="161"/>
      <c r="G417" s="161"/>
    </row>
    <row r="418" spans="1:7" s="125" customFormat="1" x14ac:dyDescent="0.25">
      <c r="A418" s="154"/>
      <c r="B418" s="154"/>
      <c r="C418" s="140"/>
      <c r="D418" s="140"/>
      <c r="E418" s="140"/>
      <c r="F418" s="161"/>
      <c r="G418" s="161"/>
    </row>
    <row r="419" spans="1:7" s="125" customFormat="1" x14ac:dyDescent="0.25">
      <c r="A419" s="154"/>
      <c r="B419" s="154"/>
      <c r="C419" s="140"/>
      <c r="D419" s="140"/>
      <c r="E419" s="140"/>
      <c r="F419" s="161"/>
      <c r="G419" s="161"/>
    </row>
    <row r="420" spans="1:7" s="125" customFormat="1" x14ac:dyDescent="0.25">
      <c r="A420" s="154"/>
      <c r="B420" s="154"/>
      <c r="C420" s="140"/>
      <c r="D420" s="140"/>
      <c r="E420" s="140"/>
      <c r="F420" s="161"/>
      <c r="G420" s="161"/>
    </row>
    <row r="421" spans="1:7" s="125" customFormat="1" x14ac:dyDescent="0.25">
      <c r="A421" s="154"/>
      <c r="B421" s="154"/>
      <c r="C421" s="140"/>
      <c r="D421" s="140"/>
      <c r="E421" s="140"/>
      <c r="F421" s="161"/>
      <c r="G421" s="161"/>
    </row>
    <row r="422" spans="1:7" s="125" customFormat="1" x14ac:dyDescent="0.25">
      <c r="A422" s="154"/>
      <c r="B422" s="154"/>
      <c r="C422" s="140"/>
      <c r="D422" s="140"/>
      <c r="E422" s="140"/>
      <c r="F422" s="161"/>
      <c r="G422" s="161"/>
    </row>
    <row r="423" spans="1:7" s="125" customFormat="1" x14ac:dyDescent="0.25">
      <c r="A423" s="154"/>
      <c r="B423" s="154"/>
      <c r="C423" s="140"/>
      <c r="D423" s="140"/>
      <c r="E423" s="140"/>
      <c r="F423" s="161"/>
      <c r="G423" s="161"/>
    </row>
    <row r="424" spans="1:7" s="125" customFormat="1" x14ac:dyDescent="0.25">
      <c r="A424" s="154"/>
      <c r="B424" s="154"/>
      <c r="C424" s="140"/>
      <c r="D424" s="140"/>
      <c r="E424" s="140"/>
      <c r="F424" s="161"/>
      <c r="G424" s="161"/>
    </row>
    <row r="425" spans="1:7" s="125" customFormat="1" x14ac:dyDescent="0.25">
      <c r="A425" s="154"/>
      <c r="B425" s="154"/>
      <c r="C425" s="140"/>
      <c r="D425" s="140"/>
      <c r="E425" s="140"/>
      <c r="F425" s="161"/>
      <c r="G425" s="161"/>
    </row>
    <row r="426" spans="1:7" s="125" customFormat="1" x14ac:dyDescent="0.25">
      <c r="A426" s="154"/>
      <c r="B426" s="154"/>
      <c r="C426" s="140"/>
      <c r="D426" s="140"/>
      <c r="E426" s="140"/>
      <c r="F426" s="161"/>
      <c r="G426" s="161"/>
    </row>
    <row r="427" spans="1:7" s="125" customFormat="1" x14ac:dyDescent="0.25">
      <c r="A427" s="154"/>
      <c r="B427" s="154"/>
      <c r="C427" s="140"/>
      <c r="D427" s="140"/>
      <c r="E427" s="140"/>
      <c r="F427" s="161"/>
      <c r="G427" s="161"/>
    </row>
    <row r="428" spans="1:7" s="125" customFormat="1" x14ac:dyDescent="0.25">
      <c r="A428" s="154"/>
      <c r="B428" s="154"/>
      <c r="C428" s="140"/>
      <c r="D428" s="140"/>
      <c r="E428" s="140"/>
      <c r="F428" s="161"/>
      <c r="G428" s="161"/>
    </row>
    <row r="429" spans="1:7" s="125" customFormat="1" x14ac:dyDescent="0.25">
      <c r="A429" s="154"/>
      <c r="B429" s="154"/>
      <c r="C429" s="140"/>
      <c r="D429" s="140"/>
      <c r="E429" s="140"/>
      <c r="F429" s="161"/>
      <c r="G429" s="161"/>
    </row>
    <row r="430" spans="1:7" s="125" customFormat="1" x14ac:dyDescent="0.25">
      <c r="A430" s="154"/>
      <c r="B430" s="154"/>
      <c r="C430" s="140"/>
      <c r="D430" s="140"/>
      <c r="E430" s="140"/>
      <c r="F430" s="161"/>
      <c r="G430" s="161"/>
    </row>
    <row r="431" spans="1:7" s="125" customFormat="1" x14ac:dyDescent="0.25">
      <c r="A431" s="154"/>
      <c r="B431" s="154"/>
      <c r="C431" s="140"/>
      <c r="D431" s="140"/>
      <c r="E431" s="140"/>
      <c r="F431" s="161"/>
      <c r="G431" s="161"/>
    </row>
    <row r="432" spans="1:7" s="125" customFormat="1" x14ac:dyDescent="0.25">
      <c r="A432" s="154"/>
      <c r="B432" s="154"/>
      <c r="C432" s="140"/>
      <c r="D432" s="140"/>
      <c r="E432" s="140"/>
      <c r="F432" s="161"/>
      <c r="G432" s="161"/>
    </row>
    <row r="433" spans="1:7" s="125" customFormat="1" x14ac:dyDescent="0.25">
      <c r="A433" s="154"/>
      <c r="B433" s="154"/>
      <c r="C433" s="140"/>
      <c r="D433" s="140"/>
      <c r="E433" s="140"/>
      <c r="F433" s="161"/>
      <c r="G433" s="161"/>
    </row>
    <row r="434" spans="1:7" s="125" customFormat="1" x14ac:dyDescent="0.25">
      <c r="A434" s="154"/>
      <c r="B434" s="154"/>
      <c r="C434" s="140"/>
      <c r="D434" s="140"/>
      <c r="E434" s="140"/>
      <c r="F434" s="161"/>
      <c r="G434" s="161"/>
    </row>
    <row r="435" spans="1:7" s="125" customFormat="1" x14ac:dyDescent="0.25">
      <c r="A435" s="154"/>
      <c r="B435" s="154"/>
      <c r="C435" s="140"/>
      <c r="D435" s="140"/>
      <c r="E435" s="140"/>
      <c r="F435" s="161"/>
      <c r="G435" s="161"/>
    </row>
    <row r="436" spans="1:7" s="125" customFormat="1" x14ac:dyDescent="0.25">
      <c r="A436" s="154"/>
      <c r="B436" s="154"/>
      <c r="C436" s="140"/>
      <c r="D436" s="140"/>
      <c r="E436" s="140"/>
      <c r="F436" s="161"/>
      <c r="G436" s="161"/>
    </row>
    <row r="437" spans="1:7" s="125" customFormat="1" x14ac:dyDescent="0.25">
      <c r="A437" s="154"/>
      <c r="B437" s="154"/>
      <c r="C437" s="140"/>
      <c r="D437" s="140"/>
      <c r="E437" s="140"/>
      <c r="F437" s="161"/>
      <c r="G437" s="161"/>
    </row>
    <row r="438" spans="1:7" s="125" customFormat="1" x14ac:dyDescent="0.25">
      <c r="A438" s="154"/>
      <c r="B438" s="154"/>
      <c r="C438" s="140"/>
      <c r="D438" s="140"/>
      <c r="E438" s="140"/>
      <c r="F438" s="161"/>
      <c r="G438" s="161"/>
    </row>
    <row r="439" spans="1:7" s="125" customFormat="1" x14ac:dyDescent="0.25">
      <c r="A439" s="154"/>
      <c r="B439" s="154"/>
      <c r="C439" s="140"/>
      <c r="D439" s="140"/>
      <c r="E439" s="140"/>
      <c r="F439" s="161"/>
      <c r="G439" s="161"/>
    </row>
    <row r="440" spans="1:7" s="125" customFormat="1" x14ac:dyDescent="0.25">
      <c r="A440" s="154"/>
      <c r="B440" s="154"/>
      <c r="C440" s="140"/>
      <c r="D440" s="140"/>
      <c r="E440" s="140"/>
      <c r="F440" s="161"/>
      <c r="G440" s="161"/>
    </row>
    <row r="441" spans="1:7" s="125" customFormat="1" x14ac:dyDescent="0.25">
      <c r="A441" s="154"/>
      <c r="B441" s="154"/>
      <c r="C441" s="140"/>
      <c r="D441" s="140"/>
      <c r="E441" s="140"/>
      <c r="F441" s="161"/>
      <c r="G441" s="161"/>
    </row>
    <row r="442" spans="1:7" s="125" customFormat="1" x14ac:dyDescent="0.25">
      <c r="A442" s="154"/>
      <c r="B442" s="154"/>
      <c r="C442" s="140"/>
      <c r="D442" s="140"/>
      <c r="E442" s="140"/>
      <c r="F442" s="161"/>
      <c r="G442" s="161"/>
    </row>
    <row r="443" spans="1:7" s="125" customFormat="1" x14ac:dyDescent="0.25">
      <c r="A443" s="154"/>
      <c r="B443" s="154"/>
      <c r="C443" s="140"/>
      <c r="D443" s="140"/>
      <c r="E443" s="140"/>
      <c r="F443" s="161"/>
      <c r="G443" s="161"/>
    </row>
    <row r="444" spans="1:7" s="125" customFormat="1" x14ac:dyDescent="0.25">
      <c r="A444" s="154"/>
      <c r="B444" s="154"/>
      <c r="C444" s="140"/>
      <c r="D444" s="140"/>
      <c r="E444" s="140"/>
      <c r="F444" s="161"/>
      <c r="G444" s="161"/>
    </row>
    <row r="445" spans="1:7" s="125" customFormat="1" x14ac:dyDescent="0.25">
      <c r="A445" s="154"/>
      <c r="B445" s="154"/>
      <c r="C445" s="140"/>
      <c r="D445" s="140"/>
      <c r="E445" s="140"/>
      <c r="F445" s="161"/>
      <c r="G445" s="161"/>
    </row>
    <row r="446" spans="1:7" s="125" customFormat="1" x14ac:dyDescent="0.25">
      <c r="A446" s="154"/>
      <c r="B446" s="154"/>
      <c r="C446" s="140"/>
      <c r="D446" s="140"/>
      <c r="E446" s="140"/>
      <c r="F446" s="161"/>
      <c r="G446" s="161"/>
    </row>
    <row r="447" spans="1:7" s="125" customFormat="1" x14ac:dyDescent="0.25">
      <c r="A447" s="154"/>
      <c r="B447" s="154"/>
      <c r="C447" s="140"/>
      <c r="D447" s="140"/>
      <c r="E447" s="140"/>
      <c r="F447" s="161"/>
      <c r="G447" s="161"/>
    </row>
    <row r="448" spans="1:7" s="125" customFormat="1" x14ac:dyDescent="0.25">
      <c r="A448" s="154"/>
      <c r="B448" s="154"/>
      <c r="C448" s="140"/>
      <c r="D448" s="140"/>
      <c r="E448" s="140"/>
      <c r="F448" s="161"/>
      <c r="G448" s="161"/>
    </row>
    <row r="449" spans="1:7" s="125" customFormat="1" x14ac:dyDescent="0.25">
      <c r="A449" s="154"/>
      <c r="B449" s="154"/>
      <c r="C449" s="140"/>
      <c r="D449" s="140"/>
      <c r="E449" s="140"/>
      <c r="F449" s="161"/>
      <c r="G449" s="161"/>
    </row>
    <row r="450" spans="1:7" s="125" customFormat="1" x14ac:dyDescent="0.25">
      <c r="A450" s="154"/>
      <c r="B450" s="154"/>
      <c r="C450" s="140"/>
      <c r="D450" s="140"/>
      <c r="E450" s="140"/>
      <c r="F450" s="161"/>
      <c r="G450" s="161"/>
    </row>
    <row r="451" spans="1:7" s="125" customFormat="1" x14ac:dyDescent="0.25">
      <c r="A451" s="154"/>
      <c r="B451" s="154"/>
      <c r="C451" s="140"/>
      <c r="D451" s="140"/>
      <c r="E451" s="140"/>
      <c r="F451" s="161"/>
      <c r="G451" s="161"/>
    </row>
    <row r="452" spans="1:7" s="125" customFormat="1" x14ac:dyDescent="0.25">
      <c r="A452" s="154"/>
      <c r="B452" s="154"/>
      <c r="C452" s="140"/>
      <c r="D452" s="140"/>
      <c r="E452" s="140"/>
      <c r="F452" s="161"/>
      <c r="G452" s="161"/>
    </row>
    <row r="453" spans="1:7" s="125" customFormat="1" x14ac:dyDescent="0.25">
      <c r="A453" s="154"/>
      <c r="B453" s="154"/>
      <c r="C453" s="140"/>
      <c r="D453" s="140"/>
      <c r="E453" s="140"/>
      <c r="F453" s="161"/>
      <c r="G453" s="161"/>
    </row>
    <row r="454" spans="1:7" s="125" customFormat="1" x14ac:dyDescent="0.25">
      <c r="A454" s="154"/>
      <c r="B454" s="154"/>
      <c r="C454" s="154"/>
      <c r="D454" s="140"/>
      <c r="E454" s="140"/>
      <c r="F454" s="161"/>
      <c r="G454" s="161"/>
    </row>
    <row r="455" spans="1:7" s="125" customFormat="1" x14ac:dyDescent="0.25">
      <c r="A455" s="154"/>
      <c r="B455" s="154"/>
      <c r="C455" s="140"/>
      <c r="D455" s="140"/>
      <c r="E455" s="140"/>
      <c r="F455" s="161"/>
      <c r="G455" s="161"/>
    </row>
    <row r="456" spans="1:7" s="125" customFormat="1" x14ac:dyDescent="0.25">
      <c r="A456" s="154"/>
      <c r="B456" s="154"/>
      <c r="C456" s="140"/>
      <c r="D456" s="140"/>
      <c r="E456" s="140"/>
      <c r="F456" s="161"/>
      <c r="G456" s="161"/>
    </row>
    <row r="457" spans="1:7" s="125" customFormat="1" x14ac:dyDescent="0.25">
      <c r="A457" s="154"/>
      <c r="B457" s="154"/>
      <c r="C457" s="140"/>
      <c r="D457" s="140"/>
      <c r="E457" s="140"/>
      <c r="F457" s="161"/>
      <c r="G457" s="161"/>
    </row>
    <row r="458" spans="1:7" s="125" customFormat="1" x14ac:dyDescent="0.25">
      <c r="A458" s="154"/>
      <c r="B458" s="154"/>
      <c r="C458" s="140"/>
      <c r="D458" s="140"/>
      <c r="E458" s="140"/>
      <c r="F458" s="161"/>
      <c r="G458" s="161"/>
    </row>
    <row r="459" spans="1:7" s="125" customFormat="1" x14ac:dyDescent="0.25">
      <c r="A459" s="154"/>
      <c r="B459" s="154"/>
      <c r="C459" s="140"/>
      <c r="D459" s="140"/>
      <c r="E459" s="140"/>
      <c r="F459" s="161"/>
      <c r="G459" s="161"/>
    </row>
    <row r="460" spans="1:7" s="125" customFormat="1" x14ac:dyDescent="0.25">
      <c r="A460" s="154"/>
      <c r="B460" s="154"/>
      <c r="C460" s="154"/>
      <c r="D460" s="140"/>
      <c r="E460" s="140"/>
      <c r="F460" s="161"/>
      <c r="G460" s="161"/>
    </row>
    <row r="461" spans="1:7" s="125" customFormat="1" x14ac:dyDescent="0.25">
      <c r="A461" s="154"/>
      <c r="B461" s="154"/>
      <c r="C461" s="140"/>
      <c r="D461" s="140"/>
      <c r="E461" s="140"/>
      <c r="F461" s="161"/>
      <c r="G461" s="161"/>
    </row>
    <row r="462" spans="1:7" s="125" customFormat="1" x14ac:dyDescent="0.25">
      <c r="A462" s="154"/>
      <c r="B462" s="154"/>
      <c r="C462" s="140"/>
      <c r="D462" s="140"/>
      <c r="E462" s="140"/>
      <c r="F462" s="161"/>
      <c r="G462" s="161"/>
    </row>
    <row r="463" spans="1:7" s="125" customFormat="1" x14ac:dyDescent="0.25">
      <c r="A463" s="154"/>
      <c r="B463" s="154"/>
      <c r="C463" s="140"/>
      <c r="D463" s="140"/>
      <c r="E463" s="140"/>
      <c r="F463" s="161"/>
      <c r="G463" s="161"/>
    </row>
    <row r="464" spans="1:7" s="125" customFormat="1" x14ac:dyDescent="0.25">
      <c r="A464" s="154"/>
      <c r="B464" s="154"/>
      <c r="C464" s="140"/>
      <c r="D464" s="140"/>
      <c r="E464" s="140"/>
      <c r="F464" s="161"/>
      <c r="G464" s="161"/>
    </row>
    <row r="465" spans="1:7" s="125" customFormat="1" x14ac:dyDescent="0.25">
      <c r="A465" s="154"/>
      <c r="B465" s="154"/>
      <c r="C465" s="140"/>
      <c r="D465" s="140"/>
      <c r="E465" s="140"/>
      <c r="F465" s="161"/>
      <c r="G465" s="161"/>
    </row>
    <row r="466" spans="1:7" s="125" customFormat="1" x14ac:dyDescent="0.25">
      <c r="A466" s="154"/>
      <c r="B466" s="154"/>
      <c r="C466" s="140"/>
      <c r="D466" s="140"/>
      <c r="E466" s="140"/>
      <c r="F466" s="161"/>
      <c r="G466" s="161"/>
    </row>
    <row r="467" spans="1:7" s="125" customFormat="1" x14ac:dyDescent="0.25">
      <c r="A467" s="154"/>
      <c r="B467" s="154"/>
      <c r="C467" s="140"/>
      <c r="D467" s="140"/>
      <c r="E467" s="140"/>
      <c r="F467" s="161"/>
      <c r="G467" s="161"/>
    </row>
    <row r="468" spans="1:7" s="125" customFormat="1" x14ac:dyDescent="0.25">
      <c r="A468" s="154"/>
      <c r="B468" s="154"/>
      <c r="C468" s="140"/>
      <c r="D468" s="140"/>
      <c r="E468" s="140"/>
      <c r="F468" s="161"/>
      <c r="G468" s="161"/>
    </row>
    <row r="469" spans="1:7" s="125" customFormat="1" x14ac:dyDescent="0.25">
      <c r="A469" s="154"/>
      <c r="B469" s="154"/>
      <c r="C469" s="140"/>
      <c r="D469" s="140"/>
      <c r="E469" s="140"/>
      <c r="F469" s="161"/>
      <c r="G469" s="161"/>
    </row>
    <row r="470" spans="1:7" s="125" customFormat="1" x14ac:dyDescent="0.25">
      <c r="A470" s="154"/>
      <c r="B470" s="154"/>
      <c r="C470" s="140"/>
      <c r="D470" s="140"/>
      <c r="E470" s="140"/>
      <c r="F470" s="161"/>
      <c r="G470" s="161"/>
    </row>
    <row r="471" spans="1:7" s="125" customFormat="1" x14ac:dyDescent="0.25">
      <c r="A471" s="154"/>
      <c r="B471" s="154"/>
      <c r="C471" s="140"/>
      <c r="D471" s="140"/>
      <c r="E471" s="140"/>
      <c r="F471" s="161"/>
      <c r="G471" s="161"/>
    </row>
    <row r="472" spans="1:7" s="125" customFormat="1" x14ac:dyDescent="0.25">
      <c r="A472" s="154"/>
      <c r="B472" s="154"/>
      <c r="C472" s="140"/>
      <c r="D472" s="140"/>
      <c r="E472" s="140"/>
      <c r="F472" s="161"/>
      <c r="G472" s="161"/>
    </row>
    <row r="473" spans="1:7" s="125" customFormat="1" x14ac:dyDescent="0.25">
      <c r="A473" s="154"/>
      <c r="B473" s="154"/>
      <c r="C473" s="140"/>
      <c r="D473" s="140"/>
      <c r="E473" s="140"/>
      <c r="F473" s="161"/>
      <c r="G473" s="161"/>
    </row>
    <row r="474" spans="1:7" s="125" customFormat="1" x14ac:dyDescent="0.25">
      <c r="A474" s="154"/>
      <c r="B474" s="154"/>
      <c r="C474" s="140"/>
      <c r="D474" s="140"/>
      <c r="E474" s="140"/>
      <c r="F474" s="161"/>
      <c r="G474" s="161"/>
    </row>
    <row r="475" spans="1:7" s="125" customFormat="1" x14ac:dyDescent="0.25">
      <c r="A475" s="154"/>
      <c r="B475" s="154"/>
      <c r="C475" s="140"/>
      <c r="D475" s="140"/>
      <c r="E475" s="140"/>
      <c r="F475" s="161"/>
      <c r="G475" s="161"/>
    </row>
    <row r="476" spans="1:7" s="125" customFormat="1" x14ac:dyDescent="0.25">
      <c r="A476" s="154"/>
      <c r="B476" s="154"/>
      <c r="C476" s="140"/>
      <c r="D476" s="140"/>
      <c r="E476" s="140"/>
      <c r="F476" s="161"/>
      <c r="G476" s="161"/>
    </row>
    <row r="477" spans="1:7" s="125" customFormat="1" x14ac:dyDescent="0.25">
      <c r="A477" s="154"/>
      <c r="B477" s="154"/>
      <c r="C477" s="140"/>
      <c r="D477" s="140"/>
      <c r="E477" s="140"/>
      <c r="F477" s="161"/>
      <c r="G477" s="161"/>
    </row>
    <row r="478" spans="1:7" s="125" customFormat="1" x14ac:dyDescent="0.25">
      <c r="A478" s="154"/>
      <c r="B478" s="154"/>
      <c r="C478" s="140"/>
      <c r="D478" s="140"/>
      <c r="E478" s="140"/>
      <c r="F478" s="161"/>
      <c r="G478" s="161"/>
    </row>
    <row r="479" spans="1:7" s="125" customFormat="1" x14ac:dyDescent="0.25">
      <c r="A479" s="154"/>
      <c r="B479" s="154"/>
      <c r="C479" s="140"/>
      <c r="D479" s="140"/>
      <c r="E479" s="140"/>
      <c r="F479" s="161"/>
      <c r="G479" s="161"/>
    </row>
    <row r="480" spans="1:7" s="125" customFormat="1" x14ac:dyDescent="0.25">
      <c r="A480" s="154"/>
      <c r="B480" s="154"/>
      <c r="C480" s="140"/>
      <c r="D480" s="140"/>
      <c r="E480" s="140"/>
      <c r="F480" s="161"/>
      <c r="G480" s="161"/>
    </row>
    <row r="481" spans="1:7" s="125" customFormat="1" x14ac:dyDescent="0.25">
      <c r="A481" s="154"/>
      <c r="B481" s="154"/>
      <c r="C481" s="140"/>
      <c r="D481" s="140"/>
      <c r="E481" s="140"/>
      <c r="F481" s="161"/>
      <c r="G481" s="161"/>
    </row>
    <row r="482" spans="1:7" s="125" customFormat="1" x14ac:dyDescent="0.25">
      <c r="A482" s="154"/>
      <c r="B482" s="154"/>
      <c r="C482" s="140"/>
      <c r="D482" s="140"/>
      <c r="E482" s="140"/>
      <c r="F482" s="161"/>
      <c r="G482" s="161"/>
    </row>
    <row r="483" spans="1:7" s="125" customFormat="1" x14ac:dyDescent="0.25">
      <c r="A483" s="154"/>
      <c r="B483" s="154"/>
      <c r="C483" s="140"/>
      <c r="D483" s="140"/>
      <c r="E483" s="140"/>
      <c r="F483" s="161"/>
      <c r="G483" s="161"/>
    </row>
    <row r="484" spans="1:7" s="125" customFormat="1" x14ac:dyDescent="0.25">
      <c r="A484" s="154"/>
      <c r="B484" s="154"/>
      <c r="C484" s="140"/>
      <c r="D484" s="140"/>
      <c r="E484" s="140"/>
      <c r="F484" s="161"/>
      <c r="G484" s="161"/>
    </row>
    <row r="485" spans="1:7" s="125" customFormat="1" x14ac:dyDescent="0.25">
      <c r="A485" s="154"/>
      <c r="B485" s="154"/>
      <c r="C485" s="154"/>
      <c r="D485" s="140"/>
      <c r="E485" s="140"/>
      <c r="F485" s="161"/>
      <c r="G485" s="161"/>
    </row>
    <row r="486" spans="1:7" s="125" customFormat="1" x14ac:dyDescent="0.25">
      <c r="A486" s="154"/>
      <c r="B486" s="154"/>
      <c r="C486" s="140"/>
      <c r="D486" s="140"/>
      <c r="E486" s="140"/>
      <c r="F486" s="161"/>
      <c r="G486" s="161"/>
    </row>
    <row r="487" spans="1:7" s="125" customFormat="1" x14ac:dyDescent="0.25">
      <c r="A487" s="154"/>
      <c r="B487" s="154"/>
      <c r="C487" s="140"/>
      <c r="D487" s="140"/>
      <c r="E487" s="140"/>
      <c r="F487" s="161"/>
      <c r="G487" s="161"/>
    </row>
    <row r="488" spans="1:7" s="125" customFormat="1" x14ac:dyDescent="0.25">
      <c r="A488" s="154"/>
      <c r="B488" s="154"/>
      <c r="C488" s="140"/>
      <c r="D488" s="140"/>
      <c r="E488" s="140"/>
      <c r="F488" s="161"/>
      <c r="G488" s="161"/>
    </row>
    <row r="489" spans="1:7" s="125" customFormat="1" x14ac:dyDescent="0.25">
      <c r="A489" s="154"/>
      <c r="B489" s="154"/>
      <c r="C489" s="140"/>
      <c r="D489" s="140"/>
      <c r="E489" s="140"/>
      <c r="F489" s="161"/>
      <c r="G489" s="161"/>
    </row>
    <row r="490" spans="1:7" s="125" customFormat="1" x14ac:dyDescent="0.25">
      <c r="A490" s="154"/>
      <c r="B490" s="154"/>
      <c r="C490" s="140"/>
      <c r="D490" s="140"/>
      <c r="E490" s="140"/>
      <c r="F490" s="161"/>
      <c r="G490" s="161"/>
    </row>
    <row r="491" spans="1:7" s="125" customFormat="1" x14ac:dyDescent="0.25">
      <c r="A491" s="154"/>
      <c r="B491" s="154"/>
      <c r="C491" s="140"/>
      <c r="D491" s="140"/>
      <c r="E491" s="140"/>
      <c r="F491" s="161"/>
      <c r="G491" s="161"/>
    </row>
    <row r="492" spans="1:7" s="125" customFormat="1" x14ac:dyDescent="0.25">
      <c r="A492" s="154"/>
      <c r="B492" s="154"/>
      <c r="C492" s="140"/>
      <c r="D492" s="140"/>
      <c r="E492" s="140"/>
      <c r="F492" s="161"/>
      <c r="G492" s="161"/>
    </row>
    <row r="493" spans="1:7" s="125" customFormat="1" x14ac:dyDescent="0.25">
      <c r="A493" s="154"/>
      <c r="B493" s="154"/>
      <c r="C493" s="140"/>
      <c r="D493" s="140"/>
      <c r="E493" s="140"/>
      <c r="F493" s="161"/>
      <c r="G493" s="161"/>
    </row>
    <row r="494" spans="1:7" s="125" customFormat="1" x14ac:dyDescent="0.25">
      <c r="A494" s="154"/>
      <c r="B494" s="154"/>
      <c r="C494" s="140"/>
      <c r="D494" s="140"/>
      <c r="E494" s="140"/>
      <c r="F494" s="161"/>
      <c r="G494" s="161"/>
    </row>
    <row r="495" spans="1:7" s="125" customFormat="1" x14ac:dyDescent="0.25">
      <c r="A495" s="154"/>
      <c r="B495" s="154"/>
      <c r="C495" s="140"/>
      <c r="D495" s="140"/>
      <c r="E495" s="140"/>
      <c r="F495" s="161"/>
      <c r="G495" s="161"/>
    </row>
    <row r="496" spans="1:7" s="125" customFormat="1" x14ac:dyDescent="0.25">
      <c r="A496" s="154"/>
      <c r="B496" s="154"/>
      <c r="C496" s="140"/>
      <c r="D496" s="140"/>
      <c r="E496" s="140"/>
      <c r="F496" s="161"/>
      <c r="G496" s="161"/>
    </row>
    <row r="497" spans="1:7" s="125" customFormat="1" x14ac:dyDescent="0.25">
      <c r="A497" s="154"/>
      <c r="B497" s="154"/>
      <c r="C497" s="140"/>
      <c r="D497" s="140"/>
      <c r="E497" s="140"/>
      <c r="F497" s="161"/>
      <c r="G497" s="161"/>
    </row>
    <row r="498" spans="1:7" s="125" customFormat="1" x14ac:dyDescent="0.25">
      <c r="A498" s="154"/>
      <c r="B498" s="154"/>
      <c r="C498" s="140"/>
      <c r="D498" s="140"/>
      <c r="E498" s="140"/>
      <c r="F498" s="161"/>
      <c r="G498" s="161"/>
    </row>
    <row r="499" spans="1:7" s="125" customFormat="1" x14ac:dyDescent="0.25">
      <c r="A499" s="154"/>
      <c r="B499" s="154"/>
      <c r="C499" s="140"/>
      <c r="D499" s="140"/>
      <c r="E499" s="140"/>
      <c r="F499" s="161"/>
      <c r="G499" s="161"/>
    </row>
    <row r="500" spans="1:7" s="125" customFormat="1" x14ac:dyDescent="0.25">
      <c r="A500" s="154"/>
      <c r="B500" s="154"/>
      <c r="C500" s="140"/>
      <c r="D500" s="140"/>
      <c r="E500" s="140"/>
      <c r="F500" s="161"/>
      <c r="G500" s="161"/>
    </row>
    <row r="501" spans="1:7" s="125" customFormat="1" x14ac:dyDescent="0.25">
      <c r="A501" s="154"/>
      <c r="B501" s="154"/>
      <c r="C501" s="140"/>
      <c r="D501" s="140"/>
      <c r="E501" s="140"/>
      <c r="F501" s="161"/>
      <c r="G501" s="161"/>
    </row>
    <row r="502" spans="1:7" s="125" customFormat="1" x14ac:dyDescent="0.25">
      <c r="A502" s="154"/>
      <c r="B502" s="154"/>
      <c r="C502" s="140"/>
      <c r="D502" s="140"/>
      <c r="E502" s="140"/>
      <c r="F502" s="161"/>
      <c r="G502" s="161"/>
    </row>
    <row r="503" spans="1:7" s="125" customFormat="1" x14ac:dyDescent="0.25">
      <c r="A503" s="154"/>
      <c r="B503" s="154"/>
      <c r="C503" s="140"/>
      <c r="D503" s="140"/>
      <c r="E503" s="140"/>
      <c r="F503" s="161"/>
      <c r="G503" s="161"/>
    </row>
    <row r="504" spans="1:7" s="125" customFormat="1" x14ac:dyDescent="0.25">
      <c r="A504" s="154"/>
      <c r="B504" s="154"/>
      <c r="C504" s="140"/>
      <c r="D504" s="140"/>
      <c r="E504" s="140"/>
      <c r="F504" s="161"/>
      <c r="G504" s="161"/>
    </row>
    <row r="505" spans="1:7" s="125" customFormat="1" x14ac:dyDescent="0.25">
      <c r="A505" s="154"/>
      <c r="B505" s="154"/>
      <c r="C505" s="140"/>
      <c r="D505" s="140"/>
      <c r="E505" s="140"/>
      <c r="F505" s="161"/>
      <c r="G505" s="161"/>
    </row>
    <row r="506" spans="1:7" s="125" customFormat="1" x14ac:dyDescent="0.25">
      <c r="A506" s="154"/>
      <c r="B506" s="154"/>
      <c r="C506" s="140"/>
      <c r="D506" s="140"/>
      <c r="E506" s="140"/>
      <c r="F506" s="161"/>
      <c r="G506" s="161"/>
    </row>
    <row r="507" spans="1:7" s="125" customFormat="1" x14ac:dyDescent="0.25">
      <c r="A507" s="154"/>
      <c r="B507" s="154"/>
      <c r="C507" s="140"/>
      <c r="D507" s="140"/>
      <c r="E507" s="140"/>
      <c r="F507" s="161"/>
      <c r="G507" s="161"/>
    </row>
    <row r="508" spans="1:7" s="125" customFormat="1" x14ac:dyDescent="0.25">
      <c r="A508" s="154"/>
      <c r="B508" s="154"/>
      <c r="C508" s="140"/>
      <c r="D508" s="140"/>
      <c r="E508" s="140"/>
      <c r="F508" s="161"/>
      <c r="G508" s="161"/>
    </row>
    <row r="509" spans="1:7" s="125" customFormat="1" x14ac:dyDescent="0.25">
      <c r="A509" s="154"/>
      <c r="B509" s="154"/>
      <c r="C509" s="140"/>
      <c r="D509" s="140"/>
      <c r="E509" s="140"/>
      <c r="F509" s="161"/>
      <c r="G509" s="161"/>
    </row>
    <row r="510" spans="1:7" s="125" customFormat="1" x14ac:dyDescent="0.25">
      <c r="A510" s="154"/>
      <c r="B510" s="154"/>
      <c r="C510" s="140"/>
      <c r="D510" s="140"/>
      <c r="E510" s="140"/>
      <c r="F510" s="161"/>
      <c r="G510" s="161"/>
    </row>
    <row r="511" spans="1:7" s="125" customFormat="1" x14ac:dyDescent="0.25">
      <c r="A511" s="154"/>
      <c r="B511" s="154"/>
      <c r="C511" s="140"/>
      <c r="D511" s="140"/>
      <c r="E511" s="140"/>
      <c r="F511" s="161"/>
      <c r="G511" s="161"/>
    </row>
    <row r="512" spans="1:7" s="125" customFormat="1" x14ac:dyDescent="0.25">
      <c r="A512" s="154"/>
      <c r="B512" s="154"/>
      <c r="C512" s="140"/>
      <c r="D512" s="140"/>
      <c r="E512" s="140"/>
      <c r="F512" s="161"/>
      <c r="G512" s="161"/>
    </row>
    <row r="513" spans="1:7" s="125" customFormat="1" x14ac:dyDescent="0.25">
      <c r="A513" s="154"/>
      <c r="B513" s="154"/>
      <c r="C513" s="140"/>
      <c r="D513" s="140"/>
      <c r="E513" s="140"/>
      <c r="F513" s="161"/>
      <c r="G513" s="161"/>
    </row>
    <row r="514" spans="1:7" s="125" customFormat="1" x14ac:dyDescent="0.25">
      <c r="A514" s="154"/>
      <c r="B514" s="154"/>
      <c r="C514" s="140"/>
      <c r="D514" s="140"/>
      <c r="E514" s="140"/>
      <c r="F514" s="161"/>
      <c r="G514" s="161"/>
    </row>
    <row r="515" spans="1:7" s="125" customFormat="1" x14ac:dyDescent="0.25">
      <c r="A515" s="154"/>
      <c r="B515" s="154"/>
      <c r="C515" s="140"/>
      <c r="D515" s="140"/>
      <c r="E515" s="140"/>
      <c r="F515" s="161"/>
      <c r="G515" s="161"/>
    </row>
    <row r="516" spans="1:7" s="125" customFormat="1" x14ac:dyDescent="0.25">
      <c r="A516" s="154"/>
      <c r="B516" s="154"/>
      <c r="C516" s="140"/>
      <c r="D516" s="140"/>
      <c r="E516" s="140"/>
      <c r="F516" s="161"/>
      <c r="G516" s="161"/>
    </row>
    <row r="517" spans="1:7" s="125" customFormat="1" x14ac:dyDescent="0.25">
      <c r="A517" s="154"/>
      <c r="B517" s="154"/>
      <c r="C517" s="140"/>
      <c r="D517" s="140"/>
      <c r="E517" s="140"/>
      <c r="F517" s="161"/>
      <c r="G517" s="161"/>
    </row>
    <row r="518" spans="1:7" s="125" customFormat="1" x14ac:dyDescent="0.25">
      <c r="A518" s="154"/>
      <c r="B518" s="154"/>
      <c r="C518" s="140"/>
      <c r="D518" s="140"/>
      <c r="E518" s="140"/>
      <c r="F518" s="161"/>
      <c r="G518" s="161"/>
    </row>
    <row r="519" spans="1:7" s="125" customFormat="1" x14ac:dyDescent="0.25">
      <c r="A519" s="154"/>
      <c r="B519" s="154"/>
      <c r="C519" s="140"/>
      <c r="D519" s="140"/>
      <c r="E519" s="140"/>
      <c r="F519" s="161"/>
      <c r="G519" s="161"/>
    </row>
    <row r="520" spans="1:7" s="125" customFormat="1" x14ac:dyDescent="0.25">
      <c r="A520" s="154"/>
      <c r="B520" s="154"/>
      <c r="C520" s="140"/>
      <c r="D520" s="140"/>
      <c r="E520" s="140"/>
      <c r="F520" s="161"/>
      <c r="G520" s="161"/>
    </row>
    <row r="521" spans="1:7" s="125" customFormat="1" x14ac:dyDescent="0.25">
      <c r="A521" s="154"/>
      <c r="B521" s="154"/>
      <c r="C521" s="140"/>
      <c r="D521" s="140"/>
      <c r="E521" s="140"/>
      <c r="F521" s="161"/>
      <c r="G521" s="161"/>
    </row>
    <row r="522" spans="1:7" s="125" customFormat="1" x14ac:dyDescent="0.25">
      <c r="A522" s="154"/>
      <c r="B522" s="154"/>
      <c r="C522" s="140"/>
      <c r="D522" s="140"/>
      <c r="E522" s="140"/>
      <c r="F522" s="161"/>
      <c r="G522" s="161"/>
    </row>
    <row r="523" spans="1:7" s="125" customFormat="1" x14ac:dyDescent="0.25">
      <c r="A523" s="154"/>
      <c r="B523" s="154"/>
      <c r="C523" s="140"/>
      <c r="D523" s="140"/>
      <c r="E523" s="140"/>
      <c r="F523" s="161"/>
      <c r="G523" s="161"/>
    </row>
    <row r="524" spans="1:7" s="125" customFormat="1" x14ac:dyDescent="0.25">
      <c r="A524" s="154"/>
      <c r="B524" s="154"/>
      <c r="C524" s="140"/>
      <c r="D524" s="140"/>
      <c r="E524" s="140"/>
      <c r="F524" s="161"/>
      <c r="G524" s="161"/>
    </row>
    <row r="525" spans="1:7" s="125" customFormat="1" x14ac:dyDescent="0.25">
      <c r="A525" s="154"/>
      <c r="B525" s="154"/>
      <c r="C525" s="140"/>
      <c r="D525" s="140"/>
      <c r="E525" s="140"/>
      <c r="F525" s="161"/>
      <c r="G525" s="161"/>
    </row>
    <row r="526" spans="1:7" s="125" customFormat="1" x14ac:dyDescent="0.25">
      <c r="A526" s="154"/>
      <c r="B526" s="154"/>
      <c r="C526" s="140"/>
      <c r="D526" s="140"/>
      <c r="E526" s="140"/>
      <c r="F526" s="161"/>
      <c r="G526" s="161"/>
    </row>
    <row r="527" spans="1:7" s="125" customFormat="1" x14ac:dyDescent="0.25">
      <c r="A527" s="154"/>
      <c r="B527" s="154"/>
      <c r="C527" s="154"/>
      <c r="D527" s="140"/>
      <c r="E527" s="140"/>
      <c r="F527" s="161"/>
      <c r="G527" s="161"/>
    </row>
    <row r="528" spans="1:7" s="125" customFormat="1" x14ac:dyDescent="0.25">
      <c r="A528" s="154"/>
      <c r="B528" s="154"/>
      <c r="C528" s="140"/>
      <c r="D528" s="140"/>
      <c r="E528" s="140"/>
      <c r="F528" s="161"/>
      <c r="G528" s="161"/>
    </row>
    <row r="529" spans="1:7" s="125" customFormat="1" x14ac:dyDescent="0.25">
      <c r="A529" s="154"/>
      <c r="B529" s="154"/>
      <c r="C529" s="140"/>
      <c r="D529" s="140"/>
      <c r="E529" s="140"/>
      <c r="F529" s="161"/>
      <c r="G529" s="161"/>
    </row>
    <row r="530" spans="1:7" s="125" customFormat="1" x14ac:dyDescent="0.25">
      <c r="A530" s="154"/>
      <c r="B530" s="154"/>
      <c r="C530" s="140"/>
      <c r="D530" s="140"/>
      <c r="E530" s="140"/>
      <c r="F530" s="161"/>
      <c r="G530" s="161"/>
    </row>
    <row r="531" spans="1:7" s="125" customFormat="1" x14ac:dyDescent="0.25">
      <c r="A531" s="154"/>
      <c r="B531" s="154"/>
      <c r="C531" s="140"/>
      <c r="D531" s="140"/>
      <c r="E531" s="140"/>
      <c r="F531" s="161"/>
      <c r="G531" s="161"/>
    </row>
    <row r="532" spans="1:7" s="125" customFormat="1" x14ac:dyDescent="0.25">
      <c r="A532" s="154"/>
      <c r="B532" s="154"/>
      <c r="C532" s="140"/>
      <c r="D532" s="140"/>
      <c r="E532" s="140"/>
      <c r="F532" s="161"/>
      <c r="G532" s="161"/>
    </row>
    <row r="533" spans="1:7" s="125" customFormat="1" x14ac:dyDescent="0.25">
      <c r="A533" s="154"/>
      <c r="B533" s="154"/>
      <c r="C533" s="140"/>
      <c r="D533" s="140"/>
      <c r="E533" s="140"/>
      <c r="F533" s="161"/>
      <c r="G533" s="161"/>
    </row>
    <row r="534" spans="1:7" s="125" customFormat="1" x14ac:dyDescent="0.25">
      <c r="A534" s="154"/>
      <c r="B534" s="154"/>
      <c r="C534" s="140"/>
      <c r="D534" s="140"/>
      <c r="E534" s="140"/>
      <c r="F534" s="161"/>
      <c r="G534" s="161"/>
    </row>
    <row r="535" spans="1:7" s="125" customFormat="1" x14ac:dyDescent="0.25">
      <c r="A535" s="154"/>
      <c r="B535" s="154"/>
      <c r="C535" s="154"/>
      <c r="D535" s="140"/>
      <c r="E535" s="140"/>
      <c r="F535" s="161"/>
      <c r="G535" s="161"/>
    </row>
    <row r="536" spans="1:7" s="125" customFormat="1" x14ac:dyDescent="0.25">
      <c r="A536" s="154"/>
      <c r="B536" s="154"/>
      <c r="C536" s="140"/>
      <c r="D536" s="140"/>
      <c r="E536" s="140"/>
      <c r="F536" s="161"/>
      <c r="G536" s="161"/>
    </row>
    <row r="537" spans="1:7" s="125" customFormat="1" x14ac:dyDescent="0.25">
      <c r="A537" s="154"/>
      <c r="B537" s="154"/>
      <c r="C537" s="140"/>
      <c r="D537" s="140"/>
      <c r="E537" s="140"/>
      <c r="F537" s="161"/>
      <c r="G537" s="161"/>
    </row>
    <row r="538" spans="1:7" s="125" customFormat="1" x14ac:dyDescent="0.25">
      <c r="A538" s="154"/>
      <c r="B538" s="154"/>
      <c r="C538" s="140"/>
      <c r="D538" s="140"/>
      <c r="E538" s="140"/>
      <c r="F538" s="161"/>
      <c r="G538" s="161"/>
    </row>
    <row r="539" spans="1:7" s="125" customFormat="1" x14ac:dyDescent="0.25">
      <c r="A539" s="154"/>
      <c r="B539" s="154"/>
      <c r="C539" s="140"/>
      <c r="D539" s="140"/>
      <c r="E539" s="140"/>
      <c r="F539" s="161"/>
      <c r="G539" s="161"/>
    </row>
    <row r="540" spans="1:7" s="125" customFormat="1" x14ac:dyDescent="0.25">
      <c r="A540" s="154"/>
      <c r="B540" s="154"/>
      <c r="C540" s="140"/>
      <c r="D540" s="140"/>
      <c r="E540" s="140"/>
      <c r="F540" s="161"/>
      <c r="G540" s="161"/>
    </row>
    <row r="541" spans="1:7" s="125" customFormat="1" x14ac:dyDescent="0.25">
      <c r="A541" s="154"/>
      <c r="B541" s="154"/>
      <c r="C541" s="154"/>
      <c r="D541" s="140"/>
      <c r="E541" s="140"/>
      <c r="F541" s="161"/>
      <c r="G541" s="161"/>
    </row>
    <row r="542" spans="1:7" s="125" customFormat="1" x14ac:dyDescent="0.25">
      <c r="A542" s="154"/>
      <c r="B542" s="154"/>
      <c r="C542" s="140"/>
      <c r="D542" s="140"/>
      <c r="E542" s="140"/>
      <c r="F542" s="161"/>
      <c r="G542" s="161"/>
    </row>
    <row r="543" spans="1:7" s="125" customFormat="1" x14ac:dyDescent="0.25">
      <c r="A543" s="154"/>
      <c r="B543" s="154"/>
      <c r="C543" s="140"/>
      <c r="D543" s="140"/>
      <c r="E543" s="140"/>
      <c r="F543" s="161"/>
      <c r="G543" s="161"/>
    </row>
    <row r="544" spans="1:7" s="125" customFormat="1" x14ac:dyDescent="0.25">
      <c r="A544" s="154"/>
      <c r="B544" s="154"/>
      <c r="C544" s="140"/>
      <c r="D544" s="140"/>
      <c r="E544" s="140"/>
      <c r="F544" s="161"/>
      <c r="G544" s="161"/>
    </row>
    <row r="545" spans="1:7" s="125" customFormat="1" x14ac:dyDescent="0.25">
      <c r="A545" s="154"/>
      <c r="B545" s="154"/>
      <c r="C545" s="140"/>
      <c r="D545" s="140"/>
      <c r="E545" s="140"/>
      <c r="F545" s="161"/>
      <c r="G545" s="161"/>
    </row>
    <row r="546" spans="1:7" s="125" customFormat="1" x14ac:dyDescent="0.25">
      <c r="A546" s="154"/>
      <c r="B546" s="154"/>
      <c r="C546" s="140"/>
      <c r="D546" s="140"/>
      <c r="E546" s="140"/>
      <c r="F546" s="161"/>
      <c r="G546" s="161"/>
    </row>
    <row r="547" spans="1:7" s="125" customFormat="1" x14ac:dyDescent="0.25">
      <c r="A547" s="154"/>
      <c r="B547" s="154"/>
      <c r="C547" s="140"/>
      <c r="D547" s="140"/>
      <c r="E547" s="140"/>
      <c r="F547" s="161"/>
      <c r="G547" s="161"/>
    </row>
    <row r="548" spans="1:7" s="125" customFormat="1" x14ac:dyDescent="0.25">
      <c r="A548" s="154"/>
      <c r="B548" s="154"/>
      <c r="C548" s="140"/>
      <c r="D548" s="140"/>
      <c r="E548" s="140"/>
      <c r="F548" s="161"/>
      <c r="G548" s="161"/>
    </row>
    <row r="549" spans="1:7" s="125" customFormat="1" x14ac:dyDescent="0.25">
      <c r="A549" s="154"/>
      <c r="B549" s="154"/>
      <c r="C549" s="140"/>
      <c r="D549" s="140"/>
      <c r="E549" s="140"/>
      <c r="F549" s="161"/>
      <c r="G549" s="161"/>
    </row>
    <row r="550" spans="1:7" s="125" customFormat="1" x14ac:dyDescent="0.25">
      <c r="A550" s="154"/>
      <c r="B550" s="154"/>
      <c r="C550" s="140"/>
      <c r="D550" s="140"/>
      <c r="E550" s="140"/>
      <c r="F550" s="161"/>
      <c r="G550" s="161"/>
    </row>
    <row r="551" spans="1:7" s="125" customFormat="1" x14ac:dyDescent="0.25">
      <c r="A551" s="154"/>
      <c r="B551" s="154"/>
      <c r="C551" s="140"/>
      <c r="D551" s="140"/>
      <c r="E551" s="140"/>
      <c r="F551" s="161"/>
      <c r="G551" s="161"/>
    </row>
    <row r="552" spans="1:7" s="125" customFormat="1" x14ac:dyDescent="0.25">
      <c r="A552" s="154"/>
      <c r="B552" s="154"/>
      <c r="C552" s="140"/>
      <c r="D552" s="140"/>
      <c r="E552" s="140"/>
      <c r="F552" s="161"/>
      <c r="G552" s="161"/>
    </row>
    <row r="553" spans="1:7" s="125" customFormat="1" x14ac:dyDescent="0.25">
      <c r="A553" s="154"/>
      <c r="B553" s="154"/>
      <c r="C553" s="140"/>
      <c r="D553" s="140"/>
      <c r="E553" s="140"/>
      <c r="F553" s="161"/>
      <c r="G553" s="161"/>
    </row>
    <row r="554" spans="1:7" s="125" customFormat="1" x14ac:dyDescent="0.25">
      <c r="A554" s="154"/>
      <c r="B554" s="154"/>
      <c r="C554" s="140"/>
      <c r="D554" s="140"/>
      <c r="E554" s="140"/>
      <c r="F554" s="161"/>
      <c r="G554" s="161"/>
    </row>
    <row r="555" spans="1:7" s="125" customFormat="1" x14ac:dyDescent="0.25">
      <c r="A555" s="154"/>
      <c r="B555" s="154"/>
      <c r="C555" s="140"/>
      <c r="D555" s="140"/>
      <c r="E555" s="140"/>
      <c r="F555" s="161"/>
      <c r="G555" s="161"/>
    </row>
    <row r="556" spans="1:7" s="125" customFormat="1" x14ac:dyDescent="0.25">
      <c r="A556" s="154"/>
      <c r="B556" s="154"/>
      <c r="C556" s="140"/>
      <c r="D556" s="140"/>
      <c r="E556" s="140"/>
      <c r="F556" s="161"/>
      <c r="G556" s="161"/>
    </row>
    <row r="557" spans="1:7" s="125" customFormat="1" x14ac:dyDescent="0.25">
      <c r="A557" s="154"/>
      <c r="B557" s="154"/>
      <c r="C557" s="140"/>
      <c r="D557" s="140"/>
      <c r="E557" s="140"/>
      <c r="F557" s="161"/>
      <c r="G557" s="161"/>
    </row>
    <row r="558" spans="1:7" s="125" customFormat="1" x14ac:dyDescent="0.25">
      <c r="A558" s="154"/>
      <c r="B558" s="154"/>
      <c r="C558" s="140"/>
      <c r="D558" s="140"/>
      <c r="E558" s="140"/>
      <c r="F558" s="161"/>
      <c r="G558" s="161"/>
    </row>
    <row r="559" spans="1:7" s="125" customFormat="1" x14ac:dyDescent="0.25">
      <c r="A559" s="154"/>
      <c r="B559" s="154"/>
      <c r="C559" s="140"/>
      <c r="D559" s="140"/>
      <c r="E559" s="140"/>
      <c r="F559" s="161"/>
      <c r="G559" s="161"/>
    </row>
    <row r="560" spans="1:7" s="125" customFormat="1" x14ac:dyDescent="0.25">
      <c r="A560" s="154"/>
      <c r="B560" s="154"/>
      <c r="C560" s="140"/>
      <c r="D560" s="140"/>
      <c r="E560" s="140"/>
      <c r="F560" s="161"/>
      <c r="G560" s="161"/>
    </row>
    <row r="561" spans="1:7" s="125" customFormat="1" x14ac:dyDescent="0.25">
      <c r="A561" s="154"/>
      <c r="B561" s="154"/>
      <c r="C561" s="140"/>
      <c r="D561" s="140"/>
      <c r="E561" s="140"/>
      <c r="F561" s="161"/>
      <c r="G561" s="161"/>
    </row>
    <row r="562" spans="1:7" s="125" customFormat="1" x14ac:dyDescent="0.25">
      <c r="A562" s="154"/>
      <c r="B562" s="154"/>
      <c r="C562" s="140"/>
      <c r="D562" s="140"/>
      <c r="E562" s="140"/>
      <c r="F562" s="161"/>
      <c r="G562" s="161"/>
    </row>
    <row r="563" spans="1:7" s="125" customFormat="1" x14ac:dyDescent="0.25">
      <c r="A563" s="154"/>
      <c r="B563" s="154"/>
      <c r="C563" s="140"/>
      <c r="D563" s="140"/>
      <c r="E563" s="140"/>
      <c r="F563" s="161"/>
      <c r="G563" s="161"/>
    </row>
    <row r="564" spans="1:7" s="125" customFormat="1" x14ac:dyDescent="0.25">
      <c r="A564" s="154"/>
      <c r="B564" s="154"/>
      <c r="C564" s="140"/>
      <c r="D564" s="140"/>
      <c r="E564" s="140"/>
      <c r="F564" s="161"/>
      <c r="G564" s="161"/>
    </row>
    <row r="565" spans="1:7" s="125" customFormat="1" x14ac:dyDescent="0.25">
      <c r="A565" s="154"/>
      <c r="B565" s="154"/>
      <c r="C565" s="140"/>
      <c r="D565" s="140"/>
      <c r="E565" s="140"/>
      <c r="F565" s="161"/>
      <c r="G565" s="161"/>
    </row>
    <row r="566" spans="1:7" s="125" customFormat="1" x14ac:dyDescent="0.25">
      <c r="A566" s="154"/>
      <c r="B566" s="154"/>
      <c r="C566" s="140"/>
      <c r="D566" s="140"/>
      <c r="E566" s="140"/>
      <c r="F566" s="161"/>
      <c r="G566" s="161"/>
    </row>
    <row r="567" spans="1:7" s="125" customFormat="1" x14ac:dyDescent="0.25">
      <c r="A567" s="154"/>
      <c r="B567" s="154"/>
      <c r="C567" s="140"/>
      <c r="D567" s="140"/>
      <c r="E567" s="140"/>
      <c r="F567" s="161"/>
      <c r="G567" s="161"/>
    </row>
    <row r="568" spans="1:7" s="125" customFormat="1" x14ac:dyDescent="0.25">
      <c r="A568" s="154"/>
      <c r="B568" s="154"/>
      <c r="C568" s="140"/>
      <c r="D568" s="140"/>
      <c r="E568" s="140"/>
      <c r="F568" s="161"/>
      <c r="G568" s="161"/>
    </row>
    <row r="569" spans="1:7" s="125" customFormat="1" x14ac:dyDescent="0.25">
      <c r="A569" s="154"/>
      <c r="B569" s="154"/>
      <c r="C569" s="140"/>
      <c r="D569" s="140"/>
      <c r="E569" s="140"/>
      <c r="F569" s="161"/>
      <c r="G569" s="161"/>
    </row>
    <row r="570" spans="1:7" s="125" customFormat="1" x14ac:dyDescent="0.25">
      <c r="A570" s="154"/>
      <c r="B570" s="154"/>
      <c r="C570" s="140"/>
      <c r="D570" s="140"/>
      <c r="E570" s="140"/>
      <c r="F570" s="161"/>
      <c r="G570" s="161"/>
    </row>
    <row r="571" spans="1:7" s="125" customFormat="1" x14ac:dyDescent="0.25">
      <c r="A571" s="154"/>
      <c r="B571" s="154"/>
      <c r="C571" s="140"/>
      <c r="D571" s="140"/>
      <c r="E571" s="140"/>
      <c r="F571" s="161"/>
      <c r="G571" s="161"/>
    </row>
    <row r="572" spans="1:7" s="125" customFormat="1" x14ac:dyDescent="0.25">
      <c r="A572" s="154"/>
      <c r="B572" s="154"/>
      <c r="C572" s="140"/>
      <c r="D572" s="140"/>
      <c r="E572" s="140"/>
      <c r="F572" s="161"/>
      <c r="G572" s="161"/>
    </row>
    <row r="573" spans="1:7" s="125" customFormat="1" x14ac:dyDescent="0.25">
      <c r="A573" s="154"/>
      <c r="B573" s="154"/>
      <c r="C573" s="140"/>
      <c r="D573" s="140"/>
      <c r="E573" s="140"/>
      <c r="F573" s="161"/>
      <c r="G573" s="161"/>
    </row>
    <row r="574" spans="1:7" s="125" customFormat="1" x14ac:dyDescent="0.25">
      <c r="A574" s="154"/>
      <c r="B574" s="154"/>
      <c r="C574" s="140"/>
      <c r="D574" s="140"/>
      <c r="E574" s="140"/>
      <c r="F574" s="161"/>
      <c r="G574" s="161"/>
    </row>
    <row r="575" spans="1:7" s="125" customFormat="1" x14ac:dyDescent="0.25">
      <c r="A575" s="154"/>
      <c r="B575" s="154"/>
      <c r="C575" s="140"/>
      <c r="D575" s="140"/>
      <c r="E575" s="140"/>
      <c r="F575" s="161"/>
      <c r="G575" s="161"/>
    </row>
    <row r="576" spans="1:7" s="125" customFormat="1" x14ac:dyDescent="0.25">
      <c r="A576" s="154"/>
      <c r="B576" s="154"/>
      <c r="C576" s="140"/>
      <c r="D576" s="140"/>
      <c r="E576" s="140"/>
      <c r="F576" s="161"/>
      <c r="G576" s="161"/>
    </row>
    <row r="577" spans="1:7" s="125" customFormat="1" x14ac:dyDescent="0.25">
      <c r="A577" s="154"/>
      <c r="B577" s="154"/>
      <c r="C577" s="140"/>
      <c r="D577" s="140"/>
      <c r="E577" s="140"/>
      <c r="F577" s="161"/>
      <c r="G577" s="161"/>
    </row>
    <row r="578" spans="1:7" s="125" customFormat="1" x14ac:dyDescent="0.25">
      <c r="A578" s="154"/>
      <c r="B578" s="154"/>
      <c r="C578" s="140"/>
      <c r="D578" s="140"/>
      <c r="E578" s="140"/>
      <c r="F578" s="161"/>
      <c r="G578" s="161"/>
    </row>
    <row r="579" spans="1:7" s="125" customFormat="1" x14ac:dyDescent="0.25">
      <c r="A579" s="154"/>
      <c r="B579" s="154"/>
      <c r="C579" s="140"/>
      <c r="D579" s="140"/>
      <c r="E579" s="140"/>
      <c r="F579" s="161"/>
      <c r="G579" s="161"/>
    </row>
    <row r="580" spans="1:7" s="125" customFormat="1" x14ac:dyDescent="0.25">
      <c r="A580" s="154"/>
      <c r="B580" s="154"/>
      <c r="C580" s="140"/>
      <c r="D580" s="140"/>
      <c r="E580" s="140"/>
      <c r="F580" s="161"/>
      <c r="G580" s="161"/>
    </row>
    <row r="581" spans="1:7" s="125" customFormat="1" x14ac:dyDescent="0.25">
      <c r="A581" s="154"/>
      <c r="B581" s="154"/>
      <c r="C581" s="140"/>
      <c r="D581" s="140"/>
      <c r="E581" s="140"/>
      <c r="F581" s="161"/>
      <c r="G581" s="161"/>
    </row>
    <row r="582" spans="1:7" s="125" customFormat="1" x14ac:dyDescent="0.25">
      <c r="A582" s="154"/>
      <c r="B582" s="154"/>
      <c r="C582" s="140"/>
      <c r="D582" s="140"/>
      <c r="E582" s="140"/>
      <c r="F582" s="161"/>
      <c r="G582" s="161"/>
    </row>
    <row r="583" spans="1:7" s="125" customFormat="1" x14ac:dyDescent="0.25">
      <c r="A583" s="154"/>
      <c r="B583" s="154"/>
      <c r="C583" s="140"/>
      <c r="D583" s="140"/>
      <c r="E583" s="140"/>
      <c r="F583" s="161"/>
      <c r="G583" s="161"/>
    </row>
    <row r="584" spans="1:7" s="125" customFormat="1" x14ac:dyDescent="0.25">
      <c r="A584" s="154"/>
      <c r="B584" s="154"/>
      <c r="C584" s="140"/>
      <c r="D584" s="140"/>
      <c r="E584" s="140"/>
      <c r="F584" s="161"/>
      <c r="G584" s="161"/>
    </row>
    <row r="585" spans="1:7" s="125" customFormat="1" x14ac:dyDescent="0.25">
      <c r="A585" s="154"/>
      <c r="B585" s="154"/>
      <c r="C585" s="140"/>
      <c r="D585" s="140"/>
      <c r="E585" s="140"/>
      <c r="F585" s="161"/>
      <c r="G585" s="161"/>
    </row>
    <row r="586" spans="1:7" s="125" customFormat="1" x14ac:dyDescent="0.25">
      <c r="A586" s="154"/>
      <c r="B586" s="154"/>
      <c r="C586" s="140"/>
      <c r="D586" s="140"/>
      <c r="E586" s="140"/>
      <c r="F586" s="161"/>
      <c r="G586" s="161"/>
    </row>
    <row r="587" spans="1:7" s="125" customFormat="1" x14ac:dyDescent="0.25">
      <c r="A587" s="154"/>
      <c r="B587" s="154"/>
      <c r="C587" s="140"/>
      <c r="D587" s="140"/>
      <c r="E587" s="140"/>
      <c r="F587" s="161"/>
      <c r="G587" s="161"/>
    </row>
    <row r="588" spans="1:7" s="125" customFormat="1" x14ac:dyDescent="0.25">
      <c r="A588" s="154"/>
      <c r="B588" s="154"/>
      <c r="C588" s="140"/>
      <c r="D588" s="140"/>
      <c r="E588" s="140"/>
      <c r="F588" s="161"/>
      <c r="G588" s="161"/>
    </row>
    <row r="589" spans="1:7" s="125" customFormat="1" x14ac:dyDescent="0.25">
      <c r="A589" s="154"/>
      <c r="B589" s="154"/>
      <c r="C589" s="140"/>
      <c r="D589" s="140"/>
      <c r="E589" s="140"/>
      <c r="F589" s="161"/>
      <c r="G589" s="161"/>
    </row>
    <row r="590" spans="1:7" s="125" customFormat="1" x14ac:dyDescent="0.25">
      <c r="A590" s="154"/>
      <c r="B590" s="154"/>
      <c r="C590" s="140"/>
      <c r="D590" s="140"/>
      <c r="E590" s="140"/>
      <c r="F590" s="161"/>
      <c r="G590" s="161"/>
    </row>
    <row r="591" spans="1:7" s="125" customFormat="1" x14ac:dyDescent="0.25">
      <c r="A591" s="154"/>
      <c r="B591" s="154"/>
      <c r="C591" s="140"/>
      <c r="D591" s="140"/>
      <c r="E591" s="140"/>
      <c r="F591" s="161"/>
      <c r="G591" s="161"/>
    </row>
    <row r="592" spans="1:7" s="125" customFormat="1" x14ac:dyDescent="0.25">
      <c r="A592" s="154"/>
      <c r="B592" s="154"/>
      <c r="C592" s="140"/>
      <c r="D592" s="140"/>
      <c r="E592" s="140"/>
      <c r="F592" s="161"/>
      <c r="G592" s="161"/>
    </row>
    <row r="593" spans="1:7" s="125" customFormat="1" x14ac:dyDescent="0.25">
      <c r="A593" s="154"/>
      <c r="B593" s="154"/>
      <c r="C593" s="154"/>
      <c r="D593" s="140"/>
      <c r="E593" s="140"/>
      <c r="F593" s="161"/>
      <c r="G593" s="161"/>
    </row>
    <row r="594" spans="1:7" s="125" customFormat="1" x14ac:dyDescent="0.25">
      <c r="A594" s="154"/>
      <c r="B594" s="154"/>
      <c r="C594" s="140"/>
      <c r="D594" s="140"/>
      <c r="E594" s="140"/>
      <c r="F594" s="161"/>
      <c r="G594" s="161"/>
    </row>
    <row r="595" spans="1:7" s="125" customFormat="1" x14ac:dyDescent="0.25">
      <c r="A595" s="154"/>
      <c r="B595" s="154"/>
      <c r="C595" s="140"/>
      <c r="D595" s="140"/>
      <c r="E595" s="140"/>
      <c r="F595" s="161"/>
      <c r="G595" s="161"/>
    </row>
    <row r="596" spans="1:7" s="125" customFormat="1" x14ac:dyDescent="0.25">
      <c r="A596" s="154"/>
      <c r="B596" s="154"/>
      <c r="C596" s="140"/>
      <c r="D596" s="140"/>
      <c r="E596" s="140"/>
      <c r="F596" s="161"/>
      <c r="G596" s="161"/>
    </row>
    <row r="597" spans="1:7" s="125" customFormat="1" x14ac:dyDescent="0.25">
      <c r="A597" s="154"/>
      <c r="B597" s="154"/>
      <c r="C597" s="140"/>
      <c r="D597" s="140"/>
      <c r="E597" s="140"/>
      <c r="F597" s="161"/>
      <c r="G597" s="161"/>
    </row>
    <row r="598" spans="1:7" s="125" customFormat="1" x14ac:dyDescent="0.25">
      <c r="A598" s="154"/>
      <c r="B598" s="154"/>
      <c r="C598" s="140"/>
      <c r="D598" s="140"/>
      <c r="E598" s="140"/>
      <c r="F598" s="161"/>
      <c r="G598" s="161"/>
    </row>
    <row r="599" spans="1:7" s="125" customFormat="1" x14ac:dyDescent="0.25">
      <c r="A599" s="154"/>
      <c r="B599" s="154"/>
      <c r="C599" s="140"/>
      <c r="D599" s="140"/>
      <c r="E599" s="140"/>
      <c r="F599" s="161"/>
      <c r="G599" s="161"/>
    </row>
    <row r="600" spans="1:7" s="125" customFormat="1" x14ac:dyDescent="0.25">
      <c r="A600" s="154"/>
      <c r="B600" s="154"/>
      <c r="C600" s="140"/>
      <c r="D600" s="140"/>
      <c r="E600" s="140"/>
      <c r="F600" s="161"/>
      <c r="G600" s="161"/>
    </row>
    <row r="601" spans="1:7" s="125" customFormat="1" x14ac:dyDescent="0.25">
      <c r="A601" s="154"/>
      <c r="B601" s="154"/>
      <c r="C601" s="140"/>
      <c r="D601" s="140"/>
      <c r="E601" s="140"/>
      <c r="F601" s="161"/>
      <c r="G601" s="161"/>
    </row>
    <row r="602" spans="1:7" s="125" customFormat="1" x14ac:dyDescent="0.25">
      <c r="A602" s="154"/>
      <c r="B602" s="154"/>
      <c r="C602" s="140"/>
      <c r="D602" s="140"/>
      <c r="E602" s="140"/>
      <c r="F602" s="161"/>
      <c r="G602" s="161"/>
    </row>
    <row r="603" spans="1:7" s="125" customFormat="1" x14ac:dyDescent="0.25">
      <c r="A603" s="154"/>
      <c r="B603" s="154"/>
      <c r="C603" s="140"/>
      <c r="D603" s="140"/>
      <c r="E603" s="140"/>
      <c r="F603" s="161"/>
      <c r="G603" s="161"/>
    </row>
    <row r="604" spans="1:7" s="125" customFormat="1" x14ac:dyDescent="0.25">
      <c r="A604" s="154"/>
      <c r="B604" s="154"/>
      <c r="C604" s="140"/>
      <c r="D604" s="140"/>
      <c r="E604" s="140"/>
      <c r="F604" s="161"/>
      <c r="G604" s="161"/>
    </row>
    <row r="605" spans="1:7" s="125" customFormat="1" x14ac:dyDescent="0.25">
      <c r="A605" s="154"/>
      <c r="B605" s="154"/>
      <c r="C605" s="140"/>
      <c r="D605" s="140"/>
      <c r="E605" s="140"/>
      <c r="F605" s="161"/>
      <c r="G605" s="161"/>
    </row>
    <row r="606" spans="1:7" s="125" customFormat="1" x14ac:dyDescent="0.25">
      <c r="A606" s="154"/>
      <c r="B606" s="154"/>
      <c r="C606" s="140"/>
      <c r="D606" s="140"/>
      <c r="E606" s="140"/>
      <c r="F606" s="161"/>
      <c r="G606" s="161"/>
    </row>
    <row r="607" spans="1:7" s="125" customFormat="1" x14ac:dyDescent="0.25">
      <c r="A607" s="154"/>
      <c r="B607" s="154"/>
      <c r="C607" s="140"/>
      <c r="D607" s="140"/>
      <c r="E607" s="140"/>
      <c r="F607" s="161"/>
      <c r="G607" s="161"/>
    </row>
    <row r="608" spans="1:7" s="125" customFormat="1" x14ac:dyDescent="0.25">
      <c r="A608" s="154"/>
      <c r="B608" s="154"/>
      <c r="C608" s="140"/>
      <c r="D608" s="140"/>
      <c r="E608" s="140"/>
      <c r="F608" s="161"/>
      <c r="G608" s="161"/>
    </row>
    <row r="609" spans="1:7" s="125" customFormat="1" x14ac:dyDescent="0.25">
      <c r="A609" s="154"/>
      <c r="B609" s="154"/>
      <c r="C609" s="140"/>
      <c r="D609" s="140"/>
      <c r="E609" s="140"/>
      <c r="F609" s="161"/>
      <c r="G609" s="161"/>
    </row>
    <row r="610" spans="1:7" s="125" customFormat="1" x14ac:dyDescent="0.25">
      <c r="A610" s="154"/>
      <c r="B610" s="154"/>
      <c r="C610" s="140"/>
      <c r="D610" s="140"/>
      <c r="E610" s="140"/>
      <c r="F610" s="161"/>
      <c r="G610" s="161"/>
    </row>
    <row r="611" spans="1:7" s="125" customFormat="1" x14ac:dyDescent="0.25">
      <c r="A611" s="154"/>
      <c r="B611" s="154"/>
      <c r="C611" s="140"/>
      <c r="D611" s="140"/>
      <c r="E611" s="140"/>
      <c r="F611" s="161"/>
      <c r="G611" s="161"/>
    </row>
    <row r="612" spans="1:7" s="125" customFormat="1" x14ac:dyDescent="0.25">
      <c r="A612" s="154"/>
      <c r="B612" s="154"/>
      <c r="C612" s="140"/>
      <c r="D612" s="140"/>
      <c r="E612" s="140"/>
      <c r="F612" s="161"/>
      <c r="G612" s="161"/>
    </row>
    <row r="613" spans="1:7" s="125" customFormat="1" x14ac:dyDescent="0.25">
      <c r="A613" s="154"/>
      <c r="B613" s="154"/>
      <c r="C613" s="140"/>
      <c r="D613" s="140"/>
      <c r="E613" s="140"/>
      <c r="F613" s="161"/>
      <c r="G613" s="161"/>
    </row>
    <row r="614" spans="1:7" s="125" customFormat="1" x14ac:dyDescent="0.25">
      <c r="A614" s="154"/>
      <c r="B614" s="154"/>
      <c r="C614" s="140"/>
      <c r="D614" s="140"/>
      <c r="E614" s="140"/>
      <c r="F614" s="161"/>
      <c r="G614" s="161"/>
    </row>
    <row r="615" spans="1:7" s="125" customFormat="1" x14ac:dyDescent="0.25">
      <c r="A615" s="154"/>
      <c r="B615" s="154"/>
      <c r="C615" s="140"/>
      <c r="D615" s="140"/>
      <c r="E615" s="140"/>
      <c r="F615" s="161"/>
      <c r="G615" s="161"/>
    </row>
    <row r="616" spans="1:7" s="125" customFormat="1" x14ac:dyDescent="0.25">
      <c r="A616" s="154"/>
      <c r="B616" s="154"/>
      <c r="C616" s="140"/>
      <c r="D616" s="140"/>
      <c r="E616" s="140"/>
      <c r="F616" s="161"/>
      <c r="G616" s="161"/>
    </row>
    <row r="617" spans="1:7" s="125" customFormat="1" x14ac:dyDescent="0.25">
      <c r="A617" s="154"/>
      <c r="B617" s="154"/>
      <c r="C617" s="140"/>
      <c r="D617" s="140"/>
      <c r="E617" s="140"/>
      <c r="F617" s="161"/>
      <c r="G617" s="161"/>
    </row>
    <row r="618" spans="1:7" s="125" customFormat="1" x14ac:dyDescent="0.25">
      <c r="A618" s="154"/>
      <c r="B618" s="154"/>
      <c r="C618" s="140"/>
      <c r="D618" s="140"/>
      <c r="E618" s="140"/>
      <c r="F618" s="161"/>
      <c r="G618" s="161"/>
    </row>
    <row r="619" spans="1:7" s="125" customFormat="1" x14ac:dyDescent="0.25">
      <c r="A619" s="154"/>
      <c r="B619" s="154"/>
      <c r="C619" s="140"/>
      <c r="D619" s="140"/>
      <c r="E619" s="140"/>
      <c r="F619" s="161"/>
      <c r="G619" s="161"/>
    </row>
    <row r="620" spans="1:7" s="125" customFormat="1" x14ac:dyDescent="0.25">
      <c r="A620" s="154"/>
      <c r="B620" s="154"/>
      <c r="C620" s="140"/>
      <c r="D620" s="140"/>
      <c r="E620" s="140"/>
      <c r="F620" s="161"/>
      <c r="G620" s="161"/>
    </row>
    <row r="621" spans="1:7" s="125" customFormat="1" x14ac:dyDescent="0.25">
      <c r="A621" s="154"/>
      <c r="B621" s="154"/>
      <c r="C621" s="140"/>
      <c r="D621" s="140"/>
      <c r="E621" s="140"/>
      <c r="F621" s="161"/>
      <c r="G621" s="161"/>
    </row>
    <row r="622" spans="1:7" s="125" customFormat="1" x14ac:dyDescent="0.25">
      <c r="A622" s="154"/>
      <c r="B622" s="154"/>
      <c r="C622" s="140"/>
      <c r="D622" s="140"/>
      <c r="E622" s="140"/>
      <c r="F622" s="161"/>
      <c r="G622" s="161"/>
    </row>
    <row r="623" spans="1:7" s="125" customFormat="1" x14ac:dyDescent="0.25">
      <c r="A623" s="154"/>
      <c r="B623" s="154"/>
      <c r="C623" s="140"/>
      <c r="D623" s="140"/>
      <c r="E623" s="140"/>
      <c r="F623" s="161"/>
      <c r="G623" s="161"/>
    </row>
    <row r="624" spans="1:7" s="125" customFormat="1" x14ac:dyDescent="0.25">
      <c r="A624" s="154"/>
      <c r="B624" s="154"/>
      <c r="C624" s="140"/>
      <c r="D624" s="140"/>
      <c r="E624" s="140"/>
      <c r="F624" s="161"/>
      <c r="G624" s="161"/>
    </row>
    <row r="625" spans="1:7" s="125" customFormat="1" x14ac:dyDescent="0.25">
      <c r="A625" s="154"/>
      <c r="B625" s="154"/>
      <c r="C625" s="140"/>
      <c r="D625" s="140"/>
      <c r="E625" s="140"/>
      <c r="F625" s="161"/>
      <c r="G625" s="161"/>
    </row>
    <row r="626" spans="1:7" s="125" customFormat="1" x14ac:dyDescent="0.25">
      <c r="A626" s="154"/>
      <c r="B626" s="154"/>
      <c r="C626" s="140"/>
      <c r="D626" s="140"/>
      <c r="E626" s="140"/>
      <c r="F626" s="161"/>
      <c r="G626" s="161"/>
    </row>
    <row r="627" spans="1:7" s="125" customFormat="1" x14ac:dyDescent="0.25">
      <c r="A627" s="154"/>
      <c r="B627" s="154"/>
      <c r="C627" s="140"/>
      <c r="D627" s="140"/>
      <c r="E627" s="140"/>
      <c r="F627" s="161"/>
      <c r="G627" s="161"/>
    </row>
    <row r="628" spans="1:7" s="125" customFormat="1" x14ac:dyDescent="0.25">
      <c r="A628" s="154"/>
      <c r="B628" s="154"/>
      <c r="C628" s="140"/>
      <c r="D628" s="140"/>
      <c r="E628" s="140"/>
      <c r="F628" s="161"/>
      <c r="G628" s="161"/>
    </row>
    <row r="629" spans="1:7" s="125" customFormat="1" x14ac:dyDescent="0.25">
      <c r="A629" s="154"/>
      <c r="B629" s="154"/>
      <c r="C629" s="140"/>
      <c r="D629" s="140"/>
      <c r="E629" s="140"/>
      <c r="F629" s="161"/>
      <c r="G629" s="161"/>
    </row>
    <row r="630" spans="1:7" s="125" customFormat="1" x14ac:dyDescent="0.25">
      <c r="A630" s="154"/>
      <c r="B630" s="154"/>
      <c r="C630" s="140"/>
      <c r="D630" s="140"/>
      <c r="E630" s="140"/>
      <c r="F630" s="161"/>
      <c r="G630" s="161"/>
    </row>
    <row r="631" spans="1:7" s="125" customFormat="1" x14ac:dyDescent="0.25">
      <c r="A631" s="154"/>
      <c r="B631" s="154"/>
      <c r="C631" s="140"/>
      <c r="D631" s="140"/>
      <c r="E631" s="140"/>
      <c r="F631" s="161"/>
      <c r="G631" s="161"/>
    </row>
    <row r="632" spans="1:7" s="125" customFormat="1" x14ac:dyDescent="0.25">
      <c r="A632" s="154"/>
      <c r="B632" s="154"/>
      <c r="C632" s="140"/>
      <c r="D632" s="140"/>
      <c r="E632" s="140"/>
      <c r="F632" s="161"/>
      <c r="G632" s="161"/>
    </row>
    <row r="633" spans="1:7" s="125" customFormat="1" x14ac:dyDescent="0.25">
      <c r="A633" s="154"/>
      <c r="B633" s="154"/>
      <c r="C633" s="140"/>
      <c r="D633" s="140"/>
      <c r="E633" s="140"/>
      <c r="F633" s="161"/>
      <c r="G633" s="161"/>
    </row>
    <row r="634" spans="1:7" s="125" customFormat="1" x14ac:dyDescent="0.25">
      <c r="A634" s="154"/>
      <c r="B634" s="154"/>
      <c r="C634" s="140"/>
      <c r="D634" s="140"/>
      <c r="E634" s="140"/>
      <c r="F634" s="161"/>
      <c r="G634" s="161"/>
    </row>
    <row r="635" spans="1:7" s="125" customFormat="1" x14ac:dyDescent="0.25">
      <c r="A635" s="154"/>
      <c r="B635" s="154"/>
      <c r="C635" s="140"/>
      <c r="D635" s="140"/>
      <c r="E635" s="140"/>
      <c r="F635" s="161"/>
      <c r="G635" s="161"/>
    </row>
    <row r="636" spans="1:7" s="125" customFormat="1" x14ac:dyDescent="0.25">
      <c r="A636" s="154"/>
      <c r="B636" s="154"/>
      <c r="C636" s="140"/>
      <c r="D636" s="140"/>
      <c r="E636" s="140"/>
      <c r="F636" s="161"/>
      <c r="G636" s="161"/>
    </row>
    <row r="637" spans="1:7" s="125" customFormat="1" x14ac:dyDescent="0.25">
      <c r="A637" s="154"/>
      <c r="B637" s="154"/>
      <c r="C637" s="140"/>
      <c r="D637" s="140"/>
      <c r="E637" s="140"/>
      <c r="F637" s="161"/>
      <c r="G637" s="161"/>
    </row>
    <row r="638" spans="1:7" s="125" customFormat="1" x14ac:dyDescent="0.25">
      <c r="A638" s="154"/>
      <c r="B638" s="154"/>
      <c r="C638" s="140"/>
      <c r="D638" s="140"/>
      <c r="E638" s="140"/>
      <c r="F638" s="161"/>
      <c r="G638" s="161"/>
    </row>
    <row r="639" spans="1:7" s="125" customFormat="1" x14ac:dyDescent="0.25">
      <c r="A639" s="154"/>
      <c r="B639" s="154"/>
      <c r="C639" s="140"/>
      <c r="D639" s="140"/>
      <c r="E639" s="140"/>
      <c r="F639" s="161"/>
      <c r="G639" s="161"/>
    </row>
    <row r="640" spans="1:7" s="125" customFormat="1" x14ac:dyDescent="0.25">
      <c r="A640" s="154"/>
      <c r="B640" s="154"/>
      <c r="C640" s="140"/>
      <c r="D640" s="140"/>
      <c r="E640" s="140"/>
      <c r="F640" s="161"/>
      <c r="G640" s="161"/>
    </row>
    <row r="641" spans="1:7" s="125" customFormat="1" x14ac:dyDescent="0.25">
      <c r="A641" s="154"/>
      <c r="B641" s="154"/>
      <c r="C641" s="140"/>
      <c r="D641" s="140"/>
      <c r="E641" s="140"/>
      <c r="F641" s="161"/>
      <c r="G641" s="161"/>
    </row>
    <row r="642" spans="1:7" s="125" customFormat="1" x14ac:dyDescent="0.25">
      <c r="A642" s="154"/>
      <c r="B642" s="154"/>
      <c r="C642" s="140"/>
      <c r="D642" s="140"/>
      <c r="E642" s="140"/>
      <c r="F642" s="161"/>
      <c r="G642" s="161"/>
    </row>
    <row r="643" spans="1:7" s="125" customFormat="1" x14ac:dyDescent="0.25">
      <c r="A643" s="154"/>
      <c r="B643" s="154"/>
      <c r="C643" s="140"/>
      <c r="D643" s="140"/>
      <c r="E643" s="140"/>
      <c r="F643" s="161"/>
      <c r="G643" s="161"/>
    </row>
    <row r="644" spans="1:7" s="125" customFormat="1" x14ac:dyDescent="0.25">
      <c r="A644" s="154"/>
      <c r="B644" s="154"/>
      <c r="C644" s="140"/>
      <c r="D644" s="140"/>
      <c r="E644" s="140"/>
      <c r="F644" s="161"/>
      <c r="G644" s="161"/>
    </row>
    <row r="645" spans="1:7" s="125" customFormat="1" x14ac:dyDescent="0.25">
      <c r="A645" s="154"/>
      <c r="B645" s="154"/>
      <c r="C645" s="140"/>
      <c r="D645" s="140"/>
      <c r="E645" s="140"/>
      <c r="F645" s="161"/>
      <c r="G645" s="161"/>
    </row>
    <row r="646" spans="1:7" s="125" customFormat="1" x14ac:dyDescent="0.25">
      <c r="A646" s="154"/>
      <c r="B646" s="154"/>
      <c r="C646" s="140"/>
      <c r="D646" s="140"/>
      <c r="E646" s="140"/>
      <c r="F646" s="161"/>
      <c r="G646" s="161"/>
    </row>
    <row r="647" spans="1:7" s="125" customFormat="1" x14ac:dyDescent="0.25">
      <c r="A647" s="154"/>
      <c r="B647" s="154"/>
      <c r="C647" s="140"/>
      <c r="D647" s="140"/>
      <c r="E647" s="140"/>
      <c r="F647" s="161"/>
      <c r="G647" s="161"/>
    </row>
    <row r="648" spans="1:7" s="125" customFormat="1" x14ac:dyDescent="0.25">
      <c r="A648" s="154"/>
      <c r="B648" s="154"/>
      <c r="C648" s="140"/>
      <c r="D648" s="140"/>
      <c r="E648" s="140"/>
      <c r="F648" s="161"/>
      <c r="G648" s="161"/>
    </row>
    <row r="649" spans="1:7" s="125" customFormat="1" x14ac:dyDescent="0.25">
      <c r="A649" s="154"/>
      <c r="B649" s="154"/>
      <c r="C649" s="140"/>
      <c r="D649" s="140"/>
      <c r="E649" s="140"/>
      <c r="F649" s="161"/>
      <c r="G649" s="161"/>
    </row>
    <row r="650" spans="1:7" s="125" customFormat="1" x14ac:dyDescent="0.25">
      <c r="A650" s="154"/>
      <c r="B650" s="154"/>
      <c r="C650" s="140"/>
      <c r="D650" s="140"/>
      <c r="E650" s="140"/>
      <c r="F650" s="161"/>
      <c r="G650" s="161"/>
    </row>
    <row r="651" spans="1:7" s="125" customFormat="1" x14ac:dyDescent="0.25">
      <c r="A651" s="154"/>
      <c r="B651" s="154"/>
      <c r="C651" s="140"/>
      <c r="D651" s="140"/>
      <c r="E651" s="140"/>
      <c r="F651" s="161"/>
      <c r="G651" s="161"/>
    </row>
    <row r="652" spans="1:7" s="125" customFormat="1" x14ac:dyDescent="0.25">
      <c r="A652" s="154"/>
      <c r="B652" s="154"/>
      <c r="C652" s="140"/>
      <c r="D652" s="140"/>
      <c r="E652" s="140"/>
      <c r="F652" s="161"/>
      <c r="G652" s="161"/>
    </row>
    <row r="653" spans="1:7" s="125" customFormat="1" x14ac:dyDescent="0.25">
      <c r="A653" s="154"/>
      <c r="B653" s="154"/>
      <c r="C653" s="140"/>
      <c r="D653" s="140"/>
      <c r="E653" s="140"/>
      <c r="F653" s="161"/>
      <c r="G653" s="161"/>
    </row>
    <row r="654" spans="1:7" s="125" customFormat="1" x14ac:dyDescent="0.25">
      <c r="A654" s="154"/>
      <c r="B654" s="154"/>
      <c r="C654" s="140"/>
      <c r="D654" s="140"/>
      <c r="E654" s="140"/>
      <c r="F654" s="161"/>
      <c r="G654" s="161"/>
    </row>
    <row r="655" spans="1:7" s="125" customFormat="1" x14ac:dyDescent="0.25">
      <c r="A655" s="154"/>
      <c r="B655" s="154"/>
      <c r="C655" s="140"/>
      <c r="D655" s="140"/>
      <c r="E655" s="140"/>
      <c r="F655" s="161"/>
      <c r="G655" s="161"/>
    </row>
    <row r="656" spans="1:7" s="125" customFormat="1" x14ac:dyDescent="0.25">
      <c r="A656" s="154"/>
      <c r="B656" s="154"/>
      <c r="C656" s="140"/>
      <c r="D656" s="140"/>
      <c r="E656" s="140"/>
      <c r="F656" s="161"/>
      <c r="G656" s="161"/>
    </row>
    <row r="657" spans="1:7" s="125" customFormat="1" x14ac:dyDescent="0.25">
      <c r="A657" s="154"/>
      <c r="B657" s="154"/>
      <c r="C657" s="140"/>
      <c r="D657" s="140"/>
      <c r="E657" s="140"/>
      <c r="F657" s="161"/>
      <c r="G657" s="161"/>
    </row>
    <row r="658" spans="1:7" s="125" customFormat="1" x14ac:dyDescent="0.25">
      <c r="A658" s="154"/>
      <c r="B658" s="154"/>
      <c r="C658" s="140"/>
      <c r="D658" s="140"/>
      <c r="E658" s="140"/>
      <c r="F658" s="161"/>
      <c r="G658" s="161"/>
    </row>
    <row r="659" spans="1:7" s="125" customFormat="1" x14ac:dyDescent="0.25">
      <c r="A659" s="154"/>
      <c r="B659" s="154"/>
      <c r="C659" s="140"/>
      <c r="D659" s="140"/>
      <c r="E659" s="140"/>
      <c r="F659" s="161"/>
      <c r="G659" s="161"/>
    </row>
    <row r="660" spans="1:7" s="125" customFormat="1" x14ac:dyDescent="0.25">
      <c r="A660" s="154"/>
      <c r="B660" s="154"/>
      <c r="C660" s="140"/>
      <c r="D660" s="140"/>
      <c r="E660" s="140"/>
      <c r="F660" s="161"/>
      <c r="G660" s="161"/>
    </row>
    <row r="661" spans="1:7" s="125" customFormat="1" x14ac:dyDescent="0.25">
      <c r="A661" s="154"/>
      <c r="B661" s="154"/>
      <c r="C661" s="154"/>
      <c r="D661" s="140"/>
      <c r="E661" s="140"/>
      <c r="F661" s="161"/>
      <c r="G661" s="161"/>
    </row>
    <row r="662" spans="1:7" s="125" customFormat="1" x14ac:dyDescent="0.25">
      <c r="A662" s="154"/>
      <c r="B662" s="154"/>
      <c r="C662" s="140"/>
      <c r="D662" s="140"/>
      <c r="E662" s="140"/>
      <c r="F662" s="161"/>
      <c r="G662" s="161"/>
    </row>
    <row r="663" spans="1:7" s="125" customFormat="1" x14ac:dyDescent="0.25">
      <c r="A663" s="154"/>
      <c r="B663" s="154"/>
      <c r="C663" s="140"/>
      <c r="D663" s="140"/>
      <c r="E663" s="140"/>
      <c r="F663" s="161"/>
      <c r="G663" s="161"/>
    </row>
    <row r="664" spans="1:7" s="125" customFormat="1" x14ac:dyDescent="0.25">
      <c r="A664" s="154"/>
      <c r="B664" s="154"/>
      <c r="C664" s="154"/>
      <c r="D664" s="140"/>
      <c r="E664" s="140"/>
      <c r="F664" s="161"/>
      <c r="G664" s="161"/>
    </row>
    <row r="665" spans="1:7" s="125" customFormat="1" x14ac:dyDescent="0.25">
      <c r="A665" s="154"/>
      <c r="B665" s="154"/>
      <c r="C665" s="140"/>
      <c r="D665" s="140"/>
      <c r="E665" s="140"/>
      <c r="F665" s="161"/>
      <c r="G665" s="161"/>
    </row>
    <row r="666" spans="1:7" s="125" customFormat="1" x14ac:dyDescent="0.25">
      <c r="A666" s="154"/>
      <c r="B666" s="154"/>
      <c r="C666" s="140"/>
      <c r="D666" s="140"/>
      <c r="E666" s="140"/>
      <c r="F666" s="161"/>
      <c r="G666" s="161"/>
    </row>
    <row r="667" spans="1:7" s="125" customFormat="1" x14ac:dyDescent="0.25">
      <c r="A667" s="154"/>
      <c r="B667" s="154"/>
      <c r="C667" s="140"/>
      <c r="D667" s="140"/>
      <c r="E667" s="140"/>
      <c r="F667" s="161"/>
      <c r="G667" s="161"/>
    </row>
    <row r="668" spans="1:7" s="125" customFormat="1" x14ac:dyDescent="0.25">
      <c r="A668" s="154"/>
      <c r="B668" s="154"/>
      <c r="C668" s="140"/>
      <c r="D668" s="140"/>
      <c r="E668" s="140"/>
      <c r="F668" s="161"/>
      <c r="G668" s="161"/>
    </row>
    <row r="669" spans="1:7" s="125" customFormat="1" x14ac:dyDescent="0.25">
      <c r="A669" s="154"/>
      <c r="B669" s="154"/>
      <c r="C669" s="140"/>
      <c r="D669" s="140"/>
      <c r="E669" s="140"/>
      <c r="F669" s="161"/>
      <c r="G669" s="161"/>
    </row>
    <row r="670" spans="1:7" s="125" customFormat="1" x14ac:dyDescent="0.25">
      <c r="A670" s="154"/>
      <c r="B670" s="154"/>
      <c r="C670" s="140"/>
      <c r="D670" s="140"/>
      <c r="E670" s="140"/>
      <c r="F670" s="161"/>
      <c r="G670" s="161"/>
    </row>
    <row r="671" spans="1:7" s="125" customFormat="1" x14ac:dyDescent="0.25">
      <c r="A671" s="154"/>
      <c r="B671" s="154"/>
      <c r="C671" s="140"/>
      <c r="D671" s="140"/>
      <c r="E671" s="140"/>
      <c r="F671" s="161"/>
      <c r="G671" s="161"/>
    </row>
    <row r="672" spans="1:7" s="125" customFormat="1" x14ac:dyDescent="0.25">
      <c r="A672" s="154"/>
      <c r="B672" s="154"/>
      <c r="C672" s="140"/>
      <c r="D672" s="140"/>
      <c r="E672" s="140"/>
      <c r="F672" s="161"/>
      <c r="G672" s="161"/>
    </row>
    <row r="673" spans="1:7" s="125" customFormat="1" x14ac:dyDescent="0.25">
      <c r="A673" s="154"/>
      <c r="B673" s="154"/>
      <c r="C673" s="140"/>
      <c r="D673" s="140"/>
      <c r="E673" s="140"/>
      <c r="F673" s="161"/>
      <c r="G673" s="161"/>
    </row>
    <row r="674" spans="1:7" s="125" customFormat="1" x14ac:dyDescent="0.25">
      <c r="A674" s="154"/>
      <c r="B674" s="154"/>
      <c r="C674" s="140"/>
      <c r="D674" s="140"/>
      <c r="E674" s="140"/>
      <c r="F674" s="161"/>
      <c r="G674" s="161"/>
    </row>
    <row r="675" spans="1:7" s="125" customFormat="1" x14ac:dyDescent="0.25">
      <c r="A675" s="154"/>
      <c r="B675" s="154"/>
      <c r="C675" s="140"/>
      <c r="D675" s="140"/>
      <c r="E675" s="140"/>
      <c r="F675" s="161"/>
      <c r="G675" s="161"/>
    </row>
    <row r="676" spans="1:7" s="125" customFormat="1" x14ac:dyDescent="0.25">
      <c r="A676" s="154"/>
      <c r="B676" s="154"/>
      <c r="C676" s="140"/>
      <c r="D676" s="140"/>
      <c r="E676" s="140"/>
      <c r="F676" s="161"/>
      <c r="G676" s="161"/>
    </row>
    <row r="677" spans="1:7" s="125" customFormat="1" x14ac:dyDescent="0.25">
      <c r="A677" s="154"/>
      <c r="B677" s="154"/>
      <c r="C677" s="140"/>
      <c r="D677" s="140"/>
      <c r="E677" s="140"/>
      <c r="F677" s="161"/>
      <c r="G677" s="161"/>
    </row>
    <row r="678" spans="1:7" s="125" customFormat="1" x14ac:dyDescent="0.25">
      <c r="A678" s="154"/>
      <c r="B678" s="154"/>
      <c r="C678" s="140"/>
      <c r="D678" s="140"/>
      <c r="E678" s="140"/>
      <c r="F678" s="161"/>
      <c r="G678" s="161"/>
    </row>
    <row r="679" spans="1:7" s="125" customFormat="1" x14ac:dyDescent="0.25">
      <c r="A679" s="154"/>
      <c r="B679" s="154"/>
      <c r="C679" s="154"/>
      <c r="D679" s="140"/>
      <c r="E679" s="140"/>
      <c r="F679" s="161"/>
      <c r="G679" s="161"/>
    </row>
    <row r="680" spans="1:7" s="125" customFormat="1" x14ac:dyDescent="0.25">
      <c r="A680" s="154"/>
      <c r="B680" s="154"/>
      <c r="C680" s="140"/>
      <c r="D680" s="140"/>
      <c r="E680" s="140"/>
      <c r="F680" s="161"/>
      <c r="G680" s="161"/>
    </row>
    <row r="681" spans="1:7" s="125" customFormat="1" x14ac:dyDescent="0.25">
      <c r="A681" s="154"/>
      <c r="B681" s="154"/>
      <c r="C681" s="140"/>
      <c r="D681" s="140"/>
      <c r="E681" s="140"/>
      <c r="F681" s="161"/>
      <c r="G681" s="161"/>
    </row>
    <row r="682" spans="1:7" s="125" customFormat="1" x14ac:dyDescent="0.25">
      <c r="A682" s="154"/>
      <c r="B682" s="154"/>
      <c r="C682" s="140"/>
      <c r="D682" s="140"/>
      <c r="E682" s="140"/>
      <c r="F682" s="161"/>
      <c r="G682" s="161"/>
    </row>
    <row r="683" spans="1:7" s="125" customFormat="1" x14ac:dyDescent="0.25">
      <c r="A683" s="154"/>
      <c r="B683" s="154"/>
      <c r="C683" s="140"/>
      <c r="D683" s="140"/>
      <c r="E683" s="140"/>
      <c r="F683" s="161"/>
      <c r="G683" s="161"/>
    </row>
    <row r="684" spans="1:7" s="125" customFormat="1" x14ac:dyDescent="0.25">
      <c r="A684" s="154"/>
      <c r="B684" s="154"/>
      <c r="C684" s="140"/>
      <c r="D684" s="140"/>
      <c r="E684" s="140"/>
      <c r="F684" s="161"/>
      <c r="G684" s="161"/>
    </row>
    <row r="685" spans="1:7" s="125" customFormat="1" x14ac:dyDescent="0.25">
      <c r="A685" s="154"/>
      <c r="B685" s="154"/>
      <c r="C685" s="140"/>
      <c r="D685" s="140"/>
      <c r="E685" s="140"/>
      <c r="F685" s="161"/>
      <c r="G685" s="161"/>
    </row>
    <row r="686" spans="1:7" s="125" customFormat="1" x14ac:dyDescent="0.25">
      <c r="A686" s="154"/>
      <c r="B686" s="154"/>
      <c r="C686" s="140"/>
      <c r="D686" s="140"/>
      <c r="E686" s="140"/>
      <c r="F686" s="161"/>
      <c r="G686" s="161"/>
    </row>
    <row r="687" spans="1:7" s="125" customFormat="1" x14ac:dyDescent="0.25">
      <c r="A687" s="154"/>
      <c r="B687" s="154"/>
      <c r="C687" s="140"/>
      <c r="D687" s="140"/>
      <c r="E687" s="140"/>
      <c r="F687" s="161"/>
      <c r="G687" s="161"/>
    </row>
    <row r="688" spans="1:7" s="125" customFormat="1" x14ac:dyDescent="0.25">
      <c r="A688" s="154"/>
      <c r="B688" s="154"/>
      <c r="C688" s="140"/>
      <c r="D688" s="140"/>
      <c r="E688" s="140"/>
      <c r="F688" s="161"/>
      <c r="G688" s="161"/>
    </row>
    <row r="689" spans="1:7" s="125" customFormat="1" x14ac:dyDescent="0.25">
      <c r="A689" s="154"/>
      <c r="B689" s="154"/>
      <c r="C689" s="140"/>
      <c r="D689" s="140"/>
      <c r="E689" s="140"/>
      <c r="F689" s="161"/>
      <c r="G689" s="161"/>
    </row>
    <row r="690" spans="1:7" s="125" customFormat="1" x14ac:dyDescent="0.25">
      <c r="A690" s="154"/>
      <c r="B690" s="154"/>
      <c r="C690" s="140"/>
      <c r="D690" s="140"/>
      <c r="E690" s="140"/>
      <c r="F690" s="161"/>
      <c r="G690" s="161"/>
    </row>
    <row r="691" spans="1:7" s="125" customFormat="1" x14ac:dyDescent="0.25">
      <c r="A691" s="154"/>
      <c r="B691" s="154"/>
      <c r="C691" s="140"/>
      <c r="D691" s="140"/>
      <c r="E691" s="140"/>
      <c r="F691" s="161"/>
      <c r="G691" s="161"/>
    </row>
    <row r="692" spans="1:7" s="125" customFormat="1" x14ac:dyDescent="0.25">
      <c r="A692" s="154"/>
      <c r="B692" s="154"/>
      <c r="C692" s="140"/>
      <c r="D692" s="140"/>
      <c r="E692" s="140"/>
      <c r="F692" s="161"/>
      <c r="G692" s="161"/>
    </row>
    <row r="693" spans="1:7" s="125" customFormat="1" x14ac:dyDescent="0.25">
      <c r="A693" s="154"/>
      <c r="B693" s="154"/>
      <c r="C693" s="140"/>
      <c r="D693" s="140"/>
      <c r="E693" s="140"/>
      <c r="F693" s="161"/>
      <c r="G693" s="161"/>
    </row>
    <row r="694" spans="1:7" s="125" customFormat="1" x14ac:dyDescent="0.25">
      <c r="A694" s="154"/>
      <c r="B694" s="154"/>
      <c r="C694" s="140"/>
      <c r="D694" s="140"/>
      <c r="E694" s="140"/>
      <c r="F694" s="161"/>
      <c r="G694" s="161"/>
    </row>
    <row r="695" spans="1:7" s="125" customFormat="1" x14ac:dyDescent="0.25">
      <c r="A695" s="154"/>
      <c r="B695" s="154"/>
      <c r="C695" s="140"/>
      <c r="D695" s="140"/>
      <c r="E695" s="140"/>
      <c r="F695" s="161"/>
      <c r="G695" s="161"/>
    </row>
    <row r="696" spans="1:7" s="125" customFormat="1" x14ac:dyDescent="0.25">
      <c r="A696" s="154"/>
      <c r="B696" s="154"/>
      <c r="C696" s="140"/>
      <c r="D696" s="140"/>
      <c r="E696" s="140"/>
      <c r="F696" s="161"/>
      <c r="G696" s="161"/>
    </row>
    <row r="697" spans="1:7" s="125" customFormat="1" x14ac:dyDescent="0.25">
      <c r="A697" s="154"/>
      <c r="B697" s="154"/>
      <c r="C697" s="140"/>
      <c r="D697" s="140"/>
      <c r="E697" s="140"/>
      <c r="F697" s="161"/>
      <c r="G697" s="161"/>
    </row>
    <row r="698" spans="1:7" s="125" customFormat="1" x14ac:dyDescent="0.25">
      <c r="A698" s="154"/>
      <c r="B698" s="154"/>
      <c r="C698" s="140"/>
      <c r="D698" s="140"/>
      <c r="E698" s="140"/>
      <c r="F698" s="161"/>
      <c r="G698" s="161"/>
    </row>
    <row r="699" spans="1:7" s="125" customFormat="1" x14ac:dyDescent="0.25">
      <c r="A699" s="154"/>
      <c r="B699" s="154"/>
      <c r="C699" s="140"/>
      <c r="D699" s="140"/>
      <c r="E699" s="140"/>
      <c r="F699" s="161"/>
      <c r="G699" s="161"/>
    </row>
    <row r="700" spans="1:7" s="125" customFormat="1" x14ac:dyDescent="0.25">
      <c r="A700" s="154"/>
      <c r="B700" s="154"/>
      <c r="C700" s="140"/>
      <c r="D700" s="140"/>
      <c r="E700" s="140"/>
      <c r="F700" s="161"/>
      <c r="G700" s="161"/>
    </row>
    <row r="701" spans="1:7" s="125" customFormat="1" x14ac:dyDescent="0.25">
      <c r="A701" s="154"/>
      <c r="B701" s="154"/>
      <c r="C701" s="140"/>
      <c r="D701" s="140"/>
      <c r="E701" s="140"/>
      <c r="F701" s="161"/>
      <c r="G701" s="161"/>
    </row>
    <row r="702" spans="1:7" s="125" customFormat="1" x14ac:dyDescent="0.25">
      <c r="A702" s="154"/>
      <c r="B702" s="154"/>
      <c r="C702" s="140"/>
      <c r="D702" s="140"/>
      <c r="E702" s="140"/>
      <c r="F702" s="161"/>
      <c r="G702" s="161"/>
    </row>
    <row r="703" spans="1:7" s="125" customFormat="1" x14ac:dyDescent="0.25">
      <c r="A703" s="154"/>
      <c r="B703" s="154"/>
      <c r="C703" s="140"/>
      <c r="D703" s="140"/>
      <c r="E703" s="140"/>
      <c r="F703" s="161"/>
      <c r="G703" s="161"/>
    </row>
    <row r="704" spans="1:7" s="125" customFormat="1" x14ac:dyDescent="0.25">
      <c r="A704" s="154"/>
      <c r="B704" s="154"/>
      <c r="C704" s="140"/>
      <c r="D704" s="140"/>
      <c r="E704" s="140"/>
      <c r="F704" s="161"/>
      <c r="G704" s="161"/>
    </row>
    <row r="705" spans="1:7" s="125" customFormat="1" x14ac:dyDescent="0.25">
      <c r="A705" s="154"/>
      <c r="B705" s="154"/>
      <c r="C705" s="140"/>
      <c r="D705" s="140"/>
      <c r="E705" s="140"/>
      <c r="F705" s="161"/>
      <c r="G705" s="161"/>
    </row>
    <row r="706" spans="1:7" s="125" customFormat="1" x14ac:dyDescent="0.25">
      <c r="A706" s="154"/>
      <c r="B706" s="154"/>
      <c r="C706" s="140"/>
      <c r="D706" s="140"/>
      <c r="E706" s="140"/>
      <c r="F706" s="161"/>
      <c r="G706" s="161"/>
    </row>
    <row r="707" spans="1:7" s="125" customFormat="1" x14ac:dyDescent="0.25">
      <c r="A707" s="154"/>
      <c r="B707" s="154"/>
      <c r="C707" s="140"/>
      <c r="D707" s="140"/>
      <c r="E707" s="140"/>
      <c r="F707" s="161"/>
      <c r="G707" s="161"/>
    </row>
    <row r="708" spans="1:7" s="125" customFormat="1" x14ac:dyDescent="0.25">
      <c r="A708" s="154"/>
      <c r="B708" s="154"/>
      <c r="C708" s="140"/>
      <c r="D708" s="140"/>
      <c r="E708" s="140"/>
      <c r="F708" s="161"/>
      <c r="G708" s="161"/>
    </row>
    <row r="709" spans="1:7" s="125" customFormat="1" x14ac:dyDescent="0.25">
      <c r="A709" s="154"/>
      <c r="B709" s="154"/>
      <c r="C709" s="140"/>
      <c r="D709" s="140"/>
      <c r="E709" s="140"/>
      <c r="F709" s="161"/>
      <c r="G709" s="161"/>
    </row>
    <row r="710" spans="1:7" s="125" customFormat="1" x14ac:dyDescent="0.25">
      <c r="A710" s="154"/>
      <c r="B710" s="154"/>
      <c r="C710" s="140"/>
      <c r="D710" s="140"/>
      <c r="E710" s="140"/>
      <c r="F710" s="161"/>
      <c r="G710" s="161"/>
    </row>
    <row r="711" spans="1:7" s="125" customFormat="1" x14ac:dyDescent="0.25">
      <c r="A711" s="154"/>
      <c r="B711" s="154"/>
      <c r="C711" s="140"/>
      <c r="D711" s="140"/>
      <c r="E711" s="140"/>
      <c r="F711" s="161"/>
      <c r="G711" s="161"/>
    </row>
    <row r="712" spans="1:7" s="125" customFormat="1" x14ac:dyDescent="0.25">
      <c r="A712" s="154"/>
      <c r="B712" s="154"/>
      <c r="C712" s="140"/>
      <c r="D712" s="140"/>
      <c r="E712" s="140"/>
      <c r="F712" s="161"/>
      <c r="G712" s="161"/>
    </row>
    <row r="713" spans="1:7" s="125" customFormat="1" x14ac:dyDescent="0.25">
      <c r="A713" s="154"/>
      <c r="B713" s="154"/>
      <c r="C713" s="140"/>
      <c r="D713" s="140"/>
      <c r="E713" s="140"/>
      <c r="F713" s="161"/>
      <c r="G713" s="161"/>
    </row>
    <row r="714" spans="1:7" s="125" customFormat="1" x14ac:dyDescent="0.25">
      <c r="A714" s="154"/>
      <c r="B714" s="154"/>
      <c r="C714" s="140"/>
      <c r="D714" s="140"/>
      <c r="E714" s="140"/>
      <c r="F714" s="161"/>
      <c r="G714" s="161"/>
    </row>
    <row r="715" spans="1:7" s="125" customFormat="1" x14ac:dyDescent="0.25">
      <c r="A715" s="154"/>
      <c r="B715" s="154"/>
      <c r="C715" s="140"/>
      <c r="D715" s="140"/>
      <c r="E715" s="140"/>
      <c r="F715" s="161"/>
      <c r="G715" s="161"/>
    </row>
    <row r="716" spans="1:7" s="125" customFormat="1" x14ac:dyDescent="0.25">
      <c r="A716" s="154"/>
      <c r="B716" s="154"/>
      <c r="C716" s="140"/>
      <c r="D716" s="140"/>
      <c r="E716" s="140"/>
      <c r="F716" s="161"/>
      <c r="G716" s="161"/>
    </row>
    <row r="717" spans="1:7" s="125" customFormat="1" x14ac:dyDescent="0.25">
      <c r="A717" s="154"/>
      <c r="B717" s="154"/>
      <c r="C717" s="140"/>
      <c r="D717" s="140"/>
      <c r="E717" s="140"/>
      <c r="F717" s="161"/>
      <c r="G717" s="161"/>
    </row>
    <row r="718" spans="1:7" s="125" customFormat="1" x14ac:dyDescent="0.25">
      <c r="A718" s="154"/>
      <c r="B718" s="154"/>
      <c r="C718" s="140"/>
      <c r="D718" s="140"/>
      <c r="E718" s="140"/>
      <c r="F718" s="161"/>
      <c r="G718" s="161"/>
    </row>
    <row r="719" spans="1:7" s="125" customFormat="1" x14ac:dyDescent="0.25">
      <c r="A719" s="154"/>
      <c r="B719" s="154"/>
      <c r="C719" s="140"/>
      <c r="D719" s="140"/>
      <c r="E719" s="140"/>
      <c r="F719" s="161"/>
      <c r="G719" s="161"/>
    </row>
    <row r="720" spans="1:7" s="125" customFormat="1" x14ac:dyDescent="0.25">
      <c r="A720" s="154"/>
      <c r="B720" s="154"/>
      <c r="C720" s="140"/>
      <c r="D720" s="140"/>
      <c r="E720" s="140"/>
      <c r="F720" s="161"/>
      <c r="G720" s="161"/>
    </row>
    <row r="721" spans="1:7" s="125" customFormat="1" x14ac:dyDescent="0.25">
      <c r="A721" s="154"/>
      <c r="B721" s="154"/>
      <c r="C721" s="140"/>
      <c r="D721" s="140"/>
      <c r="E721" s="140"/>
      <c r="F721" s="161"/>
      <c r="G721" s="161"/>
    </row>
    <row r="722" spans="1:7" s="125" customFormat="1" x14ac:dyDescent="0.25">
      <c r="A722" s="154"/>
      <c r="B722" s="154"/>
      <c r="C722" s="140"/>
      <c r="D722" s="140"/>
      <c r="E722" s="140"/>
      <c r="F722" s="161"/>
      <c r="G722" s="161"/>
    </row>
    <row r="723" spans="1:7" s="125" customFormat="1" x14ac:dyDescent="0.25">
      <c r="A723" s="154"/>
      <c r="B723" s="154"/>
      <c r="C723" s="140"/>
      <c r="D723" s="140"/>
      <c r="E723" s="140"/>
      <c r="F723" s="161"/>
      <c r="G723" s="161"/>
    </row>
    <row r="724" spans="1:7" s="125" customFormat="1" x14ac:dyDescent="0.25">
      <c r="A724" s="154"/>
      <c r="B724" s="154"/>
      <c r="C724" s="140"/>
      <c r="D724" s="140"/>
      <c r="E724" s="140"/>
      <c r="F724" s="161"/>
      <c r="G724" s="161"/>
    </row>
    <row r="725" spans="1:7" s="125" customFormat="1" x14ac:dyDescent="0.25">
      <c r="A725" s="154"/>
      <c r="B725" s="154"/>
      <c r="C725" s="140"/>
      <c r="D725" s="140"/>
      <c r="E725" s="140"/>
      <c r="F725" s="161"/>
      <c r="G725" s="161"/>
    </row>
    <row r="726" spans="1:7" s="125" customFormat="1" x14ac:dyDescent="0.25">
      <c r="A726" s="154"/>
      <c r="B726" s="154"/>
      <c r="C726" s="140"/>
      <c r="D726" s="140"/>
      <c r="E726" s="140"/>
      <c r="F726" s="161"/>
      <c r="G726" s="161"/>
    </row>
    <row r="727" spans="1:7" s="125" customFormat="1" x14ac:dyDescent="0.25">
      <c r="A727" s="154"/>
      <c r="B727" s="154"/>
      <c r="C727" s="140"/>
      <c r="D727" s="140"/>
      <c r="E727" s="140"/>
      <c r="F727" s="161"/>
      <c r="G727" s="161"/>
    </row>
    <row r="728" spans="1:7" s="125" customFormat="1" x14ac:dyDescent="0.25">
      <c r="A728" s="154"/>
      <c r="B728" s="154"/>
      <c r="C728" s="140"/>
      <c r="D728" s="140"/>
      <c r="E728" s="140"/>
      <c r="F728" s="161"/>
      <c r="G728" s="161"/>
    </row>
    <row r="729" spans="1:7" s="125" customFormat="1" x14ac:dyDescent="0.25">
      <c r="A729" s="154"/>
      <c r="B729" s="154"/>
      <c r="C729" s="140"/>
      <c r="D729" s="140"/>
      <c r="E729" s="140"/>
      <c r="F729" s="161"/>
      <c r="G729" s="161"/>
    </row>
    <row r="730" spans="1:7" s="125" customFormat="1" x14ac:dyDescent="0.25">
      <c r="A730" s="154"/>
      <c r="B730" s="154"/>
      <c r="C730" s="140"/>
      <c r="D730" s="140"/>
      <c r="E730" s="140"/>
      <c r="F730" s="161"/>
      <c r="G730" s="161"/>
    </row>
    <row r="731" spans="1:7" s="125" customFormat="1" x14ac:dyDescent="0.25">
      <c r="A731" s="154"/>
      <c r="B731" s="154"/>
      <c r="C731" s="140"/>
      <c r="D731" s="140"/>
      <c r="E731" s="140"/>
      <c r="F731" s="161"/>
      <c r="G731" s="161"/>
    </row>
    <row r="732" spans="1:7" s="125" customFormat="1" x14ac:dyDescent="0.25">
      <c r="A732" s="154"/>
      <c r="B732" s="154"/>
      <c r="C732" s="154"/>
      <c r="D732" s="140"/>
      <c r="E732" s="140"/>
      <c r="F732" s="161"/>
      <c r="G732" s="161"/>
    </row>
    <row r="733" spans="1:7" s="125" customFormat="1" x14ac:dyDescent="0.25">
      <c r="A733" s="154"/>
      <c r="B733" s="154"/>
      <c r="C733" s="140"/>
      <c r="D733" s="140"/>
      <c r="E733" s="140"/>
      <c r="F733" s="161"/>
      <c r="G733" s="161"/>
    </row>
    <row r="734" spans="1:7" s="125" customFormat="1" x14ac:dyDescent="0.25">
      <c r="A734" s="154"/>
      <c r="B734" s="154"/>
      <c r="C734" s="140"/>
      <c r="D734" s="140"/>
      <c r="E734" s="140"/>
      <c r="F734" s="161"/>
      <c r="G734" s="161"/>
    </row>
    <row r="735" spans="1:7" s="125" customFormat="1" x14ac:dyDescent="0.25">
      <c r="A735" s="154"/>
      <c r="B735" s="154"/>
      <c r="C735" s="140"/>
      <c r="D735" s="140"/>
      <c r="E735" s="140"/>
      <c r="F735" s="161"/>
      <c r="G735" s="161"/>
    </row>
    <row r="736" spans="1:7" s="125" customFormat="1" x14ac:dyDescent="0.25">
      <c r="A736" s="154"/>
      <c r="B736" s="154"/>
      <c r="C736" s="140"/>
      <c r="D736" s="140"/>
      <c r="E736" s="140"/>
      <c r="F736" s="161"/>
      <c r="G736" s="161"/>
    </row>
    <row r="737" spans="1:7" s="125" customFormat="1" x14ac:dyDescent="0.25">
      <c r="A737" s="154"/>
      <c r="B737" s="154"/>
      <c r="C737" s="140"/>
      <c r="D737" s="140"/>
      <c r="E737" s="140"/>
      <c r="F737" s="161"/>
      <c r="G737" s="161"/>
    </row>
    <row r="738" spans="1:7" s="125" customFormat="1" x14ac:dyDescent="0.25">
      <c r="A738" s="154"/>
      <c r="B738" s="154"/>
      <c r="C738" s="140"/>
      <c r="D738" s="140"/>
      <c r="E738" s="140"/>
      <c r="F738" s="161"/>
      <c r="G738" s="161"/>
    </row>
    <row r="739" spans="1:7" s="125" customFormat="1" x14ac:dyDescent="0.25">
      <c r="A739" s="154"/>
      <c r="B739" s="154"/>
      <c r="C739" s="140"/>
      <c r="D739" s="140"/>
      <c r="E739" s="140"/>
      <c r="F739" s="161"/>
      <c r="G739" s="161"/>
    </row>
    <row r="740" spans="1:7" s="125" customFormat="1" x14ac:dyDescent="0.25">
      <c r="A740" s="154"/>
      <c r="B740" s="154"/>
      <c r="C740" s="140"/>
      <c r="D740" s="140"/>
      <c r="E740" s="140"/>
      <c r="F740" s="161"/>
      <c r="G740" s="161"/>
    </row>
    <row r="741" spans="1:7" s="125" customFormat="1" x14ac:dyDescent="0.25">
      <c r="A741" s="154"/>
      <c r="B741" s="154"/>
      <c r="C741" s="140"/>
      <c r="D741" s="140"/>
      <c r="E741" s="140"/>
      <c r="F741" s="161"/>
      <c r="G741" s="161"/>
    </row>
    <row r="742" spans="1:7" s="125" customFormat="1" x14ac:dyDescent="0.25">
      <c r="A742" s="154"/>
      <c r="B742" s="154"/>
      <c r="C742" s="140"/>
      <c r="D742" s="140"/>
      <c r="E742" s="140"/>
      <c r="F742" s="161"/>
      <c r="G742" s="161"/>
    </row>
    <row r="743" spans="1:7" s="125" customFormat="1" x14ac:dyDescent="0.25">
      <c r="A743" s="154"/>
      <c r="B743" s="154"/>
      <c r="C743" s="140"/>
      <c r="D743" s="140"/>
      <c r="E743" s="140"/>
      <c r="F743" s="161"/>
      <c r="G743" s="161"/>
    </row>
    <row r="744" spans="1:7" s="125" customFormat="1" x14ac:dyDescent="0.25">
      <c r="A744" s="154"/>
      <c r="B744" s="154"/>
      <c r="C744" s="140"/>
      <c r="D744" s="140"/>
      <c r="E744" s="140"/>
      <c r="F744" s="161"/>
      <c r="G744" s="161"/>
    </row>
    <row r="745" spans="1:7" s="125" customFormat="1" x14ac:dyDescent="0.25">
      <c r="A745" s="154"/>
      <c r="B745" s="154"/>
      <c r="C745" s="140"/>
      <c r="D745" s="140"/>
      <c r="E745" s="140"/>
      <c r="F745" s="161"/>
      <c r="G745" s="161"/>
    </row>
    <row r="746" spans="1:7" s="125" customFormat="1" x14ac:dyDescent="0.25">
      <c r="A746" s="154"/>
      <c r="B746" s="154"/>
      <c r="C746" s="140"/>
      <c r="D746" s="140"/>
      <c r="E746" s="140"/>
      <c r="F746" s="161"/>
      <c r="G746" s="161"/>
    </row>
    <row r="747" spans="1:7" s="125" customFormat="1" x14ac:dyDescent="0.25">
      <c r="A747" s="154"/>
      <c r="B747" s="154"/>
      <c r="C747" s="140"/>
      <c r="D747" s="140"/>
      <c r="E747" s="140"/>
      <c r="F747" s="161"/>
      <c r="G747" s="161"/>
    </row>
    <row r="748" spans="1:7" s="125" customFormat="1" x14ac:dyDescent="0.25">
      <c r="A748" s="154"/>
      <c r="B748" s="154"/>
      <c r="C748" s="140"/>
      <c r="D748" s="140"/>
      <c r="E748" s="140"/>
      <c r="F748" s="161"/>
      <c r="G748" s="161"/>
    </row>
    <row r="749" spans="1:7" s="125" customFormat="1" x14ac:dyDescent="0.25">
      <c r="A749" s="154"/>
      <c r="B749" s="154"/>
      <c r="C749" s="140"/>
      <c r="D749" s="140"/>
      <c r="E749" s="140"/>
      <c r="F749" s="161"/>
      <c r="G749" s="161"/>
    </row>
    <row r="750" spans="1:7" s="125" customFormat="1" x14ac:dyDescent="0.25">
      <c r="A750" s="154"/>
      <c r="B750" s="154"/>
      <c r="C750" s="140"/>
      <c r="D750" s="140"/>
      <c r="E750" s="140"/>
      <c r="F750" s="161"/>
      <c r="G750" s="161"/>
    </row>
    <row r="751" spans="1:7" s="125" customFormat="1" x14ac:dyDescent="0.25">
      <c r="A751" s="154"/>
      <c r="B751" s="154"/>
      <c r="C751" s="140"/>
      <c r="D751" s="140"/>
      <c r="E751" s="140"/>
      <c r="F751" s="161"/>
      <c r="G751" s="161"/>
    </row>
    <row r="752" spans="1:7" s="125" customFormat="1" x14ac:dyDescent="0.25">
      <c r="A752" s="154"/>
      <c r="B752" s="154"/>
      <c r="C752" s="140"/>
      <c r="D752" s="140"/>
      <c r="E752" s="140"/>
      <c r="F752" s="161"/>
      <c r="G752" s="161"/>
    </row>
    <row r="753" spans="1:7" s="125" customFormat="1" x14ac:dyDescent="0.25">
      <c r="A753" s="154"/>
      <c r="B753" s="154"/>
      <c r="C753" s="140"/>
      <c r="D753" s="140"/>
      <c r="E753" s="140"/>
      <c r="F753" s="161"/>
      <c r="G753" s="161"/>
    </row>
    <row r="754" spans="1:7" s="125" customFormat="1" x14ac:dyDescent="0.25">
      <c r="A754" s="154"/>
      <c r="B754" s="154"/>
      <c r="C754" s="140"/>
      <c r="D754" s="140"/>
      <c r="E754" s="140"/>
      <c r="F754" s="161"/>
      <c r="G754" s="161"/>
    </row>
    <row r="755" spans="1:7" s="125" customFormat="1" x14ac:dyDescent="0.25">
      <c r="A755" s="154"/>
      <c r="B755" s="154"/>
      <c r="C755" s="140"/>
      <c r="D755" s="140"/>
      <c r="E755" s="140"/>
      <c r="F755" s="161"/>
      <c r="G755" s="161"/>
    </row>
    <row r="756" spans="1:7" s="125" customFormat="1" x14ac:dyDescent="0.25">
      <c r="A756" s="154"/>
      <c r="B756" s="154"/>
      <c r="C756" s="140"/>
      <c r="D756" s="140"/>
      <c r="E756" s="140"/>
      <c r="F756" s="161"/>
      <c r="G756" s="161"/>
    </row>
    <row r="757" spans="1:7" s="125" customFormat="1" x14ac:dyDescent="0.25">
      <c r="A757" s="154"/>
      <c r="B757" s="154"/>
      <c r="C757" s="140"/>
      <c r="D757" s="140"/>
      <c r="E757" s="140"/>
      <c r="F757" s="161"/>
      <c r="G757" s="161"/>
    </row>
    <row r="758" spans="1:7" s="125" customFormat="1" x14ac:dyDescent="0.25">
      <c r="A758" s="154"/>
      <c r="B758" s="154"/>
      <c r="C758" s="140"/>
      <c r="D758" s="140"/>
      <c r="E758" s="140"/>
      <c r="F758" s="161"/>
      <c r="G758" s="161"/>
    </row>
    <row r="759" spans="1:7" s="125" customFormat="1" x14ac:dyDescent="0.25">
      <c r="A759" s="154"/>
      <c r="B759" s="154"/>
      <c r="C759" s="140"/>
      <c r="D759" s="140"/>
      <c r="E759" s="140"/>
      <c r="F759" s="161"/>
      <c r="G759" s="161"/>
    </row>
    <row r="760" spans="1:7" s="125" customFormat="1" x14ac:dyDescent="0.25">
      <c r="A760" s="154"/>
      <c r="B760" s="154"/>
      <c r="C760" s="140"/>
      <c r="D760" s="140"/>
      <c r="E760" s="140"/>
      <c r="F760" s="161"/>
      <c r="G760" s="161"/>
    </row>
    <row r="761" spans="1:7" s="125" customFormat="1" x14ac:dyDescent="0.25">
      <c r="A761" s="154"/>
      <c r="B761" s="154"/>
      <c r="C761" s="140"/>
      <c r="D761" s="140"/>
      <c r="E761" s="140"/>
      <c r="F761" s="161"/>
      <c r="G761" s="161"/>
    </row>
    <row r="762" spans="1:7" s="125" customFormat="1" x14ac:dyDescent="0.25">
      <c r="A762" s="154"/>
      <c r="B762" s="154"/>
      <c r="C762" s="140"/>
      <c r="D762" s="140"/>
      <c r="E762" s="140"/>
      <c r="F762" s="161"/>
      <c r="G762" s="161"/>
    </row>
    <row r="763" spans="1:7" s="125" customFormat="1" x14ac:dyDescent="0.25">
      <c r="A763" s="154"/>
      <c r="B763" s="154"/>
      <c r="C763" s="140"/>
      <c r="D763" s="140"/>
      <c r="E763" s="140"/>
      <c r="F763" s="161"/>
      <c r="G763" s="161"/>
    </row>
    <row r="764" spans="1:7" s="125" customFormat="1" x14ac:dyDescent="0.25">
      <c r="A764" s="154"/>
      <c r="B764" s="154"/>
      <c r="C764" s="140"/>
      <c r="D764" s="140"/>
      <c r="E764" s="140"/>
      <c r="F764" s="161"/>
      <c r="G764" s="161"/>
    </row>
    <row r="765" spans="1:7" s="125" customFormat="1" x14ac:dyDescent="0.25">
      <c r="A765" s="154"/>
      <c r="B765" s="154"/>
      <c r="C765" s="140"/>
      <c r="D765" s="140"/>
      <c r="E765" s="140"/>
      <c r="F765" s="161"/>
      <c r="G765" s="161"/>
    </row>
    <row r="766" spans="1:7" s="125" customFormat="1" x14ac:dyDescent="0.25">
      <c r="A766" s="154"/>
      <c r="B766" s="154"/>
      <c r="C766" s="140"/>
      <c r="D766" s="140"/>
      <c r="E766" s="140"/>
      <c r="F766" s="161"/>
      <c r="G766" s="161"/>
    </row>
    <row r="767" spans="1:7" s="125" customFormat="1" x14ac:dyDescent="0.25">
      <c r="A767" s="154"/>
      <c r="B767" s="154"/>
      <c r="C767" s="140"/>
      <c r="D767" s="140"/>
      <c r="E767" s="140"/>
      <c r="F767" s="161"/>
      <c r="G767" s="161"/>
    </row>
    <row r="768" spans="1:7" s="125" customFormat="1" x14ac:dyDescent="0.25">
      <c r="A768" s="154"/>
      <c r="B768" s="154"/>
      <c r="C768" s="140"/>
      <c r="D768" s="140"/>
      <c r="E768" s="140"/>
      <c r="F768" s="161"/>
      <c r="G768" s="161"/>
    </row>
    <row r="769" spans="1:7" s="125" customFormat="1" x14ac:dyDescent="0.25">
      <c r="A769" s="154"/>
      <c r="B769" s="154"/>
      <c r="C769" s="140"/>
      <c r="D769" s="140"/>
      <c r="E769" s="140"/>
      <c r="F769" s="161"/>
      <c r="G769" s="161"/>
    </row>
    <row r="770" spans="1:7" s="125" customFormat="1" x14ac:dyDescent="0.25">
      <c r="A770" s="154"/>
      <c r="B770" s="154"/>
      <c r="C770" s="140"/>
      <c r="D770" s="140"/>
      <c r="E770" s="140"/>
      <c r="F770" s="161"/>
      <c r="G770" s="161"/>
    </row>
    <row r="771" spans="1:7" s="125" customFormat="1" x14ac:dyDescent="0.25">
      <c r="A771" s="154"/>
      <c r="B771" s="154"/>
      <c r="C771" s="140"/>
      <c r="D771" s="140"/>
      <c r="E771" s="140"/>
      <c r="F771" s="161"/>
      <c r="G771" s="161"/>
    </row>
    <row r="772" spans="1:7" s="125" customFormat="1" x14ac:dyDescent="0.25">
      <c r="A772" s="154"/>
      <c r="B772" s="154"/>
      <c r="C772" s="140"/>
      <c r="D772" s="140"/>
      <c r="E772" s="140"/>
      <c r="F772" s="161"/>
      <c r="G772" s="161"/>
    </row>
    <row r="773" spans="1:7" s="125" customFormat="1" x14ac:dyDescent="0.25">
      <c r="A773" s="154"/>
      <c r="B773" s="154"/>
      <c r="C773" s="140"/>
      <c r="D773" s="140"/>
      <c r="E773" s="140"/>
      <c r="F773" s="161"/>
      <c r="G773" s="161"/>
    </row>
    <row r="774" spans="1:7" s="125" customFormat="1" x14ac:dyDescent="0.25">
      <c r="A774" s="154"/>
      <c r="B774" s="154"/>
      <c r="C774" s="140"/>
      <c r="D774" s="140"/>
      <c r="E774" s="140"/>
      <c r="F774" s="161"/>
      <c r="G774" s="161"/>
    </row>
    <row r="775" spans="1:7" s="125" customFormat="1" x14ac:dyDescent="0.25">
      <c r="A775" s="154"/>
      <c r="B775" s="154"/>
      <c r="C775" s="140"/>
      <c r="D775" s="140"/>
      <c r="E775" s="140"/>
      <c r="F775" s="161"/>
      <c r="G775" s="161"/>
    </row>
    <row r="776" spans="1:7" s="125" customFormat="1" x14ac:dyDescent="0.25">
      <c r="A776" s="154"/>
      <c r="B776" s="154"/>
      <c r="C776" s="140"/>
      <c r="D776" s="140"/>
      <c r="E776" s="140"/>
      <c r="F776" s="161"/>
      <c r="G776" s="161"/>
    </row>
    <row r="777" spans="1:7" s="125" customFormat="1" x14ac:dyDescent="0.25">
      <c r="A777" s="154"/>
      <c r="B777" s="154"/>
      <c r="C777" s="140"/>
      <c r="D777" s="140"/>
      <c r="E777" s="140"/>
      <c r="F777" s="161"/>
      <c r="G777" s="161"/>
    </row>
    <row r="778" spans="1:7" s="125" customFormat="1" x14ac:dyDescent="0.25">
      <c r="A778" s="154"/>
      <c r="B778" s="154"/>
      <c r="C778" s="140"/>
      <c r="D778" s="140"/>
      <c r="E778" s="140"/>
      <c r="F778" s="161"/>
      <c r="G778" s="161"/>
    </row>
    <row r="779" spans="1:7" s="125" customFormat="1" x14ac:dyDescent="0.25">
      <c r="A779" s="154"/>
      <c r="B779" s="154"/>
      <c r="C779" s="140"/>
      <c r="D779" s="140"/>
      <c r="E779" s="140"/>
      <c r="F779" s="161"/>
      <c r="G779" s="161"/>
    </row>
    <row r="780" spans="1:7" s="125" customFormat="1" x14ac:dyDescent="0.25">
      <c r="A780" s="154"/>
      <c r="B780" s="154"/>
      <c r="C780" s="140"/>
      <c r="D780" s="140"/>
      <c r="E780" s="140"/>
      <c r="F780" s="161"/>
      <c r="G780" s="161"/>
    </row>
    <row r="781" spans="1:7" s="125" customFormat="1" x14ac:dyDescent="0.25">
      <c r="A781" s="154"/>
      <c r="B781" s="154"/>
      <c r="C781" s="140"/>
      <c r="D781" s="140"/>
      <c r="E781" s="140"/>
      <c r="F781" s="161"/>
      <c r="G781" s="161"/>
    </row>
    <row r="782" spans="1:7" s="125" customFormat="1" x14ac:dyDescent="0.25">
      <c r="A782" s="154"/>
      <c r="B782" s="154"/>
      <c r="C782" s="140"/>
      <c r="D782" s="140"/>
      <c r="E782" s="140"/>
      <c r="F782" s="161"/>
      <c r="G782" s="161"/>
    </row>
    <row r="783" spans="1:7" s="125" customFormat="1" x14ac:dyDescent="0.25">
      <c r="A783" s="154"/>
      <c r="B783" s="154"/>
      <c r="C783" s="140"/>
      <c r="D783" s="140"/>
      <c r="E783" s="140"/>
      <c r="F783" s="161"/>
      <c r="G783" s="161"/>
    </row>
    <row r="784" spans="1:7" s="125" customFormat="1" x14ac:dyDescent="0.25">
      <c r="A784" s="154"/>
      <c r="B784" s="154"/>
      <c r="C784" s="140"/>
      <c r="D784" s="140"/>
      <c r="E784" s="140"/>
      <c r="F784" s="161"/>
      <c r="G784" s="161"/>
    </row>
    <row r="785" spans="1:7" s="125" customFormat="1" x14ac:dyDescent="0.25">
      <c r="A785" s="154"/>
      <c r="B785" s="154"/>
      <c r="C785" s="140"/>
      <c r="D785" s="140"/>
      <c r="E785" s="140"/>
      <c r="F785" s="161"/>
      <c r="G785" s="161"/>
    </row>
    <row r="786" spans="1:7" s="125" customFormat="1" x14ac:dyDescent="0.25">
      <c r="A786" s="154"/>
      <c r="B786" s="154"/>
      <c r="C786" s="140"/>
      <c r="D786" s="140"/>
      <c r="E786" s="140"/>
      <c r="F786" s="161"/>
      <c r="G786" s="161"/>
    </row>
    <row r="787" spans="1:7" s="125" customFormat="1" x14ac:dyDescent="0.25">
      <c r="A787" s="154"/>
      <c r="B787" s="154"/>
      <c r="C787" s="140"/>
      <c r="D787" s="140"/>
      <c r="E787" s="140"/>
      <c r="F787" s="161"/>
      <c r="G787" s="161"/>
    </row>
    <row r="788" spans="1:7" s="125" customFormat="1" x14ac:dyDescent="0.25">
      <c r="A788" s="154"/>
      <c r="B788" s="154"/>
      <c r="C788" s="140"/>
      <c r="D788" s="140"/>
      <c r="E788" s="140"/>
      <c r="F788" s="161"/>
      <c r="G788" s="161"/>
    </row>
    <row r="789" spans="1:7" s="125" customFormat="1" x14ac:dyDescent="0.25">
      <c r="A789" s="154"/>
      <c r="B789" s="154"/>
      <c r="C789" s="140"/>
      <c r="D789" s="140"/>
      <c r="E789" s="140"/>
      <c r="F789" s="161"/>
      <c r="G789" s="161"/>
    </row>
    <row r="790" spans="1:7" s="125" customFormat="1" x14ac:dyDescent="0.25">
      <c r="A790" s="154"/>
      <c r="B790" s="154"/>
      <c r="C790" s="140"/>
      <c r="D790" s="140"/>
      <c r="E790" s="140"/>
      <c r="F790" s="161"/>
      <c r="G790" s="161"/>
    </row>
    <row r="791" spans="1:7" s="125" customFormat="1" x14ac:dyDescent="0.25">
      <c r="A791" s="154"/>
      <c r="B791" s="154"/>
      <c r="C791" s="140"/>
      <c r="D791" s="140"/>
      <c r="E791" s="140"/>
      <c r="F791" s="161"/>
      <c r="G791" s="161"/>
    </row>
    <row r="792" spans="1:7" s="125" customFormat="1" x14ac:dyDescent="0.25">
      <c r="A792" s="154"/>
      <c r="B792" s="154"/>
      <c r="C792" s="140"/>
      <c r="D792" s="140"/>
      <c r="E792" s="140"/>
      <c r="F792" s="161"/>
      <c r="G792" s="161"/>
    </row>
    <row r="793" spans="1:7" s="125" customFormat="1" x14ac:dyDescent="0.25">
      <c r="A793" s="154"/>
      <c r="B793" s="154"/>
      <c r="C793" s="140"/>
      <c r="D793" s="140"/>
      <c r="E793" s="140"/>
      <c r="F793" s="161"/>
      <c r="G793" s="161"/>
    </row>
    <row r="794" spans="1:7" s="125" customFormat="1" x14ac:dyDescent="0.25">
      <c r="A794" s="154"/>
      <c r="B794" s="154"/>
      <c r="C794" s="140"/>
      <c r="D794" s="140"/>
      <c r="E794" s="140"/>
      <c r="F794" s="161"/>
      <c r="G794" s="161"/>
    </row>
    <row r="795" spans="1:7" s="125" customFormat="1" x14ac:dyDescent="0.25">
      <c r="A795" s="154"/>
      <c r="B795" s="154"/>
      <c r="C795" s="140"/>
      <c r="D795" s="140"/>
      <c r="E795" s="140"/>
      <c r="F795" s="161"/>
      <c r="G795" s="161"/>
    </row>
    <row r="796" spans="1:7" s="125" customFormat="1" x14ac:dyDescent="0.25">
      <c r="A796" s="154"/>
      <c r="B796" s="154"/>
      <c r="C796" s="140"/>
      <c r="D796" s="140"/>
      <c r="E796" s="140"/>
      <c r="F796" s="161"/>
      <c r="G796" s="161"/>
    </row>
    <row r="797" spans="1:7" s="125" customFormat="1" x14ac:dyDescent="0.25">
      <c r="A797" s="154"/>
      <c r="B797" s="154"/>
      <c r="C797" s="140"/>
      <c r="D797" s="140"/>
      <c r="E797" s="140"/>
      <c r="F797" s="161"/>
      <c r="G797" s="161"/>
    </row>
    <row r="798" spans="1:7" s="125" customFormat="1" x14ac:dyDescent="0.25">
      <c r="A798" s="154"/>
      <c r="B798" s="154"/>
      <c r="C798" s="140"/>
      <c r="D798" s="140"/>
      <c r="E798" s="140"/>
      <c r="F798" s="161"/>
      <c r="G798" s="161"/>
    </row>
    <row r="799" spans="1:7" s="125" customFormat="1" x14ac:dyDescent="0.25">
      <c r="A799" s="154"/>
      <c r="B799" s="154"/>
      <c r="C799" s="140"/>
      <c r="D799" s="140"/>
      <c r="E799" s="140"/>
      <c r="F799" s="161"/>
      <c r="G799" s="161"/>
    </row>
    <row r="800" spans="1:7" s="125" customFormat="1" x14ac:dyDescent="0.25">
      <c r="A800" s="154"/>
      <c r="B800" s="154"/>
      <c r="C800" s="140"/>
      <c r="D800" s="140"/>
      <c r="E800" s="140"/>
      <c r="F800" s="161"/>
      <c r="G800" s="161"/>
    </row>
    <row r="801" spans="1:7" s="125" customFormat="1" x14ac:dyDescent="0.25">
      <c r="A801" s="154"/>
      <c r="B801" s="154"/>
      <c r="C801" s="140"/>
      <c r="D801" s="140"/>
      <c r="E801" s="140"/>
      <c r="F801" s="161"/>
      <c r="G801" s="161"/>
    </row>
    <row r="802" spans="1:7" s="125" customFormat="1" x14ac:dyDescent="0.25">
      <c r="A802" s="154"/>
      <c r="B802" s="154"/>
      <c r="C802" s="140"/>
      <c r="D802" s="140"/>
      <c r="E802" s="140"/>
      <c r="F802" s="161"/>
      <c r="G802" s="161"/>
    </row>
    <row r="803" spans="1:7" s="125" customFormat="1" x14ac:dyDescent="0.25">
      <c r="A803" s="154"/>
      <c r="B803" s="154"/>
      <c r="C803" s="140"/>
      <c r="D803" s="140"/>
      <c r="E803" s="140"/>
      <c r="F803" s="161"/>
      <c r="G803" s="161"/>
    </row>
    <row r="804" spans="1:7" s="125" customFormat="1" x14ac:dyDescent="0.25">
      <c r="A804" s="154"/>
      <c r="B804" s="154"/>
      <c r="C804" s="154"/>
      <c r="D804" s="140"/>
      <c r="E804" s="140"/>
      <c r="F804" s="161"/>
      <c r="G804" s="161"/>
    </row>
    <row r="805" spans="1:7" s="125" customFormat="1" x14ac:dyDescent="0.25">
      <c r="A805" s="154"/>
      <c r="B805" s="154"/>
      <c r="C805" s="140"/>
      <c r="D805" s="140"/>
      <c r="E805" s="140"/>
      <c r="F805" s="161"/>
      <c r="G805" s="161"/>
    </row>
    <row r="806" spans="1:7" s="125" customFormat="1" x14ac:dyDescent="0.25">
      <c r="A806" s="154"/>
      <c r="B806" s="154"/>
      <c r="C806" s="140"/>
      <c r="D806" s="140"/>
      <c r="E806" s="140"/>
      <c r="F806" s="161"/>
      <c r="G806" s="161"/>
    </row>
    <row r="807" spans="1:7" s="125" customFormat="1" x14ac:dyDescent="0.25">
      <c r="A807" s="154"/>
      <c r="B807" s="154"/>
      <c r="C807" s="140"/>
      <c r="D807" s="140"/>
      <c r="E807" s="140"/>
      <c r="F807" s="161"/>
      <c r="G807" s="161"/>
    </row>
    <row r="808" spans="1:7" s="125" customFormat="1" x14ac:dyDescent="0.25">
      <c r="A808" s="154"/>
      <c r="B808" s="154"/>
      <c r="C808" s="140"/>
      <c r="D808" s="140"/>
      <c r="E808" s="140"/>
      <c r="F808" s="161"/>
      <c r="G808" s="161"/>
    </row>
    <row r="809" spans="1:7" s="125" customFormat="1" x14ac:dyDescent="0.25">
      <c r="A809" s="154"/>
      <c r="B809" s="154"/>
      <c r="C809" s="140"/>
      <c r="D809" s="140"/>
      <c r="E809" s="140"/>
      <c r="F809" s="161"/>
      <c r="G809" s="161"/>
    </row>
    <row r="810" spans="1:7" s="125" customFormat="1" x14ac:dyDescent="0.25">
      <c r="A810" s="154"/>
      <c r="B810" s="154"/>
      <c r="C810" s="140"/>
      <c r="D810" s="140"/>
      <c r="E810" s="140"/>
      <c r="F810" s="161"/>
      <c r="G810" s="161"/>
    </row>
    <row r="811" spans="1:7" s="125" customFormat="1" x14ac:dyDescent="0.25">
      <c r="A811" s="154"/>
      <c r="B811" s="154"/>
      <c r="C811" s="140"/>
      <c r="D811" s="140"/>
      <c r="E811" s="140"/>
      <c r="F811" s="161"/>
      <c r="G811" s="161"/>
    </row>
    <row r="812" spans="1:7" s="125" customFormat="1" x14ac:dyDescent="0.25">
      <c r="A812" s="154"/>
      <c r="B812" s="154"/>
      <c r="C812" s="140"/>
      <c r="D812" s="140"/>
      <c r="E812" s="140"/>
      <c r="F812" s="161"/>
      <c r="G812" s="161"/>
    </row>
    <row r="813" spans="1:7" s="125" customFormat="1" x14ac:dyDescent="0.25">
      <c r="A813" s="154"/>
      <c r="B813" s="154"/>
      <c r="C813" s="140"/>
      <c r="D813" s="140"/>
      <c r="E813" s="140"/>
      <c r="F813" s="161"/>
      <c r="G813" s="161"/>
    </row>
    <row r="814" spans="1:7" s="125" customFormat="1" x14ac:dyDescent="0.25">
      <c r="A814" s="154"/>
      <c r="B814" s="154"/>
      <c r="C814" s="140"/>
      <c r="D814" s="140"/>
      <c r="E814" s="140"/>
      <c r="F814" s="161"/>
      <c r="G814" s="161"/>
    </row>
    <row r="815" spans="1:7" s="125" customFormat="1" x14ac:dyDescent="0.25">
      <c r="A815" s="154"/>
      <c r="B815" s="154"/>
      <c r="C815" s="140"/>
      <c r="D815" s="140"/>
      <c r="E815" s="140"/>
      <c r="F815" s="161"/>
      <c r="G815" s="161"/>
    </row>
    <row r="816" spans="1:7" s="125" customFormat="1" x14ac:dyDescent="0.25">
      <c r="A816" s="154"/>
      <c r="B816" s="154"/>
      <c r="C816" s="140"/>
      <c r="D816" s="140"/>
      <c r="E816" s="140"/>
      <c r="F816" s="161"/>
      <c r="G816" s="161"/>
    </row>
    <row r="817" spans="1:7" s="125" customFormat="1" x14ac:dyDescent="0.25">
      <c r="A817" s="154"/>
      <c r="B817" s="154"/>
      <c r="C817" s="140"/>
      <c r="D817" s="140"/>
      <c r="E817" s="140"/>
      <c r="F817" s="161"/>
      <c r="G817" s="161"/>
    </row>
    <row r="818" spans="1:7" s="125" customFormat="1" x14ac:dyDescent="0.25">
      <c r="A818" s="154"/>
      <c r="B818" s="154"/>
      <c r="C818" s="140"/>
      <c r="D818" s="140"/>
      <c r="E818" s="140"/>
      <c r="F818" s="161"/>
      <c r="G818" s="161"/>
    </row>
    <row r="819" spans="1:7" s="125" customFormat="1" x14ac:dyDescent="0.25">
      <c r="A819" s="154"/>
      <c r="B819" s="154"/>
      <c r="C819" s="140"/>
      <c r="D819" s="140"/>
      <c r="E819" s="140"/>
      <c r="F819" s="161"/>
      <c r="G819" s="161"/>
    </row>
    <row r="820" spans="1:7" s="125" customFormat="1" x14ac:dyDescent="0.25">
      <c r="A820" s="154"/>
      <c r="B820" s="154"/>
      <c r="C820" s="140"/>
      <c r="D820" s="140"/>
      <c r="E820" s="140"/>
      <c r="F820" s="161"/>
      <c r="G820" s="161"/>
    </row>
    <row r="821" spans="1:7" s="125" customFormat="1" x14ac:dyDescent="0.25">
      <c r="A821" s="154"/>
      <c r="B821" s="154"/>
      <c r="C821" s="140"/>
      <c r="D821" s="140"/>
      <c r="E821" s="140"/>
      <c r="F821" s="161"/>
      <c r="G821" s="161"/>
    </row>
    <row r="822" spans="1:7" s="125" customFormat="1" x14ac:dyDescent="0.25">
      <c r="A822" s="154"/>
      <c r="B822" s="154"/>
      <c r="C822" s="140"/>
      <c r="D822" s="140"/>
      <c r="E822" s="140"/>
      <c r="F822" s="161"/>
      <c r="G822" s="161"/>
    </row>
    <row r="823" spans="1:7" s="125" customFormat="1" x14ac:dyDescent="0.25">
      <c r="A823" s="154"/>
      <c r="B823" s="154"/>
      <c r="C823" s="140"/>
      <c r="D823" s="140"/>
      <c r="E823" s="140"/>
      <c r="F823" s="161"/>
      <c r="G823" s="161"/>
    </row>
    <row r="824" spans="1:7" s="125" customFormat="1" x14ac:dyDescent="0.25">
      <c r="A824" s="154"/>
      <c r="B824" s="154"/>
      <c r="C824" s="140"/>
      <c r="D824" s="140"/>
      <c r="E824" s="140"/>
      <c r="F824" s="161"/>
      <c r="G824" s="161"/>
    </row>
    <row r="825" spans="1:7" s="125" customFormat="1" x14ac:dyDescent="0.25">
      <c r="A825" s="154"/>
      <c r="B825" s="154"/>
      <c r="C825" s="140"/>
      <c r="D825" s="140"/>
      <c r="E825" s="140"/>
      <c r="F825" s="161"/>
      <c r="G825" s="161"/>
    </row>
    <row r="826" spans="1:7" s="125" customFormat="1" x14ac:dyDescent="0.25">
      <c r="A826" s="154"/>
      <c r="B826" s="154"/>
      <c r="C826" s="154"/>
      <c r="D826" s="140"/>
      <c r="E826" s="140"/>
      <c r="F826" s="161"/>
      <c r="G826" s="161"/>
    </row>
    <row r="827" spans="1:7" s="125" customFormat="1" x14ac:dyDescent="0.25">
      <c r="A827" s="154"/>
      <c r="B827" s="154"/>
      <c r="C827" s="140"/>
      <c r="D827" s="140"/>
      <c r="E827" s="140"/>
      <c r="F827" s="161"/>
      <c r="G827" s="161"/>
    </row>
    <row r="828" spans="1:7" s="125" customFormat="1" x14ac:dyDescent="0.25">
      <c r="A828" s="154"/>
      <c r="B828" s="154"/>
      <c r="C828" s="140"/>
      <c r="D828" s="140"/>
      <c r="E828" s="140"/>
      <c r="F828" s="161"/>
      <c r="G828" s="161"/>
    </row>
    <row r="829" spans="1:7" s="125" customFormat="1" x14ac:dyDescent="0.25">
      <c r="A829" s="154"/>
      <c r="B829" s="154"/>
      <c r="C829" s="140"/>
      <c r="D829" s="140"/>
      <c r="E829" s="140"/>
      <c r="F829" s="161"/>
      <c r="G829" s="161"/>
    </row>
    <row r="830" spans="1:7" s="125" customFormat="1" x14ac:dyDescent="0.25">
      <c r="A830" s="154"/>
      <c r="B830" s="154"/>
      <c r="C830" s="140"/>
      <c r="D830" s="140"/>
      <c r="E830" s="140"/>
      <c r="F830" s="161"/>
      <c r="G830" s="161"/>
    </row>
    <row r="831" spans="1:7" s="125" customFormat="1" x14ac:dyDescent="0.25">
      <c r="A831" s="154"/>
      <c r="B831" s="154"/>
      <c r="C831" s="140"/>
      <c r="D831" s="140"/>
      <c r="E831" s="140"/>
      <c r="F831" s="161"/>
      <c r="G831" s="161"/>
    </row>
    <row r="832" spans="1:7" s="125" customFormat="1" x14ac:dyDescent="0.25">
      <c r="A832" s="154"/>
      <c r="B832" s="154"/>
      <c r="C832" s="154"/>
      <c r="D832" s="140"/>
      <c r="E832" s="140"/>
      <c r="F832" s="161"/>
      <c r="G832" s="161"/>
    </row>
    <row r="833" spans="1:7" s="125" customFormat="1" x14ac:dyDescent="0.25">
      <c r="A833" s="154"/>
      <c r="B833" s="154"/>
      <c r="C833" s="140"/>
      <c r="D833" s="140"/>
      <c r="E833" s="140"/>
      <c r="F833" s="161"/>
      <c r="G833" s="161"/>
    </row>
    <row r="834" spans="1:7" s="125" customFormat="1" x14ac:dyDescent="0.25">
      <c r="A834" s="154"/>
      <c r="B834" s="154"/>
      <c r="C834" s="140"/>
      <c r="D834" s="140"/>
      <c r="E834" s="140"/>
      <c r="F834" s="161"/>
      <c r="G834" s="161"/>
    </row>
    <row r="835" spans="1:7" s="125" customFormat="1" x14ac:dyDescent="0.25">
      <c r="A835" s="154"/>
      <c r="B835" s="154"/>
      <c r="C835" s="140"/>
      <c r="D835" s="140"/>
      <c r="E835" s="140"/>
      <c r="F835" s="161"/>
      <c r="G835" s="161"/>
    </row>
    <row r="836" spans="1:7" s="125" customFormat="1" x14ac:dyDescent="0.25">
      <c r="A836" s="154"/>
      <c r="B836" s="154"/>
      <c r="C836" s="140"/>
      <c r="D836" s="140"/>
      <c r="E836" s="140"/>
      <c r="F836" s="161"/>
      <c r="G836" s="161"/>
    </row>
    <row r="837" spans="1:7" s="125" customFormat="1" x14ac:dyDescent="0.25">
      <c r="A837" s="154"/>
      <c r="B837" s="154"/>
      <c r="C837" s="140"/>
      <c r="D837" s="140"/>
      <c r="E837" s="140"/>
      <c r="F837" s="161"/>
      <c r="G837" s="161"/>
    </row>
    <row r="838" spans="1:7" s="125" customFormat="1" x14ac:dyDescent="0.25">
      <c r="A838" s="154"/>
      <c r="B838" s="154"/>
      <c r="C838" s="140"/>
      <c r="D838" s="140"/>
      <c r="E838" s="140"/>
      <c r="F838" s="161"/>
      <c r="G838" s="161"/>
    </row>
    <row r="839" spans="1:7" s="125" customFormat="1" x14ac:dyDescent="0.25">
      <c r="A839" s="154"/>
      <c r="B839" s="154"/>
      <c r="C839" s="140"/>
      <c r="D839" s="140"/>
      <c r="E839" s="140"/>
      <c r="F839" s="161"/>
      <c r="G839" s="161"/>
    </row>
    <row r="840" spans="1:7" s="125" customFormat="1" x14ac:dyDescent="0.25">
      <c r="A840" s="154"/>
      <c r="B840" s="154"/>
      <c r="C840" s="140"/>
      <c r="D840" s="140"/>
      <c r="E840" s="140"/>
      <c r="F840" s="161"/>
      <c r="G840" s="161"/>
    </row>
    <row r="841" spans="1:7" s="125" customFormat="1" x14ac:dyDescent="0.25">
      <c r="A841" s="154"/>
      <c r="B841" s="154"/>
      <c r="C841" s="140"/>
      <c r="D841" s="140"/>
      <c r="E841" s="140"/>
      <c r="F841" s="161"/>
      <c r="G841" s="161"/>
    </row>
    <row r="842" spans="1:7" s="125" customFormat="1" x14ac:dyDescent="0.25">
      <c r="A842" s="154"/>
      <c r="B842" s="154"/>
      <c r="C842" s="140"/>
      <c r="D842" s="140"/>
      <c r="E842" s="140"/>
      <c r="F842" s="161"/>
      <c r="G842" s="161"/>
    </row>
    <row r="843" spans="1:7" s="125" customFormat="1" x14ac:dyDescent="0.25">
      <c r="A843" s="154"/>
      <c r="B843" s="154"/>
      <c r="C843" s="140"/>
      <c r="D843" s="140"/>
      <c r="E843" s="140"/>
      <c r="F843" s="161"/>
      <c r="G843" s="161"/>
    </row>
    <row r="844" spans="1:7" s="125" customFormat="1" x14ac:dyDescent="0.25">
      <c r="A844" s="154"/>
      <c r="B844" s="154"/>
      <c r="C844" s="140"/>
      <c r="D844" s="140"/>
      <c r="E844" s="140"/>
      <c r="F844" s="161"/>
      <c r="G844" s="161"/>
    </row>
    <row r="845" spans="1:7" s="125" customFormat="1" x14ac:dyDescent="0.25">
      <c r="A845" s="154"/>
      <c r="B845" s="154"/>
      <c r="C845" s="140"/>
      <c r="D845" s="140"/>
      <c r="E845" s="140"/>
      <c r="F845" s="161"/>
      <c r="G845" s="161"/>
    </row>
    <row r="846" spans="1:7" s="125" customFormat="1" x14ac:dyDescent="0.25">
      <c r="A846" s="154"/>
      <c r="B846" s="154"/>
      <c r="C846" s="140"/>
      <c r="D846" s="140"/>
      <c r="E846" s="140"/>
      <c r="F846" s="161"/>
      <c r="G846" s="161"/>
    </row>
    <row r="847" spans="1:7" s="125" customFormat="1" x14ac:dyDescent="0.25">
      <c r="A847" s="154"/>
      <c r="B847" s="154"/>
      <c r="C847" s="140"/>
      <c r="D847" s="140"/>
      <c r="E847" s="140"/>
      <c r="F847" s="161"/>
      <c r="G847" s="161"/>
    </row>
    <row r="848" spans="1:7" s="125" customFormat="1" x14ac:dyDescent="0.25">
      <c r="A848" s="154"/>
      <c r="B848" s="154"/>
      <c r="C848" s="140"/>
      <c r="D848" s="140"/>
      <c r="E848" s="140"/>
      <c r="F848" s="161"/>
      <c r="G848" s="161"/>
    </row>
    <row r="849" spans="1:7" s="125" customFormat="1" x14ac:dyDescent="0.25">
      <c r="A849" s="154"/>
      <c r="B849" s="154"/>
      <c r="C849" s="140"/>
      <c r="D849" s="140"/>
      <c r="E849" s="140"/>
      <c r="F849" s="161"/>
      <c r="G849" s="161"/>
    </row>
    <row r="850" spans="1:7" s="125" customFormat="1" x14ac:dyDescent="0.25">
      <c r="A850" s="154"/>
      <c r="B850" s="154"/>
      <c r="C850" s="140"/>
      <c r="D850" s="140"/>
      <c r="E850" s="140"/>
      <c r="F850" s="161"/>
      <c r="G850" s="161"/>
    </row>
    <row r="851" spans="1:7" s="125" customFormat="1" x14ac:dyDescent="0.25">
      <c r="A851" s="154"/>
      <c r="B851" s="154"/>
      <c r="C851" s="140"/>
      <c r="D851" s="140"/>
      <c r="E851" s="140"/>
      <c r="F851" s="161"/>
      <c r="G851" s="161"/>
    </row>
    <row r="852" spans="1:7" s="125" customFormat="1" x14ac:dyDescent="0.25">
      <c r="A852" s="154"/>
      <c r="B852" s="154"/>
      <c r="C852" s="140"/>
      <c r="D852" s="140"/>
      <c r="E852" s="140"/>
      <c r="F852" s="161"/>
      <c r="G852" s="161"/>
    </row>
    <row r="853" spans="1:7" s="125" customFormat="1" x14ac:dyDescent="0.25">
      <c r="A853" s="154"/>
      <c r="B853" s="154"/>
      <c r="C853" s="140"/>
      <c r="D853" s="140"/>
      <c r="E853" s="140"/>
      <c r="F853" s="161"/>
      <c r="G853" s="161"/>
    </row>
    <row r="854" spans="1:7" s="125" customFormat="1" x14ac:dyDescent="0.25">
      <c r="A854" s="154"/>
      <c r="B854" s="154"/>
      <c r="C854" s="140"/>
      <c r="D854" s="140"/>
      <c r="E854" s="140"/>
      <c r="F854" s="161"/>
      <c r="G854" s="161"/>
    </row>
    <row r="855" spans="1:7" s="125" customFormat="1" x14ac:dyDescent="0.25">
      <c r="A855" s="154"/>
      <c r="B855" s="154"/>
      <c r="C855" s="140"/>
      <c r="D855" s="140"/>
      <c r="E855" s="140"/>
      <c r="F855" s="161"/>
      <c r="G855" s="161"/>
    </row>
    <row r="856" spans="1:7" s="125" customFormat="1" x14ac:dyDescent="0.25">
      <c r="A856" s="154"/>
      <c r="B856" s="154"/>
      <c r="C856" s="140"/>
      <c r="D856" s="140"/>
      <c r="E856" s="140"/>
      <c r="F856" s="161"/>
      <c r="G856" s="161"/>
    </row>
    <row r="857" spans="1:7" s="125" customFormat="1" x14ac:dyDescent="0.25">
      <c r="A857" s="154"/>
      <c r="B857" s="154"/>
      <c r="C857" s="140"/>
      <c r="D857" s="140"/>
      <c r="E857" s="140"/>
      <c r="F857" s="161"/>
      <c r="G857" s="161"/>
    </row>
    <row r="858" spans="1:7" s="125" customFormat="1" x14ac:dyDescent="0.25">
      <c r="A858" s="154"/>
      <c r="B858" s="154"/>
      <c r="C858" s="140"/>
      <c r="D858" s="140"/>
      <c r="E858" s="140"/>
      <c r="F858" s="161"/>
      <c r="G858" s="161"/>
    </row>
    <row r="859" spans="1:7" s="125" customFormat="1" x14ac:dyDescent="0.25">
      <c r="A859" s="154"/>
      <c r="B859" s="154"/>
      <c r="C859" s="140"/>
      <c r="D859" s="140"/>
      <c r="E859" s="140"/>
      <c r="F859" s="161"/>
      <c r="G859" s="161"/>
    </row>
    <row r="860" spans="1:7" s="125" customFormat="1" x14ac:dyDescent="0.25">
      <c r="A860" s="154"/>
      <c r="B860" s="154"/>
      <c r="C860" s="140"/>
      <c r="D860" s="140"/>
      <c r="E860" s="140"/>
      <c r="F860" s="161"/>
      <c r="G860" s="161"/>
    </row>
    <row r="861" spans="1:7" s="125" customFormat="1" x14ac:dyDescent="0.25">
      <c r="A861" s="154"/>
      <c r="B861" s="154"/>
      <c r="C861" s="140"/>
      <c r="D861" s="140"/>
      <c r="E861" s="140"/>
      <c r="F861" s="161"/>
      <c r="G861" s="161"/>
    </row>
    <row r="862" spans="1:7" s="125" customFormat="1" x14ac:dyDescent="0.25">
      <c r="A862" s="154"/>
      <c r="B862" s="154"/>
      <c r="C862" s="140"/>
      <c r="D862" s="140"/>
      <c r="E862" s="140"/>
      <c r="F862" s="161"/>
      <c r="G862" s="161"/>
    </row>
    <row r="863" spans="1:7" s="125" customFormat="1" x14ac:dyDescent="0.25">
      <c r="A863" s="154"/>
      <c r="B863" s="154"/>
      <c r="C863" s="140"/>
      <c r="D863" s="140"/>
      <c r="E863" s="140"/>
      <c r="F863" s="161"/>
      <c r="G863" s="161"/>
    </row>
    <row r="864" spans="1:7" s="125" customFormat="1" x14ac:dyDescent="0.25">
      <c r="A864" s="154"/>
      <c r="B864" s="154"/>
      <c r="C864" s="140"/>
      <c r="D864" s="140"/>
      <c r="E864" s="140"/>
      <c r="F864" s="161"/>
      <c r="G864" s="161"/>
    </row>
    <row r="865" spans="1:7" s="125" customFormat="1" x14ac:dyDescent="0.25">
      <c r="A865" s="154"/>
      <c r="B865" s="154"/>
      <c r="C865" s="140"/>
      <c r="D865" s="140"/>
      <c r="E865" s="140"/>
      <c r="F865" s="161"/>
      <c r="G865" s="161"/>
    </row>
    <row r="866" spans="1:7" s="125" customFormat="1" x14ac:dyDescent="0.25">
      <c r="A866" s="154"/>
      <c r="B866" s="154"/>
      <c r="C866" s="140"/>
      <c r="D866" s="140"/>
      <c r="E866" s="140"/>
      <c r="F866" s="161"/>
      <c r="G866" s="161"/>
    </row>
    <row r="867" spans="1:7" s="125" customFormat="1" x14ac:dyDescent="0.25">
      <c r="A867" s="154"/>
      <c r="B867" s="154"/>
      <c r="C867" s="140"/>
      <c r="D867" s="140"/>
      <c r="E867" s="140"/>
      <c r="F867" s="161"/>
      <c r="G867" s="161"/>
    </row>
    <row r="868" spans="1:7" s="125" customFormat="1" x14ac:dyDescent="0.25">
      <c r="A868" s="154"/>
      <c r="B868" s="154"/>
      <c r="C868" s="140"/>
      <c r="D868" s="140"/>
      <c r="E868" s="140"/>
      <c r="F868" s="161"/>
      <c r="G868" s="161"/>
    </row>
    <row r="869" spans="1:7" s="125" customFormat="1" x14ac:dyDescent="0.25">
      <c r="A869" s="154"/>
      <c r="B869" s="154"/>
      <c r="C869" s="140"/>
      <c r="D869" s="140"/>
      <c r="E869" s="140"/>
      <c r="F869" s="161"/>
      <c r="G869" s="161"/>
    </row>
    <row r="870" spans="1:7" s="125" customFormat="1" x14ac:dyDescent="0.25">
      <c r="A870" s="154"/>
      <c r="B870" s="154"/>
      <c r="C870" s="140"/>
      <c r="D870" s="140"/>
      <c r="E870" s="140"/>
      <c r="F870" s="161"/>
      <c r="G870" s="161"/>
    </row>
    <row r="871" spans="1:7" s="125" customFormat="1" x14ac:dyDescent="0.25">
      <c r="A871" s="154"/>
      <c r="B871" s="154"/>
      <c r="C871" s="140"/>
      <c r="D871" s="140"/>
      <c r="E871" s="140"/>
      <c r="F871" s="161"/>
      <c r="G871" s="161"/>
    </row>
    <row r="872" spans="1:7" s="125" customFormat="1" x14ac:dyDescent="0.25">
      <c r="A872" s="154"/>
      <c r="B872" s="154"/>
      <c r="C872" s="140"/>
      <c r="D872" s="140"/>
      <c r="E872" s="140"/>
      <c r="F872" s="161"/>
      <c r="G872" s="161"/>
    </row>
    <row r="873" spans="1:7" s="125" customFormat="1" x14ac:dyDescent="0.25">
      <c r="A873" s="154"/>
      <c r="B873" s="154"/>
      <c r="C873" s="140"/>
      <c r="D873" s="140"/>
      <c r="E873" s="140"/>
      <c r="F873" s="161"/>
      <c r="G873" s="161"/>
    </row>
    <row r="874" spans="1:7" s="125" customFormat="1" x14ac:dyDescent="0.25">
      <c r="A874" s="154"/>
      <c r="B874" s="154"/>
      <c r="C874" s="140"/>
      <c r="D874" s="140"/>
      <c r="E874" s="140"/>
      <c r="F874" s="161"/>
      <c r="G874" s="161"/>
    </row>
    <row r="875" spans="1:7" s="125" customFormat="1" x14ac:dyDescent="0.25">
      <c r="A875" s="154"/>
      <c r="B875" s="154"/>
      <c r="C875" s="140"/>
      <c r="D875" s="140"/>
      <c r="E875" s="140"/>
      <c r="F875" s="161"/>
      <c r="G875" s="161"/>
    </row>
    <row r="876" spans="1:7" s="125" customFormat="1" x14ac:dyDescent="0.25">
      <c r="A876" s="154"/>
      <c r="B876" s="154"/>
      <c r="C876" s="140"/>
      <c r="D876" s="140"/>
      <c r="E876" s="140"/>
      <c r="F876" s="161"/>
      <c r="G876" s="161"/>
    </row>
    <row r="877" spans="1:7" s="125" customFormat="1" x14ac:dyDescent="0.25">
      <c r="A877" s="154"/>
      <c r="B877" s="154"/>
      <c r="C877" s="140"/>
      <c r="D877" s="140"/>
      <c r="E877" s="140"/>
      <c r="F877" s="161"/>
      <c r="G877" s="161"/>
    </row>
    <row r="878" spans="1:7" s="125" customFormat="1" x14ac:dyDescent="0.25">
      <c r="A878" s="154"/>
      <c r="B878" s="154"/>
      <c r="C878" s="140"/>
      <c r="D878" s="140"/>
      <c r="E878" s="140"/>
      <c r="F878" s="161"/>
      <c r="G878" s="161"/>
    </row>
    <row r="879" spans="1:7" s="125" customFormat="1" x14ac:dyDescent="0.25">
      <c r="A879" s="154"/>
      <c r="B879" s="154"/>
      <c r="C879" s="140"/>
      <c r="D879" s="140"/>
      <c r="E879" s="140"/>
      <c r="F879" s="161"/>
      <c r="G879" s="161"/>
    </row>
    <row r="880" spans="1:7" s="125" customFormat="1" x14ac:dyDescent="0.25">
      <c r="A880" s="154"/>
      <c r="B880" s="154"/>
      <c r="C880" s="140"/>
      <c r="D880" s="140"/>
      <c r="E880" s="140"/>
      <c r="F880" s="161"/>
      <c r="G880" s="161"/>
    </row>
    <row r="881" spans="1:7" s="125" customFormat="1" x14ac:dyDescent="0.25">
      <c r="A881" s="154"/>
      <c r="B881" s="154"/>
      <c r="C881" s="140"/>
      <c r="D881" s="140"/>
      <c r="E881" s="140"/>
      <c r="F881" s="161"/>
      <c r="G881" s="161"/>
    </row>
    <row r="882" spans="1:7" s="125" customFormat="1" x14ac:dyDescent="0.25">
      <c r="A882" s="154"/>
      <c r="B882" s="154"/>
      <c r="C882" s="140"/>
      <c r="D882" s="140"/>
      <c r="E882" s="140"/>
      <c r="F882" s="161"/>
      <c r="G882" s="161"/>
    </row>
    <row r="883" spans="1:7" s="125" customFormat="1" x14ac:dyDescent="0.25">
      <c r="A883" s="154"/>
      <c r="B883" s="154"/>
      <c r="C883" s="140"/>
      <c r="D883" s="140"/>
      <c r="E883" s="140"/>
      <c r="F883" s="161"/>
      <c r="G883" s="161"/>
    </row>
    <row r="884" spans="1:7" s="125" customFormat="1" x14ac:dyDescent="0.25">
      <c r="A884" s="154"/>
      <c r="B884" s="154"/>
      <c r="C884" s="140"/>
      <c r="D884" s="140"/>
      <c r="E884" s="140"/>
      <c r="F884" s="161"/>
      <c r="G884" s="161"/>
    </row>
    <row r="885" spans="1:7" s="125" customFormat="1" x14ac:dyDescent="0.25">
      <c r="A885" s="154"/>
      <c r="B885" s="154"/>
      <c r="C885" s="140"/>
      <c r="D885" s="140"/>
      <c r="E885" s="140"/>
      <c r="F885" s="161"/>
      <c r="G885" s="161"/>
    </row>
    <row r="886" spans="1:7" s="125" customFormat="1" x14ac:dyDescent="0.25">
      <c r="A886" s="154"/>
      <c r="B886" s="154"/>
      <c r="C886" s="140"/>
      <c r="D886" s="140"/>
      <c r="E886" s="140"/>
      <c r="F886" s="161"/>
      <c r="G886" s="161"/>
    </row>
    <row r="887" spans="1:7" s="125" customFormat="1" x14ac:dyDescent="0.25">
      <c r="A887" s="154"/>
      <c r="B887" s="154"/>
      <c r="C887" s="140"/>
      <c r="D887" s="140"/>
      <c r="E887" s="140"/>
      <c r="F887" s="161"/>
      <c r="G887" s="161"/>
    </row>
    <row r="888" spans="1:7" s="125" customFormat="1" x14ac:dyDescent="0.25">
      <c r="A888" s="154"/>
      <c r="B888" s="154"/>
      <c r="C888" s="140"/>
      <c r="D888" s="140"/>
      <c r="E888" s="140"/>
      <c r="F888" s="161"/>
      <c r="G888" s="161"/>
    </row>
    <row r="889" spans="1:7" s="125" customFormat="1" x14ac:dyDescent="0.25">
      <c r="A889" s="154"/>
      <c r="B889" s="154"/>
      <c r="C889" s="140"/>
      <c r="D889" s="140"/>
      <c r="E889" s="140"/>
      <c r="F889" s="161"/>
      <c r="G889" s="161"/>
    </row>
    <row r="890" spans="1:7" s="125" customFormat="1" x14ac:dyDescent="0.25">
      <c r="A890" s="154"/>
      <c r="B890" s="154"/>
      <c r="C890" s="140"/>
      <c r="D890" s="140"/>
      <c r="E890" s="140"/>
      <c r="F890" s="161"/>
      <c r="G890" s="161"/>
    </row>
    <row r="891" spans="1:7" s="125" customFormat="1" x14ac:dyDescent="0.25">
      <c r="A891" s="154"/>
      <c r="B891" s="154"/>
      <c r="C891" s="140"/>
      <c r="D891" s="140"/>
      <c r="E891" s="140"/>
      <c r="F891" s="161"/>
      <c r="G891" s="161"/>
    </row>
    <row r="892" spans="1:7" s="125" customFormat="1" x14ac:dyDescent="0.25">
      <c r="A892" s="154"/>
      <c r="B892" s="154"/>
      <c r="C892" s="140"/>
      <c r="D892" s="140"/>
      <c r="E892" s="140"/>
      <c r="F892" s="161"/>
      <c r="G892" s="161"/>
    </row>
    <row r="893" spans="1:7" s="125" customFormat="1" x14ac:dyDescent="0.25">
      <c r="A893" s="154"/>
      <c r="B893" s="154"/>
      <c r="C893" s="140"/>
      <c r="D893" s="140"/>
      <c r="E893" s="140"/>
      <c r="F893" s="161"/>
      <c r="G893" s="161"/>
    </row>
    <row r="894" spans="1:7" s="125" customFormat="1" x14ac:dyDescent="0.25">
      <c r="A894" s="154"/>
      <c r="B894" s="154"/>
      <c r="C894" s="140"/>
      <c r="D894" s="140"/>
      <c r="E894" s="140"/>
      <c r="F894" s="161"/>
      <c r="G894" s="161"/>
    </row>
    <row r="895" spans="1:7" s="125" customFormat="1" x14ac:dyDescent="0.25">
      <c r="A895" s="154"/>
      <c r="B895" s="154"/>
      <c r="C895" s="140"/>
      <c r="D895" s="140"/>
      <c r="E895" s="140"/>
      <c r="F895" s="161"/>
      <c r="G895" s="161"/>
    </row>
    <row r="896" spans="1:7" s="125" customFormat="1" x14ac:dyDescent="0.25">
      <c r="A896" s="154"/>
      <c r="B896" s="154"/>
      <c r="C896" s="140"/>
      <c r="D896" s="140"/>
      <c r="E896" s="140"/>
      <c r="F896" s="161"/>
      <c r="G896" s="161"/>
    </row>
    <row r="897" spans="1:7" s="125" customFormat="1" x14ac:dyDescent="0.25">
      <c r="A897" s="154"/>
      <c r="B897" s="154"/>
      <c r="C897" s="140"/>
      <c r="D897" s="140"/>
      <c r="E897" s="140"/>
      <c r="F897" s="161"/>
      <c r="G897" s="161"/>
    </row>
    <row r="898" spans="1:7" s="125" customFormat="1" x14ac:dyDescent="0.25">
      <c r="A898" s="154"/>
      <c r="B898" s="154"/>
      <c r="C898" s="140"/>
      <c r="D898" s="140"/>
      <c r="E898" s="140"/>
      <c r="F898" s="161"/>
      <c r="G898" s="161"/>
    </row>
    <row r="899" spans="1:7" s="125" customFormat="1" x14ac:dyDescent="0.25">
      <c r="A899" s="154"/>
      <c r="B899" s="154"/>
      <c r="C899" s="140"/>
      <c r="D899" s="140"/>
      <c r="E899" s="140"/>
      <c r="F899" s="161"/>
      <c r="G899" s="161"/>
    </row>
    <row r="900" spans="1:7" s="125" customFormat="1" x14ac:dyDescent="0.25">
      <c r="A900" s="154"/>
      <c r="B900" s="154"/>
      <c r="C900" s="140"/>
      <c r="D900" s="140"/>
      <c r="E900" s="140"/>
      <c r="F900" s="161"/>
      <c r="G900" s="161"/>
    </row>
    <row r="901" spans="1:7" s="125" customFormat="1" x14ac:dyDescent="0.25">
      <c r="A901" s="154"/>
      <c r="B901" s="154"/>
      <c r="C901" s="140"/>
      <c r="D901" s="140"/>
      <c r="E901" s="140"/>
      <c r="F901" s="161"/>
      <c r="G901" s="161"/>
    </row>
    <row r="902" spans="1:7" s="125" customFormat="1" x14ac:dyDescent="0.25">
      <c r="A902" s="154"/>
      <c r="B902" s="154"/>
      <c r="C902" s="140"/>
      <c r="D902" s="140"/>
      <c r="E902" s="140"/>
      <c r="F902" s="161"/>
      <c r="G902" s="161"/>
    </row>
    <row r="903" spans="1:7" s="125" customFormat="1" x14ac:dyDescent="0.25">
      <c r="A903" s="154"/>
      <c r="B903" s="154"/>
      <c r="C903" s="140"/>
      <c r="D903" s="140"/>
      <c r="E903" s="140"/>
      <c r="F903" s="161"/>
      <c r="G903" s="161"/>
    </row>
    <row r="904" spans="1:7" s="125" customFormat="1" x14ac:dyDescent="0.25">
      <c r="A904" s="154"/>
      <c r="B904" s="154"/>
      <c r="C904" s="140"/>
      <c r="D904" s="140"/>
      <c r="E904" s="140"/>
      <c r="F904" s="161"/>
      <c r="G904" s="161"/>
    </row>
    <row r="905" spans="1:7" s="125" customFormat="1" x14ac:dyDescent="0.25">
      <c r="A905" s="154"/>
      <c r="B905" s="154"/>
      <c r="C905" s="140"/>
      <c r="D905" s="140"/>
      <c r="E905" s="140"/>
      <c r="F905" s="161"/>
      <c r="G905" s="161"/>
    </row>
    <row r="906" spans="1:7" s="125" customFormat="1" x14ac:dyDescent="0.25">
      <c r="A906" s="154"/>
      <c r="B906" s="154"/>
      <c r="C906" s="140"/>
      <c r="D906" s="140"/>
      <c r="E906" s="140"/>
      <c r="F906" s="161"/>
      <c r="G906" s="161"/>
    </row>
    <row r="907" spans="1:7" s="125" customFormat="1" x14ac:dyDescent="0.25">
      <c r="A907" s="154"/>
      <c r="B907" s="154"/>
      <c r="C907" s="140"/>
      <c r="D907" s="140"/>
      <c r="E907" s="140"/>
      <c r="F907" s="161"/>
      <c r="G907" s="161"/>
    </row>
    <row r="908" spans="1:7" s="125" customFormat="1" x14ac:dyDescent="0.25">
      <c r="A908" s="154"/>
      <c r="B908" s="154"/>
      <c r="C908" s="140"/>
      <c r="D908" s="140"/>
      <c r="E908" s="140"/>
      <c r="F908" s="161"/>
      <c r="G908" s="161"/>
    </row>
    <row r="909" spans="1:7" s="125" customFormat="1" x14ac:dyDescent="0.25">
      <c r="A909" s="154"/>
      <c r="B909" s="154"/>
      <c r="C909" s="140"/>
      <c r="D909" s="140"/>
      <c r="E909" s="140"/>
      <c r="F909" s="161"/>
      <c r="G909" s="161"/>
    </row>
    <row r="910" spans="1:7" s="125" customFormat="1" x14ac:dyDescent="0.25">
      <c r="A910" s="154"/>
      <c r="B910" s="154"/>
      <c r="C910" s="140"/>
      <c r="D910" s="140"/>
      <c r="E910" s="140"/>
      <c r="F910" s="161"/>
      <c r="G910" s="161"/>
    </row>
    <row r="911" spans="1:7" s="125" customFormat="1" x14ac:dyDescent="0.25">
      <c r="A911" s="154"/>
      <c r="B911" s="154"/>
      <c r="C911" s="140"/>
      <c r="D911" s="140"/>
      <c r="E911" s="140"/>
      <c r="F911" s="161"/>
      <c r="G911" s="161"/>
    </row>
    <row r="912" spans="1:7" s="125" customFormat="1" x14ac:dyDescent="0.25">
      <c r="A912" s="154"/>
      <c r="B912" s="154"/>
      <c r="C912" s="140"/>
      <c r="D912" s="140"/>
      <c r="E912" s="140"/>
      <c r="F912" s="161"/>
      <c r="G912" s="161"/>
    </row>
    <row r="913" spans="1:7" s="125" customFormat="1" x14ac:dyDescent="0.25">
      <c r="A913" s="154"/>
      <c r="B913" s="154"/>
      <c r="C913" s="140"/>
      <c r="D913" s="140"/>
      <c r="E913" s="140"/>
      <c r="F913" s="161"/>
      <c r="G913" s="161"/>
    </row>
    <row r="914" spans="1:7" s="125" customFormat="1" x14ac:dyDescent="0.25">
      <c r="A914" s="154"/>
      <c r="B914" s="154"/>
      <c r="C914" s="140"/>
      <c r="D914" s="140"/>
      <c r="E914" s="140"/>
      <c r="F914" s="161"/>
      <c r="G914" s="161"/>
    </row>
    <row r="915" spans="1:7" s="125" customFormat="1" x14ac:dyDescent="0.25">
      <c r="A915" s="154"/>
      <c r="B915" s="154"/>
      <c r="C915" s="140"/>
      <c r="D915" s="140"/>
      <c r="E915" s="140"/>
      <c r="F915" s="161"/>
      <c r="G915" s="161"/>
    </row>
    <row r="916" spans="1:7" s="125" customFormat="1" x14ac:dyDescent="0.25">
      <c r="A916" s="154"/>
      <c r="B916" s="154"/>
      <c r="C916" s="140"/>
      <c r="D916" s="140"/>
      <c r="E916" s="140"/>
      <c r="F916" s="161"/>
      <c r="G916" s="161"/>
    </row>
    <row r="917" spans="1:7" s="125" customFormat="1" x14ac:dyDescent="0.25">
      <c r="A917" s="154"/>
      <c r="B917" s="154"/>
      <c r="C917" s="140"/>
      <c r="D917" s="140"/>
      <c r="E917" s="140"/>
      <c r="F917" s="161"/>
      <c r="G917" s="161"/>
    </row>
    <row r="918" spans="1:7" s="125" customFormat="1" x14ac:dyDescent="0.25">
      <c r="A918" s="154"/>
      <c r="B918" s="154"/>
      <c r="C918" s="140"/>
      <c r="D918" s="140"/>
      <c r="E918" s="140"/>
      <c r="F918" s="161"/>
      <c r="G918" s="161"/>
    </row>
    <row r="919" spans="1:7" s="125" customFormat="1" x14ac:dyDescent="0.25">
      <c r="A919" s="154"/>
      <c r="B919" s="154"/>
      <c r="C919" s="140"/>
      <c r="D919" s="140"/>
      <c r="E919" s="140"/>
      <c r="F919" s="161"/>
      <c r="G919" s="161"/>
    </row>
    <row r="920" spans="1:7" s="125" customFormat="1" x14ac:dyDescent="0.25">
      <c r="A920" s="154"/>
      <c r="B920" s="154"/>
      <c r="C920" s="140"/>
      <c r="D920" s="140"/>
      <c r="E920" s="140"/>
      <c r="F920" s="161"/>
      <c r="G920" s="161"/>
    </row>
    <row r="921" spans="1:7" s="125" customFormat="1" x14ac:dyDescent="0.25">
      <c r="A921" s="154"/>
      <c r="B921" s="154"/>
      <c r="C921" s="140"/>
      <c r="D921" s="140"/>
      <c r="E921" s="140"/>
      <c r="F921" s="161"/>
      <c r="G921" s="161"/>
    </row>
    <row r="922" spans="1:7" s="125" customFormat="1" x14ac:dyDescent="0.25">
      <c r="A922" s="154"/>
      <c r="B922" s="154"/>
      <c r="C922" s="140"/>
      <c r="D922" s="140"/>
      <c r="E922" s="140"/>
      <c r="F922" s="161"/>
      <c r="G922" s="161"/>
    </row>
    <row r="923" spans="1:7" s="125" customFormat="1" x14ac:dyDescent="0.25">
      <c r="A923" s="154"/>
      <c r="B923" s="154"/>
      <c r="C923" s="140"/>
      <c r="D923" s="140"/>
      <c r="E923" s="140"/>
      <c r="F923" s="161"/>
      <c r="G923" s="161"/>
    </row>
    <row r="924" spans="1:7" s="125" customFormat="1" x14ac:dyDescent="0.25">
      <c r="A924" s="154"/>
      <c r="B924" s="154"/>
      <c r="C924" s="140"/>
      <c r="D924" s="140"/>
      <c r="E924" s="140"/>
      <c r="F924" s="161"/>
      <c r="G924" s="161"/>
    </row>
    <row r="925" spans="1:7" s="125" customFormat="1" x14ac:dyDescent="0.25">
      <c r="A925" s="154"/>
      <c r="B925" s="154"/>
      <c r="C925" s="140"/>
      <c r="D925" s="140"/>
      <c r="E925" s="140"/>
      <c r="F925" s="161"/>
      <c r="G925" s="161"/>
    </row>
    <row r="926" spans="1:7" s="125" customFormat="1" x14ac:dyDescent="0.25">
      <c r="A926" s="154"/>
      <c r="B926" s="154"/>
      <c r="C926" s="140"/>
      <c r="D926" s="140"/>
      <c r="E926" s="140"/>
      <c r="F926" s="161"/>
      <c r="G926" s="161"/>
    </row>
    <row r="927" spans="1:7" s="125" customFormat="1" x14ac:dyDescent="0.25">
      <c r="A927" s="154"/>
      <c r="B927" s="154"/>
      <c r="C927" s="140"/>
      <c r="D927" s="140"/>
      <c r="E927" s="140"/>
      <c r="F927" s="161"/>
      <c r="G927" s="161"/>
    </row>
    <row r="928" spans="1:7" s="125" customFormat="1" x14ac:dyDescent="0.25">
      <c r="A928" s="154"/>
      <c r="B928" s="154"/>
      <c r="C928" s="140"/>
      <c r="D928" s="140"/>
      <c r="E928" s="140"/>
      <c r="F928" s="161"/>
      <c r="G928" s="161"/>
    </row>
    <row r="929" spans="1:7" s="125" customFormat="1" x14ac:dyDescent="0.25">
      <c r="A929" s="154"/>
      <c r="B929" s="154"/>
      <c r="C929" s="140"/>
      <c r="D929" s="140"/>
      <c r="E929" s="140"/>
      <c r="F929" s="161"/>
      <c r="G929" s="161"/>
    </row>
    <row r="930" spans="1:7" s="125" customFormat="1" x14ac:dyDescent="0.25">
      <c r="A930" s="154"/>
      <c r="B930" s="154"/>
      <c r="C930" s="140"/>
      <c r="D930" s="140"/>
      <c r="E930" s="140"/>
      <c r="F930" s="161"/>
      <c r="G930" s="161"/>
    </row>
    <row r="931" spans="1:7" s="125" customFormat="1" x14ac:dyDescent="0.25">
      <c r="A931" s="154"/>
      <c r="B931" s="154"/>
      <c r="C931" s="140"/>
      <c r="D931" s="140"/>
      <c r="E931" s="140"/>
      <c r="F931" s="161"/>
      <c r="G931" s="161"/>
    </row>
    <row r="932" spans="1:7" s="125" customFormat="1" x14ac:dyDescent="0.25">
      <c r="A932" s="154"/>
      <c r="B932" s="154"/>
      <c r="C932" s="140"/>
      <c r="D932" s="140"/>
      <c r="E932" s="140"/>
      <c r="F932" s="161"/>
      <c r="G932" s="161"/>
    </row>
    <row r="933" spans="1:7" s="125" customFormat="1" x14ac:dyDescent="0.25">
      <c r="A933" s="154"/>
      <c r="B933" s="154"/>
      <c r="C933" s="140"/>
      <c r="D933" s="140"/>
      <c r="E933" s="140"/>
      <c r="F933" s="161"/>
      <c r="G933" s="161"/>
    </row>
    <row r="934" spans="1:7" s="125" customFormat="1" x14ac:dyDescent="0.25">
      <c r="A934" s="154"/>
      <c r="B934" s="154"/>
      <c r="C934" s="140"/>
      <c r="D934" s="140"/>
      <c r="E934" s="140"/>
      <c r="F934" s="161"/>
      <c r="G934" s="161"/>
    </row>
    <row r="935" spans="1:7" s="125" customFormat="1" x14ac:dyDescent="0.25">
      <c r="A935" s="154"/>
      <c r="B935" s="154"/>
      <c r="C935" s="140"/>
      <c r="D935" s="140"/>
      <c r="E935" s="140"/>
      <c r="F935" s="161"/>
      <c r="G935" s="161"/>
    </row>
    <row r="936" spans="1:7" s="125" customFormat="1" x14ac:dyDescent="0.25">
      <c r="A936" s="154"/>
      <c r="B936" s="154"/>
      <c r="C936" s="140"/>
      <c r="D936" s="140"/>
      <c r="E936" s="140"/>
      <c r="F936" s="161"/>
      <c r="G936" s="161"/>
    </row>
    <row r="937" spans="1:7" s="125" customFormat="1" x14ac:dyDescent="0.25">
      <c r="A937" s="154"/>
      <c r="B937" s="154"/>
      <c r="C937" s="140"/>
      <c r="D937" s="140"/>
      <c r="E937" s="140"/>
      <c r="F937" s="161"/>
      <c r="G937" s="161"/>
    </row>
    <row r="938" spans="1:7" s="125" customFormat="1" x14ac:dyDescent="0.25">
      <c r="A938" s="154"/>
      <c r="B938" s="154"/>
      <c r="C938" s="140"/>
      <c r="D938" s="140"/>
      <c r="E938" s="140"/>
      <c r="F938" s="161"/>
      <c r="G938" s="161"/>
    </row>
    <row r="939" spans="1:7" s="125" customFormat="1" x14ac:dyDescent="0.25">
      <c r="A939" s="154"/>
      <c r="B939" s="154"/>
      <c r="C939" s="140"/>
      <c r="D939" s="140"/>
      <c r="E939" s="140"/>
      <c r="F939" s="161"/>
      <c r="G939" s="161"/>
    </row>
    <row r="940" spans="1:7" s="125" customFormat="1" x14ac:dyDescent="0.25">
      <c r="A940" s="154"/>
      <c r="B940" s="154"/>
      <c r="C940" s="140"/>
      <c r="D940" s="140"/>
      <c r="E940" s="140"/>
      <c r="F940" s="161"/>
      <c r="G940" s="161"/>
    </row>
    <row r="941" spans="1:7" s="125" customFormat="1" x14ac:dyDescent="0.25">
      <c r="A941" s="154"/>
      <c r="B941" s="154"/>
      <c r="C941" s="140"/>
      <c r="D941" s="140"/>
      <c r="E941" s="140"/>
      <c r="F941" s="161"/>
      <c r="G941" s="161"/>
    </row>
    <row r="942" spans="1:7" s="125" customFormat="1" x14ac:dyDescent="0.25">
      <c r="A942" s="154"/>
      <c r="B942" s="154"/>
      <c r="C942" s="140"/>
      <c r="D942" s="140"/>
      <c r="E942" s="140"/>
      <c r="F942" s="161"/>
      <c r="G942" s="161"/>
    </row>
    <row r="943" spans="1:7" s="125" customFormat="1" x14ac:dyDescent="0.25">
      <c r="A943" s="154"/>
      <c r="B943" s="154"/>
      <c r="C943" s="140"/>
      <c r="D943" s="140"/>
      <c r="E943" s="140"/>
      <c r="F943" s="161"/>
      <c r="G943" s="161"/>
    </row>
    <row r="944" spans="1:7" s="125" customFormat="1" x14ac:dyDescent="0.25">
      <c r="A944" s="154"/>
      <c r="B944" s="154"/>
      <c r="C944" s="140"/>
      <c r="D944" s="140"/>
      <c r="E944" s="140"/>
      <c r="F944" s="161"/>
      <c r="G944" s="161"/>
    </row>
    <row r="945" spans="1:7" s="125" customFormat="1" x14ac:dyDescent="0.25">
      <c r="A945" s="154"/>
      <c r="B945" s="154"/>
      <c r="C945" s="140"/>
      <c r="D945" s="140"/>
      <c r="E945" s="140"/>
      <c r="F945" s="161"/>
      <c r="G945" s="161"/>
    </row>
    <row r="946" spans="1:7" s="125" customFormat="1" x14ac:dyDescent="0.25">
      <c r="A946" s="154"/>
      <c r="B946" s="154"/>
      <c r="C946" s="140"/>
      <c r="D946" s="140"/>
      <c r="E946" s="140"/>
      <c r="F946" s="161"/>
      <c r="G946" s="161"/>
    </row>
    <row r="947" spans="1:7" s="125" customFormat="1" x14ac:dyDescent="0.25">
      <c r="A947" s="154"/>
      <c r="B947" s="154"/>
      <c r="C947" s="140"/>
      <c r="D947" s="140"/>
      <c r="E947" s="140"/>
      <c r="F947" s="161"/>
      <c r="G947" s="161"/>
    </row>
    <row r="948" spans="1:7" s="125" customFormat="1" x14ac:dyDescent="0.25">
      <c r="A948" s="154"/>
      <c r="B948" s="154"/>
      <c r="C948" s="140"/>
      <c r="D948" s="140"/>
      <c r="E948" s="140"/>
      <c r="F948" s="161"/>
      <c r="G948" s="161"/>
    </row>
    <row r="949" spans="1:7" s="125" customFormat="1" x14ac:dyDescent="0.25">
      <c r="A949" s="154"/>
      <c r="B949" s="154"/>
      <c r="C949" s="140"/>
      <c r="D949" s="140"/>
      <c r="E949" s="140"/>
      <c r="F949" s="161"/>
      <c r="G949" s="161"/>
    </row>
    <row r="950" spans="1:7" s="125" customFormat="1" x14ac:dyDescent="0.25">
      <c r="A950" s="154"/>
      <c r="B950" s="154"/>
      <c r="C950" s="140"/>
      <c r="D950" s="140"/>
      <c r="E950" s="140"/>
      <c r="F950" s="161"/>
      <c r="G950" s="161"/>
    </row>
    <row r="951" spans="1:7" s="125" customFormat="1" x14ac:dyDescent="0.25">
      <c r="A951" s="154"/>
      <c r="B951" s="154"/>
      <c r="C951" s="140"/>
      <c r="D951" s="140"/>
      <c r="E951" s="140"/>
      <c r="F951" s="161"/>
      <c r="G951" s="161"/>
    </row>
    <row r="952" spans="1:7" s="125" customFormat="1" x14ac:dyDescent="0.25">
      <c r="A952" s="154"/>
      <c r="B952" s="154"/>
      <c r="C952" s="140"/>
      <c r="D952" s="140"/>
      <c r="E952" s="140"/>
      <c r="F952" s="161"/>
      <c r="G952" s="161"/>
    </row>
    <row r="953" spans="1:7" s="125" customFormat="1" x14ac:dyDescent="0.25">
      <c r="A953" s="154"/>
      <c r="B953" s="154"/>
      <c r="C953" s="140"/>
      <c r="D953" s="140"/>
      <c r="E953" s="140"/>
      <c r="F953" s="161"/>
      <c r="G953" s="161"/>
    </row>
    <row r="954" spans="1:7" s="125" customFormat="1" x14ac:dyDescent="0.25">
      <c r="A954" s="154"/>
      <c r="B954" s="154"/>
      <c r="C954" s="140"/>
      <c r="D954" s="140"/>
      <c r="E954" s="140"/>
      <c r="F954" s="161"/>
      <c r="G954" s="161"/>
    </row>
    <row r="955" spans="1:7" s="125" customFormat="1" x14ac:dyDescent="0.25">
      <c r="A955" s="154"/>
      <c r="B955" s="154"/>
      <c r="C955" s="140"/>
      <c r="D955" s="140"/>
      <c r="E955" s="140"/>
      <c r="F955" s="161"/>
      <c r="G955" s="161"/>
    </row>
    <row r="956" spans="1:7" s="125" customFormat="1" x14ac:dyDescent="0.25">
      <c r="A956" s="154"/>
      <c r="B956" s="154"/>
      <c r="C956" s="140"/>
      <c r="D956" s="140"/>
      <c r="E956" s="140"/>
      <c r="F956" s="161"/>
      <c r="G956" s="161"/>
    </row>
    <row r="957" spans="1:7" s="125" customFormat="1" x14ac:dyDescent="0.25">
      <c r="A957" s="154"/>
      <c r="B957" s="154"/>
      <c r="C957" s="140"/>
      <c r="D957" s="140"/>
      <c r="E957" s="140"/>
      <c r="F957" s="161"/>
      <c r="G957" s="161"/>
    </row>
    <row r="958" spans="1:7" s="125" customFormat="1" x14ac:dyDescent="0.25">
      <c r="A958" s="154"/>
      <c r="B958" s="154"/>
      <c r="C958" s="140"/>
      <c r="D958" s="140"/>
      <c r="E958" s="140"/>
      <c r="F958" s="161"/>
      <c r="G958" s="161"/>
    </row>
    <row r="959" spans="1:7" s="125" customFormat="1" x14ac:dyDescent="0.25">
      <c r="A959" s="154"/>
      <c r="B959" s="154"/>
      <c r="C959" s="140"/>
      <c r="D959" s="140"/>
      <c r="E959" s="140"/>
      <c r="F959" s="161"/>
      <c r="G959" s="161"/>
    </row>
    <row r="960" spans="1:7" s="125" customFormat="1" x14ac:dyDescent="0.25">
      <c r="A960" s="154"/>
      <c r="B960" s="154"/>
      <c r="C960" s="140"/>
      <c r="D960" s="140"/>
      <c r="E960" s="140"/>
      <c r="F960" s="161"/>
      <c r="G960" s="161"/>
    </row>
    <row r="961" spans="1:7" s="125" customFormat="1" x14ac:dyDescent="0.25">
      <c r="A961" s="154"/>
      <c r="B961" s="154"/>
      <c r="C961" s="140"/>
      <c r="D961" s="140"/>
      <c r="E961" s="140"/>
      <c r="F961" s="161"/>
      <c r="G961" s="161"/>
    </row>
    <row r="962" spans="1:7" s="125" customFormat="1" x14ac:dyDescent="0.25">
      <c r="A962" s="154"/>
      <c r="B962" s="154"/>
      <c r="C962" s="154"/>
      <c r="D962" s="140"/>
      <c r="E962" s="140"/>
      <c r="F962" s="161"/>
      <c r="G962" s="161"/>
    </row>
    <row r="963" spans="1:7" s="125" customFormat="1" x14ac:dyDescent="0.25">
      <c r="A963" s="154"/>
      <c r="B963" s="154"/>
      <c r="C963" s="154"/>
      <c r="D963" s="140"/>
      <c r="E963" s="140"/>
      <c r="F963" s="161"/>
      <c r="G963" s="161"/>
    </row>
    <row r="964" spans="1:7" s="125" customFormat="1" x14ac:dyDescent="0.25">
      <c r="A964" s="154"/>
      <c r="B964" s="154"/>
      <c r="C964" s="140"/>
      <c r="D964" s="140"/>
      <c r="E964" s="140"/>
      <c r="F964" s="161"/>
      <c r="G964" s="161"/>
    </row>
    <row r="965" spans="1:7" s="125" customFormat="1" x14ac:dyDescent="0.25">
      <c r="A965" s="154"/>
      <c r="B965" s="154"/>
      <c r="C965" s="140"/>
      <c r="D965" s="140"/>
      <c r="E965" s="140"/>
      <c r="F965" s="161"/>
      <c r="G965" s="161"/>
    </row>
    <row r="966" spans="1:7" s="125" customFormat="1" x14ac:dyDescent="0.25">
      <c r="A966" s="154"/>
      <c r="B966" s="154"/>
      <c r="C966" s="140"/>
      <c r="D966" s="140"/>
      <c r="E966" s="140"/>
      <c r="F966" s="161"/>
      <c r="G966" s="161"/>
    </row>
    <row r="967" spans="1:7" s="125" customFormat="1" x14ac:dyDescent="0.25">
      <c r="A967" s="154"/>
      <c r="B967" s="154"/>
      <c r="C967" s="140"/>
      <c r="D967" s="140"/>
      <c r="E967" s="140"/>
      <c r="F967" s="161"/>
      <c r="G967" s="161"/>
    </row>
    <row r="968" spans="1:7" s="125" customFormat="1" x14ac:dyDescent="0.25">
      <c r="A968" s="154"/>
      <c r="B968" s="154"/>
      <c r="C968" s="140"/>
      <c r="D968" s="140"/>
      <c r="E968" s="140"/>
      <c r="F968" s="161"/>
      <c r="G968" s="161"/>
    </row>
    <row r="969" spans="1:7" s="125" customFormat="1" x14ac:dyDescent="0.25">
      <c r="A969" s="154"/>
      <c r="B969" s="154"/>
      <c r="C969" s="140"/>
      <c r="D969" s="140"/>
      <c r="E969" s="140"/>
      <c r="F969" s="161"/>
      <c r="G969" s="161"/>
    </row>
    <row r="970" spans="1:7" s="125" customFormat="1" x14ac:dyDescent="0.25">
      <c r="A970" s="154"/>
      <c r="B970" s="154"/>
      <c r="C970" s="140"/>
      <c r="D970" s="140"/>
      <c r="E970" s="140"/>
      <c r="F970" s="161"/>
      <c r="G970" s="161"/>
    </row>
    <row r="971" spans="1:7" s="125" customFormat="1" x14ac:dyDescent="0.25">
      <c r="A971" s="154"/>
      <c r="B971" s="154"/>
      <c r="C971" s="154"/>
      <c r="D971" s="140"/>
      <c r="E971" s="140"/>
      <c r="F971" s="161"/>
      <c r="G971" s="161"/>
    </row>
    <row r="972" spans="1:7" s="125" customFormat="1" x14ac:dyDescent="0.25">
      <c r="A972" s="154"/>
      <c r="B972" s="154"/>
      <c r="C972" s="140"/>
      <c r="D972" s="140"/>
      <c r="E972" s="140"/>
      <c r="F972" s="161"/>
      <c r="G972" s="161"/>
    </row>
    <row r="973" spans="1:7" s="125" customFormat="1" x14ac:dyDescent="0.25">
      <c r="A973" s="154"/>
      <c r="B973" s="154"/>
      <c r="C973" s="140"/>
      <c r="D973" s="140"/>
      <c r="E973" s="140"/>
      <c r="F973" s="161"/>
      <c r="G973" s="161"/>
    </row>
    <row r="974" spans="1:7" s="125" customFormat="1" x14ac:dyDescent="0.25">
      <c r="A974" s="154"/>
      <c r="B974" s="154"/>
      <c r="C974" s="140"/>
      <c r="D974" s="140"/>
      <c r="E974" s="140"/>
      <c r="F974" s="161"/>
      <c r="G974" s="161"/>
    </row>
    <row r="975" spans="1:7" s="125" customFormat="1" x14ac:dyDescent="0.25">
      <c r="A975" s="154"/>
      <c r="B975" s="154"/>
      <c r="C975" s="140"/>
      <c r="D975" s="140"/>
      <c r="E975" s="140"/>
      <c r="F975" s="161"/>
      <c r="G975" s="161"/>
    </row>
    <row r="976" spans="1:7" s="125" customFormat="1" x14ac:dyDescent="0.25">
      <c r="A976" s="154"/>
      <c r="B976" s="154"/>
      <c r="C976" s="140"/>
      <c r="D976" s="140"/>
      <c r="E976" s="140"/>
      <c r="F976" s="161"/>
      <c r="G976" s="161"/>
    </row>
    <row r="977" spans="1:7" s="125" customFormat="1" x14ac:dyDescent="0.25">
      <c r="A977" s="154"/>
      <c r="B977" s="154"/>
      <c r="C977" s="140"/>
      <c r="D977" s="140"/>
      <c r="E977" s="140"/>
      <c r="F977" s="161"/>
      <c r="G977" s="161"/>
    </row>
    <row r="978" spans="1:7" s="125" customFormat="1" x14ac:dyDescent="0.25">
      <c r="A978" s="154"/>
      <c r="B978" s="154"/>
      <c r="C978" s="140"/>
      <c r="D978" s="140"/>
      <c r="E978" s="140"/>
      <c r="F978" s="161"/>
      <c r="G978" s="161"/>
    </row>
    <row r="979" spans="1:7" s="125" customFormat="1" x14ac:dyDescent="0.25">
      <c r="A979" s="154"/>
      <c r="B979" s="154"/>
      <c r="C979" s="140"/>
      <c r="D979" s="140"/>
      <c r="E979" s="140"/>
      <c r="F979" s="161"/>
      <c r="G979" s="161"/>
    </row>
    <row r="980" spans="1:7" s="125" customFormat="1" x14ac:dyDescent="0.25">
      <c r="A980" s="154"/>
      <c r="B980" s="154"/>
      <c r="C980" s="140"/>
      <c r="D980" s="140"/>
      <c r="E980" s="140"/>
      <c r="F980" s="161"/>
      <c r="G980" s="161"/>
    </row>
    <row r="981" spans="1:7" s="125" customFormat="1" x14ac:dyDescent="0.25">
      <c r="A981" s="154"/>
      <c r="B981" s="154"/>
      <c r="C981" s="140"/>
      <c r="D981" s="140"/>
      <c r="E981" s="140"/>
      <c r="F981" s="161"/>
      <c r="G981" s="161"/>
    </row>
    <row r="982" spans="1:7" s="125" customFormat="1" x14ac:dyDescent="0.25">
      <c r="A982" s="154"/>
      <c r="B982" s="154"/>
      <c r="C982" s="140"/>
      <c r="D982" s="140"/>
      <c r="E982" s="140"/>
      <c r="F982" s="161"/>
      <c r="G982" s="161"/>
    </row>
    <row r="983" spans="1:7" s="125" customFormat="1" x14ac:dyDescent="0.25">
      <c r="A983" s="154"/>
      <c r="B983" s="154"/>
      <c r="C983" s="140"/>
      <c r="D983" s="140"/>
      <c r="E983" s="140"/>
      <c r="F983" s="161"/>
      <c r="G983" s="161"/>
    </row>
    <row r="984" spans="1:7" s="125" customFormat="1" x14ac:dyDescent="0.25">
      <c r="A984" s="154"/>
      <c r="B984" s="154"/>
      <c r="C984" s="140"/>
      <c r="D984" s="140"/>
      <c r="E984" s="140"/>
      <c r="F984" s="161"/>
      <c r="G984" s="161"/>
    </row>
    <row r="985" spans="1:7" s="125" customFormat="1" x14ac:dyDescent="0.25">
      <c r="A985" s="154"/>
      <c r="B985" s="154"/>
      <c r="C985" s="140"/>
      <c r="D985" s="140"/>
      <c r="E985" s="140"/>
      <c r="F985" s="161"/>
      <c r="G985" s="161"/>
    </row>
    <row r="986" spans="1:7" s="125" customFormat="1" x14ac:dyDescent="0.25">
      <c r="A986" s="154"/>
      <c r="B986" s="154"/>
      <c r="C986" s="140"/>
      <c r="D986" s="140"/>
      <c r="E986" s="140"/>
      <c r="F986" s="161"/>
      <c r="G986" s="161"/>
    </row>
    <row r="987" spans="1:7" s="125" customFormat="1" x14ac:dyDescent="0.25">
      <c r="A987" s="154"/>
      <c r="B987" s="154"/>
      <c r="C987" s="140"/>
      <c r="D987" s="140"/>
      <c r="E987" s="140"/>
      <c r="F987" s="161"/>
      <c r="G987" s="161"/>
    </row>
    <row r="988" spans="1:7" s="125" customFormat="1" x14ac:dyDescent="0.25">
      <c r="A988" s="154"/>
      <c r="B988" s="154"/>
      <c r="C988" s="140"/>
      <c r="D988" s="140"/>
      <c r="E988" s="140"/>
      <c r="F988" s="161"/>
      <c r="G988" s="161"/>
    </row>
    <row r="989" spans="1:7" s="125" customFormat="1" x14ac:dyDescent="0.25">
      <c r="A989" s="154"/>
      <c r="B989" s="154"/>
      <c r="C989" s="140"/>
      <c r="D989" s="140"/>
      <c r="E989" s="140"/>
      <c r="F989" s="161"/>
      <c r="G989" s="161"/>
    </row>
    <row r="990" spans="1:7" s="125" customFormat="1" x14ac:dyDescent="0.25">
      <c r="A990" s="154"/>
      <c r="B990" s="154"/>
      <c r="C990" s="140"/>
      <c r="D990" s="140"/>
      <c r="E990" s="140"/>
      <c r="F990" s="161"/>
      <c r="G990" s="161"/>
    </row>
    <row r="991" spans="1:7" s="125" customFormat="1" x14ac:dyDescent="0.25">
      <c r="A991" s="154"/>
      <c r="B991" s="154"/>
      <c r="C991" s="140"/>
      <c r="D991" s="140"/>
      <c r="E991" s="140"/>
      <c r="F991" s="161"/>
      <c r="G991" s="161"/>
    </row>
    <row r="992" spans="1:7" s="125" customFormat="1" x14ac:dyDescent="0.25">
      <c r="A992" s="154"/>
      <c r="B992" s="154"/>
      <c r="C992" s="140"/>
      <c r="D992" s="140"/>
      <c r="E992" s="140"/>
      <c r="F992" s="161"/>
      <c r="G992" s="161"/>
    </row>
    <row r="993" spans="1:7" s="125" customFormat="1" x14ac:dyDescent="0.25">
      <c r="A993" s="154"/>
      <c r="B993" s="154"/>
      <c r="C993" s="154"/>
      <c r="D993" s="140"/>
      <c r="E993" s="140"/>
      <c r="F993" s="161"/>
      <c r="G993" s="161"/>
    </row>
    <row r="994" spans="1:7" s="125" customFormat="1" x14ac:dyDescent="0.25">
      <c r="A994" s="154"/>
      <c r="B994" s="154"/>
      <c r="C994" s="140"/>
      <c r="D994" s="140"/>
      <c r="E994" s="140"/>
      <c r="F994" s="161"/>
      <c r="G994" s="161"/>
    </row>
    <row r="995" spans="1:7" s="125" customFormat="1" x14ac:dyDescent="0.25">
      <c r="A995" s="154"/>
      <c r="B995" s="154"/>
      <c r="C995" s="140"/>
      <c r="D995" s="140"/>
      <c r="E995" s="140"/>
      <c r="F995" s="161"/>
      <c r="G995" s="161"/>
    </row>
    <row r="996" spans="1:7" s="125" customFormat="1" x14ac:dyDescent="0.25">
      <c r="A996" s="154"/>
      <c r="B996" s="154"/>
      <c r="C996" s="140"/>
      <c r="D996" s="140"/>
      <c r="E996" s="140"/>
      <c r="F996" s="161"/>
      <c r="G996" s="161"/>
    </row>
    <row r="997" spans="1:7" s="125" customFormat="1" x14ac:dyDescent="0.25">
      <c r="A997" s="154"/>
      <c r="B997" s="154"/>
      <c r="C997" s="140"/>
      <c r="D997" s="140"/>
      <c r="E997" s="140"/>
      <c r="F997" s="161"/>
      <c r="G997" s="161"/>
    </row>
    <row r="998" spans="1:7" s="125" customFormat="1" x14ac:dyDescent="0.25">
      <c r="A998" s="154"/>
      <c r="B998" s="154"/>
      <c r="C998" s="140"/>
      <c r="D998" s="140"/>
      <c r="E998" s="140"/>
      <c r="F998" s="161"/>
      <c r="G998" s="161"/>
    </row>
    <row r="999" spans="1:7" s="125" customFormat="1" x14ac:dyDescent="0.25">
      <c r="A999" s="154"/>
      <c r="B999" s="154"/>
      <c r="C999" s="140"/>
      <c r="D999" s="140"/>
      <c r="E999" s="140"/>
      <c r="F999" s="161"/>
      <c r="G999" s="161"/>
    </row>
    <row r="1000" spans="1:7" s="125" customFormat="1" x14ac:dyDescent="0.25">
      <c r="A1000" s="154"/>
      <c r="B1000" s="154"/>
      <c r="C1000" s="140"/>
      <c r="D1000" s="140"/>
      <c r="E1000" s="140"/>
      <c r="F1000" s="161"/>
      <c r="G1000" s="161"/>
    </row>
    <row r="1001" spans="1:7" s="125" customFormat="1" x14ac:dyDescent="0.25">
      <c r="A1001" s="154"/>
      <c r="B1001" s="154"/>
      <c r="C1001" s="140"/>
      <c r="D1001" s="140"/>
      <c r="E1001" s="140"/>
      <c r="F1001" s="161"/>
      <c r="G1001" s="161"/>
    </row>
    <row r="1002" spans="1:7" s="125" customFormat="1" x14ac:dyDescent="0.25">
      <c r="A1002" s="154"/>
      <c r="B1002" s="154"/>
      <c r="C1002" s="140"/>
      <c r="D1002" s="140"/>
      <c r="E1002" s="140"/>
      <c r="F1002" s="161"/>
      <c r="G1002" s="161"/>
    </row>
    <row r="1003" spans="1:7" s="125" customFormat="1" x14ac:dyDescent="0.25">
      <c r="A1003" s="154"/>
      <c r="B1003" s="154"/>
      <c r="C1003" s="140"/>
      <c r="D1003" s="140"/>
      <c r="E1003" s="140"/>
      <c r="F1003" s="161"/>
      <c r="G1003" s="161"/>
    </row>
    <row r="1004" spans="1:7" s="125" customFormat="1" x14ac:dyDescent="0.25">
      <c r="A1004" s="154"/>
      <c r="B1004" s="154"/>
      <c r="C1004" s="140"/>
      <c r="D1004" s="140"/>
      <c r="E1004" s="140"/>
      <c r="F1004" s="161"/>
      <c r="G1004" s="161"/>
    </row>
    <row r="1005" spans="1:7" s="125" customFormat="1" x14ac:dyDescent="0.25">
      <c r="A1005" s="154"/>
      <c r="B1005" s="154"/>
      <c r="C1005" s="140"/>
      <c r="D1005" s="140"/>
      <c r="E1005" s="140"/>
      <c r="F1005" s="161"/>
      <c r="G1005" s="161"/>
    </row>
    <row r="1006" spans="1:7" s="125" customFormat="1" x14ac:dyDescent="0.25">
      <c r="A1006" s="154"/>
      <c r="B1006" s="154"/>
      <c r="C1006" s="140"/>
      <c r="D1006" s="140"/>
      <c r="E1006" s="140"/>
      <c r="F1006" s="161"/>
      <c r="G1006" s="161"/>
    </row>
    <row r="1007" spans="1:7" s="125" customFormat="1" x14ac:dyDescent="0.25">
      <c r="A1007" s="154"/>
      <c r="B1007" s="154"/>
      <c r="C1007" s="140"/>
      <c r="D1007" s="140"/>
      <c r="E1007" s="140"/>
      <c r="F1007" s="161"/>
      <c r="G1007" s="161"/>
    </row>
    <row r="1008" spans="1:7" s="125" customFormat="1" x14ac:dyDescent="0.25">
      <c r="A1008" s="154"/>
      <c r="B1008" s="154"/>
      <c r="C1008" s="140"/>
      <c r="D1008" s="140"/>
      <c r="E1008" s="140"/>
      <c r="F1008" s="161"/>
      <c r="G1008" s="161"/>
    </row>
    <row r="1009" spans="1:7" s="125" customFormat="1" x14ac:dyDescent="0.25">
      <c r="A1009" s="154"/>
      <c r="B1009" s="154"/>
      <c r="C1009" s="140"/>
      <c r="D1009" s="140"/>
      <c r="E1009" s="140"/>
      <c r="F1009" s="161"/>
      <c r="G1009" s="161"/>
    </row>
    <row r="1010" spans="1:7" s="125" customFormat="1" x14ac:dyDescent="0.25">
      <c r="A1010" s="154"/>
      <c r="B1010" s="154"/>
      <c r="C1010" s="140"/>
      <c r="D1010" s="140"/>
      <c r="E1010" s="140"/>
      <c r="F1010" s="161"/>
      <c r="G1010" s="161"/>
    </row>
    <row r="1011" spans="1:7" s="125" customFormat="1" x14ac:dyDescent="0.25">
      <c r="A1011" s="154"/>
      <c r="B1011" s="154"/>
      <c r="C1011" s="140"/>
      <c r="D1011" s="140"/>
      <c r="E1011" s="140"/>
      <c r="F1011" s="161"/>
      <c r="G1011" s="161"/>
    </row>
    <row r="1012" spans="1:7" s="125" customFormat="1" x14ac:dyDescent="0.25">
      <c r="A1012" s="154"/>
      <c r="B1012" s="154"/>
      <c r="C1012" s="140"/>
      <c r="D1012" s="140"/>
      <c r="E1012" s="140"/>
      <c r="F1012" s="161"/>
      <c r="G1012" s="161"/>
    </row>
    <row r="1013" spans="1:7" s="125" customFormat="1" x14ac:dyDescent="0.25">
      <c r="A1013" s="154"/>
      <c r="B1013" s="154"/>
      <c r="C1013" s="140"/>
      <c r="D1013" s="140"/>
      <c r="E1013" s="140"/>
      <c r="F1013" s="161"/>
      <c r="G1013" s="161"/>
    </row>
    <row r="1014" spans="1:7" s="125" customFormat="1" x14ac:dyDescent="0.25">
      <c r="A1014" s="154"/>
      <c r="B1014" s="154"/>
      <c r="C1014" s="140"/>
      <c r="D1014" s="140"/>
      <c r="E1014" s="140"/>
      <c r="F1014" s="161"/>
      <c r="G1014" s="161"/>
    </row>
    <row r="1015" spans="1:7" s="125" customFormat="1" x14ac:dyDescent="0.25">
      <c r="A1015" s="154"/>
      <c r="B1015" s="154"/>
      <c r="C1015" s="140"/>
      <c r="D1015" s="140"/>
      <c r="E1015" s="140"/>
      <c r="F1015" s="161"/>
      <c r="G1015" s="161"/>
    </row>
    <row r="1016" spans="1:7" s="125" customFormat="1" x14ac:dyDescent="0.25">
      <c r="A1016" s="154"/>
      <c r="B1016" s="154"/>
      <c r="C1016" s="140"/>
      <c r="D1016" s="140"/>
      <c r="E1016" s="140"/>
      <c r="F1016" s="161"/>
      <c r="G1016" s="161"/>
    </row>
    <row r="1017" spans="1:7" s="125" customFormat="1" x14ac:dyDescent="0.25">
      <c r="A1017" s="154"/>
      <c r="B1017" s="154"/>
      <c r="C1017" s="140"/>
      <c r="D1017" s="140"/>
      <c r="E1017" s="140"/>
      <c r="F1017" s="161"/>
      <c r="G1017" s="161"/>
    </row>
    <row r="1018" spans="1:7" s="125" customFormat="1" x14ac:dyDescent="0.25">
      <c r="A1018" s="154"/>
      <c r="B1018" s="154"/>
      <c r="C1018" s="140"/>
      <c r="D1018" s="140"/>
      <c r="E1018" s="140"/>
      <c r="F1018" s="161"/>
      <c r="G1018" s="161"/>
    </row>
    <row r="1019" spans="1:7" s="125" customFormat="1" x14ac:dyDescent="0.25">
      <c r="A1019" s="154"/>
      <c r="B1019" s="154"/>
      <c r="C1019" s="140"/>
      <c r="D1019" s="140"/>
      <c r="E1019" s="140"/>
      <c r="F1019" s="161"/>
      <c r="G1019" s="161"/>
    </row>
    <row r="1020" spans="1:7" s="125" customFormat="1" x14ac:dyDescent="0.25">
      <c r="A1020" s="154"/>
      <c r="B1020" s="154"/>
      <c r="C1020" s="140"/>
      <c r="D1020" s="140"/>
      <c r="E1020" s="140"/>
      <c r="F1020" s="161"/>
      <c r="G1020" s="161"/>
    </row>
    <row r="1021" spans="1:7" s="125" customFormat="1" x14ac:dyDescent="0.25">
      <c r="A1021" s="154"/>
      <c r="B1021" s="154"/>
      <c r="C1021" s="140"/>
      <c r="D1021" s="140"/>
      <c r="E1021" s="140"/>
      <c r="F1021" s="161"/>
      <c r="G1021" s="161"/>
    </row>
    <row r="1022" spans="1:7" s="125" customFormat="1" x14ac:dyDescent="0.25">
      <c r="A1022" s="154"/>
      <c r="B1022" s="154"/>
      <c r="C1022" s="140"/>
      <c r="D1022" s="140"/>
      <c r="E1022" s="140"/>
      <c r="F1022" s="161"/>
      <c r="G1022" s="161"/>
    </row>
    <row r="1023" spans="1:7" s="125" customFormat="1" x14ac:dyDescent="0.25">
      <c r="A1023" s="154"/>
      <c r="B1023" s="154"/>
      <c r="C1023" s="140"/>
      <c r="D1023" s="140"/>
      <c r="E1023" s="140"/>
      <c r="F1023" s="161"/>
      <c r="G1023" s="161"/>
    </row>
    <row r="1024" spans="1:7" s="125" customFormat="1" x14ac:dyDescent="0.25">
      <c r="A1024" s="154"/>
      <c r="B1024" s="154"/>
      <c r="C1024" s="140"/>
      <c r="D1024" s="140"/>
      <c r="E1024" s="140"/>
      <c r="F1024" s="161"/>
      <c r="G1024" s="161"/>
    </row>
    <row r="1025" spans="1:7" s="125" customFormat="1" x14ac:dyDescent="0.25">
      <c r="A1025" s="154"/>
      <c r="B1025" s="154"/>
      <c r="C1025" s="140"/>
      <c r="D1025" s="140"/>
      <c r="E1025" s="140"/>
      <c r="F1025" s="161"/>
      <c r="G1025" s="161"/>
    </row>
    <row r="1026" spans="1:7" s="125" customFormat="1" x14ac:dyDescent="0.25">
      <c r="A1026" s="154"/>
      <c r="B1026" s="154"/>
      <c r="C1026" s="140"/>
      <c r="D1026" s="140"/>
      <c r="E1026" s="140"/>
      <c r="F1026" s="161"/>
      <c r="G1026" s="161"/>
    </row>
    <row r="1027" spans="1:7" s="125" customFormat="1" x14ac:dyDescent="0.25">
      <c r="A1027" s="154"/>
      <c r="B1027" s="154"/>
      <c r="C1027" s="140"/>
      <c r="D1027" s="140"/>
      <c r="E1027" s="140"/>
      <c r="F1027" s="161"/>
      <c r="G1027" s="161"/>
    </row>
    <row r="1028" spans="1:7" s="125" customFormat="1" x14ac:dyDescent="0.25">
      <c r="A1028" s="154"/>
      <c r="B1028" s="154"/>
      <c r="C1028" s="154"/>
      <c r="D1028" s="140"/>
      <c r="E1028" s="140"/>
      <c r="F1028" s="161"/>
      <c r="G1028" s="161"/>
    </row>
    <row r="1029" spans="1:7" s="125" customFormat="1" x14ac:dyDescent="0.25">
      <c r="A1029" s="154"/>
      <c r="B1029" s="154"/>
      <c r="C1029" s="140"/>
      <c r="D1029" s="140"/>
      <c r="E1029" s="140"/>
      <c r="F1029" s="161"/>
      <c r="G1029" s="161"/>
    </row>
    <row r="1030" spans="1:7" s="125" customFormat="1" x14ac:dyDescent="0.25">
      <c r="A1030" s="154"/>
      <c r="B1030" s="154"/>
      <c r="C1030" s="140"/>
      <c r="D1030" s="140"/>
      <c r="E1030" s="140"/>
      <c r="F1030" s="161"/>
      <c r="G1030" s="161"/>
    </row>
    <row r="1031" spans="1:7" s="125" customFormat="1" x14ac:dyDescent="0.25">
      <c r="A1031" s="154"/>
      <c r="B1031" s="154"/>
      <c r="C1031" s="140"/>
      <c r="D1031" s="140"/>
      <c r="E1031" s="140"/>
      <c r="F1031" s="161"/>
      <c r="G1031" s="161"/>
    </row>
    <row r="1032" spans="1:7" s="125" customFormat="1" x14ac:dyDescent="0.25">
      <c r="A1032" s="154"/>
      <c r="B1032" s="154"/>
      <c r="C1032" s="140"/>
      <c r="D1032" s="140"/>
      <c r="E1032" s="140"/>
      <c r="F1032" s="161"/>
      <c r="G1032" s="161"/>
    </row>
    <row r="1033" spans="1:7" s="125" customFormat="1" x14ac:dyDescent="0.25">
      <c r="A1033" s="154"/>
      <c r="B1033" s="154"/>
      <c r="C1033" s="140"/>
      <c r="D1033" s="140"/>
      <c r="E1033" s="140"/>
      <c r="F1033" s="161"/>
      <c r="G1033" s="161"/>
    </row>
    <row r="1034" spans="1:7" s="125" customFormat="1" x14ac:dyDescent="0.25">
      <c r="A1034" s="154"/>
      <c r="B1034" s="154"/>
      <c r="C1034" s="140"/>
      <c r="D1034" s="140"/>
      <c r="E1034" s="140"/>
      <c r="F1034" s="161"/>
      <c r="G1034" s="161"/>
    </row>
    <row r="1035" spans="1:7" s="125" customFormat="1" x14ac:dyDescent="0.25">
      <c r="A1035" s="154"/>
      <c r="B1035" s="154"/>
      <c r="C1035" s="140"/>
      <c r="D1035" s="140"/>
      <c r="E1035" s="140"/>
      <c r="F1035" s="161"/>
      <c r="G1035" s="161"/>
    </row>
    <row r="1036" spans="1:7" s="125" customFormat="1" x14ac:dyDescent="0.25">
      <c r="A1036" s="154"/>
      <c r="B1036" s="154"/>
      <c r="C1036" s="140"/>
      <c r="D1036" s="140"/>
      <c r="E1036" s="140"/>
      <c r="F1036" s="161"/>
      <c r="G1036" s="161"/>
    </row>
    <row r="1037" spans="1:7" s="125" customFormat="1" x14ac:dyDescent="0.25">
      <c r="A1037" s="154"/>
      <c r="B1037" s="154"/>
      <c r="C1037" s="140"/>
      <c r="D1037" s="140"/>
      <c r="E1037" s="140"/>
      <c r="F1037" s="161"/>
      <c r="G1037" s="161"/>
    </row>
    <row r="1038" spans="1:7" s="125" customFormat="1" x14ac:dyDescent="0.25">
      <c r="A1038" s="154"/>
      <c r="B1038" s="154"/>
      <c r="C1038" s="140"/>
      <c r="D1038" s="140"/>
      <c r="E1038" s="140"/>
      <c r="F1038" s="161"/>
      <c r="G1038" s="161"/>
    </row>
    <row r="1039" spans="1:7" s="125" customFormat="1" x14ac:dyDescent="0.25">
      <c r="A1039" s="154"/>
      <c r="B1039" s="154"/>
      <c r="C1039" s="140"/>
      <c r="D1039" s="140"/>
      <c r="E1039" s="140"/>
      <c r="F1039" s="161"/>
      <c r="G1039" s="161"/>
    </row>
    <row r="1040" spans="1:7" s="125" customFormat="1" x14ac:dyDescent="0.25">
      <c r="A1040" s="154"/>
      <c r="B1040" s="154"/>
      <c r="C1040" s="140"/>
      <c r="D1040" s="140"/>
      <c r="E1040" s="140"/>
      <c r="F1040" s="161"/>
      <c r="G1040" s="161"/>
    </row>
    <row r="1041" spans="1:7" s="125" customFormat="1" x14ac:dyDescent="0.25">
      <c r="A1041" s="154"/>
      <c r="B1041" s="154"/>
      <c r="C1041" s="140"/>
      <c r="D1041" s="140"/>
      <c r="E1041" s="140"/>
      <c r="F1041" s="161"/>
      <c r="G1041" s="161"/>
    </row>
    <row r="1042" spans="1:7" s="125" customFormat="1" x14ac:dyDescent="0.25">
      <c r="A1042" s="154"/>
      <c r="B1042" s="154"/>
      <c r="C1042" s="154"/>
      <c r="D1042" s="140"/>
      <c r="E1042" s="140"/>
      <c r="F1042" s="161"/>
      <c r="G1042" s="161"/>
    </row>
    <row r="1043" spans="1:7" s="125" customFormat="1" x14ac:dyDescent="0.25">
      <c r="A1043" s="154"/>
      <c r="B1043" s="154"/>
      <c r="C1043" s="140"/>
      <c r="D1043" s="140"/>
      <c r="E1043" s="140"/>
      <c r="F1043" s="161"/>
      <c r="G1043" s="161"/>
    </row>
    <row r="1044" spans="1:7" s="125" customFormat="1" x14ac:dyDescent="0.25">
      <c r="A1044" s="154"/>
      <c r="B1044" s="154"/>
      <c r="C1044" s="140"/>
      <c r="D1044" s="140"/>
      <c r="E1044" s="140"/>
      <c r="F1044" s="161"/>
      <c r="G1044" s="161"/>
    </row>
    <row r="1045" spans="1:7" s="125" customFormat="1" x14ac:dyDescent="0.25">
      <c r="A1045" s="154"/>
      <c r="B1045" s="154"/>
      <c r="C1045" s="140"/>
      <c r="D1045" s="140"/>
      <c r="E1045" s="140"/>
      <c r="F1045" s="161"/>
      <c r="G1045" s="161"/>
    </row>
    <row r="1046" spans="1:7" s="125" customFormat="1" x14ac:dyDescent="0.25">
      <c r="A1046" s="154"/>
      <c r="B1046" s="154"/>
      <c r="C1046" s="140"/>
      <c r="D1046" s="140"/>
      <c r="E1046" s="140"/>
      <c r="F1046" s="161"/>
      <c r="G1046" s="161"/>
    </row>
    <row r="1047" spans="1:7" s="125" customFormat="1" x14ac:dyDescent="0.25">
      <c r="A1047" s="154"/>
      <c r="B1047" s="154"/>
      <c r="C1047" s="140"/>
      <c r="D1047" s="140"/>
      <c r="E1047" s="140"/>
      <c r="F1047" s="161"/>
      <c r="G1047" s="161"/>
    </row>
    <row r="1048" spans="1:7" s="125" customFormat="1" x14ac:dyDescent="0.25">
      <c r="A1048" s="154"/>
      <c r="B1048" s="154"/>
      <c r="C1048" s="140"/>
      <c r="D1048" s="140"/>
      <c r="E1048" s="140"/>
      <c r="F1048" s="161"/>
      <c r="G1048" s="161"/>
    </row>
    <row r="1049" spans="1:7" s="125" customFormat="1" x14ac:dyDescent="0.25">
      <c r="A1049" s="154"/>
      <c r="B1049" s="154"/>
      <c r="C1049" s="140"/>
      <c r="D1049" s="140"/>
      <c r="E1049" s="140"/>
      <c r="F1049" s="161"/>
      <c r="G1049" s="161"/>
    </row>
    <row r="1050" spans="1:7" s="125" customFormat="1" x14ac:dyDescent="0.25">
      <c r="A1050" s="154"/>
      <c r="B1050" s="154"/>
      <c r="C1050" s="140"/>
      <c r="D1050" s="140"/>
      <c r="E1050" s="140"/>
      <c r="F1050" s="161"/>
      <c r="G1050" s="161"/>
    </row>
    <row r="1051" spans="1:7" s="125" customFormat="1" x14ac:dyDescent="0.25">
      <c r="A1051" s="154"/>
      <c r="B1051" s="154"/>
      <c r="C1051" s="140"/>
      <c r="D1051" s="140"/>
      <c r="E1051" s="140"/>
      <c r="F1051" s="161"/>
      <c r="G1051" s="161"/>
    </row>
    <row r="1052" spans="1:7" s="125" customFormat="1" x14ac:dyDescent="0.25">
      <c r="A1052" s="154"/>
      <c r="B1052" s="154"/>
      <c r="C1052" s="140"/>
      <c r="D1052" s="140"/>
      <c r="E1052" s="140"/>
      <c r="F1052" s="161"/>
      <c r="G1052" s="161"/>
    </row>
    <row r="1053" spans="1:7" s="125" customFormat="1" x14ac:dyDescent="0.25">
      <c r="A1053" s="154"/>
      <c r="B1053" s="154"/>
      <c r="C1053" s="140"/>
      <c r="D1053" s="140"/>
      <c r="E1053" s="140"/>
      <c r="F1053" s="161"/>
      <c r="G1053" s="161"/>
    </row>
    <row r="1054" spans="1:7" s="125" customFormat="1" x14ac:dyDescent="0.25">
      <c r="A1054" s="154"/>
      <c r="B1054" s="154"/>
      <c r="C1054" s="140"/>
      <c r="D1054" s="140"/>
      <c r="E1054" s="140"/>
      <c r="F1054" s="161"/>
      <c r="G1054" s="161"/>
    </row>
    <row r="1055" spans="1:7" s="125" customFormat="1" x14ac:dyDescent="0.25">
      <c r="A1055" s="154"/>
      <c r="B1055" s="154"/>
      <c r="C1055" s="140"/>
      <c r="D1055" s="140"/>
      <c r="E1055" s="140"/>
      <c r="F1055" s="161"/>
      <c r="G1055" s="161"/>
    </row>
    <row r="1056" spans="1:7" s="125" customFormat="1" x14ac:dyDescent="0.25">
      <c r="A1056" s="154"/>
      <c r="B1056" s="154"/>
      <c r="C1056" s="140"/>
      <c r="D1056" s="140"/>
      <c r="E1056" s="140"/>
      <c r="F1056" s="161"/>
      <c r="G1056" s="161"/>
    </row>
    <row r="1057" spans="1:7" s="125" customFormat="1" x14ac:dyDescent="0.25">
      <c r="A1057" s="154"/>
      <c r="B1057" s="154"/>
      <c r="C1057" s="140"/>
      <c r="D1057" s="140"/>
      <c r="E1057" s="140"/>
      <c r="F1057" s="161"/>
      <c r="G1057" s="161"/>
    </row>
    <row r="1058" spans="1:7" s="125" customFormat="1" x14ac:dyDescent="0.25">
      <c r="A1058" s="154"/>
      <c r="B1058" s="154"/>
      <c r="C1058" s="140"/>
      <c r="D1058" s="140"/>
      <c r="E1058" s="140"/>
      <c r="F1058" s="161"/>
      <c r="G1058" s="161"/>
    </row>
    <row r="1059" spans="1:7" s="125" customFormat="1" x14ac:dyDescent="0.25">
      <c r="A1059" s="154"/>
      <c r="B1059" s="154"/>
      <c r="C1059" s="140"/>
      <c r="D1059" s="140"/>
      <c r="E1059" s="140"/>
      <c r="F1059" s="161"/>
      <c r="G1059" s="161"/>
    </row>
    <row r="1060" spans="1:7" s="125" customFormat="1" x14ac:dyDescent="0.25">
      <c r="A1060" s="154"/>
      <c r="B1060" s="154"/>
      <c r="C1060" s="140"/>
      <c r="D1060" s="140"/>
      <c r="E1060" s="140"/>
      <c r="F1060" s="161"/>
      <c r="G1060" s="161"/>
    </row>
    <row r="1061" spans="1:7" s="125" customFormat="1" x14ac:dyDescent="0.25">
      <c r="A1061" s="154"/>
      <c r="B1061" s="154"/>
      <c r="C1061" s="140"/>
      <c r="D1061" s="140"/>
      <c r="E1061" s="140"/>
      <c r="F1061" s="161"/>
      <c r="G1061" s="161"/>
    </row>
    <row r="1062" spans="1:7" s="125" customFormat="1" x14ac:dyDescent="0.25">
      <c r="A1062" s="154"/>
      <c r="B1062" s="154"/>
      <c r="C1062" s="140"/>
      <c r="D1062" s="140"/>
      <c r="E1062" s="140"/>
      <c r="F1062" s="161"/>
      <c r="G1062" s="161"/>
    </row>
    <row r="1063" spans="1:7" s="125" customFormat="1" x14ac:dyDescent="0.25">
      <c r="A1063" s="154"/>
      <c r="B1063" s="154"/>
      <c r="C1063" s="140"/>
      <c r="D1063" s="140"/>
      <c r="E1063" s="140"/>
      <c r="F1063" s="161"/>
      <c r="G1063" s="161"/>
    </row>
    <row r="1064" spans="1:7" s="125" customFormat="1" x14ac:dyDescent="0.25">
      <c r="A1064" s="154"/>
      <c r="B1064" s="154"/>
      <c r="C1064" s="154"/>
      <c r="D1064" s="140"/>
      <c r="E1064" s="140"/>
      <c r="F1064" s="161"/>
      <c r="G1064" s="161"/>
    </row>
    <row r="1065" spans="1:7" s="125" customFormat="1" x14ac:dyDescent="0.25">
      <c r="A1065" s="154"/>
      <c r="B1065" s="154"/>
      <c r="C1065" s="140"/>
      <c r="D1065" s="140"/>
      <c r="E1065" s="140"/>
      <c r="F1065" s="161"/>
      <c r="G1065" s="161"/>
    </row>
    <row r="1066" spans="1:7" s="125" customFormat="1" x14ac:dyDescent="0.25">
      <c r="A1066" s="154"/>
      <c r="B1066" s="154"/>
      <c r="C1066" s="140"/>
      <c r="D1066" s="140"/>
      <c r="E1066" s="140"/>
      <c r="F1066" s="161"/>
      <c r="G1066" s="161"/>
    </row>
    <row r="1067" spans="1:7" s="125" customFormat="1" x14ac:dyDescent="0.25">
      <c r="A1067" s="154"/>
      <c r="B1067" s="154"/>
      <c r="C1067" s="140"/>
      <c r="D1067" s="140"/>
      <c r="E1067" s="140"/>
      <c r="F1067" s="161"/>
      <c r="G1067" s="161"/>
    </row>
    <row r="1068" spans="1:7" s="125" customFormat="1" x14ac:dyDescent="0.25">
      <c r="A1068" s="154"/>
      <c r="B1068" s="154"/>
      <c r="C1068" s="140"/>
      <c r="D1068" s="140"/>
      <c r="E1068" s="140"/>
      <c r="F1068" s="161"/>
      <c r="G1068" s="161"/>
    </row>
    <row r="1069" spans="1:7" s="125" customFormat="1" x14ac:dyDescent="0.25">
      <c r="A1069" s="154"/>
      <c r="B1069" s="154"/>
      <c r="C1069" s="140"/>
      <c r="D1069" s="140"/>
      <c r="E1069" s="140"/>
      <c r="F1069" s="161"/>
      <c r="G1069" s="161"/>
    </row>
    <row r="1070" spans="1:7" s="125" customFormat="1" x14ac:dyDescent="0.25">
      <c r="A1070" s="154"/>
      <c r="B1070" s="154"/>
      <c r="C1070" s="154"/>
      <c r="D1070" s="140"/>
      <c r="E1070" s="140"/>
      <c r="F1070" s="161"/>
      <c r="G1070" s="161"/>
    </row>
    <row r="1071" spans="1:7" s="125" customFormat="1" x14ac:dyDescent="0.25">
      <c r="A1071" s="154"/>
      <c r="B1071" s="154"/>
      <c r="C1071" s="140"/>
      <c r="D1071" s="140"/>
      <c r="E1071" s="140"/>
      <c r="F1071" s="161"/>
      <c r="G1071" s="161"/>
    </row>
    <row r="1072" spans="1:7" s="125" customFormat="1" x14ac:dyDescent="0.25">
      <c r="A1072" s="154"/>
      <c r="B1072" s="154"/>
      <c r="C1072" s="140"/>
      <c r="D1072" s="140"/>
      <c r="E1072" s="140"/>
      <c r="F1072" s="161"/>
      <c r="G1072" s="161"/>
    </row>
    <row r="1073" spans="1:7" s="125" customFormat="1" x14ac:dyDescent="0.25">
      <c r="A1073" s="154"/>
      <c r="B1073" s="154"/>
      <c r="C1073" s="154"/>
      <c r="D1073" s="140"/>
      <c r="E1073" s="140"/>
      <c r="F1073" s="161"/>
      <c r="G1073" s="161"/>
    </row>
    <row r="1074" spans="1:7" s="125" customFormat="1" x14ac:dyDescent="0.25">
      <c r="A1074" s="154"/>
      <c r="B1074" s="154"/>
      <c r="C1074" s="140"/>
      <c r="D1074" s="140"/>
      <c r="E1074" s="140"/>
      <c r="F1074" s="161"/>
      <c r="G1074" s="161"/>
    </row>
    <row r="1075" spans="1:7" s="125" customFormat="1" x14ac:dyDescent="0.25">
      <c r="A1075" s="154"/>
      <c r="B1075" s="154"/>
      <c r="C1075" s="154"/>
      <c r="D1075" s="140"/>
      <c r="E1075" s="140"/>
      <c r="F1075" s="161"/>
      <c r="G1075" s="161"/>
    </row>
    <row r="1076" spans="1:7" s="125" customFormat="1" x14ac:dyDescent="0.25">
      <c r="A1076" s="154"/>
      <c r="B1076" s="154"/>
      <c r="C1076" s="140"/>
      <c r="D1076" s="140"/>
      <c r="E1076" s="140"/>
      <c r="F1076" s="161"/>
      <c r="G1076" s="161"/>
    </row>
    <row r="1077" spans="1:7" s="125" customFormat="1" x14ac:dyDescent="0.25">
      <c r="A1077" s="154"/>
      <c r="B1077" s="154"/>
      <c r="C1077" s="140"/>
      <c r="D1077" s="140"/>
      <c r="E1077" s="140"/>
      <c r="F1077" s="161"/>
      <c r="G1077" s="161"/>
    </row>
    <row r="1078" spans="1:7" s="125" customFormat="1" x14ac:dyDescent="0.25">
      <c r="A1078" s="154"/>
      <c r="B1078" s="154"/>
      <c r="C1078" s="140"/>
      <c r="D1078" s="140"/>
      <c r="E1078" s="140"/>
      <c r="F1078" s="161"/>
      <c r="G1078" s="161"/>
    </row>
    <row r="1079" spans="1:7" s="125" customFormat="1" x14ac:dyDescent="0.25">
      <c r="A1079" s="154"/>
      <c r="B1079" s="154"/>
      <c r="C1079" s="140"/>
      <c r="D1079" s="140"/>
      <c r="E1079" s="140"/>
      <c r="F1079" s="161"/>
      <c r="G1079" s="161"/>
    </row>
    <row r="1080" spans="1:7" s="125" customFormat="1" x14ac:dyDescent="0.25">
      <c r="A1080" s="154"/>
      <c r="B1080" s="154"/>
      <c r="C1080" s="140"/>
      <c r="D1080" s="140"/>
      <c r="E1080" s="140"/>
      <c r="F1080" s="161"/>
      <c r="G1080" s="161"/>
    </row>
    <row r="1081" spans="1:7" s="125" customFormat="1" x14ac:dyDescent="0.25">
      <c r="A1081" s="154"/>
      <c r="B1081" s="154"/>
      <c r="C1081" s="140"/>
      <c r="D1081" s="140"/>
      <c r="E1081" s="140"/>
      <c r="F1081" s="161"/>
      <c r="G1081" s="161"/>
    </row>
    <row r="1082" spans="1:7" s="125" customFormat="1" x14ac:dyDescent="0.25">
      <c r="A1082" s="154"/>
      <c r="B1082" s="154"/>
      <c r="C1082" s="140"/>
      <c r="D1082" s="140"/>
      <c r="E1082" s="140"/>
      <c r="F1082" s="161"/>
      <c r="G1082" s="161"/>
    </row>
    <row r="1083" spans="1:7" s="125" customFormat="1" x14ac:dyDescent="0.25">
      <c r="A1083" s="154"/>
      <c r="B1083" s="154"/>
      <c r="C1083" s="140"/>
      <c r="D1083" s="140"/>
      <c r="E1083" s="140"/>
      <c r="F1083" s="161"/>
      <c r="G1083" s="161"/>
    </row>
    <row r="1084" spans="1:7" s="125" customFormat="1" x14ac:dyDescent="0.25">
      <c r="A1084" s="154"/>
      <c r="B1084" s="154"/>
      <c r="C1084" s="140"/>
      <c r="D1084" s="140"/>
      <c r="E1084" s="140"/>
      <c r="F1084" s="161"/>
      <c r="G1084" s="161"/>
    </row>
    <row r="1085" spans="1:7" s="125" customFormat="1" x14ac:dyDescent="0.25">
      <c r="A1085" s="154"/>
      <c r="B1085" s="154"/>
      <c r="C1085" s="140"/>
      <c r="D1085" s="140"/>
      <c r="E1085" s="140"/>
      <c r="F1085" s="161"/>
      <c r="G1085" s="161"/>
    </row>
    <row r="1086" spans="1:7" s="125" customFormat="1" x14ac:dyDescent="0.25">
      <c r="A1086" s="154"/>
      <c r="B1086" s="154"/>
      <c r="C1086" s="140"/>
      <c r="D1086" s="140"/>
      <c r="E1086" s="140"/>
      <c r="F1086" s="161"/>
      <c r="G1086" s="161"/>
    </row>
    <row r="1087" spans="1:7" s="125" customFormat="1" x14ac:dyDescent="0.25">
      <c r="A1087" s="154"/>
      <c r="B1087" s="154"/>
      <c r="C1087" s="140"/>
      <c r="D1087" s="140"/>
      <c r="E1087" s="140"/>
      <c r="F1087" s="161"/>
      <c r="G1087" s="161"/>
    </row>
    <row r="1088" spans="1:7" s="125" customFormat="1" x14ac:dyDescent="0.25">
      <c r="A1088" s="154"/>
      <c r="B1088" s="154"/>
      <c r="C1088" s="140"/>
      <c r="D1088" s="140"/>
      <c r="E1088" s="140"/>
      <c r="F1088" s="161"/>
      <c r="G1088" s="161"/>
    </row>
    <row r="1089" spans="1:7" s="125" customFormat="1" x14ac:dyDescent="0.25">
      <c r="A1089" s="154"/>
      <c r="B1089" s="154"/>
      <c r="C1089" s="140"/>
      <c r="D1089" s="140"/>
      <c r="E1089" s="140"/>
      <c r="F1089" s="161"/>
      <c r="G1089" s="161"/>
    </row>
    <row r="1090" spans="1:7" s="125" customFormat="1" x14ac:dyDescent="0.25">
      <c r="A1090" s="154"/>
      <c r="B1090" s="154"/>
      <c r="C1090" s="140"/>
      <c r="D1090" s="140"/>
      <c r="E1090" s="140"/>
      <c r="F1090" s="161"/>
      <c r="G1090" s="161"/>
    </row>
    <row r="1091" spans="1:7" s="125" customFormat="1" x14ac:dyDescent="0.25">
      <c r="A1091" s="154"/>
      <c r="B1091" s="154"/>
      <c r="C1091" s="140"/>
      <c r="D1091" s="140"/>
      <c r="E1091" s="140"/>
      <c r="F1091" s="161"/>
      <c r="G1091" s="161"/>
    </row>
    <row r="1092" spans="1:7" s="125" customFormat="1" x14ac:dyDescent="0.25">
      <c r="A1092" s="154"/>
      <c r="B1092" s="154"/>
      <c r="C1092" s="140"/>
      <c r="D1092" s="140"/>
      <c r="E1092" s="140"/>
      <c r="F1092" s="161"/>
      <c r="G1092" s="161"/>
    </row>
    <row r="1093" spans="1:7" s="125" customFormat="1" x14ac:dyDescent="0.25">
      <c r="A1093" s="154"/>
      <c r="B1093" s="154"/>
      <c r="C1093" s="140"/>
      <c r="D1093" s="140"/>
      <c r="E1093" s="140"/>
      <c r="F1093" s="161"/>
      <c r="G1093" s="161"/>
    </row>
    <row r="1094" spans="1:7" s="125" customFormat="1" x14ac:dyDescent="0.25">
      <c r="A1094" s="154"/>
      <c r="B1094" s="154"/>
      <c r="C1094" s="140"/>
      <c r="D1094" s="140"/>
      <c r="E1094" s="140"/>
      <c r="F1094" s="161"/>
      <c r="G1094" s="161"/>
    </row>
    <row r="1095" spans="1:7" s="125" customFormat="1" x14ac:dyDescent="0.25">
      <c r="A1095" s="154"/>
      <c r="B1095" s="154"/>
      <c r="C1095" s="140"/>
      <c r="D1095" s="140"/>
      <c r="E1095" s="140"/>
      <c r="F1095" s="161"/>
      <c r="G1095" s="161"/>
    </row>
    <row r="1096" spans="1:7" s="125" customFormat="1" x14ac:dyDescent="0.25">
      <c r="A1096" s="154"/>
      <c r="B1096" s="154"/>
      <c r="C1096" s="140"/>
      <c r="D1096" s="140"/>
      <c r="E1096" s="140"/>
      <c r="F1096" s="161"/>
      <c r="G1096" s="161"/>
    </row>
    <row r="1097" spans="1:7" s="125" customFormat="1" x14ac:dyDescent="0.25">
      <c r="A1097" s="154"/>
      <c r="B1097" s="154"/>
      <c r="C1097" s="140"/>
      <c r="D1097" s="140"/>
      <c r="E1097" s="140"/>
      <c r="F1097" s="161"/>
      <c r="G1097" s="161"/>
    </row>
    <row r="1098" spans="1:7" s="125" customFormat="1" x14ac:dyDescent="0.25">
      <c r="A1098" s="154"/>
      <c r="B1098" s="154"/>
      <c r="C1098" s="140"/>
      <c r="D1098" s="140"/>
      <c r="E1098" s="140"/>
      <c r="F1098" s="161"/>
      <c r="G1098" s="161"/>
    </row>
    <row r="1099" spans="1:7" s="125" customFormat="1" x14ac:dyDescent="0.25">
      <c r="A1099" s="154"/>
      <c r="B1099" s="154"/>
      <c r="C1099" s="140"/>
      <c r="D1099" s="140"/>
      <c r="E1099" s="140"/>
      <c r="F1099" s="161"/>
      <c r="G1099" s="161"/>
    </row>
    <row r="1100" spans="1:7" s="125" customFormat="1" x14ac:dyDescent="0.25">
      <c r="A1100" s="154"/>
      <c r="B1100" s="154"/>
      <c r="C1100" s="154"/>
      <c r="D1100" s="140"/>
      <c r="E1100" s="140"/>
      <c r="F1100" s="161"/>
      <c r="G1100" s="161"/>
    </row>
    <row r="1101" spans="1:7" s="125" customFormat="1" x14ac:dyDescent="0.25">
      <c r="A1101" s="154"/>
      <c r="B1101" s="154"/>
      <c r="C1101" s="140"/>
      <c r="D1101" s="140"/>
      <c r="E1101" s="140"/>
      <c r="F1101" s="161"/>
      <c r="G1101" s="161"/>
    </row>
    <row r="1102" spans="1:7" s="125" customFormat="1" x14ac:dyDescent="0.25">
      <c r="A1102" s="154"/>
      <c r="B1102" s="154"/>
      <c r="C1102" s="140"/>
      <c r="D1102" s="140"/>
      <c r="E1102" s="140"/>
      <c r="F1102" s="161"/>
      <c r="G1102" s="161"/>
    </row>
    <row r="1103" spans="1:7" s="125" customFormat="1" x14ac:dyDescent="0.25">
      <c r="A1103" s="154"/>
      <c r="B1103" s="154"/>
      <c r="C1103" s="154"/>
      <c r="D1103" s="140"/>
      <c r="E1103" s="140"/>
      <c r="F1103" s="161"/>
      <c r="G1103" s="161"/>
    </row>
    <row r="1104" spans="1:7" s="125" customFormat="1" x14ac:dyDescent="0.25">
      <c r="A1104" s="154"/>
      <c r="B1104" s="154"/>
      <c r="C1104" s="140"/>
      <c r="D1104" s="140"/>
      <c r="E1104" s="140"/>
      <c r="F1104" s="161"/>
      <c r="G1104" s="161"/>
    </row>
    <row r="1105" spans="1:7" s="125" customFormat="1" x14ac:dyDescent="0.25">
      <c r="A1105" s="154"/>
      <c r="B1105" s="154"/>
      <c r="C1105" s="154"/>
      <c r="D1105" s="140"/>
      <c r="E1105" s="140"/>
      <c r="F1105" s="161"/>
      <c r="G1105" s="161"/>
    </row>
    <row r="1106" spans="1:7" s="125" customFormat="1" x14ac:dyDescent="0.25">
      <c r="A1106" s="154"/>
      <c r="B1106" s="154"/>
      <c r="C1106" s="140"/>
      <c r="D1106" s="140"/>
      <c r="E1106" s="140"/>
      <c r="F1106" s="161"/>
      <c r="G1106" s="161"/>
    </row>
    <row r="1107" spans="1:7" s="125" customFormat="1" x14ac:dyDescent="0.25">
      <c r="A1107" s="154"/>
      <c r="B1107" s="154"/>
      <c r="C1107" s="140"/>
      <c r="D1107" s="140"/>
      <c r="E1107" s="140"/>
      <c r="F1107" s="161"/>
      <c r="G1107" s="161"/>
    </row>
    <row r="1108" spans="1:7" s="125" customFormat="1" x14ac:dyDescent="0.25">
      <c r="A1108" s="154"/>
      <c r="B1108" s="154"/>
      <c r="C1108" s="140"/>
      <c r="D1108" s="140"/>
      <c r="E1108" s="140"/>
      <c r="F1108" s="161"/>
      <c r="G1108" s="161"/>
    </row>
    <row r="1109" spans="1:7" s="125" customFormat="1" x14ac:dyDescent="0.25">
      <c r="A1109" s="154"/>
      <c r="B1109" s="154"/>
      <c r="C1109" s="140"/>
      <c r="D1109" s="140"/>
      <c r="E1109" s="140"/>
      <c r="F1109" s="161"/>
      <c r="G1109" s="161"/>
    </row>
    <row r="1110" spans="1:7" s="125" customFormat="1" x14ac:dyDescent="0.25">
      <c r="A1110" s="154"/>
      <c r="B1110" s="154"/>
      <c r="C1110" s="140"/>
      <c r="D1110" s="140"/>
      <c r="E1110" s="140"/>
      <c r="F1110" s="161"/>
      <c r="G1110" s="161"/>
    </row>
    <row r="1111" spans="1:7" s="125" customFormat="1" x14ac:dyDescent="0.25">
      <c r="A1111" s="154"/>
      <c r="B1111" s="154"/>
      <c r="C1111" s="140"/>
      <c r="D1111" s="140"/>
      <c r="E1111" s="140"/>
      <c r="F1111" s="161"/>
      <c r="G1111" s="161"/>
    </row>
    <row r="1112" spans="1:7" s="125" customFormat="1" x14ac:dyDescent="0.25">
      <c r="A1112" s="154"/>
      <c r="B1112" s="154"/>
      <c r="C1112" s="140"/>
      <c r="D1112" s="140"/>
      <c r="E1112" s="140"/>
      <c r="F1112" s="161"/>
      <c r="G1112" s="161"/>
    </row>
    <row r="1113" spans="1:7" s="125" customFormat="1" x14ac:dyDescent="0.25">
      <c r="A1113" s="154"/>
      <c r="B1113" s="154"/>
      <c r="C1113" s="140"/>
      <c r="D1113" s="140"/>
      <c r="E1113" s="140"/>
      <c r="F1113" s="161"/>
      <c r="G1113" s="161"/>
    </row>
    <row r="1114" spans="1:7" s="125" customFormat="1" x14ac:dyDescent="0.25">
      <c r="A1114" s="154"/>
      <c r="B1114" s="154"/>
      <c r="C1114" s="140"/>
      <c r="D1114" s="140"/>
      <c r="E1114" s="140"/>
      <c r="F1114" s="161"/>
      <c r="G1114" s="161"/>
    </row>
    <row r="1115" spans="1:7" s="125" customFormat="1" x14ac:dyDescent="0.25">
      <c r="A1115" s="154"/>
      <c r="B1115" s="154"/>
      <c r="C1115" s="140"/>
      <c r="D1115" s="140"/>
      <c r="E1115" s="140"/>
      <c r="F1115" s="161"/>
      <c r="G1115" s="161"/>
    </row>
    <row r="1116" spans="1:7" s="125" customFormat="1" x14ac:dyDescent="0.25">
      <c r="A1116" s="154"/>
      <c r="B1116" s="154"/>
      <c r="C1116" s="140"/>
      <c r="D1116" s="140"/>
      <c r="E1116" s="140"/>
      <c r="F1116" s="161"/>
      <c r="G1116" s="161"/>
    </row>
    <row r="1117" spans="1:7" s="125" customFormat="1" x14ac:dyDescent="0.25">
      <c r="A1117" s="154"/>
      <c r="B1117" s="154"/>
      <c r="C1117" s="140"/>
      <c r="D1117" s="140"/>
      <c r="E1117" s="140"/>
      <c r="F1117" s="161"/>
      <c r="G1117" s="161"/>
    </row>
    <row r="1118" spans="1:7" s="125" customFormat="1" x14ac:dyDescent="0.25">
      <c r="A1118" s="154"/>
      <c r="B1118" s="154"/>
      <c r="C1118" s="140"/>
      <c r="D1118" s="140"/>
      <c r="E1118" s="140"/>
      <c r="F1118" s="161"/>
      <c r="G1118" s="161"/>
    </row>
    <row r="1119" spans="1:7" s="125" customFormat="1" x14ac:dyDescent="0.25">
      <c r="A1119" s="154"/>
      <c r="B1119" s="154"/>
      <c r="C1119" s="140"/>
      <c r="D1119" s="140"/>
      <c r="E1119" s="140"/>
      <c r="F1119" s="161"/>
      <c r="G1119" s="161"/>
    </row>
    <row r="1120" spans="1:7" s="125" customFormat="1" x14ac:dyDescent="0.25">
      <c r="A1120" s="154"/>
      <c r="B1120" s="154"/>
      <c r="C1120" s="140"/>
      <c r="D1120" s="140"/>
      <c r="E1120" s="140"/>
      <c r="F1120" s="161"/>
      <c r="G1120" s="161"/>
    </row>
    <row r="1121" spans="1:7" s="125" customFormat="1" x14ac:dyDescent="0.25">
      <c r="A1121" s="154"/>
      <c r="B1121" s="154"/>
      <c r="C1121" s="140"/>
      <c r="D1121" s="140"/>
      <c r="E1121" s="140"/>
      <c r="F1121" s="161"/>
      <c r="G1121" s="161"/>
    </row>
    <row r="1122" spans="1:7" s="125" customFormat="1" x14ac:dyDescent="0.25">
      <c r="A1122" s="154"/>
      <c r="B1122" s="154"/>
      <c r="C1122" s="140"/>
      <c r="D1122" s="140"/>
      <c r="E1122" s="140"/>
      <c r="F1122" s="161"/>
      <c r="G1122" s="161"/>
    </row>
    <row r="1123" spans="1:7" s="125" customFormat="1" x14ac:dyDescent="0.25">
      <c r="A1123" s="154"/>
      <c r="B1123" s="154"/>
      <c r="C1123" s="140"/>
      <c r="D1123" s="140"/>
      <c r="E1123" s="140"/>
      <c r="F1123" s="161"/>
      <c r="G1123" s="161"/>
    </row>
    <row r="1124" spans="1:7" s="125" customFormat="1" x14ac:dyDescent="0.25">
      <c r="A1124" s="154"/>
      <c r="B1124" s="154"/>
      <c r="C1124" s="140"/>
      <c r="D1124" s="140"/>
      <c r="E1124" s="140"/>
      <c r="F1124" s="161"/>
      <c r="G1124" s="161"/>
    </row>
    <row r="1125" spans="1:7" s="125" customFormat="1" x14ac:dyDescent="0.25">
      <c r="A1125" s="154"/>
      <c r="B1125" s="154"/>
      <c r="C1125" s="140"/>
      <c r="D1125" s="140"/>
      <c r="E1125" s="140"/>
      <c r="F1125" s="161"/>
      <c r="G1125" s="161"/>
    </row>
    <row r="1126" spans="1:7" s="125" customFormat="1" x14ac:dyDescent="0.25">
      <c r="A1126" s="154"/>
      <c r="B1126" s="154"/>
      <c r="C1126" s="140"/>
      <c r="D1126" s="140"/>
      <c r="E1126" s="140"/>
      <c r="F1126" s="161"/>
      <c r="G1126" s="161"/>
    </row>
    <row r="1127" spans="1:7" s="125" customFormat="1" x14ac:dyDescent="0.25">
      <c r="A1127" s="154"/>
      <c r="B1127" s="154"/>
      <c r="C1127" s="140"/>
      <c r="D1127" s="140"/>
      <c r="E1127" s="140"/>
      <c r="F1127" s="161"/>
      <c r="G1127" s="161"/>
    </row>
    <row r="1128" spans="1:7" s="125" customFormat="1" x14ac:dyDescent="0.25">
      <c r="A1128" s="154"/>
      <c r="B1128" s="154"/>
      <c r="C1128" s="140"/>
      <c r="D1128" s="140"/>
      <c r="E1128" s="140"/>
      <c r="F1128" s="161"/>
      <c r="G1128" s="161"/>
    </row>
    <row r="1129" spans="1:7" s="125" customFormat="1" x14ac:dyDescent="0.25">
      <c r="A1129" s="154"/>
      <c r="B1129" s="154"/>
      <c r="C1129" s="140"/>
      <c r="D1129" s="140"/>
      <c r="E1129" s="140"/>
      <c r="F1129" s="161"/>
      <c r="G1129" s="161"/>
    </row>
    <row r="1130" spans="1:7" s="125" customFormat="1" x14ac:dyDescent="0.25">
      <c r="A1130" s="154"/>
      <c r="B1130" s="154"/>
      <c r="C1130" s="154"/>
      <c r="D1130" s="140"/>
      <c r="E1130" s="140"/>
      <c r="F1130" s="161"/>
      <c r="G1130" s="161"/>
    </row>
    <row r="1131" spans="1:7" s="125" customFormat="1" x14ac:dyDescent="0.25">
      <c r="A1131" s="154"/>
      <c r="B1131" s="154"/>
      <c r="C1131" s="140"/>
      <c r="D1131" s="140"/>
      <c r="E1131" s="140"/>
      <c r="F1131" s="161"/>
      <c r="G1131" s="161"/>
    </row>
    <row r="1132" spans="1:7" s="125" customFormat="1" x14ac:dyDescent="0.25">
      <c r="A1132" s="154"/>
      <c r="B1132" s="154"/>
      <c r="C1132" s="140"/>
      <c r="D1132" s="140"/>
      <c r="E1132" s="140"/>
      <c r="F1132" s="161"/>
      <c r="G1132" s="161"/>
    </row>
    <row r="1133" spans="1:7" s="125" customFormat="1" x14ac:dyDescent="0.25">
      <c r="A1133" s="154"/>
      <c r="B1133" s="154"/>
      <c r="C1133" s="140"/>
      <c r="D1133" s="140"/>
      <c r="E1133" s="140"/>
      <c r="F1133" s="161"/>
      <c r="G1133" s="161"/>
    </row>
    <row r="1134" spans="1:7" s="125" customFormat="1" x14ac:dyDescent="0.25">
      <c r="A1134" s="154"/>
      <c r="B1134" s="154"/>
      <c r="C1134" s="140"/>
      <c r="D1134" s="140"/>
      <c r="E1134" s="140"/>
      <c r="F1134" s="161"/>
      <c r="G1134" s="161"/>
    </row>
    <row r="1135" spans="1:7" s="125" customFormat="1" x14ac:dyDescent="0.25">
      <c r="A1135" s="154"/>
      <c r="B1135" s="154"/>
      <c r="C1135" s="140"/>
      <c r="D1135" s="140"/>
      <c r="E1135" s="140"/>
      <c r="F1135" s="161"/>
      <c r="G1135" s="161"/>
    </row>
    <row r="1136" spans="1:7" s="125" customFormat="1" x14ac:dyDescent="0.25">
      <c r="A1136" s="154"/>
      <c r="B1136" s="154"/>
      <c r="C1136" s="140"/>
      <c r="D1136" s="140"/>
      <c r="E1136" s="140"/>
      <c r="F1136" s="161"/>
      <c r="G1136" s="161"/>
    </row>
    <row r="1137" spans="1:7" s="125" customFormat="1" x14ac:dyDescent="0.25">
      <c r="A1137" s="154"/>
      <c r="B1137" s="154"/>
      <c r="C1137" s="140"/>
      <c r="D1137" s="140"/>
      <c r="E1137" s="140"/>
      <c r="F1137" s="161"/>
      <c r="G1137" s="161"/>
    </row>
    <row r="1138" spans="1:7" s="125" customFormat="1" x14ac:dyDescent="0.25">
      <c r="A1138" s="154"/>
      <c r="B1138" s="154"/>
      <c r="C1138" s="140"/>
      <c r="D1138" s="140"/>
      <c r="E1138" s="140"/>
      <c r="F1138" s="161"/>
      <c r="G1138" s="161"/>
    </row>
    <row r="1139" spans="1:7" s="125" customFormat="1" x14ac:dyDescent="0.25">
      <c r="A1139" s="154"/>
      <c r="B1139" s="154"/>
      <c r="C1139" s="140"/>
      <c r="D1139" s="140"/>
      <c r="E1139" s="140"/>
      <c r="F1139" s="161"/>
      <c r="G1139" s="161"/>
    </row>
    <row r="1140" spans="1:7" s="125" customFormat="1" x14ac:dyDescent="0.25">
      <c r="A1140" s="154"/>
      <c r="B1140" s="154"/>
      <c r="C1140" s="140"/>
      <c r="D1140" s="140"/>
      <c r="E1140" s="140"/>
      <c r="F1140" s="161"/>
      <c r="G1140" s="161"/>
    </row>
    <row r="1141" spans="1:7" s="125" customFormat="1" x14ac:dyDescent="0.25">
      <c r="A1141" s="154"/>
      <c r="B1141" s="154"/>
      <c r="C1141" s="140"/>
      <c r="D1141" s="140"/>
      <c r="E1141" s="140"/>
      <c r="F1141" s="161"/>
      <c r="G1141" s="161"/>
    </row>
    <row r="1142" spans="1:7" s="125" customFormat="1" x14ac:dyDescent="0.25">
      <c r="A1142" s="154"/>
      <c r="B1142" s="154"/>
      <c r="C1142" s="140"/>
      <c r="D1142" s="140"/>
      <c r="E1142" s="140"/>
      <c r="F1142" s="161"/>
      <c r="G1142" s="161"/>
    </row>
    <row r="1143" spans="1:7" s="125" customFormat="1" x14ac:dyDescent="0.25">
      <c r="A1143" s="154"/>
      <c r="B1143" s="154"/>
      <c r="C1143" s="140"/>
      <c r="D1143" s="140"/>
      <c r="E1143" s="140"/>
      <c r="F1143" s="161"/>
      <c r="G1143" s="161"/>
    </row>
    <row r="1144" spans="1:7" s="125" customFormat="1" x14ac:dyDescent="0.25">
      <c r="A1144" s="154"/>
      <c r="B1144" s="154"/>
      <c r="C1144" s="140"/>
      <c r="D1144" s="140"/>
      <c r="E1144" s="140"/>
      <c r="F1144" s="161"/>
      <c r="G1144" s="161"/>
    </row>
    <row r="1145" spans="1:7" s="125" customFormat="1" x14ac:dyDescent="0.25">
      <c r="A1145" s="154"/>
      <c r="B1145" s="154"/>
      <c r="C1145" s="140"/>
      <c r="D1145" s="140"/>
      <c r="E1145" s="140"/>
      <c r="F1145" s="161"/>
      <c r="G1145" s="161"/>
    </row>
    <row r="1146" spans="1:7" s="125" customFormat="1" x14ac:dyDescent="0.25">
      <c r="A1146" s="154"/>
      <c r="B1146" s="154"/>
      <c r="C1146" s="140"/>
      <c r="D1146" s="140"/>
      <c r="E1146" s="140"/>
      <c r="F1146" s="161"/>
      <c r="G1146" s="161"/>
    </row>
    <row r="1147" spans="1:7" s="125" customFormat="1" x14ac:dyDescent="0.25">
      <c r="A1147" s="154"/>
      <c r="B1147" s="154"/>
      <c r="C1147" s="140"/>
      <c r="D1147" s="140"/>
      <c r="E1147" s="140"/>
      <c r="F1147" s="161"/>
      <c r="G1147" s="161"/>
    </row>
    <row r="1148" spans="1:7" s="125" customFormat="1" x14ac:dyDescent="0.25">
      <c r="A1148" s="154"/>
      <c r="B1148" s="154"/>
      <c r="C1148" s="140"/>
      <c r="D1148" s="140"/>
      <c r="E1148" s="140"/>
      <c r="F1148" s="161"/>
      <c r="G1148" s="161"/>
    </row>
    <row r="1149" spans="1:7" s="125" customFormat="1" x14ac:dyDescent="0.25">
      <c r="A1149" s="154"/>
      <c r="B1149" s="154"/>
      <c r="C1149" s="140"/>
      <c r="D1149" s="140"/>
      <c r="E1149" s="140"/>
      <c r="F1149" s="161"/>
      <c r="G1149" s="161"/>
    </row>
    <row r="1150" spans="1:7" s="125" customFormat="1" x14ac:dyDescent="0.25">
      <c r="A1150" s="154"/>
      <c r="B1150" s="154"/>
      <c r="C1150" s="140"/>
      <c r="D1150" s="140"/>
      <c r="E1150" s="140"/>
      <c r="F1150" s="161"/>
      <c r="G1150" s="161"/>
    </row>
    <row r="1151" spans="1:7" s="125" customFormat="1" x14ac:dyDescent="0.25">
      <c r="A1151" s="154"/>
      <c r="B1151" s="154"/>
      <c r="C1151" s="140"/>
      <c r="D1151" s="140"/>
      <c r="E1151" s="140"/>
      <c r="F1151" s="161"/>
      <c r="G1151" s="161"/>
    </row>
    <row r="1152" spans="1:7" s="125" customFormat="1" x14ac:dyDescent="0.25">
      <c r="A1152" s="154"/>
      <c r="B1152" s="154"/>
      <c r="C1152" s="140"/>
      <c r="D1152" s="140"/>
      <c r="E1152" s="140"/>
      <c r="F1152" s="161"/>
      <c r="G1152" s="161"/>
    </row>
    <row r="1153" spans="1:7" s="125" customFormat="1" x14ac:dyDescent="0.25">
      <c r="A1153" s="154"/>
      <c r="B1153" s="154"/>
      <c r="C1153" s="140"/>
      <c r="D1153" s="140"/>
      <c r="E1153" s="140"/>
      <c r="F1153" s="161"/>
      <c r="G1153" s="161"/>
    </row>
    <row r="1154" spans="1:7" s="125" customFormat="1" x14ac:dyDescent="0.25">
      <c r="A1154" s="154"/>
      <c r="B1154" s="154"/>
      <c r="C1154" s="140"/>
      <c r="D1154" s="140"/>
      <c r="E1154" s="140"/>
      <c r="F1154" s="161"/>
      <c r="G1154" s="161"/>
    </row>
    <row r="1155" spans="1:7" s="125" customFormat="1" x14ac:dyDescent="0.25">
      <c r="A1155" s="154"/>
      <c r="B1155" s="154"/>
      <c r="C1155" s="140"/>
      <c r="D1155" s="140"/>
      <c r="E1155" s="140"/>
      <c r="F1155" s="161"/>
      <c r="G1155" s="161"/>
    </row>
    <row r="1156" spans="1:7" s="125" customFormat="1" x14ac:dyDescent="0.25">
      <c r="A1156" s="154"/>
      <c r="B1156" s="154"/>
      <c r="C1156" s="154"/>
      <c r="D1156" s="140"/>
      <c r="E1156" s="140"/>
      <c r="F1156" s="161"/>
      <c r="G1156" s="161"/>
    </row>
    <row r="1157" spans="1:7" s="125" customFormat="1" x14ac:dyDescent="0.25">
      <c r="A1157" s="154"/>
      <c r="B1157" s="154"/>
      <c r="C1157" s="140"/>
      <c r="D1157" s="140"/>
      <c r="E1157" s="140"/>
      <c r="F1157" s="161"/>
      <c r="G1157" s="161"/>
    </row>
    <row r="1158" spans="1:7" s="125" customFormat="1" x14ac:dyDescent="0.25">
      <c r="A1158" s="154"/>
      <c r="B1158" s="154"/>
      <c r="C1158" s="140"/>
      <c r="D1158" s="140"/>
      <c r="E1158" s="140"/>
      <c r="F1158" s="161"/>
      <c r="G1158" s="161"/>
    </row>
    <row r="1159" spans="1:7" s="125" customFormat="1" x14ac:dyDescent="0.25">
      <c r="A1159" s="154"/>
      <c r="B1159" s="154"/>
      <c r="C1159" s="140"/>
      <c r="D1159" s="140"/>
      <c r="E1159" s="140"/>
      <c r="F1159" s="161"/>
      <c r="G1159" s="161"/>
    </row>
    <row r="1160" spans="1:7" s="125" customFormat="1" x14ac:dyDescent="0.25">
      <c r="A1160" s="154"/>
      <c r="B1160" s="154"/>
      <c r="C1160" s="140"/>
      <c r="D1160" s="140"/>
      <c r="E1160" s="140"/>
      <c r="F1160" s="161"/>
      <c r="G1160" s="161"/>
    </row>
    <row r="1161" spans="1:7" s="125" customFormat="1" x14ac:dyDescent="0.25">
      <c r="A1161" s="154"/>
      <c r="B1161" s="154"/>
      <c r="C1161" s="140"/>
      <c r="D1161" s="140"/>
      <c r="E1161" s="140"/>
      <c r="F1161" s="161"/>
      <c r="G1161" s="161"/>
    </row>
    <row r="1162" spans="1:7" s="125" customFormat="1" x14ac:dyDescent="0.25">
      <c r="A1162" s="154"/>
      <c r="B1162" s="154"/>
      <c r="C1162" s="140"/>
      <c r="D1162" s="140"/>
      <c r="E1162" s="140"/>
      <c r="F1162" s="161"/>
      <c r="G1162" s="161"/>
    </row>
    <row r="1163" spans="1:7" s="125" customFormat="1" x14ac:dyDescent="0.25">
      <c r="A1163" s="154"/>
      <c r="B1163" s="154"/>
      <c r="C1163" s="140"/>
      <c r="D1163" s="140"/>
      <c r="E1163" s="140"/>
      <c r="F1163" s="161"/>
      <c r="G1163" s="161"/>
    </row>
    <row r="1164" spans="1:7" s="125" customFormat="1" x14ac:dyDescent="0.25">
      <c r="A1164" s="154"/>
      <c r="B1164" s="154"/>
      <c r="C1164" s="140"/>
      <c r="D1164" s="140"/>
      <c r="E1164" s="140"/>
      <c r="F1164" s="161"/>
      <c r="G1164" s="161"/>
    </row>
    <row r="1165" spans="1:7" s="125" customFormat="1" x14ac:dyDescent="0.25">
      <c r="A1165" s="154"/>
      <c r="B1165" s="154"/>
      <c r="C1165" s="140"/>
      <c r="D1165" s="140"/>
      <c r="E1165" s="140"/>
      <c r="F1165" s="161"/>
      <c r="G1165" s="161"/>
    </row>
    <row r="1166" spans="1:7" s="125" customFormat="1" x14ac:dyDescent="0.25">
      <c r="A1166" s="154"/>
      <c r="B1166" s="154"/>
      <c r="C1166" s="140"/>
      <c r="D1166" s="140"/>
      <c r="E1166" s="140"/>
      <c r="F1166" s="161"/>
      <c r="G1166" s="161"/>
    </row>
    <row r="1167" spans="1:7" s="125" customFormat="1" x14ac:dyDescent="0.25">
      <c r="A1167" s="154"/>
      <c r="B1167" s="154"/>
      <c r="C1167" s="140"/>
      <c r="D1167" s="140"/>
      <c r="E1167" s="140"/>
      <c r="F1167" s="161"/>
      <c r="G1167" s="161"/>
    </row>
    <row r="1168" spans="1:7" s="125" customFormat="1" x14ac:dyDescent="0.25">
      <c r="A1168" s="154"/>
      <c r="B1168" s="154"/>
      <c r="C1168" s="140"/>
      <c r="D1168" s="140"/>
      <c r="E1168" s="140"/>
      <c r="F1168" s="161"/>
      <c r="G1168" s="161"/>
    </row>
    <row r="1169" spans="1:7" s="125" customFormat="1" x14ac:dyDescent="0.25">
      <c r="A1169" s="154"/>
      <c r="B1169" s="154"/>
      <c r="C1169" s="140"/>
      <c r="D1169" s="140"/>
      <c r="E1169" s="140"/>
      <c r="F1169" s="161"/>
      <c r="G1169" s="161"/>
    </row>
    <row r="1170" spans="1:7" s="125" customFormat="1" x14ac:dyDescent="0.25">
      <c r="A1170" s="154"/>
      <c r="B1170" s="154"/>
      <c r="C1170" s="140"/>
      <c r="D1170" s="140"/>
      <c r="E1170" s="140"/>
      <c r="F1170" s="161"/>
      <c r="G1170" s="161"/>
    </row>
    <row r="1171" spans="1:7" s="125" customFormat="1" x14ac:dyDescent="0.25">
      <c r="A1171" s="154"/>
      <c r="B1171" s="154"/>
      <c r="C1171" s="140"/>
      <c r="D1171" s="140"/>
      <c r="E1171" s="140"/>
      <c r="F1171" s="161"/>
      <c r="G1171" s="161"/>
    </row>
    <row r="1172" spans="1:7" s="125" customFormat="1" x14ac:dyDescent="0.25">
      <c r="A1172" s="154"/>
      <c r="B1172" s="154"/>
      <c r="C1172" s="140"/>
      <c r="D1172" s="140"/>
      <c r="E1172" s="140"/>
      <c r="F1172" s="161"/>
      <c r="G1172" s="161"/>
    </row>
    <row r="1173" spans="1:7" s="125" customFormat="1" x14ac:dyDescent="0.25">
      <c r="A1173" s="154"/>
      <c r="B1173" s="154"/>
      <c r="C1173" s="140"/>
      <c r="D1173" s="140"/>
      <c r="E1173" s="140"/>
      <c r="F1173" s="161"/>
      <c r="G1173" s="161"/>
    </row>
    <row r="1174" spans="1:7" s="125" customFormat="1" x14ac:dyDescent="0.25">
      <c r="A1174" s="154"/>
      <c r="B1174" s="154"/>
      <c r="C1174" s="140"/>
      <c r="D1174" s="140"/>
      <c r="E1174" s="140"/>
      <c r="F1174" s="161"/>
      <c r="G1174" s="161"/>
    </row>
    <row r="1175" spans="1:7" s="125" customFormat="1" x14ac:dyDescent="0.25">
      <c r="A1175" s="154"/>
      <c r="B1175" s="154"/>
      <c r="C1175" s="140"/>
      <c r="D1175" s="140"/>
      <c r="E1175" s="140"/>
      <c r="F1175" s="161"/>
      <c r="G1175" s="161"/>
    </row>
    <row r="1176" spans="1:7" s="125" customFormat="1" x14ac:dyDescent="0.25">
      <c r="A1176" s="154"/>
      <c r="B1176" s="154"/>
      <c r="C1176" s="140"/>
      <c r="D1176" s="140"/>
      <c r="E1176" s="140"/>
      <c r="F1176" s="161"/>
      <c r="G1176" s="161"/>
    </row>
    <row r="1177" spans="1:7" s="125" customFormat="1" x14ac:dyDescent="0.25">
      <c r="A1177" s="154"/>
      <c r="B1177" s="154"/>
      <c r="C1177" s="154"/>
      <c r="D1177" s="140"/>
      <c r="E1177" s="140"/>
      <c r="F1177" s="161"/>
      <c r="G1177" s="161"/>
    </row>
    <row r="1178" spans="1:7" s="125" customFormat="1" x14ac:dyDescent="0.25">
      <c r="A1178" s="154"/>
      <c r="B1178" s="154"/>
      <c r="C1178" s="140"/>
      <c r="D1178" s="140"/>
      <c r="E1178" s="140"/>
      <c r="F1178" s="161"/>
      <c r="G1178" s="161"/>
    </row>
    <row r="1179" spans="1:7" s="125" customFormat="1" x14ac:dyDescent="0.25">
      <c r="A1179" s="154"/>
      <c r="B1179" s="154"/>
      <c r="C1179" s="140"/>
      <c r="D1179" s="140"/>
      <c r="E1179" s="140"/>
      <c r="F1179" s="161"/>
      <c r="G1179" s="161"/>
    </row>
    <row r="1180" spans="1:7" s="125" customFormat="1" x14ac:dyDescent="0.25">
      <c r="A1180" s="154"/>
      <c r="B1180" s="154"/>
      <c r="C1180" s="140"/>
      <c r="D1180" s="140"/>
      <c r="E1180" s="140"/>
      <c r="F1180" s="161"/>
      <c r="G1180" s="161"/>
    </row>
    <row r="1181" spans="1:7" s="125" customFormat="1" x14ac:dyDescent="0.25">
      <c r="A1181" s="154"/>
      <c r="B1181" s="154"/>
      <c r="C1181" s="140"/>
      <c r="D1181" s="140"/>
      <c r="E1181" s="140"/>
      <c r="F1181" s="161"/>
      <c r="G1181" s="161"/>
    </row>
    <row r="1182" spans="1:7" s="125" customFormat="1" x14ac:dyDescent="0.25">
      <c r="A1182" s="154"/>
      <c r="B1182" s="154"/>
      <c r="C1182" s="140"/>
      <c r="D1182" s="140"/>
      <c r="E1182" s="140"/>
      <c r="F1182" s="161"/>
      <c r="G1182" s="161"/>
    </row>
    <row r="1183" spans="1:7" s="125" customFormat="1" x14ac:dyDescent="0.25">
      <c r="A1183" s="154"/>
      <c r="B1183" s="154"/>
      <c r="C1183" s="140"/>
      <c r="D1183" s="140"/>
      <c r="E1183" s="140"/>
      <c r="F1183" s="161"/>
      <c r="G1183" s="161"/>
    </row>
    <row r="1184" spans="1:7" s="125" customFormat="1" x14ac:dyDescent="0.25">
      <c r="A1184" s="154"/>
      <c r="B1184" s="154"/>
      <c r="C1184" s="140"/>
      <c r="D1184" s="140"/>
      <c r="E1184" s="140"/>
      <c r="F1184" s="161"/>
      <c r="G1184" s="161"/>
    </row>
    <row r="1185" spans="1:7" s="125" customFormat="1" x14ac:dyDescent="0.25">
      <c r="A1185" s="154"/>
      <c r="B1185" s="154"/>
      <c r="C1185" s="140"/>
      <c r="D1185" s="140"/>
      <c r="E1185" s="140"/>
      <c r="F1185" s="161"/>
      <c r="G1185" s="161"/>
    </row>
    <row r="1186" spans="1:7" s="125" customFormat="1" x14ac:dyDescent="0.25">
      <c r="A1186" s="154"/>
      <c r="B1186" s="154"/>
      <c r="C1186" s="140"/>
      <c r="D1186" s="140"/>
      <c r="E1186" s="140"/>
      <c r="F1186" s="161"/>
      <c r="G1186" s="161"/>
    </row>
    <row r="1187" spans="1:7" s="125" customFormat="1" x14ac:dyDescent="0.25">
      <c r="A1187" s="154"/>
      <c r="B1187" s="154"/>
      <c r="C1187" s="140"/>
      <c r="D1187" s="140"/>
      <c r="E1187" s="140"/>
      <c r="F1187" s="161"/>
      <c r="G1187" s="161"/>
    </row>
    <row r="1188" spans="1:7" s="125" customFormat="1" x14ac:dyDescent="0.25">
      <c r="A1188" s="154"/>
      <c r="B1188" s="154"/>
      <c r="C1188" s="140"/>
      <c r="D1188" s="140"/>
      <c r="E1188" s="140"/>
      <c r="F1188" s="161"/>
      <c r="G1188" s="161"/>
    </row>
    <row r="1189" spans="1:7" s="125" customFormat="1" x14ac:dyDescent="0.25">
      <c r="A1189" s="154"/>
      <c r="B1189" s="154"/>
      <c r="C1189" s="140"/>
      <c r="D1189" s="140"/>
      <c r="E1189" s="140"/>
      <c r="F1189" s="161"/>
      <c r="G1189" s="161"/>
    </row>
    <row r="1190" spans="1:7" s="125" customFormat="1" x14ac:dyDescent="0.25">
      <c r="A1190" s="154"/>
      <c r="B1190" s="154"/>
      <c r="C1190" s="140"/>
      <c r="D1190" s="140"/>
      <c r="E1190" s="140"/>
      <c r="F1190" s="161"/>
      <c r="G1190" s="161"/>
    </row>
    <row r="1191" spans="1:7" s="125" customFormat="1" x14ac:dyDescent="0.25">
      <c r="A1191" s="154"/>
      <c r="B1191" s="154"/>
      <c r="C1191" s="140"/>
      <c r="D1191" s="140"/>
      <c r="E1191" s="140"/>
      <c r="F1191" s="161"/>
      <c r="G1191" s="161"/>
    </row>
    <row r="1192" spans="1:7" s="125" customFormat="1" x14ac:dyDescent="0.25">
      <c r="A1192" s="154"/>
      <c r="B1192" s="154"/>
      <c r="C1192" s="140"/>
      <c r="D1192" s="140"/>
      <c r="E1192" s="140"/>
      <c r="F1192" s="161"/>
      <c r="G1192" s="161"/>
    </row>
    <row r="1193" spans="1:7" s="125" customFormat="1" x14ac:dyDescent="0.25">
      <c r="A1193" s="154"/>
      <c r="B1193" s="154"/>
      <c r="C1193" s="140"/>
      <c r="D1193" s="140"/>
      <c r="E1193" s="140"/>
      <c r="F1193" s="161"/>
      <c r="G1193" s="161"/>
    </row>
    <row r="1194" spans="1:7" s="125" customFormat="1" x14ac:dyDescent="0.25">
      <c r="A1194" s="154"/>
      <c r="B1194" s="154"/>
      <c r="C1194" s="140"/>
      <c r="D1194" s="140"/>
      <c r="E1194" s="140"/>
      <c r="F1194" s="161"/>
      <c r="G1194" s="161"/>
    </row>
    <row r="1195" spans="1:7" s="125" customFormat="1" x14ac:dyDescent="0.25">
      <c r="A1195" s="154"/>
      <c r="B1195" s="154"/>
      <c r="C1195" s="140"/>
      <c r="D1195" s="140"/>
      <c r="E1195" s="140"/>
      <c r="F1195" s="161"/>
      <c r="G1195" s="161"/>
    </row>
    <row r="1196" spans="1:7" s="125" customFormat="1" x14ac:dyDescent="0.25">
      <c r="A1196" s="154"/>
      <c r="B1196" s="154"/>
      <c r="C1196" s="140"/>
      <c r="D1196" s="140"/>
      <c r="E1196" s="140"/>
      <c r="F1196" s="161"/>
      <c r="G1196" s="161"/>
    </row>
    <row r="1197" spans="1:7" s="125" customFormat="1" x14ac:dyDescent="0.25">
      <c r="A1197" s="154"/>
      <c r="B1197" s="154"/>
      <c r="C1197" s="140"/>
      <c r="D1197" s="140"/>
      <c r="E1197" s="140"/>
      <c r="F1197" s="161"/>
      <c r="G1197" s="161"/>
    </row>
    <row r="1198" spans="1:7" s="125" customFormat="1" x14ac:dyDescent="0.25">
      <c r="A1198" s="154"/>
      <c r="B1198" s="154"/>
      <c r="C1198" s="140"/>
      <c r="D1198" s="140"/>
      <c r="E1198" s="140"/>
      <c r="F1198" s="161"/>
      <c r="G1198" s="161"/>
    </row>
    <row r="1199" spans="1:7" s="125" customFormat="1" x14ac:dyDescent="0.25">
      <c r="A1199" s="154"/>
      <c r="B1199" s="154"/>
      <c r="C1199" s="140"/>
      <c r="D1199" s="140"/>
      <c r="E1199" s="140"/>
      <c r="F1199" s="161"/>
      <c r="G1199" s="161"/>
    </row>
    <row r="1200" spans="1:7" s="125" customFormat="1" x14ac:dyDescent="0.25">
      <c r="A1200" s="154"/>
      <c r="B1200" s="154"/>
      <c r="C1200" s="140"/>
      <c r="D1200" s="140"/>
      <c r="E1200" s="140"/>
      <c r="F1200" s="161"/>
      <c r="G1200" s="161"/>
    </row>
    <row r="1201" spans="1:7" s="125" customFormat="1" x14ac:dyDescent="0.25">
      <c r="A1201" s="154"/>
      <c r="B1201" s="154"/>
      <c r="C1201" s="140"/>
      <c r="D1201" s="140"/>
      <c r="E1201" s="140"/>
      <c r="F1201" s="161"/>
      <c r="G1201" s="161"/>
    </row>
    <row r="1202" spans="1:7" s="125" customFormat="1" x14ac:dyDescent="0.25">
      <c r="A1202" s="154"/>
      <c r="B1202" s="154"/>
      <c r="C1202" s="140"/>
      <c r="D1202" s="140"/>
      <c r="E1202" s="140"/>
      <c r="F1202" s="161"/>
      <c r="G1202" s="161"/>
    </row>
    <row r="1203" spans="1:7" s="125" customFormat="1" x14ac:dyDescent="0.25">
      <c r="A1203" s="154"/>
      <c r="B1203" s="154"/>
      <c r="C1203" s="140"/>
      <c r="D1203" s="140"/>
      <c r="E1203" s="140"/>
      <c r="F1203" s="161"/>
      <c r="G1203" s="161"/>
    </row>
    <row r="1204" spans="1:7" s="125" customFormat="1" x14ac:dyDescent="0.25">
      <c r="A1204" s="154"/>
      <c r="B1204" s="154"/>
      <c r="C1204" s="140"/>
      <c r="D1204" s="140"/>
      <c r="E1204" s="140"/>
      <c r="F1204" s="161"/>
      <c r="G1204" s="161"/>
    </row>
    <row r="1205" spans="1:7" s="125" customFormat="1" x14ac:dyDescent="0.25">
      <c r="A1205" s="154"/>
      <c r="B1205" s="154"/>
      <c r="C1205" s="140"/>
      <c r="D1205" s="140"/>
      <c r="E1205" s="140"/>
      <c r="F1205" s="161"/>
      <c r="G1205" s="161"/>
    </row>
    <row r="1206" spans="1:7" s="125" customFormat="1" x14ac:dyDescent="0.25">
      <c r="A1206" s="154"/>
      <c r="B1206" s="154"/>
      <c r="C1206" s="140"/>
      <c r="D1206" s="140"/>
      <c r="E1206" s="140"/>
      <c r="F1206" s="161"/>
      <c r="G1206" s="161"/>
    </row>
    <row r="1207" spans="1:7" s="125" customFormat="1" x14ac:dyDescent="0.25">
      <c r="A1207" s="154"/>
      <c r="B1207" s="154"/>
      <c r="C1207" s="140"/>
      <c r="D1207" s="140"/>
      <c r="E1207" s="140"/>
      <c r="F1207" s="161"/>
      <c r="G1207" s="161"/>
    </row>
    <row r="1208" spans="1:7" s="125" customFormat="1" x14ac:dyDescent="0.25">
      <c r="A1208" s="154"/>
      <c r="B1208" s="154"/>
      <c r="C1208" s="140"/>
      <c r="D1208" s="140"/>
      <c r="E1208" s="140"/>
      <c r="F1208" s="161"/>
      <c r="G1208" s="161"/>
    </row>
    <row r="1209" spans="1:7" s="125" customFormat="1" x14ac:dyDescent="0.25">
      <c r="A1209" s="154"/>
      <c r="B1209" s="154"/>
      <c r="C1209" s="140"/>
      <c r="D1209" s="140"/>
      <c r="E1209" s="140"/>
      <c r="F1209" s="161"/>
      <c r="G1209" s="161"/>
    </row>
    <row r="1210" spans="1:7" s="125" customFormat="1" x14ac:dyDescent="0.25">
      <c r="A1210" s="154"/>
      <c r="B1210" s="154"/>
      <c r="C1210" s="140"/>
      <c r="D1210" s="140"/>
      <c r="E1210" s="140"/>
      <c r="F1210" s="161"/>
      <c r="G1210" s="161"/>
    </row>
    <row r="1211" spans="1:7" s="125" customFormat="1" x14ac:dyDescent="0.25">
      <c r="A1211" s="154"/>
      <c r="B1211" s="154"/>
      <c r="C1211" s="140"/>
      <c r="D1211" s="140"/>
      <c r="E1211" s="140"/>
      <c r="F1211" s="161"/>
      <c r="G1211" s="161"/>
    </row>
    <row r="1212" spans="1:7" s="125" customFormat="1" x14ac:dyDescent="0.25">
      <c r="A1212" s="154"/>
      <c r="B1212" s="154"/>
      <c r="C1212" s="140"/>
      <c r="D1212" s="140"/>
      <c r="E1212" s="140"/>
      <c r="F1212" s="161"/>
      <c r="G1212" s="161"/>
    </row>
    <row r="1213" spans="1:7" s="125" customFormat="1" x14ac:dyDescent="0.25">
      <c r="A1213" s="154"/>
      <c r="B1213" s="154"/>
      <c r="C1213" s="140"/>
      <c r="D1213" s="140"/>
      <c r="E1213" s="140"/>
      <c r="F1213" s="161"/>
      <c r="G1213" s="161"/>
    </row>
    <row r="1214" spans="1:7" s="125" customFormat="1" x14ac:dyDescent="0.25">
      <c r="A1214" s="154"/>
      <c r="B1214" s="154"/>
      <c r="C1214" s="140"/>
      <c r="D1214" s="140"/>
      <c r="E1214" s="140"/>
      <c r="F1214" s="161"/>
      <c r="G1214" s="161"/>
    </row>
    <row r="1215" spans="1:7" s="125" customFormat="1" x14ac:dyDescent="0.25">
      <c r="A1215" s="154"/>
      <c r="B1215" s="154"/>
      <c r="C1215" s="140"/>
      <c r="D1215" s="140"/>
      <c r="E1215" s="140"/>
      <c r="F1215" s="161"/>
      <c r="G1215" s="161"/>
    </row>
    <row r="1216" spans="1:7" s="125" customFormat="1" x14ac:dyDescent="0.25">
      <c r="A1216" s="154"/>
      <c r="B1216" s="154"/>
      <c r="C1216" s="140"/>
      <c r="D1216" s="140"/>
      <c r="E1216" s="140"/>
      <c r="F1216" s="161"/>
      <c r="G1216" s="161"/>
    </row>
    <row r="1217" spans="1:7" s="125" customFormat="1" x14ac:dyDescent="0.25">
      <c r="A1217" s="154"/>
      <c r="B1217" s="154"/>
      <c r="C1217" s="140"/>
      <c r="D1217" s="140"/>
      <c r="E1217" s="140"/>
      <c r="F1217" s="161"/>
      <c r="G1217" s="161"/>
    </row>
    <row r="1218" spans="1:7" s="125" customFormat="1" x14ac:dyDescent="0.25">
      <c r="A1218" s="154"/>
      <c r="B1218" s="154"/>
      <c r="C1218" s="140"/>
      <c r="D1218" s="140"/>
      <c r="E1218" s="140"/>
      <c r="F1218" s="161"/>
      <c r="G1218" s="161"/>
    </row>
    <row r="1219" spans="1:7" s="125" customFormat="1" x14ac:dyDescent="0.25">
      <c r="A1219" s="154"/>
      <c r="B1219" s="154"/>
      <c r="C1219" s="140"/>
      <c r="D1219" s="140"/>
      <c r="E1219" s="140"/>
      <c r="F1219" s="161"/>
      <c r="G1219" s="161"/>
    </row>
    <row r="1220" spans="1:7" s="125" customFormat="1" x14ac:dyDescent="0.25">
      <c r="A1220" s="154"/>
      <c r="B1220" s="154"/>
      <c r="C1220" s="140"/>
      <c r="D1220" s="140"/>
      <c r="E1220" s="140"/>
      <c r="F1220" s="161"/>
      <c r="G1220" s="161"/>
    </row>
    <row r="1221" spans="1:7" s="125" customFormat="1" x14ac:dyDescent="0.25">
      <c r="A1221" s="154"/>
      <c r="B1221" s="154"/>
      <c r="C1221" s="140"/>
      <c r="D1221" s="140"/>
      <c r="E1221" s="140"/>
      <c r="F1221" s="161"/>
      <c r="G1221" s="161"/>
    </row>
    <row r="1222" spans="1:7" s="125" customFormat="1" x14ac:dyDescent="0.25">
      <c r="A1222" s="154"/>
      <c r="B1222" s="154"/>
      <c r="C1222" s="140"/>
      <c r="D1222" s="140"/>
      <c r="E1222" s="140"/>
      <c r="F1222" s="161"/>
      <c r="G1222" s="161"/>
    </row>
    <row r="1223" spans="1:7" s="125" customFormat="1" x14ac:dyDescent="0.25">
      <c r="A1223" s="154"/>
      <c r="B1223" s="154"/>
      <c r="C1223" s="140"/>
      <c r="D1223" s="140"/>
      <c r="E1223" s="140"/>
      <c r="F1223" s="161"/>
      <c r="G1223" s="161"/>
    </row>
    <row r="1224" spans="1:7" s="125" customFormat="1" x14ac:dyDescent="0.25">
      <c r="A1224" s="154"/>
      <c r="B1224" s="154"/>
      <c r="C1224" s="140"/>
      <c r="D1224" s="140"/>
      <c r="E1224" s="140"/>
      <c r="F1224" s="161"/>
      <c r="G1224" s="161"/>
    </row>
    <row r="1225" spans="1:7" s="125" customFormat="1" x14ac:dyDescent="0.25">
      <c r="A1225" s="154"/>
      <c r="B1225" s="154"/>
      <c r="C1225" s="140"/>
      <c r="D1225" s="140"/>
      <c r="E1225" s="140"/>
      <c r="F1225" s="161"/>
      <c r="G1225" s="161"/>
    </row>
    <row r="1226" spans="1:7" s="125" customFormat="1" x14ac:dyDescent="0.25">
      <c r="A1226" s="154"/>
      <c r="B1226" s="154"/>
      <c r="C1226" s="140"/>
      <c r="D1226" s="140"/>
      <c r="E1226" s="140"/>
      <c r="F1226" s="161"/>
      <c r="G1226" s="161"/>
    </row>
    <row r="1227" spans="1:7" s="125" customFormat="1" x14ac:dyDescent="0.25">
      <c r="A1227" s="154"/>
      <c r="B1227" s="154"/>
      <c r="C1227" s="140"/>
      <c r="D1227" s="140"/>
      <c r="E1227" s="140"/>
      <c r="F1227" s="161"/>
      <c r="G1227" s="161"/>
    </row>
    <row r="1228" spans="1:7" s="125" customFormat="1" x14ac:dyDescent="0.25">
      <c r="A1228" s="154"/>
      <c r="B1228" s="154"/>
      <c r="C1228" s="140"/>
      <c r="D1228" s="140"/>
      <c r="E1228" s="140"/>
      <c r="F1228" s="161"/>
      <c r="G1228" s="161"/>
    </row>
    <row r="1229" spans="1:7" s="125" customFormat="1" x14ac:dyDescent="0.25">
      <c r="A1229" s="154"/>
      <c r="B1229" s="154"/>
      <c r="C1229" s="140"/>
      <c r="D1229" s="140"/>
      <c r="E1229" s="140"/>
      <c r="F1229" s="161"/>
      <c r="G1229" s="161"/>
    </row>
    <row r="1230" spans="1:7" s="125" customFormat="1" x14ac:dyDescent="0.25">
      <c r="A1230" s="154"/>
      <c r="B1230" s="154"/>
      <c r="C1230" s="140"/>
      <c r="D1230" s="140"/>
      <c r="E1230" s="140"/>
      <c r="F1230" s="161"/>
      <c r="G1230" s="161"/>
    </row>
    <row r="1231" spans="1:7" s="125" customFormat="1" x14ac:dyDescent="0.25">
      <c r="A1231" s="154"/>
      <c r="B1231" s="154"/>
      <c r="C1231" s="140"/>
      <c r="D1231" s="140"/>
      <c r="E1231" s="140"/>
      <c r="F1231" s="161"/>
      <c r="G1231" s="161"/>
    </row>
    <row r="1232" spans="1:7" s="125" customFormat="1" x14ac:dyDescent="0.25">
      <c r="A1232" s="154"/>
      <c r="B1232" s="154"/>
      <c r="C1232" s="140"/>
      <c r="D1232" s="140"/>
      <c r="E1232" s="140"/>
      <c r="F1232" s="161"/>
      <c r="G1232" s="161"/>
    </row>
    <row r="1233" spans="1:7" s="125" customFormat="1" x14ac:dyDescent="0.25">
      <c r="A1233" s="154"/>
      <c r="B1233" s="154"/>
      <c r="C1233" s="154"/>
      <c r="D1233" s="140"/>
      <c r="E1233" s="140"/>
      <c r="F1233" s="161"/>
      <c r="G1233" s="161"/>
    </row>
    <row r="1234" spans="1:7" s="125" customFormat="1" x14ac:dyDescent="0.25">
      <c r="A1234" s="154"/>
      <c r="B1234" s="154"/>
      <c r="C1234" s="140"/>
      <c r="D1234" s="140"/>
      <c r="E1234" s="140"/>
      <c r="F1234" s="161"/>
      <c r="G1234" s="161"/>
    </row>
    <row r="1235" spans="1:7" s="125" customFormat="1" x14ac:dyDescent="0.25">
      <c r="A1235" s="154"/>
      <c r="B1235" s="154"/>
      <c r="C1235" s="154"/>
      <c r="D1235" s="140"/>
      <c r="E1235" s="140"/>
      <c r="F1235" s="161"/>
      <c r="G1235" s="161"/>
    </row>
    <row r="1236" spans="1:7" s="125" customFormat="1" x14ac:dyDescent="0.25">
      <c r="A1236" s="154"/>
      <c r="B1236" s="154"/>
      <c r="C1236" s="140"/>
      <c r="D1236" s="140"/>
      <c r="E1236" s="140"/>
      <c r="F1236" s="161"/>
      <c r="G1236" s="161"/>
    </row>
    <row r="1237" spans="1:7" s="125" customFormat="1" x14ac:dyDescent="0.25">
      <c r="A1237" s="154"/>
      <c r="B1237" s="154"/>
      <c r="C1237" s="140"/>
      <c r="D1237" s="140"/>
      <c r="E1237" s="140"/>
      <c r="F1237" s="161"/>
      <c r="G1237" s="161"/>
    </row>
    <row r="1238" spans="1:7" s="125" customFormat="1" x14ac:dyDescent="0.25">
      <c r="A1238" s="154"/>
      <c r="B1238" s="154"/>
      <c r="C1238" s="140"/>
      <c r="D1238" s="140"/>
      <c r="E1238" s="140"/>
      <c r="F1238" s="161"/>
      <c r="G1238" s="161"/>
    </row>
    <row r="1239" spans="1:7" s="125" customFormat="1" x14ac:dyDescent="0.25">
      <c r="A1239" s="154"/>
      <c r="B1239" s="154"/>
      <c r="C1239" s="140"/>
      <c r="D1239" s="140"/>
      <c r="E1239" s="140"/>
      <c r="F1239" s="161"/>
      <c r="G1239" s="161"/>
    </row>
    <row r="1240" spans="1:7" s="125" customFormat="1" x14ac:dyDescent="0.25">
      <c r="A1240" s="154"/>
      <c r="B1240" s="154"/>
      <c r="C1240" s="140"/>
      <c r="D1240" s="140"/>
      <c r="E1240" s="140"/>
      <c r="F1240" s="161"/>
      <c r="G1240" s="161"/>
    </row>
    <row r="1241" spans="1:7" s="125" customFormat="1" x14ac:dyDescent="0.25">
      <c r="A1241" s="154"/>
      <c r="B1241" s="154"/>
      <c r="C1241" s="140"/>
      <c r="D1241" s="140"/>
      <c r="E1241" s="140"/>
      <c r="F1241" s="161"/>
      <c r="G1241" s="161"/>
    </row>
    <row r="1242" spans="1:7" s="125" customFormat="1" x14ac:dyDescent="0.25">
      <c r="A1242" s="154"/>
      <c r="B1242" s="154"/>
      <c r="C1242" s="140"/>
      <c r="D1242" s="140"/>
      <c r="E1242" s="140"/>
      <c r="F1242" s="161"/>
      <c r="G1242" s="161"/>
    </row>
    <row r="1243" spans="1:7" s="125" customFormat="1" x14ac:dyDescent="0.25">
      <c r="A1243" s="154"/>
      <c r="B1243" s="154"/>
      <c r="C1243" s="140"/>
      <c r="D1243" s="140"/>
      <c r="E1243" s="140"/>
      <c r="F1243" s="161"/>
      <c r="G1243" s="161"/>
    </row>
    <row r="1244" spans="1:7" s="125" customFormat="1" x14ac:dyDescent="0.25">
      <c r="A1244" s="154"/>
      <c r="B1244" s="154"/>
      <c r="C1244" s="140"/>
      <c r="D1244" s="140"/>
      <c r="E1244" s="140"/>
      <c r="F1244" s="161"/>
      <c r="G1244" s="161"/>
    </row>
    <row r="1245" spans="1:7" s="125" customFormat="1" x14ac:dyDescent="0.25">
      <c r="A1245" s="154"/>
      <c r="B1245" s="154"/>
      <c r="C1245" s="140"/>
      <c r="D1245" s="140"/>
      <c r="E1245" s="140"/>
      <c r="F1245" s="161"/>
      <c r="G1245" s="161"/>
    </row>
    <row r="1246" spans="1:7" s="125" customFormat="1" x14ac:dyDescent="0.25">
      <c r="A1246" s="154"/>
      <c r="B1246" s="154"/>
      <c r="C1246" s="140"/>
      <c r="D1246" s="140"/>
      <c r="E1246" s="140"/>
      <c r="F1246" s="161"/>
      <c r="G1246" s="161"/>
    </row>
    <row r="1247" spans="1:7" s="125" customFormat="1" x14ac:dyDescent="0.25">
      <c r="A1247" s="154"/>
      <c r="B1247" s="154"/>
      <c r="C1247" s="140"/>
      <c r="D1247" s="140"/>
      <c r="E1247" s="140"/>
      <c r="F1247" s="161"/>
      <c r="G1247" s="161"/>
    </row>
    <row r="1248" spans="1:7" s="125" customFormat="1" x14ac:dyDescent="0.25">
      <c r="A1248" s="154"/>
      <c r="B1248" s="154"/>
      <c r="C1248" s="140"/>
      <c r="D1248" s="140"/>
      <c r="E1248" s="140"/>
      <c r="F1248" s="161"/>
      <c r="G1248" s="161"/>
    </row>
    <row r="1249" spans="1:7" s="125" customFormat="1" x14ac:dyDescent="0.25">
      <c r="A1249" s="154"/>
      <c r="B1249" s="154"/>
      <c r="C1249" s="140"/>
      <c r="D1249" s="140"/>
      <c r="E1249" s="140"/>
      <c r="F1249" s="161"/>
      <c r="G1249" s="161"/>
    </row>
    <row r="1250" spans="1:7" s="125" customFormat="1" x14ac:dyDescent="0.25">
      <c r="A1250" s="154"/>
      <c r="B1250" s="154"/>
      <c r="C1250" s="140"/>
      <c r="D1250" s="140"/>
      <c r="E1250" s="140"/>
      <c r="F1250" s="161"/>
      <c r="G1250" s="161"/>
    </row>
    <row r="1251" spans="1:7" s="125" customFormat="1" x14ac:dyDescent="0.25">
      <c r="A1251" s="154"/>
      <c r="B1251" s="154"/>
      <c r="C1251" s="140"/>
      <c r="D1251" s="140"/>
      <c r="E1251" s="140"/>
      <c r="F1251" s="161"/>
      <c r="G1251" s="161"/>
    </row>
    <row r="1252" spans="1:7" s="125" customFormat="1" x14ac:dyDescent="0.25">
      <c r="A1252" s="154"/>
      <c r="B1252" s="154"/>
      <c r="C1252" s="140"/>
      <c r="D1252" s="140"/>
      <c r="E1252" s="140"/>
      <c r="F1252" s="161"/>
      <c r="G1252" s="161"/>
    </row>
    <row r="1253" spans="1:7" s="125" customFormat="1" x14ac:dyDescent="0.25">
      <c r="A1253" s="154"/>
      <c r="B1253" s="154"/>
      <c r="C1253" s="140"/>
      <c r="D1253" s="140"/>
      <c r="E1253" s="140"/>
      <c r="F1253" s="161"/>
      <c r="G1253" s="161"/>
    </row>
    <row r="1254" spans="1:7" s="125" customFormat="1" x14ac:dyDescent="0.25">
      <c r="A1254" s="154"/>
      <c r="B1254" s="154"/>
      <c r="C1254" s="140"/>
      <c r="D1254" s="140"/>
      <c r="E1254" s="140"/>
      <c r="F1254" s="161"/>
      <c r="G1254" s="161"/>
    </row>
    <row r="1255" spans="1:7" s="125" customFormat="1" x14ac:dyDescent="0.25">
      <c r="A1255" s="154"/>
      <c r="B1255" s="154"/>
      <c r="C1255" s="140"/>
      <c r="D1255" s="140"/>
      <c r="E1255" s="140"/>
      <c r="F1255" s="161"/>
      <c r="G1255" s="161"/>
    </row>
    <row r="1256" spans="1:7" s="125" customFormat="1" x14ac:dyDescent="0.25">
      <c r="A1256" s="154"/>
      <c r="B1256" s="154"/>
      <c r="C1256" s="140"/>
      <c r="D1256" s="140"/>
      <c r="E1256" s="140"/>
      <c r="F1256" s="161"/>
      <c r="G1256" s="161"/>
    </row>
    <row r="1257" spans="1:7" s="125" customFormat="1" x14ac:dyDescent="0.25">
      <c r="A1257" s="154"/>
      <c r="B1257" s="154"/>
      <c r="C1257" s="140"/>
      <c r="D1257" s="140"/>
      <c r="E1257" s="140"/>
      <c r="F1257" s="161"/>
      <c r="G1257" s="161"/>
    </row>
    <row r="1258" spans="1:7" s="125" customFormat="1" x14ac:dyDescent="0.25">
      <c r="A1258" s="154"/>
      <c r="B1258" s="154"/>
      <c r="C1258" s="140"/>
      <c r="D1258" s="140"/>
      <c r="E1258" s="140"/>
      <c r="F1258" s="161"/>
      <c r="G1258" s="161"/>
    </row>
    <row r="1259" spans="1:7" s="125" customFormat="1" x14ac:dyDescent="0.25">
      <c r="A1259" s="154"/>
      <c r="B1259" s="154"/>
      <c r="C1259" s="140"/>
      <c r="D1259" s="140"/>
      <c r="E1259" s="140"/>
      <c r="F1259" s="161"/>
      <c r="G1259" s="161"/>
    </row>
    <row r="1260" spans="1:7" s="125" customFormat="1" x14ac:dyDescent="0.25">
      <c r="A1260" s="154"/>
      <c r="B1260" s="154"/>
      <c r="C1260" s="140"/>
      <c r="D1260" s="140"/>
      <c r="E1260" s="140"/>
      <c r="F1260" s="161"/>
      <c r="G1260" s="161"/>
    </row>
    <row r="1261" spans="1:7" s="125" customFormat="1" x14ac:dyDescent="0.25">
      <c r="A1261" s="154"/>
      <c r="B1261" s="154"/>
      <c r="C1261" s="140"/>
      <c r="D1261" s="140"/>
      <c r="E1261" s="140"/>
      <c r="F1261" s="161"/>
      <c r="G1261" s="161"/>
    </row>
    <row r="1262" spans="1:7" s="125" customFormat="1" x14ac:dyDescent="0.25">
      <c r="A1262" s="154"/>
      <c r="B1262" s="154"/>
      <c r="C1262" s="140"/>
      <c r="D1262" s="140"/>
      <c r="E1262" s="140"/>
      <c r="F1262" s="161"/>
      <c r="G1262" s="161"/>
    </row>
    <row r="1263" spans="1:7" s="125" customFormat="1" x14ac:dyDescent="0.25">
      <c r="A1263" s="154"/>
      <c r="B1263" s="154"/>
      <c r="C1263" s="140"/>
      <c r="D1263" s="140"/>
      <c r="E1263" s="140"/>
      <c r="F1263" s="161"/>
      <c r="G1263" s="161"/>
    </row>
    <row r="1264" spans="1:7" s="125" customFormat="1" x14ac:dyDescent="0.25">
      <c r="A1264" s="154"/>
      <c r="B1264" s="154"/>
      <c r="C1264" s="140"/>
      <c r="D1264" s="140"/>
      <c r="E1264" s="140"/>
      <c r="F1264" s="161"/>
      <c r="G1264" s="161"/>
    </row>
    <row r="1265" spans="1:7" s="125" customFormat="1" x14ac:dyDescent="0.25">
      <c r="A1265" s="154"/>
      <c r="B1265" s="154"/>
      <c r="C1265" s="140"/>
      <c r="D1265" s="140"/>
      <c r="E1265" s="140"/>
      <c r="F1265" s="161"/>
      <c r="G1265" s="161"/>
    </row>
    <row r="1266" spans="1:7" s="125" customFormat="1" x14ac:dyDescent="0.25">
      <c r="A1266" s="154"/>
      <c r="B1266" s="154"/>
      <c r="C1266" s="140"/>
      <c r="D1266" s="140"/>
      <c r="E1266" s="140"/>
      <c r="F1266" s="161"/>
      <c r="G1266" s="161"/>
    </row>
    <row r="1267" spans="1:7" s="125" customFormat="1" x14ac:dyDescent="0.25">
      <c r="A1267" s="154"/>
      <c r="B1267" s="154"/>
      <c r="C1267" s="140"/>
      <c r="D1267" s="140"/>
      <c r="E1267" s="140"/>
      <c r="F1267" s="161"/>
      <c r="G1267" s="161"/>
    </row>
    <row r="1268" spans="1:7" s="125" customFormat="1" x14ac:dyDescent="0.25">
      <c r="A1268" s="154"/>
      <c r="B1268" s="154"/>
      <c r="C1268" s="140"/>
      <c r="D1268" s="140"/>
      <c r="E1268" s="140"/>
      <c r="F1268" s="161"/>
      <c r="G1268" s="161"/>
    </row>
    <row r="1269" spans="1:7" s="125" customFormat="1" x14ac:dyDescent="0.25">
      <c r="A1269" s="154"/>
      <c r="B1269" s="154"/>
      <c r="C1269" s="140"/>
      <c r="D1269" s="140"/>
      <c r="E1269" s="140"/>
      <c r="F1269" s="161"/>
      <c r="G1269" s="161"/>
    </row>
    <row r="1270" spans="1:7" s="125" customFormat="1" x14ac:dyDescent="0.25">
      <c r="A1270" s="154"/>
      <c r="B1270" s="154"/>
      <c r="C1270" s="140"/>
      <c r="D1270" s="140"/>
      <c r="E1270" s="140"/>
      <c r="F1270" s="161"/>
      <c r="G1270" s="161"/>
    </row>
    <row r="1271" spans="1:7" s="125" customFormat="1" x14ac:dyDescent="0.25">
      <c r="A1271" s="154"/>
      <c r="B1271" s="154"/>
      <c r="C1271" s="140"/>
      <c r="D1271" s="140"/>
      <c r="E1271" s="140"/>
      <c r="F1271" s="161"/>
      <c r="G1271" s="161"/>
    </row>
    <row r="1272" spans="1:7" s="125" customFormat="1" x14ac:dyDescent="0.25">
      <c r="A1272" s="154"/>
      <c r="B1272" s="154"/>
      <c r="C1272" s="140"/>
      <c r="D1272" s="140"/>
      <c r="E1272" s="140"/>
      <c r="F1272" s="161"/>
      <c r="G1272" s="161"/>
    </row>
    <row r="1273" spans="1:7" s="125" customFormat="1" x14ac:dyDescent="0.25">
      <c r="A1273" s="154"/>
      <c r="B1273" s="154"/>
      <c r="C1273" s="140"/>
      <c r="D1273" s="140"/>
      <c r="E1273" s="140"/>
      <c r="F1273" s="161"/>
      <c r="G1273" s="161"/>
    </row>
    <row r="1274" spans="1:7" s="125" customFormat="1" x14ac:dyDescent="0.25">
      <c r="A1274" s="154"/>
      <c r="B1274" s="154"/>
      <c r="C1274" s="154"/>
      <c r="D1274" s="140"/>
      <c r="E1274" s="140"/>
      <c r="F1274" s="161"/>
      <c r="G1274" s="161"/>
    </row>
    <row r="1275" spans="1:7" s="125" customFormat="1" x14ac:dyDescent="0.25">
      <c r="A1275" s="154"/>
      <c r="B1275" s="154"/>
      <c r="C1275" s="140"/>
      <c r="D1275" s="140"/>
      <c r="E1275" s="140"/>
      <c r="F1275" s="161"/>
      <c r="G1275" s="161"/>
    </row>
    <row r="1276" spans="1:7" s="125" customFormat="1" x14ac:dyDescent="0.25">
      <c r="A1276" s="154"/>
      <c r="B1276" s="154"/>
      <c r="C1276" s="140"/>
      <c r="D1276" s="140"/>
      <c r="E1276" s="140"/>
      <c r="F1276" s="161"/>
      <c r="G1276" s="161"/>
    </row>
    <row r="1277" spans="1:7" s="125" customFormat="1" x14ac:dyDescent="0.25">
      <c r="A1277" s="154"/>
      <c r="B1277" s="154"/>
      <c r="C1277" s="140"/>
      <c r="D1277" s="140"/>
      <c r="E1277" s="140"/>
      <c r="F1277" s="161"/>
      <c r="G1277" s="161"/>
    </row>
    <row r="1278" spans="1:7" s="125" customFormat="1" x14ac:dyDescent="0.25">
      <c r="A1278" s="154"/>
      <c r="B1278" s="154"/>
      <c r="C1278" s="140"/>
      <c r="D1278" s="140"/>
      <c r="E1278" s="140"/>
      <c r="F1278" s="161"/>
      <c r="G1278" s="161"/>
    </row>
    <row r="1279" spans="1:7" s="125" customFormat="1" x14ac:dyDescent="0.25">
      <c r="A1279" s="154"/>
      <c r="B1279" s="154"/>
      <c r="C1279" s="140"/>
      <c r="D1279" s="140"/>
      <c r="E1279" s="140"/>
      <c r="F1279" s="161"/>
      <c r="G1279" s="161"/>
    </row>
    <row r="1280" spans="1:7" s="125" customFormat="1" x14ac:dyDescent="0.25">
      <c r="A1280" s="154"/>
      <c r="B1280" s="154"/>
      <c r="C1280" s="140"/>
      <c r="D1280" s="140"/>
      <c r="E1280" s="140"/>
      <c r="F1280" s="161"/>
      <c r="G1280" s="161"/>
    </row>
    <row r="1281" spans="1:7" s="125" customFormat="1" x14ac:dyDescent="0.25">
      <c r="A1281" s="154"/>
      <c r="B1281" s="154"/>
      <c r="C1281" s="140"/>
      <c r="D1281" s="140"/>
      <c r="E1281" s="140"/>
      <c r="F1281" s="161"/>
      <c r="G1281" s="161"/>
    </row>
    <row r="1282" spans="1:7" s="125" customFormat="1" x14ac:dyDescent="0.25">
      <c r="A1282" s="154"/>
      <c r="B1282" s="154"/>
      <c r="C1282" s="140"/>
      <c r="D1282" s="140"/>
      <c r="E1282" s="140"/>
      <c r="F1282" s="161"/>
      <c r="G1282" s="161"/>
    </row>
    <row r="1283" spans="1:7" s="125" customFormat="1" x14ac:dyDescent="0.25">
      <c r="A1283" s="154"/>
      <c r="B1283" s="154"/>
      <c r="C1283" s="140"/>
      <c r="D1283" s="140"/>
      <c r="E1283" s="140"/>
      <c r="F1283" s="161"/>
      <c r="G1283" s="161"/>
    </row>
    <row r="1284" spans="1:7" s="125" customFormat="1" x14ac:dyDescent="0.25">
      <c r="A1284" s="154"/>
      <c r="B1284" s="154"/>
      <c r="C1284" s="140"/>
      <c r="D1284" s="140"/>
      <c r="E1284" s="140"/>
      <c r="F1284" s="161"/>
      <c r="G1284" s="161"/>
    </row>
    <row r="1285" spans="1:7" s="125" customFormat="1" x14ac:dyDescent="0.25">
      <c r="A1285" s="154"/>
      <c r="B1285" s="154"/>
      <c r="C1285" s="140"/>
      <c r="D1285" s="140"/>
      <c r="E1285" s="140"/>
      <c r="F1285" s="161"/>
      <c r="G1285" s="161"/>
    </row>
    <row r="1286" spans="1:7" s="125" customFormat="1" x14ac:dyDescent="0.25">
      <c r="A1286" s="154"/>
      <c r="B1286" s="154"/>
      <c r="C1286" s="140"/>
      <c r="D1286" s="140"/>
      <c r="E1286" s="140"/>
      <c r="F1286" s="161"/>
      <c r="G1286" s="161"/>
    </row>
    <row r="1287" spans="1:7" s="125" customFormat="1" x14ac:dyDescent="0.25">
      <c r="A1287" s="154"/>
      <c r="B1287" s="154"/>
      <c r="C1287" s="140"/>
      <c r="D1287" s="140"/>
      <c r="E1287" s="140"/>
      <c r="F1287" s="161"/>
      <c r="G1287" s="161"/>
    </row>
    <row r="1288" spans="1:7" s="125" customFormat="1" x14ac:dyDescent="0.25">
      <c r="A1288" s="154"/>
      <c r="B1288" s="154"/>
      <c r="C1288" s="140"/>
      <c r="D1288" s="140"/>
      <c r="E1288" s="140"/>
      <c r="F1288" s="161"/>
      <c r="G1288" s="161"/>
    </row>
    <row r="1289" spans="1:7" s="125" customFormat="1" x14ac:dyDescent="0.25">
      <c r="A1289" s="154"/>
      <c r="B1289" s="154"/>
      <c r="C1289" s="140"/>
      <c r="D1289" s="140"/>
      <c r="E1289" s="140"/>
      <c r="F1289" s="161"/>
      <c r="G1289" s="161"/>
    </row>
    <row r="1290" spans="1:7" s="125" customFormat="1" x14ac:dyDescent="0.25">
      <c r="A1290" s="154"/>
      <c r="B1290" s="154"/>
      <c r="C1290" s="140"/>
      <c r="D1290" s="140"/>
      <c r="E1290" s="140"/>
      <c r="F1290" s="161"/>
      <c r="G1290" s="161"/>
    </row>
    <row r="1291" spans="1:7" s="125" customFormat="1" x14ac:dyDescent="0.25">
      <c r="A1291" s="154"/>
      <c r="B1291" s="154"/>
      <c r="C1291" s="140"/>
      <c r="D1291" s="140"/>
      <c r="E1291" s="140"/>
      <c r="F1291" s="161"/>
      <c r="G1291" s="161"/>
    </row>
    <row r="1292" spans="1:7" s="125" customFormat="1" x14ac:dyDescent="0.25">
      <c r="A1292" s="154"/>
      <c r="B1292" s="154"/>
      <c r="C1292" s="140"/>
      <c r="D1292" s="140"/>
      <c r="E1292" s="140"/>
      <c r="F1292" s="161"/>
      <c r="G1292" s="161"/>
    </row>
    <row r="1293" spans="1:7" s="125" customFormat="1" x14ac:dyDescent="0.25">
      <c r="A1293" s="154"/>
      <c r="B1293" s="154"/>
      <c r="C1293" s="140"/>
      <c r="D1293" s="140"/>
      <c r="E1293" s="140"/>
      <c r="F1293" s="161"/>
      <c r="G1293" s="161"/>
    </row>
    <row r="1294" spans="1:7" s="125" customFormat="1" x14ac:dyDescent="0.25">
      <c r="A1294" s="154"/>
      <c r="B1294" s="154"/>
      <c r="C1294" s="140"/>
      <c r="D1294" s="140"/>
      <c r="E1294" s="140"/>
      <c r="F1294" s="161"/>
      <c r="G1294" s="161"/>
    </row>
    <row r="1295" spans="1:7" s="125" customFormat="1" x14ac:dyDescent="0.25">
      <c r="A1295" s="154"/>
      <c r="B1295" s="154"/>
      <c r="C1295" s="140"/>
      <c r="D1295" s="140"/>
      <c r="E1295" s="140"/>
      <c r="F1295" s="161"/>
      <c r="G1295" s="161"/>
    </row>
    <row r="1296" spans="1:7" s="125" customFormat="1" x14ac:dyDescent="0.25">
      <c r="A1296" s="154"/>
      <c r="B1296" s="154"/>
      <c r="C1296" s="140"/>
      <c r="D1296" s="140"/>
      <c r="E1296" s="140"/>
      <c r="F1296" s="161"/>
      <c r="G1296" s="161"/>
    </row>
    <row r="1297" spans="1:7" s="125" customFormat="1" x14ac:dyDescent="0.25">
      <c r="A1297" s="154"/>
      <c r="B1297" s="154"/>
      <c r="C1297" s="140"/>
      <c r="D1297" s="140"/>
      <c r="E1297" s="140"/>
      <c r="F1297" s="161"/>
      <c r="G1297" s="161"/>
    </row>
    <row r="1298" spans="1:7" s="125" customFormat="1" x14ac:dyDescent="0.25">
      <c r="A1298" s="154"/>
      <c r="B1298" s="154"/>
      <c r="C1298" s="140"/>
      <c r="D1298" s="140"/>
      <c r="E1298" s="140"/>
      <c r="F1298" s="161"/>
      <c r="G1298" s="161"/>
    </row>
    <row r="1299" spans="1:7" s="125" customFormat="1" x14ac:dyDescent="0.25">
      <c r="A1299" s="154"/>
      <c r="B1299" s="154"/>
      <c r="C1299" s="140"/>
      <c r="D1299" s="140"/>
      <c r="E1299" s="140"/>
      <c r="F1299" s="161"/>
      <c r="G1299" s="161"/>
    </row>
    <row r="1300" spans="1:7" s="125" customFormat="1" x14ac:dyDescent="0.25">
      <c r="A1300" s="154"/>
      <c r="B1300" s="154"/>
      <c r="C1300" s="140"/>
      <c r="D1300" s="140"/>
      <c r="E1300" s="140"/>
      <c r="F1300" s="161"/>
      <c r="G1300" s="161"/>
    </row>
    <row r="1301" spans="1:7" s="125" customFormat="1" x14ac:dyDescent="0.25">
      <c r="A1301" s="154"/>
      <c r="B1301" s="154"/>
      <c r="C1301" s="140"/>
      <c r="D1301" s="140"/>
      <c r="E1301" s="140"/>
      <c r="F1301" s="161"/>
      <c r="G1301" s="161"/>
    </row>
    <row r="1302" spans="1:7" s="125" customFormat="1" x14ac:dyDescent="0.25">
      <c r="A1302" s="154"/>
      <c r="B1302" s="154"/>
      <c r="C1302" s="140"/>
      <c r="D1302" s="140"/>
      <c r="E1302" s="140"/>
      <c r="F1302" s="161"/>
      <c r="G1302" s="161"/>
    </row>
    <row r="1303" spans="1:7" s="125" customFormat="1" x14ac:dyDescent="0.25">
      <c r="A1303" s="154"/>
      <c r="B1303" s="154"/>
      <c r="C1303" s="140"/>
      <c r="D1303" s="140"/>
      <c r="E1303" s="140"/>
      <c r="F1303" s="161"/>
      <c r="G1303" s="161"/>
    </row>
    <row r="1304" spans="1:7" s="125" customFormat="1" x14ac:dyDescent="0.25">
      <c r="A1304" s="154"/>
      <c r="B1304" s="154"/>
      <c r="C1304" s="140"/>
      <c r="D1304" s="140"/>
      <c r="E1304" s="140"/>
      <c r="F1304" s="161"/>
      <c r="G1304" s="161"/>
    </row>
    <row r="1305" spans="1:7" s="125" customFormat="1" x14ac:dyDescent="0.25">
      <c r="A1305" s="154"/>
      <c r="B1305" s="154"/>
      <c r="C1305" s="140"/>
      <c r="D1305" s="140"/>
      <c r="E1305" s="140"/>
      <c r="F1305" s="161"/>
      <c r="G1305" s="161"/>
    </row>
    <row r="1306" spans="1:7" s="125" customFormat="1" x14ac:dyDescent="0.25">
      <c r="A1306" s="154"/>
      <c r="B1306" s="154"/>
      <c r="C1306" s="140"/>
      <c r="D1306" s="140"/>
      <c r="E1306" s="140"/>
      <c r="F1306" s="161"/>
      <c r="G1306" s="161"/>
    </row>
    <row r="1307" spans="1:7" s="125" customFormat="1" x14ac:dyDescent="0.25">
      <c r="A1307" s="154"/>
      <c r="B1307" s="154"/>
      <c r="C1307" s="140"/>
      <c r="D1307" s="140"/>
      <c r="E1307" s="140"/>
      <c r="F1307" s="161"/>
      <c r="G1307" s="161"/>
    </row>
    <row r="1308" spans="1:7" s="125" customFormat="1" x14ac:dyDescent="0.25">
      <c r="A1308" s="154"/>
      <c r="B1308" s="154"/>
      <c r="C1308" s="140"/>
      <c r="D1308" s="140"/>
      <c r="E1308" s="140"/>
      <c r="F1308" s="161"/>
      <c r="G1308" s="161"/>
    </row>
    <row r="1309" spans="1:7" s="125" customFormat="1" x14ac:dyDescent="0.25">
      <c r="A1309" s="154"/>
      <c r="B1309" s="154"/>
      <c r="C1309" s="140"/>
      <c r="D1309" s="140"/>
      <c r="E1309" s="140"/>
      <c r="F1309" s="161"/>
      <c r="G1309" s="161"/>
    </row>
    <row r="1310" spans="1:7" s="125" customFormat="1" x14ac:dyDescent="0.25">
      <c r="A1310" s="154"/>
      <c r="B1310" s="154"/>
      <c r="C1310" s="140"/>
      <c r="D1310" s="140"/>
      <c r="E1310" s="140"/>
      <c r="F1310" s="161"/>
      <c r="G1310" s="161"/>
    </row>
    <row r="1311" spans="1:7" s="125" customFormat="1" x14ac:dyDescent="0.25">
      <c r="A1311" s="154"/>
      <c r="B1311" s="154"/>
      <c r="C1311" s="140"/>
      <c r="D1311" s="140"/>
      <c r="E1311" s="140"/>
      <c r="F1311" s="161"/>
      <c r="G1311" s="161"/>
    </row>
    <row r="1312" spans="1:7" s="125" customFormat="1" x14ac:dyDescent="0.25">
      <c r="A1312" s="154"/>
      <c r="B1312" s="154"/>
      <c r="C1312" s="140"/>
      <c r="D1312" s="140"/>
      <c r="E1312" s="140"/>
      <c r="F1312" s="161"/>
      <c r="G1312" s="161"/>
    </row>
    <row r="1313" spans="1:7" s="125" customFormat="1" x14ac:dyDescent="0.25">
      <c r="A1313" s="154"/>
      <c r="B1313" s="154"/>
      <c r="C1313" s="140"/>
      <c r="D1313" s="140"/>
      <c r="E1313" s="140"/>
      <c r="F1313" s="161"/>
      <c r="G1313" s="161"/>
    </row>
    <row r="1314" spans="1:7" s="125" customFormat="1" x14ac:dyDescent="0.25">
      <c r="A1314" s="154"/>
      <c r="B1314" s="154"/>
      <c r="C1314" s="140"/>
      <c r="D1314" s="140"/>
      <c r="E1314" s="140"/>
      <c r="F1314" s="161"/>
      <c r="G1314" s="161"/>
    </row>
    <row r="1315" spans="1:7" s="125" customFormat="1" x14ac:dyDescent="0.25">
      <c r="A1315" s="154"/>
      <c r="B1315" s="154"/>
      <c r="C1315" s="140"/>
      <c r="D1315" s="140"/>
      <c r="E1315" s="140"/>
      <c r="F1315" s="161"/>
      <c r="G1315" s="161"/>
    </row>
    <row r="1316" spans="1:7" s="125" customFormat="1" x14ac:dyDescent="0.25">
      <c r="A1316" s="154"/>
      <c r="B1316" s="154"/>
      <c r="C1316" s="140"/>
      <c r="D1316" s="140"/>
      <c r="E1316" s="140"/>
      <c r="F1316" s="161"/>
      <c r="G1316" s="161"/>
    </row>
    <row r="1317" spans="1:7" s="125" customFormat="1" x14ac:dyDescent="0.25">
      <c r="A1317" s="154"/>
      <c r="B1317" s="154"/>
      <c r="C1317" s="140"/>
      <c r="D1317" s="140"/>
      <c r="E1317" s="140"/>
      <c r="F1317" s="161"/>
      <c r="G1317" s="161"/>
    </row>
    <row r="1318" spans="1:7" s="125" customFormat="1" x14ac:dyDescent="0.25">
      <c r="A1318" s="154"/>
      <c r="B1318" s="154"/>
      <c r="C1318" s="140"/>
      <c r="D1318" s="140"/>
      <c r="E1318" s="140"/>
      <c r="F1318" s="161"/>
      <c r="G1318" s="161"/>
    </row>
    <row r="1319" spans="1:7" s="125" customFormat="1" x14ac:dyDescent="0.25">
      <c r="A1319" s="154"/>
      <c r="B1319" s="154"/>
      <c r="C1319" s="140"/>
      <c r="D1319" s="140"/>
      <c r="E1319" s="140"/>
      <c r="F1319" s="161"/>
      <c r="G1319" s="161"/>
    </row>
    <row r="1320" spans="1:7" s="125" customFormat="1" x14ac:dyDescent="0.25">
      <c r="A1320" s="154"/>
      <c r="B1320" s="154"/>
      <c r="C1320" s="140"/>
      <c r="D1320" s="140"/>
      <c r="E1320" s="140"/>
      <c r="F1320" s="161"/>
      <c r="G1320" s="161"/>
    </row>
    <row r="1321" spans="1:7" s="125" customFormat="1" x14ac:dyDescent="0.25">
      <c r="A1321" s="154"/>
      <c r="B1321" s="154"/>
      <c r="C1321" s="140"/>
      <c r="D1321" s="140"/>
      <c r="E1321" s="140"/>
      <c r="F1321" s="161"/>
      <c r="G1321" s="161"/>
    </row>
    <row r="1322" spans="1:7" s="125" customFormat="1" x14ac:dyDescent="0.25">
      <c r="A1322" s="154"/>
      <c r="B1322" s="154"/>
      <c r="C1322" s="140"/>
      <c r="D1322" s="140"/>
      <c r="E1322" s="140"/>
      <c r="F1322" s="161"/>
      <c r="G1322" s="161"/>
    </row>
    <row r="1323" spans="1:7" s="125" customFormat="1" x14ac:dyDescent="0.25">
      <c r="A1323" s="154"/>
      <c r="B1323" s="154"/>
      <c r="C1323" s="140"/>
      <c r="D1323" s="140"/>
      <c r="E1323" s="140"/>
      <c r="F1323" s="161"/>
      <c r="G1323" s="161"/>
    </row>
    <row r="1324" spans="1:7" s="125" customFormat="1" x14ac:dyDescent="0.25">
      <c r="A1324" s="154"/>
      <c r="B1324" s="154"/>
      <c r="C1324" s="140"/>
      <c r="D1324" s="140"/>
      <c r="E1324" s="140"/>
      <c r="F1324" s="161"/>
      <c r="G1324" s="161"/>
    </row>
    <row r="1325" spans="1:7" s="125" customFormat="1" x14ac:dyDescent="0.25">
      <c r="A1325" s="154"/>
      <c r="B1325" s="154"/>
      <c r="C1325" s="140"/>
      <c r="D1325" s="140"/>
      <c r="E1325" s="140"/>
      <c r="F1325" s="161"/>
      <c r="G1325" s="161"/>
    </row>
    <row r="1326" spans="1:7" s="125" customFormat="1" x14ac:dyDescent="0.25">
      <c r="A1326" s="154"/>
      <c r="B1326" s="154"/>
      <c r="C1326" s="140"/>
      <c r="D1326" s="140"/>
      <c r="E1326" s="140"/>
      <c r="F1326" s="161"/>
      <c r="G1326" s="161"/>
    </row>
    <row r="1327" spans="1:7" s="125" customFormat="1" x14ac:dyDescent="0.25">
      <c r="A1327" s="154"/>
      <c r="B1327" s="154"/>
      <c r="C1327" s="140"/>
      <c r="D1327" s="140"/>
      <c r="E1327" s="140"/>
      <c r="F1327" s="161"/>
      <c r="G1327" s="161"/>
    </row>
    <row r="1328" spans="1:7" s="125" customFormat="1" x14ac:dyDescent="0.25">
      <c r="A1328" s="154"/>
      <c r="B1328" s="154"/>
      <c r="C1328" s="154"/>
      <c r="D1328" s="140"/>
      <c r="E1328" s="140"/>
      <c r="F1328" s="161"/>
      <c r="G1328" s="161"/>
    </row>
    <row r="1329" spans="1:7" s="125" customFormat="1" x14ac:dyDescent="0.25">
      <c r="A1329" s="154"/>
      <c r="B1329" s="154"/>
      <c r="C1329" s="140"/>
      <c r="D1329" s="140"/>
      <c r="E1329" s="140"/>
      <c r="F1329" s="161"/>
      <c r="G1329" s="161"/>
    </row>
    <row r="1330" spans="1:7" s="125" customFormat="1" x14ac:dyDescent="0.25">
      <c r="A1330" s="154"/>
      <c r="B1330" s="154"/>
      <c r="C1330" s="140"/>
      <c r="D1330" s="140"/>
      <c r="E1330" s="140"/>
      <c r="F1330" s="161"/>
      <c r="G1330" s="161"/>
    </row>
    <row r="1331" spans="1:7" s="125" customFormat="1" x14ac:dyDescent="0.25">
      <c r="A1331" s="154"/>
      <c r="B1331" s="154"/>
      <c r="C1331" s="140"/>
      <c r="D1331" s="140"/>
      <c r="E1331" s="140"/>
      <c r="F1331" s="161"/>
      <c r="G1331" s="161"/>
    </row>
    <row r="1332" spans="1:7" s="125" customFormat="1" x14ac:dyDescent="0.25">
      <c r="A1332" s="154"/>
      <c r="B1332" s="154"/>
      <c r="C1332" s="140"/>
      <c r="D1332" s="140"/>
      <c r="E1332" s="140"/>
      <c r="F1332" s="161"/>
      <c r="G1332" s="161"/>
    </row>
    <row r="1333" spans="1:7" s="125" customFormat="1" x14ac:dyDescent="0.25">
      <c r="A1333" s="154"/>
      <c r="B1333" s="154"/>
      <c r="C1333" s="140"/>
      <c r="D1333" s="140"/>
      <c r="E1333" s="140"/>
      <c r="F1333" s="161"/>
      <c r="G1333" s="161"/>
    </row>
    <row r="1334" spans="1:7" s="125" customFormat="1" x14ac:dyDescent="0.25">
      <c r="A1334" s="154"/>
      <c r="B1334" s="154"/>
      <c r="C1334" s="140"/>
      <c r="D1334" s="140"/>
      <c r="E1334" s="140"/>
      <c r="F1334" s="161"/>
      <c r="G1334" s="161"/>
    </row>
    <row r="1335" spans="1:7" s="125" customFormat="1" x14ac:dyDescent="0.25">
      <c r="A1335" s="154"/>
      <c r="B1335" s="154"/>
      <c r="C1335" s="140"/>
      <c r="D1335" s="140"/>
      <c r="E1335" s="140"/>
      <c r="F1335" s="161"/>
      <c r="G1335" s="161"/>
    </row>
    <row r="1336" spans="1:7" s="125" customFormat="1" x14ac:dyDescent="0.25">
      <c r="A1336" s="154"/>
      <c r="B1336" s="154"/>
      <c r="C1336" s="140"/>
      <c r="D1336" s="140"/>
      <c r="E1336" s="140"/>
      <c r="F1336" s="161"/>
      <c r="G1336" s="161"/>
    </row>
    <row r="1337" spans="1:7" s="125" customFormat="1" x14ac:dyDescent="0.25">
      <c r="A1337" s="154"/>
      <c r="B1337" s="154"/>
      <c r="C1337" s="140"/>
      <c r="D1337" s="140"/>
      <c r="E1337" s="140"/>
      <c r="F1337" s="161"/>
      <c r="G1337" s="161"/>
    </row>
    <row r="1338" spans="1:7" s="125" customFormat="1" x14ac:dyDescent="0.25">
      <c r="A1338" s="154"/>
      <c r="B1338" s="154"/>
      <c r="C1338" s="140"/>
      <c r="D1338" s="140"/>
      <c r="E1338" s="140"/>
      <c r="F1338" s="161"/>
      <c r="G1338" s="161"/>
    </row>
    <row r="1339" spans="1:7" s="125" customFormat="1" x14ac:dyDescent="0.25">
      <c r="A1339" s="154"/>
      <c r="B1339" s="154"/>
      <c r="C1339" s="140"/>
      <c r="D1339" s="140"/>
      <c r="E1339" s="140"/>
      <c r="F1339" s="161"/>
      <c r="G1339" s="161"/>
    </row>
    <row r="1340" spans="1:7" s="125" customFormat="1" x14ac:dyDescent="0.25">
      <c r="A1340" s="154"/>
      <c r="B1340" s="154"/>
      <c r="C1340" s="140"/>
      <c r="D1340" s="140"/>
      <c r="E1340" s="140"/>
      <c r="F1340" s="161"/>
      <c r="G1340" s="161"/>
    </row>
    <row r="1341" spans="1:7" s="125" customFormat="1" x14ac:dyDescent="0.25">
      <c r="A1341" s="154"/>
      <c r="B1341" s="154"/>
      <c r="C1341" s="140"/>
      <c r="D1341" s="140"/>
      <c r="E1341" s="140"/>
      <c r="F1341" s="161"/>
      <c r="G1341" s="161"/>
    </row>
    <row r="1342" spans="1:7" s="125" customFormat="1" x14ac:dyDescent="0.25">
      <c r="A1342" s="154"/>
      <c r="B1342" s="154"/>
      <c r="C1342" s="140"/>
      <c r="D1342" s="140"/>
      <c r="E1342" s="140"/>
      <c r="F1342" s="161"/>
      <c r="G1342" s="161"/>
    </row>
    <row r="1343" spans="1:7" s="125" customFormat="1" x14ac:dyDescent="0.25">
      <c r="A1343" s="154"/>
      <c r="B1343" s="154"/>
      <c r="C1343" s="140"/>
      <c r="D1343" s="140"/>
      <c r="E1343" s="140"/>
      <c r="F1343" s="161"/>
      <c r="G1343" s="161"/>
    </row>
    <row r="1344" spans="1:7" s="125" customFormat="1" x14ac:dyDescent="0.25">
      <c r="A1344" s="154"/>
      <c r="B1344" s="154"/>
      <c r="C1344" s="140"/>
      <c r="D1344" s="140"/>
      <c r="E1344" s="140"/>
      <c r="F1344" s="161"/>
      <c r="G1344" s="161"/>
    </row>
    <row r="1345" spans="1:7" s="125" customFormat="1" x14ac:dyDescent="0.25">
      <c r="A1345" s="154"/>
      <c r="B1345" s="154"/>
      <c r="C1345" s="140"/>
      <c r="D1345" s="140"/>
      <c r="E1345" s="140"/>
      <c r="F1345" s="161"/>
      <c r="G1345" s="161"/>
    </row>
    <row r="1346" spans="1:7" s="125" customFormat="1" x14ac:dyDescent="0.25">
      <c r="A1346" s="154"/>
      <c r="B1346" s="154"/>
      <c r="C1346" s="140"/>
      <c r="D1346" s="140"/>
      <c r="E1346" s="140"/>
      <c r="F1346" s="161"/>
      <c r="G1346" s="161"/>
    </row>
    <row r="1347" spans="1:7" s="125" customFormat="1" x14ac:dyDescent="0.25">
      <c r="A1347" s="154"/>
      <c r="B1347" s="154"/>
      <c r="C1347" s="140"/>
      <c r="D1347" s="140"/>
      <c r="E1347" s="140"/>
      <c r="F1347" s="161"/>
      <c r="G1347" s="161"/>
    </row>
    <row r="1348" spans="1:7" s="125" customFormat="1" x14ac:dyDescent="0.25">
      <c r="A1348" s="154"/>
      <c r="B1348" s="154"/>
      <c r="C1348" s="140"/>
      <c r="D1348" s="140"/>
      <c r="E1348" s="140"/>
      <c r="F1348" s="161"/>
      <c r="G1348" s="161"/>
    </row>
    <row r="1349" spans="1:7" s="125" customFormat="1" x14ac:dyDescent="0.25">
      <c r="A1349" s="154"/>
      <c r="B1349" s="154"/>
      <c r="C1349" s="140"/>
      <c r="D1349" s="140"/>
      <c r="E1349" s="140"/>
      <c r="F1349" s="161"/>
      <c r="G1349" s="161"/>
    </row>
    <row r="1350" spans="1:7" s="125" customFormat="1" x14ac:dyDescent="0.25">
      <c r="A1350" s="154"/>
      <c r="B1350" s="154"/>
      <c r="C1350" s="154"/>
      <c r="D1350" s="140"/>
      <c r="E1350" s="140"/>
      <c r="F1350" s="161"/>
      <c r="G1350" s="161"/>
    </row>
    <row r="1351" spans="1:7" s="125" customFormat="1" x14ac:dyDescent="0.25">
      <c r="A1351" s="154"/>
      <c r="B1351" s="154"/>
      <c r="C1351" s="140"/>
      <c r="D1351" s="140"/>
      <c r="E1351" s="140"/>
      <c r="F1351" s="161"/>
      <c r="G1351" s="161"/>
    </row>
    <row r="1352" spans="1:7" s="125" customFormat="1" x14ac:dyDescent="0.25">
      <c r="A1352" s="154"/>
      <c r="B1352" s="154"/>
      <c r="C1352" s="140"/>
      <c r="D1352" s="140"/>
      <c r="E1352" s="140"/>
      <c r="F1352" s="161"/>
      <c r="G1352" s="161"/>
    </row>
    <row r="1353" spans="1:7" s="125" customFormat="1" x14ac:dyDescent="0.25">
      <c r="A1353" s="154"/>
      <c r="B1353" s="154"/>
      <c r="C1353" s="140"/>
      <c r="D1353" s="140"/>
      <c r="E1353" s="140"/>
      <c r="F1353" s="161"/>
      <c r="G1353" s="161"/>
    </row>
    <row r="1354" spans="1:7" s="125" customFormat="1" x14ac:dyDescent="0.25">
      <c r="A1354" s="154"/>
      <c r="B1354" s="154"/>
      <c r="C1354" s="140"/>
      <c r="D1354" s="140"/>
      <c r="E1354" s="140"/>
      <c r="F1354" s="161"/>
      <c r="G1354" s="161"/>
    </row>
    <row r="1355" spans="1:7" s="125" customFormat="1" x14ac:dyDescent="0.25">
      <c r="A1355" s="154"/>
      <c r="B1355" s="154"/>
      <c r="C1355" s="140"/>
      <c r="D1355" s="140"/>
      <c r="E1355" s="140"/>
      <c r="F1355" s="161"/>
      <c r="G1355" s="161"/>
    </row>
    <row r="1356" spans="1:7" s="125" customFormat="1" x14ac:dyDescent="0.25">
      <c r="A1356" s="154"/>
      <c r="B1356" s="154"/>
      <c r="C1356" s="140"/>
      <c r="D1356" s="140"/>
      <c r="E1356" s="140"/>
      <c r="F1356" s="161"/>
      <c r="G1356" s="161"/>
    </row>
    <row r="1357" spans="1:7" s="125" customFormat="1" x14ac:dyDescent="0.25">
      <c r="A1357" s="154"/>
      <c r="B1357" s="154"/>
      <c r="C1357" s="140"/>
      <c r="D1357" s="140"/>
      <c r="E1357" s="140"/>
      <c r="F1357" s="161"/>
      <c r="G1357" s="161"/>
    </row>
    <row r="1358" spans="1:7" s="125" customFormat="1" x14ac:dyDescent="0.25">
      <c r="A1358" s="154"/>
      <c r="B1358" s="154"/>
      <c r="C1358" s="140"/>
      <c r="D1358" s="140"/>
      <c r="E1358" s="140"/>
      <c r="F1358" s="161"/>
      <c r="G1358" s="161"/>
    </row>
    <row r="1359" spans="1:7" s="125" customFormat="1" x14ac:dyDescent="0.25">
      <c r="A1359" s="154"/>
      <c r="B1359" s="154"/>
      <c r="C1359" s="140"/>
      <c r="D1359" s="140"/>
      <c r="E1359" s="140"/>
      <c r="F1359" s="161"/>
      <c r="G1359" s="161"/>
    </row>
    <row r="1360" spans="1:7" s="125" customFormat="1" x14ac:dyDescent="0.25">
      <c r="A1360" s="154"/>
      <c r="B1360" s="154"/>
      <c r="C1360" s="140"/>
      <c r="D1360" s="140"/>
      <c r="E1360" s="140"/>
      <c r="F1360" s="161"/>
      <c r="G1360" s="161"/>
    </row>
    <row r="1361" spans="1:7" s="125" customFormat="1" x14ac:dyDescent="0.25">
      <c r="A1361" s="154"/>
      <c r="B1361" s="154"/>
      <c r="C1361" s="140"/>
      <c r="D1361" s="140"/>
      <c r="E1361" s="140"/>
      <c r="F1361" s="161"/>
      <c r="G1361" s="161"/>
    </row>
    <row r="1362" spans="1:7" s="125" customFormat="1" x14ac:dyDescent="0.25">
      <c r="A1362" s="154"/>
      <c r="B1362" s="154"/>
      <c r="C1362" s="140"/>
      <c r="D1362" s="140"/>
      <c r="E1362" s="140"/>
      <c r="F1362" s="161"/>
      <c r="G1362" s="161"/>
    </row>
    <row r="1363" spans="1:7" s="125" customFormat="1" x14ac:dyDescent="0.25">
      <c r="A1363" s="154"/>
      <c r="B1363" s="154"/>
      <c r="C1363" s="140"/>
      <c r="D1363" s="140"/>
      <c r="E1363" s="140"/>
      <c r="F1363" s="161"/>
      <c r="G1363" s="161"/>
    </row>
    <row r="1364" spans="1:7" s="125" customFormat="1" x14ac:dyDescent="0.25">
      <c r="A1364" s="154"/>
      <c r="B1364" s="154"/>
      <c r="C1364" s="140"/>
      <c r="D1364" s="140"/>
      <c r="E1364" s="140"/>
      <c r="F1364" s="161"/>
      <c r="G1364" s="161"/>
    </row>
    <row r="1365" spans="1:7" s="125" customFormat="1" x14ac:dyDescent="0.25">
      <c r="A1365" s="154"/>
      <c r="B1365" s="154"/>
      <c r="C1365" s="140"/>
      <c r="D1365" s="140"/>
      <c r="E1365" s="140"/>
      <c r="F1365" s="161"/>
      <c r="G1365" s="161"/>
    </row>
    <row r="1366" spans="1:7" s="125" customFormat="1" x14ac:dyDescent="0.25">
      <c r="A1366" s="154"/>
      <c r="B1366" s="154"/>
      <c r="C1366" s="140"/>
      <c r="D1366" s="140"/>
      <c r="E1366" s="140"/>
      <c r="F1366" s="161"/>
      <c r="G1366" s="161"/>
    </row>
    <row r="1367" spans="1:7" s="125" customFormat="1" x14ac:dyDescent="0.25">
      <c r="A1367" s="154"/>
      <c r="B1367" s="154"/>
      <c r="C1367" s="140"/>
      <c r="D1367" s="140"/>
      <c r="E1367" s="140"/>
      <c r="F1367" s="161"/>
      <c r="G1367" s="161"/>
    </row>
    <row r="1368" spans="1:7" s="125" customFormat="1" x14ac:dyDescent="0.25">
      <c r="A1368" s="154"/>
      <c r="B1368" s="154"/>
      <c r="C1368" s="140"/>
      <c r="D1368" s="140"/>
      <c r="E1368" s="140"/>
      <c r="F1368" s="161"/>
      <c r="G1368" s="161"/>
    </row>
    <row r="1369" spans="1:7" s="125" customFormat="1" x14ac:dyDescent="0.25">
      <c r="A1369" s="154"/>
      <c r="B1369" s="154"/>
      <c r="C1369" s="140"/>
      <c r="D1369" s="140"/>
      <c r="E1369" s="140"/>
      <c r="F1369" s="161"/>
      <c r="G1369" s="161"/>
    </row>
    <row r="1370" spans="1:7" s="125" customFormat="1" x14ac:dyDescent="0.25">
      <c r="A1370" s="154"/>
      <c r="B1370" s="154"/>
      <c r="C1370" s="140"/>
      <c r="D1370" s="140"/>
      <c r="E1370" s="140"/>
      <c r="F1370" s="161"/>
      <c r="G1370" s="161"/>
    </row>
    <row r="1371" spans="1:7" s="125" customFormat="1" x14ac:dyDescent="0.25">
      <c r="A1371" s="154"/>
      <c r="B1371" s="154"/>
      <c r="C1371" s="140"/>
      <c r="D1371" s="140"/>
      <c r="E1371" s="140"/>
      <c r="F1371" s="161"/>
      <c r="G1371" s="161"/>
    </row>
    <row r="1372" spans="1:7" s="125" customFormat="1" x14ac:dyDescent="0.25">
      <c r="A1372" s="154"/>
      <c r="B1372" s="154"/>
      <c r="C1372" s="140"/>
      <c r="D1372" s="140"/>
      <c r="E1372" s="140"/>
      <c r="F1372" s="161"/>
      <c r="G1372" s="161"/>
    </row>
    <row r="1373" spans="1:7" s="125" customFormat="1" x14ac:dyDescent="0.25">
      <c r="A1373" s="154"/>
      <c r="B1373" s="154"/>
      <c r="C1373" s="140"/>
      <c r="D1373" s="140"/>
      <c r="E1373" s="140"/>
      <c r="F1373" s="161"/>
      <c r="G1373" s="161"/>
    </row>
    <row r="1374" spans="1:7" s="125" customFormat="1" x14ac:dyDescent="0.25">
      <c r="A1374" s="154"/>
      <c r="B1374" s="154"/>
      <c r="C1374" s="140"/>
      <c r="D1374" s="140"/>
      <c r="E1374" s="140"/>
      <c r="F1374" s="161"/>
      <c r="G1374" s="161"/>
    </row>
    <row r="1375" spans="1:7" s="125" customFormat="1" x14ac:dyDescent="0.25">
      <c r="A1375" s="154"/>
      <c r="B1375" s="154"/>
      <c r="C1375" s="140"/>
      <c r="D1375" s="140"/>
      <c r="E1375" s="140"/>
      <c r="F1375" s="161"/>
      <c r="G1375" s="161"/>
    </row>
    <row r="1376" spans="1:7" s="125" customFormat="1" x14ac:dyDescent="0.25">
      <c r="A1376" s="154"/>
      <c r="B1376" s="154"/>
      <c r="C1376" s="140"/>
      <c r="D1376" s="140"/>
      <c r="E1376" s="140"/>
      <c r="F1376" s="161"/>
      <c r="G1376" s="161"/>
    </row>
    <row r="1377" spans="1:7" s="125" customFormat="1" x14ac:dyDescent="0.25">
      <c r="A1377" s="154"/>
      <c r="B1377" s="154"/>
      <c r="C1377" s="140"/>
      <c r="D1377" s="140"/>
      <c r="E1377" s="140"/>
      <c r="F1377" s="161"/>
      <c r="G1377" s="161"/>
    </row>
    <row r="1378" spans="1:7" s="125" customFormat="1" x14ac:dyDescent="0.25">
      <c r="A1378" s="154"/>
      <c r="B1378" s="154"/>
      <c r="C1378" s="140"/>
      <c r="D1378" s="140"/>
      <c r="E1378" s="140"/>
      <c r="F1378" s="161"/>
      <c r="G1378" s="161"/>
    </row>
    <row r="1379" spans="1:7" s="125" customFormat="1" x14ac:dyDescent="0.25">
      <c r="A1379" s="154"/>
      <c r="B1379" s="154"/>
      <c r="C1379" s="140"/>
      <c r="D1379" s="140"/>
      <c r="E1379" s="140"/>
      <c r="F1379" s="161"/>
      <c r="G1379" s="161"/>
    </row>
    <row r="1380" spans="1:7" s="125" customFormat="1" x14ac:dyDescent="0.25">
      <c r="A1380" s="154"/>
      <c r="B1380" s="154"/>
      <c r="C1380" s="154"/>
      <c r="D1380" s="140"/>
      <c r="E1380" s="140"/>
      <c r="F1380" s="161"/>
      <c r="G1380" s="161"/>
    </row>
    <row r="1381" spans="1:7" s="125" customFormat="1" x14ac:dyDescent="0.25">
      <c r="A1381" s="154"/>
      <c r="B1381" s="154"/>
      <c r="C1381" s="140"/>
      <c r="D1381" s="140"/>
      <c r="E1381" s="140"/>
      <c r="F1381" s="161"/>
      <c r="G1381" s="161"/>
    </row>
    <row r="1382" spans="1:7" s="125" customFormat="1" x14ac:dyDescent="0.25">
      <c r="A1382" s="154"/>
      <c r="B1382" s="154"/>
      <c r="C1382" s="140"/>
      <c r="D1382" s="140"/>
      <c r="E1382" s="140"/>
      <c r="F1382" s="161"/>
      <c r="G1382" s="161"/>
    </row>
    <row r="1383" spans="1:7" s="125" customFormat="1" x14ac:dyDescent="0.25">
      <c r="A1383" s="154"/>
      <c r="B1383" s="154"/>
      <c r="C1383" s="140"/>
      <c r="D1383" s="140"/>
      <c r="E1383" s="140"/>
      <c r="F1383" s="161"/>
      <c r="G1383" s="161"/>
    </row>
    <row r="1384" spans="1:7" s="125" customFormat="1" x14ac:dyDescent="0.25">
      <c r="A1384" s="154"/>
      <c r="B1384" s="154"/>
      <c r="C1384" s="140"/>
      <c r="D1384" s="140"/>
      <c r="E1384" s="140"/>
      <c r="F1384" s="161"/>
      <c r="G1384" s="161"/>
    </row>
    <row r="1385" spans="1:7" s="125" customFormat="1" x14ac:dyDescent="0.25">
      <c r="A1385" s="154"/>
      <c r="B1385" s="154"/>
      <c r="C1385" s="140"/>
      <c r="D1385" s="140"/>
      <c r="E1385" s="140"/>
      <c r="F1385" s="161"/>
      <c r="G1385" s="161"/>
    </row>
    <row r="1386" spans="1:7" s="125" customFormat="1" x14ac:dyDescent="0.25">
      <c r="A1386" s="154"/>
      <c r="B1386" s="154"/>
      <c r="C1386" s="140"/>
      <c r="D1386" s="140"/>
      <c r="E1386" s="140"/>
      <c r="F1386" s="161"/>
      <c r="G1386" s="161"/>
    </row>
    <row r="1387" spans="1:7" s="125" customFormat="1" x14ac:dyDescent="0.25">
      <c r="A1387" s="154"/>
      <c r="B1387" s="154"/>
      <c r="C1387" s="140"/>
      <c r="D1387" s="140"/>
      <c r="E1387" s="140"/>
      <c r="F1387" s="161"/>
      <c r="G1387" s="161"/>
    </row>
    <row r="1388" spans="1:7" s="125" customFormat="1" x14ac:dyDescent="0.25">
      <c r="A1388" s="154"/>
      <c r="B1388" s="154"/>
      <c r="C1388" s="140"/>
      <c r="D1388" s="140"/>
      <c r="E1388" s="140"/>
      <c r="F1388" s="161"/>
      <c r="G1388" s="161"/>
    </row>
    <row r="1389" spans="1:7" s="125" customFormat="1" x14ac:dyDescent="0.25">
      <c r="A1389" s="154"/>
      <c r="B1389" s="154"/>
      <c r="C1389" s="140"/>
      <c r="D1389" s="140"/>
      <c r="E1389" s="140"/>
      <c r="F1389" s="161"/>
      <c r="G1389" s="161"/>
    </row>
    <row r="1390" spans="1:7" s="125" customFormat="1" x14ac:dyDescent="0.25">
      <c r="A1390" s="154"/>
      <c r="B1390" s="154"/>
      <c r="C1390" s="140"/>
      <c r="D1390" s="140"/>
      <c r="E1390" s="140"/>
      <c r="F1390" s="161"/>
      <c r="G1390" s="161"/>
    </row>
    <row r="1391" spans="1:7" s="125" customFormat="1" x14ac:dyDescent="0.25">
      <c r="A1391" s="154"/>
      <c r="B1391" s="154"/>
      <c r="C1391" s="140"/>
      <c r="D1391" s="140"/>
      <c r="E1391" s="140"/>
      <c r="F1391" s="161"/>
      <c r="G1391" s="161"/>
    </row>
    <row r="1392" spans="1:7" s="125" customFormat="1" x14ac:dyDescent="0.25">
      <c r="A1392" s="154"/>
      <c r="B1392" s="154"/>
      <c r="C1392" s="140"/>
      <c r="D1392" s="140"/>
      <c r="E1392" s="140"/>
      <c r="F1392" s="161"/>
      <c r="G1392" s="161"/>
    </row>
    <row r="1393" spans="1:7" s="125" customFormat="1" x14ac:dyDescent="0.25">
      <c r="A1393" s="154"/>
      <c r="B1393" s="154"/>
      <c r="C1393" s="140"/>
      <c r="D1393" s="140"/>
      <c r="E1393" s="140"/>
      <c r="F1393" s="161"/>
      <c r="G1393" s="161"/>
    </row>
    <row r="1394" spans="1:7" s="125" customFormat="1" x14ac:dyDescent="0.25">
      <c r="A1394" s="154"/>
      <c r="B1394" s="154"/>
      <c r="C1394" s="140"/>
      <c r="D1394" s="140"/>
      <c r="E1394" s="140"/>
      <c r="F1394" s="161"/>
      <c r="G1394" s="161"/>
    </row>
    <row r="1395" spans="1:7" s="125" customFormat="1" x14ac:dyDescent="0.25">
      <c r="A1395" s="154"/>
      <c r="B1395" s="154"/>
      <c r="C1395" s="140"/>
      <c r="D1395" s="140"/>
      <c r="E1395" s="140"/>
      <c r="F1395" s="161"/>
      <c r="G1395" s="161"/>
    </row>
    <row r="1396" spans="1:7" s="125" customFormat="1" x14ac:dyDescent="0.25">
      <c r="A1396" s="154"/>
      <c r="B1396" s="154"/>
      <c r="C1396" s="140"/>
      <c r="D1396" s="140"/>
      <c r="E1396" s="140"/>
      <c r="F1396" s="161"/>
      <c r="G1396" s="161"/>
    </row>
    <row r="1397" spans="1:7" s="125" customFormat="1" x14ac:dyDescent="0.25">
      <c r="A1397" s="154"/>
      <c r="B1397" s="154"/>
      <c r="C1397" s="140"/>
      <c r="D1397" s="140"/>
      <c r="E1397" s="140"/>
      <c r="F1397" s="161"/>
      <c r="G1397" s="161"/>
    </row>
    <row r="1398" spans="1:7" s="125" customFormat="1" x14ac:dyDescent="0.25">
      <c r="A1398" s="154"/>
      <c r="B1398" s="154"/>
      <c r="C1398" s="140"/>
      <c r="D1398" s="140"/>
      <c r="E1398" s="140"/>
      <c r="F1398" s="161"/>
      <c r="G1398" s="161"/>
    </row>
    <row r="1399" spans="1:7" s="125" customFormat="1" x14ac:dyDescent="0.25">
      <c r="A1399" s="154"/>
      <c r="B1399" s="154"/>
      <c r="C1399" s="140"/>
      <c r="D1399" s="140"/>
      <c r="E1399" s="140"/>
      <c r="F1399" s="161"/>
      <c r="G1399" s="161"/>
    </row>
    <row r="1400" spans="1:7" s="125" customFormat="1" x14ac:dyDescent="0.25">
      <c r="A1400" s="154"/>
      <c r="B1400" s="154"/>
      <c r="C1400" s="140"/>
      <c r="D1400" s="140"/>
      <c r="E1400" s="140"/>
      <c r="F1400" s="161"/>
      <c r="G1400" s="161"/>
    </row>
    <row r="1401" spans="1:7" s="125" customFormat="1" x14ac:dyDescent="0.25">
      <c r="A1401" s="154"/>
      <c r="B1401" s="154"/>
      <c r="C1401" s="140"/>
      <c r="D1401" s="140"/>
      <c r="E1401" s="140"/>
      <c r="F1401" s="161"/>
      <c r="G1401" s="161"/>
    </row>
    <row r="1402" spans="1:7" s="125" customFormat="1" x14ac:dyDescent="0.25">
      <c r="A1402" s="154"/>
      <c r="B1402" s="154"/>
      <c r="C1402" s="140"/>
      <c r="D1402" s="140"/>
      <c r="E1402" s="140"/>
      <c r="F1402" s="161"/>
      <c r="G1402" s="161"/>
    </row>
    <row r="1403" spans="1:7" s="125" customFormat="1" x14ac:dyDescent="0.25">
      <c r="A1403" s="154"/>
      <c r="B1403" s="154"/>
      <c r="C1403" s="154"/>
      <c r="D1403" s="140"/>
      <c r="E1403" s="140"/>
      <c r="F1403" s="161"/>
      <c r="G1403" s="161"/>
    </row>
    <row r="1404" spans="1:7" s="125" customFormat="1" x14ac:dyDescent="0.25">
      <c r="A1404" s="154"/>
      <c r="B1404" s="154"/>
      <c r="C1404" s="140"/>
      <c r="D1404" s="140"/>
      <c r="E1404" s="140"/>
      <c r="F1404" s="161"/>
      <c r="G1404" s="161"/>
    </row>
    <row r="1405" spans="1:7" s="125" customFormat="1" x14ac:dyDescent="0.25">
      <c r="A1405" s="154"/>
      <c r="B1405" s="154"/>
      <c r="C1405" s="140"/>
      <c r="D1405" s="140"/>
      <c r="E1405" s="140"/>
      <c r="F1405" s="161"/>
      <c r="G1405" s="161"/>
    </row>
    <row r="1406" spans="1:7" s="125" customFormat="1" x14ac:dyDescent="0.25">
      <c r="A1406" s="154"/>
      <c r="B1406" s="154"/>
      <c r="C1406" s="140"/>
      <c r="D1406" s="140"/>
      <c r="E1406" s="140"/>
      <c r="F1406" s="161"/>
      <c r="G1406" s="161"/>
    </row>
    <row r="1407" spans="1:7" s="125" customFormat="1" x14ac:dyDescent="0.25">
      <c r="A1407" s="154"/>
      <c r="B1407" s="154"/>
      <c r="C1407" s="140"/>
      <c r="D1407" s="140"/>
      <c r="E1407" s="140"/>
      <c r="F1407" s="161"/>
      <c r="G1407" s="161"/>
    </row>
    <row r="1408" spans="1:7" s="125" customFormat="1" x14ac:dyDescent="0.25">
      <c r="A1408" s="154"/>
      <c r="B1408" s="154"/>
      <c r="C1408" s="154"/>
      <c r="D1408" s="140"/>
      <c r="E1408" s="140"/>
      <c r="F1408" s="161"/>
      <c r="G1408" s="161"/>
    </row>
    <row r="1409" spans="1:7" s="125" customFormat="1" x14ac:dyDescent="0.25">
      <c r="A1409" s="154"/>
      <c r="B1409" s="154"/>
      <c r="C1409" s="140"/>
      <c r="D1409" s="140"/>
      <c r="E1409" s="140"/>
      <c r="F1409" s="161"/>
      <c r="G1409" s="161"/>
    </row>
    <row r="1410" spans="1:7" s="125" customFormat="1" x14ac:dyDescent="0.25">
      <c r="A1410" s="154"/>
      <c r="B1410" s="154"/>
      <c r="C1410" s="140"/>
      <c r="D1410" s="140"/>
      <c r="E1410" s="140"/>
      <c r="F1410" s="161"/>
      <c r="G1410" s="161"/>
    </row>
    <row r="1411" spans="1:7" s="125" customFormat="1" x14ac:dyDescent="0.25">
      <c r="A1411" s="154"/>
      <c r="B1411" s="154"/>
      <c r="C1411" s="140"/>
      <c r="D1411" s="140"/>
      <c r="E1411" s="140"/>
      <c r="F1411" s="161"/>
      <c r="G1411" s="161"/>
    </row>
    <row r="1412" spans="1:7" s="125" customFormat="1" x14ac:dyDescent="0.25">
      <c r="A1412" s="154"/>
      <c r="B1412" s="154"/>
      <c r="C1412" s="140"/>
      <c r="D1412" s="140"/>
      <c r="E1412" s="140"/>
      <c r="F1412" s="161"/>
      <c r="G1412" s="161"/>
    </row>
    <row r="1413" spans="1:7" s="125" customFormat="1" x14ac:dyDescent="0.25">
      <c r="A1413" s="154"/>
      <c r="B1413" s="154"/>
      <c r="C1413" s="140"/>
      <c r="D1413" s="140"/>
      <c r="E1413" s="140"/>
      <c r="F1413" s="161"/>
      <c r="G1413" s="161"/>
    </row>
    <row r="1414" spans="1:7" s="125" customFormat="1" x14ac:dyDescent="0.25">
      <c r="A1414" s="154"/>
      <c r="B1414" s="154"/>
      <c r="C1414" s="140"/>
      <c r="D1414" s="140"/>
      <c r="E1414" s="140"/>
      <c r="F1414" s="161"/>
      <c r="G1414" s="161"/>
    </row>
    <row r="1415" spans="1:7" s="125" customFormat="1" x14ac:dyDescent="0.25">
      <c r="A1415" s="154"/>
      <c r="B1415" s="154"/>
      <c r="C1415" s="140"/>
      <c r="D1415" s="140"/>
      <c r="E1415" s="140"/>
      <c r="F1415" s="161"/>
      <c r="G1415" s="161"/>
    </row>
    <row r="1416" spans="1:7" s="125" customFormat="1" x14ac:dyDescent="0.25">
      <c r="A1416" s="154"/>
      <c r="B1416" s="154"/>
      <c r="C1416" s="140"/>
      <c r="D1416" s="140"/>
      <c r="E1416" s="140"/>
      <c r="F1416" s="161"/>
      <c r="G1416" s="161"/>
    </row>
    <row r="1417" spans="1:7" s="125" customFormat="1" x14ac:dyDescent="0.25">
      <c r="A1417" s="154"/>
      <c r="B1417" s="154"/>
      <c r="C1417" s="140"/>
      <c r="D1417" s="140"/>
      <c r="E1417" s="140"/>
      <c r="F1417" s="161"/>
      <c r="G1417" s="161"/>
    </row>
    <row r="1418" spans="1:7" s="125" customFormat="1" x14ac:dyDescent="0.25">
      <c r="A1418" s="154"/>
      <c r="B1418" s="154"/>
      <c r="C1418" s="140"/>
      <c r="D1418" s="140"/>
      <c r="E1418" s="140"/>
      <c r="F1418" s="161"/>
      <c r="G1418" s="161"/>
    </row>
    <row r="1419" spans="1:7" s="125" customFormat="1" x14ac:dyDescent="0.25">
      <c r="A1419" s="154"/>
      <c r="B1419" s="154"/>
      <c r="C1419" s="140"/>
      <c r="D1419" s="140"/>
      <c r="E1419" s="140"/>
      <c r="F1419" s="161"/>
      <c r="G1419" s="161"/>
    </row>
    <row r="1420" spans="1:7" s="125" customFormat="1" x14ac:dyDescent="0.25">
      <c r="A1420" s="154"/>
      <c r="B1420" s="154"/>
      <c r="C1420" s="140"/>
      <c r="D1420" s="140"/>
      <c r="E1420" s="140"/>
      <c r="F1420" s="161"/>
      <c r="G1420" s="161"/>
    </row>
    <row r="1421" spans="1:7" s="125" customFormat="1" x14ac:dyDescent="0.25">
      <c r="A1421" s="154"/>
      <c r="B1421" s="154"/>
      <c r="C1421" s="140"/>
      <c r="D1421" s="140"/>
      <c r="E1421" s="140"/>
      <c r="F1421" s="161"/>
      <c r="G1421" s="161"/>
    </row>
    <row r="1422" spans="1:7" s="125" customFormat="1" x14ac:dyDescent="0.25">
      <c r="A1422" s="154"/>
      <c r="B1422" s="154"/>
      <c r="C1422" s="140"/>
      <c r="D1422" s="140"/>
      <c r="E1422" s="140"/>
      <c r="F1422" s="161"/>
      <c r="G1422" s="161"/>
    </row>
    <row r="1423" spans="1:7" s="125" customFormat="1" x14ac:dyDescent="0.25">
      <c r="A1423" s="154"/>
      <c r="B1423" s="154"/>
      <c r="C1423" s="140"/>
      <c r="D1423" s="140"/>
      <c r="E1423" s="140"/>
      <c r="F1423" s="161"/>
      <c r="G1423" s="161"/>
    </row>
    <row r="1424" spans="1:7" s="125" customFormat="1" x14ac:dyDescent="0.25">
      <c r="A1424" s="154"/>
      <c r="B1424" s="154"/>
      <c r="C1424" s="140"/>
      <c r="D1424" s="140"/>
      <c r="E1424" s="140"/>
      <c r="F1424" s="161"/>
      <c r="G1424" s="161"/>
    </row>
    <row r="1425" spans="1:7" s="125" customFormat="1" x14ac:dyDescent="0.25">
      <c r="A1425" s="154"/>
      <c r="B1425" s="154"/>
      <c r="C1425" s="140"/>
      <c r="D1425" s="140"/>
      <c r="E1425" s="140"/>
      <c r="F1425" s="161"/>
      <c r="G1425" s="161"/>
    </row>
    <row r="1426" spans="1:7" s="125" customFormat="1" x14ac:dyDescent="0.25">
      <c r="A1426" s="154"/>
      <c r="B1426" s="154"/>
      <c r="C1426" s="140"/>
      <c r="D1426" s="140"/>
      <c r="E1426" s="140"/>
      <c r="F1426" s="161"/>
      <c r="G1426" s="161"/>
    </row>
    <row r="1427" spans="1:7" s="125" customFormat="1" x14ac:dyDescent="0.25">
      <c r="A1427" s="154"/>
      <c r="B1427" s="154"/>
      <c r="C1427" s="140"/>
      <c r="D1427" s="140"/>
      <c r="E1427" s="140"/>
      <c r="F1427" s="161"/>
      <c r="G1427" s="161"/>
    </row>
    <row r="1428" spans="1:7" s="125" customFormat="1" x14ac:dyDescent="0.25">
      <c r="A1428" s="154"/>
      <c r="B1428" s="154"/>
      <c r="C1428" s="140"/>
      <c r="D1428" s="140"/>
      <c r="E1428" s="140"/>
      <c r="F1428" s="161"/>
      <c r="G1428" s="161"/>
    </row>
    <row r="1429" spans="1:7" s="125" customFormat="1" x14ac:dyDescent="0.25">
      <c r="A1429" s="154"/>
      <c r="B1429" s="154"/>
      <c r="C1429" s="140"/>
      <c r="D1429" s="140"/>
      <c r="E1429" s="140"/>
      <c r="F1429" s="161"/>
      <c r="G1429" s="161"/>
    </row>
    <row r="1430" spans="1:7" s="125" customFormat="1" x14ac:dyDescent="0.25">
      <c r="A1430" s="154"/>
      <c r="B1430" s="154"/>
      <c r="C1430" s="140"/>
      <c r="D1430" s="140"/>
      <c r="E1430" s="140"/>
      <c r="F1430" s="161"/>
      <c r="G1430" s="161"/>
    </row>
    <row r="1431" spans="1:7" s="125" customFormat="1" x14ac:dyDescent="0.25">
      <c r="A1431" s="154"/>
      <c r="B1431" s="154"/>
      <c r="C1431" s="140"/>
      <c r="D1431" s="140"/>
      <c r="E1431" s="140"/>
      <c r="F1431" s="161"/>
      <c r="G1431" s="161"/>
    </row>
    <row r="1432" spans="1:7" s="125" customFormat="1" x14ac:dyDescent="0.25">
      <c r="A1432" s="154"/>
      <c r="B1432" s="154"/>
      <c r="C1432" s="140"/>
      <c r="D1432" s="140"/>
      <c r="E1432" s="140"/>
      <c r="F1432" s="161"/>
      <c r="G1432" s="161"/>
    </row>
    <row r="1433" spans="1:7" s="125" customFormat="1" x14ac:dyDescent="0.25">
      <c r="A1433" s="154"/>
      <c r="B1433" s="154"/>
      <c r="C1433" s="140"/>
      <c r="D1433" s="140"/>
      <c r="E1433" s="140"/>
      <c r="F1433" s="161"/>
      <c r="G1433" s="161"/>
    </row>
    <row r="1434" spans="1:7" s="125" customFormat="1" x14ac:dyDescent="0.25">
      <c r="A1434" s="154"/>
      <c r="B1434" s="154"/>
      <c r="C1434" s="140"/>
      <c r="D1434" s="140"/>
      <c r="E1434" s="140"/>
      <c r="F1434" s="161"/>
      <c r="G1434" s="161"/>
    </row>
    <row r="1435" spans="1:7" s="125" customFormat="1" x14ac:dyDescent="0.25">
      <c r="A1435" s="154"/>
      <c r="B1435" s="154"/>
      <c r="C1435" s="140"/>
      <c r="D1435" s="140"/>
      <c r="E1435" s="140"/>
      <c r="F1435" s="161"/>
      <c r="G1435" s="161"/>
    </row>
    <row r="1436" spans="1:7" s="125" customFormat="1" x14ac:dyDescent="0.25">
      <c r="A1436" s="154"/>
      <c r="B1436" s="154"/>
      <c r="C1436" s="140"/>
      <c r="D1436" s="140"/>
      <c r="E1436" s="140"/>
      <c r="F1436" s="161"/>
      <c r="G1436" s="161"/>
    </row>
    <row r="1437" spans="1:7" s="125" customFormat="1" x14ac:dyDescent="0.25">
      <c r="A1437" s="154"/>
      <c r="B1437" s="154"/>
      <c r="C1437" s="140"/>
      <c r="D1437" s="140"/>
      <c r="E1437" s="140"/>
      <c r="F1437" s="161"/>
      <c r="G1437" s="161"/>
    </row>
    <row r="1438" spans="1:7" s="125" customFormat="1" x14ac:dyDescent="0.25">
      <c r="A1438" s="154"/>
      <c r="B1438" s="154"/>
      <c r="C1438" s="140"/>
      <c r="D1438" s="140"/>
      <c r="E1438" s="140"/>
      <c r="F1438" s="161"/>
      <c r="G1438" s="161"/>
    </row>
    <row r="1439" spans="1:7" s="125" customFormat="1" x14ac:dyDescent="0.25">
      <c r="A1439" s="154"/>
      <c r="B1439" s="154"/>
      <c r="C1439" s="140"/>
      <c r="D1439" s="140"/>
      <c r="E1439" s="140"/>
      <c r="F1439" s="161"/>
      <c r="G1439" s="161"/>
    </row>
    <row r="1440" spans="1:7" s="125" customFormat="1" x14ac:dyDescent="0.25">
      <c r="A1440" s="154"/>
      <c r="B1440" s="154"/>
      <c r="C1440" s="140"/>
      <c r="D1440" s="140"/>
      <c r="E1440" s="140"/>
      <c r="F1440" s="161"/>
      <c r="G1440" s="161"/>
    </row>
    <row r="1441" spans="1:7" s="125" customFormat="1" x14ac:dyDescent="0.25">
      <c r="A1441" s="154"/>
      <c r="B1441" s="154"/>
      <c r="C1441" s="140"/>
      <c r="D1441" s="140"/>
      <c r="E1441" s="140"/>
      <c r="F1441" s="161"/>
      <c r="G1441" s="161"/>
    </row>
    <row r="1442" spans="1:7" s="125" customFormat="1" x14ac:dyDescent="0.25">
      <c r="A1442" s="154"/>
      <c r="B1442" s="154"/>
      <c r="C1442" s="154"/>
      <c r="D1442" s="140"/>
      <c r="E1442" s="140"/>
      <c r="F1442" s="161"/>
      <c r="G1442" s="161"/>
    </row>
    <row r="1443" spans="1:7" s="125" customFormat="1" x14ac:dyDescent="0.25">
      <c r="A1443" s="154"/>
      <c r="B1443" s="154"/>
      <c r="C1443" s="140"/>
      <c r="D1443" s="140"/>
      <c r="E1443" s="140"/>
      <c r="F1443" s="161"/>
      <c r="G1443" s="161"/>
    </row>
    <row r="1444" spans="1:7" s="125" customFormat="1" x14ac:dyDescent="0.25">
      <c r="A1444" s="154"/>
      <c r="B1444" s="154"/>
      <c r="C1444" s="140"/>
      <c r="D1444" s="140"/>
      <c r="E1444" s="140"/>
      <c r="F1444" s="161"/>
      <c r="G1444" s="161"/>
    </row>
    <row r="1445" spans="1:7" s="125" customFormat="1" x14ac:dyDescent="0.25">
      <c r="A1445" s="154"/>
      <c r="B1445" s="154"/>
      <c r="C1445" s="140"/>
      <c r="D1445" s="140"/>
      <c r="E1445" s="140"/>
      <c r="F1445" s="161"/>
      <c r="G1445" s="161"/>
    </row>
    <row r="1446" spans="1:7" s="125" customFormat="1" x14ac:dyDescent="0.25">
      <c r="A1446" s="154"/>
      <c r="B1446" s="154"/>
      <c r="C1446" s="140"/>
      <c r="D1446" s="140"/>
      <c r="E1446" s="140"/>
      <c r="F1446" s="161"/>
      <c r="G1446" s="161"/>
    </row>
    <row r="1447" spans="1:7" s="125" customFormat="1" x14ac:dyDescent="0.25">
      <c r="A1447" s="154"/>
      <c r="B1447" s="154"/>
      <c r="C1447" s="140"/>
      <c r="D1447" s="140"/>
      <c r="E1447" s="140"/>
      <c r="F1447" s="161"/>
      <c r="G1447" s="161"/>
    </row>
    <row r="1448" spans="1:7" s="125" customFormat="1" x14ac:dyDescent="0.25">
      <c r="A1448" s="154"/>
      <c r="B1448" s="154"/>
      <c r="C1448" s="140"/>
      <c r="D1448" s="140"/>
      <c r="E1448" s="140"/>
      <c r="F1448" s="161"/>
      <c r="G1448" s="161"/>
    </row>
    <row r="1449" spans="1:7" s="125" customFormat="1" x14ac:dyDescent="0.25">
      <c r="A1449" s="154"/>
      <c r="B1449" s="154"/>
      <c r="C1449" s="140"/>
      <c r="D1449" s="140"/>
      <c r="E1449" s="140"/>
      <c r="F1449" s="161"/>
      <c r="G1449" s="161"/>
    </row>
    <row r="1450" spans="1:7" s="125" customFormat="1" x14ac:dyDescent="0.25">
      <c r="A1450" s="154"/>
      <c r="B1450" s="154"/>
      <c r="C1450" s="140"/>
      <c r="D1450" s="140"/>
      <c r="E1450" s="140"/>
      <c r="F1450" s="161"/>
      <c r="G1450" s="161"/>
    </row>
    <row r="1451" spans="1:7" s="125" customFormat="1" x14ac:dyDescent="0.25">
      <c r="A1451" s="154"/>
      <c r="B1451" s="154"/>
      <c r="C1451" s="154"/>
      <c r="D1451" s="140"/>
      <c r="E1451" s="140"/>
      <c r="F1451" s="161"/>
      <c r="G1451" s="161"/>
    </row>
    <row r="1452" spans="1:7" s="125" customFormat="1" x14ac:dyDescent="0.25">
      <c r="A1452" s="154"/>
      <c r="B1452" s="154"/>
      <c r="C1452" s="154"/>
      <c r="D1452" s="140"/>
      <c r="E1452" s="140"/>
      <c r="F1452" s="161"/>
      <c r="G1452" s="161"/>
    </row>
    <row r="1453" spans="1:7" s="125" customFormat="1" x14ac:dyDescent="0.25">
      <c r="A1453" s="154"/>
      <c r="B1453" s="154"/>
      <c r="C1453" s="140"/>
      <c r="D1453" s="140"/>
      <c r="E1453" s="140"/>
      <c r="F1453" s="161"/>
      <c r="G1453" s="161"/>
    </row>
    <row r="1454" spans="1:7" s="125" customFormat="1" x14ac:dyDescent="0.25">
      <c r="A1454" s="154"/>
      <c r="B1454" s="154"/>
      <c r="C1454" s="140"/>
      <c r="D1454" s="140"/>
      <c r="E1454" s="140"/>
      <c r="F1454" s="161"/>
      <c r="G1454" s="161"/>
    </row>
    <row r="1455" spans="1:7" s="125" customFormat="1" x14ac:dyDescent="0.25">
      <c r="A1455" s="154"/>
      <c r="B1455" s="154"/>
      <c r="C1455" s="140"/>
      <c r="D1455" s="140"/>
      <c r="E1455" s="140"/>
      <c r="F1455" s="161"/>
      <c r="G1455" s="161"/>
    </row>
    <row r="1456" spans="1:7" s="125" customFormat="1" x14ac:dyDescent="0.25">
      <c r="A1456" s="154"/>
      <c r="B1456" s="154"/>
      <c r="C1456" s="140"/>
      <c r="D1456" s="140"/>
      <c r="E1456" s="140"/>
      <c r="F1456" s="161"/>
      <c r="G1456" s="161"/>
    </row>
    <row r="1457" spans="1:7" s="125" customFormat="1" x14ac:dyDescent="0.25">
      <c r="A1457" s="154"/>
      <c r="B1457" s="154"/>
      <c r="C1457" s="140"/>
      <c r="D1457" s="140"/>
      <c r="E1457" s="140"/>
      <c r="F1457" s="161"/>
      <c r="G1457" s="161"/>
    </row>
    <row r="1458" spans="1:7" s="125" customFormat="1" x14ac:dyDescent="0.25">
      <c r="A1458" s="154"/>
      <c r="B1458" s="154"/>
      <c r="C1458" s="140"/>
      <c r="D1458" s="140"/>
      <c r="E1458" s="140"/>
      <c r="F1458" s="161"/>
      <c r="G1458" s="161"/>
    </row>
    <row r="1459" spans="1:7" s="125" customFormat="1" x14ac:dyDescent="0.25">
      <c r="A1459" s="154"/>
      <c r="B1459" s="154"/>
      <c r="C1459" s="140"/>
      <c r="D1459" s="140"/>
      <c r="E1459" s="140"/>
      <c r="F1459" s="161"/>
      <c r="G1459" s="161"/>
    </row>
    <row r="1460" spans="1:7" s="125" customFormat="1" x14ac:dyDescent="0.25">
      <c r="A1460" s="154"/>
      <c r="B1460" s="154"/>
      <c r="C1460" s="140"/>
      <c r="D1460" s="140"/>
      <c r="E1460" s="140"/>
      <c r="F1460" s="161"/>
      <c r="G1460" s="161"/>
    </row>
    <row r="1461" spans="1:7" s="125" customFormat="1" x14ac:dyDescent="0.25">
      <c r="A1461" s="154"/>
      <c r="B1461" s="154"/>
      <c r="C1461" s="140"/>
      <c r="D1461" s="140"/>
      <c r="E1461" s="140"/>
      <c r="F1461" s="161"/>
      <c r="G1461" s="161"/>
    </row>
    <row r="1462" spans="1:7" s="125" customFormat="1" x14ac:dyDescent="0.25">
      <c r="A1462" s="154"/>
      <c r="B1462" s="154"/>
      <c r="C1462" s="140"/>
      <c r="D1462" s="140"/>
      <c r="E1462" s="140"/>
      <c r="F1462" s="161"/>
      <c r="G1462" s="161"/>
    </row>
    <row r="1463" spans="1:7" s="125" customFormat="1" x14ac:dyDescent="0.25">
      <c r="A1463" s="154"/>
      <c r="B1463" s="154"/>
      <c r="C1463" s="140"/>
      <c r="D1463" s="140"/>
      <c r="E1463" s="140"/>
      <c r="F1463" s="161"/>
      <c r="G1463" s="161"/>
    </row>
    <row r="1464" spans="1:7" s="125" customFormat="1" x14ac:dyDescent="0.25">
      <c r="A1464" s="154"/>
      <c r="B1464" s="154"/>
      <c r="C1464" s="140"/>
      <c r="D1464" s="140"/>
      <c r="E1464" s="140"/>
      <c r="F1464" s="161"/>
      <c r="G1464" s="161"/>
    </row>
    <row r="1465" spans="1:7" s="125" customFormat="1" x14ac:dyDescent="0.25">
      <c r="A1465" s="154"/>
      <c r="B1465" s="154"/>
      <c r="C1465" s="140"/>
      <c r="D1465" s="140"/>
      <c r="E1465" s="140"/>
      <c r="F1465" s="161"/>
      <c r="G1465" s="161"/>
    </row>
    <row r="1466" spans="1:7" s="125" customFormat="1" x14ac:dyDescent="0.25">
      <c r="A1466" s="154"/>
      <c r="B1466" s="154"/>
      <c r="C1466" s="140"/>
      <c r="D1466" s="140"/>
      <c r="E1466" s="140"/>
      <c r="F1466" s="161"/>
      <c r="G1466" s="161"/>
    </row>
    <row r="1467" spans="1:7" s="125" customFormat="1" x14ac:dyDescent="0.25">
      <c r="A1467" s="154"/>
      <c r="B1467" s="154"/>
      <c r="C1467" s="140"/>
      <c r="D1467" s="140"/>
      <c r="E1467" s="140"/>
      <c r="F1467" s="161"/>
      <c r="G1467" s="161"/>
    </row>
    <row r="1468" spans="1:7" s="125" customFormat="1" x14ac:dyDescent="0.25">
      <c r="A1468" s="154"/>
      <c r="B1468" s="154"/>
      <c r="C1468" s="140"/>
      <c r="D1468" s="140"/>
      <c r="E1468" s="140"/>
      <c r="F1468" s="161"/>
      <c r="G1468" s="161"/>
    </row>
    <row r="1469" spans="1:7" s="125" customFormat="1" x14ac:dyDescent="0.25">
      <c r="A1469" s="154"/>
      <c r="B1469" s="154"/>
      <c r="C1469" s="140"/>
      <c r="D1469" s="140"/>
      <c r="E1469" s="140"/>
      <c r="F1469" s="161"/>
      <c r="G1469" s="161"/>
    </row>
    <row r="1470" spans="1:7" s="125" customFormat="1" x14ac:dyDescent="0.25">
      <c r="A1470" s="154"/>
      <c r="B1470" s="154"/>
      <c r="C1470" s="140"/>
      <c r="D1470" s="140"/>
      <c r="E1470" s="140"/>
      <c r="F1470" s="161"/>
      <c r="G1470" s="161"/>
    </row>
    <row r="1471" spans="1:7" s="125" customFormat="1" x14ac:dyDescent="0.25">
      <c r="A1471" s="154"/>
      <c r="B1471" s="154"/>
      <c r="C1471" s="140"/>
      <c r="D1471" s="140"/>
      <c r="E1471" s="140"/>
      <c r="F1471" s="161"/>
      <c r="G1471" s="161"/>
    </row>
    <row r="1472" spans="1:7" s="125" customFormat="1" x14ac:dyDescent="0.25">
      <c r="A1472" s="154"/>
      <c r="B1472" s="154"/>
      <c r="C1472" s="140"/>
      <c r="D1472" s="140"/>
      <c r="E1472" s="140"/>
      <c r="F1472" s="161"/>
      <c r="G1472" s="161"/>
    </row>
    <row r="1473" spans="1:7" s="125" customFormat="1" x14ac:dyDescent="0.25">
      <c r="A1473" s="154"/>
      <c r="B1473" s="154"/>
      <c r="C1473" s="140"/>
      <c r="D1473" s="140"/>
      <c r="E1473" s="140"/>
      <c r="F1473" s="161"/>
      <c r="G1473" s="161"/>
    </row>
    <row r="1474" spans="1:7" s="125" customFormat="1" x14ac:dyDescent="0.25">
      <c r="A1474" s="154"/>
      <c r="B1474" s="154"/>
      <c r="C1474" s="140"/>
      <c r="D1474" s="140"/>
      <c r="E1474" s="140"/>
      <c r="F1474" s="161"/>
      <c r="G1474" s="161"/>
    </row>
    <row r="1475" spans="1:7" s="125" customFormat="1" x14ac:dyDescent="0.25">
      <c r="A1475" s="154"/>
      <c r="B1475" s="154"/>
      <c r="C1475" s="140"/>
      <c r="D1475" s="140"/>
      <c r="E1475" s="140"/>
      <c r="F1475" s="161"/>
      <c r="G1475" s="161"/>
    </row>
    <row r="1476" spans="1:7" s="125" customFormat="1" x14ac:dyDescent="0.25">
      <c r="A1476" s="154"/>
      <c r="B1476" s="154"/>
      <c r="C1476" s="140"/>
      <c r="D1476" s="140"/>
      <c r="E1476" s="140"/>
      <c r="F1476" s="161"/>
      <c r="G1476" s="161"/>
    </row>
    <row r="1477" spans="1:7" s="125" customFormat="1" x14ac:dyDescent="0.25">
      <c r="A1477" s="154"/>
      <c r="B1477" s="154"/>
      <c r="C1477" s="140"/>
      <c r="D1477" s="140"/>
      <c r="E1477" s="140"/>
      <c r="F1477" s="161"/>
      <c r="G1477" s="161"/>
    </row>
    <row r="1478" spans="1:7" s="125" customFormat="1" x14ac:dyDescent="0.25">
      <c r="A1478" s="154"/>
      <c r="B1478" s="154"/>
      <c r="C1478" s="140"/>
      <c r="D1478" s="140"/>
      <c r="E1478" s="140"/>
      <c r="F1478" s="161"/>
      <c r="G1478" s="161"/>
    </row>
    <row r="1479" spans="1:7" s="125" customFormat="1" x14ac:dyDescent="0.25">
      <c r="A1479" s="154"/>
      <c r="B1479" s="154"/>
      <c r="C1479" s="140"/>
      <c r="D1479" s="140"/>
      <c r="E1479" s="140"/>
      <c r="F1479" s="161"/>
      <c r="G1479" s="161"/>
    </row>
    <row r="1480" spans="1:7" s="125" customFormat="1" x14ac:dyDescent="0.25">
      <c r="A1480" s="154"/>
      <c r="B1480" s="154"/>
      <c r="C1480" s="140"/>
      <c r="D1480" s="140"/>
      <c r="E1480" s="140"/>
      <c r="F1480" s="161"/>
      <c r="G1480" s="161"/>
    </row>
    <row r="1481" spans="1:7" s="125" customFormat="1" x14ac:dyDescent="0.25">
      <c r="A1481" s="154"/>
      <c r="B1481" s="154"/>
      <c r="C1481" s="140"/>
      <c r="D1481" s="140"/>
      <c r="E1481" s="140"/>
      <c r="F1481" s="161"/>
      <c r="G1481" s="161"/>
    </row>
    <row r="1482" spans="1:7" s="125" customFormat="1" x14ac:dyDescent="0.25">
      <c r="A1482" s="154"/>
      <c r="B1482" s="154"/>
      <c r="C1482" s="154"/>
      <c r="D1482" s="140"/>
      <c r="E1482" s="140"/>
      <c r="F1482" s="161"/>
      <c r="G1482" s="161"/>
    </row>
    <row r="1483" spans="1:7" s="125" customFormat="1" x14ac:dyDescent="0.25">
      <c r="A1483" s="154"/>
      <c r="B1483" s="154"/>
      <c r="C1483" s="140"/>
      <c r="D1483" s="140"/>
      <c r="E1483" s="140"/>
      <c r="F1483" s="161"/>
      <c r="G1483" s="161"/>
    </row>
    <row r="1484" spans="1:7" s="125" customFormat="1" x14ac:dyDescent="0.25">
      <c r="A1484" s="154"/>
      <c r="B1484" s="154"/>
      <c r="C1484" s="140"/>
      <c r="D1484" s="140"/>
      <c r="E1484" s="140"/>
      <c r="F1484" s="161"/>
      <c r="G1484" s="161"/>
    </row>
    <row r="1485" spans="1:7" s="125" customFormat="1" x14ac:dyDescent="0.25">
      <c r="A1485" s="154"/>
      <c r="B1485" s="154"/>
      <c r="C1485" s="140"/>
      <c r="D1485" s="140"/>
      <c r="E1485" s="140"/>
      <c r="F1485" s="161"/>
      <c r="G1485" s="161"/>
    </row>
    <row r="1486" spans="1:7" s="125" customFormat="1" x14ac:dyDescent="0.25">
      <c r="A1486" s="154"/>
      <c r="B1486" s="154"/>
      <c r="C1486" s="140"/>
      <c r="D1486" s="140"/>
      <c r="E1486" s="140"/>
      <c r="F1486" s="161"/>
      <c r="G1486" s="161"/>
    </row>
    <row r="1487" spans="1:7" s="125" customFormat="1" x14ac:dyDescent="0.25">
      <c r="A1487" s="154"/>
      <c r="B1487" s="154"/>
      <c r="C1487" s="140"/>
      <c r="D1487" s="140"/>
      <c r="E1487" s="140"/>
      <c r="F1487" s="161"/>
      <c r="G1487" s="161"/>
    </row>
    <row r="1488" spans="1:7" s="125" customFormat="1" x14ac:dyDescent="0.25">
      <c r="A1488" s="154"/>
      <c r="B1488" s="154"/>
      <c r="C1488" s="140"/>
      <c r="D1488" s="140"/>
      <c r="E1488" s="140"/>
      <c r="F1488" s="161"/>
      <c r="G1488" s="161"/>
    </row>
    <row r="1489" spans="1:7" s="125" customFormat="1" x14ac:dyDescent="0.25">
      <c r="A1489" s="154"/>
      <c r="B1489" s="154"/>
      <c r="C1489" s="140"/>
      <c r="D1489" s="140"/>
      <c r="E1489" s="140"/>
      <c r="F1489" s="161"/>
      <c r="G1489" s="161"/>
    </row>
    <row r="1490" spans="1:7" s="125" customFormat="1" x14ac:dyDescent="0.25">
      <c r="A1490" s="154"/>
      <c r="B1490" s="154"/>
      <c r="C1490" s="140"/>
      <c r="D1490" s="140"/>
      <c r="E1490" s="140"/>
      <c r="F1490" s="161"/>
      <c r="G1490" s="161"/>
    </row>
    <row r="1491" spans="1:7" s="125" customFormat="1" x14ac:dyDescent="0.25">
      <c r="A1491" s="154"/>
      <c r="B1491" s="154"/>
      <c r="C1491" s="140"/>
      <c r="D1491" s="140"/>
      <c r="E1491" s="140"/>
      <c r="F1491" s="161"/>
      <c r="G1491" s="161"/>
    </row>
    <row r="1492" spans="1:7" s="125" customFormat="1" x14ac:dyDescent="0.25">
      <c r="A1492" s="154"/>
      <c r="B1492" s="154"/>
      <c r="C1492" s="140"/>
      <c r="D1492" s="140"/>
      <c r="E1492" s="140"/>
      <c r="F1492" s="161"/>
      <c r="G1492" s="161"/>
    </row>
    <row r="1493" spans="1:7" s="125" customFormat="1" x14ac:dyDescent="0.25">
      <c r="A1493" s="154"/>
      <c r="B1493" s="154"/>
      <c r="C1493" s="140"/>
      <c r="D1493" s="140"/>
      <c r="E1493" s="140"/>
      <c r="F1493" s="161"/>
      <c r="G1493" s="161"/>
    </row>
    <row r="1494" spans="1:7" s="125" customFormat="1" x14ac:dyDescent="0.25">
      <c r="A1494" s="154"/>
      <c r="B1494" s="154"/>
      <c r="C1494" s="140"/>
      <c r="D1494" s="140"/>
      <c r="E1494" s="140"/>
      <c r="F1494" s="161"/>
      <c r="G1494" s="161"/>
    </row>
    <row r="1495" spans="1:7" s="125" customFormat="1" x14ac:dyDescent="0.25">
      <c r="A1495" s="154"/>
      <c r="B1495" s="154"/>
      <c r="C1495" s="140"/>
      <c r="D1495" s="140"/>
      <c r="E1495" s="140"/>
      <c r="F1495" s="161"/>
      <c r="G1495" s="161"/>
    </row>
    <row r="1496" spans="1:7" s="125" customFormat="1" x14ac:dyDescent="0.25">
      <c r="A1496" s="154"/>
      <c r="B1496" s="154"/>
      <c r="C1496" s="140"/>
      <c r="D1496" s="140"/>
      <c r="E1496" s="140"/>
      <c r="F1496" s="161"/>
      <c r="G1496" s="161"/>
    </row>
    <row r="1497" spans="1:7" s="125" customFormat="1" x14ac:dyDescent="0.25">
      <c r="A1497" s="154"/>
      <c r="B1497" s="154"/>
      <c r="C1497" s="140"/>
      <c r="D1497" s="140"/>
      <c r="E1497" s="140"/>
      <c r="F1497" s="161"/>
      <c r="G1497" s="161"/>
    </row>
    <row r="1498" spans="1:7" s="125" customFormat="1" x14ac:dyDescent="0.25">
      <c r="A1498" s="154"/>
      <c r="B1498" s="154"/>
      <c r="C1498" s="140"/>
      <c r="D1498" s="140"/>
      <c r="E1498" s="140"/>
      <c r="F1498" s="161"/>
      <c r="G1498" s="161"/>
    </row>
    <row r="1499" spans="1:7" s="125" customFormat="1" x14ac:dyDescent="0.25">
      <c r="A1499" s="154"/>
      <c r="B1499" s="154"/>
      <c r="C1499" s="140"/>
      <c r="D1499" s="140"/>
      <c r="E1499" s="140"/>
      <c r="F1499" s="161"/>
      <c r="G1499" s="161"/>
    </row>
    <row r="1500" spans="1:7" s="125" customFormat="1" x14ac:dyDescent="0.25">
      <c r="A1500" s="154"/>
      <c r="B1500" s="154"/>
      <c r="C1500" s="140"/>
      <c r="D1500" s="140"/>
      <c r="E1500" s="140"/>
      <c r="F1500" s="161"/>
      <c r="G1500" s="161"/>
    </row>
    <row r="1501" spans="1:7" s="125" customFormat="1" x14ac:dyDescent="0.25">
      <c r="A1501" s="154"/>
      <c r="B1501" s="154"/>
      <c r="C1501" s="140"/>
      <c r="D1501" s="140"/>
      <c r="E1501" s="140"/>
      <c r="F1501" s="161"/>
      <c r="G1501" s="161"/>
    </row>
    <row r="1502" spans="1:7" s="125" customFormat="1" x14ac:dyDescent="0.25">
      <c r="A1502" s="154"/>
      <c r="B1502" s="154"/>
      <c r="C1502" s="140"/>
      <c r="D1502" s="140"/>
      <c r="E1502" s="140"/>
      <c r="F1502" s="161"/>
      <c r="G1502" s="161"/>
    </row>
    <row r="1503" spans="1:7" s="125" customFormat="1" x14ac:dyDescent="0.25">
      <c r="A1503" s="154"/>
      <c r="B1503" s="154"/>
      <c r="C1503" s="140"/>
      <c r="D1503" s="140"/>
      <c r="E1503" s="140"/>
      <c r="F1503" s="161"/>
      <c r="G1503" s="161"/>
    </row>
    <row r="1504" spans="1:7" s="125" customFormat="1" x14ac:dyDescent="0.25">
      <c r="A1504" s="154"/>
      <c r="B1504" s="154"/>
      <c r="C1504" s="140"/>
      <c r="D1504" s="140"/>
      <c r="E1504" s="140"/>
      <c r="F1504" s="161"/>
      <c r="G1504" s="161"/>
    </row>
    <row r="1505" spans="1:7" s="125" customFormat="1" x14ac:dyDescent="0.25">
      <c r="A1505" s="154"/>
      <c r="B1505" s="154"/>
      <c r="C1505" s="140"/>
      <c r="D1505" s="140"/>
      <c r="E1505" s="140"/>
      <c r="F1505" s="161"/>
      <c r="G1505" s="161"/>
    </row>
    <row r="1506" spans="1:7" s="125" customFormat="1" x14ac:dyDescent="0.25">
      <c r="A1506" s="154"/>
      <c r="B1506" s="154"/>
      <c r="C1506" s="140"/>
      <c r="D1506" s="140"/>
      <c r="E1506" s="140"/>
      <c r="F1506" s="161"/>
      <c r="G1506" s="161"/>
    </row>
    <row r="1507" spans="1:7" s="125" customFormat="1" x14ac:dyDescent="0.25">
      <c r="A1507" s="154"/>
      <c r="B1507" s="154"/>
      <c r="C1507" s="140"/>
      <c r="D1507" s="140"/>
      <c r="E1507" s="140"/>
      <c r="F1507" s="161"/>
      <c r="G1507" s="161"/>
    </row>
    <row r="1508" spans="1:7" s="125" customFormat="1" x14ac:dyDescent="0.25">
      <c r="A1508" s="154"/>
      <c r="B1508" s="154"/>
      <c r="C1508" s="140"/>
      <c r="D1508" s="140"/>
      <c r="E1508" s="140"/>
      <c r="F1508" s="161"/>
      <c r="G1508" s="161"/>
    </row>
    <row r="1509" spans="1:7" s="125" customFormat="1" x14ac:dyDescent="0.25">
      <c r="A1509" s="154"/>
      <c r="B1509" s="154"/>
      <c r="C1509" s="140"/>
      <c r="D1509" s="140"/>
      <c r="E1509" s="140"/>
      <c r="F1509" s="161"/>
      <c r="G1509" s="161"/>
    </row>
    <row r="1510" spans="1:7" s="125" customFormat="1" x14ac:dyDescent="0.25">
      <c r="A1510" s="154"/>
      <c r="B1510" s="154"/>
      <c r="C1510" s="140"/>
      <c r="D1510" s="140"/>
      <c r="E1510" s="140"/>
      <c r="F1510" s="161"/>
      <c r="G1510" s="161"/>
    </row>
    <row r="1511" spans="1:7" s="125" customFormat="1" x14ac:dyDescent="0.25">
      <c r="A1511" s="154"/>
      <c r="B1511" s="154"/>
      <c r="C1511" s="140"/>
      <c r="D1511" s="140"/>
      <c r="E1511" s="140"/>
      <c r="F1511" s="161"/>
      <c r="G1511" s="161"/>
    </row>
    <row r="1512" spans="1:7" s="125" customFormat="1" x14ac:dyDescent="0.25">
      <c r="A1512" s="154"/>
      <c r="B1512" s="154"/>
      <c r="C1512" s="140"/>
      <c r="D1512" s="140"/>
      <c r="E1512" s="140"/>
      <c r="F1512" s="161"/>
      <c r="G1512" s="161"/>
    </row>
    <row r="1513" spans="1:7" s="125" customFormat="1" x14ac:dyDescent="0.25">
      <c r="A1513" s="154"/>
      <c r="B1513" s="154"/>
      <c r="C1513" s="140"/>
      <c r="D1513" s="140"/>
      <c r="E1513" s="140"/>
      <c r="F1513" s="161"/>
      <c r="G1513" s="161"/>
    </row>
    <row r="1514" spans="1:7" s="125" customFormat="1" x14ac:dyDescent="0.25">
      <c r="A1514" s="154"/>
      <c r="B1514" s="154"/>
      <c r="C1514" s="140"/>
      <c r="D1514" s="140"/>
      <c r="E1514" s="140"/>
      <c r="F1514" s="161"/>
      <c r="G1514" s="161"/>
    </row>
    <row r="1515" spans="1:7" s="125" customFormat="1" x14ac:dyDescent="0.25">
      <c r="A1515" s="154"/>
      <c r="B1515" s="154"/>
      <c r="C1515" s="140"/>
      <c r="D1515" s="140"/>
      <c r="E1515" s="140"/>
      <c r="F1515" s="161"/>
      <c r="G1515" s="161"/>
    </row>
    <row r="1516" spans="1:7" s="125" customFormat="1" x14ac:dyDescent="0.25">
      <c r="A1516" s="154"/>
      <c r="B1516" s="154"/>
      <c r="C1516" s="140"/>
      <c r="D1516" s="140"/>
      <c r="E1516" s="140"/>
      <c r="F1516" s="161"/>
      <c r="G1516" s="161"/>
    </row>
    <row r="1517" spans="1:7" s="125" customFormat="1" x14ac:dyDescent="0.25">
      <c r="A1517" s="154"/>
      <c r="B1517" s="154"/>
      <c r="C1517" s="140"/>
      <c r="D1517" s="140"/>
      <c r="E1517" s="140"/>
      <c r="F1517" s="161"/>
      <c r="G1517" s="161"/>
    </row>
    <row r="1518" spans="1:7" s="125" customFormat="1" x14ac:dyDescent="0.25">
      <c r="A1518" s="154"/>
      <c r="B1518" s="154"/>
      <c r="C1518" s="140"/>
      <c r="D1518" s="140"/>
      <c r="E1518" s="140"/>
      <c r="F1518" s="161"/>
      <c r="G1518" s="161"/>
    </row>
    <row r="1519" spans="1:7" s="125" customFormat="1" x14ac:dyDescent="0.25">
      <c r="A1519" s="154"/>
      <c r="B1519" s="154"/>
      <c r="C1519" s="140"/>
      <c r="D1519" s="140"/>
      <c r="E1519" s="140"/>
      <c r="F1519" s="161"/>
      <c r="G1519" s="161"/>
    </row>
    <row r="1520" spans="1:7" s="125" customFormat="1" x14ac:dyDescent="0.25">
      <c r="A1520" s="154"/>
      <c r="B1520" s="154"/>
      <c r="C1520" s="140"/>
      <c r="D1520" s="140"/>
      <c r="E1520" s="140"/>
      <c r="F1520" s="161"/>
      <c r="G1520" s="161"/>
    </row>
    <row r="1521" spans="1:7" s="125" customFormat="1" x14ac:dyDescent="0.25">
      <c r="A1521" s="154"/>
      <c r="B1521" s="154"/>
      <c r="C1521" s="140"/>
      <c r="D1521" s="140"/>
      <c r="E1521" s="140"/>
      <c r="F1521" s="161"/>
      <c r="G1521" s="161"/>
    </row>
    <row r="1522" spans="1:7" s="125" customFormat="1" x14ac:dyDescent="0.25">
      <c r="A1522" s="154"/>
      <c r="B1522" s="154"/>
      <c r="C1522" s="140"/>
      <c r="D1522" s="140"/>
      <c r="E1522" s="140"/>
      <c r="F1522" s="161"/>
      <c r="G1522" s="161"/>
    </row>
    <row r="1523" spans="1:7" s="125" customFormat="1" x14ac:dyDescent="0.25">
      <c r="A1523" s="154"/>
      <c r="B1523" s="154"/>
      <c r="C1523" s="140"/>
      <c r="D1523" s="140"/>
      <c r="E1523" s="140"/>
      <c r="F1523" s="161"/>
      <c r="G1523" s="161"/>
    </row>
    <row r="1524" spans="1:7" s="125" customFormat="1" x14ac:dyDescent="0.25">
      <c r="A1524" s="154"/>
      <c r="B1524" s="154"/>
      <c r="C1524" s="140"/>
      <c r="D1524" s="140"/>
      <c r="E1524" s="140"/>
      <c r="F1524" s="161"/>
      <c r="G1524" s="161"/>
    </row>
    <row r="1525" spans="1:7" s="125" customFormat="1" x14ac:dyDescent="0.25">
      <c r="A1525" s="154"/>
      <c r="B1525" s="154"/>
      <c r="C1525" s="140"/>
      <c r="D1525" s="140"/>
      <c r="E1525" s="140"/>
      <c r="F1525" s="161"/>
      <c r="G1525" s="161"/>
    </row>
    <row r="1526" spans="1:7" s="125" customFormat="1" x14ac:dyDescent="0.25">
      <c r="A1526" s="154"/>
      <c r="B1526" s="154"/>
      <c r="C1526" s="140"/>
      <c r="D1526" s="140"/>
      <c r="E1526" s="140"/>
      <c r="F1526" s="161"/>
      <c r="G1526" s="161"/>
    </row>
    <row r="1527" spans="1:7" s="125" customFormat="1" x14ac:dyDescent="0.25">
      <c r="A1527" s="154"/>
      <c r="B1527" s="154"/>
      <c r="C1527" s="140"/>
      <c r="D1527" s="140"/>
      <c r="E1527" s="140"/>
      <c r="F1527" s="161"/>
      <c r="G1527" s="161"/>
    </row>
    <row r="1528" spans="1:7" s="125" customFormat="1" x14ac:dyDescent="0.25">
      <c r="A1528" s="154"/>
      <c r="B1528" s="154"/>
      <c r="C1528" s="140"/>
      <c r="D1528" s="140"/>
      <c r="E1528" s="140"/>
      <c r="F1528" s="161"/>
      <c r="G1528" s="161"/>
    </row>
    <row r="1529" spans="1:7" s="125" customFormat="1" x14ac:dyDescent="0.25">
      <c r="A1529" s="154"/>
      <c r="B1529" s="154"/>
      <c r="C1529" s="154"/>
      <c r="D1529" s="140"/>
      <c r="E1529" s="140"/>
      <c r="F1529" s="161"/>
      <c r="G1529" s="161"/>
    </row>
    <row r="1530" spans="1:7" s="125" customFormat="1" x14ac:dyDescent="0.25">
      <c r="A1530" s="154"/>
      <c r="B1530" s="154"/>
      <c r="C1530" s="140"/>
      <c r="D1530" s="140"/>
      <c r="E1530" s="140"/>
      <c r="F1530" s="161"/>
      <c r="G1530" s="161"/>
    </row>
    <row r="1531" spans="1:7" s="125" customFormat="1" x14ac:dyDescent="0.25">
      <c r="A1531" s="154"/>
      <c r="B1531" s="154"/>
      <c r="C1531" s="140"/>
      <c r="D1531" s="140"/>
      <c r="E1531" s="140"/>
      <c r="F1531" s="161"/>
      <c r="G1531" s="161"/>
    </row>
    <row r="1532" spans="1:7" s="125" customFormat="1" x14ac:dyDescent="0.25">
      <c r="A1532" s="154"/>
      <c r="B1532" s="154"/>
      <c r="C1532" s="140"/>
      <c r="D1532" s="140"/>
      <c r="E1532" s="140"/>
      <c r="F1532" s="161"/>
      <c r="G1532" s="161"/>
    </row>
    <row r="1533" spans="1:7" s="125" customFormat="1" x14ac:dyDescent="0.25">
      <c r="A1533" s="154"/>
      <c r="B1533" s="154"/>
      <c r="C1533" s="140"/>
      <c r="D1533" s="140"/>
      <c r="E1533" s="140"/>
      <c r="F1533" s="161"/>
      <c r="G1533" s="161"/>
    </row>
    <row r="1534" spans="1:7" s="125" customFormat="1" x14ac:dyDescent="0.25">
      <c r="A1534" s="154"/>
      <c r="B1534" s="154"/>
      <c r="C1534" s="140"/>
      <c r="D1534" s="140"/>
      <c r="E1534" s="140"/>
      <c r="F1534" s="161"/>
      <c r="G1534" s="161"/>
    </row>
    <row r="1535" spans="1:7" s="125" customFormat="1" x14ac:dyDescent="0.25">
      <c r="A1535" s="154"/>
      <c r="B1535" s="154"/>
      <c r="C1535" s="140"/>
      <c r="D1535" s="140"/>
      <c r="E1535" s="140"/>
      <c r="F1535" s="161"/>
      <c r="G1535" s="161"/>
    </row>
    <row r="1536" spans="1:7" s="125" customFormat="1" x14ac:dyDescent="0.25">
      <c r="A1536" s="154"/>
      <c r="B1536" s="154"/>
      <c r="C1536" s="140"/>
      <c r="D1536" s="140"/>
      <c r="E1536" s="140"/>
      <c r="F1536" s="161"/>
      <c r="G1536" s="161"/>
    </row>
    <row r="1537" spans="1:7" s="125" customFormat="1" x14ac:dyDescent="0.25">
      <c r="A1537" s="154"/>
      <c r="B1537" s="154"/>
      <c r="C1537" s="140"/>
      <c r="D1537" s="140"/>
      <c r="E1537" s="140"/>
      <c r="F1537" s="161"/>
      <c r="G1537" s="161"/>
    </row>
    <row r="1538" spans="1:7" s="125" customFormat="1" x14ac:dyDescent="0.25">
      <c r="A1538" s="154"/>
      <c r="B1538" s="154"/>
      <c r="C1538" s="140"/>
      <c r="D1538" s="140"/>
      <c r="E1538" s="140"/>
      <c r="F1538" s="161"/>
      <c r="G1538" s="161"/>
    </row>
    <row r="1539" spans="1:7" s="125" customFormat="1" x14ac:dyDescent="0.25">
      <c r="A1539" s="154"/>
      <c r="B1539" s="154"/>
      <c r="C1539" s="140"/>
      <c r="D1539" s="140"/>
      <c r="E1539" s="140"/>
      <c r="F1539" s="161"/>
      <c r="G1539" s="161"/>
    </row>
    <row r="1540" spans="1:7" s="125" customFormat="1" x14ac:dyDescent="0.25">
      <c r="A1540" s="154"/>
      <c r="B1540" s="154"/>
      <c r="C1540" s="154"/>
      <c r="D1540" s="140"/>
      <c r="E1540" s="140"/>
      <c r="F1540" s="161"/>
      <c r="G1540" s="161"/>
    </row>
    <row r="1541" spans="1:7" s="125" customFormat="1" x14ac:dyDescent="0.25">
      <c r="A1541" s="154"/>
      <c r="B1541" s="154"/>
      <c r="C1541" s="140"/>
      <c r="D1541" s="140"/>
      <c r="E1541" s="140"/>
      <c r="F1541" s="161"/>
      <c r="G1541" s="161"/>
    </row>
    <row r="1542" spans="1:7" s="125" customFormat="1" x14ac:dyDescent="0.25">
      <c r="A1542" s="154"/>
      <c r="B1542" s="154"/>
      <c r="C1542" s="140"/>
      <c r="D1542" s="140"/>
      <c r="E1542" s="140"/>
      <c r="F1542" s="161"/>
      <c r="G1542" s="161"/>
    </row>
    <row r="1543" spans="1:7" s="125" customFormat="1" x14ac:dyDescent="0.25">
      <c r="A1543" s="154"/>
      <c r="B1543" s="154"/>
      <c r="C1543" s="140"/>
      <c r="D1543" s="140"/>
      <c r="E1543" s="140"/>
      <c r="F1543" s="161"/>
      <c r="G1543" s="161"/>
    </row>
    <row r="1544" spans="1:7" s="125" customFormat="1" x14ac:dyDescent="0.25">
      <c r="A1544" s="154"/>
      <c r="B1544" s="154"/>
      <c r="C1544" s="140"/>
      <c r="D1544" s="140"/>
      <c r="E1544" s="140"/>
      <c r="F1544" s="161"/>
      <c r="G1544" s="161"/>
    </row>
    <row r="1545" spans="1:7" s="125" customFormat="1" x14ac:dyDescent="0.25">
      <c r="A1545" s="154"/>
      <c r="B1545" s="154"/>
      <c r="C1545" s="140"/>
      <c r="D1545" s="140"/>
      <c r="E1545" s="140"/>
      <c r="F1545" s="161"/>
      <c r="G1545" s="161"/>
    </row>
    <row r="1546" spans="1:7" s="125" customFormat="1" x14ac:dyDescent="0.25">
      <c r="A1546" s="154"/>
      <c r="B1546" s="154"/>
      <c r="C1546" s="140"/>
      <c r="D1546" s="140"/>
      <c r="E1546" s="140"/>
      <c r="F1546" s="161"/>
      <c r="G1546" s="161"/>
    </row>
    <row r="1547" spans="1:7" s="125" customFormat="1" x14ac:dyDescent="0.25">
      <c r="A1547" s="154"/>
      <c r="B1547" s="154"/>
      <c r="C1547" s="140"/>
      <c r="D1547" s="140"/>
      <c r="E1547" s="140"/>
      <c r="F1547" s="161"/>
      <c r="G1547" s="161"/>
    </row>
    <row r="1548" spans="1:7" s="125" customFormat="1" x14ac:dyDescent="0.25">
      <c r="A1548" s="154"/>
      <c r="B1548" s="154"/>
      <c r="C1548" s="154"/>
      <c r="D1548" s="140"/>
      <c r="E1548" s="140"/>
      <c r="F1548" s="161"/>
      <c r="G1548" s="161"/>
    </row>
    <row r="1549" spans="1:7" s="125" customFormat="1" x14ac:dyDescent="0.25">
      <c r="A1549" s="154"/>
      <c r="B1549" s="154"/>
      <c r="C1549" s="140"/>
      <c r="D1549" s="140"/>
      <c r="E1549" s="140"/>
      <c r="F1549" s="161"/>
      <c r="G1549" s="161"/>
    </row>
    <row r="1550" spans="1:7" s="125" customFormat="1" x14ac:dyDescent="0.25">
      <c r="A1550" s="154"/>
      <c r="B1550" s="154"/>
      <c r="C1550" s="140"/>
      <c r="D1550" s="140"/>
      <c r="E1550" s="140"/>
      <c r="F1550" s="161"/>
      <c r="G1550" s="161"/>
    </row>
    <row r="1551" spans="1:7" s="125" customFormat="1" x14ac:dyDescent="0.25">
      <c r="A1551" s="154"/>
      <c r="B1551" s="154"/>
      <c r="C1551" s="154"/>
      <c r="D1551" s="140"/>
      <c r="E1551" s="140"/>
      <c r="F1551" s="161"/>
      <c r="G1551" s="161"/>
    </row>
    <row r="1552" spans="1:7" s="125" customFormat="1" x14ac:dyDescent="0.25">
      <c r="A1552" s="154"/>
      <c r="B1552" s="154"/>
      <c r="C1552" s="140"/>
      <c r="D1552" s="140"/>
      <c r="E1552" s="140"/>
      <c r="F1552" s="161"/>
      <c r="G1552" s="161"/>
    </row>
    <row r="1553" spans="1:7" s="125" customFormat="1" x14ac:dyDescent="0.25">
      <c r="A1553" s="154"/>
      <c r="B1553" s="154"/>
      <c r="C1553" s="140"/>
      <c r="D1553" s="140"/>
      <c r="E1553" s="140"/>
      <c r="F1553" s="161"/>
      <c r="G1553" s="161"/>
    </row>
    <row r="1554" spans="1:7" s="125" customFormat="1" x14ac:dyDescent="0.25">
      <c r="A1554" s="154"/>
      <c r="B1554" s="154"/>
      <c r="C1554" s="140"/>
      <c r="D1554" s="140"/>
      <c r="E1554" s="140"/>
      <c r="F1554" s="161"/>
      <c r="G1554" s="161"/>
    </row>
    <row r="1555" spans="1:7" s="125" customFormat="1" x14ac:dyDescent="0.25">
      <c r="A1555" s="154"/>
      <c r="B1555" s="154"/>
      <c r="C1555" s="140"/>
      <c r="D1555" s="140"/>
      <c r="E1555" s="140"/>
      <c r="F1555" s="161"/>
      <c r="G1555" s="161"/>
    </row>
    <row r="1556" spans="1:7" s="125" customFormat="1" x14ac:dyDescent="0.25">
      <c r="A1556" s="154"/>
      <c r="B1556" s="154"/>
      <c r="C1556" s="140"/>
      <c r="D1556" s="140"/>
      <c r="E1556" s="140"/>
      <c r="F1556" s="161"/>
      <c r="G1556" s="161"/>
    </row>
    <row r="1557" spans="1:7" s="125" customFormat="1" x14ac:dyDescent="0.25">
      <c r="A1557" s="154"/>
      <c r="B1557" s="154"/>
      <c r="C1557" s="140"/>
      <c r="D1557" s="140"/>
      <c r="E1557" s="140"/>
      <c r="F1557" s="161"/>
      <c r="G1557" s="161"/>
    </row>
    <row r="1558" spans="1:7" s="125" customFormat="1" x14ac:dyDescent="0.25">
      <c r="A1558" s="154"/>
      <c r="B1558" s="154"/>
      <c r="C1558" s="140"/>
      <c r="D1558" s="140"/>
      <c r="E1558" s="140"/>
      <c r="F1558" s="161"/>
      <c r="G1558" s="161"/>
    </row>
    <row r="1559" spans="1:7" s="125" customFormat="1" x14ac:dyDescent="0.25">
      <c r="A1559" s="154"/>
      <c r="B1559" s="154"/>
      <c r="C1559" s="140"/>
      <c r="D1559" s="140"/>
      <c r="E1559" s="140"/>
      <c r="F1559" s="161"/>
      <c r="G1559" s="161"/>
    </row>
    <row r="1560" spans="1:7" s="125" customFormat="1" x14ac:dyDescent="0.25">
      <c r="A1560" s="154"/>
      <c r="B1560" s="154"/>
      <c r="C1560" s="140"/>
      <c r="D1560" s="140"/>
      <c r="E1560" s="140"/>
      <c r="F1560" s="161"/>
      <c r="G1560" s="161"/>
    </row>
    <row r="1561" spans="1:7" s="125" customFormat="1" x14ac:dyDescent="0.25">
      <c r="A1561" s="154"/>
      <c r="B1561" s="154"/>
      <c r="C1561" s="140"/>
      <c r="D1561" s="140"/>
      <c r="E1561" s="140"/>
      <c r="F1561" s="161"/>
      <c r="G1561" s="161"/>
    </row>
    <row r="1562" spans="1:7" s="125" customFormat="1" x14ac:dyDescent="0.25">
      <c r="A1562" s="154"/>
      <c r="B1562" s="154"/>
      <c r="C1562" s="140"/>
      <c r="D1562" s="140"/>
      <c r="E1562" s="140"/>
      <c r="F1562" s="161"/>
      <c r="G1562" s="161"/>
    </row>
    <row r="1563" spans="1:7" s="125" customFormat="1" x14ac:dyDescent="0.25">
      <c r="A1563" s="154"/>
      <c r="B1563" s="154"/>
      <c r="C1563" s="140"/>
      <c r="D1563" s="140"/>
      <c r="E1563" s="140"/>
      <c r="F1563" s="161"/>
      <c r="G1563" s="161"/>
    </row>
    <row r="1564" spans="1:7" s="125" customFormat="1" x14ac:dyDescent="0.25">
      <c r="A1564" s="154"/>
      <c r="B1564" s="154"/>
      <c r="C1564" s="140"/>
      <c r="D1564" s="140"/>
      <c r="E1564" s="140"/>
      <c r="F1564" s="161"/>
      <c r="G1564" s="161"/>
    </row>
    <row r="1565" spans="1:7" s="125" customFormat="1" x14ac:dyDescent="0.25">
      <c r="A1565" s="154"/>
      <c r="B1565" s="154"/>
      <c r="C1565" s="140"/>
      <c r="D1565" s="140"/>
      <c r="E1565" s="140"/>
      <c r="F1565" s="161"/>
      <c r="G1565" s="161"/>
    </row>
    <row r="1566" spans="1:7" s="125" customFormat="1" x14ac:dyDescent="0.25">
      <c r="A1566" s="154"/>
      <c r="B1566" s="154"/>
      <c r="C1566" s="140"/>
      <c r="D1566" s="140"/>
      <c r="E1566" s="140"/>
      <c r="F1566" s="161"/>
      <c r="G1566" s="161"/>
    </row>
    <row r="1567" spans="1:7" s="125" customFormat="1" x14ac:dyDescent="0.25">
      <c r="A1567" s="154"/>
      <c r="B1567" s="154"/>
      <c r="C1567" s="140"/>
      <c r="D1567" s="140"/>
      <c r="E1567" s="140"/>
      <c r="F1567" s="161"/>
      <c r="G1567" s="161"/>
    </row>
    <row r="1568" spans="1:7" s="125" customFormat="1" x14ac:dyDescent="0.25">
      <c r="A1568" s="154"/>
      <c r="B1568" s="154"/>
      <c r="C1568" s="140"/>
      <c r="D1568" s="140"/>
      <c r="E1568" s="140"/>
      <c r="F1568" s="161"/>
      <c r="G1568" s="161"/>
    </row>
    <row r="1569" spans="1:7" s="125" customFormat="1" x14ac:dyDescent="0.25">
      <c r="A1569" s="154"/>
      <c r="B1569" s="154"/>
      <c r="C1569" s="140"/>
      <c r="D1569" s="140"/>
      <c r="E1569" s="140"/>
      <c r="F1569" s="161"/>
      <c r="G1569" s="161"/>
    </row>
    <row r="1570" spans="1:7" s="125" customFormat="1" x14ac:dyDescent="0.25">
      <c r="A1570" s="154"/>
      <c r="B1570" s="154"/>
      <c r="C1570" s="140"/>
      <c r="D1570" s="140"/>
      <c r="E1570" s="140"/>
      <c r="F1570" s="161"/>
      <c r="G1570" s="161"/>
    </row>
    <row r="1571" spans="1:7" s="125" customFormat="1" x14ac:dyDescent="0.25">
      <c r="A1571" s="154"/>
      <c r="B1571" s="154"/>
      <c r="C1571" s="140"/>
      <c r="D1571" s="140"/>
      <c r="E1571" s="140"/>
      <c r="F1571" s="161"/>
      <c r="G1571" s="161"/>
    </row>
    <row r="1572" spans="1:7" s="125" customFormat="1" x14ac:dyDescent="0.25">
      <c r="A1572" s="154"/>
      <c r="B1572" s="154"/>
      <c r="C1572" s="140"/>
      <c r="D1572" s="140"/>
      <c r="E1572" s="140"/>
      <c r="F1572" s="161"/>
      <c r="G1572" s="161"/>
    </row>
    <row r="1573" spans="1:7" s="125" customFormat="1" x14ac:dyDescent="0.25">
      <c r="A1573" s="154"/>
      <c r="B1573" s="154"/>
      <c r="C1573" s="140"/>
      <c r="D1573" s="140"/>
      <c r="E1573" s="140"/>
      <c r="F1573" s="161"/>
      <c r="G1573" s="161"/>
    </row>
    <row r="1574" spans="1:7" s="125" customFormat="1" x14ac:dyDescent="0.25">
      <c r="A1574" s="154"/>
      <c r="B1574" s="154"/>
      <c r="C1574" s="140"/>
      <c r="D1574" s="140"/>
      <c r="E1574" s="140"/>
      <c r="F1574" s="161"/>
      <c r="G1574" s="161"/>
    </row>
    <row r="1575" spans="1:7" s="125" customFormat="1" x14ac:dyDescent="0.25">
      <c r="A1575" s="154"/>
      <c r="B1575" s="154"/>
      <c r="C1575" s="140"/>
      <c r="D1575" s="140"/>
      <c r="E1575" s="140"/>
      <c r="F1575" s="161"/>
      <c r="G1575" s="161"/>
    </row>
    <row r="1576" spans="1:7" s="125" customFormat="1" x14ac:dyDescent="0.25">
      <c r="A1576" s="154"/>
      <c r="B1576" s="154"/>
      <c r="C1576" s="140"/>
      <c r="D1576" s="140"/>
      <c r="E1576" s="140"/>
      <c r="F1576" s="161"/>
      <c r="G1576" s="161"/>
    </row>
    <row r="1577" spans="1:7" s="125" customFormat="1" x14ac:dyDescent="0.25">
      <c r="A1577" s="154"/>
      <c r="B1577" s="154"/>
      <c r="C1577" s="140"/>
      <c r="D1577" s="140"/>
      <c r="E1577" s="140"/>
      <c r="F1577" s="161"/>
      <c r="G1577" s="161"/>
    </row>
    <row r="1578" spans="1:7" s="125" customFormat="1" x14ac:dyDescent="0.25">
      <c r="A1578" s="154"/>
      <c r="B1578" s="154"/>
      <c r="C1578" s="140"/>
      <c r="D1578" s="140"/>
      <c r="E1578" s="140"/>
      <c r="F1578" s="161"/>
      <c r="G1578" s="161"/>
    </row>
    <row r="1579" spans="1:7" s="125" customFormat="1" x14ac:dyDescent="0.25">
      <c r="A1579" s="154"/>
      <c r="B1579" s="154"/>
      <c r="C1579" s="140"/>
      <c r="D1579" s="140"/>
      <c r="E1579" s="140"/>
      <c r="F1579" s="161"/>
      <c r="G1579" s="161"/>
    </row>
    <row r="1580" spans="1:7" s="125" customFormat="1" x14ac:dyDescent="0.25">
      <c r="A1580" s="154"/>
      <c r="B1580" s="154"/>
      <c r="C1580" s="140"/>
      <c r="D1580" s="140"/>
      <c r="E1580" s="140"/>
      <c r="F1580" s="161"/>
      <c r="G1580" s="161"/>
    </row>
    <row r="1581" spans="1:7" s="125" customFormat="1" x14ac:dyDescent="0.25">
      <c r="A1581" s="154"/>
      <c r="B1581" s="154"/>
      <c r="C1581" s="140"/>
      <c r="D1581" s="140"/>
      <c r="E1581" s="140"/>
      <c r="F1581" s="161"/>
      <c r="G1581" s="161"/>
    </row>
    <row r="1582" spans="1:7" s="125" customFormat="1" x14ac:dyDescent="0.25">
      <c r="A1582" s="154"/>
      <c r="B1582" s="154"/>
      <c r="C1582" s="140"/>
      <c r="D1582" s="140"/>
      <c r="E1582" s="140"/>
      <c r="F1582" s="161"/>
      <c r="G1582" s="161"/>
    </row>
    <row r="1583" spans="1:7" s="125" customFormat="1" x14ac:dyDescent="0.25">
      <c r="A1583" s="154"/>
      <c r="B1583" s="154"/>
      <c r="C1583" s="140"/>
      <c r="D1583" s="140"/>
      <c r="E1583" s="140"/>
      <c r="F1583" s="161"/>
      <c r="G1583" s="161"/>
    </row>
    <row r="1584" spans="1:7" s="125" customFormat="1" x14ac:dyDescent="0.25">
      <c r="A1584" s="154"/>
      <c r="B1584" s="154"/>
      <c r="C1584" s="140"/>
      <c r="D1584" s="140"/>
      <c r="E1584" s="140"/>
      <c r="F1584" s="161"/>
      <c r="G1584" s="161"/>
    </row>
    <row r="1585" spans="1:7" s="125" customFormat="1" x14ac:dyDescent="0.25">
      <c r="A1585" s="154"/>
      <c r="B1585" s="154"/>
      <c r="C1585" s="140"/>
      <c r="D1585" s="140"/>
      <c r="E1585" s="140"/>
      <c r="F1585" s="161"/>
      <c r="G1585" s="161"/>
    </row>
    <row r="1586" spans="1:7" s="125" customFormat="1" x14ac:dyDescent="0.25">
      <c r="A1586" s="154"/>
      <c r="B1586" s="154"/>
      <c r="C1586" s="140"/>
      <c r="D1586" s="140"/>
      <c r="E1586" s="140"/>
      <c r="F1586" s="161"/>
      <c r="G1586" s="161"/>
    </row>
    <row r="1587" spans="1:7" s="125" customFormat="1" x14ac:dyDescent="0.25">
      <c r="A1587" s="154"/>
      <c r="B1587" s="154"/>
      <c r="C1587" s="140"/>
      <c r="D1587" s="140"/>
      <c r="E1587" s="140"/>
      <c r="F1587" s="161"/>
      <c r="G1587" s="161"/>
    </row>
    <row r="1588" spans="1:7" s="125" customFormat="1" x14ac:dyDescent="0.25">
      <c r="A1588" s="154"/>
      <c r="B1588" s="154"/>
      <c r="C1588" s="140"/>
      <c r="D1588" s="140"/>
      <c r="E1588" s="140"/>
      <c r="F1588" s="161"/>
      <c r="G1588" s="161"/>
    </row>
    <row r="1589" spans="1:7" s="125" customFormat="1" x14ac:dyDescent="0.25">
      <c r="A1589" s="154"/>
      <c r="B1589" s="154"/>
      <c r="C1589" s="140"/>
      <c r="D1589" s="140"/>
      <c r="E1589" s="140"/>
      <c r="F1589" s="161"/>
      <c r="G1589" s="161"/>
    </row>
    <row r="1590" spans="1:7" s="125" customFormat="1" x14ac:dyDescent="0.25">
      <c r="A1590" s="154"/>
      <c r="B1590" s="154"/>
      <c r="C1590" s="140"/>
      <c r="D1590" s="140"/>
      <c r="E1590" s="140"/>
      <c r="F1590" s="161"/>
      <c r="G1590" s="161"/>
    </row>
    <row r="1591" spans="1:7" s="125" customFormat="1" x14ac:dyDescent="0.25">
      <c r="A1591" s="154"/>
      <c r="B1591" s="154"/>
      <c r="C1591" s="140"/>
      <c r="D1591" s="140"/>
      <c r="E1591" s="140"/>
      <c r="F1591" s="161"/>
      <c r="G1591" s="161"/>
    </row>
    <row r="1592" spans="1:7" s="125" customFormat="1" x14ac:dyDescent="0.25">
      <c r="A1592" s="154"/>
      <c r="B1592" s="154"/>
      <c r="C1592" s="140"/>
      <c r="D1592" s="140"/>
      <c r="E1592" s="140"/>
      <c r="F1592" s="161"/>
      <c r="G1592" s="161"/>
    </row>
    <row r="1593" spans="1:7" s="125" customFormat="1" x14ac:dyDescent="0.25">
      <c r="A1593" s="154"/>
      <c r="B1593" s="154"/>
      <c r="C1593" s="140"/>
      <c r="D1593" s="140"/>
      <c r="E1593" s="140"/>
      <c r="F1593" s="161"/>
      <c r="G1593" s="161"/>
    </row>
    <row r="1594" spans="1:7" s="125" customFormat="1" x14ac:dyDescent="0.25">
      <c r="A1594" s="154"/>
      <c r="B1594" s="154"/>
      <c r="C1594" s="140"/>
      <c r="D1594" s="140"/>
      <c r="E1594" s="140"/>
      <c r="F1594" s="161"/>
      <c r="G1594" s="161"/>
    </row>
    <row r="1595" spans="1:7" s="125" customFormat="1" x14ac:dyDescent="0.25">
      <c r="A1595" s="154"/>
      <c r="B1595" s="154"/>
      <c r="C1595" s="140"/>
      <c r="D1595" s="140"/>
      <c r="E1595" s="140"/>
      <c r="F1595" s="161"/>
      <c r="G1595" s="161"/>
    </row>
    <row r="1596" spans="1:7" s="125" customFormat="1" x14ac:dyDescent="0.25">
      <c r="A1596" s="154"/>
      <c r="B1596" s="154"/>
      <c r="C1596" s="140"/>
      <c r="D1596" s="140"/>
      <c r="E1596" s="140"/>
      <c r="F1596" s="161"/>
      <c r="G1596" s="161"/>
    </row>
    <row r="1597" spans="1:7" s="125" customFormat="1" x14ac:dyDescent="0.25">
      <c r="A1597" s="154"/>
      <c r="B1597" s="154"/>
      <c r="C1597" s="154"/>
      <c r="D1597" s="140"/>
      <c r="E1597" s="140"/>
      <c r="F1597" s="161"/>
      <c r="G1597" s="161"/>
    </row>
    <row r="1598" spans="1:7" s="125" customFormat="1" x14ac:dyDescent="0.25">
      <c r="A1598" s="154"/>
      <c r="B1598" s="154"/>
      <c r="C1598" s="140"/>
      <c r="D1598" s="140"/>
      <c r="E1598" s="140"/>
      <c r="F1598" s="161"/>
      <c r="G1598" s="161"/>
    </row>
    <row r="1599" spans="1:7" s="125" customFormat="1" x14ac:dyDescent="0.25">
      <c r="A1599" s="154"/>
      <c r="B1599" s="154"/>
      <c r="C1599" s="140"/>
      <c r="D1599" s="140"/>
      <c r="E1599" s="140"/>
      <c r="F1599" s="161"/>
      <c r="G1599" s="161"/>
    </row>
    <row r="1600" spans="1:7" s="125" customFormat="1" x14ac:dyDescent="0.25">
      <c r="A1600" s="154"/>
      <c r="B1600" s="154"/>
      <c r="C1600" s="140"/>
      <c r="D1600" s="140"/>
      <c r="E1600" s="140"/>
      <c r="F1600" s="161"/>
      <c r="G1600" s="161"/>
    </row>
    <row r="1601" spans="1:7" s="125" customFormat="1" x14ac:dyDescent="0.25">
      <c r="A1601" s="154"/>
      <c r="B1601" s="154"/>
      <c r="C1601" s="140"/>
      <c r="D1601" s="140"/>
      <c r="E1601" s="140"/>
      <c r="F1601" s="161"/>
      <c r="G1601" s="161"/>
    </row>
    <row r="1602" spans="1:7" s="125" customFormat="1" x14ac:dyDescent="0.25">
      <c r="A1602" s="154"/>
      <c r="B1602" s="154"/>
      <c r="C1602" s="140"/>
      <c r="D1602" s="140"/>
      <c r="E1602" s="140"/>
      <c r="F1602" s="161"/>
      <c r="G1602" s="161"/>
    </row>
    <row r="1603" spans="1:7" s="125" customFormat="1" x14ac:dyDescent="0.25">
      <c r="A1603" s="154"/>
      <c r="B1603" s="154"/>
      <c r="C1603" s="140"/>
      <c r="D1603" s="140"/>
      <c r="E1603" s="140"/>
      <c r="F1603" s="161"/>
      <c r="G1603" s="161"/>
    </row>
    <row r="1604" spans="1:7" s="125" customFormat="1" x14ac:dyDescent="0.25">
      <c r="A1604" s="154"/>
      <c r="B1604" s="154"/>
      <c r="C1604" s="140"/>
      <c r="D1604" s="140"/>
      <c r="E1604" s="140"/>
      <c r="F1604" s="161"/>
      <c r="G1604" s="161"/>
    </row>
    <row r="1605" spans="1:7" s="125" customFormat="1" x14ac:dyDescent="0.25">
      <c r="A1605" s="154"/>
      <c r="B1605" s="154"/>
      <c r="C1605" s="140"/>
      <c r="D1605" s="140"/>
      <c r="E1605" s="140"/>
      <c r="F1605" s="161"/>
      <c r="G1605" s="161"/>
    </row>
    <row r="1606" spans="1:7" s="125" customFormat="1" x14ac:dyDescent="0.25">
      <c r="A1606" s="154"/>
      <c r="B1606" s="154"/>
      <c r="C1606" s="140"/>
      <c r="D1606" s="140"/>
      <c r="E1606" s="140"/>
      <c r="F1606" s="161"/>
      <c r="G1606" s="161"/>
    </row>
    <row r="1607" spans="1:7" s="125" customFormat="1" x14ac:dyDescent="0.25">
      <c r="A1607" s="154"/>
      <c r="B1607" s="154"/>
      <c r="C1607" s="140"/>
      <c r="D1607" s="140"/>
      <c r="E1607" s="140"/>
      <c r="F1607" s="161"/>
      <c r="G1607" s="161"/>
    </row>
    <row r="1608" spans="1:7" s="125" customFormat="1" x14ac:dyDescent="0.25">
      <c r="A1608" s="154"/>
      <c r="B1608" s="154"/>
      <c r="C1608" s="140"/>
      <c r="D1608" s="140"/>
      <c r="E1608" s="140"/>
      <c r="F1608" s="161"/>
      <c r="G1608" s="161"/>
    </row>
    <row r="1609" spans="1:7" s="125" customFormat="1" x14ac:dyDescent="0.25">
      <c r="A1609" s="154"/>
      <c r="B1609" s="154"/>
      <c r="C1609" s="140"/>
      <c r="D1609" s="140"/>
      <c r="E1609" s="140"/>
      <c r="F1609" s="161"/>
      <c r="G1609" s="161"/>
    </row>
    <row r="1610" spans="1:7" s="125" customFormat="1" x14ac:dyDescent="0.25">
      <c r="A1610" s="154"/>
      <c r="B1610" s="154"/>
      <c r="C1610" s="140"/>
      <c r="D1610" s="140"/>
      <c r="E1610" s="140"/>
      <c r="F1610" s="161"/>
      <c r="G1610" s="161"/>
    </row>
    <row r="1611" spans="1:7" s="125" customFormat="1" x14ac:dyDescent="0.25">
      <c r="A1611" s="154"/>
      <c r="B1611" s="154"/>
      <c r="C1611" s="140"/>
      <c r="D1611" s="140"/>
      <c r="E1611" s="140"/>
      <c r="F1611" s="161"/>
      <c r="G1611" s="161"/>
    </row>
    <row r="1612" spans="1:7" s="125" customFormat="1" x14ac:dyDescent="0.25">
      <c r="A1612" s="154"/>
      <c r="B1612" s="154"/>
      <c r="C1612" s="140"/>
      <c r="D1612" s="140"/>
      <c r="E1612" s="140"/>
      <c r="F1612" s="161"/>
      <c r="G1612" s="161"/>
    </row>
    <row r="1613" spans="1:7" s="125" customFormat="1" x14ac:dyDescent="0.25">
      <c r="A1613" s="154"/>
      <c r="B1613" s="154"/>
      <c r="C1613" s="140"/>
      <c r="D1613" s="140"/>
      <c r="E1613" s="140"/>
      <c r="F1613" s="161"/>
      <c r="G1613" s="161"/>
    </row>
    <row r="1614" spans="1:7" s="125" customFormat="1" x14ac:dyDescent="0.25">
      <c r="A1614" s="154"/>
      <c r="B1614" s="154"/>
      <c r="C1614" s="140"/>
      <c r="D1614" s="140"/>
      <c r="E1614" s="140"/>
      <c r="F1614" s="161"/>
      <c r="G1614" s="161"/>
    </row>
    <row r="1615" spans="1:7" s="125" customFormat="1" x14ac:dyDescent="0.25">
      <c r="A1615" s="154"/>
      <c r="B1615" s="154"/>
      <c r="C1615" s="140"/>
      <c r="D1615" s="140"/>
      <c r="E1615" s="140"/>
      <c r="F1615" s="161"/>
      <c r="G1615" s="161"/>
    </row>
    <row r="1616" spans="1:7" s="125" customFormat="1" x14ac:dyDescent="0.25">
      <c r="A1616" s="154"/>
      <c r="B1616" s="154"/>
      <c r="C1616" s="140"/>
      <c r="D1616" s="140"/>
      <c r="E1616" s="140"/>
      <c r="F1616" s="161"/>
      <c r="G1616" s="161"/>
    </row>
    <row r="1617" spans="1:7" s="125" customFormat="1" x14ac:dyDescent="0.25">
      <c r="A1617" s="154"/>
      <c r="B1617" s="154"/>
      <c r="C1617" s="140"/>
      <c r="D1617" s="140"/>
      <c r="E1617" s="140"/>
      <c r="F1617" s="161"/>
      <c r="G1617" s="161"/>
    </row>
    <row r="1618" spans="1:7" s="125" customFormat="1" x14ac:dyDescent="0.25">
      <c r="A1618" s="154"/>
      <c r="B1618" s="154"/>
      <c r="C1618" s="140"/>
      <c r="D1618" s="140"/>
      <c r="E1618" s="140"/>
      <c r="F1618" s="161"/>
      <c r="G1618" s="161"/>
    </row>
    <row r="1619" spans="1:7" s="125" customFormat="1" x14ac:dyDescent="0.25">
      <c r="A1619" s="154"/>
      <c r="B1619" s="154"/>
      <c r="C1619" s="140"/>
      <c r="D1619" s="140"/>
      <c r="E1619" s="140"/>
      <c r="F1619" s="161"/>
      <c r="G1619" s="161"/>
    </row>
    <row r="1620" spans="1:7" s="125" customFormat="1" x14ac:dyDescent="0.25">
      <c r="A1620" s="154"/>
      <c r="B1620" s="154"/>
      <c r="C1620" s="140"/>
      <c r="D1620" s="140"/>
      <c r="E1620" s="140"/>
      <c r="F1620" s="161"/>
      <c r="G1620" s="161"/>
    </row>
    <row r="1621" spans="1:7" s="125" customFormat="1" x14ac:dyDescent="0.25">
      <c r="A1621" s="154"/>
      <c r="B1621" s="154"/>
      <c r="C1621" s="140"/>
      <c r="D1621" s="140"/>
      <c r="E1621" s="140"/>
      <c r="F1621" s="161"/>
      <c r="G1621" s="161"/>
    </row>
    <row r="1622" spans="1:7" s="125" customFormat="1" x14ac:dyDescent="0.25">
      <c r="A1622" s="154"/>
      <c r="B1622" s="154"/>
      <c r="C1622" s="140"/>
      <c r="D1622" s="140"/>
      <c r="E1622" s="140"/>
      <c r="F1622" s="161"/>
      <c r="G1622" s="161"/>
    </row>
    <row r="1623" spans="1:7" s="125" customFormat="1" x14ac:dyDescent="0.25">
      <c r="A1623" s="154"/>
      <c r="B1623" s="154"/>
      <c r="C1623" s="154"/>
      <c r="D1623" s="140"/>
      <c r="E1623" s="140"/>
      <c r="F1623" s="161"/>
      <c r="G1623" s="161"/>
    </row>
    <row r="1624" spans="1:7" s="125" customFormat="1" x14ac:dyDescent="0.25">
      <c r="A1624" s="154"/>
      <c r="B1624" s="154"/>
      <c r="C1624" s="140"/>
      <c r="D1624" s="140"/>
      <c r="E1624" s="140"/>
      <c r="F1624" s="161"/>
      <c r="G1624" s="161"/>
    </row>
    <row r="1625" spans="1:7" s="125" customFormat="1" x14ac:dyDescent="0.25">
      <c r="A1625" s="154"/>
      <c r="B1625" s="154"/>
      <c r="C1625" s="140"/>
      <c r="D1625" s="140"/>
      <c r="E1625" s="140"/>
      <c r="F1625" s="161"/>
      <c r="G1625" s="161"/>
    </row>
    <row r="1626" spans="1:7" s="125" customFormat="1" x14ac:dyDescent="0.25">
      <c r="A1626" s="154"/>
      <c r="B1626" s="154"/>
      <c r="C1626" s="140"/>
      <c r="D1626" s="140"/>
      <c r="E1626" s="140"/>
      <c r="F1626" s="161"/>
      <c r="G1626" s="161"/>
    </row>
    <row r="1627" spans="1:7" s="125" customFormat="1" x14ac:dyDescent="0.25">
      <c r="A1627" s="154"/>
      <c r="B1627" s="154"/>
      <c r="C1627" s="140"/>
      <c r="D1627" s="140"/>
      <c r="E1627" s="140"/>
      <c r="F1627" s="161"/>
      <c r="G1627" s="161"/>
    </row>
    <row r="1628" spans="1:7" s="125" customFormat="1" x14ac:dyDescent="0.25">
      <c r="A1628" s="154"/>
      <c r="B1628" s="154"/>
      <c r="C1628" s="140"/>
      <c r="D1628" s="140"/>
      <c r="E1628" s="140"/>
      <c r="F1628" s="161"/>
      <c r="G1628" s="161"/>
    </row>
    <row r="1629" spans="1:7" s="125" customFormat="1" x14ac:dyDescent="0.25">
      <c r="A1629" s="154"/>
      <c r="B1629" s="154"/>
      <c r="C1629" s="140"/>
      <c r="D1629" s="140"/>
      <c r="E1629" s="140"/>
      <c r="F1629" s="161"/>
      <c r="G1629" s="161"/>
    </row>
    <row r="1630" spans="1:7" s="125" customFormat="1" x14ac:dyDescent="0.25">
      <c r="A1630" s="154"/>
      <c r="B1630" s="154"/>
      <c r="C1630" s="140"/>
      <c r="D1630" s="140"/>
      <c r="E1630" s="140"/>
      <c r="F1630" s="161"/>
      <c r="G1630" s="161"/>
    </row>
    <row r="1631" spans="1:7" s="125" customFormat="1" x14ac:dyDescent="0.25">
      <c r="A1631" s="154"/>
      <c r="B1631" s="154"/>
      <c r="C1631" s="140"/>
      <c r="D1631" s="140"/>
      <c r="E1631" s="140"/>
      <c r="F1631" s="161"/>
      <c r="G1631" s="161"/>
    </row>
    <row r="1632" spans="1:7" s="125" customFormat="1" x14ac:dyDescent="0.25">
      <c r="A1632" s="154"/>
      <c r="B1632" s="154"/>
      <c r="C1632" s="140"/>
      <c r="D1632" s="140"/>
      <c r="E1632" s="140"/>
      <c r="F1632" s="161"/>
      <c r="G1632" s="161"/>
    </row>
    <row r="1633" spans="1:7" s="125" customFormat="1" x14ac:dyDescent="0.25">
      <c r="A1633" s="154"/>
      <c r="B1633" s="154"/>
      <c r="C1633" s="140"/>
      <c r="D1633" s="140"/>
      <c r="E1633" s="140"/>
      <c r="F1633" s="161"/>
      <c r="G1633" s="161"/>
    </row>
    <row r="1634" spans="1:7" s="125" customFormat="1" x14ac:dyDescent="0.25">
      <c r="A1634" s="154"/>
      <c r="B1634" s="154"/>
      <c r="C1634" s="140"/>
      <c r="D1634" s="140"/>
      <c r="E1634" s="140"/>
      <c r="F1634" s="161"/>
      <c r="G1634" s="161"/>
    </row>
    <row r="1635" spans="1:7" s="125" customFormat="1" x14ac:dyDescent="0.25">
      <c r="A1635" s="154"/>
      <c r="B1635" s="154"/>
      <c r="C1635" s="140"/>
      <c r="D1635" s="140"/>
      <c r="E1635" s="140"/>
      <c r="F1635" s="161"/>
      <c r="G1635" s="161"/>
    </row>
    <row r="1636" spans="1:7" s="125" customFormat="1" x14ac:dyDescent="0.25">
      <c r="A1636" s="154"/>
      <c r="B1636" s="154"/>
      <c r="C1636" s="140"/>
      <c r="D1636" s="140"/>
      <c r="E1636" s="140"/>
      <c r="F1636" s="161"/>
      <c r="G1636" s="161"/>
    </row>
    <row r="1637" spans="1:7" s="125" customFormat="1" x14ac:dyDescent="0.25">
      <c r="A1637" s="154"/>
      <c r="B1637" s="154"/>
      <c r="C1637" s="140"/>
      <c r="D1637" s="140"/>
      <c r="E1637" s="140"/>
      <c r="F1637" s="161"/>
      <c r="G1637" s="161"/>
    </row>
    <row r="1638" spans="1:7" s="125" customFormat="1" x14ac:dyDescent="0.25">
      <c r="A1638" s="154"/>
      <c r="B1638" s="154"/>
      <c r="C1638" s="140"/>
      <c r="D1638" s="140"/>
      <c r="E1638" s="140"/>
      <c r="F1638" s="161"/>
      <c r="G1638" s="161"/>
    </row>
    <row r="1639" spans="1:7" s="125" customFormat="1" x14ac:dyDescent="0.25">
      <c r="A1639" s="154"/>
      <c r="B1639" s="154"/>
      <c r="C1639" s="140"/>
      <c r="D1639" s="140"/>
      <c r="E1639" s="140"/>
      <c r="F1639" s="161"/>
      <c r="G1639" s="161"/>
    </row>
    <row r="1640" spans="1:7" s="125" customFormat="1" x14ac:dyDescent="0.25">
      <c r="A1640" s="154"/>
      <c r="B1640" s="154"/>
      <c r="C1640" s="140"/>
      <c r="D1640" s="140"/>
      <c r="E1640" s="140"/>
      <c r="F1640" s="161"/>
      <c r="G1640" s="161"/>
    </row>
    <row r="1641" spans="1:7" s="125" customFormat="1" x14ac:dyDescent="0.25">
      <c r="A1641" s="154"/>
      <c r="B1641" s="154"/>
      <c r="C1641" s="140"/>
      <c r="D1641" s="140"/>
      <c r="E1641" s="140"/>
      <c r="F1641" s="161"/>
      <c r="G1641" s="161"/>
    </row>
    <row r="1642" spans="1:7" s="125" customFormat="1" x14ac:dyDescent="0.25">
      <c r="A1642" s="154"/>
      <c r="B1642" s="154"/>
      <c r="C1642" s="140"/>
      <c r="D1642" s="140"/>
      <c r="E1642" s="140"/>
      <c r="F1642" s="161"/>
      <c r="G1642" s="161"/>
    </row>
    <row r="1643" spans="1:7" s="125" customFormat="1" x14ac:dyDescent="0.25">
      <c r="A1643" s="154"/>
      <c r="B1643" s="154"/>
      <c r="C1643" s="140"/>
      <c r="D1643" s="140"/>
      <c r="E1643" s="140"/>
      <c r="F1643" s="161"/>
      <c r="G1643" s="161"/>
    </row>
    <row r="1644" spans="1:7" s="125" customFormat="1" x14ac:dyDescent="0.25">
      <c r="A1644" s="154"/>
      <c r="B1644" s="154"/>
      <c r="C1644" s="140"/>
      <c r="D1644" s="140"/>
      <c r="E1644" s="140"/>
      <c r="F1644" s="161"/>
      <c r="G1644" s="161"/>
    </row>
    <row r="1645" spans="1:7" s="125" customFormat="1" x14ac:dyDescent="0.25">
      <c r="A1645" s="154"/>
      <c r="B1645" s="154"/>
      <c r="C1645" s="140"/>
      <c r="D1645" s="140"/>
      <c r="E1645" s="140"/>
      <c r="F1645" s="161"/>
      <c r="G1645" s="161"/>
    </row>
    <row r="1646" spans="1:7" s="125" customFormat="1" x14ac:dyDescent="0.25">
      <c r="A1646" s="154"/>
      <c r="B1646" s="154"/>
      <c r="C1646" s="140"/>
      <c r="D1646" s="140"/>
      <c r="E1646" s="140"/>
      <c r="F1646" s="161"/>
      <c r="G1646" s="161"/>
    </row>
    <row r="1647" spans="1:7" s="125" customFormat="1" x14ac:dyDescent="0.25">
      <c r="A1647" s="154"/>
      <c r="B1647" s="154"/>
      <c r="C1647" s="140"/>
      <c r="D1647" s="140"/>
      <c r="E1647" s="140"/>
      <c r="F1647" s="161"/>
      <c r="G1647" s="161"/>
    </row>
    <row r="1648" spans="1:7" s="125" customFormat="1" x14ac:dyDescent="0.25">
      <c r="A1648" s="154"/>
      <c r="B1648" s="154"/>
      <c r="C1648" s="140"/>
      <c r="D1648" s="140"/>
      <c r="E1648" s="140"/>
      <c r="F1648" s="161"/>
      <c r="G1648" s="161"/>
    </row>
    <row r="1649" spans="1:7" s="125" customFormat="1" x14ac:dyDescent="0.25">
      <c r="A1649" s="154"/>
      <c r="B1649" s="154"/>
      <c r="C1649" s="140"/>
      <c r="D1649" s="140"/>
      <c r="E1649" s="140"/>
      <c r="F1649" s="161"/>
      <c r="G1649" s="161"/>
    </row>
    <row r="1650" spans="1:7" s="125" customFormat="1" x14ac:dyDescent="0.25">
      <c r="A1650" s="154"/>
      <c r="B1650" s="154"/>
      <c r="C1650" s="140"/>
      <c r="D1650" s="140"/>
      <c r="E1650" s="140"/>
      <c r="F1650" s="161"/>
      <c r="G1650" s="161"/>
    </row>
    <row r="1651" spans="1:7" s="125" customFormat="1" x14ac:dyDescent="0.25">
      <c r="A1651" s="154"/>
      <c r="B1651" s="154"/>
      <c r="C1651" s="140"/>
      <c r="D1651" s="140"/>
      <c r="E1651" s="140"/>
      <c r="F1651" s="161"/>
      <c r="G1651" s="161"/>
    </row>
    <row r="1652" spans="1:7" s="125" customFormat="1" x14ac:dyDescent="0.25">
      <c r="A1652" s="154"/>
      <c r="B1652" s="154"/>
      <c r="C1652" s="140"/>
      <c r="D1652" s="140"/>
      <c r="E1652" s="140"/>
      <c r="F1652" s="161"/>
      <c r="G1652" s="161"/>
    </row>
    <row r="1653" spans="1:7" s="125" customFormat="1" x14ac:dyDescent="0.25">
      <c r="A1653" s="154"/>
      <c r="B1653" s="154"/>
      <c r="C1653" s="140"/>
      <c r="D1653" s="140"/>
      <c r="E1653" s="140"/>
      <c r="F1653" s="161"/>
      <c r="G1653" s="161"/>
    </row>
    <row r="1654" spans="1:7" s="125" customFormat="1" x14ac:dyDescent="0.25">
      <c r="A1654" s="154"/>
      <c r="B1654" s="154"/>
      <c r="C1654" s="140"/>
      <c r="D1654" s="140"/>
      <c r="E1654" s="140"/>
      <c r="F1654" s="161"/>
      <c r="G1654" s="161"/>
    </row>
    <row r="1655" spans="1:7" s="125" customFormat="1" x14ac:dyDescent="0.25">
      <c r="A1655" s="154"/>
      <c r="B1655" s="154"/>
      <c r="C1655" s="140"/>
      <c r="D1655" s="140"/>
      <c r="E1655" s="140"/>
      <c r="F1655" s="161"/>
      <c r="G1655" s="161"/>
    </row>
    <row r="1656" spans="1:7" s="125" customFormat="1" x14ac:dyDescent="0.25">
      <c r="A1656" s="154"/>
      <c r="B1656" s="154"/>
      <c r="C1656" s="140"/>
      <c r="D1656" s="140"/>
      <c r="E1656" s="140"/>
      <c r="F1656" s="161"/>
      <c r="G1656" s="161"/>
    </row>
    <row r="1657" spans="1:7" s="125" customFormat="1" x14ac:dyDescent="0.25">
      <c r="A1657" s="154"/>
      <c r="B1657" s="154"/>
      <c r="C1657" s="140"/>
      <c r="D1657" s="140"/>
      <c r="E1657" s="140"/>
      <c r="F1657" s="161"/>
      <c r="G1657" s="161"/>
    </row>
    <row r="1658" spans="1:7" s="125" customFormat="1" x14ac:dyDescent="0.25">
      <c r="A1658" s="154"/>
      <c r="B1658" s="154"/>
      <c r="C1658" s="140"/>
      <c r="D1658" s="140"/>
      <c r="E1658" s="140"/>
      <c r="F1658" s="161"/>
      <c r="G1658" s="161"/>
    </row>
    <row r="1659" spans="1:7" s="125" customFormat="1" x14ac:dyDescent="0.25">
      <c r="A1659" s="154"/>
      <c r="B1659" s="154"/>
      <c r="C1659" s="140"/>
      <c r="D1659" s="140"/>
      <c r="E1659" s="140"/>
      <c r="F1659" s="161"/>
      <c r="G1659" s="161"/>
    </row>
    <row r="1660" spans="1:7" s="125" customFormat="1" x14ac:dyDescent="0.25">
      <c r="A1660" s="154"/>
      <c r="B1660" s="154"/>
      <c r="C1660" s="140"/>
      <c r="D1660" s="140"/>
      <c r="E1660" s="140"/>
      <c r="F1660" s="161"/>
      <c r="G1660" s="161"/>
    </row>
    <row r="1661" spans="1:7" s="125" customFormat="1" x14ac:dyDescent="0.25">
      <c r="A1661" s="154"/>
      <c r="B1661" s="154"/>
      <c r="C1661" s="140"/>
      <c r="D1661" s="140"/>
      <c r="E1661" s="140"/>
      <c r="F1661" s="161"/>
      <c r="G1661" s="161"/>
    </row>
    <row r="1662" spans="1:7" s="125" customFormat="1" x14ac:dyDescent="0.25">
      <c r="A1662" s="154"/>
      <c r="B1662" s="154"/>
      <c r="C1662" s="140"/>
      <c r="D1662" s="140"/>
      <c r="E1662" s="140"/>
      <c r="F1662" s="161"/>
      <c r="G1662" s="161"/>
    </row>
    <row r="1663" spans="1:7" s="125" customFormat="1" x14ac:dyDescent="0.25">
      <c r="A1663" s="154"/>
      <c r="B1663" s="154"/>
      <c r="C1663" s="140"/>
      <c r="D1663" s="140"/>
      <c r="E1663" s="140"/>
      <c r="F1663" s="161"/>
      <c r="G1663" s="161"/>
    </row>
    <row r="1664" spans="1:7" s="125" customFormat="1" x14ac:dyDescent="0.25">
      <c r="A1664" s="154"/>
      <c r="B1664" s="154"/>
      <c r="C1664" s="140"/>
      <c r="D1664" s="140"/>
      <c r="E1664" s="140"/>
      <c r="F1664" s="161"/>
      <c r="G1664" s="161"/>
    </row>
    <row r="1665" spans="1:7" s="125" customFormat="1" x14ac:dyDescent="0.25">
      <c r="A1665" s="154"/>
      <c r="B1665" s="154"/>
      <c r="C1665" s="140"/>
      <c r="D1665" s="140"/>
      <c r="E1665" s="140"/>
      <c r="F1665" s="161"/>
      <c r="G1665" s="161"/>
    </row>
    <row r="1666" spans="1:7" s="125" customFormat="1" x14ac:dyDescent="0.25">
      <c r="A1666" s="154"/>
      <c r="B1666" s="154"/>
      <c r="C1666" s="140"/>
      <c r="D1666" s="140"/>
      <c r="E1666" s="140"/>
      <c r="F1666" s="161"/>
      <c r="G1666" s="161"/>
    </row>
    <row r="1667" spans="1:7" s="125" customFormat="1" x14ac:dyDescent="0.25">
      <c r="A1667" s="154"/>
      <c r="B1667" s="154"/>
      <c r="C1667" s="140"/>
      <c r="D1667" s="140"/>
      <c r="E1667" s="140"/>
      <c r="F1667" s="161"/>
      <c r="G1667" s="161"/>
    </row>
    <row r="1668" spans="1:7" s="125" customFormat="1" x14ac:dyDescent="0.25">
      <c r="A1668" s="154"/>
      <c r="B1668" s="154"/>
      <c r="C1668" s="140"/>
      <c r="D1668" s="140"/>
      <c r="E1668" s="140"/>
      <c r="F1668" s="161"/>
      <c r="G1668" s="161"/>
    </row>
    <row r="1669" spans="1:7" s="125" customFormat="1" x14ac:dyDescent="0.25">
      <c r="A1669" s="154"/>
      <c r="B1669" s="154"/>
      <c r="C1669" s="140"/>
      <c r="D1669" s="140"/>
      <c r="E1669" s="140"/>
      <c r="F1669" s="161"/>
      <c r="G1669" s="161"/>
    </row>
    <row r="1670" spans="1:7" s="125" customFormat="1" x14ac:dyDescent="0.25">
      <c r="A1670" s="154"/>
      <c r="B1670" s="154"/>
      <c r="C1670" s="140"/>
      <c r="D1670" s="140"/>
      <c r="E1670" s="140"/>
      <c r="F1670" s="161"/>
      <c r="G1670" s="161"/>
    </row>
    <row r="1671" spans="1:7" s="125" customFormat="1" x14ac:dyDescent="0.25">
      <c r="A1671" s="154"/>
      <c r="B1671" s="154"/>
      <c r="C1671" s="140"/>
      <c r="D1671" s="140"/>
      <c r="E1671" s="140"/>
      <c r="F1671" s="161"/>
      <c r="G1671" s="161"/>
    </row>
    <row r="1672" spans="1:7" s="125" customFormat="1" x14ac:dyDescent="0.25">
      <c r="A1672" s="154"/>
      <c r="B1672" s="154"/>
      <c r="C1672" s="140"/>
      <c r="D1672" s="140"/>
      <c r="E1672" s="140"/>
      <c r="F1672" s="161"/>
      <c r="G1672" s="161"/>
    </row>
    <row r="1673" spans="1:7" s="125" customFormat="1" x14ac:dyDescent="0.25">
      <c r="A1673" s="154"/>
      <c r="B1673" s="154"/>
      <c r="C1673" s="140"/>
      <c r="D1673" s="140"/>
      <c r="E1673" s="140"/>
      <c r="F1673" s="161"/>
      <c r="G1673" s="161"/>
    </row>
    <row r="1674" spans="1:7" s="125" customFormat="1" x14ac:dyDescent="0.25">
      <c r="A1674" s="154"/>
      <c r="B1674" s="154"/>
      <c r="C1674" s="140"/>
      <c r="D1674" s="140"/>
      <c r="E1674" s="140"/>
      <c r="F1674" s="161"/>
      <c r="G1674" s="161"/>
    </row>
    <row r="1675" spans="1:7" s="125" customFormat="1" x14ac:dyDescent="0.25">
      <c r="A1675" s="154"/>
      <c r="B1675" s="154"/>
      <c r="C1675" s="140"/>
      <c r="D1675" s="140"/>
      <c r="E1675" s="140"/>
      <c r="F1675" s="161"/>
      <c r="G1675" s="161"/>
    </row>
    <row r="1676" spans="1:7" s="125" customFormat="1" x14ac:dyDescent="0.25">
      <c r="A1676" s="154"/>
      <c r="B1676" s="154"/>
      <c r="C1676" s="140"/>
      <c r="D1676" s="140"/>
      <c r="E1676" s="140"/>
      <c r="F1676" s="161"/>
      <c r="G1676" s="161"/>
    </row>
    <row r="1677" spans="1:7" s="125" customFormat="1" x14ac:dyDescent="0.25">
      <c r="A1677" s="154"/>
      <c r="B1677" s="154"/>
      <c r="C1677" s="140"/>
      <c r="D1677" s="140"/>
      <c r="E1677" s="140"/>
      <c r="F1677" s="161"/>
      <c r="G1677" s="161"/>
    </row>
    <row r="1678" spans="1:7" s="125" customFormat="1" x14ac:dyDescent="0.25">
      <c r="A1678" s="154"/>
      <c r="B1678" s="154"/>
      <c r="C1678" s="140"/>
      <c r="D1678" s="140"/>
      <c r="E1678" s="140"/>
      <c r="F1678" s="161"/>
      <c r="G1678" s="161"/>
    </row>
    <row r="1679" spans="1:7" s="125" customFormat="1" x14ac:dyDescent="0.25">
      <c r="A1679" s="154"/>
      <c r="B1679" s="154"/>
      <c r="C1679" s="140"/>
      <c r="D1679" s="140"/>
      <c r="E1679" s="140"/>
      <c r="F1679" s="161"/>
      <c r="G1679" s="161"/>
    </row>
    <row r="1680" spans="1:7" s="125" customFormat="1" x14ac:dyDescent="0.25">
      <c r="A1680" s="154"/>
      <c r="B1680" s="154"/>
      <c r="C1680" s="140"/>
      <c r="D1680" s="140"/>
      <c r="E1680" s="140"/>
      <c r="F1680" s="161"/>
      <c r="G1680" s="161"/>
    </row>
    <row r="1681" spans="1:7" s="125" customFormat="1" x14ac:dyDescent="0.25">
      <c r="A1681" s="154"/>
      <c r="B1681" s="154"/>
      <c r="C1681" s="140"/>
      <c r="D1681" s="140"/>
      <c r="E1681" s="140"/>
      <c r="F1681" s="161"/>
      <c r="G1681" s="161"/>
    </row>
    <row r="1682" spans="1:7" s="125" customFormat="1" x14ac:dyDescent="0.25">
      <c r="A1682" s="154"/>
      <c r="B1682" s="154"/>
      <c r="C1682" s="140"/>
      <c r="D1682" s="140"/>
      <c r="E1682" s="140"/>
      <c r="F1682" s="161"/>
      <c r="G1682" s="161"/>
    </row>
    <row r="1683" spans="1:7" s="125" customFormat="1" x14ac:dyDescent="0.25">
      <c r="A1683" s="154"/>
      <c r="B1683" s="154"/>
      <c r="C1683" s="140"/>
      <c r="D1683" s="140"/>
      <c r="E1683" s="140"/>
      <c r="F1683" s="161"/>
      <c r="G1683" s="161"/>
    </row>
    <row r="1684" spans="1:7" s="125" customFormat="1" x14ac:dyDescent="0.25">
      <c r="A1684" s="154"/>
      <c r="B1684" s="154"/>
      <c r="C1684" s="140"/>
      <c r="D1684" s="140"/>
      <c r="E1684" s="140"/>
      <c r="F1684" s="161"/>
      <c r="G1684" s="161"/>
    </row>
    <row r="1685" spans="1:7" s="125" customFormat="1" x14ac:dyDescent="0.25">
      <c r="A1685" s="154"/>
      <c r="B1685" s="154"/>
      <c r="C1685" s="140"/>
      <c r="D1685" s="140"/>
      <c r="E1685" s="140"/>
      <c r="F1685" s="161"/>
      <c r="G1685" s="161"/>
    </row>
    <row r="1686" spans="1:7" s="125" customFormat="1" x14ac:dyDescent="0.25">
      <c r="A1686" s="154"/>
      <c r="B1686" s="154"/>
      <c r="C1686" s="140"/>
      <c r="D1686" s="140"/>
      <c r="E1686" s="140"/>
      <c r="F1686" s="161"/>
      <c r="G1686" s="161"/>
    </row>
    <row r="1687" spans="1:7" s="125" customFormat="1" x14ac:dyDescent="0.25">
      <c r="A1687" s="154"/>
      <c r="B1687" s="154"/>
      <c r="C1687" s="140"/>
      <c r="D1687" s="140"/>
      <c r="E1687" s="140"/>
      <c r="F1687" s="161"/>
      <c r="G1687" s="161"/>
    </row>
    <row r="1688" spans="1:7" s="125" customFormat="1" x14ac:dyDescent="0.25">
      <c r="A1688" s="154"/>
      <c r="B1688" s="154"/>
      <c r="C1688" s="140"/>
      <c r="D1688" s="140"/>
      <c r="E1688" s="140"/>
      <c r="F1688" s="161"/>
      <c r="G1688" s="161"/>
    </row>
    <row r="1689" spans="1:7" s="125" customFormat="1" x14ac:dyDescent="0.25">
      <c r="A1689" s="154"/>
      <c r="B1689" s="154"/>
      <c r="C1689" s="140"/>
      <c r="D1689" s="140"/>
      <c r="E1689" s="140"/>
      <c r="F1689" s="161"/>
      <c r="G1689" s="161"/>
    </row>
    <row r="1690" spans="1:7" s="125" customFormat="1" x14ac:dyDescent="0.25">
      <c r="A1690" s="154"/>
      <c r="B1690" s="154"/>
      <c r="C1690" s="140"/>
      <c r="D1690" s="140"/>
      <c r="E1690" s="140"/>
      <c r="F1690" s="161"/>
      <c r="G1690" s="161"/>
    </row>
    <row r="1691" spans="1:7" s="125" customFormat="1" x14ac:dyDescent="0.25">
      <c r="A1691" s="154"/>
      <c r="B1691" s="154"/>
      <c r="C1691" s="140"/>
      <c r="D1691" s="140"/>
      <c r="E1691" s="140"/>
      <c r="F1691" s="161"/>
      <c r="G1691" s="161"/>
    </row>
    <row r="1692" spans="1:7" s="125" customFormat="1" x14ac:dyDescent="0.25">
      <c r="A1692" s="154"/>
      <c r="B1692" s="154"/>
      <c r="C1692" s="140"/>
      <c r="D1692" s="140"/>
      <c r="E1692" s="140"/>
      <c r="F1692" s="161"/>
      <c r="G1692" s="161"/>
    </row>
    <row r="1693" spans="1:7" s="125" customFormat="1" x14ac:dyDescent="0.25">
      <c r="A1693" s="154"/>
      <c r="B1693" s="154"/>
      <c r="C1693" s="140"/>
      <c r="D1693" s="140"/>
      <c r="E1693" s="140"/>
      <c r="F1693" s="161"/>
      <c r="G1693" s="161"/>
    </row>
    <row r="1694" spans="1:7" s="125" customFormat="1" x14ac:dyDescent="0.25">
      <c r="A1694" s="154"/>
      <c r="B1694" s="154"/>
      <c r="C1694" s="140"/>
      <c r="D1694" s="140"/>
      <c r="E1694" s="140"/>
      <c r="F1694" s="161"/>
      <c r="G1694" s="161"/>
    </row>
    <row r="1695" spans="1:7" s="125" customFormat="1" x14ac:dyDescent="0.25">
      <c r="A1695" s="154"/>
      <c r="B1695" s="154"/>
      <c r="C1695" s="140"/>
      <c r="D1695" s="140"/>
      <c r="E1695" s="140"/>
      <c r="F1695" s="161"/>
      <c r="G1695" s="161"/>
    </row>
    <row r="1696" spans="1:7" s="125" customFormat="1" x14ac:dyDescent="0.25">
      <c r="A1696" s="154"/>
      <c r="B1696" s="154"/>
      <c r="C1696" s="140"/>
      <c r="D1696" s="140"/>
      <c r="E1696" s="140"/>
      <c r="F1696" s="161"/>
      <c r="G1696" s="161"/>
    </row>
    <row r="1697" spans="1:7" s="125" customFormat="1" x14ac:dyDescent="0.25">
      <c r="A1697" s="154"/>
      <c r="B1697" s="154"/>
      <c r="C1697" s="140"/>
      <c r="D1697" s="140"/>
      <c r="E1697" s="140"/>
      <c r="F1697" s="161"/>
      <c r="G1697" s="161"/>
    </row>
    <row r="1698" spans="1:7" s="125" customFormat="1" x14ac:dyDescent="0.25">
      <c r="A1698" s="154"/>
      <c r="B1698" s="154"/>
      <c r="C1698" s="140"/>
      <c r="D1698" s="140"/>
      <c r="E1698" s="140"/>
      <c r="F1698" s="161"/>
      <c r="G1698" s="161"/>
    </row>
    <row r="1699" spans="1:7" s="125" customFormat="1" x14ac:dyDescent="0.25">
      <c r="A1699" s="154"/>
      <c r="B1699" s="154"/>
      <c r="C1699" s="140"/>
      <c r="D1699" s="140"/>
      <c r="E1699" s="140"/>
      <c r="F1699" s="161"/>
      <c r="G1699" s="161"/>
    </row>
    <row r="1700" spans="1:7" s="125" customFormat="1" x14ac:dyDescent="0.25">
      <c r="A1700" s="154"/>
      <c r="B1700" s="154"/>
      <c r="C1700" s="140"/>
      <c r="D1700" s="140"/>
      <c r="E1700" s="140"/>
      <c r="F1700" s="161"/>
      <c r="G1700" s="161"/>
    </row>
    <row r="1701" spans="1:7" s="125" customFormat="1" x14ac:dyDescent="0.25">
      <c r="A1701" s="154"/>
      <c r="B1701" s="154"/>
      <c r="C1701" s="140"/>
      <c r="D1701" s="140"/>
      <c r="E1701" s="140"/>
      <c r="F1701" s="161"/>
      <c r="G1701" s="161"/>
    </row>
    <row r="1702" spans="1:7" s="125" customFormat="1" x14ac:dyDescent="0.25">
      <c r="A1702" s="154"/>
      <c r="B1702" s="154"/>
      <c r="C1702" s="140"/>
      <c r="D1702" s="140"/>
      <c r="E1702" s="140"/>
      <c r="F1702" s="161"/>
      <c r="G1702" s="161"/>
    </row>
    <row r="1703" spans="1:7" s="125" customFormat="1" x14ac:dyDescent="0.25">
      <c r="A1703" s="154"/>
      <c r="B1703" s="154"/>
      <c r="C1703" s="140"/>
      <c r="D1703" s="140"/>
      <c r="E1703" s="140"/>
      <c r="F1703" s="161"/>
      <c r="G1703" s="161"/>
    </row>
    <row r="1704" spans="1:7" s="125" customFormat="1" x14ac:dyDescent="0.25">
      <c r="A1704" s="154"/>
      <c r="B1704" s="154"/>
      <c r="C1704" s="140"/>
      <c r="D1704" s="140"/>
      <c r="E1704" s="140"/>
      <c r="F1704" s="161"/>
      <c r="G1704" s="161"/>
    </row>
    <row r="1705" spans="1:7" s="125" customFormat="1" x14ac:dyDescent="0.25">
      <c r="A1705" s="154"/>
      <c r="B1705" s="154"/>
      <c r="C1705" s="140"/>
      <c r="D1705" s="140"/>
      <c r="E1705" s="140"/>
      <c r="F1705" s="161"/>
      <c r="G1705" s="161"/>
    </row>
    <row r="1706" spans="1:7" s="125" customFormat="1" x14ac:dyDescent="0.25">
      <c r="A1706" s="154"/>
      <c r="B1706" s="154"/>
      <c r="C1706" s="140"/>
      <c r="D1706" s="140"/>
      <c r="E1706" s="140"/>
      <c r="F1706" s="161"/>
      <c r="G1706" s="161"/>
    </row>
    <row r="1707" spans="1:7" s="125" customFormat="1" x14ac:dyDescent="0.25">
      <c r="A1707" s="154"/>
      <c r="B1707" s="154"/>
      <c r="C1707" s="140"/>
      <c r="D1707" s="140"/>
      <c r="E1707" s="140"/>
      <c r="F1707" s="161"/>
      <c r="G1707" s="161"/>
    </row>
    <row r="1708" spans="1:7" s="125" customFormat="1" x14ac:dyDescent="0.25">
      <c r="A1708" s="154"/>
      <c r="B1708" s="154"/>
      <c r="C1708" s="140"/>
      <c r="D1708" s="140"/>
      <c r="E1708" s="140"/>
      <c r="F1708" s="161"/>
      <c r="G1708" s="161"/>
    </row>
    <row r="1709" spans="1:7" s="125" customFormat="1" x14ac:dyDescent="0.25">
      <c r="A1709" s="154"/>
      <c r="B1709" s="154"/>
      <c r="C1709" s="140"/>
      <c r="D1709" s="140"/>
      <c r="E1709" s="140"/>
      <c r="F1709" s="161"/>
      <c r="G1709" s="161"/>
    </row>
    <row r="1710" spans="1:7" s="125" customFormat="1" x14ac:dyDescent="0.25">
      <c r="A1710" s="154"/>
      <c r="B1710" s="154"/>
      <c r="C1710" s="140"/>
      <c r="D1710" s="140"/>
      <c r="E1710" s="140"/>
      <c r="F1710" s="161"/>
      <c r="G1710" s="161"/>
    </row>
    <row r="1711" spans="1:7" s="125" customFormat="1" x14ac:dyDescent="0.25">
      <c r="A1711" s="154"/>
      <c r="B1711" s="154"/>
      <c r="C1711" s="140"/>
      <c r="D1711" s="140"/>
      <c r="E1711" s="140"/>
      <c r="F1711" s="161"/>
      <c r="G1711" s="161"/>
    </row>
    <row r="1712" spans="1:7" s="125" customFormat="1" x14ac:dyDescent="0.25">
      <c r="A1712" s="154"/>
      <c r="B1712" s="154"/>
      <c r="C1712" s="140"/>
      <c r="D1712" s="140"/>
      <c r="E1712" s="140"/>
      <c r="F1712" s="161"/>
      <c r="G1712" s="161"/>
    </row>
    <row r="1713" spans="1:7" s="125" customFormat="1" x14ac:dyDescent="0.25">
      <c r="A1713" s="154"/>
      <c r="B1713" s="154"/>
      <c r="C1713" s="140"/>
      <c r="D1713" s="140"/>
      <c r="E1713" s="140"/>
      <c r="F1713" s="161"/>
      <c r="G1713" s="161"/>
    </row>
    <row r="1714" spans="1:7" s="125" customFormat="1" x14ac:dyDescent="0.25">
      <c r="A1714" s="154"/>
      <c r="B1714" s="154"/>
      <c r="C1714" s="140"/>
      <c r="D1714" s="140"/>
      <c r="E1714" s="140"/>
      <c r="F1714" s="161"/>
      <c r="G1714" s="161"/>
    </row>
    <row r="1715" spans="1:7" s="125" customFormat="1" x14ac:dyDescent="0.25">
      <c r="A1715" s="154"/>
      <c r="B1715" s="154"/>
      <c r="C1715" s="140"/>
      <c r="D1715" s="140"/>
      <c r="E1715" s="140"/>
      <c r="F1715" s="161"/>
      <c r="G1715" s="161"/>
    </row>
    <row r="1716" spans="1:7" s="125" customFormat="1" x14ac:dyDescent="0.25">
      <c r="A1716" s="154"/>
      <c r="B1716" s="154"/>
      <c r="C1716" s="140"/>
      <c r="D1716" s="140"/>
      <c r="E1716" s="140"/>
      <c r="F1716" s="161"/>
      <c r="G1716" s="161"/>
    </row>
    <row r="1717" spans="1:7" s="125" customFormat="1" x14ac:dyDescent="0.25">
      <c r="A1717" s="154"/>
      <c r="B1717" s="154"/>
      <c r="C1717" s="140"/>
      <c r="D1717" s="140"/>
      <c r="E1717" s="140"/>
      <c r="F1717" s="161"/>
      <c r="G1717" s="161"/>
    </row>
    <row r="1718" spans="1:7" s="125" customFormat="1" x14ac:dyDescent="0.25">
      <c r="A1718" s="154"/>
      <c r="B1718" s="154"/>
      <c r="C1718" s="140"/>
      <c r="D1718" s="140"/>
      <c r="E1718" s="140"/>
      <c r="F1718" s="161"/>
      <c r="G1718" s="161"/>
    </row>
    <row r="1719" spans="1:7" s="125" customFormat="1" x14ac:dyDescent="0.25">
      <c r="A1719" s="154"/>
      <c r="B1719" s="154"/>
      <c r="C1719" s="140"/>
      <c r="D1719" s="140"/>
      <c r="E1719" s="140"/>
      <c r="F1719" s="161"/>
      <c r="G1719" s="161"/>
    </row>
    <row r="1720" spans="1:7" s="125" customFormat="1" x14ac:dyDescent="0.25">
      <c r="A1720" s="154"/>
      <c r="B1720" s="154"/>
      <c r="C1720" s="140"/>
      <c r="D1720" s="140"/>
      <c r="E1720" s="140"/>
      <c r="F1720" s="161"/>
      <c r="G1720" s="161"/>
    </row>
    <row r="1721" spans="1:7" s="125" customFormat="1" x14ac:dyDescent="0.25">
      <c r="A1721" s="154"/>
      <c r="B1721" s="154"/>
      <c r="C1721" s="140"/>
      <c r="D1721" s="140"/>
      <c r="E1721" s="140"/>
      <c r="F1721" s="161"/>
      <c r="G1721" s="161"/>
    </row>
    <row r="1722" spans="1:7" s="125" customFormat="1" x14ac:dyDescent="0.25">
      <c r="A1722" s="154"/>
      <c r="B1722" s="154"/>
      <c r="C1722" s="140"/>
      <c r="D1722" s="140"/>
      <c r="E1722" s="140"/>
      <c r="F1722" s="161"/>
      <c r="G1722" s="161"/>
    </row>
    <row r="1723" spans="1:7" s="125" customFormat="1" x14ac:dyDescent="0.25">
      <c r="A1723" s="154"/>
      <c r="B1723" s="154"/>
      <c r="C1723" s="140"/>
      <c r="D1723" s="140"/>
      <c r="E1723" s="140"/>
      <c r="F1723" s="161"/>
      <c r="G1723" s="161"/>
    </row>
    <row r="1724" spans="1:7" s="125" customFormat="1" x14ac:dyDescent="0.25">
      <c r="A1724" s="154"/>
      <c r="B1724" s="154"/>
      <c r="C1724" s="140"/>
      <c r="D1724" s="140"/>
      <c r="E1724" s="140"/>
      <c r="F1724" s="161"/>
      <c r="G1724" s="161"/>
    </row>
    <row r="1725" spans="1:7" s="125" customFormat="1" x14ac:dyDescent="0.25">
      <c r="A1725" s="154"/>
      <c r="B1725" s="154"/>
      <c r="C1725" s="140"/>
      <c r="D1725" s="140"/>
      <c r="E1725" s="140"/>
      <c r="F1725" s="161"/>
      <c r="G1725" s="161"/>
    </row>
    <row r="1726" spans="1:7" s="125" customFormat="1" x14ac:dyDescent="0.25">
      <c r="A1726" s="154"/>
      <c r="B1726" s="154"/>
      <c r="C1726" s="140"/>
      <c r="D1726" s="140"/>
      <c r="E1726" s="140"/>
      <c r="F1726" s="161"/>
      <c r="G1726" s="161"/>
    </row>
    <row r="1727" spans="1:7" s="125" customFormat="1" x14ac:dyDescent="0.25">
      <c r="A1727" s="154"/>
      <c r="B1727" s="154"/>
      <c r="C1727" s="140"/>
      <c r="D1727" s="140"/>
      <c r="E1727" s="140"/>
      <c r="F1727" s="161"/>
      <c r="G1727" s="161"/>
    </row>
    <row r="1728" spans="1:7" s="125" customFormat="1" x14ac:dyDescent="0.25">
      <c r="A1728" s="154"/>
      <c r="B1728" s="154"/>
      <c r="C1728" s="140"/>
      <c r="D1728" s="140"/>
      <c r="E1728" s="140"/>
      <c r="F1728" s="161"/>
      <c r="G1728" s="161"/>
    </row>
    <row r="1729" spans="1:7" s="125" customFormat="1" x14ac:dyDescent="0.25">
      <c r="A1729" s="154"/>
      <c r="B1729" s="154"/>
      <c r="C1729" s="140"/>
      <c r="D1729" s="140"/>
      <c r="E1729" s="140"/>
      <c r="F1729" s="161"/>
      <c r="G1729" s="161"/>
    </row>
    <row r="1730" spans="1:7" s="125" customFormat="1" x14ac:dyDescent="0.25">
      <c r="A1730" s="154"/>
      <c r="B1730" s="154"/>
      <c r="C1730" s="140"/>
      <c r="D1730" s="140"/>
      <c r="E1730" s="140"/>
      <c r="F1730" s="161"/>
      <c r="G1730" s="161"/>
    </row>
    <row r="1731" spans="1:7" s="125" customFormat="1" x14ac:dyDescent="0.25">
      <c r="A1731" s="154"/>
      <c r="B1731" s="154"/>
      <c r="C1731" s="140"/>
      <c r="D1731" s="140"/>
      <c r="E1731" s="140"/>
      <c r="F1731" s="161"/>
      <c r="G1731" s="161"/>
    </row>
    <row r="1732" spans="1:7" s="125" customFormat="1" x14ac:dyDescent="0.25">
      <c r="A1732" s="154"/>
      <c r="B1732" s="154"/>
      <c r="C1732" s="140"/>
      <c r="D1732" s="140"/>
      <c r="E1732" s="140"/>
      <c r="F1732" s="161"/>
      <c r="G1732" s="161"/>
    </row>
    <row r="1733" spans="1:7" s="125" customFormat="1" x14ac:dyDescent="0.25">
      <c r="A1733" s="154"/>
      <c r="B1733" s="154"/>
      <c r="C1733" s="140"/>
      <c r="D1733" s="140"/>
      <c r="E1733" s="140"/>
      <c r="F1733" s="161"/>
      <c r="G1733" s="161"/>
    </row>
    <row r="1734" spans="1:7" s="125" customFormat="1" x14ac:dyDescent="0.25">
      <c r="A1734" s="154"/>
      <c r="B1734" s="154"/>
      <c r="C1734" s="140"/>
      <c r="D1734" s="140"/>
      <c r="E1734" s="140"/>
      <c r="F1734" s="161"/>
      <c r="G1734" s="161"/>
    </row>
    <row r="1735" spans="1:7" s="125" customFormat="1" x14ac:dyDescent="0.25">
      <c r="A1735" s="154"/>
      <c r="B1735" s="154"/>
      <c r="C1735" s="140"/>
      <c r="D1735" s="140"/>
      <c r="E1735" s="140"/>
      <c r="F1735" s="161"/>
      <c r="G1735" s="161"/>
    </row>
    <row r="1736" spans="1:7" s="125" customFormat="1" x14ac:dyDescent="0.25">
      <c r="A1736" s="154"/>
      <c r="B1736" s="154"/>
      <c r="C1736" s="140"/>
      <c r="D1736" s="140"/>
      <c r="E1736" s="140"/>
      <c r="F1736" s="161"/>
      <c r="G1736" s="161"/>
    </row>
    <row r="1737" spans="1:7" s="125" customFormat="1" x14ac:dyDescent="0.25">
      <c r="A1737" s="154"/>
      <c r="B1737" s="154"/>
      <c r="C1737" s="140"/>
      <c r="D1737" s="140"/>
      <c r="E1737" s="140"/>
      <c r="F1737" s="161"/>
      <c r="G1737" s="161"/>
    </row>
    <row r="1738" spans="1:7" s="125" customFormat="1" x14ac:dyDescent="0.25">
      <c r="A1738" s="154"/>
      <c r="B1738" s="154"/>
      <c r="C1738" s="140"/>
      <c r="D1738" s="140"/>
      <c r="E1738" s="140"/>
      <c r="F1738" s="161"/>
      <c r="G1738" s="161"/>
    </row>
    <row r="1739" spans="1:7" s="125" customFormat="1" x14ac:dyDescent="0.25">
      <c r="A1739" s="154"/>
      <c r="B1739" s="154"/>
      <c r="C1739" s="140"/>
      <c r="D1739" s="140"/>
      <c r="E1739" s="140"/>
      <c r="F1739" s="161"/>
      <c r="G1739" s="161"/>
    </row>
    <row r="1740" spans="1:7" s="125" customFormat="1" x14ac:dyDescent="0.25">
      <c r="A1740" s="154"/>
      <c r="B1740" s="154"/>
      <c r="C1740" s="140"/>
      <c r="D1740" s="140"/>
      <c r="E1740" s="140"/>
      <c r="F1740" s="161"/>
      <c r="G1740" s="161"/>
    </row>
    <row r="1741" spans="1:7" s="125" customFormat="1" x14ac:dyDescent="0.25">
      <c r="A1741" s="154"/>
      <c r="B1741" s="154"/>
      <c r="C1741" s="154"/>
      <c r="D1741" s="140"/>
      <c r="E1741" s="140"/>
      <c r="F1741" s="161"/>
      <c r="G1741" s="161"/>
    </row>
    <row r="1742" spans="1:7" s="125" customFormat="1" x14ac:dyDescent="0.25">
      <c r="A1742" s="154"/>
      <c r="B1742" s="154"/>
      <c r="C1742" s="140"/>
      <c r="D1742" s="140"/>
      <c r="E1742" s="140"/>
      <c r="F1742" s="161"/>
      <c r="G1742" s="161"/>
    </row>
    <row r="1743" spans="1:7" s="125" customFormat="1" x14ac:dyDescent="0.25">
      <c r="A1743" s="154"/>
      <c r="B1743" s="154"/>
      <c r="C1743" s="140"/>
      <c r="D1743" s="140"/>
      <c r="E1743" s="140"/>
      <c r="F1743" s="161"/>
      <c r="G1743" s="161"/>
    </row>
    <row r="1744" spans="1:7" s="125" customFormat="1" x14ac:dyDescent="0.25">
      <c r="A1744" s="154"/>
      <c r="B1744" s="154"/>
      <c r="C1744" s="154"/>
      <c r="D1744" s="140"/>
      <c r="E1744" s="140"/>
      <c r="F1744" s="161"/>
      <c r="G1744" s="161"/>
    </row>
    <row r="1745" spans="1:7" s="125" customFormat="1" x14ac:dyDescent="0.25">
      <c r="A1745" s="154"/>
      <c r="B1745" s="154"/>
      <c r="C1745" s="140"/>
      <c r="D1745" s="140"/>
      <c r="E1745" s="140"/>
      <c r="F1745" s="161"/>
      <c r="G1745" s="161"/>
    </row>
    <row r="1746" spans="1:7" s="125" customFormat="1" x14ac:dyDescent="0.25">
      <c r="A1746" s="154"/>
      <c r="B1746" s="154"/>
      <c r="C1746" s="140"/>
      <c r="D1746" s="140"/>
      <c r="E1746" s="140"/>
      <c r="F1746" s="161"/>
      <c r="G1746" s="161"/>
    </row>
    <row r="1747" spans="1:7" s="125" customFormat="1" x14ac:dyDescent="0.25">
      <c r="A1747" s="154"/>
      <c r="B1747" s="154"/>
      <c r="C1747" s="140"/>
      <c r="D1747" s="140"/>
      <c r="E1747" s="140"/>
      <c r="F1747" s="161"/>
      <c r="G1747" s="161"/>
    </row>
    <row r="1748" spans="1:7" s="125" customFormat="1" x14ac:dyDescent="0.25">
      <c r="A1748" s="154"/>
      <c r="B1748" s="154"/>
      <c r="C1748" s="140"/>
      <c r="D1748" s="140"/>
      <c r="E1748" s="140"/>
      <c r="F1748" s="161"/>
      <c r="G1748" s="161"/>
    </row>
    <row r="1749" spans="1:7" s="125" customFormat="1" x14ac:dyDescent="0.25">
      <c r="A1749" s="154"/>
      <c r="B1749" s="154"/>
      <c r="C1749" s="140"/>
      <c r="D1749" s="140"/>
      <c r="E1749" s="140"/>
      <c r="F1749" s="161"/>
      <c r="G1749" s="161"/>
    </row>
    <row r="1750" spans="1:7" s="125" customFormat="1" x14ac:dyDescent="0.25">
      <c r="A1750" s="154"/>
      <c r="B1750" s="154"/>
      <c r="C1750" s="140"/>
      <c r="D1750" s="140"/>
      <c r="E1750" s="140"/>
      <c r="F1750" s="161"/>
      <c r="G1750" s="161"/>
    </row>
    <row r="1751" spans="1:7" s="125" customFormat="1" x14ac:dyDescent="0.25">
      <c r="A1751" s="154"/>
      <c r="B1751" s="154"/>
      <c r="C1751" s="140"/>
      <c r="D1751" s="140"/>
      <c r="E1751" s="140"/>
      <c r="F1751" s="161"/>
      <c r="G1751" s="161"/>
    </row>
    <row r="1752" spans="1:7" s="125" customFormat="1" x14ac:dyDescent="0.25">
      <c r="A1752" s="154"/>
      <c r="B1752" s="154"/>
      <c r="C1752" s="140"/>
      <c r="D1752" s="140"/>
      <c r="E1752" s="140"/>
      <c r="F1752" s="161"/>
      <c r="G1752" s="161"/>
    </row>
    <row r="1753" spans="1:7" s="125" customFormat="1" x14ac:dyDescent="0.25">
      <c r="A1753" s="154"/>
      <c r="B1753" s="154"/>
      <c r="C1753" s="140"/>
      <c r="D1753" s="140"/>
      <c r="E1753" s="140"/>
      <c r="F1753" s="161"/>
      <c r="G1753" s="161"/>
    </row>
    <row r="1754" spans="1:7" s="125" customFormat="1" x14ac:dyDescent="0.25">
      <c r="A1754" s="154"/>
      <c r="B1754" s="154"/>
      <c r="C1754" s="140"/>
      <c r="D1754" s="140"/>
      <c r="E1754" s="140"/>
      <c r="F1754" s="161"/>
      <c r="G1754" s="161"/>
    </row>
    <row r="1755" spans="1:7" s="125" customFormat="1" x14ac:dyDescent="0.25">
      <c r="A1755" s="154"/>
      <c r="B1755" s="154"/>
      <c r="C1755" s="140"/>
      <c r="D1755" s="140"/>
      <c r="E1755" s="140"/>
      <c r="F1755" s="161"/>
      <c r="G1755" s="161"/>
    </row>
    <row r="1756" spans="1:7" s="125" customFormat="1" x14ac:dyDescent="0.25">
      <c r="A1756" s="154"/>
      <c r="B1756" s="154"/>
      <c r="C1756" s="140"/>
      <c r="D1756" s="140"/>
      <c r="E1756" s="140"/>
      <c r="F1756" s="161"/>
      <c r="G1756" s="161"/>
    </row>
    <row r="1757" spans="1:7" s="125" customFormat="1" x14ac:dyDescent="0.25">
      <c r="A1757" s="154"/>
      <c r="B1757" s="154"/>
      <c r="C1757" s="140"/>
      <c r="D1757" s="140"/>
      <c r="E1757" s="140"/>
      <c r="F1757" s="161"/>
      <c r="G1757" s="161"/>
    </row>
    <row r="1758" spans="1:7" s="125" customFormat="1" x14ac:dyDescent="0.25">
      <c r="A1758" s="154"/>
      <c r="B1758" s="154"/>
      <c r="C1758" s="140"/>
      <c r="D1758" s="140"/>
      <c r="E1758" s="140"/>
      <c r="F1758" s="161"/>
      <c r="G1758" s="161"/>
    </row>
    <row r="1759" spans="1:7" s="125" customFormat="1" x14ac:dyDescent="0.25">
      <c r="A1759" s="154"/>
      <c r="B1759" s="154"/>
      <c r="C1759" s="140"/>
      <c r="D1759" s="140"/>
      <c r="E1759" s="140"/>
      <c r="F1759" s="161"/>
      <c r="G1759" s="161"/>
    </row>
    <row r="1760" spans="1:7" s="125" customFormat="1" x14ac:dyDescent="0.25">
      <c r="A1760" s="154"/>
      <c r="B1760" s="154"/>
      <c r="C1760" s="140"/>
      <c r="D1760" s="140"/>
      <c r="E1760" s="140"/>
      <c r="F1760" s="161"/>
      <c r="G1760" s="161"/>
    </row>
    <row r="1761" spans="1:7" s="125" customFormat="1" x14ac:dyDescent="0.25">
      <c r="A1761" s="154"/>
      <c r="B1761" s="154"/>
      <c r="C1761" s="140"/>
      <c r="D1761" s="140"/>
      <c r="E1761" s="140"/>
      <c r="F1761" s="161"/>
      <c r="G1761" s="161"/>
    </row>
    <row r="1762" spans="1:7" s="125" customFormat="1" x14ac:dyDescent="0.25">
      <c r="A1762" s="154"/>
      <c r="B1762" s="154"/>
      <c r="C1762" s="140"/>
      <c r="D1762" s="140"/>
      <c r="E1762" s="140"/>
      <c r="F1762" s="161"/>
      <c r="G1762" s="161"/>
    </row>
    <row r="1763" spans="1:7" s="125" customFormat="1" x14ac:dyDescent="0.25">
      <c r="A1763" s="154"/>
      <c r="B1763" s="154"/>
      <c r="C1763" s="140"/>
      <c r="D1763" s="140"/>
      <c r="E1763" s="140"/>
      <c r="F1763" s="161"/>
      <c r="G1763" s="161"/>
    </row>
    <row r="1764" spans="1:7" s="125" customFormat="1" x14ac:dyDescent="0.25">
      <c r="A1764" s="154"/>
      <c r="B1764" s="154"/>
      <c r="C1764" s="140"/>
      <c r="D1764" s="140"/>
      <c r="E1764" s="140"/>
      <c r="F1764" s="161"/>
      <c r="G1764" s="161"/>
    </row>
    <row r="1765" spans="1:7" s="125" customFormat="1" x14ac:dyDescent="0.25">
      <c r="A1765" s="154"/>
      <c r="B1765" s="154"/>
      <c r="C1765" s="140"/>
      <c r="D1765" s="140"/>
      <c r="E1765" s="140"/>
      <c r="F1765" s="161"/>
      <c r="G1765" s="161"/>
    </row>
    <row r="1766" spans="1:7" s="125" customFormat="1" x14ac:dyDescent="0.25">
      <c r="A1766" s="154"/>
      <c r="B1766" s="154"/>
      <c r="C1766" s="140"/>
      <c r="D1766" s="140"/>
      <c r="E1766" s="140"/>
      <c r="F1766" s="161"/>
      <c r="G1766" s="161"/>
    </row>
    <row r="1767" spans="1:7" s="125" customFormat="1" x14ac:dyDescent="0.25">
      <c r="A1767" s="154"/>
      <c r="B1767" s="154"/>
      <c r="C1767" s="140"/>
      <c r="D1767" s="140"/>
      <c r="E1767" s="140"/>
      <c r="F1767" s="161"/>
      <c r="G1767" s="161"/>
    </row>
    <row r="1768" spans="1:7" s="125" customFormat="1" x14ac:dyDescent="0.25">
      <c r="A1768" s="154"/>
      <c r="B1768" s="154"/>
      <c r="C1768" s="140"/>
      <c r="D1768" s="140"/>
      <c r="E1768" s="140"/>
      <c r="F1768" s="161"/>
      <c r="G1768" s="161"/>
    </row>
    <row r="1769" spans="1:7" s="125" customFormat="1" x14ac:dyDescent="0.25">
      <c r="A1769" s="154"/>
      <c r="B1769" s="154"/>
      <c r="C1769" s="140"/>
      <c r="D1769" s="140"/>
      <c r="E1769" s="140"/>
      <c r="F1769" s="161"/>
      <c r="G1769" s="161"/>
    </row>
    <row r="1770" spans="1:7" s="125" customFormat="1" x14ac:dyDescent="0.25">
      <c r="A1770" s="154"/>
      <c r="B1770" s="154"/>
      <c r="C1770" s="140"/>
      <c r="D1770" s="140"/>
      <c r="E1770" s="140"/>
      <c r="F1770" s="161"/>
      <c r="G1770" s="161"/>
    </row>
    <row r="1771" spans="1:7" s="125" customFormat="1" x14ac:dyDescent="0.25">
      <c r="A1771" s="154"/>
      <c r="B1771" s="154"/>
      <c r="C1771" s="140"/>
      <c r="D1771" s="140"/>
      <c r="E1771" s="140"/>
      <c r="F1771" s="161"/>
      <c r="G1771" s="161"/>
    </row>
    <row r="1772" spans="1:7" s="125" customFormat="1" x14ac:dyDescent="0.25">
      <c r="A1772" s="154"/>
      <c r="B1772" s="154"/>
      <c r="C1772" s="140"/>
      <c r="D1772" s="140"/>
      <c r="E1772" s="140"/>
      <c r="F1772" s="161"/>
      <c r="G1772" s="161"/>
    </row>
    <row r="1773" spans="1:7" s="125" customFormat="1" x14ac:dyDescent="0.25">
      <c r="A1773" s="154"/>
      <c r="B1773" s="154"/>
      <c r="C1773" s="140"/>
      <c r="D1773" s="140"/>
      <c r="E1773" s="140"/>
      <c r="F1773" s="161"/>
      <c r="G1773" s="161"/>
    </row>
    <row r="1774" spans="1:7" s="125" customFormat="1" x14ac:dyDescent="0.25">
      <c r="A1774" s="154"/>
      <c r="B1774" s="154"/>
      <c r="C1774" s="140"/>
      <c r="D1774" s="140"/>
      <c r="E1774" s="140"/>
      <c r="F1774" s="161"/>
      <c r="G1774" s="161"/>
    </row>
    <row r="1775" spans="1:7" s="125" customFormat="1" x14ac:dyDescent="0.25">
      <c r="A1775" s="154"/>
      <c r="B1775" s="154"/>
      <c r="C1775" s="140"/>
      <c r="D1775" s="140"/>
      <c r="E1775" s="140"/>
      <c r="F1775" s="161"/>
      <c r="G1775" s="161"/>
    </row>
    <row r="1776" spans="1:7" s="125" customFormat="1" x14ac:dyDescent="0.25">
      <c r="A1776" s="154"/>
      <c r="B1776" s="154"/>
      <c r="C1776" s="140"/>
      <c r="D1776" s="140"/>
      <c r="E1776" s="140"/>
      <c r="F1776" s="161"/>
      <c r="G1776" s="161"/>
    </row>
    <row r="1777" spans="1:7" s="125" customFormat="1" x14ac:dyDescent="0.25">
      <c r="A1777" s="154"/>
      <c r="B1777" s="154"/>
      <c r="C1777" s="140"/>
      <c r="D1777" s="140"/>
      <c r="E1777" s="140"/>
      <c r="F1777" s="161"/>
      <c r="G1777" s="161"/>
    </row>
    <row r="1778" spans="1:7" s="125" customFormat="1" x14ac:dyDescent="0.25">
      <c r="A1778" s="154"/>
      <c r="B1778" s="154"/>
      <c r="C1778" s="140"/>
      <c r="D1778" s="140"/>
      <c r="E1778" s="140"/>
      <c r="F1778" s="161"/>
      <c r="G1778" s="161"/>
    </row>
    <row r="1779" spans="1:7" s="125" customFormat="1" x14ac:dyDescent="0.25">
      <c r="A1779" s="154"/>
      <c r="B1779" s="154"/>
      <c r="C1779" s="140"/>
      <c r="D1779" s="140"/>
      <c r="E1779" s="140"/>
      <c r="F1779" s="161"/>
      <c r="G1779" s="161"/>
    </row>
    <row r="1780" spans="1:7" s="125" customFormat="1" x14ac:dyDescent="0.25">
      <c r="A1780" s="154"/>
      <c r="B1780" s="154"/>
      <c r="C1780" s="140"/>
      <c r="D1780" s="140"/>
      <c r="E1780" s="140"/>
      <c r="F1780" s="161"/>
      <c r="G1780" s="161"/>
    </row>
    <row r="1781" spans="1:7" s="125" customFormat="1" x14ac:dyDescent="0.25">
      <c r="A1781" s="154"/>
      <c r="B1781" s="154"/>
      <c r="C1781" s="140"/>
      <c r="D1781" s="140"/>
      <c r="E1781" s="140"/>
      <c r="F1781" s="161"/>
      <c r="G1781" s="161"/>
    </row>
    <row r="1782" spans="1:7" s="125" customFormat="1" x14ac:dyDescent="0.25">
      <c r="A1782" s="154"/>
      <c r="B1782" s="154"/>
      <c r="C1782" s="140"/>
      <c r="D1782" s="140"/>
      <c r="E1782" s="140"/>
      <c r="F1782" s="161"/>
      <c r="G1782" s="161"/>
    </row>
    <row r="1783" spans="1:7" s="125" customFormat="1" x14ac:dyDescent="0.25">
      <c r="A1783" s="154"/>
      <c r="B1783" s="154"/>
      <c r="C1783" s="140"/>
      <c r="D1783" s="140"/>
      <c r="E1783" s="140"/>
      <c r="F1783" s="161"/>
      <c r="G1783" s="161"/>
    </row>
    <row r="1784" spans="1:7" s="125" customFormat="1" x14ac:dyDescent="0.25">
      <c r="A1784" s="154"/>
      <c r="B1784" s="154"/>
      <c r="C1784" s="140"/>
      <c r="D1784" s="140"/>
      <c r="E1784" s="140"/>
      <c r="F1784" s="161"/>
      <c r="G1784" s="161"/>
    </row>
    <row r="1785" spans="1:7" s="125" customFormat="1" x14ac:dyDescent="0.25">
      <c r="A1785" s="154"/>
      <c r="B1785" s="154"/>
      <c r="C1785" s="140"/>
      <c r="D1785" s="140"/>
      <c r="E1785" s="140"/>
      <c r="F1785" s="161"/>
      <c r="G1785" s="161"/>
    </row>
    <row r="1786" spans="1:7" s="125" customFormat="1" x14ac:dyDescent="0.25">
      <c r="A1786" s="154"/>
      <c r="B1786" s="154"/>
      <c r="C1786" s="140"/>
      <c r="D1786" s="140"/>
      <c r="E1786" s="140"/>
      <c r="F1786" s="161"/>
      <c r="G1786" s="161"/>
    </row>
    <row r="1787" spans="1:7" s="125" customFormat="1" x14ac:dyDescent="0.25">
      <c r="A1787" s="154"/>
      <c r="B1787" s="154"/>
      <c r="C1787" s="140"/>
      <c r="D1787" s="140"/>
      <c r="E1787" s="140"/>
      <c r="F1787" s="161"/>
      <c r="G1787" s="161"/>
    </row>
    <row r="1788" spans="1:7" s="125" customFormat="1" x14ac:dyDescent="0.25">
      <c r="A1788" s="154"/>
      <c r="B1788" s="154"/>
      <c r="C1788" s="140"/>
      <c r="D1788" s="140"/>
      <c r="E1788" s="140"/>
      <c r="F1788" s="161"/>
      <c r="G1788" s="161"/>
    </row>
    <row r="1789" spans="1:7" s="125" customFormat="1" x14ac:dyDescent="0.25">
      <c r="A1789" s="154"/>
      <c r="B1789" s="154"/>
      <c r="C1789" s="140"/>
      <c r="D1789" s="140"/>
      <c r="E1789" s="140"/>
      <c r="F1789" s="161"/>
      <c r="G1789" s="161"/>
    </row>
    <row r="1790" spans="1:7" s="125" customFormat="1" x14ac:dyDescent="0.25">
      <c r="A1790" s="154"/>
      <c r="B1790" s="154"/>
      <c r="C1790" s="140"/>
      <c r="D1790" s="140"/>
      <c r="E1790" s="140"/>
      <c r="F1790" s="161"/>
      <c r="G1790" s="161"/>
    </row>
    <row r="1791" spans="1:7" s="125" customFormat="1" x14ac:dyDescent="0.25">
      <c r="A1791" s="154"/>
      <c r="B1791" s="154"/>
      <c r="C1791" s="140"/>
      <c r="D1791" s="140"/>
      <c r="E1791" s="140"/>
      <c r="F1791" s="161"/>
      <c r="G1791" s="161"/>
    </row>
    <row r="1792" spans="1:7" s="125" customFormat="1" x14ac:dyDescent="0.25">
      <c r="A1792" s="154"/>
      <c r="B1792" s="154"/>
      <c r="C1792" s="140"/>
      <c r="D1792" s="140"/>
      <c r="E1792" s="140"/>
      <c r="F1792" s="161"/>
      <c r="G1792" s="161"/>
    </row>
    <row r="1793" spans="1:7" s="125" customFormat="1" x14ac:dyDescent="0.25">
      <c r="A1793" s="154"/>
      <c r="B1793" s="154"/>
      <c r="C1793" s="140"/>
      <c r="D1793" s="140"/>
      <c r="E1793" s="140"/>
      <c r="F1793" s="161"/>
      <c r="G1793" s="161"/>
    </row>
    <row r="1794" spans="1:7" s="125" customFormat="1" x14ac:dyDescent="0.25">
      <c r="A1794" s="154"/>
      <c r="B1794" s="154"/>
      <c r="C1794" s="140"/>
      <c r="D1794" s="140"/>
      <c r="E1794" s="140"/>
      <c r="F1794" s="161"/>
      <c r="G1794" s="161"/>
    </row>
    <row r="1795" spans="1:7" s="125" customFormat="1" x14ac:dyDescent="0.25">
      <c r="A1795" s="154"/>
      <c r="B1795" s="154"/>
      <c r="C1795" s="140"/>
      <c r="D1795" s="140"/>
      <c r="E1795" s="140"/>
      <c r="F1795" s="161"/>
      <c r="G1795" s="161"/>
    </row>
    <row r="1796" spans="1:7" s="125" customFormat="1" x14ac:dyDescent="0.25">
      <c r="A1796" s="154"/>
      <c r="B1796" s="154"/>
      <c r="C1796" s="140"/>
      <c r="D1796" s="140"/>
      <c r="E1796" s="140"/>
      <c r="F1796" s="161"/>
      <c r="G1796" s="161"/>
    </row>
    <row r="1797" spans="1:7" s="125" customFormat="1" x14ac:dyDescent="0.25">
      <c r="A1797" s="154"/>
      <c r="B1797" s="154"/>
      <c r="C1797" s="140"/>
      <c r="D1797" s="140"/>
      <c r="E1797" s="140"/>
      <c r="F1797" s="161"/>
      <c r="G1797" s="161"/>
    </row>
    <row r="1798" spans="1:7" s="125" customFormat="1" x14ac:dyDescent="0.25">
      <c r="A1798" s="154"/>
      <c r="B1798" s="154"/>
      <c r="C1798" s="140"/>
      <c r="D1798" s="140"/>
      <c r="E1798" s="140"/>
      <c r="F1798" s="161"/>
      <c r="G1798" s="161"/>
    </row>
    <row r="1799" spans="1:7" s="125" customFormat="1" x14ac:dyDescent="0.25">
      <c r="A1799" s="154"/>
      <c r="B1799" s="154"/>
      <c r="C1799" s="140"/>
      <c r="D1799" s="140"/>
      <c r="E1799" s="140"/>
      <c r="F1799" s="161"/>
      <c r="G1799" s="161"/>
    </row>
    <row r="1800" spans="1:7" s="125" customFormat="1" x14ac:dyDescent="0.25">
      <c r="A1800" s="154"/>
      <c r="B1800" s="154"/>
      <c r="C1800" s="140"/>
      <c r="D1800" s="140"/>
      <c r="E1800" s="140"/>
      <c r="F1800" s="161"/>
      <c r="G1800" s="161"/>
    </row>
    <row r="1801" spans="1:7" s="125" customFormat="1" x14ac:dyDescent="0.25">
      <c r="A1801" s="154"/>
      <c r="B1801" s="154"/>
      <c r="C1801" s="140"/>
      <c r="D1801" s="140"/>
      <c r="E1801" s="140"/>
      <c r="F1801" s="161"/>
      <c r="G1801" s="161"/>
    </row>
    <row r="1802" spans="1:7" s="125" customFormat="1" x14ac:dyDescent="0.25">
      <c r="A1802" s="154"/>
      <c r="B1802" s="154"/>
      <c r="C1802" s="140"/>
      <c r="D1802" s="140"/>
      <c r="E1802" s="140"/>
      <c r="F1802" s="161"/>
      <c r="G1802" s="161"/>
    </row>
    <row r="1803" spans="1:7" s="125" customFormat="1" x14ac:dyDescent="0.25">
      <c r="A1803" s="154"/>
      <c r="B1803" s="154"/>
      <c r="C1803" s="140"/>
      <c r="D1803" s="140"/>
      <c r="E1803" s="140"/>
      <c r="F1803" s="161"/>
      <c r="G1803" s="161"/>
    </row>
    <row r="1804" spans="1:7" s="125" customFormat="1" x14ac:dyDescent="0.25">
      <c r="A1804" s="154"/>
      <c r="B1804" s="154"/>
      <c r="C1804" s="140"/>
      <c r="D1804" s="140"/>
      <c r="E1804" s="140"/>
      <c r="F1804" s="161"/>
      <c r="G1804" s="161"/>
    </row>
    <row r="1805" spans="1:7" s="125" customFormat="1" x14ac:dyDescent="0.25">
      <c r="A1805" s="154"/>
      <c r="B1805" s="154"/>
      <c r="C1805" s="140"/>
      <c r="D1805" s="140"/>
      <c r="E1805" s="140"/>
      <c r="F1805" s="161"/>
      <c r="G1805" s="161"/>
    </row>
    <row r="1806" spans="1:7" s="125" customFormat="1" x14ac:dyDescent="0.25">
      <c r="A1806" s="154"/>
      <c r="B1806" s="154"/>
      <c r="C1806" s="140"/>
      <c r="D1806" s="140"/>
      <c r="E1806" s="140"/>
      <c r="F1806" s="161"/>
      <c r="G1806" s="161"/>
    </row>
    <row r="1807" spans="1:7" s="125" customFormat="1" x14ac:dyDescent="0.25">
      <c r="A1807" s="154"/>
      <c r="B1807" s="154"/>
      <c r="C1807" s="140"/>
      <c r="D1807" s="140"/>
      <c r="E1807" s="140"/>
      <c r="F1807" s="161"/>
      <c r="G1807" s="161"/>
    </row>
    <row r="1808" spans="1:7" s="125" customFormat="1" x14ac:dyDescent="0.25">
      <c r="A1808" s="154"/>
      <c r="B1808" s="154"/>
      <c r="C1808" s="140"/>
      <c r="D1808" s="140"/>
      <c r="E1808" s="140"/>
      <c r="F1808" s="161"/>
      <c r="G1808" s="161"/>
    </row>
    <row r="1809" spans="1:7" s="125" customFormat="1" x14ac:dyDescent="0.25">
      <c r="A1809" s="154"/>
      <c r="B1809" s="154"/>
      <c r="C1809" s="140"/>
      <c r="D1809" s="140"/>
      <c r="E1809" s="140"/>
      <c r="F1809" s="161"/>
      <c r="G1809" s="161"/>
    </row>
    <row r="1810" spans="1:7" s="125" customFormat="1" x14ac:dyDescent="0.25">
      <c r="A1810" s="154"/>
      <c r="B1810" s="154"/>
      <c r="C1810" s="140"/>
      <c r="D1810" s="140"/>
      <c r="E1810" s="140"/>
      <c r="F1810" s="161"/>
      <c r="G1810" s="161"/>
    </row>
    <row r="1811" spans="1:7" s="125" customFormat="1" x14ac:dyDescent="0.25">
      <c r="A1811" s="154"/>
      <c r="B1811" s="154"/>
      <c r="C1811" s="140"/>
      <c r="D1811" s="140"/>
      <c r="E1811" s="140"/>
      <c r="F1811" s="161"/>
      <c r="G1811" s="161"/>
    </row>
    <row r="1812" spans="1:7" s="125" customFormat="1" x14ac:dyDescent="0.25">
      <c r="A1812" s="154"/>
      <c r="B1812" s="154"/>
      <c r="C1812" s="140"/>
      <c r="D1812" s="140"/>
      <c r="E1812" s="140"/>
      <c r="F1812" s="161"/>
      <c r="G1812" s="161"/>
    </row>
    <row r="1813" spans="1:7" s="125" customFormat="1" x14ac:dyDescent="0.25">
      <c r="A1813" s="154"/>
      <c r="B1813" s="154"/>
      <c r="C1813" s="140"/>
      <c r="D1813" s="140"/>
      <c r="E1813" s="140"/>
      <c r="F1813" s="161"/>
      <c r="G1813" s="161"/>
    </row>
    <row r="1814" spans="1:7" s="125" customFormat="1" x14ac:dyDescent="0.25">
      <c r="A1814" s="154"/>
      <c r="B1814" s="154"/>
      <c r="C1814" s="140"/>
      <c r="D1814" s="140"/>
      <c r="E1814" s="140"/>
      <c r="F1814" s="161"/>
      <c r="G1814" s="161"/>
    </row>
    <row r="1815" spans="1:7" s="125" customFormat="1" x14ac:dyDescent="0.25">
      <c r="A1815" s="154"/>
      <c r="B1815" s="154"/>
      <c r="C1815" s="140"/>
      <c r="D1815" s="140"/>
      <c r="E1815" s="140"/>
      <c r="F1815" s="161"/>
      <c r="G1815" s="161"/>
    </row>
    <row r="1816" spans="1:7" s="125" customFormat="1" x14ac:dyDescent="0.25">
      <c r="A1816" s="154"/>
      <c r="B1816" s="154"/>
      <c r="C1816" s="140"/>
      <c r="D1816" s="140"/>
      <c r="E1816" s="140"/>
      <c r="F1816" s="161"/>
      <c r="G1816" s="161"/>
    </row>
    <row r="1817" spans="1:7" s="125" customFormat="1" x14ac:dyDescent="0.25">
      <c r="A1817" s="154"/>
      <c r="B1817" s="154"/>
      <c r="C1817" s="154"/>
      <c r="D1817" s="140"/>
      <c r="E1817" s="140"/>
      <c r="F1817" s="161"/>
      <c r="G1817" s="161"/>
    </row>
    <row r="1818" spans="1:7" s="125" customFormat="1" x14ac:dyDescent="0.25">
      <c r="A1818" s="154"/>
      <c r="B1818" s="154"/>
      <c r="C1818" s="140"/>
      <c r="D1818" s="140"/>
      <c r="E1818" s="140"/>
      <c r="F1818" s="161"/>
      <c r="G1818" s="161"/>
    </row>
    <row r="1819" spans="1:7" s="125" customFormat="1" x14ac:dyDescent="0.25">
      <c r="A1819" s="154"/>
      <c r="B1819" s="154"/>
      <c r="C1819" s="140"/>
      <c r="D1819" s="140"/>
      <c r="E1819" s="140"/>
      <c r="F1819" s="161"/>
      <c r="G1819" s="161"/>
    </row>
    <row r="1820" spans="1:7" s="125" customFormat="1" x14ac:dyDescent="0.25">
      <c r="A1820" s="154"/>
      <c r="B1820" s="154"/>
      <c r="C1820" s="140"/>
      <c r="D1820" s="140"/>
      <c r="E1820" s="140"/>
      <c r="F1820" s="161"/>
      <c r="G1820" s="161"/>
    </row>
    <row r="1821" spans="1:7" s="125" customFormat="1" x14ac:dyDescent="0.25">
      <c r="A1821" s="154"/>
      <c r="B1821" s="154"/>
      <c r="C1821" s="140"/>
      <c r="D1821" s="140"/>
      <c r="E1821" s="140"/>
      <c r="F1821" s="161"/>
      <c r="G1821" s="161"/>
    </row>
    <row r="1822" spans="1:7" s="125" customFormat="1" x14ac:dyDescent="0.25">
      <c r="A1822" s="154"/>
      <c r="B1822" s="154"/>
      <c r="C1822" s="154"/>
      <c r="D1822" s="140"/>
      <c r="E1822" s="140"/>
      <c r="F1822" s="161"/>
      <c r="G1822" s="161"/>
    </row>
    <row r="1823" spans="1:7" s="125" customFormat="1" x14ac:dyDescent="0.25">
      <c r="A1823" s="154"/>
      <c r="B1823" s="154"/>
      <c r="C1823" s="140"/>
      <c r="D1823" s="140"/>
      <c r="E1823" s="140"/>
      <c r="F1823" s="161"/>
      <c r="G1823" s="161"/>
    </row>
    <row r="1824" spans="1:7" s="125" customFormat="1" x14ac:dyDescent="0.25">
      <c r="A1824" s="154"/>
      <c r="B1824" s="154"/>
      <c r="C1824" s="154"/>
      <c r="D1824" s="140"/>
      <c r="E1824" s="140"/>
      <c r="F1824" s="161"/>
      <c r="G1824" s="161"/>
    </row>
    <row r="1825" spans="1:7" s="125" customFormat="1" x14ac:dyDescent="0.25">
      <c r="A1825" s="154"/>
      <c r="B1825" s="154"/>
      <c r="C1825" s="140"/>
      <c r="D1825" s="140"/>
      <c r="E1825" s="140"/>
      <c r="F1825" s="161"/>
      <c r="G1825" s="161"/>
    </row>
    <row r="1826" spans="1:7" s="125" customFormat="1" x14ac:dyDescent="0.25">
      <c r="A1826" s="154"/>
      <c r="B1826" s="154"/>
      <c r="C1826" s="140"/>
      <c r="D1826" s="140"/>
      <c r="E1826" s="140"/>
      <c r="F1826" s="161"/>
      <c r="G1826" s="161"/>
    </row>
    <row r="1827" spans="1:7" s="125" customFormat="1" x14ac:dyDescent="0.25">
      <c r="A1827" s="154"/>
      <c r="B1827" s="154"/>
      <c r="C1827" s="140"/>
      <c r="D1827" s="140"/>
      <c r="E1827" s="140"/>
      <c r="F1827" s="161"/>
      <c r="G1827" s="161"/>
    </row>
    <row r="1828" spans="1:7" s="125" customFormat="1" x14ac:dyDescent="0.25">
      <c r="A1828" s="154"/>
      <c r="B1828" s="154"/>
      <c r="C1828" s="140"/>
      <c r="D1828" s="140"/>
      <c r="E1828" s="140"/>
      <c r="F1828" s="161"/>
      <c r="G1828" s="161"/>
    </row>
    <row r="1829" spans="1:7" s="125" customFormat="1" x14ac:dyDescent="0.25">
      <c r="A1829" s="154"/>
      <c r="B1829" s="154"/>
      <c r="C1829" s="140"/>
      <c r="D1829" s="140"/>
      <c r="E1829" s="140"/>
      <c r="F1829" s="161"/>
      <c r="G1829" s="161"/>
    </row>
    <row r="1830" spans="1:7" s="125" customFormat="1" x14ac:dyDescent="0.25">
      <c r="A1830" s="154"/>
      <c r="B1830" s="154"/>
      <c r="C1830" s="140"/>
      <c r="D1830" s="140"/>
      <c r="E1830" s="140"/>
      <c r="F1830" s="161"/>
      <c r="G1830" s="161"/>
    </row>
    <row r="1831" spans="1:7" s="125" customFormat="1" x14ac:dyDescent="0.25">
      <c r="A1831" s="154"/>
      <c r="B1831" s="154"/>
      <c r="C1831" s="140"/>
      <c r="D1831" s="140"/>
      <c r="E1831" s="140"/>
      <c r="F1831" s="161"/>
      <c r="G1831" s="161"/>
    </row>
    <row r="1832" spans="1:7" s="125" customFormat="1" x14ac:dyDescent="0.25">
      <c r="A1832" s="154"/>
      <c r="B1832" s="154"/>
      <c r="C1832" s="140"/>
      <c r="D1832" s="140"/>
      <c r="E1832" s="140"/>
      <c r="F1832" s="161"/>
      <c r="G1832" s="161"/>
    </row>
    <row r="1833" spans="1:7" s="125" customFormat="1" x14ac:dyDescent="0.25">
      <c r="A1833" s="154"/>
      <c r="B1833" s="154"/>
      <c r="C1833" s="140"/>
      <c r="D1833" s="140"/>
      <c r="E1833" s="140"/>
      <c r="F1833" s="161"/>
      <c r="G1833" s="161"/>
    </row>
    <row r="1834" spans="1:7" s="125" customFormat="1" x14ac:dyDescent="0.25">
      <c r="A1834" s="154"/>
      <c r="B1834" s="154"/>
      <c r="C1834" s="140"/>
      <c r="D1834" s="140"/>
      <c r="E1834" s="140"/>
      <c r="F1834" s="161"/>
      <c r="G1834" s="161"/>
    </row>
    <row r="1835" spans="1:7" s="125" customFormat="1" x14ac:dyDescent="0.25">
      <c r="A1835" s="154"/>
      <c r="B1835" s="154"/>
      <c r="C1835" s="140"/>
      <c r="D1835" s="140"/>
      <c r="E1835" s="140"/>
      <c r="F1835" s="161"/>
      <c r="G1835" s="161"/>
    </row>
    <row r="1836" spans="1:7" s="125" customFormat="1" x14ac:dyDescent="0.25">
      <c r="A1836" s="154"/>
      <c r="B1836" s="154"/>
      <c r="C1836" s="140"/>
      <c r="D1836" s="140"/>
      <c r="E1836" s="140"/>
      <c r="F1836" s="161"/>
      <c r="G1836" s="161"/>
    </row>
    <row r="1837" spans="1:7" s="125" customFormat="1" x14ac:dyDescent="0.25">
      <c r="A1837" s="154"/>
      <c r="B1837" s="154"/>
      <c r="C1837" s="154"/>
      <c r="D1837" s="140"/>
      <c r="E1837" s="140"/>
      <c r="F1837" s="161"/>
      <c r="G1837" s="161"/>
    </row>
    <row r="1838" spans="1:7" s="125" customFormat="1" x14ac:dyDescent="0.25">
      <c r="A1838" s="154"/>
      <c r="B1838" s="154"/>
      <c r="C1838" s="140"/>
      <c r="D1838" s="140"/>
      <c r="E1838" s="140"/>
      <c r="F1838" s="161"/>
      <c r="G1838" s="161"/>
    </row>
    <row r="1839" spans="1:7" s="125" customFormat="1" x14ac:dyDescent="0.25">
      <c r="A1839" s="154"/>
      <c r="B1839" s="154"/>
      <c r="C1839" s="140"/>
      <c r="D1839" s="140"/>
      <c r="E1839" s="140"/>
      <c r="F1839" s="161"/>
      <c r="G1839" s="161"/>
    </row>
    <row r="1840" spans="1:7" s="125" customFormat="1" x14ac:dyDescent="0.25">
      <c r="A1840" s="154"/>
      <c r="B1840" s="154"/>
      <c r="C1840" s="140"/>
      <c r="D1840" s="140"/>
      <c r="E1840" s="140"/>
      <c r="F1840" s="161"/>
      <c r="G1840" s="161"/>
    </row>
    <row r="1841" spans="1:7" s="125" customFormat="1" x14ac:dyDescent="0.25">
      <c r="A1841" s="154"/>
      <c r="B1841" s="154"/>
      <c r="C1841" s="140"/>
      <c r="D1841" s="140"/>
      <c r="E1841" s="140"/>
      <c r="F1841" s="161"/>
      <c r="G1841" s="161"/>
    </row>
    <row r="1842" spans="1:7" s="125" customFormat="1" x14ac:dyDescent="0.25">
      <c r="A1842" s="154"/>
      <c r="B1842" s="154"/>
      <c r="C1842" s="140"/>
      <c r="D1842" s="140"/>
      <c r="E1842" s="140"/>
      <c r="F1842" s="161"/>
      <c r="G1842" s="161"/>
    </row>
    <row r="1843" spans="1:7" s="125" customFormat="1" x14ac:dyDescent="0.25">
      <c r="A1843" s="154"/>
      <c r="B1843" s="154"/>
      <c r="C1843" s="140"/>
      <c r="D1843" s="140"/>
      <c r="E1843" s="140"/>
      <c r="F1843" s="161"/>
      <c r="G1843" s="161"/>
    </row>
    <row r="1844" spans="1:7" s="125" customFormat="1" x14ac:dyDescent="0.25">
      <c r="A1844" s="154"/>
      <c r="B1844" s="154"/>
      <c r="C1844" s="140"/>
      <c r="D1844" s="140"/>
      <c r="E1844" s="140"/>
      <c r="F1844" s="161"/>
      <c r="G1844" s="161"/>
    </row>
    <row r="1845" spans="1:7" s="125" customFormat="1" x14ac:dyDescent="0.25">
      <c r="A1845" s="154"/>
      <c r="B1845" s="154"/>
      <c r="C1845" s="140"/>
      <c r="D1845" s="140"/>
      <c r="E1845" s="140"/>
      <c r="F1845" s="161"/>
      <c r="G1845" s="161"/>
    </row>
    <row r="1846" spans="1:7" s="125" customFormat="1" x14ac:dyDescent="0.25">
      <c r="A1846" s="154"/>
      <c r="B1846" s="154"/>
      <c r="C1846" s="140"/>
      <c r="D1846" s="140"/>
      <c r="E1846" s="140"/>
      <c r="F1846" s="161"/>
      <c r="G1846" s="161"/>
    </row>
    <row r="1847" spans="1:7" s="125" customFormat="1" x14ac:dyDescent="0.25">
      <c r="A1847" s="154"/>
      <c r="B1847" s="154"/>
      <c r="C1847" s="140"/>
      <c r="D1847" s="140"/>
      <c r="E1847" s="140"/>
      <c r="F1847" s="161"/>
      <c r="G1847" s="161"/>
    </row>
    <row r="1848" spans="1:7" s="125" customFormat="1" x14ac:dyDescent="0.25">
      <c r="A1848" s="154"/>
      <c r="B1848" s="154"/>
      <c r="C1848" s="140"/>
      <c r="D1848" s="140"/>
      <c r="E1848" s="140"/>
      <c r="F1848" s="161"/>
      <c r="G1848" s="161"/>
    </row>
    <row r="1849" spans="1:7" s="125" customFormat="1" x14ac:dyDescent="0.25">
      <c r="A1849" s="154"/>
      <c r="B1849" s="154"/>
      <c r="C1849" s="140"/>
      <c r="D1849" s="140"/>
      <c r="E1849" s="140"/>
      <c r="F1849" s="161"/>
      <c r="G1849" s="161"/>
    </row>
    <row r="1850" spans="1:7" s="125" customFormat="1" x14ac:dyDescent="0.25">
      <c r="A1850" s="154"/>
      <c r="B1850" s="154"/>
      <c r="C1850" s="140"/>
      <c r="D1850" s="140"/>
      <c r="E1850" s="140"/>
      <c r="F1850" s="161"/>
      <c r="G1850" s="161"/>
    </row>
    <row r="1851" spans="1:7" s="125" customFormat="1" x14ac:dyDescent="0.25">
      <c r="A1851" s="154"/>
      <c r="B1851" s="154"/>
      <c r="C1851" s="140"/>
      <c r="D1851" s="140"/>
      <c r="E1851" s="140"/>
      <c r="F1851" s="161"/>
      <c r="G1851" s="161"/>
    </row>
    <row r="1852" spans="1:7" s="125" customFormat="1" x14ac:dyDescent="0.25">
      <c r="A1852" s="154"/>
      <c r="B1852" s="154"/>
      <c r="C1852" s="140"/>
      <c r="D1852" s="140"/>
      <c r="E1852" s="140"/>
      <c r="F1852" s="161"/>
      <c r="G1852" s="161"/>
    </row>
    <row r="1853" spans="1:7" s="125" customFormat="1" x14ac:dyDescent="0.25">
      <c r="A1853" s="154"/>
      <c r="B1853" s="154"/>
      <c r="C1853" s="140"/>
      <c r="D1853" s="140"/>
      <c r="E1853" s="140"/>
      <c r="F1853" s="161"/>
      <c r="G1853" s="161"/>
    </row>
    <row r="1854" spans="1:7" s="125" customFormat="1" x14ac:dyDescent="0.25">
      <c r="A1854" s="154"/>
      <c r="B1854" s="154"/>
      <c r="C1854" s="140"/>
      <c r="D1854" s="140"/>
      <c r="E1854" s="140"/>
      <c r="F1854" s="161"/>
      <c r="G1854" s="161"/>
    </row>
    <row r="1855" spans="1:7" s="125" customFormat="1" x14ac:dyDescent="0.25">
      <c r="A1855" s="154"/>
      <c r="B1855" s="154"/>
      <c r="C1855" s="140"/>
      <c r="D1855" s="140"/>
      <c r="E1855" s="140"/>
      <c r="F1855" s="161"/>
      <c r="G1855" s="161"/>
    </row>
    <row r="1856" spans="1:7" s="125" customFormat="1" x14ac:dyDescent="0.25">
      <c r="A1856" s="154"/>
      <c r="B1856" s="154"/>
      <c r="C1856" s="140"/>
      <c r="D1856" s="140"/>
      <c r="E1856" s="140"/>
      <c r="F1856" s="161"/>
      <c r="G1856" s="161"/>
    </row>
    <row r="1857" spans="1:7" s="125" customFormat="1" x14ac:dyDescent="0.25">
      <c r="A1857" s="154"/>
      <c r="B1857" s="154"/>
      <c r="C1857" s="140"/>
      <c r="D1857" s="140"/>
      <c r="E1857" s="140"/>
      <c r="F1857" s="161"/>
      <c r="G1857" s="161"/>
    </row>
    <row r="1858" spans="1:7" s="125" customFormat="1" x14ac:dyDescent="0.25">
      <c r="A1858" s="154"/>
      <c r="B1858" s="154"/>
      <c r="C1858" s="140"/>
      <c r="D1858" s="140"/>
      <c r="E1858" s="140"/>
      <c r="F1858" s="161"/>
      <c r="G1858" s="161"/>
    </row>
    <row r="1859" spans="1:7" s="125" customFormat="1" x14ac:dyDescent="0.25">
      <c r="A1859" s="154"/>
      <c r="B1859" s="154"/>
      <c r="C1859" s="140"/>
      <c r="D1859" s="140"/>
      <c r="E1859" s="140"/>
      <c r="F1859" s="161"/>
      <c r="G1859" s="161"/>
    </row>
    <row r="1860" spans="1:7" s="125" customFormat="1" x14ac:dyDescent="0.25">
      <c r="A1860" s="154"/>
      <c r="B1860" s="154"/>
      <c r="C1860" s="140"/>
      <c r="D1860" s="140"/>
      <c r="E1860" s="140"/>
      <c r="F1860" s="161"/>
      <c r="G1860" s="161"/>
    </row>
    <row r="1861" spans="1:7" s="125" customFormat="1" x14ac:dyDescent="0.25">
      <c r="A1861" s="154"/>
      <c r="B1861" s="154"/>
      <c r="C1861" s="140"/>
      <c r="D1861" s="140"/>
      <c r="E1861" s="140"/>
      <c r="F1861" s="161"/>
      <c r="G1861" s="161"/>
    </row>
    <row r="1862" spans="1:7" s="125" customFormat="1" x14ac:dyDescent="0.25">
      <c r="A1862" s="154"/>
      <c r="B1862" s="154"/>
      <c r="C1862" s="140"/>
      <c r="D1862" s="140"/>
      <c r="E1862" s="140"/>
      <c r="F1862" s="161"/>
      <c r="G1862" s="161"/>
    </row>
    <row r="1863" spans="1:7" s="125" customFormat="1" x14ac:dyDescent="0.25">
      <c r="A1863" s="154"/>
      <c r="B1863" s="154"/>
      <c r="C1863" s="140"/>
      <c r="D1863" s="140"/>
      <c r="E1863" s="140"/>
      <c r="F1863" s="161"/>
      <c r="G1863" s="161"/>
    </row>
    <row r="1864" spans="1:7" s="125" customFormat="1" x14ac:dyDescent="0.25">
      <c r="A1864" s="154"/>
      <c r="B1864" s="154"/>
      <c r="C1864" s="140"/>
      <c r="D1864" s="140"/>
      <c r="E1864" s="140"/>
      <c r="F1864" s="161"/>
      <c r="G1864" s="161"/>
    </row>
    <row r="1865" spans="1:7" s="125" customFormat="1" x14ac:dyDescent="0.25">
      <c r="A1865" s="154"/>
      <c r="B1865" s="154"/>
      <c r="C1865" s="140"/>
      <c r="D1865" s="140"/>
      <c r="E1865" s="140"/>
      <c r="F1865" s="161"/>
      <c r="G1865" s="161"/>
    </row>
    <row r="1866" spans="1:7" s="125" customFormat="1" x14ac:dyDescent="0.25">
      <c r="A1866" s="154"/>
      <c r="B1866" s="154"/>
      <c r="C1866" s="140"/>
      <c r="D1866" s="140"/>
      <c r="E1866" s="140"/>
      <c r="F1866" s="161"/>
      <c r="G1866" s="161"/>
    </row>
    <row r="1867" spans="1:7" s="125" customFormat="1" x14ac:dyDescent="0.25">
      <c r="A1867" s="154"/>
      <c r="B1867" s="154"/>
      <c r="C1867" s="140"/>
      <c r="D1867" s="140"/>
      <c r="E1867" s="140"/>
      <c r="F1867" s="161"/>
      <c r="G1867" s="161"/>
    </row>
    <row r="1868" spans="1:7" s="125" customFormat="1" x14ac:dyDescent="0.25">
      <c r="A1868" s="154"/>
      <c r="B1868" s="154"/>
      <c r="C1868" s="140"/>
      <c r="D1868" s="140"/>
      <c r="E1868" s="140"/>
      <c r="F1868" s="161"/>
      <c r="G1868" s="161"/>
    </row>
    <row r="1869" spans="1:7" s="125" customFormat="1" x14ac:dyDescent="0.25">
      <c r="A1869" s="154"/>
      <c r="B1869" s="154"/>
      <c r="C1869" s="140"/>
      <c r="D1869" s="140"/>
      <c r="E1869" s="140"/>
      <c r="F1869" s="161"/>
      <c r="G1869" s="161"/>
    </row>
    <row r="1870" spans="1:7" s="125" customFormat="1" x14ac:dyDescent="0.25">
      <c r="A1870" s="154"/>
      <c r="B1870" s="154"/>
      <c r="C1870" s="140"/>
      <c r="D1870" s="140"/>
      <c r="E1870" s="140"/>
      <c r="F1870" s="161"/>
      <c r="G1870" s="161"/>
    </row>
    <row r="1871" spans="1:7" s="125" customFormat="1" x14ac:dyDescent="0.25">
      <c r="A1871" s="154"/>
      <c r="B1871" s="154"/>
      <c r="C1871" s="140"/>
      <c r="D1871" s="140"/>
      <c r="E1871" s="140"/>
      <c r="F1871" s="161"/>
      <c r="G1871" s="161"/>
    </row>
    <row r="1872" spans="1:7" s="125" customFormat="1" x14ac:dyDescent="0.25">
      <c r="A1872" s="154"/>
      <c r="B1872" s="154"/>
      <c r="C1872" s="140"/>
      <c r="D1872" s="140"/>
      <c r="E1872" s="140"/>
      <c r="F1872" s="161"/>
      <c r="G1872" s="161"/>
    </row>
    <row r="1873" spans="1:7" s="125" customFormat="1" x14ac:dyDescent="0.25">
      <c r="A1873" s="154"/>
      <c r="B1873" s="154"/>
      <c r="C1873" s="140"/>
      <c r="D1873" s="140"/>
      <c r="E1873" s="140"/>
      <c r="F1873" s="161"/>
      <c r="G1873" s="161"/>
    </row>
    <row r="1874" spans="1:7" s="125" customFormat="1" x14ac:dyDescent="0.25">
      <c r="A1874" s="154"/>
      <c r="B1874" s="154"/>
      <c r="C1874" s="140"/>
      <c r="D1874" s="140"/>
      <c r="E1874" s="140"/>
      <c r="F1874" s="161"/>
      <c r="G1874" s="161"/>
    </row>
    <row r="1875" spans="1:7" s="125" customFormat="1" x14ac:dyDescent="0.25">
      <c r="A1875" s="154"/>
      <c r="B1875" s="154"/>
      <c r="C1875" s="140"/>
      <c r="D1875" s="140"/>
      <c r="E1875" s="140"/>
      <c r="F1875" s="161"/>
      <c r="G1875" s="161"/>
    </row>
    <row r="1876" spans="1:7" s="125" customFormat="1" x14ac:dyDescent="0.25">
      <c r="A1876" s="154"/>
      <c r="B1876" s="154"/>
      <c r="C1876" s="140"/>
      <c r="D1876" s="140"/>
      <c r="E1876" s="140"/>
      <c r="F1876" s="161"/>
      <c r="G1876" s="161"/>
    </row>
    <row r="1877" spans="1:7" s="125" customFormat="1" x14ac:dyDescent="0.25">
      <c r="A1877" s="154"/>
      <c r="B1877" s="154"/>
      <c r="C1877" s="140"/>
      <c r="D1877" s="140"/>
      <c r="E1877" s="140"/>
      <c r="F1877" s="161"/>
      <c r="G1877" s="161"/>
    </row>
    <row r="1878" spans="1:7" s="125" customFormat="1" x14ac:dyDescent="0.25">
      <c r="A1878" s="154"/>
      <c r="B1878" s="154"/>
      <c r="C1878" s="140"/>
      <c r="D1878" s="140"/>
      <c r="E1878" s="140"/>
      <c r="F1878" s="161"/>
      <c r="G1878" s="161"/>
    </row>
    <row r="1879" spans="1:7" s="125" customFormat="1" x14ac:dyDescent="0.25">
      <c r="A1879" s="154"/>
      <c r="B1879" s="154"/>
      <c r="C1879" s="140"/>
      <c r="D1879" s="140"/>
      <c r="E1879" s="140"/>
      <c r="F1879" s="161"/>
      <c r="G1879" s="161"/>
    </row>
    <row r="1880" spans="1:7" s="125" customFormat="1" x14ac:dyDescent="0.25">
      <c r="A1880" s="154"/>
      <c r="B1880" s="154"/>
      <c r="C1880" s="140"/>
      <c r="D1880" s="140"/>
      <c r="E1880" s="140"/>
      <c r="F1880" s="161"/>
      <c r="G1880" s="161"/>
    </row>
    <row r="1881" spans="1:7" s="125" customFormat="1" x14ac:dyDescent="0.25">
      <c r="A1881" s="154"/>
      <c r="B1881" s="154"/>
      <c r="C1881" s="140"/>
      <c r="D1881" s="140"/>
      <c r="E1881" s="140"/>
      <c r="F1881" s="161"/>
      <c r="G1881" s="161"/>
    </row>
    <row r="1882" spans="1:7" s="125" customFormat="1" x14ac:dyDescent="0.25">
      <c r="A1882" s="154"/>
      <c r="B1882" s="154"/>
      <c r="C1882" s="140"/>
      <c r="D1882" s="140"/>
      <c r="E1882" s="140"/>
      <c r="F1882" s="161"/>
      <c r="G1882" s="161"/>
    </row>
    <row r="1883" spans="1:7" s="125" customFormat="1" x14ac:dyDescent="0.25">
      <c r="A1883" s="154"/>
      <c r="B1883" s="154"/>
      <c r="C1883" s="140"/>
      <c r="D1883" s="140"/>
      <c r="E1883" s="140"/>
      <c r="F1883" s="161"/>
      <c r="G1883" s="161"/>
    </row>
    <row r="1884" spans="1:7" s="125" customFormat="1" x14ac:dyDescent="0.25">
      <c r="A1884" s="154"/>
      <c r="B1884" s="154"/>
      <c r="C1884" s="140"/>
      <c r="D1884" s="140"/>
      <c r="E1884" s="140"/>
      <c r="F1884" s="161"/>
      <c r="G1884" s="161"/>
    </row>
    <row r="1885" spans="1:7" s="125" customFormat="1" x14ac:dyDescent="0.25">
      <c r="A1885" s="154"/>
      <c r="B1885" s="154"/>
      <c r="C1885" s="140"/>
      <c r="D1885" s="140"/>
      <c r="E1885" s="140"/>
      <c r="F1885" s="161"/>
      <c r="G1885" s="161"/>
    </row>
    <row r="1886" spans="1:7" s="125" customFormat="1" x14ac:dyDescent="0.25">
      <c r="A1886" s="154"/>
      <c r="B1886" s="154"/>
      <c r="C1886" s="140"/>
      <c r="D1886" s="140"/>
      <c r="E1886" s="140"/>
      <c r="F1886" s="161"/>
      <c r="G1886" s="161"/>
    </row>
    <row r="1887" spans="1:7" s="125" customFormat="1" x14ac:dyDescent="0.25">
      <c r="A1887" s="154"/>
      <c r="B1887" s="154"/>
      <c r="C1887" s="140"/>
      <c r="D1887" s="140"/>
      <c r="E1887" s="140"/>
      <c r="F1887" s="161"/>
      <c r="G1887" s="161"/>
    </row>
    <row r="1888" spans="1:7" s="125" customFormat="1" x14ac:dyDescent="0.25">
      <c r="A1888" s="154"/>
      <c r="B1888" s="154"/>
      <c r="C1888" s="140"/>
      <c r="D1888" s="140"/>
      <c r="E1888" s="140"/>
      <c r="F1888" s="161"/>
      <c r="G1888" s="161"/>
    </row>
    <row r="1889" spans="1:7" s="125" customFormat="1" x14ac:dyDescent="0.25">
      <c r="A1889" s="154"/>
      <c r="B1889" s="154"/>
      <c r="C1889" s="140"/>
      <c r="D1889" s="140"/>
      <c r="E1889" s="140"/>
      <c r="F1889" s="161"/>
      <c r="G1889" s="161"/>
    </row>
    <row r="1890" spans="1:7" s="125" customFormat="1" x14ac:dyDescent="0.25">
      <c r="A1890" s="154"/>
      <c r="B1890" s="154"/>
      <c r="C1890" s="140"/>
      <c r="D1890" s="140"/>
      <c r="E1890" s="140"/>
      <c r="F1890" s="161"/>
      <c r="G1890" s="161"/>
    </row>
    <row r="1891" spans="1:7" s="125" customFormat="1" x14ac:dyDescent="0.25">
      <c r="A1891" s="154"/>
      <c r="B1891" s="154"/>
      <c r="C1891" s="140"/>
      <c r="D1891" s="140"/>
      <c r="E1891" s="140"/>
      <c r="F1891" s="161"/>
      <c r="G1891" s="161"/>
    </row>
    <row r="1892" spans="1:7" s="125" customFormat="1" x14ac:dyDescent="0.25">
      <c r="A1892" s="154"/>
      <c r="B1892" s="154"/>
      <c r="C1892" s="140"/>
      <c r="D1892" s="140"/>
      <c r="E1892" s="140"/>
      <c r="F1892" s="161"/>
      <c r="G1892" s="161"/>
    </row>
    <row r="1893" spans="1:7" s="125" customFormat="1" x14ac:dyDescent="0.25">
      <c r="A1893" s="154"/>
      <c r="B1893" s="154"/>
      <c r="C1893" s="140"/>
      <c r="D1893" s="140"/>
      <c r="E1893" s="140"/>
      <c r="F1893" s="161"/>
      <c r="G1893" s="161"/>
    </row>
    <row r="1894" spans="1:7" s="125" customFormat="1" x14ac:dyDescent="0.25">
      <c r="A1894" s="154"/>
      <c r="B1894" s="154"/>
      <c r="C1894" s="140"/>
      <c r="D1894" s="140"/>
      <c r="E1894" s="140"/>
      <c r="F1894" s="161"/>
      <c r="G1894" s="161"/>
    </row>
    <row r="1895" spans="1:7" s="125" customFormat="1" x14ac:dyDescent="0.25">
      <c r="A1895" s="154"/>
      <c r="B1895" s="154"/>
      <c r="C1895" s="140"/>
      <c r="D1895" s="140"/>
      <c r="E1895" s="140"/>
      <c r="F1895" s="161"/>
      <c r="G1895" s="161"/>
    </row>
    <row r="1896" spans="1:7" s="125" customFormat="1" x14ac:dyDescent="0.25">
      <c r="A1896" s="154"/>
      <c r="B1896" s="154"/>
      <c r="C1896" s="140"/>
      <c r="D1896" s="140"/>
      <c r="E1896" s="140"/>
      <c r="F1896" s="161"/>
      <c r="G1896" s="161"/>
    </row>
    <row r="1897" spans="1:7" s="125" customFormat="1" x14ac:dyDescent="0.25">
      <c r="A1897" s="154"/>
      <c r="B1897" s="154"/>
      <c r="C1897" s="140"/>
      <c r="D1897" s="140"/>
      <c r="E1897" s="140"/>
      <c r="F1897" s="161"/>
      <c r="G1897" s="161"/>
    </row>
    <row r="1898" spans="1:7" s="125" customFormat="1" x14ac:dyDescent="0.25">
      <c r="A1898" s="154"/>
      <c r="B1898" s="154"/>
      <c r="C1898" s="140"/>
      <c r="D1898" s="140"/>
      <c r="E1898" s="140"/>
      <c r="F1898" s="161"/>
      <c r="G1898" s="161"/>
    </row>
    <row r="1899" spans="1:7" s="125" customFormat="1" x14ac:dyDescent="0.25">
      <c r="A1899" s="154"/>
      <c r="B1899" s="154"/>
      <c r="C1899" s="140"/>
      <c r="D1899" s="140"/>
      <c r="E1899" s="140"/>
      <c r="F1899" s="161"/>
      <c r="G1899" s="161"/>
    </row>
    <row r="1900" spans="1:7" s="125" customFormat="1" x14ac:dyDescent="0.25">
      <c r="A1900" s="154"/>
      <c r="B1900" s="154"/>
      <c r="C1900" s="140"/>
      <c r="D1900" s="140"/>
      <c r="E1900" s="140"/>
      <c r="F1900" s="161"/>
      <c r="G1900" s="161"/>
    </row>
    <row r="1901" spans="1:7" s="125" customFormat="1" x14ac:dyDescent="0.25">
      <c r="A1901" s="154"/>
      <c r="B1901" s="154"/>
      <c r="C1901" s="140"/>
      <c r="D1901" s="140"/>
      <c r="E1901" s="140"/>
      <c r="F1901" s="161"/>
      <c r="G1901" s="161"/>
    </row>
    <row r="1902" spans="1:7" s="125" customFormat="1" x14ac:dyDescent="0.25">
      <c r="A1902" s="154"/>
      <c r="B1902" s="154"/>
      <c r="C1902" s="140"/>
      <c r="D1902" s="140"/>
      <c r="E1902" s="140"/>
      <c r="F1902" s="161"/>
      <c r="G1902" s="161"/>
    </row>
    <row r="1903" spans="1:7" s="125" customFormat="1" x14ac:dyDescent="0.25">
      <c r="A1903" s="154"/>
      <c r="B1903" s="154"/>
      <c r="C1903" s="140"/>
      <c r="D1903" s="140"/>
      <c r="E1903" s="140"/>
      <c r="F1903" s="161"/>
      <c r="G1903" s="161"/>
    </row>
    <row r="1904" spans="1:7" s="125" customFormat="1" x14ac:dyDescent="0.25">
      <c r="A1904" s="154"/>
      <c r="B1904" s="154"/>
      <c r="C1904" s="140"/>
      <c r="D1904" s="140"/>
      <c r="E1904" s="140"/>
      <c r="F1904" s="161"/>
      <c r="G1904" s="161"/>
    </row>
    <row r="1905" spans="1:7" s="125" customFormat="1" x14ac:dyDescent="0.25">
      <c r="A1905" s="154"/>
      <c r="B1905" s="154"/>
      <c r="C1905" s="140"/>
      <c r="D1905" s="140"/>
      <c r="E1905" s="140"/>
      <c r="F1905" s="161"/>
      <c r="G1905" s="161"/>
    </row>
    <row r="1906" spans="1:7" s="125" customFormat="1" x14ac:dyDescent="0.25">
      <c r="A1906" s="154"/>
      <c r="B1906" s="154"/>
      <c r="C1906" s="140"/>
      <c r="D1906" s="140"/>
      <c r="E1906" s="140"/>
      <c r="F1906" s="161"/>
      <c r="G1906" s="161"/>
    </row>
    <row r="1907" spans="1:7" s="125" customFormat="1" x14ac:dyDescent="0.25">
      <c r="A1907" s="154"/>
      <c r="B1907" s="154"/>
      <c r="C1907" s="140"/>
      <c r="D1907" s="140"/>
      <c r="E1907" s="140"/>
      <c r="F1907" s="161"/>
      <c r="G1907" s="161"/>
    </row>
    <row r="1908" spans="1:7" s="125" customFormat="1" x14ac:dyDescent="0.25">
      <c r="A1908" s="154"/>
      <c r="B1908" s="154"/>
      <c r="C1908" s="140"/>
      <c r="D1908" s="140"/>
      <c r="E1908" s="140"/>
      <c r="F1908" s="161"/>
      <c r="G1908" s="161"/>
    </row>
    <row r="1909" spans="1:7" s="125" customFormat="1" x14ac:dyDescent="0.25">
      <c r="A1909" s="154"/>
      <c r="B1909" s="154"/>
      <c r="C1909" s="140"/>
      <c r="D1909" s="140"/>
      <c r="E1909" s="140"/>
      <c r="F1909" s="161"/>
      <c r="G1909" s="161"/>
    </row>
    <row r="1910" spans="1:7" s="125" customFormat="1" x14ac:dyDescent="0.25">
      <c r="A1910" s="154"/>
      <c r="B1910" s="154"/>
      <c r="C1910" s="140"/>
      <c r="D1910" s="140"/>
      <c r="E1910" s="140"/>
      <c r="F1910" s="161"/>
      <c r="G1910" s="161"/>
    </row>
    <row r="1911" spans="1:7" s="125" customFormat="1" x14ac:dyDescent="0.25">
      <c r="A1911" s="154"/>
      <c r="B1911" s="154"/>
      <c r="C1911" s="140"/>
      <c r="D1911" s="140"/>
      <c r="E1911" s="140"/>
      <c r="F1911" s="161"/>
      <c r="G1911" s="161"/>
    </row>
    <row r="1912" spans="1:7" s="125" customFormat="1" x14ac:dyDescent="0.25">
      <c r="A1912" s="154"/>
      <c r="B1912" s="154"/>
      <c r="C1912" s="140"/>
      <c r="D1912" s="140"/>
      <c r="E1912" s="140"/>
      <c r="F1912" s="161"/>
      <c r="G1912" s="161"/>
    </row>
    <row r="1913" spans="1:7" s="125" customFormat="1" x14ac:dyDescent="0.25">
      <c r="A1913" s="154"/>
      <c r="B1913" s="154"/>
      <c r="C1913" s="140"/>
      <c r="D1913" s="140"/>
      <c r="E1913" s="140"/>
      <c r="F1913" s="161"/>
      <c r="G1913" s="161"/>
    </row>
    <row r="1914" spans="1:7" s="125" customFormat="1" x14ac:dyDescent="0.25">
      <c r="A1914" s="154"/>
      <c r="B1914" s="154"/>
      <c r="C1914" s="140"/>
      <c r="D1914" s="140"/>
      <c r="E1914" s="140"/>
      <c r="F1914" s="161"/>
      <c r="G1914" s="161"/>
    </row>
    <row r="1915" spans="1:7" s="125" customFormat="1" x14ac:dyDescent="0.25">
      <c r="A1915" s="154"/>
      <c r="B1915" s="154"/>
      <c r="C1915" s="140"/>
      <c r="D1915" s="140"/>
      <c r="E1915" s="140"/>
      <c r="F1915" s="161"/>
      <c r="G1915" s="161"/>
    </row>
    <row r="1916" spans="1:7" s="125" customFormat="1" x14ac:dyDescent="0.25">
      <c r="A1916" s="154"/>
      <c r="B1916" s="154"/>
      <c r="C1916" s="140"/>
      <c r="D1916" s="140"/>
      <c r="E1916" s="140"/>
      <c r="F1916" s="161"/>
      <c r="G1916" s="161"/>
    </row>
    <row r="1917" spans="1:7" s="125" customFormat="1" x14ac:dyDescent="0.25">
      <c r="A1917" s="154"/>
      <c r="B1917" s="154"/>
      <c r="C1917" s="154"/>
      <c r="D1917" s="140"/>
      <c r="E1917" s="140"/>
      <c r="F1917" s="161"/>
      <c r="G1917" s="161"/>
    </row>
    <row r="1918" spans="1:7" s="125" customFormat="1" x14ac:dyDescent="0.25">
      <c r="A1918" s="154"/>
      <c r="B1918" s="154"/>
      <c r="C1918" s="140"/>
      <c r="D1918" s="140"/>
      <c r="E1918" s="140"/>
      <c r="F1918" s="161"/>
      <c r="G1918" s="161"/>
    </row>
    <row r="1919" spans="1:7" s="125" customFormat="1" x14ac:dyDescent="0.25">
      <c r="A1919" s="154"/>
      <c r="B1919" s="154"/>
      <c r="C1919" s="140"/>
      <c r="D1919" s="140"/>
      <c r="E1919" s="140"/>
      <c r="F1919" s="161"/>
      <c r="G1919" s="161"/>
    </row>
    <row r="1920" spans="1:7" s="125" customFormat="1" x14ac:dyDescent="0.25">
      <c r="A1920" s="154"/>
      <c r="B1920" s="154"/>
      <c r="C1920" s="140"/>
      <c r="D1920" s="140"/>
      <c r="E1920" s="140"/>
      <c r="F1920" s="161"/>
      <c r="G1920" s="161"/>
    </row>
    <row r="1921" spans="1:7" s="125" customFormat="1" x14ac:dyDescent="0.25">
      <c r="A1921" s="154"/>
      <c r="B1921" s="154"/>
      <c r="C1921" s="140"/>
      <c r="D1921" s="140"/>
      <c r="E1921" s="140"/>
      <c r="F1921" s="161"/>
      <c r="G1921" s="161"/>
    </row>
    <row r="1922" spans="1:7" s="125" customFormat="1" x14ac:dyDescent="0.25">
      <c r="A1922" s="154"/>
      <c r="B1922" s="154"/>
      <c r="C1922" s="140"/>
      <c r="D1922" s="140"/>
      <c r="E1922" s="140"/>
      <c r="F1922" s="161"/>
      <c r="G1922" s="161"/>
    </row>
    <row r="1923" spans="1:7" s="125" customFormat="1" x14ac:dyDescent="0.25">
      <c r="A1923" s="154"/>
      <c r="B1923" s="154"/>
      <c r="C1923" s="140"/>
      <c r="D1923" s="140"/>
      <c r="E1923" s="140"/>
      <c r="F1923" s="161"/>
      <c r="G1923" s="161"/>
    </row>
    <row r="1924" spans="1:7" s="125" customFormat="1" x14ac:dyDescent="0.25">
      <c r="A1924" s="154"/>
      <c r="B1924" s="154"/>
      <c r="C1924" s="140"/>
      <c r="D1924" s="140"/>
      <c r="E1924" s="140"/>
      <c r="F1924" s="161"/>
      <c r="G1924" s="161"/>
    </row>
    <row r="1925" spans="1:7" s="125" customFormat="1" x14ac:dyDescent="0.25">
      <c r="A1925" s="154"/>
      <c r="B1925" s="154"/>
      <c r="C1925" s="140"/>
      <c r="D1925" s="140"/>
      <c r="E1925" s="140"/>
      <c r="F1925" s="161"/>
      <c r="G1925" s="161"/>
    </row>
    <row r="1926" spans="1:7" s="125" customFormat="1" x14ac:dyDescent="0.25">
      <c r="A1926" s="154"/>
      <c r="B1926" s="154"/>
      <c r="C1926" s="140"/>
      <c r="D1926" s="140"/>
      <c r="E1926" s="140"/>
      <c r="F1926" s="161"/>
      <c r="G1926" s="161"/>
    </row>
    <row r="1927" spans="1:7" s="125" customFormat="1" x14ac:dyDescent="0.25">
      <c r="A1927" s="154"/>
      <c r="B1927" s="154"/>
      <c r="C1927" s="140"/>
      <c r="D1927" s="140"/>
      <c r="E1927" s="140"/>
      <c r="F1927" s="161"/>
      <c r="G1927" s="161"/>
    </row>
    <row r="1928" spans="1:7" s="125" customFormat="1" x14ac:dyDescent="0.25">
      <c r="A1928" s="154"/>
      <c r="B1928" s="154"/>
      <c r="C1928" s="140"/>
      <c r="D1928" s="140"/>
      <c r="E1928" s="140"/>
      <c r="F1928" s="161"/>
      <c r="G1928" s="161"/>
    </row>
    <row r="1929" spans="1:7" s="125" customFormat="1" x14ac:dyDescent="0.25">
      <c r="A1929" s="154"/>
      <c r="B1929" s="154"/>
      <c r="C1929" s="140"/>
      <c r="D1929" s="140"/>
      <c r="E1929" s="140"/>
      <c r="F1929" s="161"/>
      <c r="G1929" s="161"/>
    </row>
    <row r="1930" spans="1:7" s="125" customFormat="1" x14ac:dyDescent="0.25">
      <c r="A1930" s="154"/>
      <c r="B1930" s="154"/>
      <c r="C1930" s="140"/>
      <c r="D1930" s="140"/>
      <c r="E1930" s="140"/>
      <c r="F1930" s="161"/>
      <c r="G1930" s="161"/>
    </row>
    <row r="1931" spans="1:7" s="125" customFormat="1" x14ac:dyDescent="0.25">
      <c r="A1931" s="154"/>
      <c r="B1931" s="154"/>
      <c r="C1931" s="140"/>
      <c r="D1931" s="140"/>
      <c r="E1931" s="140"/>
      <c r="F1931" s="161"/>
      <c r="G1931" s="161"/>
    </row>
    <row r="1932" spans="1:7" s="125" customFormat="1" x14ac:dyDescent="0.25">
      <c r="A1932" s="154"/>
      <c r="B1932" s="154"/>
      <c r="C1932" s="140"/>
      <c r="D1932" s="140"/>
      <c r="E1932" s="140"/>
      <c r="F1932" s="161"/>
      <c r="G1932" s="161"/>
    </row>
    <row r="1933" spans="1:7" s="125" customFormat="1" x14ac:dyDescent="0.25">
      <c r="A1933" s="154"/>
      <c r="B1933" s="154"/>
      <c r="C1933" s="140"/>
      <c r="D1933" s="140"/>
      <c r="E1933" s="140"/>
      <c r="F1933" s="161"/>
      <c r="G1933" s="161"/>
    </row>
    <row r="1934" spans="1:7" s="125" customFormat="1" x14ac:dyDescent="0.25">
      <c r="A1934" s="154"/>
      <c r="B1934" s="154"/>
      <c r="C1934" s="140"/>
      <c r="D1934" s="140"/>
      <c r="E1934" s="140"/>
      <c r="F1934" s="161"/>
      <c r="G1934" s="161"/>
    </row>
    <row r="1935" spans="1:7" s="125" customFormat="1" x14ac:dyDescent="0.25">
      <c r="A1935" s="154"/>
      <c r="B1935" s="154"/>
      <c r="C1935" s="140"/>
      <c r="D1935" s="140"/>
      <c r="E1935" s="140"/>
      <c r="F1935" s="161"/>
      <c r="G1935" s="161"/>
    </row>
    <row r="1936" spans="1:7" s="125" customFormat="1" x14ac:dyDescent="0.25">
      <c r="A1936" s="154"/>
      <c r="B1936" s="154"/>
      <c r="C1936" s="140"/>
      <c r="D1936" s="140"/>
      <c r="E1936" s="140"/>
      <c r="F1936" s="161"/>
      <c r="G1936" s="161"/>
    </row>
    <row r="1937" spans="1:7" s="125" customFormat="1" x14ac:dyDescent="0.25">
      <c r="A1937" s="154"/>
      <c r="B1937" s="154"/>
      <c r="C1937" s="140"/>
      <c r="D1937" s="140"/>
      <c r="E1937" s="140"/>
      <c r="F1937" s="161"/>
      <c r="G1937" s="161"/>
    </row>
    <row r="1938" spans="1:7" s="125" customFormat="1" x14ac:dyDescent="0.25">
      <c r="A1938" s="154"/>
      <c r="B1938" s="154"/>
      <c r="C1938" s="140"/>
      <c r="D1938" s="140"/>
      <c r="E1938" s="140"/>
      <c r="F1938" s="161"/>
      <c r="G1938" s="161"/>
    </row>
    <row r="1939" spans="1:7" s="125" customFormat="1" x14ac:dyDescent="0.25">
      <c r="A1939" s="154"/>
      <c r="B1939" s="154"/>
      <c r="C1939" s="140"/>
      <c r="D1939" s="140"/>
      <c r="E1939" s="140"/>
      <c r="F1939" s="161"/>
      <c r="G1939" s="161"/>
    </row>
    <row r="1940" spans="1:7" s="125" customFormat="1" x14ac:dyDescent="0.25">
      <c r="A1940" s="154"/>
      <c r="B1940" s="154"/>
      <c r="C1940" s="140"/>
      <c r="D1940" s="140"/>
      <c r="E1940" s="140"/>
      <c r="F1940" s="161"/>
      <c r="G1940" s="161"/>
    </row>
    <row r="1941" spans="1:7" s="125" customFormat="1" x14ac:dyDescent="0.25">
      <c r="A1941" s="154"/>
      <c r="B1941" s="154"/>
      <c r="C1941" s="140"/>
      <c r="D1941" s="140"/>
      <c r="E1941" s="140"/>
      <c r="F1941" s="161"/>
      <c r="G1941" s="161"/>
    </row>
    <row r="1942" spans="1:7" s="125" customFormat="1" x14ac:dyDescent="0.25">
      <c r="A1942" s="154"/>
      <c r="B1942" s="154"/>
      <c r="C1942" s="140"/>
      <c r="D1942" s="140"/>
      <c r="E1942" s="140"/>
      <c r="F1942" s="161"/>
      <c r="G1942" s="161"/>
    </row>
    <row r="1943" spans="1:7" s="125" customFormat="1" x14ac:dyDescent="0.25">
      <c r="A1943" s="154"/>
      <c r="B1943" s="154"/>
      <c r="C1943" s="140"/>
      <c r="D1943" s="140"/>
      <c r="E1943" s="140"/>
      <c r="F1943" s="161"/>
      <c r="G1943" s="161"/>
    </row>
    <row r="1944" spans="1:7" s="125" customFormat="1" x14ac:dyDescent="0.25">
      <c r="A1944" s="154"/>
      <c r="B1944" s="154"/>
      <c r="C1944" s="140"/>
      <c r="D1944" s="140"/>
      <c r="E1944" s="140"/>
      <c r="F1944" s="161"/>
      <c r="G1944" s="161"/>
    </row>
    <row r="1945" spans="1:7" s="125" customFormat="1" x14ac:dyDescent="0.25">
      <c r="A1945" s="154"/>
      <c r="B1945" s="154"/>
      <c r="C1945" s="140"/>
      <c r="D1945" s="140"/>
      <c r="E1945" s="140"/>
      <c r="F1945" s="161"/>
      <c r="G1945" s="161"/>
    </row>
    <row r="1946" spans="1:7" s="125" customFormat="1" x14ac:dyDescent="0.25">
      <c r="A1946" s="154"/>
      <c r="B1946" s="154"/>
      <c r="C1946" s="140"/>
      <c r="D1946" s="140"/>
      <c r="E1946" s="140"/>
      <c r="F1946" s="161"/>
      <c r="G1946" s="161"/>
    </row>
    <row r="1947" spans="1:7" s="125" customFormat="1" x14ac:dyDescent="0.25">
      <c r="A1947" s="154"/>
      <c r="B1947" s="154"/>
      <c r="C1947" s="140"/>
      <c r="D1947" s="140"/>
      <c r="E1947" s="140"/>
      <c r="F1947" s="161"/>
      <c r="G1947" s="161"/>
    </row>
    <row r="1948" spans="1:7" s="125" customFormat="1" x14ac:dyDescent="0.25">
      <c r="A1948" s="154"/>
      <c r="B1948" s="154"/>
      <c r="C1948" s="140"/>
      <c r="D1948" s="140"/>
      <c r="E1948" s="140"/>
      <c r="F1948" s="161"/>
      <c r="G1948" s="161"/>
    </row>
    <row r="1949" spans="1:7" s="125" customFormat="1" x14ac:dyDescent="0.25">
      <c r="A1949" s="154"/>
      <c r="B1949" s="154"/>
      <c r="C1949" s="140"/>
      <c r="D1949" s="140"/>
      <c r="E1949" s="140"/>
      <c r="F1949" s="161"/>
      <c r="G1949" s="161"/>
    </row>
    <row r="1950" spans="1:7" s="125" customFormat="1" x14ac:dyDescent="0.25">
      <c r="A1950" s="154"/>
      <c r="B1950" s="154"/>
      <c r="C1950" s="140"/>
      <c r="D1950" s="140"/>
      <c r="E1950" s="140"/>
      <c r="F1950" s="161"/>
      <c r="G1950" s="161"/>
    </row>
    <row r="1951" spans="1:7" s="125" customFormat="1" x14ac:dyDescent="0.25">
      <c r="A1951" s="154"/>
      <c r="B1951" s="154"/>
      <c r="C1951" s="140"/>
      <c r="D1951" s="140"/>
      <c r="E1951" s="140"/>
      <c r="F1951" s="161"/>
      <c r="G1951" s="161"/>
    </row>
    <row r="1952" spans="1:7" s="125" customFormat="1" x14ac:dyDescent="0.25">
      <c r="A1952" s="154"/>
      <c r="B1952" s="154"/>
      <c r="C1952" s="140"/>
      <c r="D1952" s="140"/>
      <c r="E1952" s="140"/>
      <c r="F1952" s="161"/>
      <c r="G1952" s="161"/>
    </row>
    <row r="1953" spans="1:7" s="125" customFormat="1" x14ac:dyDescent="0.25">
      <c r="A1953" s="154"/>
      <c r="B1953" s="154"/>
      <c r="C1953" s="140"/>
      <c r="D1953" s="140"/>
      <c r="E1953" s="140"/>
      <c r="F1953" s="161"/>
      <c r="G1953" s="161"/>
    </row>
    <row r="1954" spans="1:7" s="125" customFormat="1" x14ac:dyDescent="0.25">
      <c r="A1954" s="154"/>
      <c r="B1954" s="154"/>
      <c r="C1954" s="140"/>
      <c r="D1954" s="140"/>
      <c r="E1954" s="140"/>
      <c r="F1954" s="161"/>
      <c r="G1954" s="161"/>
    </row>
    <row r="1955" spans="1:7" s="125" customFormat="1" x14ac:dyDescent="0.25">
      <c r="A1955" s="154"/>
      <c r="B1955" s="154"/>
      <c r="C1955" s="140"/>
      <c r="D1955" s="140"/>
      <c r="E1955" s="140"/>
      <c r="F1955" s="161"/>
      <c r="G1955" s="161"/>
    </row>
    <row r="1956" spans="1:7" s="125" customFormat="1" x14ac:dyDescent="0.25">
      <c r="A1956" s="154"/>
      <c r="B1956" s="154"/>
      <c r="C1956" s="140"/>
      <c r="D1956" s="140"/>
      <c r="E1956" s="140"/>
      <c r="F1956" s="161"/>
      <c r="G1956" s="161"/>
    </row>
    <row r="1957" spans="1:7" s="125" customFormat="1" x14ac:dyDescent="0.25">
      <c r="A1957" s="154"/>
      <c r="B1957" s="154"/>
      <c r="C1957" s="140"/>
      <c r="D1957" s="140"/>
      <c r="E1957" s="140"/>
      <c r="F1957" s="161"/>
      <c r="G1957" s="161"/>
    </row>
    <row r="1958" spans="1:7" s="125" customFormat="1" x14ac:dyDescent="0.25">
      <c r="A1958" s="154"/>
      <c r="B1958" s="154"/>
      <c r="C1958" s="140"/>
      <c r="D1958" s="140"/>
      <c r="E1958" s="140"/>
      <c r="F1958" s="161"/>
      <c r="G1958" s="161"/>
    </row>
    <row r="1959" spans="1:7" s="125" customFormat="1" x14ac:dyDescent="0.25">
      <c r="A1959" s="154"/>
      <c r="B1959" s="154"/>
      <c r="C1959" s="140"/>
      <c r="D1959" s="140"/>
      <c r="E1959" s="140"/>
      <c r="F1959" s="161"/>
      <c r="G1959" s="161"/>
    </row>
    <row r="1960" spans="1:7" s="125" customFormat="1" x14ac:dyDescent="0.25">
      <c r="A1960" s="154"/>
      <c r="B1960" s="154"/>
      <c r="C1960" s="140"/>
      <c r="D1960" s="140"/>
      <c r="E1960" s="140"/>
      <c r="F1960" s="161"/>
      <c r="G1960" s="161"/>
    </row>
    <row r="1961" spans="1:7" s="125" customFormat="1" x14ac:dyDescent="0.25">
      <c r="A1961" s="154"/>
      <c r="B1961" s="154"/>
      <c r="C1961" s="140"/>
      <c r="D1961" s="140"/>
      <c r="E1961" s="140"/>
      <c r="F1961" s="161"/>
      <c r="G1961" s="161"/>
    </row>
    <row r="1962" spans="1:7" s="125" customFormat="1" x14ac:dyDescent="0.25">
      <c r="A1962" s="154"/>
      <c r="B1962" s="154"/>
      <c r="C1962" s="140"/>
      <c r="D1962" s="140"/>
      <c r="E1962" s="140"/>
      <c r="F1962" s="161"/>
      <c r="G1962" s="161"/>
    </row>
    <row r="1963" spans="1:7" s="125" customFormat="1" x14ac:dyDescent="0.25">
      <c r="A1963" s="154"/>
      <c r="B1963" s="154"/>
      <c r="C1963" s="140"/>
      <c r="D1963" s="140"/>
      <c r="E1963" s="140"/>
      <c r="F1963" s="161"/>
      <c r="G1963" s="161"/>
    </row>
    <row r="1964" spans="1:7" s="125" customFormat="1" x14ac:dyDescent="0.25">
      <c r="A1964" s="154"/>
      <c r="B1964" s="154"/>
      <c r="C1964" s="140"/>
      <c r="D1964" s="140"/>
      <c r="E1964" s="140"/>
      <c r="F1964" s="161"/>
      <c r="G1964" s="161"/>
    </row>
    <row r="1965" spans="1:7" s="125" customFormat="1" x14ac:dyDescent="0.25">
      <c r="A1965" s="154"/>
      <c r="B1965" s="154"/>
      <c r="C1965" s="140"/>
      <c r="D1965" s="140"/>
      <c r="E1965" s="140"/>
      <c r="F1965" s="161"/>
      <c r="G1965" s="161"/>
    </row>
    <row r="1966" spans="1:7" s="125" customFormat="1" x14ac:dyDescent="0.25">
      <c r="A1966" s="154"/>
      <c r="B1966" s="154"/>
      <c r="C1966" s="140"/>
      <c r="D1966" s="140"/>
      <c r="E1966" s="140"/>
      <c r="F1966" s="161"/>
      <c r="G1966" s="161"/>
    </row>
    <row r="1967" spans="1:7" s="125" customFormat="1" x14ac:dyDescent="0.25">
      <c r="A1967" s="154"/>
      <c r="B1967" s="154"/>
      <c r="C1967" s="140"/>
      <c r="D1967" s="140"/>
      <c r="E1967" s="140"/>
      <c r="F1967" s="161"/>
      <c r="G1967" s="161"/>
    </row>
    <row r="1968" spans="1:7" s="125" customFormat="1" x14ac:dyDescent="0.25">
      <c r="A1968" s="154"/>
      <c r="B1968" s="154"/>
      <c r="C1968" s="140"/>
      <c r="D1968" s="140"/>
      <c r="E1968" s="140"/>
      <c r="F1968" s="161"/>
      <c r="G1968" s="161"/>
    </row>
    <row r="1969" spans="1:7" s="125" customFormat="1" x14ac:dyDescent="0.25">
      <c r="A1969" s="154"/>
      <c r="B1969" s="154"/>
      <c r="C1969" s="140"/>
      <c r="D1969" s="140"/>
      <c r="E1969" s="140"/>
      <c r="F1969" s="161"/>
      <c r="G1969" s="161"/>
    </row>
    <row r="1970" spans="1:7" s="125" customFormat="1" x14ac:dyDescent="0.25">
      <c r="A1970" s="154"/>
      <c r="B1970" s="154"/>
      <c r="C1970" s="140"/>
      <c r="D1970" s="140"/>
      <c r="E1970" s="140"/>
      <c r="F1970" s="161"/>
      <c r="G1970" s="161"/>
    </row>
    <row r="1971" spans="1:7" s="125" customFormat="1" x14ac:dyDescent="0.25">
      <c r="A1971" s="154"/>
      <c r="B1971" s="154"/>
      <c r="C1971" s="140"/>
      <c r="D1971" s="140"/>
      <c r="E1971" s="140"/>
      <c r="F1971" s="161"/>
      <c r="G1971" s="161"/>
    </row>
    <row r="1972" spans="1:7" s="125" customFormat="1" x14ac:dyDescent="0.25">
      <c r="A1972" s="154"/>
      <c r="B1972" s="154"/>
      <c r="C1972" s="140"/>
      <c r="D1972" s="140"/>
      <c r="E1972" s="140"/>
      <c r="F1972" s="161"/>
      <c r="G1972" s="161"/>
    </row>
    <row r="1973" spans="1:7" s="125" customFormat="1" x14ac:dyDescent="0.25">
      <c r="A1973" s="154"/>
      <c r="B1973" s="154"/>
      <c r="C1973" s="140"/>
      <c r="D1973" s="140"/>
      <c r="E1973" s="140"/>
      <c r="F1973" s="161"/>
      <c r="G1973" s="161"/>
    </row>
    <row r="1974" spans="1:7" s="125" customFormat="1" x14ac:dyDescent="0.25">
      <c r="A1974" s="154"/>
      <c r="B1974" s="154"/>
      <c r="C1974" s="140"/>
      <c r="D1974" s="140"/>
      <c r="E1974" s="140"/>
      <c r="F1974" s="161"/>
      <c r="G1974" s="161"/>
    </row>
    <row r="1975" spans="1:7" s="125" customFormat="1" x14ac:dyDescent="0.25">
      <c r="A1975" s="154"/>
      <c r="B1975" s="154"/>
      <c r="C1975" s="140"/>
      <c r="D1975" s="140"/>
      <c r="E1975" s="140"/>
      <c r="F1975" s="161"/>
      <c r="G1975" s="161"/>
    </row>
    <row r="1976" spans="1:7" s="125" customFormat="1" x14ac:dyDescent="0.25">
      <c r="A1976" s="154"/>
      <c r="B1976" s="154"/>
      <c r="C1976" s="140"/>
      <c r="D1976" s="140"/>
      <c r="E1976" s="140"/>
      <c r="F1976" s="161"/>
      <c r="G1976" s="161"/>
    </row>
    <row r="1977" spans="1:7" s="125" customFormat="1" x14ac:dyDescent="0.25">
      <c r="A1977" s="154"/>
      <c r="B1977" s="154"/>
      <c r="C1977" s="140"/>
      <c r="D1977" s="140"/>
      <c r="E1977" s="140"/>
      <c r="F1977" s="161"/>
      <c r="G1977" s="161"/>
    </row>
    <row r="1978" spans="1:7" s="125" customFormat="1" x14ac:dyDescent="0.25">
      <c r="A1978" s="154"/>
      <c r="B1978" s="154"/>
      <c r="C1978" s="140"/>
      <c r="D1978" s="140"/>
      <c r="E1978" s="140"/>
      <c r="F1978" s="161"/>
      <c r="G1978" s="161"/>
    </row>
    <row r="1979" spans="1:7" s="125" customFormat="1" x14ac:dyDescent="0.25">
      <c r="A1979" s="154"/>
      <c r="B1979" s="154"/>
      <c r="C1979" s="140"/>
      <c r="D1979" s="140"/>
      <c r="E1979" s="140"/>
      <c r="F1979" s="161"/>
      <c r="G1979" s="161"/>
    </row>
    <row r="1980" spans="1:7" s="125" customFormat="1" x14ac:dyDescent="0.25">
      <c r="A1980" s="154"/>
      <c r="B1980" s="154"/>
      <c r="C1980" s="140"/>
      <c r="D1980" s="140"/>
      <c r="E1980" s="140"/>
      <c r="F1980" s="161"/>
      <c r="G1980" s="161"/>
    </row>
    <row r="1981" spans="1:7" s="125" customFormat="1" x14ac:dyDescent="0.25">
      <c r="A1981" s="154"/>
      <c r="B1981" s="154"/>
      <c r="C1981" s="140"/>
      <c r="D1981" s="140"/>
      <c r="E1981" s="140"/>
      <c r="F1981" s="161"/>
      <c r="G1981" s="161"/>
    </row>
    <row r="1982" spans="1:7" s="125" customFormat="1" x14ac:dyDescent="0.25">
      <c r="A1982" s="154"/>
      <c r="B1982" s="154"/>
      <c r="C1982" s="140"/>
      <c r="D1982" s="140"/>
      <c r="E1982" s="140"/>
      <c r="F1982" s="161"/>
      <c r="G1982" s="161"/>
    </row>
    <row r="1983" spans="1:7" s="125" customFormat="1" x14ac:dyDescent="0.25">
      <c r="A1983" s="154"/>
      <c r="B1983" s="154"/>
      <c r="C1983" s="140"/>
      <c r="D1983" s="140"/>
      <c r="E1983" s="140"/>
      <c r="F1983" s="161"/>
      <c r="G1983" s="161"/>
    </row>
    <row r="1984" spans="1:7" s="125" customFormat="1" x14ac:dyDescent="0.25">
      <c r="A1984" s="154"/>
      <c r="B1984" s="154"/>
      <c r="C1984" s="140"/>
      <c r="D1984" s="140"/>
      <c r="E1984" s="140"/>
      <c r="F1984" s="161"/>
      <c r="G1984" s="161"/>
    </row>
    <row r="1985" spans="1:7" s="125" customFormat="1" x14ac:dyDescent="0.25">
      <c r="A1985" s="154"/>
      <c r="B1985" s="154"/>
      <c r="C1985" s="140"/>
      <c r="D1985" s="140"/>
      <c r="E1985" s="140"/>
      <c r="F1985" s="161"/>
      <c r="G1985" s="161"/>
    </row>
    <row r="1986" spans="1:7" s="125" customFormat="1" x14ac:dyDescent="0.25">
      <c r="A1986" s="154"/>
      <c r="B1986" s="154"/>
      <c r="C1986" s="140"/>
      <c r="D1986" s="140"/>
      <c r="E1986" s="140"/>
      <c r="F1986" s="161"/>
      <c r="G1986" s="161"/>
    </row>
    <row r="1987" spans="1:7" s="125" customFormat="1" x14ac:dyDescent="0.25">
      <c r="A1987" s="154"/>
      <c r="B1987" s="154"/>
      <c r="C1987" s="140"/>
      <c r="D1987" s="140"/>
      <c r="E1987" s="140"/>
      <c r="F1987" s="161"/>
      <c r="G1987" s="161"/>
    </row>
    <row r="1988" spans="1:7" s="125" customFormat="1" x14ac:dyDescent="0.25">
      <c r="A1988" s="154"/>
      <c r="B1988" s="154"/>
      <c r="C1988" s="140"/>
      <c r="D1988" s="140"/>
      <c r="E1988" s="140"/>
      <c r="F1988" s="161"/>
      <c r="G1988" s="161"/>
    </row>
    <row r="1989" spans="1:7" s="125" customFormat="1" x14ac:dyDescent="0.25">
      <c r="A1989" s="154"/>
      <c r="B1989" s="154"/>
      <c r="C1989" s="140"/>
      <c r="D1989" s="140"/>
      <c r="E1989" s="140"/>
      <c r="F1989" s="161"/>
      <c r="G1989" s="161"/>
    </row>
    <row r="1990" spans="1:7" s="125" customFormat="1" x14ac:dyDescent="0.25">
      <c r="A1990" s="154"/>
      <c r="B1990" s="154"/>
      <c r="C1990" s="140"/>
      <c r="D1990" s="140"/>
      <c r="E1990" s="140"/>
      <c r="F1990" s="161"/>
      <c r="G1990" s="161"/>
    </row>
    <row r="1991" spans="1:7" s="125" customFormat="1" x14ac:dyDescent="0.25">
      <c r="A1991" s="154"/>
      <c r="B1991" s="154"/>
      <c r="C1991" s="140"/>
      <c r="D1991" s="140"/>
      <c r="E1991" s="140"/>
      <c r="F1991" s="161"/>
      <c r="G1991" s="161"/>
    </row>
    <row r="1992" spans="1:7" s="125" customFormat="1" x14ac:dyDescent="0.25">
      <c r="A1992" s="154"/>
      <c r="B1992" s="154"/>
      <c r="C1992" s="140"/>
      <c r="D1992" s="140"/>
      <c r="E1992" s="140"/>
      <c r="F1992" s="161"/>
      <c r="G1992" s="161"/>
    </row>
    <row r="1993" spans="1:7" s="125" customFormat="1" x14ac:dyDescent="0.25">
      <c r="A1993" s="154"/>
      <c r="B1993" s="154"/>
      <c r="C1993" s="140"/>
      <c r="D1993" s="140"/>
      <c r="E1993" s="140"/>
      <c r="F1993" s="161"/>
      <c r="G1993" s="161"/>
    </row>
    <row r="1994" spans="1:7" s="125" customFormat="1" x14ac:dyDescent="0.25">
      <c r="A1994" s="154"/>
      <c r="B1994" s="154"/>
      <c r="C1994" s="140"/>
      <c r="D1994" s="140"/>
      <c r="E1994" s="140"/>
      <c r="F1994" s="161"/>
      <c r="G1994" s="161"/>
    </row>
    <row r="1995" spans="1:7" s="125" customFormat="1" x14ac:dyDescent="0.25">
      <c r="A1995" s="154"/>
      <c r="B1995" s="154"/>
      <c r="C1995" s="140"/>
      <c r="D1995" s="140"/>
      <c r="E1995" s="140"/>
      <c r="F1995" s="161"/>
      <c r="G1995" s="161"/>
    </row>
    <row r="1996" spans="1:7" s="125" customFormat="1" x14ac:dyDescent="0.25">
      <c r="A1996" s="154"/>
      <c r="B1996" s="154"/>
      <c r="C1996" s="140"/>
      <c r="D1996" s="140"/>
      <c r="E1996" s="140"/>
      <c r="F1996" s="161"/>
      <c r="G1996" s="161"/>
    </row>
    <row r="1997" spans="1:7" s="125" customFormat="1" x14ac:dyDescent="0.25">
      <c r="A1997" s="154"/>
      <c r="B1997" s="154"/>
      <c r="C1997" s="140"/>
      <c r="D1997" s="140"/>
      <c r="E1997" s="140"/>
      <c r="F1997" s="161"/>
      <c r="G1997" s="161"/>
    </row>
    <row r="1998" spans="1:7" s="125" customFormat="1" x14ac:dyDescent="0.25">
      <c r="A1998" s="154"/>
      <c r="B1998" s="154"/>
      <c r="C1998" s="140"/>
      <c r="D1998" s="140"/>
      <c r="E1998" s="140"/>
      <c r="F1998" s="161"/>
      <c r="G1998" s="161"/>
    </row>
    <row r="1999" spans="1:7" s="125" customFormat="1" x14ac:dyDescent="0.25">
      <c r="A1999" s="154"/>
      <c r="B1999" s="154"/>
      <c r="C1999" s="140"/>
      <c r="D1999" s="140"/>
      <c r="E1999" s="140"/>
      <c r="F1999" s="161"/>
      <c r="G1999" s="161"/>
    </row>
    <row r="2000" spans="1:7" s="125" customFormat="1" x14ac:dyDescent="0.25">
      <c r="A2000" s="154"/>
      <c r="B2000" s="154"/>
      <c r="C2000" s="140"/>
      <c r="D2000" s="140"/>
      <c r="E2000" s="140"/>
      <c r="F2000" s="161"/>
      <c r="G2000" s="161"/>
    </row>
    <row r="2001" spans="1:7" x14ac:dyDescent="0.25">
      <c r="A2001" s="154"/>
      <c r="B2001" s="154"/>
      <c r="C2001" s="154"/>
      <c r="D2001" s="140"/>
      <c r="E2001" s="140"/>
      <c r="F2001" s="161"/>
      <c r="G2001" s="161"/>
    </row>
    <row r="2002" spans="1:7" x14ac:dyDescent="0.25">
      <c r="A2002" s="154"/>
      <c r="B2002" s="154"/>
      <c r="C2002" s="140"/>
      <c r="D2002" s="140"/>
      <c r="E2002" s="140"/>
      <c r="F2002" s="161"/>
      <c r="G2002" s="161"/>
    </row>
    <row r="2003" spans="1:7" x14ac:dyDescent="0.25">
      <c r="A2003" s="154"/>
      <c r="B2003" s="154"/>
      <c r="C2003" s="140"/>
      <c r="D2003" s="140"/>
      <c r="E2003" s="140"/>
      <c r="F2003" s="161"/>
      <c r="G2003" s="161"/>
    </row>
    <row r="2004" spans="1:7" x14ac:dyDescent="0.25">
      <c r="A2004" s="154"/>
      <c r="B2004" s="154"/>
      <c r="C2004" s="140"/>
      <c r="D2004" s="140"/>
      <c r="E2004" s="140"/>
      <c r="F2004" s="161"/>
      <c r="G2004" s="161"/>
    </row>
    <row r="2005" spans="1:7" x14ac:dyDescent="0.25">
      <c r="A2005" s="154"/>
      <c r="B2005" s="154"/>
      <c r="C2005" s="140"/>
      <c r="D2005" s="140"/>
      <c r="E2005" s="140"/>
      <c r="F2005" s="161"/>
      <c r="G2005" s="161"/>
    </row>
    <row r="2006" spans="1:7" x14ac:dyDescent="0.25">
      <c r="A2006" s="154"/>
      <c r="B2006" s="154"/>
      <c r="C2006" s="140"/>
      <c r="D2006" s="140"/>
      <c r="E2006" s="140"/>
      <c r="F2006" s="161"/>
      <c r="G2006" s="161"/>
    </row>
    <row r="2007" spans="1:7" x14ac:dyDescent="0.25">
      <c r="A2007" s="154"/>
      <c r="B2007" s="154"/>
      <c r="C2007" s="140"/>
      <c r="D2007" s="140"/>
      <c r="E2007" s="140"/>
      <c r="F2007" s="161"/>
      <c r="G2007" s="161"/>
    </row>
    <row r="2008" spans="1:7" x14ac:dyDescent="0.25">
      <c r="A2008" s="154"/>
      <c r="B2008" s="154"/>
      <c r="C2008" s="140"/>
      <c r="D2008" s="140"/>
      <c r="E2008" s="140"/>
      <c r="F2008" s="161"/>
      <c r="G2008" s="161"/>
    </row>
    <row r="2009" spans="1:7" x14ac:dyDescent="0.25">
      <c r="A2009" s="154"/>
      <c r="B2009" s="154"/>
      <c r="C2009" s="140"/>
      <c r="D2009" s="140"/>
      <c r="E2009" s="140"/>
      <c r="F2009" s="161"/>
      <c r="G2009" s="161"/>
    </row>
    <row r="2010" spans="1:7" x14ac:dyDescent="0.25">
      <c r="A2010" s="154"/>
      <c r="B2010" s="154"/>
      <c r="C2010" s="140"/>
      <c r="D2010" s="140"/>
      <c r="E2010" s="140"/>
      <c r="F2010" s="161"/>
      <c r="G2010" s="161"/>
    </row>
    <row r="2011" spans="1:7" x14ac:dyDescent="0.25">
      <c r="A2011" s="154"/>
      <c r="B2011" s="154"/>
      <c r="C2011" s="140"/>
      <c r="D2011" s="140"/>
      <c r="E2011" s="140"/>
      <c r="F2011" s="161"/>
      <c r="G2011" s="161"/>
    </row>
    <row r="2012" spans="1:7" x14ac:dyDescent="0.25">
      <c r="A2012" s="154"/>
      <c r="B2012" s="154"/>
      <c r="C2012" s="140"/>
      <c r="D2012" s="140"/>
      <c r="E2012" s="140"/>
      <c r="F2012" s="161"/>
      <c r="G2012" s="161"/>
    </row>
    <row r="2013" spans="1:7" x14ac:dyDescent="0.25">
      <c r="A2013" s="154"/>
      <c r="B2013" s="154"/>
      <c r="C2013" s="140"/>
      <c r="D2013" s="140"/>
      <c r="E2013" s="140"/>
      <c r="F2013" s="161"/>
      <c r="G2013" s="161"/>
    </row>
    <row r="2014" spans="1:7" x14ac:dyDescent="0.25">
      <c r="A2014" s="154"/>
      <c r="B2014" s="154"/>
      <c r="C2014" s="140"/>
      <c r="D2014" s="140"/>
      <c r="E2014" s="140"/>
      <c r="F2014" s="161"/>
      <c r="G2014" s="161"/>
    </row>
    <row r="2015" spans="1:7" x14ac:dyDescent="0.25">
      <c r="A2015" s="154"/>
      <c r="B2015" s="154"/>
      <c r="C2015" s="140"/>
      <c r="D2015" s="140"/>
      <c r="E2015" s="140"/>
      <c r="F2015" s="161"/>
      <c r="G2015" s="161"/>
    </row>
    <row r="2016" spans="1:7" x14ac:dyDescent="0.25">
      <c r="A2016" s="154"/>
      <c r="B2016" s="154"/>
      <c r="C2016" s="140"/>
      <c r="D2016" s="140"/>
      <c r="E2016" s="140"/>
      <c r="F2016" s="161"/>
      <c r="G2016" s="161"/>
    </row>
    <row r="2017" spans="1:7" x14ac:dyDescent="0.25">
      <c r="A2017" s="154"/>
      <c r="B2017" s="154"/>
      <c r="C2017" s="140"/>
      <c r="D2017" s="140"/>
      <c r="E2017" s="140"/>
      <c r="F2017" s="161"/>
      <c r="G2017" s="161"/>
    </row>
    <row r="2018" spans="1:7" x14ac:dyDescent="0.25">
      <c r="A2018" s="154"/>
      <c r="B2018" s="154"/>
      <c r="C2018" s="140"/>
      <c r="D2018" s="140"/>
      <c r="E2018" s="140"/>
      <c r="F2018" s="161"/>
      <c r="G2018" s="161"/>
    </row>
    <row r="2019" spans="1:7" x14ac:dyDescent="0.25">
      <c r="A2019" s="154"/>
      <c r="B2019" s="154"/>
      <c r="C2019" s="140"/>
      <c r="D2019" s="140"/>
      <c r="E2019" s="140"/>
      <c r="F2019" s="161"/>
      <c r="G2019" s="161"/>
    </row>
    <row r="2020" spans="1:7" x14ac:dyDescent="0.25">
      <c r="A2020" s="154"/>
      <c r="B2020" s="154"/>
      <c r="C2020" s="140"/>
      <c r="D2020" s="140"/>
      <c r="E2020" s="140"/>
      <c r="F2020" s="161"/>
      <c r="G2020" s="161"/>
    </row>
    <row r="2021" spans="1:7" x14ac:dyDescent="0.25">
      <c r="A2021" s="154"/>
      <c r="B2021" s="154"/>
      <c r="C2021" s="140"/>
      <c r="D2021" s="140"/>
      <c r="E2021" s="140"/>
      <c r="F2021" s="161"/>
      <c r="G2021" s="161"/>
    </row>
    <row r="2022" spans="1:7" x14ac:dyDescent="0.25">
      <c r="A2022" s="154"/>
      <c r="B2022" s="154"/>
      <c r="C2022" s="140"/>
      <c r="D2022" s="140"/>
      <c r="E2022" s="140"/>
      <c r="F2022" s="161"/>
      <c r="G2022" s="161"/>
    </row>
    <row r="2023" spans="1:7" x14ac:dyDescent="0.25">
      <c r="A2023" s="154"/>
      <c r="B2023" s="154"/>
      <c r="C2023" s="140"/>
      <c r="D2023" s="140"/>
      <c r="E2023" s="140"/>
      <c r="F2023" s="161"/>
      <c r="G2023" s="161"/>
    </row>
    <row r="2024" spans="1:7" x14ac:dyDescent="0.25">
      <c r="A2024" s="154"/>
      <c r="B2024" s="154"/>
      <c r="C2024" s="140"/>
      <c r="D2024" s="140"/>
      <c r="E2024" s="140"/>
      <c r="F2024" s="161"/>
      <c r="G2024" s="161"/>
    </row>
    <row r="2025" spans="1:7" x14ac:dyDescent="0.25">
      <c r="A2025" s="154"/>
      <c r="B2025" s="154"/>
      <c r="C2025" s="140"/>
      <c r="D2025" s="140"/>
      <c r="E2025" s="140"/>
      <c r="F2025" s="161"/>
      <c r="G2025" s="161"/>
    </row>
    <row r="2026" spans="1:7" x14ac:dyDescent="0.25">
      <c r="A2026" s="154"/>
      <c r="B2026" s="154"/>
      <c r="C2026" s="140"/>
      <c r="D2026" s="140"/>
      <c r="E2026" s="140"/>
      <c r="F2026" s="161"/>
      <c r="G2026" s="161"/>
    </row>
    <row r="2027" spans="1:7" x14ac:dyDescent="0.25">
      <c r="A2027" s="154"/>
      <c r="B2027" s="154"/>
      <c r="C2027" s="140"/>
      <c r="D2027" s="140"/>
      <c r="E2027" s="140"/>
      <c r="F2027" s="161"/>
      <c r="G2027" s="161"/>
    </row>
    <row r="2028" spans="1:7" x14ac:dyDescent="0.25">
      <c r="A2028" s="154"/>
      <c r="B2028" s="154"/>
      <c r="C2028" s="140"/>
      <c r="D2028" s="140"/>
      <c r="E2028" s="140"/>
      <c r="F2028" s="161"/>
      <c r="G2028" s="161"/>
    </row>
    <row r="2029" spans="1:7" x14ac:dyDescent="0.25">
      <c r="A2029" s="154"/>
      <c r="B2029" s="154"/>
      <c r="C2029" s="140"/>
      <c r="D2029" s="140"/>
      <c r="E2029" s="140"/>
      <c r="F2029" s="161"/>
      <c r="G2029" s="161"/>
    </row>
    <row r="2030" spans="1:7" x14ac:dyDescent="0.25">
      <c r="A2030" s="154"/>
      <c r="B2030" s="154"/>
      <c r="C2030" s="140"/>
      <c r="D2030" s="140"/>
      <c r="E2030" s="140"/>
      <c r="F2030" s="161"/>
      <c r="G2030" s="161"/>
    </row>
    <row r="2031" spans="1:7" x14ac:dyDescent="0.25">
      <c r="A2031" s="154"/>
      <c r="B2031" s="154"/>
      <c r="C2031" s="140"/>
      <c r="D2031" s="140"/>
      <c r="E2031" s="140"/>
      <c r="F2031" s="161"/>
      <c r="G2031" s="161"/>
    </row>
    <row r="2032" spans="1:7" x14ac:dyDescent="0.25">
      <c r="A2032" s="154"/>
      <c r="B2032" s="154"/>
      <c r="C2032" s="140"/>
      <c r="D2032" s="140"/>
      <c r="E2032" s="140"/>
      <c r="F2032" s="161"/>
      <c r="G2032" s="161"/>
    </row>
    <row r="2033" spans="1:7" x14ac:dyDescent="0.25">
      <c r="A2033" s="154"/>
      <c r="B2033" s="154"/>
      <c r="C2033" s="140"/>
      <c r="D2033" s="140"/>
      <c r="E2033" s="140"/>
      <c r="F2033" s="161"/>
      <c r="G2033" s="161"/>
    </row>
    <row r="2034" spans="1:7" x14ac:dyDescent="0.25">
      <c r="A2034" s="154"/>
      <c r="B2034" s="154"/>
      <c r="C2034" s="140"/>
      <c r="D2034" s="140"/>
      <c r="E2034" s="140"/>
      <c r="F2034" s="161"/>
      <c r="G2034" s="161"/>
    </row>
    <row r="2035" spans="1:7" x14ac:dyDescent="0.25">
      <c r="A2035" s="154"/>
      <c r="B2035" s="154"/>
      <c r="C2035" s="140"/>
      <c r="D2035" s="140"/>
      <c r="E2035" s="140"/>
      <c r="F2035" s="161"/>
      <c r="G2035" s="161"/>
    </row>
    <row r="2036" spans="1:7" x14ac:dyDescent="0.25">
      <c r="A2036" s="154"/>
      <c r="B2036" s="154"/>
      <c r="C2036" s="140"/>
      <c r="D2036" s="140"/>
      <c r="E2036" s="140"/>
      <c r="F2036" s="161"/>
      <c r="G2036" s="161"/>
    </row>
    <row r="2037" spans="1:7" x14ac:dyDescent="0.25">
      <c r="A2037" s="154"/>
      <c r="B2037" s="154"/>
      <c r="C2037" s="140"/>
      <c r="D2037" s="140"/>
      <c r="E2037" s="140"/>
      <c r="F2037" s="161"/>
      <c r="G2037" s="161"/>
    </row>
    <row r="2038" spans="1:7" x14ac:dyDescent="0.25">
      <c r="A2038" s="154"/>
      <c r="B2038" s="154"/>
      <c r="C2038" s="140"/>
      <c r="D2038" s="140"/>
      <c r="E2038" s="140"/>
      <c r="F2038" s="161"/>
      <c r="G2038" s="161"/>
    </row>
    <row r="2039" spans="1:7" x14ac:dyDescent="0.25">
      <c r="A2039" s="154"/>
      <c r="B2039" s="154"/>
      <c r="C2039" s="140"/>
      <c r="D2039" s="140"/>
      <c r="E2039" s="140"/>
      <c r="F2039" s="161"/>
      <c r="G2039" s="161"/>
    </row>
    <row r="2040" spans="1:7" x14ac:dyDescent="0.25">
      <c r="A2040" s="154"/>
      <c r="B2040" s="154"/>
      <c r="C2040" s="140"/>
      <c r="D2040" s="140"/>
      <c r="E2040" s="140"/>
      <c r="F2040" s="161"/>
      <c r="G2040" s="161"/>
    </row>
    <row r="2041" spans="1:7" x14ac:dyDescent="0.25">
      <c r="A2041" s="154"/>
      <c r="B2041" s="154"/>
      <c r="C2041" s="140"/>
      <c r="D2041" s="140"/>
      <c r="E2041" s="140"/>
      <c r="F2041" s="161"/>
      <c r="G2041" s="161"/>
    </row>
    <row r="2042" spans="1:7" x14ac:dyDescent="0.25">
      <c r="A2042" s="154"/>
      <c r="B2042" s="154"/>
      <c r="C2042" s="140"/>
      <c r="D2042" s="140"/>
      <c r="E2042" s="140"/>
      <c r="F2042" s="161"/>
      <c r="G2042" s="161"/>
    </row>
    <row r="2043" spans="1:7" x14ac:dyDescent="0.25">
      <c r="A2043" s="154"/>
      <c r="B2043" s="154"/>
      <c r="C2043" s="140"/>
      <c r="D2043" s="140"/>
      <c r="E2043" s="140"/>
      <c r="F2043" s="161"/>
      <c r="G2043" s="161"/>
    </row>
    <row r="2044" spans="1:7" x14ac:dyDescent="0.25">
      <c r="A2044" s="154"/>
      <c r="B2044" s="154"/>
      <c r="C2044" s="140"/>
      <c r="D2044" s="140"/>
      <c r="E2044" s="140"/>
      <c r="F2044" s="161"/>
      <c r="G2044" s="161"/>
    </row>
    <row r="2045" spans="1:7" x14ac:dyDescent="0.25">
      <c r="A2045" s="154"/>
      <c r="B2045" s="154"/>
      <c r="C2045" s="140"/>
      <c r="D2045" s="140"/>
      <c r="E2045" s="140"/>
      <c r="F2045" s="161"/>
      <c r="G2045" s="161"/>
    </row>
    <row r="2046" spans="1:7" x14ac:dyDescent="0.25">
      <c r="A2046" s="154"/>
      <c r="B2046" s="154"/>
      <c r="C2046" s="140"/>
      <c r="D2046" s="140"/>
      <c r="E2046" s="140"/>
      <c r="F2046" s="161"/>
      <c r="G2046" s="161"/>
    </row>
    <row r="2047" spans="1:7" x14ac:dyDescent="0.25">
      <c r="A2047" s="154"/>
      <c r="B2047" s="154"/>
      <c r="C2047" s="140"/>
      <c r="D2047" s="140"/>
      <c r="E2047" s="140"/>
      <c r="F2047" s="161"/>
      <c r="G2047" s="161"/>
    </row>
    <row r="2048" spans="1:7" x14ac:dyDescent="0.25">
      <c r="A2048" s="154"/>
      <c r="B2048" s="154"/>
      <c r="C2048" s="140"/>
      <c r="D2048" s="140"/>
      <c r="E2048" s="140"/>
      <c r="F2048" s="161"/>
      <c r="G2048" s="161"/>
    </row>
    <row r="2049" spans="1:7" x14ac:dyDescent="0.25">
      <c r="A2049" s="154"/>
      <c r="B2049" s="154"/>
      <c r="C2049" s="140"/>
      <c r="D2049" s="140"/>
      <c r="E2049" s="140"/>
      <c r="F2049" s="161"/>
      <c r="G2049" s="161"/>
    </row>
    <row r="2050" spans="1:7" x14ac:dyDescent="0.25">
      <c r="A2050" s="154"/>
      <c r="B2050" s="154"/>
      <c r="C2050" s="140"/>
      <c r="D2050" s="140"/>
      <c r="E2050" s="140"/>
      <c r="F2050" s="161"/>
      <c r="G2050" s="161"/>
    </row>
    <row r="2051" spans="1:7" x14ac:dyDescent="0.25">
      <c r="A2051" s="154"/>
      <c r="B2051" s="154"/>
      <c r="C2051" s="140"/>
      <c r="D2051" s="140"/>
      <c r="E2051" s="140"/>
      <c r="F2051" s="161"/>
      <c r="G2051" s="161"/>
    </row>
    <row r="2052" spans="1:7" x14ac:dyDescent="0.25">
      <c r="A2052" s="154"/>
      <c r="B2052" s="154"/>
      <c r="C2052" s="140"/>
      <c r="D2052" s="140"/>
      <c r="E2052" s="140"/>
      <c r="F2052" s="161"/>
      <c r="G2052" s="161"/>
    </row>
    <row r="2053" spans="1:7" x14ac:dyDescent="0.25">
      <c r="A2053" s="154"/>
      <c r="B2053" s="154"/>
      <c r="C2053" s="140"/>
      <c r="D2053" s="140"/>
      <c r="E2053" s="140"/>
      <c r="F2053" s="161"/>
      <c r="G2053" s="161"/>
    </row>
    <row r="2054" spans="1:7" x14ac:dyDescent="0.25">
      <c r="A2054" s="154"/>
      <c r="B2054" s="154"/>
      <c r="C2054" s="140"/>
      <c r="D2054" s="140"/>
      <c r="E2054" s="140"/>
      <c r="F2054" s="161"/>
      <c r="G2054" s="161"/>
    </row>
    <row r="2055" spans="1:7" x14ac:dyDescent="0.25">
      <c r="A2055" s="154"/>
      <c r="B2055" s="154"/>
      <c r="C2055" s="140"/>
      <c r="D2055" s="140"/>
      <c r="E2055" s="140"/>
      <c r="F2055" s="161"/>
      <c r="G2055" s="161"/>
    </row>
    <row r="2056" spans="1:7" x14ac:dyDescent="0.25">
      <c r="A2056" s="154"/>
      <c r="B2056" s="154"/>
      <c r="C2056" s="140"/>
      <c r="D2056" s="140"/>
      <c r="E2056" s="140"/>
      <c r="F2056" s="161"/>
      <c r="G2056" s="161"/>
    </row>
    <row r="2057" spans="1:7" x14ac:dyDescent="0.25">
      <c r="A2057" s="154"/>
      <c r="B2057" s="154"/>
      <c r="C2057" s="140"/>
      <c r="D2057" s="140"/>
      <c r="E2057" s="140"/>
      <c r="F2057" s="161"/>
      <c r="G2057" s="161"/>
    </row>
    <row r="2058" spans="1:7" x14ac:dyDescent="0.25">
      <c r="A2058" s="154"/>
      <c r="B2058" s="154"/>
      <c r="C2058" s="154"/>
      <c r="D2058" s="140"/>
      <c r="E2058" s="140"/>
      <c r="F2058" s="161"/>
      <c r="G2058" s="161"/>
    </row>
    <row r="2059" spans="1:7" x14ac:dyDescent="0.25">
      <c r="A2059" s="154"/>
      <c r="B2059" s="154"/>
      <c r="C2059" s="140"/>
      <c r="D2059" s="140"/>
      <c r="E2059" s="140"/>
      <c r="F2059" s="161"/>
      <c r="G2059" s="161"/>
    </row>
    <row r="2060" spans="1:7" x14ac:dyDescent="0.25">
      <c r="A2060" s="154"/>
      <c r="B2060" s="154"/>
      <c r="C2060" s="140"/>
      <c r="D2060" s="140"/>
      <c r="E2060" s="140"/>
      <c r="F2060" s="161"/>
      <c r="G2060" s="161"/>
    </row>
    <row r="2061" spans="1:7" x14ac:dyDescent="0.25">
      <c r="A2061" s="154"/>
      <c r="B2061" s="154"/>
      <c r="C2061" s="140"/>
      <c r="D2061" s="140"/>
      <c r="E2061" s="140"/>
      <c r="F2061" s="161"/>
      <c r="G2061" s="161"/>
    </row>
    <row r="2062" spans="1:7" x14ac:dyDescent="0.25">
      <c r="A2062" s="154"/>
      <c r="B2062" s="154"/>
      <c r="C2062" s="140"/>
      <c r="D2062" s="140"/>
      <c r="E2062" s="140"/>
      <c r="F2062" s="161"/>
      <c r="G2062" s="161"/>
    </row>
    <row r="2063" spans="1:7" x14ac:dyDescent="0.25">
      <c r="A2063" s="154"/>
      <c r="B2063" s="154"/>
      <c r="C2063" s="140"/>
      <c r="D2063" s="140"/>
      <c r="E2063" s="140"/>
      <c r="F2063" s="161"/>
      <c r="G2063" s="161"/>
    </row>
    <row r="2064" spans="1:7" x14ac:dyDescent="0.25">
      <c r="A2064" s="154"/>
      <c r="B2064" s="154"/>
      <c r="C2064" s="140"/>
      <c r="D2064" s="140"/>
      <c r="E2064" s="140"/>
      <c r="F2064" s="161"/>
      <c r="G2064" s="161"/>
    </row>
    <row r="2065" spans="1:7" x14ac:dyDescent="0.25">
      <c r="A2065" s="154"/>
      <c r="B2065" s="154"/>
      <c r="C2065" s="140"/>
      <c r="D2065" s="140"/>
      <c r="E2065" s="140"/>
      <c r="F2065" s="161"/>
      <c r="G2065" s="161"/>
    </row>
    <row r="2066" spans="1:7" x14ac:dyDescent="0.25">
      <c r="A2066" s="154"/>
      <c r="B2066" s="154"/>
      <c r="C2066" s="140"/>
      <c r="D2066" s="140"/>
      <c r="E2066" s="140"/>
      <c r="F2066" s="161"/>
      <c r="G2066" s="161"/>
    </row>
    <row r="2067" spans="1:7" x14ac:dyDescent="0.25">
      <c r="A2067" s="154"/>
      <c r="B2067" s="154"/>
      <c r="C2067" s="140"/>
      <c r="D2067" s="140"/>
      <c r="E2067" s="140"/>
      <c r="F2067" s="161"/>
      <c r="G2067" s="161"/>
    </row>
    <row r="2068" spans="1:7" x14ac:dyDescent="0.25">
      <c r="A2068" s="154"/>
      <c r="B2068" s="154"/>
      <c r="C2068" s="140"/>
      <c r="D2068" s="140"/>
      <c r="E2068" s="140"/>
      <c r="F2068" s="161"/>
      <c r="G2068" s="161"/>
    </row>
    <row r="2069" spans="1:7" x14ac:dyDescent="0.25">
      <c r="A2069" s="154"/>
      <c r="B2069" s="154"/>
      <c r="C2069" s="140"/>
      <c r="D2069" s="140"/>
      <c r="E2069" s="140"/>
      <c r="F2069" s="161"/>
      <c r="G2069" s="161"/>
    </row>
    <row r="2070" spans="1:7" x14ac:dyDescent="0.25">
      <c r="A2070" s="154"/>
      <c r="B2070" s="154"/>
      <c r="C2070" s="140"/>
      <c r="D2070" s="140"/>
      <c r="E2070" s="140"/>
      <c r="F2070" s="161"/>
      <c r="G2070" s="161"/>
    </row>
    <row r="2071" spans="1:7" x14ac:dyDescent="0.25">
      <c r="A2071" s="154"/>
      <c r="B2071" s="154"/>
      <c r="C2071" s="140"/>
      <c r="D2071" s="140"/>
      <c r="E2071" s="140"/>
      <c r="F2071" s="161"/>
      <c r="G2071" s="161"/>
    </row>
    <row r="2072" spans="1:7" x14ac:dyDescent="0.25">
      <c r="A2072" s="154"/>
      <c r="B2072" s="154"/>
      <c r="C2072" s="140"/>
      <c r="D2072" s="140"/>
      <c r="E2072" s="140"/>
      <c r="F2072" s="161"/>
      <c r="G2072" s="161"/>
    </row>
    <row r="2073" spans="1:7" x14ac:dyDescent="0.25">
      <c r="A2073" s="154"/>
      <c r="B2073" s="154"/>
      <c r="C2073" s="140"/>
      <c r="D2073" s="140"/>
      <c r="E2073" s="140"/>
      <c r="F2073" s="161"/>
      <c r="G2073" s="161"/>
    </row>
    <row r="2074" spans="1:7" x14ac:dyDescent="0.25">
      <c r="A2074" s="154"/>
      <c r="B2074" s="154"/>
      <c r="C2074" s="140"/>
      <c r="D2074" s="140"/>
      <c r="E2074" s="140"/>
      <c r="F2074" s="161"/>
      <c r="G2074" s="161"/>
    </row>
    <row r="2075" spans="1:7" x14ac:dyDescent="0.25">
      <c r="A2075" s="154"/>
      <c r="B2075" s="154"/>
      <c r="C2075" s="140"/>
      <c r="D2075" s="140"/>
      <c r="E2075" s="140"/>
      <c r="F2075" s="161"/>
      <c r="G2075" s="161"/>
    </row>
    <row r="2076" spans="1:7" x14ac:dyDescent="0.25">
      <c r="A2076" s="154"/>
      <c r="B2076" s="154"/>
      <c r="C2076" s="140"/>
      <c r="D2076" s="140"/>
      <c r="E2076" s="140"/>
      <c r="F2076" s="161"/>
      <c r="G2076" s="161"/>
    </row>
    <row r="2077" spans="1:7" x14ac:dyDescent="0.25">
      <c r="A2077" s="154"/>
      <c r="B2077" s="154"/>
      <c r="C2077" s="140"/>
      <c r="D2077" s="140"/>
      <c r="E2077" s="140"/>
      <c r="F2077" s="161"/>
      <c r="G2077" s="161"/>
    </row>
    <row r="2078" spans="1:7" x14ac:dyDescent="0.25">
      <c r="A2078" s="154"/>
      <c r="B2078" s="154"/>
      <c r="C2078" s="140"/>
      <c r="D2078" s="140"/>
      <c r="E2078" s="140"/>
      <c r="F2078" s="161"/>
      <c r="G2078" s="161"/>
    </row>
    <row r="2079" spans="1:7" x14ac:dyDescent="0.25">
      <c r="A2079" s="154"/>
      <c r="B2079" s="154"/>
      <c r="C2079" s="140"/>
      <c r="D2079" s="140"/>
      <c r="E2079" s="140"/>
      <c r="F2079" s="161"/>
      <c r="G2079" s="161"/>
    </row>
    <row r="2080" spans="1:7" x14ac:dyDescent="0.25">
      <c r="A2080" s="154"/>
      <c r="B2080" s="154"/>
      <c r="C2080" s="140"/>
      <c r="D2080" s="140"/>
      <c r="E2080" s="140"/>
      <c r="F2080" s="161"/>
      <c r="G2080" s="161"/>
    </row>
    <row r="2081" spans="1:7" x14ac:dyDescent="0.25">
      <c r="A2081" s="154"/>
      <c r="B2081" s="154"/>
      <c r="C2081" s="140"/>
      <c r="D2081" s="140"/>
      <c r="E2081" s="140"/>
      <c r="F2081" s="161"/>
      <c r="G2081" s="161"/>
    </row>
    <row r="2082" spans="1:7" x14ac:dyDescent="0.25">
      <c r="A2082" s="154"/>
      <c r="B2082" s="154"/>
      <c r="C2082" s="140"/>
      <c r="D2082" s="140"/>
      <c r="E2082" s="140"/>
      <c r="F2082" s="161"/>
      <c r="G2082" s="161"/>
    </row>
    <row r="2083" spans="1:7" x14ac:dyDescent="0.25">
      <c r="A2083" s="154"/>
      <c r="B2083" s="154"/>
      <c r="C2083" s="140"/>
      <c r="D2083" s="140"/>
      <c r="E2083" s="140"/>
      <c r="F2083" s="161"/>
      <c r="G2083" s="161"/>
    </row>
    <row r="2084" spans="1:7" x14ac:dyDescent="0.25">
      <c r="A2084" s="154"/>
      <c r="B2084" s="154"/>
      <c r="C2084" s="140"/>
      <c r="D2084" s="140"/>
      <c r="E2084" s="140"/>
      <c r="F2084" s="161"/>
      <c r="G2084" s="161"/>
    </row>
    <row r="2085" spans="1:7" x14ac:dyDescent="0.25">
      <c r="A2085" s="154"/>
      <c r="B2085" s="154"/>
      <c r="C2085" s="140"/>
      <c r="D2085" s="140"/>
      <c r="E2085" s="140"/>
      <c r="F2085" s="161"/>
      <c r="G2085" s="161"/>
    </row>
    <row r="2086" spans="1:7" x14ac:dyDescent="0.25">
      <c r="A2086" s="154"/>
      <c r="B2086" s="154"/>
      <c r="C2086" s="140"/>
      <c r="D2086" s="140"/>
      <c r="E2086" s="140"/>
      <c r="F2086" s="161"/>
      <c r="G2086" s="161"/>
    </row>
    <row r="2087" spans="1:7" x14ac:dyDescent="0.25">
      <c r="A2087" s="154"/>
      <c r="B2087" s="154"/>
      <c r="C2087" s="140"/>
      <c r="D2087" s="140"/>
      <c r="E2087" s="140"/>
      <c r="F2087" s="161"/>
      <c r="G2087" s="161"/>
    </row>
    <row r="2088" spans="1:7" x14ac:dyDescent="0.25">
      <c r="A2088" s="154"/>
      <c r="B2088" s="154"/>
      <c r="C2088" s="140"/>
      <c r="D2088" s="140"/>
      <c r="E2088" s="140"/>
      <c r="F2088" s="161"/>
      <c r="G2088" s="161"/>
    </row>
    <row r="2089" spans="1:7" x14ac:dyDescent="0.25">
      <c r="A2089" s="154"/>
      <c r="B2089" s="154"/>
      <c r="C2089" s="154"/>
      <c r="D2089" s="140"/>
      <c r="E2089" s="140"/>
      <c r="F2089" s="161"/>
      <c r="G2089" s="161"/>
    </row>
    <row r="2090" spans="1:7" x14ac:dyDescent="0.25">
      <c r="A2090" s="154"/>
      <c r="B2090" s="154"/>
      <c r="C2090" s="140"/>
      <c r="D2090" s="140"/>
      <c r="E2090" s="140"/>
      <c r="F2090" s="161"/>
      <c r="G2090" s="161"/>
    </row>
    <row r="2091" spans="1:7" x14ac:dyDescent="0.25">
      <c r="A2091" s="154"/>
      <c r="B2091" s="154"/>
      <c r="C2091" s="140"/>
      <c r="D2091" s="140"/>
      <c r="E2091" s="140"/>
      <c r="F2091" s="161"/>
      <c r="G2091" s="161"/>
    </row>
    <row r="2092" spans="1:7" x14ac:dyDescent="0.25">
      <c r="A2092" s="154"/>
      <c r="B2092" s="154"/>
      <c r="C2092" s="140"/>
      <c r="D2092" s="140"/>
      <c r="E2092" s="140"/>
      <c r="F2092" s="161"/>
      <c r="G2092" s="161"/>
    </row>
    <row r="2093" spans="1:7" x14ac:dyDescent="0.25">
      <c r="A2093" s="154"/>
      <c r="B2093" s="154"/>
      <c r="C2093" s="140"/>
      <c r="D2093" s="140"/>
      <c r="E2093" s="140"/>
      <c r="F2093" s="161"/>
      <c r="G2093" s="161"/>
    </row>
    <row r="2094" spans="1:7" x14ac:dyDescent="0.25">
      <c r="A2094" s="154"/>
      <c r="B2094" s="154"/>
      <c r="C2094" s="140"/>
      <c r="D2094" s="140"/>
      <c r="E2094" s="140"/>
      <c r="F2094" s="161"/>
      <c r="G2094" s="161"/>
    </row>
    <row r="2095" spans="1:7" x14ac:dyDescent="0.25">
      <c r="A2095" s="154"/>
      <c r="B2095" s="154"/>
      <c r="C2095" s="140"/>
      <c r="D2095" s="140"/>
      <c r="E2095" s="140"/>
      <c r="F2095" s="161"/>
      <c r="G2095" s="161"/>
    </row>
    <row r="2096" spans="1:7" x14ac:dyDescent="0.25">
      <c r="A2096" s="154"/>
      <c r="B2096" s="154"/>
      <c r="C2096" s="140"/>
      <c r="D2096" s="140"/>
      <c r="E2096" s="140"/>
      <c r="F2096" s="161"/>
      <c r="G2096" s="161"/>
    </row>
    <row r="2097" spans="1:7" x14ac:dyDescent="0.25">
      <c r="A2097" s="154"/>
      <c r="B2097" s="154"/>
      <c r="C2097" s="140"/>
      <c r="D2097" s="140"/>
      <c r="E2097" s="140"/>
      <c r="F2097" s="161"/>
      <c r="G2097" s="161"/>
    </row>
    <row r="2098" spans="1:7" x14ac:dyDescent="0.25">
      <c r="A2098" s="154"/>
      <c r="B2098" s="154"/>
      <c r="C2098" s="140"/>
      <c r="D2098" s="140"/>
      <c r="E2098" s="140"/>
      <c r="F2098" s="161"/>
      <c r="G2098" s="161"/>
    </row>
    <row r="2099" spans="1:7" x14ac:dyDescent="0.25">
      <c r="A2099" s="154"/>
      <c r="B2099" s="154"/>
      <c r="C2099" s="140"/>
      <c r="D2099" s="140"/>
      <c r="E2099" s="140"/>
      <c r="F2099" s="161"/>
      <c r="G2099" s="161"/>
    </row>
    <row r="2100" spans="1:7" x14ac:dyDescent="0.25">
      <c r="A2100" s="154"/>
      <c r="B2100" s="154"/>
      <c r="C2100" s="140"/>
      <c r="D2100" s="140"/>
      <c r="E2100" s="140"/>
      <c r="F2100" s="161"/>
      <c r="G2100" s="161"/>
    </row>
    <row r="2101" spans="1:7" x14ac:dyDescent="0.25">
      <c r="A2101" s="154"/>
      <c r="B2101" s="154"/>
      <c r="C2101" s="140"/>
      <c r="D2101" s="140"/>
      <c r="E2101" s="140"/>
      <c r="F2101" s="161"/>
      <c r="G2101" s="161"/>
    </row>
    <row r="2102" spans="1:7" x14ac:dyDescent="0.25">
      <c r="A2102" s="154"/>
      <c r="B2102" s="154"/>
      <c r="C2102" s="140"/>
      <c r="D2102" s="140"/>
      <c r="E2102" s="140"/>
      <c r="F2102" s="161"/>
      <c r="G2102" s="161"/>
    </row>
    <row r="2103" spans="1:7" x14ac:dyDescent="0.25">
      <c r="A2103" s="154"/>
      <c r="B2103" s="154"/>
      <c r="C2103" s="140"/>
      <c r="D2103" s="140"/>
      <c r="E2103" s="140"/>
      <c r="F2103" s="161"/>
      <c r="G2103" s="161"/>
    </row>
    <row r="2104" spans="1:7" x14ac:dyDescent="0.25">
      <c r="A2104" s="154"/>
      <c r="B2104" s="154"/>
      <c r="C2104" s="140"/>
      <c r="D2104" s="140"/>
      <c r="E2104" s="140"/>
      <c r="F2104" s="161"/>
      <c r="G2104" s="161"/>
    </row>
    <row r="2105" spans="1:7" x14ac:dyDescent="0.25">
      <c r="A2105" s="154"/>
      <c r="B2105" s="154"/>
      <c r="C2105" s="140"/>
      <c r="D2105" s="140"/>
      <c r="E2105" s="140"/>
      <c r="F2105" s="161"/>
      <c r="G2105" s="161"/>
    </row>
    <row r="2106" spans="1:7" x14ac:dyDescent="0.25">
      <c r="A2106" s="154"/>
      <c r="B2106" s="154"/>
      <c r="C2106" s="140"/>
      <c r="D2106" s="140"/>
      <c r="E2106" s="140"/>
      <c r="F2106" s="161"/>
      <c r="G2106" s="161"/>
    </row>
    <row r="2107" spans="1:7" x14ac:dyDescent="0.25">
      <c r="A2107" s="154"/>
      <c r="B2107" s="154"/>
      <c r="C2107" s="140"/>
      <c r="D2107" s="140"/>
      <c r="E2107" s="140"/>
      <c r="F2107" s="161"/>
      <c r="G2107" s="161"/>
    </row>
    <row r="2108" spans="1:7" x14ac:dyDescent="0.25">
      <c r="A2108" s="154"/>
      <c r="B2108" s="154"/>
      <c r="C2108" s="140"/>
      <c r="D2108" s="140"/>
      <c r="E2108" s="140"/>
      <c r="F2108" s="161"/>
      <c r="G2108" s="161"/>
    </row>
    <row r="2109" spans="1:7" x14ac:dyDescent="0.25">
      <c r="A2109" s="154"/>
      <c r="B2109" s="154"/>
      <c r="C2109" s="140"/>
      <c r="D2109" s="140"/>
      <c r="E2109" s="140"/>
      <c r="F2109" s="161"/>
      <c r="G2109" s="161"/>
    </row>
    <row r="2110" spans="1:7" x14ac:dyDescent="0.25">
      <c r="A2110" s="154"/>
      <c r="B2110" s="154"/>
      <c r="C2110" s="140"/>
      <c r="D2110" s="140"/>
      <c r="E2110" s="140"/>
      <c r="F2110" s="161"/>
      <c r="G2110" s="161"/>
    </row>
    <row r="2111" spans="1:7" x14ac:dyDescent="0.25">
      <c r="A2111" s="154"/>
      <c r="B2111" s="154"/>
      <c r="C2111" s="140"/>
      <c r="D2111" s="140"/>
      <c r="E2111" s="140"/>
      <c r="F2111" s="161"/>
      <c r="G2111" s="161"/>
    </row>
    <row r="2112" spans="1:7" x14ac:dyDescent="0.25">
      <c r="A2112" s="154"/>
      <c r="B2112" s="154"/>
      <c r="C2112" s="140"/>
      <c r="D2112" s="140"/>
      <c r="E2112" s="140"/>
      <c r="F2112" s="161"/>
      <c r="G2112" s="161"/>
    </row>
    <row r="2113" spans="1:7" x14ac:dyDescent="0.25">
      <c r="A2113" s="154"/>
      <c r="B2113" s="154"/>
      <c r="C2113" s="140"/>
      <c r="D2113" s="140"/>
      <c r="E2113" s="140"/>
      <c r="F2113" s="161"/>
      <c r="G2113" s="161"/>
    </row>
    <row r="2114" spans="1:7" x14ac:dyDescent="0.25">
      <c r="A2114" s="154"/>
      <c r="B2114" s="154"/>
      <c r="C2114" s="140"/>
      <c r="D2114" s="140"/>
      <c r="E2114" s="140"/>
      <c r="F2114" s="161"/>
      <c r="G2114" s="161"/>
    </row>
    <row r="2115" spans="1:7" x14ac:dyDescent="0.25">
      <c r="A2115" s="154"/>
      <c r="B2115" s="154"/>
      <c r="C2115" s="140"/>
      <c r="D2115" s="140"/>
      <c r="E2115" s="140"/>
      <c r="F2115" s="161"/>
      <c r="G2115" s="161"/>
    </row>
    <row r="2116" spans="1:7" x14ac:dyDescent="0.25">
      <c r="A2116" s="154"/>
      <c r="B2116" s="154"/>
      <c r="C2116" s="140"/>
      <c r="D2116" s="140"/>
      <c r="E2116" s="140"/>
      <c r="F2116" s="161"/>
      <c r="G2116" s="161"/>
    </row>
    <row r="2117" spans="1:7" x14ac:dyDescent="0.25">
      <c r="A2117" s="154"/>
      <c r="B2117" s="154"/>
      <c r="C2117" s="140"/>
      <c r="D2117" s="140"/>
      <c r="E2117" s="140"/>
      <c r="F2117" s="161"/>
      <c r="G2117" s="161"/>
    </row>
    <row r="2118" spans="1:7" x14ac:dyDescent="0.25">
      <c r="A2118" s="154"/>
      <c r="B2118" s="154"/>
      <c r="C2118" s="154"/>
      <c r="D2118" s="140"/>
      <c r="E2118" s="140"/>
      <c r="F2118" s="161"/>
      <c r="G2118" s="161"/>
    </row>
    <row r="2119" spans="1:7" x14ac:dyDescent="0.25">
      <c r="A2119" s="154"/>
      <c r="B2119" s="154"/>
      <c r="C2119" s="140"/>
      <c r="D2119" s="140"/>
      <c r="E2119" s="140"/>
      <c r="F2119" s="161"/>
      <c r="G2119" s="161"/>
    </row>
    <row r="2120" spans="1:7" x14ac:dyDescent="0.25">
      <c r="A2120" s="154"/>
      <c r="B2120" s="154"/>
      <c r="C2120" s="140"/>
      <c r="D2120" s="140"/>
      <c r="E2120" s="140"/>
      <c r="F2120" s="161"/>
      <c r="G2120" s="161"/>
    </row>
    <row r="2121" spans="1:7" x14ac:dyDescent="0.25">
      <c r="A2121" s="154"/>
      <c r="B2121" s="154"/>
      <c r="C2121" s="140"/>
      <c r="D2121" s="140"/>
      <c r="E2121" s="140"/>
      <c r="F2121" s="161"/>
      <c r="G2121" s="161"/>
    </row>
    <row r="2122" spans="1:7" x14ac:dyDescent="0.25">
      <c r="A2122" s="154"/>
      <c r="B2122" s="154"/>
      <c r="C2122" s="140"/>
      <c r="D2122" s="140"/>
      <c r="E2122" s="140"/>
      <c r="F2122" s="161"/>
      <c r="G2122" s="161"/>
    </row>
    <row r="2123" spans="1:7" x14ac:dyDescent="0.25">
      <c r="A2123" s="154"/>
      <c r="B2123" s="154"/>
      <c r="C2123" s="154"/>
      <c r="D2123" s="140"/>
      <c r="E2123" s="140"/>
      <c r="F2123" s="161"/>
      <c r="G2123" s="161"/>
    </row>
    <row r="2124" spans="1:7" x14ac:dyDescent="0.25">
      <c r="A2124" s="154"/>
      <c r="B2124" s="154"/>
      <c r="C2124" s="154"/>
      <c r="D2124" s="140"/>
      <c r="E2124" s="140"/>
      <c r="F2124" s="161"/>
      <c r="G2124" s="161"/>
    </row>
    <row r="2125" spans="1:7" x14ac:dyDescent="0.25">
      <c r="A2125" s="154"/>
      <c r="B2125" s="154"/>
      <c r="C2125" s="140"/>
      <c r="D2125" s="140"/>
      <c r="E2125" s="140"/>
      <c r="F2125" s="161"/>
      <c r="G2125" s="161"/>
    </row>
    <row r="2126" spans="1:7" x14ac:dyDescent="0.25">
      <c r="A2126" s="154"/>
      <c r="B2126" s="154"/>
      <c r="C2126" s="140"/>
      <c r="D2126" s="140"/>
      <c r="E2126" s="140"/>
      <c r="F2126" s="161"/>
      <c r="G2126" s="161"/>
    </row>
    <row r="2127" spans="1:7" x14ac:dyDescent="0.25">
      <c r="A2127" s="154"/>
      <c r="B2127" s="154"/>
      <c r="C2127" s="140"/>
      <c r="D2127" s="140"/>
      <c r="E2127" s="140"/>
      <c r="F2127" s="161"/>
      <c r="G2127" s="161"/>
    </row>
    <row r="2128" spans="1:7" x14ac:dyDescent="0.25">
      <c r="A2128" s="154"/>
      <c r="B2128" s="154"/>
      <c r="C2128" s="140"/>
      <c r="D2128" s="140"/>
      <c r="E2128" s="140"/>
      <c r="F2128" s="161"/>
      <c r="G2128" s="161"/>
    </row>
    <row r="2129" spans="1:7" x14ac:dyDescent="0.25">
      <c r="A2129" s="154"/>
      <c r="B2129" s="154"/>
      <c r="C2129" s="140"/>
      <c r="D2129" s="140"/>
      <c r="E2129" s="140"/>
      <c r="F2129" s="161"/>
      <c r="G2129" s="161"/>
    </row>
    <row r="2130" spans="1:7" x14ac:dyDescent="0.25">
      <c r="A2130" s="154"/>
      <c r="B2130" s="154"/>
      <c r="C2130" s="154"/>
      <c r="D2130" s="140"/>
      <c r="E2130" s="140"/>
      <c r="F2130" s="161"/>
      <c r="G2130" s="161"/>
    </row>
    <row r="2131" spans="1:7" x14ac:dyDescent="0.25">
      <c r="A2131" s="154"/>
      <c r="B2131" s="154"/>
      <c r="C2131" s="140"/>
      <c r="D2131" s="140"/>
      <c r="E2131" s="140"/>
      <c r="F2131" s="161"/>
      <c r="G2131" s="161"/>
    </row>
    <row r="2132" spans="1:7" x14ac:dyDescent="0.25">
      <c r="A2132" s="154"/>
      <c r="B2132" s="154"/>
      <c r="C2132" s="140"/>
      <c r="D2132" s="140"/>
      <c r="E2132" s="140"/>
      <c r="F2132" s="161"/>
      <c r="G2132" s="161"/>
    </row>
    <row r="2133" spans="1:7" x14ac:dyDescent="0.25">
      <c r="A2133" s="154"/>
      <c r="B2133" s="154"/>
      <c r="C2133" s="140"/>
      <c r="D2133" s="140"/>
      <c r="E2133" s="140"/>
      <c r="F2133" s="161"/>
      <c r="G2133" s="161"/>
    </row>
    <row r="2134" spans="1:7" x14ac:dyDescent="0.25">
      <c r="A2134" s="154"/>
      <c r="B2134" s="154"/>
      <c r="C2134" s="154"/>
      <c r="D2134" s="140"/>
      <c r="E2134" s="140"/>
      <c r="F2134" s="161"/>
      <c r="G2134" s="161"/>
    </row>
    <row r="2135" spans="1:7" x14ac:dyDescent="0.25">
      <c r="A2135" s="154"/>
      <c r="B2135" s="154"/>
      <c r="C2135" s="140"/>
      <c r="D2135" s="140"/>
      <c r="E2135" s="140"/>
      <c r="F2135" s="161"/>
      <c r="G2135" s="161"/>
    </row>
    <row r="2136" spans="1:7" x14ac:dyDescent="0.25">
      <c r="A2136" s="154"/>
      <c r="B2136" s="154"/>
      <c r="C2136" s="140"/>
      <c r="D2136" s="140"/>
      <c r="E2136" s="140"/>
      <c r="F2136" s="161"/>
      <c r="G2136" s="161"/>
    </row>
    <row r="2137" spans="1:7" x14ac:dyDescent="0.25">
      <c r="A2137" s="154"/>
      <c r="B2137" s="154"/>
      <c r="C2137" s="140"/>
      <c r="D2137" s="140"/>
      <c r="E2137" s="140"/>
      <c r="F2137" s="161"/>
      <c r="G2137" s="161"/>
    </row>
    <row r="2138" spans="1:7" x14ac:dyDescent="0.25">
      <c r="A2138" s="154"/>
      <c r="B2138" s="154"/>
      <c r="C2138" s="154"/>
      <c r="D2138" s="140"/>
      <c r="E2138" s="140"/>
      <c r="F2138" s="161"/>
      <c r="G2138" s="161"/>
    </row>
    <row r="2139" spans="1:7" x14ac:dyDescent="0.25">
      <c r="A2139" s="154"/>
      <c r="B2139" s="154"/>
      <c r="C2139" s="140"/>
      <c r="D2139" s="140"/>
      <c r="E2139" s="140"/>
      <c r="F2139" s="161"/>
      <c r="G2139" s="161"/>
    </row>
    <row r="2140" spans="1:7" x14ac:dyDescent="0.25">
      <c r="A2140" s="154"/>
      <c r="B2140" s="154"/>
      <c r="C2140" s="140"/>
      <c r="D2140" s="140"/>
      <c r="E2140" s="140"/>
      <c r="F2140" s="161"/>
      <c r="G2140" s="161"/>
    </row>
    <row r="2141" spans="1:7" x14ac:dyDescent="0.25">
      <c r="A2141" s="154"/>
      <c r="B2141" s="154"/>
      <c r="C2141" s="140"/>
      <c r="D2141" s="140"/>
      <c r="E2141" s="140"/>
      <c r="F2141" s="161"/>
      <c r="G2141" s="161"/>
    </row>
    <row r="2142" spans="1:7" x14ac:dyDescent="0.25">
      <c r="A2142" s="154"/>
      <c r="B2142" s="154"/>
      <c r="C2142" s="140"/>
      <c r="D2142" s="140"/>
      <c r="E2142" s="140"/>
      <c r="F2142" s="161"/>
      <c r="G2142" s="161"/>
    </row>
    <row r="2143" spans="1:7" x14ac:dyDescent="0.25">
      <c r="A2143" s="154"/>
      <c r="B2143" s="154"/>
      <c r="C2143" s="140"/>
      <c r="D2143" s="140"/>
      <c r="E2143" s="140"/>
      <c r="F2143" s="161"/>
      <c r="G2143" s="161"/>
    </row>
    <row r="2144" spans="1:7" x14ac:dyDescent="0.25">
      <c r="A2144" s="154"/>
      <c r="B2144" s="154"/>
      <c r="C2144" s="140"/>
      <c r="D2144" s="140"/>
      <c r="E2144" s="140"/>
      <c r="F2144" s="161"/>
      <c r="G2144" s="161"/>
    </row>
    <row r="2145" spans="1:7" x14ac:dyDescent="0.25">
      <c r="A2145" s="154"/>
      <c r="B2145" s="154"/>
      <c r="C2145" s="140"/>
      <c r="D2145" s="140"/>
      <c r="E2145" s="140"/>
      <c r="F2145" s="161"/>
      <c r="G2145" s="161"/>
    </row>
    <row r="2146" spans="1:7" x14ac:dyDescent="0.25">
      <c r="A2146" s="154"/>
      <c r="B2146" s="154"/>
      <c r="C2146" s="140"/>
      <c r="D2146" s="140"/>
      <c r="E2146" s="140"/>
      <c r="F2146" s="161"/>
      <c r="G2146" s="161"/>
    </row>
    <row r="2147" spans="1:7" x14ac:dyDescent="0.25">
      <c r="A2147" s="154"/>
      <c r="B2147" s="154"/>
      <c r="C2147" s="140"/>
      <c r="D2147" s="140"/>
      <c r="E2147" s="140"/>
      <c r="F2147" s="161"/>
      <c r="G2147" s="161"/>
    </row>
    <row r="2148" spans="1:7" x14ac:dyDescent="0.25">
      <c r="A2148" s="154"/>
      <c r="B2148" s="154"/>
      <c r="C2148" s="140"/>
      <c r="D2148" s="140"/>
      <c r="E2148" s="140"/>
      <c r="F2148" s="161"/>
      <c r="G2148" s="161"/>
    </row>
    <row r="2149" spans="1:7" x14ac:dyDescent="0.25">
      <c r="A2149" s="154"/>
      <c r="B2149" s="154"/>
      <c r="C2149" s="140"/>
      <c r="D2149" s="140"/>
      <c r="E2149" s="140"/>
      <c r="F2149" s="161"/>
      <c r="G2149" s="161"/>
    </row>
    <row r="2150" spans="1:7" x14ac:dyDescent="0.25">
      <c r="A2150" s="154"/>
      <c r="B2150" s="154"/>
      <c r="C2150" s="140"/>
      <c r="D2150" s="140"/>
      <c r="E2150" s="140"/>
      <c r="F2150" s="161"/>
      <c r="G2150" s="161"/>
    </row>
    <row r="2151" spans="1:7" x14ac:dyDescent="0.25">
      <c r="A2151" s="154"/>
      <c r="B2151" s="154"/>
      <c r="C2151" s="140"/>
      <c r="D2151" s="140"/>
      <c r="E2151" s="140"/>
      <c r="F2151" s="161"/>
      <c r="G2151" s="161"/>
    </row>
    <row r="2152" spans="1:7" x14ac:dyDescent="0.25">
      <c r="A2152" s="154"/>
      <c r="B2152" s="154"/>
      <c r="C2152" s="140"/>
      <c r="D2152" s="140"/>
      <c r="E2152" s="140"/>
      <c r="F2152" s="161"/>
      <c r="G2152" s="161"/>
    </row>
    <row r="2153" spans="1:7" x14ac:dyDescent="0.25">
      <c r="A2153" s="154"/>
      <c r="B2153" s="154"/>
      <c r="C2153" s="140"/>
      <c r="D2153" s="140"/>
      <c r="E2153" s="140"/>
      <c r="F2153" s="161"/>
      <c r="G2153" s="161"/>
    </row>
    <row r="2154" spans="1:7" x14ac:dyDescent="0.25">
      <c r="A2154" s="154"/>
      <c r="B2154" s="154"/>
      <c r="C2154" s="140"/>
      <c r="D2154" s="140"/>
      <c r="E2154" s="140"/>
      <c r="F2154" s="161"/>
      <c r="G2154" s="161"/>
    </row>
    <row r="2155" spans="1:7" x14ac:dyDescent="0.25">
      <c r="A2155" s="154"/>
      <c r="B2155" s="154"/>
      <c r="C2155" s="140"/>
      <c r="D2155" s="140"/>
      <c r="E2155" s="140"/>
      <c r="F2155" s="161"/>
      <c r="G2155" s="161"/>
    </row>
    <row r="2156" spans="1:7" x14ac:dyDescent="0.25">
      <c r="A2156" s="154"/>
      <c r="B2156" s="154"/>
      <c r="C2156" s="154"/>
      <c r="D2156" s="140"/>
      <c r="E2156" s="140"/>
      <c r="F2156" s="161"/>
      <c r="G2156" s="161"/>
    </row>
    <row r="2157" spans="1:7" x14ac:dyDescent="0.25">
      <c r="A2157" s="154"/>
      <c r="B2157" s="154"/>
      <c r="C2157" s="140"/>
      <c r="D2157" s="140"/>
      <c r="E2157" s="140"/>
      <c r="F2157" s="161"/>
      <c r="G2157" s="161"/>
    </row>
    <row r="2158" spans="1:7" x14ac:dyDescent="0.25">
      <c r="A2158" s="154"/>
      <c r="B2158" s="154"/>
      <c r="C2158" s="140"/>
      <c r="D2158" s="140"/>
      <c r="E2158" s="140"/>
      <c r="F2158" s="161"/>
      <c r="G2158" s="161"/>
    </row>
    <row r="2159" spans="1:7" x14ac:dyDescent="0.25">
      <c r="A2159" s="154"/>
      <c r="B2159" s="154"/>
      <c r="C2159" s="140"/>
      <c r="D2159" s="140"/>
      <c r="E2159" s="140"/>
      <c r="F2159" s="161"/>
      <c r="G2159" s="161"/>
    </row>
    <row r="2160" spans="1:7" x14ac:dyDescent="0.25">
      <c r="A2160" s="154"/>
      <c r="B2160" s="154"/>
      <c r="C2160" s="140"/>
      <c r="D2160" s="140"/>
      <c r="E2160" s="140"/>
      <c r="F2160" s="161"/>
      <c r="G2160" s="161"/>
    </row>
    <row r="2161" spans="1:7" x14ac:dyDescent="0.25">
      <c r="A2161" s="154"/>
      <c r="B2161" s="154"/>
      <c r="C2161" s="140"/>
      <c r="D2161" s="140"/>
      <c r="E2161" s="140"/>
      <c r="F2161" s="161"/>
      <c r="G2161" s="161"/>
    </row>
    <row r="2162" spans="1:7" x14ac:dyDescent="0.25">
      <c r="A2162" s="154"/>
      <c r="B2162" s="154"/>
      <c r="C2162" s="140"/>
      <c r="D2162" s="140"/>
      <c r="E2162" s="140"/>
      <c r="F2162" s="161"/>
      <c r="G2162" s="161"/>
    </row>
    <row r="2163" spans="1:7" x14ac:dyDescent="0.25">
      <c r="A2163" s="154"/>
      <c r="B2163" s="154"/>
      <c r="C2163" s="140"/>
      <c r="D2163" s="140"/>
      <c r="E2163" s="140"/>
      <c r="F2163" s="161"/>
      <c r="G2163" s="161"/>
    </row>
    <row r="2164" spans="1:7" x14ac:dyDescent="0.25">
      <c r="A2164" s="154"/>
      <c r="B2164" s="154"/>
      <c r="C2164" s="140"/>
      <c r="D2164" s="140"/>
      <c r="E2164" s="140"/>
      <c r="F2164" s="161"/>
      <c r="G2164" s="161"/>
    </row>
    <row r="2165" spans="1:7" x14ac:dyDescent="0.25">
      <c r="A2165" s="154"/>
      <c r="B2165" s="154"/>
      <c r="C2165" s="140"/>
      <c r="D2165" s="140"/>
      <c r="E2165" s="140"/>
      <c r="F2165" s="161"/>
      <c r="G2165" s="161"/>
    </row>
    <row r="2166" spans="1:7" x14ac:dyDescent="0.25">
      <c r="A2166" s="154"/>
      <c r="B2166" s="154"/>
      <c r="C2166" s="140"/>
      <c r="D2166" s="140"/>
      <c r="E2166" s="140"/>
      <c r="F2166" s="161"/>
      <c r="G2166" s="161"/>
    </row>
    <row r="2167" spans="1:7" x14ac:dyDescent="0.25">
      <c r="A2167" s="154"/>
      <c r="B2167" s="154"/>
      <c r="C2167" s="140"/>
      <c r="D2167" s="140"/>
      <c r="E2167" s="140"/>
      <c r="F2167" s="161"/>
      <c r="G2167" s="161"/>
    </row>
    <row r="2168" spans="1:7" x14ac:dyDescent="0.25">
      <c r="A2168" s="154"/>
      <c r="B2168" s="154"/>
      <c r="C2168" s="140"/>
      <c r="D2168" s="140"/>
      <c r="E2168" s="140"/>
      <c r="F2168" s="161"/>
      <c r="G2168" s="161"/>
    </row>
    <row r="2169" spans="1:7" x14ac:dyDescent="0.25">
      <c r="A2169" s="154"/>
      <c r="B2169" s="154"/>
      <c r="C2169" s="140"/>
      <c r="D2169" s="140"/>
      <c r="E2169" s="140"/>
      <c r="F2169" s="161"/>
      <c r="G2169" s="161"/>
    </row>
    <row r="2170" spans="1:7" x14ac:dyDescent="0.25">
      <c r="A2170" s="154"/>
      <c r="B2170" s="154"/>
      <c r="C2170" s="140"/>
      <c r="D2170" s="140"/>
      <c r="E2170" s="140"/>
      <c r="F2170" s="161"/>
      <c r="G2170" s="161"/>
    </row>
    <row r="2171" spans="1:7" x14ac:dyDescent="0.25">
      <c r="A2171" s="154"/>
      <c r="B2171" s="154"/>
      <c r="C2171" s="140"/>
      <c r="D2171" s="140"/>
      <c r="E2171" s="140"/>
      <c r="F2171" s="161"/>
      <c r="G2171" s="161"/>
    </row>
    <row r="2172" spans="1:7" x14ac:dyDescent="0.25">
      <c r="A2172" s="154"/>
      <c r="B2172" s="154"/>
      <c r="C2172" s="140"/>
      <c r="D2172" s="140"/>
      <c r="E2172" s="140"/>
      <c r="F2172" s="161"/>
      <c r="G2172" s="161"/>
    </row>
    <row r="2173" spans="1:7" x14ac:dyDescent="0.25">
      <c r="A2173" s="154"/>
      <c r="B2173" s="154"/>
      <c r="C2173" s="154"/>
      <c r="D2173" s="140"/>
      <c r="E2173" s="140"/>
      <c r="F2173" s="161"/>
      <c r="G2173" s="161"/>
    </row>
    <row r="2174" spans="1:7" x14ac:dyDescent="0.25">
      <c r="A2174" s="154"/>
      <c r="B2174" s="154"/>
      <c r="C2174" s="140"/>
      <c r="D2174" s="140"/>
      <c r="E2174" s="140"/>
      <c r="F2174" s="161"/>
      <c r="G2174" s="161"/>
    </row>
    <row r="2175" spans="1:7" x14ac:dyDescent="0.25">
      <c r="A2175" s="154"/>
      <c r="B2175" s="154"/>
      <c r="C2175" s="154"/>
      <c r="D2175" s="140"/>
      <c r="E2175" s="140"/>
      <c r="F2175" s="161"/>
      <c r="G2175" s="161"/>
    </row>
    <row r="2176" spans="1:7" x14ac:dyDescent="0.25">
      <c r="A2176" s="154"/>
      <c r="B2176" s="154"/>
      <c r="C2176" s="140"/>
      <c r="D2176" s="140"/>
      <c r="E2176" s="140"/>
      <c r="F2176" s="161"/>
      <c r="G2176" s="161"/>
    </row>
    <row r="2177" spans="1:7" x14ac:dyDescent="0.25">
      <c r="A2177" s="154"/>
      <c r="B2177" s="154"/>
      <c r="C2177" s="140"/>
      <c r="D2177" s="140"/>
      <c r="E2177" s="140"/>
      <c r="F2177" s="161"/>
      <c r="G2177" s="161"/>
    </row>
    <row r="2178" spans="1:7" x14ac:dyDescent="0.25">
      <c r="A2178" s="154"/>
      <c r="B2178" s="154"/>
      <c r="C2178" s="140"/>
      <c r="D2178" s="140"/>
      <c r="E2178" s="140"/>
      <c r="F2178" s="161"/>
      <c r="G2178" s="161"/>
    </row>
    <row r="2179" spans="1:7" x14ac:dyDescent="0.25">
      <c r="A2179" s="154"/>
      <c r="B2179" s="154"/>
      <c r="C2179" s="140"/>
      <c r="D2179" s="140"/>
      <c r="E2179" s="140"/>
      <c r="F2179" s="161"/>
      <c r="G2179" s="161"/>
    </row>
    <row r="2180" spans="1:7" x14ac:dyDescent="0.25">
      <c r="A2180" s="154"/>
      <c r="B2180" s="154"/>
      <c r="C2180" s="140"/>
      <c r="D2180" s="140"/>
      <c r="E2180" s="140"/>
      <c r="F2180" s="161"/>
      <c r="G2180" s="161"/>
    </row>
    <row r="2181" spans="1:7" x14ac:dyDescent="0.25">
      <c r="A2181" s="154"/>
      <c r="B2181" s="154"/>
      <c r="C2181" s="140"/>
      <c r="D2181" s="140"/>
      <c r="E2181" s="140"/>
      <c r="F2181" s="161"/>
      <c r="G2181" s="161"/>
    </row>
    <row r="2182" spans="1:7" x14ac:dyDescent="0.25">
      <c r="A2182" s="154"/>
      <c r="B2182" s="154"/>
      <c r="C2182" s="140"/>
      <c r="D2182" s="140"/>
      <c r="E2182" s="140"/>
      <c r="F2182" s="161"/>
      <c r="G2182" s="161"/>
    </row>
    <row r="2183" spans="1:7" x14ac:dyDescent="0.25">
      <c r="A2183" s="154"/>
      <c r="B2183" s="154"/>
      <c r="C2183" s="140"/>
      <c r="D2183" s="140"/>
      <c r="E2183" s="140"/>
      <c r="F2183" s="161"/>
      <c r="G2183" s="161"/>
    </row>
    <row r="2184" spans="1:7" x14ac:dyDescent="0.25">
      <c r="A2184" s="154"/>
      <c r="B2184" s="154"/>
      <c r="C2184" s="140"/>
      <c r="D2184" s="140"/>
      <c r="E2184" s="140"/>
      <c r="F2184" s="161"/>
      <c r="G2184" s="161"/>
    </row>
    <row r="2185" spans="1:7" x14ac:dyDescent="0.25">
      <c r="A2185" s="154"/>
      <c r="B2185" s="154"/>
      <c r="C2185" s="140"/>
      <c r="D2185" s="140"/>
      <c r="E2185" s="140"/>
      <c r="F2185" s="161"/>
      <c r="G2185" s="161"/>
    </row>
    <row r="2186" spans="1:7" x14ac:dyDescent="0.25">
      <c r="A2186" s="154"/>
      <c r="B2186" s="154"/>
      <c r="C2186" s="140"/>
      <c r="D2186" s="140"/>
      <c r="E2186" s="140"/>
      <c r="F2186" s="161"/>
      <c r="G2186" s="161"/>
    </row>
    <row r="2187" spans="1:7" x14ac:dyDescent="0.25">
      <c r="A2187" s="154"/>
      <c r="B2187" s="154"/>
      <c r="C2187" s="140"/>
      <c r="D2187" s="140"/>
      <c r="E2187" s="140"/>
      <c r="F2187" s="161"/>
      <c r="G2187" s="161"/>
    </row>
    <row r="2188" spans="1:7" x14ac:dyDescent="0.25">
      <c r="A2188" s="154"/>
      <c r="B2188" s="154"/>
      <c r="C2188" s="140"/>
      <c r="D2188" s="140"/>
      <c r="E2188" s="140"/>
      <c r="F2188" s="161"/>
      <c r="G2188" s="161"/>
    </row>
    <row r="2189" spans="1:7" x14ac:dyDescent="0.25">
      <c r="A2189" s="154"/>
      <c r="B2189" s="154"/>
      <c r="C2189" s="140"/>
      <c r="D2189" s="140"/>
      <c r="E2189" s="140"/>
      <c r="F2189" s="161"/>
      <c r="G2189" s="161"/>
    </row>
    <row r="2190" spans="1:7" x14ac:dyDescent="0.25">
      <c r="A2190" s="154"/>
      <c r="B2190" s="154"/>
      <c r="C2190" s="140"/>
      <c r="D2190" s="140"/>
      <c r="E2190" s="140"/>
      <c r="F2190" s="161"/>
      <c r="G2190" s="161"/>
    </row>
    <row r="2191" spans="1:7" x14ac:dyDescent="0.25">
      <c r="A2191" s="154"/>
      <c r="B2191" s="154"/>
      <c r="C2191" s="140"/>
      <c r="D2191" s="140"/>
      <c r="E2191" s="140"/>
      <c r="F2191" s="161"/>
      <c r="G2191" s="161"/>
    </row>
    <row r="2192" spans="1:7" x14ac:dyDescent="0.25">
      <c r="A2192" s="154"/>
      <c r="B2192" s="154"/>
      <c r="C2192" s="140"/>
      <c r="D2192" s="140"/>
      <c r="E2192" s="140"/>
      <c r="F2192" s="161"/>
      <c r="G2192" s="161"/>
    </row>
    <row r="2193" spans="1:7" x14ac:dyDescent="0.25">
      <c r="A2193" s="154"/>
      <c r="B2193" s="154"/>
      <c r="C2193" s="140"/>
      <c r="D2193" s="140"/>
      <c r="E2193" s="140"/>
      <c r="F2193" s="161"/>
      <c r="G2193" s="161"/>
    </row>
    <row r="2194" spans="1:7" x14ac:dyDescent="0.25">
      <c r="A2194" s="154"/>
      <c r="B2194" s="154"/>
      <c r="C2194" s="140"/>
      <c r="D2194" s="140"/>
      <c r="E2194" s="140"/>
      <c r="F2194" s="161"/>
      <c r="G2194" s="161"/>
    </row>
    <row r="2195" spans="1:7" x14ac:dyDescent="0.25">
      <c r="A2195" s="154"/>
      <c r="B2195" s="154"/>
      <c r="C2195" s="140"/>
      <c r="D2195" s="140"/>
      <c r="E2195" s="140"/>
      <c r="F2195" s="161"/>
      <c r="G2195" s="161"/>
    </row>
    <row r="2196" spans="1:7" x14ac:dyDescent="0.25">
      <c r="A2196" s="154"/>
      <c r="B2196" s="154"/>
      <c r="C2196" s="140"/>
      <c r="D2196" s="140"/>
      <c r="E2196" s="140"/>
      <c r="F2196" s="161"/>
      <c r="G2196" s="161"/>
    </row>
    <row r="2197" spans="1:7" x14ac:dyDescent="0.25">
      <c r="A2197" s="154"/>
      <c r="B2197" s="154"/>
      <c r="C2197" s="140"/>
      <c r="D2197" s="140"/>
      <c r="E2197" s="140"/>
      <c r="F2197" s="161"/>
      <c r="G2197" s="161"/>
    </row>
    <row r="2198" spans="1:7" x14ac:dyDescent="0.25">
      <c r="A2198" s="154"/>
      <c r="B2198" s="154"/>
      <c r="C2198" s="140"/>
      <c r="D2198" s="140"/>
      <c r="E2198" s="140"/>
      <c r="F2198" s="161"/>
      <c r="G2198" s="161"/>
    </row>
    <row r="2199" spans="1:7" x14ac:dyDescent="0.25">
      <c r="A2199" s="154"/>
      <c r="B2199" s="154"/>
      <c r="C2199" s="140"/>
      <c r="D2199" s="140"/>
      <c r="E2199" s="140"/>
      <c r="F2199" s="161"/>
      <c r="G2199" s="161"/>
    </row>
    <row r="2200" spans="1:7" x14ac:dyDescent="0.25">
      <c r="A2200" s="154"/>
      <c r="B2200" s="154"/>
      <c r="C2200" s="140"/>
      <c r="D2200" s="140"/>
      <c r="E2200" s="140"/>
      <c r="F2200" s="161"/>
      <c r="G2200" s="161"/>
    </row>
    <row r="2201" spans="1:7" x14ac:dyDescent="0.25">
      <c r="A2201" s="154"/>
      <c r="B2201" s="154"/>
      <c r="C2201" s="140"/>
      <c r="D2201" s="140"/>
      <c r="E2201" s="140"/>
      <c r="F2201" s="161"/>
      <c r="G2201" s="161"/>
    </row>
    <row r="2202" spans="1:7" x14ac:dyDescent="0.25">
      <c r="A2202" s="154"/>
      <c r="B2202" s="154"/>
      <c r="C2202" s="154"/>
      <c r="D2202" s="140"/>
      <c r="E2202" s="140"/>
      <c r="F2202" s="161"/>
      <c r="G2202" s="161"/>
    </row>
    <row r="2203" spans="1:7" x14ac:dyDescent="0.25">
      <c r="A2203" s="154"/>
      <c r="B2203" s="154"/>
      <c r="C2203" s="154"/>
      <c r="D2203" s="140"/>
      <c r="E2203" s="140"/>
      <c r="F2203" s="161"/>
      <c r="G2203" s="161"/>
    </row>
    <row r="2204" spans="1:7" x14ac:dyDescent="0.25">
      <c r="A2204" s="154"/>
      <c r="B2204" s="154"/>
      <c r="C2204" s="140"/>
      <c r="D2204" s="140"/>
      <c r="E2204" s="140"/>
      <c r="F2204" s="161"/>
      <c r="G2204" s="161"/>
    </row>
    <row r="2205" spans="1:7" x14ac:dyDescent="0.25">
      <c r="A2205" s="154"/>
      <c r="B2205" s="154"/>
      <c r="C2205" s="140"/>
      <c r="D2205" s="140"/>
      <c r="E2205" s="140"/>
      <c r="F2205" s="161"/>
      <c r="G2205" s="161"/>
    </row>
    <row r="2206" spans="1:7" x14ac:dyDescent="0.25">
      <c r="A2206" s="154"/>
      <c r="B2206" s="154"/>
      <c r="C2206" s="140"/>
      <c r="D2206" s="140"/>
      <c r="E2206" s="140"/>
      <c r="F2206" s="161"/>
      <c r="G2206" s="161"/>
    </row>
    <row r="2207" spans="1:7" x14ac:dyDescent="0.25">
      <c r="A2207" s="154"/>
      <c r="B2207" s="154"/>
      <c r="C2207" s="154"/>
      <c r="D2207" s="140"/>
      <c r="E2207" s="140"/>
      <c r="F2207" s="161"/>
      <c r="G2207" s="161"/>
    </row>
    <row r="2208" spans="1:7" x14ac:dyDescent="0.25">
      <c r="A2208" s="154"/>
      <c r="B2208" s="154"/>
      <c r="C2208" s="140"/>
      <c r="D2208" s="140"/>
      <c r="E2208" s="140"/>
      <c r="F2208" s="161"/>
      <c r="G2208" s="161"/>
    </row>
    <row r="2209" spans="1:7" x14ac:dyDescent="0.25">
      <c r="A2209" s="154"/>
      <c r="B2209" s="154"/>
      <c r="C2209" s="140"/>
      <c r="D2209" s="140"/>
      <c r="E2209" s="140"/>
      <c r="F2209" s="161"/>
      <c r="G2209" s="161"/>
    </row>
    <row r="2210" spans="1:7" x14ac:dyDescent="0.25">
      <c r="A2210" s="154"/>
      <c r="B2210" s="154"/>
      <c r="C2210" s="140"/>
      <c r="D2210" s="140"/>
      <c r="E2210" s="140"/>
      <c r="F2210" s="161"/>
      <c r="G2210" s="161"/>
    </row>
    <row r="2211" spans="1:7" x14ac:dyDescent="0.25">
      <c r="A2211" s="154"/>
      <c r="B2211" s="154"/>
      <c r="C2211" s="140"/>
      <c r="D2211" s="140"/>
      <c r="E2211" s="140"/>
      <c r="F2211" s="161"/>
      <c r="G2211" s="161"/>
    </row>
    <row r="2212" spans="1:7" x14ac:dyDescent="0.25">
      <c r="A2212" s="154"/>
      <c r="B2212" s="154"/>
      <c r="C2212" s="140"/>
      <c r="D2212" s="140"/>
      <c r="E2212" s="140"/>
      <c r="F2212" s="161"/>
      <c r="G2212" s="161"/>
    </row>
    <row r="2213" spans="1:7" x14ac:dyDescent="0.25">
      <c r="A2213" s="154"/>
      <c r="B2213" s="154"/>
      <c r="C2213" s="140"/>
      <c r="D2213" s="140"/>
      <c r="E2213" s="140"/>
      <c r="F2213" s="161"/>
      <c r="G2213" s="161"/>
    </row>
    <row r="2214" spans="1:7" x14ac:dyDescent="0.25">
      <c r="A2214" s="154"/>
      <c r="B2214" s="154"/>
      <c r="C2214" s="140"/>
      <c r="D2214" s="140"/>
      <c r="E2214" s="140"/>
      <c r="F2214" s="161"/>
      <c r="G2214" s="161"/>
    </row>
    <row r="2215" spans="1:7" x14ac:dyDescent="0.25">
      <c r="A2215" s="154"/>
      <c r="B2215" s="154"/>
      <c r="C2215" s="140"/>
      <c r="D2215" s="140"/>
      <c r="E2215" s="140"/>
      <c r="F2215" s="161"/>
      <c r="G2215" s="161"/>
    </row>
    <row r="2216" spans="1:7" x14ac:dyDescent="0.25">
      <c r="A2216" s="154"/>
      <c r="B2216" s="154"/>
      <c r="C2216" s="140"/>
      <c r="D2216" s="140"/>
      <c r="E2216" s="140"/>
      <c r="F2216" s="161"/>
      <c r="G2216" s="161"/>
    </row>
    <row r="2217" spans="1:7" x14ac:dyDescent="0.25">
      <c r="A2217" s="154"/>
      <c r="B2217" s="154"/>
      <c r="C2217" s="140"/>
      <c r="D2217" s="140"/>
      <c r="E2217" s="140"/>
      <c r="F2217" s="161"/>
      <c r="G2217" s="161"/>
    </row>
    <row r="2218" spans="1:7" x14ac:dyDescent="0.25">
      <c r="A2218" s="154"/>
      <c r="B2218" s="154"/>
      <c r="C2218" s="140"/>
      <c r="D2218" s="140"/>
      <c r="E2218" s="140"/>
      <c r="F2218" s="161"/>
      <c r="G2218" s="161"/>
    </row>
    <row r="2219" spans="1:7" x14ac:dyDescent="0.25">
      <c r="A2219" s="154"/>
      <c r="B2219" s="154"/>
      <c r="C2219" s="140"/>
      <c r="D2219" s="140"/>
      <c r="E2219" s="140"/>
      <c r="F2219" s="161"/>
      <c r="G2219" s="161"/>
    </row>
    <row r="2220" spans="1:7" x14ac:dyDescent="0.25">
      <c r="A2220" s="154"/>
      <c r="B2220" s="154"/>
      <c r="C2220" s="140"/>
      <c r="D2220" s="140"/>
      <c r="E2220" s="140"/>
      <c r="F2220" s="161"/>
      <c r="G2220" s="161"/>
    </row>
    <row r="2221" spans="1:7" x14ac:dyDescent="0.25">
      <c r="A2221" s="154"/>
      <c r="B2221" s="154"/>
      <c r="C2221" s="140"/>
      <c r="D2221" s="140"/>
      <c r="E2221" s="140"/>
      <c r="F2221" s="161"/>
      <c r="G2221" s="161"/>
    </row>
    <row r="2222" spans="1:7" x14ac:dyDescent="0.25">
      <c r="A2222" s="154"/>
      <c r="B2222" s="154"/>
      <c r="C2222" s="140"/>
      <c r="D2222" s="140"/>
      <c r="E2222" s="140"/>
      <c r="F2222" s="161"/>
      <c r="G2222" s="161"/>
    </row>
    <row r="2223" spans="1:7" x14ac:dyDescent="0.25">
      <c r="A2223" s="154"/>
      <c r="B2223" s="154"/>
      <c r="C2223" s="140"/>
      <c r="D2223" s="140"/>
      <c r="E2223" s="140"/>
      <c r="F2223" s="161"/>
      <c r="G2223" s="161"/>
    </row>
    <row r="2224" spans="1:7" x14ac:dyDescent="0.25">
      <c r="A2224" s="154"/>
      <c r="B2224" s="154"/>
      <c r="C2224" s="140"/>
      <c r="D2224" s="140"/>
      <c r="E2224" s="140"/>
      <c r="F2224" s="161"/>
      <c r="G2224" s="161"/>
    </row>
    <row r="2225" spans="1:7" x14ac:dyDescent="0.25">
      <c r="A2225" s="154"/>
      <c r="B2225" s="154"/>
      <c r="C2225" s="140"/>
      <c r="D2225" s="140"/>
      <c r="E2225" s="140"/>
      <c r="F2225" s="161"/>
      <c r="G2225" s="161"/>
    </row>
    <row r="2226" spans="1:7" x14ac:dyDescent="0.25">
      <c r="A2226" s="154"/>
      <c r="B2226" s="154"/>
      <c r="C2226" s="140"/>
      <c r="D2226" s="140"/>
      <c r="E2226" s="140"/>
      <c r="F2226" s="161"/>
      <c r="G2226" s="161"/>
    </row>
    <row r="2227" spans="1:7" x14ac:dyDescent="0.25">
      <c r="A2227" s="154"/>
      <c r="B2227" s="154"/>
      <c r="C2227" s="140"/>
      <c r="D2227" s="140"/>
      <c r="E2227" s="140"/>
      <c r="F2227" s="161"/>
      <c r="G2227" s="161"/>
    </row>
    <row r="2228" spans="1:7" x14ac:dyDescent="0.25">
      <c r="A2228" s="154"/>
      <c r="B2228" s="154"/>
      <c r="C2228" s="140"/>
      <c r="D2228" s="140"/>
      <c r="E2228" s="140"/>
      <c r="F2228" s="161"/>
      <c r="G2228" s="161"/>
    </row>
    <row r="2229" spans="1:7" x14ac:dyDescent="0.25">
      <c r="A2229" s="154"/>
      <c r="B2229" s="154"/>
      <c r="C2229" s="140"/>
      <c r="D2229" s="140"/>
      <c r="E2229" s="140"/>
      <c r="F2229" s="161"/>
      <c r="G2229" s="161"/>
    </row>
    <row r="2230" spans="1:7" x14ac:dyDescent="0.25">
      <c r="A2230" s="154"/>
      <c r="B2230" s="154"/>
      <c r="C2230" s="140"/>
      <c r="D2230" s="140"/>
      <c r="E2230" s="140"/>
      <c r="F2230" s="161"/>
      <c r="G2230" s="161"/>
    </row>
    <row r="2231" spans="1:7" x14ac:dyDescent="0.25">
      <c r="A2231" s="154"/>
      <c r="B2231" s="154"/>
      <c r="C2231" s="140"/>
      <c r="D2231" s="140"/>
      <c r="E2231" s="140"/>
      <c r="F2231" s="161"/>
      <c r="G2231" s="161"/>
    </row>
    <row r="2232" spans="1:7" x14ac:dyDescent="0.25">
      <c r="A2232" s="154"/>
      <c r="B2232" s="154"/>
      <c r="C2232" s="140"/>
      <c r="D2232" s="140"/>
      <c r="E2232" s="140"/>
      <c r="F2232" s="161"/>
      <c r="G2232" s="161"/>
    </row>
    <row r="2233" spans="1:7" x14ac:dyDescent="0.25">
      <c r="A2233" s="154"/>
      <c r="B2233" s="154"/>
      <c r="C2233" s="140"/>
      <c r="D2233" s="140"/>
      <c r="E2233" s="140"/>
      <c r="F2233" s="161"/>
      <c r="G2233" s="161"/>
    </row>
    <row r="2234" spans="1:7" x14ac:dyDescent="0.25">
      <c r="A2234" s="154"/>
      <c r="B2234" s="154"/>
      <c r="C2234" s="140"/>
      <c r="D2234" s="140"/>
      <c r="E2234" s="140"/>
      <c r="F2234" s="161"/>
      <c r="G2234" s="161"/>
    </row>
    <row r="2235" spans="1:7" x14ac:dyDescent="0.25">
      <c r="A2235" s="154"/>
      <c r="B2235" s="154"/>
      <c r="C2235" s="140"/>
      <c r="D2235" s="140"/>
      <c r="E2235" s="140"/>
      <c r="F2235" s="161"/>
      <c r="G2235" s="161"/>
    </row>
    <row r="2236" spans="1:7" x14ac:dyDescent="0.25">
      <c r="A2236" s="154"/>
      <c r="B2236" s="154"/>
      <c r="C2236" s="140"/>
      <c r="D2236" s="140"/>
      <c r="E2236" s="140"/>
      <c r="F2236" s="161"/>
      <c r="G2236" s="161"/>
    </row>
    <row r="2237" spans="1:7" x14ac:dyDescent="0.25">
      <c r="A2237" s="154"/>
      <c r="B2237" s="154"/>
      <c r="C2237" s="140"/>
      <c r="D2237" s="140"/>
      <c r="E2237" s="140"/>
      <c r="F2237" s="161"/>
      <c r="G2237" s="161"/>
    </row>
    <row r="2238" spans="1:7" x14ac:dyDescent="0.25">
      <c r="A2238" s="154"/>
      <c r="B2238" s="154"/>
      <c r="C2238" s="140"/>
      <c r="D2238" s="140"/>
      <c r="E2238" s="140"/>
      <c r="F2238" s="161"/>
      <c r="G2238" s="161"/>
    </row>
    <row r="2239" spans="1:7" x14ac:dyDescent="0.25">
      <c r="A2239" s="154"/>
      <c r="B2239" s="154"/>
      <c r="C2239" s="140"/>
      <c r="D2239" s="140"/>
      <c r="E2239" s="140"/>
      <c r="F2239" s="161"/>
      <c r="G2239" s="161"/>
    </row>
    <row r="2240" spans="1:7" x14ac:dyDescent="0.25">
      <c r="A2240" s="154"/>
      <c r="B2240" s="154"/>
      <c r="C2240" s="140"/>
      <c r="D2240" s="140"/>
      <c r="E2240" s="140"/>
      <c r="F2240" s="161"/>
      <c r="G2240" s="161"/>
    </row>
    <row r="2241" spans="1:7" x14ac:dyDescent="0.25">
      <c r="A2241" s="154"/>
      <c r="B2241" s="154"/>
      <c r="C2241" s="140"/>
      <c r="D2241" s="140"/>
      <c r="E2241" s="140"/>
      <c r="F2241" s="161"/>
      <c r="G2241" s="161"/>
    </row>
    <row r="2242" spans="1:7" x14ac:dyDescent="0.25">
      <c r="A2242" s="154"/>
      <c r="B2242" s="154"/>
      <c r="C2242" s="140"/>
      <c r="D2242" s="140"/>
      <c r="E2242" s="140"/>
      <c r="F2242" s="161"/>
      <c r="G2242" s="161"/>
    </row>
    <row r="2243" spans="1:7" x14ac:dyDescent="0.25">
      <c r="A2243" s="154"/>
      <c r="B2243" s="154"/>
      <c r="C2243" s="140"/>
      <c r="D2243" s="140"/>
      <c r="E2243" s="140"/>
      <c r="F2243" s="161"/>
      <c r="G2243" s="161"/>
    </row>
    <row r="2244" spans="1:7" x14ac:dyDescent="0.25">
      <c r="A2244" s="154"/>
      <c r="B2244" s="154"/>
      <c r="C2244" s="140"/>
      <c r="D2244" s="140"/>
      <c r="E2244" s="140"/>
      <c r="F2244" s="161"/>
      <c r="G2244" s="161"/>
    </row>
    <row r="2245" spans="1:7" x14ac:dyDescent="0.25">
      <c r="A2245" s="154"/>
      <c r="B2245" s="154"/>
      <c r="C2245" s="140"/>
      <c r="D2245" s="140"/>
      <c r="E2245" s="140"/>
      <c r="F2245" s="161"/>
      <c r="G2245" s="161"/>
    </row>
    <row r="2246" spans="1:7" x14ac:dyDescent="0.25">
      <c r="A2246" s="154"/>
      <c r="B2246" s="154"/>
      <c r="C2246" s="140"/>
      <c r="D2246" s="140"/>
      <c r="E2246" s="140"/>
      <c r="F2246" s="161"/>
      <c r="G2246" s="161"/>
    </row>
    <row r="2247" spans="1:7" x14ac:dyDescent="0.25">
      <c r="A2247" s="154"/>
      <c r="B2247" s="154"/>
      <c r="C2247" s="140"/>
      <c r="D2247" s="140"/>
      <c r="E2247" s="140"/>
      <c r="F2247" s="161"/>
      <c r="G2247" s="161"/>
    </row>
    <row r="2248" spans="1:7" x14ac:dyDescent="0.25">
      <c r="A2248" s="154"/>
      <c r="B2248" s="154"/>
      <c r="C2248" s="140"/>
      <c r="D2248" s="140"/>
      <c r="E2248" s="140"/>
      <c r="F2248" s="161"/>
      <c r="G2248" s="161"/>
    </row>
    <row r="2249" spans="1:7" x14ac:dyDescent="0.25">
      <c r="A2249" s="154"/>
      <c r="B2249" s="154"/>
      <c r="C2249" s="140"/>
      <c r="D2249" s="140"/>
      <c r="E2249" s="140"/>
      <c r="F2249" s="161"/>
      <c r="G2249" s="161"/>
    </row>
    <row r="2250" spans="1:7" x14ac:dyDescent="0.25">
      <c r="A2250" s="154"/>
      <c r="B2250" s="154"/>
      <c r="C2250" s="140"/>
      <c r="D2250" s="140"/>
      <c r="E2250" s="140"/>
      <c r="F2250" s="161"/>
      <c r="G2250" s="161"/>
    </row>
    <row r="2251" spans="1:7" x14ac:dyDescent="0.25">
      <c r="A2251" s="154"/>
      <c r="B2251" s="154"/>
      <c r="C2251" s="140"/>
      <c r="D2251" s="140"/>
      <c r="E2251" s="140"/>
      <c r="F2251" s="161"/>
      <c r="G2251" s="161"/>
    </row>
    <row r="2252" spans="1:7" x14ac:dyDescent="0.25">
      <c r="A2252" s="154"/>
      <c r="B2252" s="154"/>
      <c r="C2252" s="140"/>
      <c r="D2252" s="140"/>
      <c r="E2252" s="140"/>
      <c r="F2252" s="161"/>
      <c r="G2252" s="161"/>
    </row>
    <row r="2253" spans="1:7" x14ac:dyDescent="0.25">
      <c r="A2253" s="154"/>
      <c r="B2253" s="154"/>
      <c r="C2253" s="140"/>
      <c r="D2253" s="140"/>
      <c r="E2253" s="140"/>
      <c r="F2253" s="161"/>
      <c r="G2253" s="161"/>
    </row>
    <row r="2254" spans="1:7" x14ac:dyDescent="0.25">
      <c r="A2254" s="154"/>
      <c r="B2254" s="154"/>
      <c r="C2254" s="140"/>
      <c r="D2254" s="140"/>
      <c r="E2254" s="140"/>
      <c r="F2254" s="161"/>
      <c r="G2254" s="161"/>
    </row>
    <row r="2255" spans="1:7" x14ac:dyDescent="0.25">
      <c r="A2255" s="154"/>
      <c r="B2255" s="154"/>
      <c r="C2255" s="140"/>
      <c r="D2255" s="140"/>
      <c r="E2255" s="140"/>
      <c r="F2255" s="161"/>
      <c r="G2255" s="161"/>
    </row>
    <row r="2256" spans="1:7" x14ac:dyDescent="0.25">
      <c r="A2256" s="154"/>
      <c r="B2256" s="154"/>
      <c r="C2256" s="140"/>
      <c r="D2256" s="140"/>
      <c r="E2256" s="140"/>
      <c r="F2256" s="161"/>
      <c r="G2256" s="161"/>
    </row>
    <row r="2257" spans="1:7" x14ac:dyDescent="0.25">
      <c r="A2257" s="154"/>
      <c r="B2257" s="154"/>
      <c r="C2257" s="140"/>
      <c r="D2257" s="140"/>
      <c r="E2257" s="140"/>
      <c r="F2257" s="161"/>
      <c r="G2257" s="161"/>
    </row>
    <row r="2258" spans="1:7" x14ac:dyDescent="0.25">
      <c r="A2258" s="154"/>
      <c r="B2258" s="154"/>
      <c r="C2258" s="140"/>
      <c r="D2258" s="140"/>
      <c r="E2258" s="140"/>
      <c r="F2258" s="161"/>
      <c r="G2258" s="161"/>
    </row>
    <row r="2259" spans="1:7" x14ac:dyDescent="0.25">
      <c r="A2259" s="154"/>
      <c r="B2259" s="154"/>
      <c r="C2259" s="140"/>
      <c r="D2259" s="140"/>
      <c r="E2259" s="140"/>
      <c r="F2259" s="161"/>
      <c r="G2259" s="161"/>
    </row>
    <row r="2260" spans="1:7" x14ac:dyDescent="0.25">
      <c r="A2260" s="154"/>
      <c r="B2260" s="154"/>
      <c r="C2260" s="140"/>
      <c r="D2260" s="140"/>
      <c r="E2260" s="140"/>
      <c r="F2260" s="161"/>
      <c r="G2260" s="161"/>
    </row>
    <row r="2261" spans="1:7" x14ac:dyDescent="0.25">
      <c r="A2261" s="154"/>
      <c r="B2261" s="154"/>
      <c r="C2261" s="140"/>
      <c r="D2261" s="140"/>
      <c r="E2261" s="140"/>
      <c r="F2261" s="161"/>
      <c r="G2261" s="161"/>
    </row>
    <row r="2262" spans="1:7" x14ac:dyDescent="0.25">
      <c r="A2262" s="154"/>
      <c r="B2262" s="154"/>
      <c r="C2262" s="140"/>
      <c r="D2262" s="140"/>
      <c r="E2262" s="140"/>
      <c r="F2262" s="161"/>
      <c r="G2262" s="161"/>
    </row>
    <row r="2263" spans="1:7" x14ac:dyDescent="0.25">
      <c r="A2263" s="154"/>
      <c r="B2263" s="154"/>
      <c r="C2263" s="140"/>
      <c r="D2263" s="140"/>
      <c r="E2263" s="140"/>
      <c r="F2263" s="161"/>
      <c r="G2263" s="161"/>
    </row>
    <row r="2264" spans="1:7" x14ac:dyDescent="0.25">
      <c r="A2264" s="154"/>
      <c r="B2264" s="154"/>
      <c r="C2264" s="140"/>
      <c r="D2264" s="140"/>
      <c r="E2264" s="140"/>
      <c r="F2264" s="161"/>
      <c r="G2264" s="161"/>
    </row>
    <row r="2265" spans="1:7" x14ac:dyDescent="0.25">
      <c r="A2265" s="154"/>
      <c r="B2265" s="154"/>
      <c r="C2265" s="140"/>
      <c r="D2265" s="140"/>
      <c r="E2265" s="140"/>
      <c r="F2265" s="161"/>
      <c r="G2265" s="161"/>
    </row>
    <row r="2266" spans="1:7" x14ac:dyDescent="0.25">
      <c r="A2266" s="154"/>
      <c r="B2266" s="154"/>
      <c r="C2266" s="140"/>
      <c r="D2266" s="140"/>
      <c r="E2266" s="140"/>
      <c r="F2266" s="161"/>
      <c r="G2266" s="161"/>
    </row>
    <row r="2267" spans="1:7" x14ac:dyDescent="0.25">
      <c r="A2267" s="154"/>
      <c r="B2267" s="154"/>
      <c r="C2267" s="140"/>
      <c r="D2267" s="140"/>
      <c r="E2267" s="140"/>
      <c r="F2267" s="161"/>
      <c r="G2267" s="161"/>
    </row>
    <row r="2268" spans="1:7" x14ac:dyDescent="0.25">
      <c r="A2268" s="154"/>
      <c r="B2268" s="154"/>
      <c r="C2268" s="140"/>
      <c r="D2268" s="140"/>
      <c r="E2268" s="140"/>
      <c r="F2268" s="161"/>
      <c r="G2268" s="161"/>
    </row>
    <row r="2269" spans="1:7" x14ac:dyDescent="0.25">
      <c r="A2269" s="154"/>
      <c r="B2269" s="154"/>
      <c r="C2269" s="154"/>
      <c r="D2269" s="140"/>
      <c r="E2269" s="140"/>
      <c r="F2269" s="161"/>
      <c r="G2269" s="161"/>
    </row>
    <row r="2270" spans="1:7" x14ac:dyDescent="0.25">
      <c r="A2270" s="154"/>
      <c r="B2270" s="154"/>
      <c r="C2270" s="140"/>
      <c r="D2270" s="140"/>
      <c r="E2270" s="140"/>
      <c r="F2270" s="161"/>
      <c r="G2270" s="161"/>
    </row>
    <row r="2271" spans="1:7" x14ac:dyDescent="0.25">
      <c r="A2271" s="154"/>
      <c r="B2271" s="154"/>
      <c r="C2271" s="140"/>
      <c r="D2271" s="140"/>
      <c r="E2271" s="140"/>
      <c r="F2271" s="161"/>
      <c r="G2271" s="161"/>
    </row>
    <row r="2272" spans="1:7" x14ac:dyDescent="0.25">
      <c r="A2272" s="154"/>
      <c r="B2272" s="154"/>
      <c r="C2272" s="140"/>
      <c r="D2272" s="140"/>
      <c r="E2272" s="140"/>
      <c r="F2272" s="161"/>
      <c r="G2272" s="161"/>
    </row>
    <row r="2273" spans="1:7" x14ac:dyDescent="0.25">
      <c r="A2273" s="154"/>
      <c r="B2273" s="154"/>
      <c r="C2273" s="140"/>
      <c r="D2273" s="140"/>
      <c r="E2273" s="140"/>
      <c r="F2273" s="161"/>
      <c r="G2273" s="161"/>
    </row>
    <row r="2274" spans="1:7" x14ac:dyDescent="0.25">
      <c r="A2274" s="154"/>
      <c r="B2274" s="154"/>
      <c r="C2274" s="140"/>
      <c r="D2274" s="140"/>
      <c r="E2274" s="140"/>
      <c r="F2274" s="161"/>
      <c r="G2274" s="161"/>
    </row>
    <row r="2275" spans="1:7" x14ac:dyDescent="0.25">
      <c r="A2275" s="154"/>
      <c r="B2275" s="154"/>
      <c r="C2275" s="154"/>
      <c r="D2275" s="140"/>
      <c r="E2275" s="140"/>
      <c r="F2275" s="161"/>
      <c r="G2275" s="161"/>
    </row>
    <row r="2276" spans="1:7" x14ac:dyDescent="0.25">
      <c r="A2276" s="154"/>
      <c r="B2276" s="154"/>
      <c r="C2276" s="140"/>
      <c r="D2276" s="140"/>
      <c r="E2276" s="140"/>
      <c r="F2276" s="161"/>
      <c r="G2276" s="161"/>
    </row>
    <row r="2277" spans="1:7" x14ac:dyDescent="0.25">
      <c r="A2277" s="154"/>
      <c r="B2277" s="154"/>
      <c r="C2277" s="140"/>
      <c r="D2277" s="140"/>
      <c r="E2277" s="140"/>
      <c r="F2277" s="161"/>
      <c r="G2277" s="161"/>
    </row>
    <row r="2278" spans="1:7" x14ac:dyDescent="0.25">
      <c r="A2278" s="154"/>
      <c r="B2278" s="154"/>
      <c r="C2278" s="140"/>
      <c r="D2278" s="140"/>
      <c r="E2278" s="140"/>
      <c r="F2278" s="161"/>
      <c r="G2278" s="161"/>
    </row>
    <row r="2279" spans="1:7" x14ac:dyDescent="0.25">
      <c r="A2279" s="154"/>
      <c r="B2279" s="154"/>
      <c r="C2279" s="140"/>
      <c r="D2279" s="140"/>
      <c r="E2279" s="140"/>
      <c r="F2279" s="161"/>
      <c r="G2279" s="161"/>
    </row>
    <row r="2280" spans="1:7" x14ac:dyDescent="0.25">
      <c r="A2280" s="154"/>
      <c r="B2280" s="154"/>
      <c r="C2280" s="140"/>
      <c r="D2280" s="140"/>
      <c r="E2280" s="140"/>
      <c r="F2280" s="161"/>
      <c r="G2280" s="161"/>
    </row>
    <row r="2281" spans="1:7" x14ac:dyDescent="0.25">
      <c r="A2281" s="154"/>
      <c r="B2281" s="154"/>
      <c r="C2281" s="140"/>
      <c r="D2281" s="140"/>
      <c r="E2281" s="140"/>
      <c r="F2281" s="161"/>
      <c r="G2281" s="161"/>
    </row>
    <row r="2282" spans="1:7" x14ac:dyDescent="0.25">
      <c r="A2282" s="154"/>
      <c r="B2282" s="154"/>
      <c r="C2282" s="140"/>
      <c r="D2282" s="140"/>
      <c r="E2282" s="140"/>
      <c r="F2282" s="161"/>
      <c r="G2282" s="161"/>
    </row>
    <row r="2283" spans="1:7" x14ac:dyDescent="0.25">
      <c r="A2283" s="154"/>
      <c r="B2283" s="154"/>
      <c r="C2283" s="140"/>
      <c r="D2283" s="140"/>
      <c r="E2283" s="140"/>
      <c r="F2283" s="161"/>
      <c r="G2283" s="161"/>
    </row>
    <row r="2284" spans="1:7" x14ac:dyDescent="0.25">
      <c r="A2284" s="154"/>
      <c r="B2284" s="154"/>
      <c r="C2284" s="154"/>
      <c r="D2284" s="140"/>
      <c r="E2284" s="140"/>
      <c r="F2284" s="161"/>
      <c r="G2284" s="161"/>
    </row>
    <row r="2285" spans="1:7" x14ac:dyDescent="0.25">
      <c r="A2285" s="154"/>
      <c r="B2285" s="154"/>
      <c r="C2285" s="140"/>
      <c r="D2285" s="140"/>
      <c r="E2285" s="140"/>
      <c r="F2285" s="161"/>
      <c r="G2285" s="161"/>
    </row>
    <row r="2286" spans="1:7" x14ac:dyDescent="0.25">
      <c r="A2286" s="154"/>
      <c r="B2286" s="154"/>
      <c r="C2286" s="140"/>
      <c r="D2286" s="140"/>
      <c r="E2286" s="140"/>
      <c r="F2286" s="161"/>
      <c r="G2286" s="161"/>
    </row>
    <row r="2287" spans="1:7" x14ac:dyDescent="0.25">
      <c r="A2287" s="154"/>
      <c r="B2287" s="154"/>
      <c r="C2287" s="140"/>
      <c r="D2287" s="140"/>
      <c r="E2287" s="140"/>
      <c r="F2287" s="161"/>
      <c r="G2287" s="161"/>
    </row>
    <row r="2288" spans="1:7" x14ac:dyDescent="0.25">
      <c r="A2288" s="154"/>
      <c r="B2288" s="154"/>
      <c r="C2288" s="140"/>
      <c r="D2288" s="140"/>
      <c r="E2288" s="140"/>
      <c r="F2288" s="161"/>
      <c r="G2288" s="161"/>
    </row>
    <row r="2289" spans="1:7" x14ac:dyDescent="0.25">
      <c r="A2289" s="154"/>
      <c r="B2289" s="154"/>
      <c r="C2289" s="140"/>
      <c r="D2289" s="140"/>
      <c r="E2289" s="140"/>
      <c r="F2289" s="161"/>
      <c r="G2289" s="161"/>
    </row>
    <row r="2290" spans="1:7" x14ac:dyDescent="0.25">
      <c r="A2290" s="154"/>
      <c r="B2290" s="154"/>
      <c r="C2290" s="140"/>
      <c r="D2290" s="140"/>
      <c r="E2290" s="140"/>
      <c r="F2290" s="161"/>
      <c r="G2290" s="161"/>
    </row>
    <row r="2291" spans="1:7" x14ac:dyDescent="0.25">
      <c r="A2291" s="154"/>
      <c r="B2291" s="154"/>
      <c r="C2291" s="140"/>
      <c r="D2291" s="140"/>
      <c r="E2291" s="140"/>
      <c r="F2291" s="161"/>
      <c r="G2291" s="161"/>
    </row>
    <row r="2292" spans="1:7" x14ac:dyDescent="0.25">
      <c r="A2292" s="154"/>
      <c r="B2292" s="154"/>
      <c r="C2292" s="140"/>
      <c r="D2292" s="140"/>
      <c r="E2292" s="140"/>
      <c r="F2292" s="161"/>
      <c r="G2292" s="161"/>
    </row>
    <row r="2293" spans="1:7" x14ac:dyDescent="0.25">
      <c r="A2293" s="154"/>
      <c r="B2293" s="154"/>
      <c r="C2293" s="140"/>
      <c r="D2293" s="140"/>
      <c r="E2293" s="140"/>
      <c r="F2293" s="161"/>
      <c r="G2293" s="161"/>
    </row>
    <row r="2294" spans="1:7" x14ac:dyDescent="0.25">
      <c r="A2294" s="154"/>
      <c r="B2294" s="154"/>
      <c r="C2294" s="140"/>
      <c r="D2294" s="140"/>
      <c r="E2294" s="140"/>
      <c r="F2294" s="161"/>
      <c r="G2294" s="161"/>
    </row>
    <row r="2295" spans="1:7" x14ac:dyDescent="0.25">
      <c r="A2295" s="154"/>
      <c r="B2295" s="154"/>
      <c r="C2295" s="140"/>
      <c r="D2295" s="140"/>
      <c r="E2295" s="140"/>
      <c r="F2295" s="161"/>
      <c r="G2295" s="161"/>
    </row>
    <row r="2296" spans="1:7" x14ac:dyDescent="0.25">
      <c r="A2296" s="154"/>
      <c r="B2296" s="154"/>
      <c r="C2296" s="140"/>
      <c r="D2296" s="140"/>
      <c r="E2296" s="140"/>
      <c r="F2296" s="161"/>
      <c r="G2296" s="161"/>
    </row>
    <row r="2297" spans="1:7" x14ac:dyDescent="0.25">
      <c r="A2297" s="154"/>
      <c r="B2297" s="154"/>
      <c r="C2297" s="140"/>
      <c r="D2297" s="140"/>
      <c r="E2297" s="140"/>
      <c r="F2297" s="161"/>
      <c r="G2297" s="161"/>
    </row>
    <row r="2298" spans="1:7" x14ac:dyDescent="0.25">
      <c r="A2298" s="154"/>
      <c r="B2298" s="154"/>
      <c r="C2298" s="140"/>
      <c r="D2298" s="140"/>
      <c r="E2298" s="140"/>
      <c r="F2298" s="161"/>
      <c r="G2298" s="161"/>
    </row>
    <row r="2299" spans="1:7" x14ac:dyDescent="0.25">
      <c r="A2299" s="154"/>
      <c r="B2299" s="154"/>
      <c r="C2299" s="140"/>
      <c r="D2299" s="140"/>
      <c r="E2299" s="140"/>
      <c r="F2299" s="161"/>
      <c r="G2299" s="161"/>
    </row>
    <row r="2300" spans="1:7" x14ac:dyDescent="0.25">
      <c r="A2300" s="154"/>
      <c r="B2300" s="154"/>
      <c r="C2300" s="140"/>
      <c r="D2300" s="140"/>
      <c r="E2300" s="140"/>
      <c r="F2300" s="161"/>
      <c r="G2300" s="161"/>
    </row>
    <row r="2301" spans="1:7" x14ac:dyDescent="0.25">
      <c r="A2301" s="154"/>
      <c r="B2301" s="154"/>
      <c r="C2301" s="140"/>
      <c r="D2301" s="140"/>
      <c r="E2301" s="140"/>
      <c r="F2301" s="161"/>
      <c r="G2301" s="161"/>
    </row>
    <row r="2302" spans="1:7" x14ac:dyDescent="0.25">
      <c r="A2302" s="154"/>
      <c r="B2302" s="154"/>
      <c r="C2302" s="140"/>
      <c r="D2302" s="140"/>
      <c r="E2302" s="140"/>
      <c r="F2302" s="161"/>
      <c r="G2302" s="161"/>
    </row>
    <row r="2303" spans="1:7" x14ac:dyDescent="0.25">
      <c r="A2303" s="154"/>
      <c r="B2303" s="154"/>
      <c r="C2303" s="140"/>
      <c r="D2303" s="140"/>
      <c r="E2303" s="140"/>
      <c r="F2303" s="161"/>
      <c r="G2303" s="161"/>
    </row>
    <row r="2304" spans="1:7" x14ac:dyDescent="0.25">
      <c r="A2304" s="154"/>
      <c r="B2304" s="154"/>
      <c r="C2304" s="140"/>
      <c r="D2304" s="140"/>
      <c r="E2304" s="140"/>
      <c r="F2304" s="161"/>
      <c r="G2304" s="161"/>
    </row>
    <row r="2305" spans="1:7" x14ac:dyDescent="0.25">
      <c r="A2305" s="154"/>
      <c r="B2305" s="154"/>
      <c r="C2305" s="140"/>
      <c r="D2305" s="140"/>
      <c r="E2305" s="140"/>
      <c r="F2305" s="161"/>
      <c r="G2305" s="161"/>
    </row>
    <row r="2306" spans="1:7" x14ac:dyDescent="0.25">
      <c r="A2306" s="154"/>
      <c r="B2306" s="154"/>
      <c r="C2306" s="140"/>
      <c r="D2306" s="140"/>
      <c r="E2306" s="140"/>
      <c r="F2306" s="161"/>
      <c r="G2306" s="161"/>
    </row>
    <row r="2307" spans="1:7" x14ac:dyDescent="0.25">
      <c r="A2307" s="154"/>
      <c r="B2307" s="154"/>
      <c r="C2307" s="140"/>
      <c r="D2307" s="140"/>
      <c r="E2307" s="140"/>
      <c r="F2307" s="161"/>
      <c r="G2307" s="161"/>
    </row>
    <row r="2308" spans="1:7" x14ac:dyDescent="0.25">
      <c r="A2308" s="154"/>
      <c r="B2308" s="154"/>
      <c r="C2308" s="140"/>
      <c r="D2308" s="140"/>
      <c r="E2308" s="140"/>
      <c r="F2308" s="161"/>
      <c r="G2308" s="161"/>
    </row>
    <row r="2309" spans="1:7" x14ac:dyDescent="0.25">
      <c r="A2309" s="154"/>
      <c r="B2309" s="154"/>
      <c r="C2309" s="140"/>
      <c r="D2309" s="140"/>
      <c r="E2309" s="140"/>
      <c r="F2309" s="161"/>
      <c r="G2309" s="161"/>
    </row>
    <row r="2310" spans="1:7" x14ac:dyDescent="0.25">
      <c r="A2310" s="154"/>
      <c r="B2310" s="154"/>
      <c r="C2310" s="140"/>
      <c r="D2310" s="140"/>
      <c r="E2310" s="140"/>
      <c r="F2310" s="161"/>
      <c r="G2310" s="161"/>
    </row>
    <row r="2311" spans="1:7" x14ac:dyDescent="0.25">
      <c r="A2311" s="154"/>
      <c r="B2311" s="154"/>
      <c r="C2311" s="140"/>
      <c r="D2311" s="140"/>
      <c r="E2311" s="140"/>
      <c r="F2311" s="161"/>
      <c r="G2311" s="161"/>
    </row>
    <row r="2312" spans="1:7" x14ac:dyDescent="0.25">
      <c r="A2312" s="154"/>
      <c r="B2312" s="154"/>
      <c r="C2312" s="140"/>
      <c r="D2312" s="140"/>
      <c r="E2312" s="140"/>
      <c r="F2312" s="161"/>
      <c r="G2312" s="161"/>
    </row>
    <row r="2313" spans="1:7" x14ac:dyDescent="0.25">
      <c r="A2313" s="154"/>
      <c r="B2313" s="154"/>
      <c r="C2313" s="140"/>
      <c r="D2313" s="140"/>
      <c r="E2313" s="140"/>
      <c r="F2313" s="161"/>
      <c r="G2313" s="161"/>
    </row>
    <row r="2314" spans="1:7" x14ac:dyDescent="0.25">
      <c r="A2314" s="154"/>
      <c r="B2314" s="154"/>
      <c r="C2314" s="140"/>
      <c r="D2314" s="140"/>
      <c r="E2314" s="140"/>
      <c r="F2314" s="161"/>
      <c r="G2314" s="161"/>
    </row>
    <row r="2315" spans="1:7" x14ac:dyDescent="0.25">
      <c r="A2315" s="154"/>
      <c r="B2315" s="154"/>
      <c r="C2315" s="140"/>
      <c r="D2315" s="140"/>
      <c r="E2315" s="140"/>
      <c r="F2315" s="161"/>
      <c r="G2315" s="161"/>
    </row>
    <row r="2316" spans="1:7" x14ac:dyDescent="0.25">
      <c r="A2316" s="154"/>
      <c r="B2316" s="154"/>
      <c r="C2316" s="140"/>
      <c r="D2316" s="140"/>
      <c r="E2316" s="140"/>
      <c r="F2316" s="161"/>
      <c r="G2316" s="161"/>
    </row>
    <row r="2317" spans="1:7" x14ac:dyDescent="0.25">
      <c r="A2317" s="154"/>
      <c r="B2317" s="154"/>
      <c r="C2317" s="140"/>
      <c r="D2317" s="140"/>
      <c r="E2317" s="140"/>
      <c r="F2317" s="161"/>
      <c r="G2317" s="161"/>
    </row>
    <row r="2318" spans="1:7" x14ac:dyDescent="0.25">
      <c r="A2318" s="154"/>
      <c r="B2318" s="154"/>
      <c r="C2318" s="140"/>
      <c r="D2318" s="140"/>
      <c r="E2318" s="140"/>
      <c r="F2318" s="161"/>
      <c r="G2318" s="161"/>
    </row>
    <row r="2319" spans="1:7" x14ac:dyDescent="0.25">
      <c r="A2319" s="154"/>
      <c r="B2319" s="154"/>
      <c r="C2319" s="140"/>
      <c r="D2319" s="140"/>
      <c r="E2319" s="140"/>
      <c r="F2319" s="161"/>
      <c r="G2319" s="161"/>
    </row>
    <row r="2320" spans="1:7" x14ac:dyDescent="0.25">
      <c r="A2320" s="154"/>
      <c r="B2320" s="154"/>
      <c r="C2320" s="140"/>
      <c r="D2320" s="140"/>
      <c r="E2320" s="140"/>
      <c r="F2320" s="161"/>
      <c r="G2320" s="161"/>
    </row>
    <row r="2321" spans="1:7" x14ac:dyDescent="0.25">
      <c r="A2321" s="154"/>
      <c r="B2321" s="154"/>
      <c r="C2321" s="140"/>
      <c r="D2321" s="140"/>
      <c r="E2321" s="140"/>
      <c r="F2321" s="161"/>
      <c r="G2321" s="161"/>
    </row>
    <row r="2322" spans="1:7" x14ac:dyDescent="0.25">
      <c r="A2322" s="154"/>
      <c r="B2322" s="154"/>
      <c r="C2322" s="140"/>
      <c r="D2322" s="140"/>
      <c r="E2322" s="140"/>
      <c r="F2322" s="161"/>
      <c r="G2322" s="161"/>
    </row>
    <row r="2323" spans="1:7" x14ac:dyDescent="0.25">
      <c r="A2323" s="154"/>
      <c r="B2323" s="154"/>
      <c r="C2323" s="140"/>
      <c r="D2323" s="140"/>
      <c r="E2323" s="140"/>
      <c r="F2323" s="161"/>
      <c r="G2323" s="161"/>
    </row>
    <row r="2324" spans="1:7" x14ac:dyDescent="0.25">
      <c r="A2324" s="154"/>
      <c r="B2324" s="154"/>
      <c r="C2324" s="140"/>
      <c r="D2324" s="140"/>
      <c r="E2324" s="140"/>
      <c r="F2324" s="161"/>
      <c r="G2324" s="161"/>
    </row>
    <row r="2325" spans="1:7" x14ac:dyDescent="0.25">
      <c r="A2325" s="154"/>
      <c r="B2325" s="154"/>
      <c r="C2325" s="140"/>
      <c r="D2325" s="140"/>
      <c r="E2325" s="140"/>
      <c r="F2325" s="161"/>
      <c r="G2325" s="161"/>
    </row>
    <row r="2326" spans="1:7" x14ac:dyDescent="0.25">
      <c r="A2326" s="154"/>
      <c r="B2326" s="154"/>
      <c r="C2326" s="140"/>
      <c r="D2326" s="140"/>
      <c r="E2326" s="140"/>
      <c r="F2326" s="161"/>
      <c r="G2326" s="161"/>
    </row>
    <row r="2327" spans="1:7" x14ac:dyDescent="0.25">
      <c r="A2327" s="154"/>
      <c r="B2327" s="154"/>
      <c r="C2327" s="140"/>
      <c r="D2327" s="140"/>
      <c r="E2327" s="140"/>
      <c r="F2327" s="161"/>
      <c r="G2327" s="161"/>
    </row>
    <row r="2328" spans="1:7" x14ac:dyDescent="0.25">
      <c r="A2328" s="154"/>
      <c r="B2328" s="154"/>
      <c r="C2328" s="140"/>
      <c r="D2328" s="140"/>
      <c r="E2328" s="140"/>
      <c r="F2328" s="161"/>
      <c r="G2328" s="161"/>
    </row>
    <row r="2329" spans="1:7" x14ac:dyDescent="0.25">
      <c r="A2329" s="154"/>
      <c r="B2329" s="154"/>
      <c r="C2329" s="140"/>
      <c r="D2329" s="140"/>
      <c r="E2329" s="140"/>
      <c r="F2329" s="161"/>
      <c r="G2329" s="161"/>
    </row>
    <row r="2330" spans="1:7" x14ac:dyDescent="0.25">
      <c r="A2330" s="154"/>
      <c r="B2330" s="154"/>
      <c r="C2330" s="140"/>
      <c r="D2330" s="140"/>
      <c r="E2330" s="140"/>
      <c r="F2330" s="161"/>
      <c r="G2330" s="161"/>
    </row>
    <row r="2331" spans="1:7" x14ac:dyDescent="0.25">
      <c r="A2331" s="154"/>
      <c r="B2331" s="154"/>
      <c r="C2331" s="140"/>
      <c r="D2331" s="140"/>
      <c r="E2331" s="140"/>
      <c r="F2331" s="161"/>
      <c r="G2331" s="161"/>
    </row>
    <row r="2332" spans="1:7" x14ac:dyDescent="0.25">
      <c r="A2332" s="154"/>
      <c r="B2332" s="154"/>
      <c r="C2332" s="140"/>
      <c r="D2332" s="140"/>
      <c r="E2332" s="140"/>
      <c r="F2332" s="161"/>
      <c r="G2332" s="161"/>
    </row>
    <row r="2333" spans="1:7" x14ac:dyDescent="0.25">
      <c r="A2333" s="154"/>
      <c r="B2333" s="154"/>
      <c r="C2333" s="140"/>
      <c r="D2333" s="140"/>
      <c r="E2333" s="140"/>
      <c r="F2333" s="161"/>
      <c r="G2333" s="161"/>
    </row>
    <row r="2334" spans="1:7" x14ac:dyDescent="0.25">
      <c r="A2334" s="154"/>
      <c r="B2334" s="154"/>
      <c r="C2334" s="140"/>
      <c r="D2334" s="140"/>
      <c r="E2334" s="140"/>
      <c r="F2334" s="161"/>
      <c r="G2334" s="161"/>
    </row>
    <row r="2335" spans="1:7" x14ac:dyDescent="0.25">
      <c r="A2335" s="154"/>
      <c r="B2335" s="154"/>
      <c r="C2335" s="140"/>
      <c r="D2335" s="140"/>
      <c r="E2335" s="140"/>
      <c r="F2335" s="161"/>
      <c r="G2335" s="161"/>
    </row>
    <row r="2336" spans="1:7" x14ac:dyDescent="0.25">
      <c r="A2336" s="154"/>
      <c r="B2336" s="154"/>
      <c r="C2336" s="140"/>
      <c r="D2336" s="140"/>
      <c r="E2336" s="140"/>
      <c r="F2336" s="161"/>
      <c r="G2336" s="161"/>
    </row>
    <row r="2337" spans="1:7" x14ac:dyDescent="0.25">
      <c r="A2337" s="154"/>
      <c r="B2337" s="154"/>
      <c r="C2337" s="140"/>
      <c r="D2337" s="140"/>
      <c r="E2337" s="140"/>
      <c r="F2337" s="161"/>
      <c r="G2337" s="161"/>
    </row>
    <row r="2338" spans="1:7" x14ac:dyDescent="0.25">
      <c r="A2338" s="154"/>
      <c r="B2338" s="154"/>
      <c r="C2338" s="140"/>
      <c r="D2338" s="140"/>
      <c r="E2338" s="140"/>
      <c r="F2338" s="161"/>
      <c r="G2338" s="161"/>
    </row>
    <row r="2339" spans="1:7" x14ac:dyDescent="0.25">
      <c r="A2339" s="154"/>
      <c r="B2339" s="154"/>
      <c r="C2339" s="140"/>
      <c r="D2339" s="140"/>
      <c r="E2339" s="140"/>
      <c r="F2339" s="161"/>
      <c r="G2339" s="161"/>
    </row>
    <row r="2340" spans="1:7" x14ac:dyDescent="0.25">
      <c r="A2340" s="154"/>
      <c r="B2340" s="154"/>
      <c r="C2340" s="140"/>
      <c r="D2340" s="140"/>
      <c r="E2340" s="140"/>
      <c r="F2340" s="161"/>
      <c r="G2340" s="161"/>
    </row>
    <row r="2341" spans="1:7" x14ac:dyDescent="0.25">
      <c r="A2341" s="154"/>
      <c r="B2341" s="154"/>
      <c r="C2341" s="140"/>
      <c r="D2341" s="140"/>
      <c r="E2341" s="140"/>
      <c r="F2341" s="161"/>
      <c r="G2341" s="161"/>
    </row>
    <row r="2342" spans="1:7" x14ac:dyDescent="0.25">
      <c r="A2342" s="154"/>
      <c r="B2342" s="154"/>
      <c r="C2342" s="140"/>
      <c r="D2342" s="140"/>
      <c r="E2342" s="140"/>
      <c r="F2342" s="161"/>
      <c r="G2342" s="161"/>
    </row>
    <row r="2343" spans="1:7" x14ac:dyDescent="0.25">
      <c r="A2343" s="154"/>
      <c r="B2343" s="154"/>
      <c r="C2343" s="140"/>
      <c r="D2343" s="140"/>
      <c r="E2343" s="140"/>
      <c r="F2343" s="161"/>
      <c r="G2343" s="161"/>
    </row>
    <row r="2344" spans="1:7" x14ac:dyDescent="0.25">
      <c r="A2344" s="154"/>
      <c r="B2344" s="154"/>
      <c r="C2344" s="140"/>
      <c r="D2344" s="140"/>
      <c r="E2344" s="140"/>
      <c r="F2344" s="161"/>
      <c r="G2344" s="161"/>
    </row>
    <row r="2345" spans="1:7" x14ac:dyDescent="0.25">
      <c r="A2345" s="154"/>
      <c r="B2345" s="154"/>
      <c r="C2345" s="140"/>
      <c r="D2345" s="140"/>
      <c r="E2345" s="140"/>
      <c r="F2345" s="161"/>
      <c r="G2345" s="161"/>
    </row>
    <row r="2346" spans="1:7" x14ac:dyDescent="0.25">
      <c r="A2346" s="154"/>
      <c r="B2346" s="154"/>
      <c r="C2346" s="140"/>
      <c r="D2346" s="140"/>
      <c r="E2346" s="140"/>
      <c r="F2346" s="161"/>
      <c r="G2346" s="161"/>
    </row>
    <row r="2347" spans="1:7" x14ac:dyDescent="0.25">
      <c r="A2347" s="154"/>
      <c r="B2347" s="154"/>
      <c r="C2347" s="140"/>
      <c r="D2347" s="140"/>
      <c r="E2347" s="140"/>
      <c r="F2347" s="161"/>
      <c r="G2347" s="161"/>
    </row>
    <row r="2348" spans="1:7" x14ac:dyDescent="0.25">
      <c r="A2348" s="154"/>
      <c r="B2348" s="154"/>
      <c r="C2348" s="140"/>
      <c r="D2348" s="140"/>
      <c r="E2348" s="140"/>
      <c r="F2348" s="161"/>
      <c r="G2348" s="161"/>
    </row>
    <row r="2349" spans="1:7" x14ac:dyDescent="0.25">
      <c r="A2349" s="154"/>
      <c r="B2349" s="154"/>
      <c r="C2349" s="140"/>
      <c r="D2349" s="140"/>
      <c r="E2349" s="140"/>
      <c r="F2349" s="161"/>
      <c r="G2349" s="161"/>
    </row>
    <row r="2350" spans="1:7" x14ac:dyDescent="0.25">
      <c r="A2350" s="154"/>
      <c r="B2350" s="154"/>
      <c r="C2350" s="140"/>
      <c r="D2350" s="140"/>
      <c r="E2350" s="140"/>
      <c r="F2350" s="161"/>
      <c r="G2350" s="161"/>
    </row>
    <row r="2351" spans="1:7" x14ac:dyDescent="0.25">
      <c r="A2351" s="154"/>
      <c r="B2351" s="154"/>
      <c r="C2351" s="140"/>
      <c r="D2351" s="140"/>
      <c r="E2351" s="140"/>
      <c r="F2351" s="161"/>
      <c r="G2351" s="161"/>
    </row>
    <row r="2352" spans="1:7" x14ac:dyDescent="0.25">
      <c r="A2352" s="154"/>
      <c r="B2352" s="154"/>
      <c r="C2352" s="140"/>
      <c r="D2352" s="140"/>
      <c r="E2352" s="140"/>
      <c r="F2352" s="161"/>
      <c r="G2352" s="161"/>
    </row>
    <row r="2353" spans="1:7" x14ac:dyDescent="0.25">
      <c r="A2353" s="154"/>
      <c r="B2353" s="154"/>
      <c r="C2353" s="140"/>
      <c r="D2353" s="140"/>
      <c r="E2353" s="140"/>
      <c r="F2353" s="161"/>
      <c r="G2353" s="161"/>
    </row>
    <row r="2354" spans="1:7" x14ac:dyDescent="0.25">
      <c r="A2354" s="154"/>
      <c r="B2354" s="154"/>
      <c r="C2354" s="140"/>
      <c r="D2354" s="140"/>
      <c r="E2354" s="140"/>
      <c r="F2354" s="161"/>
      <c r="G2354" s="161"/>
    </row>
    <row r="2355" spans="1:7" x14ac:dyDescent="0.25">
      <c r="A2355" s="154"/>
      <c r="B2355" s="154"/>
      <c r="C2355" s="140"/>
      <c r="D2355" s="140"/>
      <c r="E2355" s="140"/>
      <c r="F2355" s="161"/>
      <c r="G2355" s="161"/>
    </row>
    <row r="2356" spans="1:7" x14ac:dyDescent="0.25">
      <c r="A2356" s="154"/>
      <c r="B2356" s="154"/>
      <c r="C2356" s="140"/>
      <c r="D2356" s="140"/>
      <c r="E2356" s="140"/>
      <c r="F2356" s="161"/>
      <c r="G2356" s="161"/>
    </row>
    <row r="2357" spans="1:7" x14ac:dyDescent="0.25">
      <c r="A2357" s="154"/>
      <c r="B2357" s="154"/>
      <c r="C2357" s="140"/>
      <c r="D2357" s="140"/>
      <c r="E2357" s="140"/>
      <c r="F2357" s="161"/>
      <c r="G2357" s="161"/>
    </row>
    <row r="2358" spans="1:7" x14ac:dyDescent="0.25">
      <c r="A2358" s="154"/>
      <c r="B2358" s="154"/>
      <c r="C2358" s="140"/>
      <c r="D2358" s="140"/>
      <c r="E2358" s="140"/>
      <c r="F2358" s="161"/>
      <c r="G2358" s="161"/>
    </row>
    <row r="2359" spans="1:7" x14ac:dyDescent="0.25">
      <c r="A2359" s="154"/>
      <c r="B2359" s="154"/>
      <c r="C2359" s="140"/>
      <c r="D2359" s="140"/>
      <c r="E2359" s="140"/>
      <c r="F2359" s="161"/>
      <c r="G2359" s="161"/>
    </row>
    <row r="2360" spans="1:7" x14ac:dyDescent="0.25">
      <c r="A2360" s="154"/>
      <c r="B2360" s="154"/>
      <c r="C2360" s="140"/>
      <c r="D2360" s="140"/>
      <c r="E2360" s="140"/>
      <c r="F2360" s="161"/>
      <c r="G2360" s="161"/>
    </row>
    <row r="2361" spans="1:7" x14ac:dyDescent="0.25">
      <c r="A2361" s="154"/>
      <c r="B2361" s="154"/>
      <c r="C2361" s="140"/>
      <c r="D2361" s="140"/>
      <c r="E2361" s="140"/>
      <c r="F2361" s="161"/>
      <c r="G2361" s="161"/>
    </row>
    <row r="2362" spans="1:7" x14ac:dyDescent="0.25">
      <c r="A2362" s="154"/>
      <c r="B2362" s="154"/>
      <c r="C2362" s="140"/>
      <c r="D2362" s="140"/>
      <c r="E2362" s="140"/>
      <c r="F2362" s="161"/>
      <c r="G2362" s="161"/>
    </row>
    <row r="2363" spans="1:7" x14ac:dyDescent="0.25">
      <c r="A2363" s="154"/>
      <c r="B2363" s="154"/>
      <c r="C2363" s="140"/>
      <c r="D2363" s="140"/>
      <c r="E2363" s="140"/>
      <c r="F2363" s="161"/>
      <c r="G2363" s="161"/>
    </row>
    <row r="2364" spans="1:7" x14ac:dyDescent="0.25">
      <c r="A2364" s="154"/>
      <c r="B2364" s="154"/>
      <c r="C2364" s="140"/>
      <c r="D2364" s="140"/>
      <c r="E2364" s="140"/>
      <c r="F2364" s="161"/>
      <c r="G2364" s="161"/>
    </row>
    <row r="2365" spans="1:7" x14ac:dyDescent="0.25">
      <c r="A2365" s="154"/>
      <c r="B2365" s="154"/>
      <c r="C2365" s="140"/>
      <c r="D2365" s="140"/>
      <c r="E2365" s="140"/>
      <c r="F2365" s="161"/>
      <c r="G2365" s="161"/>
    </row>
    <row r="2366" spans="1:7" x14ac:dyDescent="0.25">
      <c r="A2366" s="154"/>
      <c r="B2366" s="154"/>
      <c r="C2366" s="140"/>
      <c r="D2366" s="140"/>
      <c r="E2366" s="140"/>
      <c r="F2366" s="161"/>
      <c r="G2366" s="161"/>
    </row>
    <row r="2367" spans="1:7" x14ac:dyDescent="0.25">
      <c r="A2367" s="154"/>
      <c r="B2367" s="154"/>
      <c r="C2367" s="140"/>
      <c r="D2367" s="140"/>
      <c r="E2367" s="140"/>
      <c r="F2367" s="161"/>
      <c r="G2367" s="161"/>
    </row>
    <row r="2368" spans="1:7" x14ac:dyDescent="0.25">
      <c r="A2368" s="154"/>
      <c r="B2368" s="154"/>
      <c r="C2368" s="140"/>
      <c r="D2368" s="140"/>
      <c r="E2368" s="140"/>
      <c r="F2368" s="161"/>
      <c r="G2368" s="161"/>
    </row>
    <row r="2369" spans="1:7" x14ac:dyDescent="0.25">
      <c r="A2369" s="154"/>
      <c r="B2369" s="154"/>
      <c r="C2369" s="140"/>
      <c r="D2369" s="140"/>
      <c r="E2369" s="140"/>
      <c r="F2369" s="161"/>
      <c r="G2369" s="161"/>
    </row>
    <row r="2370" spans="1:7" x14ac:dyDescent="0.25">
      <c r="A2370" s="154"/>
      <c r="B2370" s="154"/>
      <c r="C2370" s="140"/>
      <c r="D2370" s="140"/>
      <c r="E2370" s="140"/>
      <c r="F2370" s="161"/>
      <c r="G2370" s="161"/>
    </row>
    <row r="2371" spans="1:7" x14ac:dyDescent="0.25">
      <c r="A2371" s="154"/>
      <c r="B2371" s="154"/>
      <c r="C2371" s="140"/>
      <c r="D2371" s="140"/>
      <c r="E2371" s="140"/>
      <c r="F2371" s="161"/>
      <c r="G2371" s="161"/>
    </row>
    <row r="2372" spans="1:7" x14ac:dyDescent="0.25">
      <c r="A2372" s="154"/>
      <c r="B2372" s="154"/>
      <c r="C2372" s="140"/>
      <c r="D2372" s="140"/>
      <c r="E2372" s="140"/>
      <c r="F2372" s="161"/>
      <c r="G2372" s="161"/>
    </row>
    <row r="2373" spans="1:7" x14ac:dyDescent="0.25">
      <c r="A2373" s="154"/>
      <c r="B2373" s="154"/>
      <c r="C2373" s="140"/>
      <c r="D2373" s="140"/>
      <c r="E2373" s="140"/>
      <c r="F2373" s="161"/>
      <c r="G2373" s="161"/>
    </row>
    <row r="2374" spans="1:7" x14ac:dyDescent="0.25">
      <c r="A2374" s="154"/>
      <c r="B2374" s="154"/>
      <c r="C2374" s="140"/>
      <c r="D2374" s="140"/>
      <c r="E2374" s="140"/>
      <c r="F2374" s="161"/>
      <c r="G2374" s="161"/>
    </row>
    <row r="2375" spans="1:7" x14ac:dyDescent="0.25">
      <c r="A2375" s="154"/>
      <c r="B2375" s="154"/>
      <c r="C2375" s="140"/>
      <c r="D2375" s="140"/>
      <c r="E2375" s="140"/>
      <c r="F2375" s="161"/>
      <c r="G2375" s="161"/>
    </row>
    <row r="2376" spans="1:7" x14ac:dyDescent="0.25">
      <c r="A2376" s="154"/>
      <c r="B2376" s="154"/>
      <c r="C2376" s="140"/>
      <c r="D2376" s="140"/>
      <c r="E2376" s="140"/>
      <c r="F2376" s="161"/>
      <c r="G2376" s="161"/>
    </row>
    <row r="2377" spans="1:7" x14ac:dyDescent="0.25">
      <c r="A2377" s="154"/>
      <c r="B2377" s="154"/>
      <c r="C2377" s="140"/>
      <c r="D2377" s="140"/>
      <c r="E2377" s="140"/>
      <c r="F2377" s="161"/>
      <c r="G2377" s="161"/>
    </row>
    <row r="2378" spans="1:7" x14ac:dyDescent="0.25">
      <c r="A2378" s="154"/>
      <c r="B2378" s="154"/>
      <c r="C2378" s="140"/>
      <c r="D2378" s="140"/>
      <c r="E2378" s="140"/>
      <c r="F2378" s="161"/>
      <c r="G2378" s="161"/>
    </row>
    <row r="2379" spans="1:7" x14ac:dyDescent="0.25">
      <c r="A2379" s="154"/>
      <c r="B2379" s="154"/>
      <c r="C2379" s="140"/>
      <c r="D2379" s="140"/>
      <c r="E2379" s="140"/>
      <c r="F2379" s="161"/>
      <c r="G2379" s="161"/>
    </row>
    <row r="2380" spans="1:7" x14ac:dyDescent="0.25">
      <c r="A2380" s="154"/>
      <c r="B2380" s="154"/>
      <c r="C2380" s="140"/>
      <c r="D2380" s="140"/>
      <c r="E2380" s="140"/>
      <c r="F2380" s="161"/>
      <c r="G2380" s="161"/>
    </row>
    <row r="2381" spans="1:7" x14ac:dyDescent="0.25">
      <c r="A2381" s="154"/>
      <c r="B2381" s="154"/>
      <c r="C2381" s="140"/>
      <c r="D2381" s="140"/>
      <c r="E2381" s="140"/>
      <c r="F2381" s="161"/>
      <c r="G2381" s="161"/>
    </row>
    <row r="2382" spans="1:7" x14ac:dyDescent="0.25">
      <c r="A2382" s="154"/>
      <c r="B2382" s="154"/>
      <c r="C2382" s="140"/>
      <c r="D2382" s="140"/>
      <c r="E2382" s="140"/>
      <c r="F2382" s="161"/>
      <c r="G2382" s="161"/>
    </row>
    <row r="2383" spans="1:7" x14ac:dyDescent="0.25">
      <c r="A2383" s="154"/>
      <c r="B2383" s="154"/>
      <c r="C2383" s="154"/>
      <c r="D2383" s="140"/>
      <c r="E2383" s="140"/>
      <c r="F2383" s="161"/>
      <c r="G2383" s="161"/>
    </row>
    <row r="2384" spans="1:7" x14ac:dyDescent="0.25">
      <c r="A2384" s="154"/>
      <c r="B2384" s="154"/>
      <c r="C2384" s="154"/>
      <c r="D2384" s="140"/>
      <c r="E2384" s="140"/>
      <c r="F2384" s="161"/>
      <c r="G2384" s="161"/>
    </row>
    <row r="2385" spans="1:7" x14ac:dyDescent="0.25">
      <c r="A2385" s="154"/>
      <c r="B2385" s="154"/>
      <c r="C2385" s="140"/>
      <c r="D2385" s="140"/>
      <c r="E2385" s="140"/>
      <c r="F2385" s="161"/>
      <c r="G2385" s="161"/>
    </row>
    <row r="2386" spans="1:7" x14ac:dyDescent="0.25">
      <c r="A2386" s="154"/>
      <c r="B2386" s="154"/>
      <c r="C2386" s="140"/>
      <c r="D2386" s="140"/>
      <c r="E2386" s="140"/>
      <c r="F2386" s="161"/>
      <c r="G2386" s="161"/>
    </row>
    <row r="2387" spans="1:7" x14ac:dyDescent="0.25">
      <c r="A2387" s="154"/>
      <c r="B2387" s="154"/>
      <c r="C2387" s="140"/>
      <c r="D2387" s="140"/>
      <c r="E2387" s="140"/>
      <c r="F2387" s="161"/>
      <c r="G2387" s="161"/>
    </row>
    <row r="2388" spans="1:7" x14ac:dyDescent="0.25">
      <c r="A2388" s="154"/>
      <c r="B2388" s="154"/>
      <c r="C2388" s="140"/>
      <c r="D2388" s="140"/>
      <c r="E2388" s="140"/>
      <c r="F2388" s="161"/>
      <c r="G2388" s="161"/>
    </row>
    <row r="2389" spans="1:7" x14ac:dyDescent="0.25">
      <c r="A2389" s="154"/>
      <c r="B2389" s="154"/>
      <c r="C2389" s="140"/>
      <c r="D2389" s="140"/>
      <c r="E2389" s="140"/>
      <c r="F2389" s="161"/>
      <c r="G2389" s="161"/>
    </row>
    <row r="2390" spans="1:7" x14ac:dyDescent="0.25">
      <c r="A2390" s="154"/>
      <c r="B2390" s="154"/>
      <c r="C2390" s="140"/>
      <c r="D2390" s="140"/>
      <c r="E2390" s="140"/>
      <c r="F2390" s="161"/>
      <c r="G2390" s="161"/>
    </row>
    <row r="2391" spans="1:7" x14ac:dyDescent="0.25">
      <c r="A2391" s="154"/>
      <c r="B2391" s="154"/>
      <c r="C2391" s="140"/>
      <c r="D2391" s="140"/>
      <c r="E2391" s="140"/>
      <c r="F2391" s="161"/>
      <c r="G2391" s="161"/>
    </row>
    <row r="2392" spans="1:7" x14ac:dyDescent="0.25">
      <c r="A2392" s="154"/>
      <c r="B2392" s="154"/>
      <c r="C2392" s="154"/>
      <c r="D2392" s="140"/>
      <c r="E2392" s="140"/>
      <c r="F2392" s="161"/>
      <c r="G2392" s="161"/>
    </row>
    <row r="2393" spans="1:7" x14ac:dyDescent="0.25">
      <c r="A2393" s="154"/>
      <c r="B2393" s="154"/>
      <c r="C2393" s="140"/>
      <c r="D2393" s="140"/>
      <c r="E2393" s="140"/>
      <c r="F2393" s="161"/>
      <c r="G2393" s="161"/>
    </row>
    <row r="2394" spans="1:7" x14ac:dyDescent="0.25">
      <c r="A2394" s="154"/>
      <c r="B2394" s="154"/>
      <c r="C2394" s="140"/>
      <c r="D2394" s="140"/>
      <c r="E2394" s="140"/>
      <c r="F2394" s="161"/>
      <c r="G2394" s="161"/>
    </row>
    <row r="2395" spans="1:7" x14ac:dyDescent="0.25">
      <c r="A2395" s="154"/>
      <c r="B2395" s="154"/>
      <c r="C2395" s="140"/>
      <c r="D2395" s="140"/>
      <c r="E2395" s="140"/>
      <c r="F2395" s="161"/>
      <c r="G2395" s="161"/>
    </row>
    <row r="2396" spans="1:7" x14ac:dyDescent="0.25">
      <c r="A2396" s="154"/>
      <c r="B2396" s="154"/>
      <c r="C2396" s="140"/>
      <c r="D2396" s="140"/>
      <c r="E2396" s="140"/>
      <c r="F2396" s="161"/>
      <c r="G2396" s="161"/>
    </row>
    <row r="2397" spans="1:7" x14ac:dyDescent="0.25">
      <c r="A2397" s="154"/>
      <c r="B2397" s="154"/>
      <c r="C2397" s="140"/>
      <c r="D2397" s="140"/>
      <c r="E2397" s="140"/>
      <c r="F2397" s="161"/>
      <c r="G2397" s="161"/>
    </row>
    <row r="2398" spans="1:7" x14ac:dyDescent="0.25">
      <c r="A2398" s="154"/>
      <c r="B2398" s="154"/>
      <c r="C2398" s="140"/>
      <c r="D2398" s="140"/>
      <c r="E2398" s="140"/>
      <c r="F2398" s="161"/>
      <c r="G2398" s="161"/>
    </row>
    <row r="2399" spans="1:7" x14ac:dyDescent="0.25">
      <c r="A2399" s="154"/>
      <c r="B2399" s="154"/>
      <c r="C2399" s="140"/>
      <c r="D2399" s="140"/>
      <c r="E2399" s="140"/>
      <c r="F2399" s="161"/>
      <c r="G2399" s="161"/>
    </row>
    <row r="2400" spans="1:7" x14ac:dyDescent="0.25">
      <c r="A2400" s="154"/>
      <c r="B2400" s="154"/>
      <c r="C2400" s="140"/>
      <c r="D2400" s="140"/>
      <c r="E2400" s="140"/>
      <c r="F2400" s="161"/>
      <c r="G2400" s="161"/>
    </row>
    <row r="2401" spans="1:7" x14ac:dyDescent="0.25">
      <c r="A2401" s="154"/>
      <c r="B2401" s="154"/>
      <c r="C2401" s="140"/>
      <c r="D2401" s="140"/>
      <c r="E2401" s="140"/>
      <c r="F2401" s="161"/>
      <c r="G2401" s="161"/>
    </row>
    <row r="2402" spans="1:7" x14ac:dyDescent="0.25">
      <c r="A2402" s="154"/>
      <c r="B2402" s="154"/>
      <c r="C2402" s="140"/>
      <c r="D2402" s="140"/>
      <c r="E2402" s="140"/>
      <c r="F2402" s="161"/>
      <c r="G2402" s="161"/>
    </row>
    <row r="2403" spans="1:7" x14ac:dyDescent="0.25">
      <c r="A2403" s="154"/>
      <c r="B2403" s="154"/>
      <c r="C2403" s="140"/>
      <c r="D2403" s="140"/>
      <c r="E2403" s="140"/>
      <c r="F2403" s="161"/>
      <c r="G2403" s="161"/>
    </row>
    <row r="2404" spans="1:7" x14ac:dyDescent="0.25">
      <c r="A2404" s="154"/>
      <c r="B2404" s="154"/>
      <c r="C2404" s="140"/>
      <c r="D2404" s="140"/>
      <c r="E2404" s="140"/>
      <c r="F2404" s="161"/>
      <c r="G2404" s="161"/>
    </row>
    <row r="2405" spans="1:7" x14ac:dyDescent="0.25">
      <c r="A2405" s="154"/>
      <c r="B2405" s="154"/>
      <c r="C2405" s="140"/>
      <c r="D2405" s="140"/>
      <c r="E2405" s="140"/>
      <c r="F2405" s="161"/>
      <c r="G2405" s="161"/>
    </row>
    <row r="2406" spans="1:7" x14ac:dyDescent="0.25">
      <c r="A2406" s="154"/>
      <c r="B2406" s="154"/>
      <c r="C2406" s="140"/>
      <c r="D2406" s="140"/>
      <c r="E2406" s="140"/>
      <c r="F2406" s="161"/>
      <c r="G2406" s="161"/>
    </row>
    <row r="2407" spans="1:7" x14ac:dyDescent="0.25">
      <c r="A2407" s="154"/>
      <c r="B2407" s="154"/>
      <c r="C2407" s="140"/>
      <c r="D2407" s="140"/>
      <c r="E2407" s="140"/>
      <c r="F2407" s="161"/>
      <c r="G2407" s="161"/>
    </row>
    <row r="2408" spans="1:7" x14ac:dyDescent="0.25">
      <c r="A2408" s="154"/>
      <c r="B2408" s="154"/>
      <c r="C2408" s="140"/>
      <c r="D2408" s="140"/>
      <c r="E2408" s="140"/>
      <c r="F2408" s="161"/>
      <c r="G2408" s="161"/>
    </row>
    <row r="2409" spans="1:7" x14ac:dyDescent="0.25">
      <c r="A2409" s="154"/>
      <c r="B2409" s="154"/>
      <c r="C2409" s="154"/>
      <c r="D2409" s="140"/>
      <c r="E2409" s="140"/>
      <c r="F2409" s="161"/>
      <c r="G2409" s="161"/>
    </row>
    <row r="2410" spans="1:7" x14ac:dyDescent="0.25">
      <c r="A2410" s="154"/>
      <c r="B2410" s="154"/>
      <c r="C2410" s="140"/>
      <c r="D2410" s="140"/>
      <c r="E2410" s="140"/>
      <c r="F2410" s="161"/>
      <c r="G2410" s="161"/>
    </row>
    <row r="2411" spans="1:7" x14ac:dyDescent="0.25">
      <c r="A2411" s="154"/>
      <c r="B2411" s="154"/>
      <c r="C2411" s="140"/>
      <c r="D2411" s="140"/>
      <c r="E2411" s="140"/>
      <c r="F2411" s="161"/>
      <c r="G2411" s="161"/>
    </row>
    <row r="2412" spans="1:7" x14ac:dyDescent="0.25">
      <c r="A2412" s="154"/>
      <c r="B2412" s="154"/>
      <c r="C2412" s="140"/>
      <c r="D2412" s="140"/>
      <c r="E2412" s="140"/>
      <c r="F2412" s="161"/>
      <c r="G2412" s="161"/>
    </row>
    <row r="2413" spans="1:7" x14ac:dyDescent="0.25">
      <c r="A2413" s="154"/>
      <c r="B2413" s="154"/>
      <c r="C2413" s="140"/>
      <c r="D2413" s="140"/>
      <c r="E2413" s="140"/>
      <c r="F2413" s="161"/>
      <c r="G2413" s="161"/>
    </row>
    <row r="2414" spans="1:7" x14ac:dyDescent="0.25">
      <c r="A2414" s="154"/>
      <c r="B2414" s="154"/>
      <c r="C2414" s="140"/>
      <c r="D2414" s="140"/>
      <c r="E2414" s="140"/>
      <c r="F2414" s="161"/>
      <c r="G2414" s="161"/>
    </row>
    <row r="2415" spans="1:7" x14ac:dyDescent="0.25">
      <c r="A2415" s="154"/>
      <c r="B2415" s="154"/>
      <c r="C2415" s="140"/>
      <c r="D2415" s="140"/>
      <c r="E2415" s="140"/>
      <c r="F2415" s="161"/>
      <c r="G2415" s="161"/>
    </row>
    <row r="2416" spans="1:7" x14ac:dyDescent="0.25">
      <c r="A2416" s="154"/>
      <c r="B2416" s="154"/>
      <c r="C2416" s="140"/>
      <c r="D2416" s="140"/>
      <c r="E2416" s="140"/>
      <c r="F2416" s="161"/>
      <c r="G2416" s="161"/>
    </row>
    <row r="2417" spans="1:7" x14ac:dyDescent="0.25">
      <c r="A2417" s="154"/>
      <c r="B2417" s="154"/>
      <c r="C2417" s="140"/>
      <c r="D2417" s="140"/>
      <c r="E2417" s="140"/>
      <c r="F2417" s="161"/>
      <c r="G2417" s="161"/>
    </row>
    <row r="2418" spans="1:7" x14ac:dyDescent="0.25">
      <c r="A2418" s="154"/>
      <c r="B2418" s="154"/>
      <c r="C2418" s="140"/>
      <c r="D2418" s="140"/>
      <c r="E2418" s="140"/>
      <c r="F2418" s="161"/>
      <c r="G2418" s="161"/>
    </row>
    <row r="2419" spans="1:7" x14ac:dyDescent="0.25">
      <c r="A2419" s="154"/>
      <c r="B2419" s="154"/>
      <c r="C2419" s="140"/>
      <c r="D2419" s="140"/>
      <c r="E2419" s="140"/>
      <c r="F2419" s="161"/>
      <c r="G2419" s="161"/>
    </row>
    <row r="2420" spans="1:7" x14ac:dyDescent="0.25">
      <c r="A2420" s="154"/>
      <c r="B2420" s="154"/>
      <c r="C2420" s="140"/>
      <c r="D2420" s="140"/>
      <c r="E2420" s="140"/>
      <c r="F2420" s="161"/>
      <c r="G2420" s="161"/>
    </row>
    <row r="2421" spans="1:7" x14ac:dyDescent="0.25">
      <c r="A2421" s="154"/>
      <c r="B2421" s="154"/>
      <c r="C2421" s="140"/>
      <c r="D2421" s="140"/>
      <c r="E2421" s="140"/>
      <c r="F2421" s="161"/>
      <c r="G2421" s="161"/>
    </row>
    <row r="2422" spans="1:7" x14ac:dyDescent="0.25">
      <c r="A2422" s="154"/>
      <c r="B2422" s="154"/>
      <c r="C2422" s="140"/>
      <c r="D2422" s="140"/>
      <c r="E2422" s="140"/>
      <c r="F2422" s="161"/>
      <c r="G2422" s="161"/>
    </row>
    <row r="2423" spans="1:7" x14ac:dyDescent="0.25">
      <c r="A2423" s="154"/>
      <c r="B2423" s="154"/>
      <c r="C2423" s="140"/>
      <c r="D2423" s="140"/>
      <c r="E2423" s="140"/>
      <c r="F2423" s="161"/>
      <c r="G2423" s="161"/>
    </row>
    <row r="2424" spans="1:7" x14ac:dyDescent="0.25">
      <c r="A2424" s="154"/>
      <c r="B2424" s="154"/>
      <c r="C2424" s="140"/>
      <c r="D2424" s="140"/>
      <c r="E2424" s="140"/>
      <c r="F2424" s="161"/>
      <c r="G2424" s="161"/>
    </row>
    <row r="2425" spans="1:7" x14ac:dyDescent="0.25">
      <c r="A2425" s="154"/>
      <c r="B2425" s="154"/>
      <c r="C2425" s="140"/>
      <c r="D2425" s="140"/>
      <c r="E2425" s="140"/>
      <c r="F2425" s="161"/>
      <c r="G2425" s="161"/>
    </row>
    <row r="2426" spans="1:7" x14ac:dyDescent="0.25">
      <c r="A2426" s="154"/>
      <c r="B2426" s="154"/>
      <c r="C2426" s="140"/>
      <c r="D2426" s="140"/>
      <c r="E2426" s="140"/>
      <c r="F2426" s="161"/>
      <c r="G2426" s="161"/>
    </row>
    <row r="2427" spans="1:7" x14ac:dyDescent="0.25">
      <c r="A2427" s="154"/>
      <c r="B2427" s="154"/>
      <c r="C2427" s="140"/>
      <c r="D2427" s="140"/>
      <c r="E2427" s="140"/>
      <c r="F2427" s="161"/>
      <c r="G2427" s="161"/>
    </row>
    <row r="2428" spans="1:7" x14ac:dyDescent="0.25">
      <c r="A2428" s="154"/>
      <c r="B2428" s="154"/>
      <c r="C2428" s="140"/>
      <c r="D2428" s="140"/>
      <c r="E2428" s="140"/>
      <c r="F2428" s="161"/>
      <c r="G2428" s="161"/>
    </row>
    <row r="2429" spans="1:7" x14ac:dyDescent="0.25">
      <c r="A2429" s="154"/>
      <c r="B2429" s="154"/>
      <c r="C2429" s="140"/>
      <c r="D2429" s="140"/>
      <c r="E2429" s="140"/>
      <c r="F2429" s="161"/>
      <c r="G2429" s="161"/>
    </row>
    <row r="2430" spans="1:7" x14ac:dyDescent="0.25">
      <c r="A2430" s="154"/>
      <c r="B2430" s="154"/>
      <c r="C2430" s="140"/>
      <c r="D2430" s="140"/>
      <c r="E2430" s="140"/>
      <c r="F2430" s="161"/>
      <c r="G2430" s="161"/>
    </row>
    <row r="2431" spans="1:7" x14ac:dyDescent="0.25">
      <c r="A2431" s="154"/>
      <c r="B2431" s="154"/>
      <c r="C2431" s="154"/>
      <c r="D2431" s="140"/>
      <c r="E2431" s="140"/>
      <c r="F2431" s="161"/>
      <c r="G2431" s="161"/>
    </row>
    <row r="2432" spans="1:7" x14ac:dyDescent="0.25">
      <c r="A2432" s="154"/>
      <c r="B2432" s="154"/>
      <c r="C2432" s="140"/>
      <c r="D2432" s="140"/>
      <c r="E2432" s="140"/>
      <c r="F2432" s="161"/>
      <c r="G2432" s="161"/>
    </row>
    <row r="2433" spans="1:7" x14ac:dyDescent="0.25">
      <c r="A2433" s="154"/>
      <c r="B2433" s="154"/>
      <c r="C2433" s="140"/>
      <c r="D2433" s="140"/>
      <c r="E2433" s="140"/>
      <c r="F2433" s="161"/>
      <c r="G2433" s="161"/>
    </row>
    <row r="2434" spans="1:7" x14ac:dyDescent="0.25">
      <c r="A2434" s="154"/>
      <c r="B2434" s="154"/>
      <c r="C2434" s="140"/>
      <c r="D2434" s="140"/>
      <c r="E2434" s="140"/>
      <c r="F2434" s="161"/>
      <c r="G2434" s="161"/>
    </row>
    <row r="2435" spans="1:7" x14ac:dyDescent="0.25">
      <c r="A2435" s="154"/>
      <c r="B2435" s="154"/>
      <c r="C2435" s="140"/>
      <c r="D2435" s="140"/>
      <c r="E2435" s="140"/>
      <c r="F2435" s="161"/>
      <c r="G2435" s="161"/>
    </row>
    <row r="2436" spans="1:7" x14ac:dyDescent="0.25">
      <c r="A2436" s="154"/>
      <c r="B2436" s="154"/>
      <c r="C2436" s="140"/>
      <c r="D2436" s="140"/>
      <c r="E2436" s="140"/>
      <c r="F2436" s="161"/>
      <c r="G2436" s="161"/>
    </row>
    <row r="2437" spans="1:7" x14ac:dyDescent="0.25">
      <c r="A2437" s="154"/>
      <c r="B2437" s="154"/>
      <c r="C2437" s="140"/>
      <c r="D2437" s="140"/>
      <c r="E2437" s="140"/>
      <c r="F2437" s="161"/>
      <c r="G2437" s="161"/>
    </row>
    <row r="2438" spans="1:7" x14ac:dyDescent="0.25">
      <c r="A2438" s="154"/>
      <c r="B2438" s="154"/>
      <c r="C2438" s="140"/>
      <c r="D2438" s="140"/>
      <c r="E2438" s="140"/>
      <c r="F2438" s="161"/>
      <c r="G2438" s="161"/>
    </row>
    <row r="2439" spans="1:7" x14ac:dyDescent="0.25">
      <c r="A2439" s="154"/>
      <c r="B2439" s="154"/>
      <c r="C2439" s="140"/>
      <c r="D2439" s="140"/>
      <c r="E2439" s="140"/>
      <c r="F2439" s="161"/>
      <c r="G2439" s="161"/>
    </row>
    <row r="2440" spans="1:7" x14ac:dyDescent="0.25">
      <c r="A2440" s="154"/>
      <c r="B2440" s="154"/>
      <c r="C2440" s="140"/>
      <c r="D2440" s="140"/>
      <c r="E2440" s="140"/>
      <c r="F2440" s="161"/>
      <c r="G2440" s="161"/>
    </row>
    <row r="2441" spans="1:7" x14ac:dyDescent="0.25">
      <c r="A2441" s="154"/>
      <c r="B2441" s="154"/>
      <c r="C2441" s="140"/>
      <c r="D2441" s="140"/>
      <c r="E2441" s="140"/>
      <c r="F2441" s="161"/>
      <c r="G2441" s="161"/>
    </row>
    <row r="2442" spans="1:7" x14ac:dyDescent="0.25">
      <c r="A2442" s="154"/>
      <c r="B2442" s="154"/>
      <c r="C2442" s="140"/>
      <c r="D2442" s="140"/>
      <c r="E2442" s="140"/>
      <c r="F2442" s="161"/>
      <c r="G2442" s="161"/>
    </row>
    <row r="2443" spans="1:7" x14ac:dyDescent="0.25">
      <c r="A2443" s="154"/>
      <c r="B2443" s="154"/>
      <c r="C2443" s="140"/>
      <c r="D2443" s="140"/>
      <c r="E2443" s="140"/>
      <c r="F2443" s="161"/>
      <c r="G2443" s="161"/>
    </row>
    <row r="2444" spans="1:7" x14ac:dyDescent="0.25">
      <c r="A2444" s="154"/>
      <c r="B2444" s="154"/>
      <c r="C2444" s="140"/>
      <c r="D2444" s="140"/>
      <c r="E2444" s="140"/>
      <c r="F2444" s="161"/>
      <c r="G2444" s="161"/>
    </row>
    <row r="2445" spans="1:7" x14ac:dyDescent="0.25">
      <c r="A2445" s="154"/>
      <c r="B2445" s="154"/>
      <c r="C2445" s="140"/>
      <c r="D2445" s="140"/>
      <c r="E2445" s="140"/>
      <c r="F2445" s="161"/>
      <c r="G2445" s="161"/>
    </row>
    <row r="2446" spans="1:7" x14ac:dyDescent="0.25">
      <c r="A2446" s="154"/>
      <c r="B2446" s="154"/>
      <c r="C2446" s="140"/>
      <c r="D2446" s="140"/>
      <c r="E2446" s="140"/>
      <c r="F2446" s="161"/>
      <c r="G2446" s="161"/>
    </row>
    <row r="2447" spans="1:7" x14ac:dyDescent="0.25">
      <c r="A2447" s="154"/>
      <c r="B2447" s="154"/>
      <c r="C2447" s="140"/>
      <c r="D2447" s="140"/>
      <c r="E2447" s="140"/>
      <c r="F2447" s="161"/>
      <c r="G2447" s="161"/>
    </row>
    <row r="2448" spans="1:7" x14ac:dyDescent="0.25">
      <c r="A2448" s="154"/>
      <c r="B2448" s="154"/>
      <c r="C2448" s="140"/>
      <c r="D2448" s="140"/>
      <c r="E2448" s="140"/>
      <c r="F2448" s="161"/>
      <c r="G2448" s="161"/>
    </row>
    <row r="2449" spans="1:7" x14ac:dyDescent="0.25">
      <c r="A2449" s="154"/>
      <c r="B2449" s="154"/>
      <c r="C2449" s="140"/>
      <c r="D2449" s="140"/>
      <c r="E2449" s="140"/>
      <c r="F2449" s="161"/>
      <c r="G2449" s="161"/>
    </row>
    <row r="2450" spans="1:7" x14ac:dyDescent="0.25">
      <c r="A2450" s="154"/>
      <c r="B2450" s="154"/>
      <c r="C2450" s="140"/>
      <c r="D2450" s="140"/>
      <c r="E2450" s="140"/>
      <c r="F2450" s="161"/>
      <c r="G2450" s="161"/>
    </row>
    <row r="2451" spans="1:7" x14ac:dyDescent="0.25">
      <c r="A2451" s="154"/>
      <c r="B2451" s="154"/>
      <c r="C2451" s="140"/>
      <c r="D2451" s="140"/>
      <c r="E2451" s="140"/>
      <c r="F2451" s="161"/>
      <c r="G2451" s="161"/>
    </row>
    <row r="2452" spans="1:7" x14ac:dyDescent="0.25">
      <c r="A2452" s="154"/>
      <c r="B2452" s="154"/>
      <c r="C2452" s="140"/>
      <c r="D2452" s="140"/>
      <c r="E2452" s="140"/>
      <c r="F2452" s="161"/>
      <c r="G2452" s="161"/>
    </row>
    <row r="2453" spans="1:7" x14ac:dyDescent="0.25">
      <c r="A2453" s="154"/>
      <c r="B2453" s="154"/>
      <c r="C2453" s="140"/>
      <c r="D2453" s="140"/>
      <c r="E2453" s="140"/>
      <c r="F2453" s="161"/>
      <c r="G2453" s="161"/>
    </row>
    <row r="2454" spans="1:7" x14ac:dyDescent="0.25">
      <c r="A2454" s="154"/>
      <c r="B2454" s="154"/>
      <c r="C2454" s="140"/>
      <c r="D2454" s="140"/>
      <c r="E2454" s="140"/>
      <c r="F2454" s="161"/>
      <c r="G2454" s="161"/>
    </row>
    <row r="2455" spans="1:7" x14ac:dyDescent="0.25">
      <c r="A2455" s="154"/>
      <c r="B2455" s="154"/>
      <c r="C2455" s="154"/>
      <c r="D2455" s="140"/>
      <c r="E2455" s="140"/>
      <c r="F2455" s="161"/>
      <c r="G2455" s="161"/>
    </row>
    <row r="2456" spans="1:7" x14ac:dyDescent="0.25">
      <c r="A2456" s="154"/>
      <c r="B2456" s="154"/>
      <c r="C2456" s="154"/>
      <c r="D2456" s="140"/>
      <c r="E2456" s="140"/>
      <c r="F2456" s="161"/>
      <c r="G2456" s="161"/>
    </row>
    <row r="2457" spans="1:7" x14ac:dyDescent="0.25">
      <c r="A2457" s="154"/>
      <c r="B2457" s="154"/>
      <c r="C2457" s="140"/>
      <c r="D2457" s="140"/>
      <c r="E2457" s="140"/>
      <c r="F2457" s="161"/>
      <c r="G2457" s="161"/>
    </row>
    <row r="2458" spans="1:7" x14ac:dyDescent="0.25">
      <c r="A2458" s="154"/>
      <c r="B2458" s="154"/>
      <c r="C2458" s="140"/>
      <c r="D2458" s="140"/>
      <c r="E2458" s="140"/>
      <c r="F2458" s="161"/>
      <c r="G2458" s="161"/>
    </row>
    <row r="2459" spans="1:7" x14ac:dyDescent="0.25">
      <c r="A2459" s="154"/>
      <c r="B2459" s="154"/>
      <c r="C2459" s="140"/>
      <c r="D2459" s="140"/>
      <c r="E2459" s="140"/>
      <c r="F2459" s="161"/>
      <c r="G2459" s="161"/>
    </row>
    <row r="2460" spans="1:7" x14ac:dyDescent="0.25">
      <c r="A2460" s="154"/>
      <c r="B2460" s="154"/>
      <c r="C2460" s="140"/>
      <c r="D2460" s="140"/>
      <c r="E2460" s="140"/>
      <c r="F2460" s="161"/>
      <c r="G2460" s="161"/>
    </row>
    <row r="2461" spans="1:7" x14ac:dyDescent="0.25">
      <c r="A2461" s="154"/>
      <c r="B2461" s="154"/>
      <c r="C2461" s="140"/>
      <c r="D2461" s="140"/>
      <c r="E2461" s="140"/>
      <c r="F2461" s="161"/>
      <c r="G2461" s="161"/>
    </row>
    <row r="2462" spans="1:7" x14ac:dyDescent="0.25">
      <c r="A2462" s="154"/>
      <c r="B2462" s="154"/>
      <c r="C2462" s="140"/>
      <c r="D2462" s="140"/>
      <c r="E2462" s="140"/>
      <c r="F2462" s="161"/>
      <c r="G2462" s="161"/>
    </row>
    <row r="2463" spans="1:7" x14ac:dyDescent="0.25">
      <c r="A2463" s="154"/>
      <c r="B2463" s="154"/>
      <c r="C2463" s="140"/>
      <c r="D2463" s="140"/>
      <c r="E2463" s="140"/>
      <c r="F2463" s="161"/>
      <c r="G2463" s="161"/>
    </row>
    <row r="2464" spans="1:7" x14ac:dyDescent="0.25">
      <c r="A2464" s="154"/>
      <c r="B2464" s="154"/>
      <c r="C2464" s="140"/>
      <c r="D2464" s="140"/>
      <c r="E2464" s="140"/>
      <c r="F2464" s="161"/>
      <c r="G2464" s="161"/>
    </row>
    <row r="2465" spans="1:7" x14ac:dyDescent="0.25">
      <c r="A2465" s="154"/>
      <c r="B2465" s="154"/>
      <c r="C2465" s="140"/>
      <c r="D2465" s="140"/>
      <c r="E2465" s="140"/>
      <c r="F2465" s="161"/>
      <c r="G2465" s="161"/>
    </row>
    <row r="2466" spans="1:7" x14ac:dyDescent="0.25">
      <c r="A2466" s="154"/>
      <c r="B2466" s="154"/>
      <c r="C2466" s="140"/>
      <c r="D2466" s="140"/>
      <c r="E2466" s="140"/>
      <c r="F2466" s="161"/>
      <c r="G2466" s="161"/>
    </row>
    <row r="2467" spans="1:7" x14ac:dyDescent="0.25">
      <c r="A2467" s="154"/>
      <c r="B2467" s="154"/>
      <c r="C2467" s="140"/>
      <c r="D2467" s="140"/>
      <c r="E2467" s="140"/>
      <c r="F2467" s="161"/>
      <c r="G2467" s="161"/>
    </row>
    <row r="2468" spans="1:7" x14ac:dyDescent="0.25">
      <c r="A2468" s="154"/>
      <c r="B2468" s="154"/>
      <c r="C2468" s="140"/>
      <c r="D2468" s="140"/>
      <c r="E2468" s="140"/>
      <c r="F2468" s="161"/>
      <c r="G2468" s="161"/>
    </row>
    <row r="2469" spans="1:7" x14ac:dyDescent="0.25">
      <c r="A2469" s="154"/>
      <c r="B2469" s="154"/>
      <c r="C2469" s="154"/>
      <c r="D2469" s="140"/>
      <c r="E2469" s="140"/>
      <c r="F2469" s="161"/>
      <c r="G2469" s="161"/>
    </row>
    <row r="2470" spans="1:7" x14ac:dyDescent="0.25">
      <c r="A2470" s="154"/>
      <c r="B2470" s="154"/>
      <c r="C2470" s="140"/>
      <c r="D2470" s="140"/>
      <c r="E2470" s="140"/>
      <c r="F2470" s="161"/>
      <c r="G2470" s="161"/>
    </row>
    <row r="2471" spans="1:7" x14ac:dyDescent="0.25">
      <c r="A2471" s="154"/>
      <c r="B2471" s="154"/>
      <c r="C2471" s="140"/>
      <c r="D2471" s="140"/>
      <c r="E2471" s="140"/>
      <c r="F2471" s="161"/>
      <c r="G2471" s="161"/>
    </row>
    <row r="2472" spans="1:7" x14ac:dyDescent="0.25">
      <c r="A2472" s="154"/>
      <c r="B2472" s="154"/>
      <c r="C2472" s="140"/>
      <c r="D2472" s="140"/>
      <c r="E2472" s="140"/>
      <c r="F2472" s="161"/>
      <c r="G2472" s="161"/>
    </row>
    <row r="2473" spans="1:7" x14ac:dyDescent="0.25">
      <c r="A2473" s="154"/>
      <c r="B2473" s="154"/>
      <c r="C2473" s="140"/>
      <c r="D2473" s="140"/>
      <c r="E2473" s="140"/>
      <c r="F2473" s="161"/>
      <c r="G2473" s="161"/>
    </row>
    <row r="2474" spans="1:7" x14ac:dyDescent="0.25">
      <c r="A2474" s="154"/>
      <c r="B2474" s="154"/>
      <c r="C2474" s="140"/>
      <c r="D2474" s="140"/>
      <c r="E2474" s="140"/>
      <c r="F2474" s="161"/>
      <c r="G2474" s="161"/>
    </row>
    <row r="2475" spans="1:7" x14ac:dyDescent="0.25">
      <c r="A2475" s="154"/>
      <c r="B2475" s="154"/>
      <c r="C2475" s="140"/>
      <c r="D2475" s="140"/>
      <c r="E2475" s="140"/>
      <c r="F2475" s="161"/>
      <c r="G2475" s="161"/>
    </row>
    <row r="2476" spans="1:7" x14ac:dyDescent="0.25">
      <c r="A2476" s="154"/>
      <c r="B2476" s="154"/>
      <c r="C2476" s="140"/>
      <c r="D2476" s="140"/>
      <c r="E2476" s="140"/>
      <c r="F2476" s="161"/>
      <c r="G2476" s="161"/>
    </row>
    <row r="2477" spans="1:7" x14ac:dyDescent="0.25">
      <c r="A2477" s="154"/>
      <c r="B2477" s="154"/>
      <c r="C2477" s="140"/>
      <c r="D2477" s="140"/>
      <c r="E2477" s="140"/>
      <c r="F2477" s="161"/>
      <c r="G2477" s="161"/>
    </row>
    <row r="2478" spans="1:7" x14ac:dyDescent="0.25">
      <c r="A2478" s="154"/>
      <c r="B2478" s="154"/>
      <c r="C2478" s="140"/>
      <c r="D2478" s="140"/>
      <c r="E2478" s="140"/>
      <c r="F2478" s="161"/>
      <c r="G2478" s="161"/>
    </row>
    <row r="2479" spans="1:7" x14ac:dyDescent="0.25">
      <c r="A2479" s="154"/>
      <c r="B2479" s="154"/>
      <c r="C2479" s="140"/>
      <c r="D2479" s="140"/>
      <c r="E2479" s="140"/>
      <c r="F2479" s="161"/>
      <c r="G2479" s="161"/>
    </row>
    <row r="2480" spans="1:7" x14ac:dyDescent="0.25">
      <c r="A2480" s="154"/>
      <c r="B2480" s="154"/>
      <c r="C2480" s="140"/>
      <c r="D2480" s="140"/>
      <c r="E2480" s="140"/>
      <c r="F2480" s="161"/>
      <c r="G2480" s="161"/>
    </row>
    <row r="2481" spans="1:7" x14ac:dyDescent="0.25">
      <c r="A2481" s="154"/>
      <c r="B2481" s="154"/>
      <c r="C2481" s="140"/>
      <c r="D2481" s="140"/>
      <c r="E2481" s="140"/>
      <c r="F2481" s="161"/>
      <c r="G2481" s="161"/>
    </row>
    <row r="2482" spans="1:7" x14ac:dyDescent="0.25">
      <c r="A2482" s="154"/>
      <c r="B2482" s="154"/>
      <c r="C2482" s="140"/>
      <c r="D2482" s="140"/>
      <c r="E2482" s="140"/>
      <c r="F2482" s="161"/>
      <c r="G2482" s="161"/>
    </row>
    <row r="2483" spans="1:7" x14ac:dyDescent="0.25">
      <c r="A2483" s="154"/>
      <c r="B2483" s="154"/>
      <c r="C2483" s="140"/>
      <c r="D2483" s="140"/>
      <c r="E2483" s="140"/>
      <c r="F2483" s="161"/>
      <c r="G2483" s="161"/>
    </row>
    <row r="2484" spans="1:7" x14ac:dyDescent="0.25">
      <c r="A2484" s="154"/>
      <c r="B2484" s="154"/>
      <c r="C2484" s="140"/>
      <c r="D2484" s="140"/>
      <c r="E2484" s="140"/>
      <c r="F2484" s="161"/>
      <c r="G2484" s="161"/>
    </row>
    <row r="2485" spans="1:7" x14ac:dyDescent="0.25">
      <c r="A2485" s="154"/>
      <c r="B2485" s="154"/>
      <c r="C2485" s="140"/>
      <c r="D2485" s="140"/>
      <c r="E2485" s="140"/>
      <c r="F2485" s="161"/>
      <c r="G2485" s="161"/>
    </row>
    <row r="2486" spans="1:7" x14ac:dyDescent="0.25">
      <c r="A2486" s="154"/>
      <c r="B2486" s="154"/>
      <c r="C2486" s="140"/>
      <c r="D2486" s="140"/>
      <c r="E2486" s="140"/>
      <c r="F2486" s="161"/>
      <c r="G2486" s="161"/>
    </row>
    <row r="2487" spans="1:7" x14ac:dyDescent="0.25">
      <c r="A2487" s="154"/>
      <c r="B2487" s="154"/>
      <c r="C2487" s="140"/>
      <c r="D2487" s="140"/>
      <c r="E2487" s="140"/>
      <c r="F2487" s="161"/>
      <c r="G2487" s="161"/>
    </row>
    <row r="2488" spans="1:7" x14ac:dyDescent="0.25">
      <c r="A2488" s="154"/>
      <c r="B2488" s="154"/>
      <c r="C2488" s="140"/>
      <c r="D2488" s="140"/>
      <c r="E2488" s="140"/>
      <c r="F2488" s="161"/>
      <c r="G2488" s="161"/>
    </row>
    <row r="2489" spans="1:7" x14ac:dyDescent="0.25">
      <c r="A2489" s="154"/>
      <c r="B2489" s="154"/>
      <c r="C2489" s="140"/>
      <c r="D2489" s="140"/>
      <c r="E2489" s="140"/>
      <c r="F2489" s="161"/>
      <c r="G2489" s="161"/>
    </row>
    <row r="2490" spans="1:7" x14ac:dyDescent="0.25">
      <c r="A2490" s="154"/>
      <c r="B2490" s="154"/>
      <c r="C2490" s="140"/>
      <c r="D2490" s="140"/>
      <c r="E2490" s="140"/>
      <c r="F2490" s="161"/>
      <c r="G2490" s="161"/>
    </row>
    <row r="2491" spans="1:7" x14ac:dyDescent="0.25">
      <c r="A2491" s="154"/>
      <c r="B2491" s="154"/>
      <c r="C2491" s="140"/>
      <c r="D2491" s="140"/>
      <c r="E2491" s="140"/>
      <c r="F2491" s="161"/>
      <c r="G2491" s="161"/>
    </row>
    <row r="2492" spans="1:7" x14ac:dyDescent="0.25">
      <c r="A2492" s="154"/>
      <c r="B2492" s="154"/>
      <c r="C2492" s="140"/>
      <c r="D2492" s="140"/>
      <c r="E2492" s="140"/>
      <c r="F2492" s="161"/>
      <c r="G2492" s="161"/>
    </row>
    <row r="2493" spans="1:7" x14ac:dyDescent="0.25">
      <c r="A2493" s="154"/>
      <c r="B2493" s="154"/>
      <c r="C2493" s="140"/>
      <c r="D2493" s="140"/>
      <c r="E2493" s="140"/>
      <c r="F2493" s="161"/>
      <c r="G2493" s="161"/>
    </row>
    <row r="2494" spans="1:7" x14ac:dyDescent="0.25">
      <c r="A2494" s="154"/>
      <c r="B2494" s="154"/>
      <c r="C2494" s="140"/>
      <c r="D2494" s="140"/>
      <c r="E2494" s="140"/>
      <c r="F2494" s="161"/>
      <c r="G2494" s="161"/>
    </row>
    <row r="2495" spans="1:7" x14ac:dyDescent="0.25">
      <c r="A2495" s="154"/>
      <c r="B2495" s="154"/>
      <c r="C2495" s="140"/>
      <c r="D2495" s="140"/>
      <c r="E2495" s="140"/>
      <c r="F2495" s="161"/>
      <c r="G2495" s="161"/>
    </row>
    <row r="2496" spans="1:7" x14ac:dyDescent="0.25">
      <c r="A2496" s="154"/>
      <c r="B2496" s="154"/>
      <c r="C2496" s="140"/>
      <c r="D2496" s="140"/>
      <c r="E2496" s="140"/>
      <c r="F2496" s="161"/>
      <c r="G2496" s="161"/>
    </row>
    <row r="2497" spans="1:7" x14ac:dyDescent="0.25">
      <c r="A2497" s="154"/>
      <c r="B2497" s="154"/>
      <c r="C2497" s="140"/>
      <c r="D2497" s="140"/>
      <c r="E2497" s="140"/>
      <c r="F2497" s="161"/>
      <c r="G2497" s="161"/>
    </row>
    <row r="2498" spans="1:7" x14ac:dyDescent="0.25">
      <c r="A2498" s="154"/>
      <c r="B2498" s="154"/>
      <c r="C2498" s="140"/>
      <c r="D2498" s="140"/>
      <c r="E2498" s="140"/>
      <c r="F2498" s="161"/>
      <c r="G2498" s="161"/>
    </row>
    <row r="2499" spans="1:7" x14ac:dyDescent="0.25">
      <c r="A2499" s="154"/>
      <c r="B2499" s="154"/>
      <c r="C2499" s="140"/>
      <c r="D2499" s="140"/>
      <c r="E2499" s="140"/>
      <c r="F2499" s="161"/>
      <c r="G2499" s="161"/>
    </row>
    <row r="2500" spans="1:7" x14ac:dyDescent="0.25">
      <c r="A2500" s="154"/>
      <c r="B2500" s="154"/>
      <c r="C2500" s="140"/>
      <c r="D2500" s="140"/>
      <c r="E2500" s="140"/>
      <c r="F2500" s="161"/>
      <c r="G2500" s="161"/>
    </row>
    <row r="2501" spans="1:7" x14ac:dyDescent="0.25">
      <c r="A2501" s="154"/>
      <c r="B2501" s="154"/>
      <c r="C2501" s="140"/>
      <c r="D2501" s="140"/>
      <c r="E2501" s="140"/>
      <c r="F2501" s="161"/>
      <c r="G2501" s="161"/>
    </row>
    <row r="2502" spans="1:7" x14ac:dyDescent="0.25">
      <c r="A2502" s="154"/>
      <c r="B2502" s="154"/>
      <c r="C2502" s="140"/>
      <c r="D2502" s="140"/>
      <c r="E2502" s="140"/>
      <c r="F2502" s="161"/>
      <c r="G2502" s="161"/>
    </row>
    <row r="2503" spans="1:7" x14ac:dyDescent="0.25">
      <c r="A2503" s="154"/>
      <c r="B2503" s="154"/>
      <c r="C2503" s="140"/>
      <c r="D2503" s="140"/>
      <c r="E2503" s="140"/>
      <c r="F2503" s="161"/>
      <c r="G2503" s="161"/>
    </row>
    <row r="2504" spans="1:7" x14ac:dyDescent="0.25">
      <c r="A2504" s="154"/>
      <c r="B2504" s="154"/>
      <c r="C2504" s="140"/>
      <c r="D2504" s="140"/>
      <c r="E2504" s="140"/>
      <c r="F2504" s="161"/>
      <c r="G2504" s="161"/>
    </row>
    <row r="2505" spans="1:7" x14ac:dyDescent="0.25">
      <c r="A2505" s="154"/>
      <c r="B2505" s="154"/>
      <c r="C2505" s="140"/>
      <c r="D2505" s="140"/>
      <c r="E2505" s="140"/>
      <c r="F2505" s="161"/>
      <c r="G2505" s="161"/>
    </row>
    <row r="2506" spans="1:7" x14ac:dyDescent="0.25">
      <c r="A2506" s="154"/>
      <c r="B2506" s="154"/>
      <c r="C2506" s="140"/>
      <c r="D2506" s="140"/>
      <c r="E2506" s="140"/>
      <c r="F2506" s="161"/>
      <c r="G2506" s="161"/>
    </row>
    <row r="2507" spans="1:7" x14ac:dyDescent="0.25">
      <c r="A2507" s="154"/>
      <c r="B2507" s="154"/>
      <c r="C2507" s="140"/>
      <c r="D2507" s="140"/>
      <c r="E2507" s="140"/>
      <c r="F2507" s="161"/>
      <c r="G2507" s="161"/>
    </row>
    <row r="2508" spans="1:7" x14ac:dyDescent="0.25">
      <c r="A2508" s="154"/>
      <c r="B2508" s="154"/>
      <c r="C2508" s="140"/>
      <c r="D2508" s="140"/>
      <c r="E2508" s="140"/>
      <c r="F2508" s="161"/>
      <c r="G2508" s="161"/>
    </row>
    <row r="2509" spans="1:7" x14ac:dyDescent="0.25">
      <c r="A2509" s="154"/>
      <c r="B2509" s="154"/>
      <c r="C2509" s="140"/>
      <c r="D2509" s="140"/>
      <c r="E2509" s="140"/>
      <c r="F2509" s="161"/>
      <c r="G2509" s="161"/>
    </row>
    <row r="2510" spans="1:7" x14ac:dyDescent="0.25">
      <c r="A2510" s="154"/>
      <c r="B2510" s="154"/>
      <c r="C2510" s="140"/>
      <c r="D2510" s="140"/>
      <c r="E2510" s="140"/>
      <c r="F2510" s="161"/>
      <c r="G2510" s="161"/>
    </row>
    <row r="2511" spans="1:7" x14ac:dyDescent="0.25">
      <c r="A2511" s="154"/>
      <c r="B2511" s="154"/>
      <c r="C2511" s="140"/>
      <c r="D2511" s="140"/>
      <c r="E2511" s="140"/>
      <c r="F2511" s="161"/>
      <c r="G2511" s="161"/>
    </row>
    <row r="2512" spans="1:7" x14ac:dyDescent="0.25">
      <c r="A2512" s="154"/>
      <c r="B2512" s="154"/>
      <c r="C2512" s="140"/>
      <c r="D2512" s="140"/>
      <c r="E2512" s="140"/>
      <c r="F2512" s="161"/>
      <c r="G2512" s="161"/>
    </row>
    <row r="2513" spans="1:7" x14ac:dyDescent="0.25">
      <c r="A2513" s="154"/>
      <c r="B2513" s="154"/>
      <c r="C2513" s="140"/>
      <c r="D2513" s="140"/>
      <c r="E2513" s="140"/>
      <c r="F2513" s="161"/>
      <c r="G2513" s="161"/>
    </row>
    <row r="2514" spans="1:7" x14ac:dyDescent="0.25">
      <c r="A2514" s="154"/>
      <c r="B2514" s="154"/>
      <c r="C2514" s="140"/>
      <c r="D2514" s="140"/>
      <c r="E2514" s="140"/>
      <c r="F2514" s="161"/>
      <c r="G2514" s="161"/>
    </row>
    <row r="2515" spans="1:7" x14ac:dyDescent="0.25">
      <c r="A2515" s="154"/>
      <c r="B2515" s="154"/>
      <c r="C2515" s="140"/>
      <c r="D2515" s="140"/>
      <c r="E2515" s="140"/>
      <c r="F2515" s="161"/>
      <c r="G2515" s="161"/>
    </row>
    <row r="2516" spans="1:7" x14ac:dyDescent="0.25">
      <c r="A2516" s="154"/>
      <c r="B2516" s="154"/>
      <c r="C2516" s="140"/>
      <c r="D2516" s="140"/>
      <c r="E2516" s="140"/>
      <c r="F2516" s="161"/>
      <c r="G2516" s="161"/>
    </row>
    <row r="2517" spans="1:7" x14ac:dyDescent="0.25">
      <c r="A2517" s="154"/>
      <c r="B2517" s="154"/>
      <c r="C2517" s="140"/>
      <c r="D2517" s="140"/>
      <c r="E2517" s="140"/>
      <c r="F2517" s="161"/>
      <c r="G2517" s="161"/>
    </row>
    <row r="2518" spans="1:7" x14ac:dyDescent="0.25">
      <c r="A2518" s="154"/>
      <c r="B2518" s="154"/>
      <c r="C2518" s="140"/>
      <c r="D2518" s="140"/>
      <c r="E2518" s="140"/>
      <c r="F2518" s="161"/>
      <c r="G2518" s="161"/>
    </row>
    <row r="2519" spans="1:7" x14ac:dyDescent="0.25">
      <c r="A2519" s="154"/>
      <c r="B2519" s="154"/>
      <c r="C2519" s="140"/>
      <c r="D2519" s="140"/>
      <c r="E2519" s="140"/>
      <c r="F2519" s="161"/>
      <c r="G2519" s="161"/>
    </row>
    <row r="2520" spans="1:7" x14ac:dyDescent="0.25">
      <c r="A2520" s="154"/>
      <c r="B2520" s="154"/>
      <c r="C2520" s="140"/>
      <c r="D2520" s="140"/>
      <c r="E2520" s="140"/>
      <c r="F2520" s="161"/>
      <c r="G2520" s="161"/>
    </row>
    <row r="2521" spans="1:7" x14ac:dyDescent="0.25">
      <c r="A2521" s="154"/>
      <c r="B2521" s="154"/>
      <c r="C2521" s="140"/>
      <c r="D2521" s="140"/>
      <c r="E2521" s="140"/>
      <c r="F2521" s="161"/>
      <c r="G2521" s="161"/>
    </row>
    <row r="2522" spans="1:7" x14ac:dyDescent="0.25">
      <c r="A2522" s="154"/>
      <c r="B2522" s="154"/>
      <c r="C2522" s="140"/>
      <c r="D2522" s="140"/>
      <c r="E2522" s="140"/>
      <c r="F2522" s="161"/>
      <c r="G2522" s="161"/>
    </row>
    <row r="2523" spans="1:7" x14ac:dyDescent="0.25">
      <c r="A2523" s="154"/>
      <c r="B2523" s="154"/>
      <c r="C2523" s="140"/>
      <c r="D2523" s="140"/>
      <c r="E2523" s="140"/>
      <c r="F2523" s="161"/>
      <c r="G2523" s="161"/>
    </row>
    <row r="2524" spans="1:7" x14ac:dyDescent="0.25">
      <c r="A2524" s="154"/>
      <c r="B2524" s="154"/>
      <c r="C2524" s="140"/>
      <c r="D2524" s="140"/>
      <c r="E2524" s="140"/>
      <c r="F2524" s="161"/>
      <c r="G2524" s="161"/>
    </row>
    <row r="2525" spans="1:7" x14ac:dyDescent="0.25">
      <c r="A2525" s="154"/>
      <c r="B2525" s="154"/>
      <c r="C2525" s="140"/>
      <c r="D2525" s="140"/>
      <c r="E2525" s="140"/>
      <c r="F2525" s="161"/>
      <c r="G2525" s="161"/>
    </row>
    <row r="2526" spans="1:7" x14ac:dyDescent="0.25">
      <c r="A2526" s="154"/>
      <c r="B2526" s="154"/>
      <c r="C2526" s="140"/>
      <c r="D2526" s="140"/>
      <c r="E2526" s="140"/>
      <c r="F2526" s="161"/>
      <c r="G2526" s="161"/>
    </row>
    <row r="2527" spans="1:7" x14ac:dyDescent="0.25">
      <c r="A2527" s="154"/>
      <c r="B2527" s="154"/>
      <c r="C2527" s="140"/>
      <c r="D2527" s="140"/>
      <c r="E2527" s="140"/>
      <c r="F2527" s="161"/>
      <c r="G2527" s="161"/>
    </row>
    <row r="2528" spans="1:7" x14ac:dyDescent="0.25">
      <c r="A2528" s="154"/>
      <c r="B2528" s="154"/>
      <c r="C2528" s="140"/>
      <c r="D2528" s="140"/>
      <c r="E2528" s="140"/>
      <c r="F2528" s="161"/>
      <c r="G2528" s="161"/>
    </row>
    <row r="2529" spans="1:7" x14ac:dyDescent="0.25">
      <c r="A2529" s="154"/>
      <c r="B2529" s="154"/>
      <c r="C2529" s="140"/>
      <c r="D2529" s="140"/>
      <c r="E2529" s="140"/>
      <c r="F2529" s="161"/>
      <c r="G2529" s="161"/>
    </row>
    <row r="2530" spans="1:7" x14ac:dyDescent="0.25">
      <c r="A2530" s="154"/>
      <c r="B2530" s="154"/>
      <c r="C2530" s="140"/>
      <c r="D2530" s="140"/>
      <c r="E2530" s="140"/>
      <c r="F2530" s="161"/>
      <c r="G2530" s="161"/>
    </row>
    <row r="2531" spans="1:7" x14ac:dyDescent="0.25">
      <c r="A2531" s="154"/>
      <c r="B2531" s="154"/>
      <c r="C2531" s="140"/>
      <c r="D2531" s="140"/>
      <c r="E2531" s="140"/>
      <c r="F2531" s="161"/>
      <c r="G2531" s="161"/>
    </row>
    <row r="2532" spans="1:7" x14ac:dyDescent="0.25">
      <c r="A2532" s="154"/>
      <c r="B2532" s="154"/>
      <c r="C2532" s="140"/>
      <c r="D2532" s="140"/>
      <c r="E2532" s="140"/>
      <c r="F2532" s="161"/>
      <c r="G2532" s="161"/>
    </row>
    <row r="2533" spans="1:7" x14ac:dyDescent="0.25">
      <c r="A2533" s="154"/>
      <c r="B2533" s="154"/>
      <c r="C2533" s="140"/>
      <c r="D2533" s="140"/>
      <c r="E2533" s="140"/>
      <c r="F2533" s="161"/>
      <c r="G2533" s="161"/>
    </row>
    <row r="2534" spans="1:7" x14ac:dyDescent="0.25">
      <c r="A2534" s="154"/>
      <c r="B2534" s="154"/>
      <c r="C2534" s="140"/>
      <c r="D2534" s="140"/>
      <c r="E2534" s="140"/>
      <c r="F2534" s="161"/>
      <c r="G2534" s="161"/>
    </row>
    <row r="2535" spans="1:7" x14ac:dyDescent="0.25">
      <c r="A2535" s="154"/>
      <c r="B2535" s="154"/>
      <c r="C2535" s="140"/>
      <c r="D2535" s="140"/>
      <c r="E2535" s="140"/>
      <c r="F2535" s="161"/>
      <c r="G2535" s="161"/>
    </row>
    <row r="2536" spans="1:7" x14ac:dyDescent="0.25">
      <c r="A2536" s="154"/>
      <c r="B2536" s="154"/>
      <c r="C2536" s="140"/>
      <c r="D2536" s="140"/>
      <c r="E2536" s="140"/>
      <c r="F2536" s="161"/>
      <c r="G2536" s="161"/>
    </row>
    <row r="2537" spans="1:7" x14ac:dyDescent="0.25">
      <c r="A2537" s="154"/>
      <c r="B2537" s="154"/>
      <c r="C2537" s="140"/>
      <c r="D2537" s="140"/>
      <c r="E2537" s="140"/>
      <c r="F2537" s="161"/>
      <c r="G2537" s="161"/>
    </row>
    <row r="2538" spans="1:7" x14ac:dyDescent="0.25">
      <c r="A2538" s="154"/>
      <c r="B2538" s="154"/>
      <c r="C2538" s="140"/>
      <c r="D2538" s="140"/>
      <c r="E2538" s="140"/>
      <c r="F2538" s="161"/>
      <c r="G2538" s="161"/>
    </row>
    <row r="2539" spans="1:7" x14ac:dyDescent="0.25">
      <c r="A2539" s="154"/>
      <c r="B2539" s="154"/>
      <c r="C2539" s="140"/>
      <c r="D2539" s="140"/>
      <c r="E2539" s="140"/>
      <c r="F2539" s="161"/>
      <c r="G2539" s="161"/>
    </row>
    <row r="2540" spans="1:7" x14ac:dyDescent="0.25">
      <c r="A2540" s="154"/>
      <c r="B2540" s="154"/>
      <c r="C2540" s="140"/>
      <c r="D2540" s="140"/>
      <c r="E2540" s="140"/>
      <c r="F2540" s="161"/>
      <c r="G2540" s="161"/>
    </row>
    <row r="2541" spans="1:7" x14ac:dyDescent="0.25">
      <c r="A2541" s="154"/>
      <c r="B2541" s="154"/>
      <c r="C2541" s="140"/>
      <c r="D2541" s="140"/>
      <c r="E2541" s="140"/>
      <c r="F2541" s="161"/>
      <c r="G2541" s="161"/>
    </row>
    <row r="2542" spans="1:7" x14ac:dyDescent="0.25">
      <c r="A2542" s="154"/>
      <c r="B2542" s="154"/>
      <c r="C2542" s="140"/>
      <c r="D2542" s="140"/>
      <c r="E2542" s="140"/>
      <c r="F2542" s="161"/>
      <c r="G2542" s="161"/>
    </row>
    <row r="2543" spans="1:7" x14ac:dyDescent="0.25">
      <c r="A2543" s="154"/>
      <c r="B2543" s="154"/>
      <c r="C2543" s="140"/>
      <c r="D2543" s="140"/>
      <c r="E2543" s="140"/>
      <c r="F2543" s="161"/>
      <c r="G2543" s="161"/>
    </row>
    <row r="2544" spans="1:7" x14ac:dyDescent="0.25">
      <c r="A2544" s="154"/>
      <c r="B2544" s="154"/>
      <c r="C2544" s="140"/>
      <c r="D2544" s="140"/>
      <c r="E2544" s="140"/>
      <c r="F2544" s="161"/>
      <c r="G2544" s="161"/>
    </row>
    <row r="2545" spans="1:7" x14ac:dyDescent="0.25">
      <c r="A2545" s="154"/>
      <c r="B2545" s="154"/>
      <c r="C2545" s="140"/>
      <c r="D2545" s="140"/>
      <c r="E2545" s="140"/>
      <c r="F2545" s="161"/>
      <c r="G2545" s="161"/>
    </row>
    <row r="2546" spans="1:7" x14ac:dyDescent="0.25">
      <c r="A2546" s="154"/>
      <c r="B2546" s="154"/>
      <c r="C2546" s="140"/>
      <c r="D2546" s="140"/>
      <c r="E2546" s="140"/>
      <c r="F2546" s="161"/>
      <c r="G2546" s="161"/>
    </row>
    <row r="2547" spans="1:7" x14ac:dyDescent="0.25">
      <c r="A2547" s="154"/>
      <c r="B2547" s="154"/>
      <c r="C2547" s="140"/>
      <c r="D2547" s="140"/>
      <c r="E2547" s="140"/>
      <c r="F2547" s="161"/>
      <c r="G2547" s="161"/>
    </row>
    <row r="2548" spans="1:7" x14ac:dyDescent="0.25">
      <c r="A2548" s="154"/>
      <c r="B2548" s="154"/>
      <c r="C2548" s="140"/>
      <c r="D2548" s="140"/>
      <c r="E2548" s="140"/>
      <c r="F2548" s="161"/>
      <c r="G2548" s="161"/>
    </row>
    <row r="2549" spans="1:7" x14ac:dyDescent="0.25">
      <c r="A2549" s="154"/>
      <c r="B2549" s="154"/>
      <c r="C2549" s="140"/>
      <c r="D2549" s="140"/>
      <c r="E2549" s="140"/>
      <c r="F2549" s="161"/>
      <c r="G2549" s="161"/>
    </row>
    <row r="2550" spans="1:7" x14ac:dyDescent="0.25">
      <c r="A2550" s="154"/>
      <c r="B2550" s="154"/>
      <c r="C2550" s="140"/>
      <c r="D2550" s="140"/>
      <c r="E2550" s="140"/>
      <c r="F2550" s="161"/>
      <c r="G2550" s="161"/>
    </row>
    <row r="2551" spans="1:7" x14ac:dyDescent="0.25">
      <c r="A2551" s="154"/>
      <c r="B2551" s="154"/>
      <c r="C2551" s="140"/>
      <c r="D2551" s="140"/>
      <c r="E2551" s="140"/>
      <c r="F2551" s="161"/>
      <c r="G2551" s="161"/>
    </row>
    <row r="2552" spans="1:7" x14ac:dyDescent="0.25">
      <c r="A2552" s="154"/>
      <c r="B2552" s="154"/>
      <c r="C2552" s="140"/>
      <c r="D2552" s="140"/>
      <c r="E2552" s="140"/>
      <c r="F2552" s="161"/>
      <c r="G2552" s="161"/>
    </row>
    <row r="2553" spans="1:7" x14ac:dyDescent="0.25">
      <c r="A2553" s="154"/>
      <c r="B2553" s="154"/>
      <c r="C2553" s="140"/>
      <c r="D2553" s="140"/>
      <c r="E2553" s="140"/>
      <c r="F2553" s="161"/>
      <c r="G2553" s="161"/>
    </row>
    <row r="2554" spans="1:7" x14ac:dyDescent="0.25">
      <c r="A2554" s="154"/>
      <c r="B2554" s="154"/>
      <c r="C2554" s="140"/>
      <c r="D2554" s="140"/>
      <c r="E2554" s="140"/>
      <c r="F2554" s="161"/>
      <c r="G2554" s="161"/>
    </row>
    <row r="2555" spans="1:7" x14ac:dyDescent="0.25">
      <c r="A2555" s="154"/>
      <c r="B2555" s="154"/>
      <c r="C2555" s="140"/>
      <c r="D2555" s="140"/>
      <c r="E2555" s="140"/>
      <c r="F2555" s="161"/>
      <c r="G2555" s="161"/>
    </row>
    <row r="2556" spans="1:7" x14ac:dyDescent="0.25">
      <c r="A2556" s="154"/>
      <c r="B2556" s="154"/>
      <c r="C2556" s="140"/>
      <c r="D2556" s="140"/>
      <c r="E2556" s="140"/>
      <c r="F2556" s="161"/>
      <c r="G2556" s="161"/>
    </row>
    <row r="2557" spans="1:7" x14ac:dyDescent="0.25">
      <c r="A2557" s="154"/>
      <c r="B2557" s="154"/>
      <c r="C2557" s="140"/>
      <c r="D2557" s="140"/>
      <c r="E2557" s="140"/>
      <c r="F2557" s="161"/>
      <c r="G2557" s="161"/>
    </row>
    <row r="2558" spans="1:7" x14ac:dyDescent="0.25">
      <c r="A2558" s="154"/>
      <c r="B2558" s="154"/>
      <c r="C2558" s="140"/>
      <c r="D2558" s="140"/>
      <c r="E2558" s="140"/>
      <c r="F2558" s="161"/>
      <c r="G2558" s="161"/>
    </row>
    <row r="2559" spans="1:7" x14ac:dyDescent="0.25">
      <c r="A2559" s="154"/>
      <c r="B2559" s="154"/>
      <c r="C2559" s="140"/>
      <c r="D2559" s="140"/>
      <c r="E2559" s="140"/>
      <c r="F2559" s="161"/>
      <c r="G2559" s="161"/>
    </row>
    <row r="2560" spans="1:7" x14ac:dyDescent="0.25">
      <c r="A2560" s="154"/>
      <c r="B2560" s="154"/>
      <c r="C2560" s="140"/>
      <c r="D2560" s="140"/>
      <c r="E2560" s="140"/>
      <c r="F2560" s="161"/>
      <c r="G2560" s="161"/>
    </row>
    <row r="2561" spans="1:7" x14ac:dyDescent="0.25">
      <c r="A2561" s="154"/>
      <c r="B2561" s="154"/>
      <c r="C2561" s="140"/>
      <c r="D2561" s="140"/>
      <c r="E2561" s="140"/>
      <c r="F2561" s="161"/>
      <c r="G2561" s="161"/>
    </row>
    <row r="2562" spans="1:7" x14ac:dyDescent="0.25">
      <c r="A2562" s="154"/>
      <c r="B2562" s="154"/>
      <c r="C2562" s="140"/>
      <c r="D2562" s="140"/>
      <c r="E2562" s="140"/>
      <c r="F2562" s="161"/>
      <c r="G2562" s="161"/>
    </row>
    <row r="2563" spans="1:7" x14ac:dyDescent="0.25">
      <c r="A2563" s="154"/>
      <c r="B2563" s="154"/>
      <c r="C2563" s="140"/>
      <c r="D2563" s="140"/>
      <c r="E2563" s="140"/>
      <c r="F2563" s="161"/>
      <c r="G2563" s="161"/>
    </row>
    <row r="2564" spans="1:7" x14ac:dyDescent="0.25">
      <c r="A2564" s="154"/>
      <c r="B2564" s="154"/>
      <c r="C2564" s="140"/>
      <c r="D2564" s="140"/>
      <c r="E2564" s="140"/>
      <c r="F2564" s="161"/>
      <c r="G2564" s="161"/>
    </row>
    <row r="2565" spans="1:7" x14ac:dyDescent="0.25">
      <c r="A2565" s="154"/>
      <c r="B2565" s="154"/>
      <c r="C2565" s="140"/>
      <c r="D2565" s="140"/>
      <c r="E2565" s="140"/>
      <c r="F2565" s="161"/>
      <c r="G2565" s="161"/>
    </row>
    <row r="2566" spans="1:7" x14ac:dyDescent="0.25">
      <c r="A2566" s="154"/>
      <c r="B2566" s="154"/>
      <c r="C2566" s="140"/>
      <c r="D2566" s="140"/>
      <c r="E2566" s="140"/>
      <c r="F2566" s="161"/>
      <c r="G2566" s="161"/>
    </row>
    <row r="2567" spans="1:7" x14ac:dyDescent="0.25">
      <c r="A2567" s="154"/>
      <c r="B2567" s="154"/>
      <c r="C2567" s="140"/>
      <c r="D2567" s="140"/>
      <c r="E2567" s="140"/>
      <c r="F2567" s="161"/>
      <c r="G2567" s="161"/>
    </row>
    <row r="2568" spans="1:7" x14ac:dyDescent="0.25">
      <c r="A2568" s="154"/>
      <c r="B2568" s="154"/>
      <c r="C2568" s="140"/>
      <c r="D2568" s="140"/>
      <c r="E2568" s="140"/>
      <c r="F2568" s="161"/>
      <c r="G2568" s="161"/>
    </row>
    <row r="2569" spans="1:7" x14ac:dyDescent="0.25">
      <c r="A2569" s="154"/>
      <c r="B2569" s="154"/>
      <c r="C2569" s="140"/>
      <c r="D2569" s="140"/>
      <c r="E2569" s="140"/>
      <c r="F2569" s="161"/>
      <c r="G2569" s="161"/>
    </row>
    <row r="2570" spans="1:7" x14ac:dyDescent="0.25">
      <c r="A2570" s="154"/>
      <c r="B2570" s="154"/>
      <c r="C2570" s="140"/>
      <c r="D2570" s="140"/>
      <c r="E2570" s="140"/>
      <c r="F2570" s="161"/>
      <c r="G2570" s="161"/>
    </row>
    <row r="2571" spans="1:7" x14ac:dyDescent="0.25">
      <c r="A2571" s="154"/>
      <c r="B2571" s="154"/>
      <c r="C2571" s="140"/>
      <c r="D2571" s="140"/>
      <c r="E2571" s="140"/>
      <c r="F2571" s="161"/>
      <c r="G2571" s="161"/>
    </row>
    <row r="2572" spans="1:7" x14ac:dyDescent="0.25">
      <c r="A2572" s="154"/>
      <c r="B2572" s="154"/>
      <c r="C2572" s="140"/>
      <c r="D2572" s="140"/>
      <c r="E2572" s="140"/>
      <c r="F2572" s="161"/>
      <c r="G2572" s="161"/>
    </row>
    <row r="2573" spans="1:7" x14ac:dyDescent="0.25">
      <c r="A2573" s="154"/>
      <c r="B2573" s="154"/>
      <c r="C2573" s="140"/>
      <c r="D2573" s="140"/>
      <c r="E2573" s="140"/>
      <c r="F2573" s="161"/>
      <c r="G2573" s="161"/>
    </row>
    <row r="2574" spans="1:7" x14ac:dyDescent="0.25">
      <c r="A2574" s="154"/>
      <c r="B2574" s="154"/>
      <c r="C2574" s="140"/>
      <c r="D2574" s="140"/>
      <c r="E2574" s="140"/>
      <c r="F2574" s="161"/>
      <c r="G2574" s="161"/>
    </row>
    <row r="2575" spans="1:7" x14ac:dyDescent="0.25">
      <c r="A2575" s="154"/>
      <c r="B2575" s="154"/>
      <c r="C2575" s="140"/>
      <c r="D2575" s="140"/>
      <c r="E2575" s="140"/>
      <c r="F2575" s="161"/>
      <c r="G2575" s="161"/>
    </row>
    <row r="2576" spans="1:7" x14ac:dyDescent="0.25">
      <c r="A2576" s="154"/>
      <c r="B2576" s="154"/>
      <c r="C2576" s="140"/>
      <c r="D2576" s="140"/>
      <c r="E2576" s="140"/>
      <c r="F2576" s="161"/>
      <c r="G2576" s="161"/>
    </row>
    <row r="2577" spans="1:7" x14ac:dyDescent="0.25">
      <c r="A2577" s="154"/>
      <c r="B2577" s="154"/>
      <c r="C2577" s="140"/>
      <c r="D2577" s="140"/>
      <c r="E2577" s="140"/>
      <c r="F2577" s="161"/>
      <c r="G2577" s="161"/>
    </row>
    <row r="2578" spans="1:7" x14ac:dyDescent="0.25">
      <c r="A2578" s="154"/>
      <c r="B2578" s="154"/>
      <c r="C2578" s="140"/>
      <c r="D2578" s="140"/>
      <c r="E2578" s="140"/>
      <c r="F2578" s="161"/>
      <c r="G2578" s="161"/>
    </row>
    <row r="2579" spans="1:7" x14ac:dyDescent="0.25">
      <c r="A2579" s="154"/>
      <c r="B2579" s="154"/>
      <c r="C2579" s="140"/>
      <c r="D2579" s="140"/>
      <c r="E2579" s="140"/>
      <c r="F2579" s="161"/>
      <c r="G2579" s="161"/>
    </row>
    <row r="2580" spans="1:7" x14ac:dyDescent="0.25">
      <c r="A2580" s="154"/>
      <c r="B2580" s="154"/>
      <c r="C2580" s="140"/>
      <c r="D2580" s="140"/>
      <c r="E2580" s="140"/>
      <c r="F2580" s="161"/>
      <c r="G2580" s="161"/>
    </row>
    <row r="2581" spans="1:7" x14ac:dyDescent="0.25">
      <c r="A2581" s="154"/>
      <c r="B2581" s="154"/>
      <c r="C2581" s="140"/>
      <c r="D2581" s="140"/>
      <c r="E2581" s="140"/>
      <c r="F2581" s="161"/>
      <c r="G2581" s="161"/>
    </row>
    <row r="2582" spans="1:7" x14ac:dyDescent="0.25">
      <c r="A2582" s="154"/>
      <c r="B2582" s="154"/>
      <c r="C2582" s="140"/>
      <c r="D2582" s="140"/>
      <c r="E2582" s="140"/>
      <c r="F2582" s="161"/>
      <c r="G2582" s="161"/>
    </row>
    <row r="2583" spans="1:7" x14ac:dyDescent="0.25">
      <c r="A2583" s="154"/>
      <c r="B2583" s="154"/>
      <c r="C2583" s="140"/>
      <c r="D2583" s="140"/>
      <c r="E2583" s="140"/>
      <c r="F2583" s="161"/>
      <c r="G2583" s="161"/>
    </row>
    <row r="2584" spans="1:7" x14ac:dyDescent="0.25">
      <c r="A2584" s="154"/>
      <c r="B2584" s="154"/>
      <c r="C2584" s="140"/>
      <c r="D2584" s="140"/>
      <c r="E2584" s="140"/>
      <c r="F2584" s="161"/>
      <c r="G2584" s="161"/>
    </row>
    <row r="2585" spans="1:7" x14ac:dyDescent="0.25">
      <c r="A2585" s="154"/>
      <c r="B2585" s="154"/>
      <c r="C2585" s="140"/>
      <c r="D2585" s="140"/>
      <c r="E2585" s="140"/>
      <c r="F2585" s="161"/>
      <c r="G2585" s="161"/>
    </row>
    <row r="2586" spans="1:7" x14ac:dyDescent="0.25">
      <c r="A2586" s="154"/>
      <c r="B2586" s="154"/>
      <c r="C2586" s="140"/>
      <c r="D2586" s="140"/>
      <c r="E2586" s="140"/>
      <c r="F2586" s="161"/>
      <c r="G2586" s="161"/>
    </row>
    <row r="2587" spans="1:7" x14ac:dyDescent="0.25">
      <c r="A2587" s="154"/>
      <c r="B2587" s="154"/>
      <c r="C2587" s="154"/>
      <c r="D2587" s="140"/>
      <c r="E2587" s="140"/>
      <c r="F2587" s="161"/>
      <c r="G2587" s="161"/>
    </row>
    <row r="2588" spans="1:7" x14ac:dyDescent="0.25">
      <c r="A2588" s="154"/>
      <c r="B2588" s="154"/>
      <c r="C2588" s="140"/>
      <c r="D2588" s="140"/>
      <c r="E2588" s="140"/>
      <c r="F2588" s="161"/>
      <c r="G2588" s="161"/>
    </row>
    <row r="2589" spans="1:7" x14ac:dyDescent="0.25">
      <c r="A2589" s="154"/>
      <c r="B2589" s="154"/>
      <c r="C2589" s="140"/>
      <c r="D2589" s="140"/>
      <c r="E2589" s="140"/>
      <c r="F2589" s="161"/>
      <c r="G2589" s="161"/>
    </row>
    <row r="2590" spans="1:7" x14ac:dyDescent="0.25">
      <c r="A2590" s="154"/>
      <c r="B2590" s="154"/>
      <c r="C2590" s="140"/>
      <c r="D2590" s="140"/>
      <c r="E2590" s="140"/>
      <c r="F2590" s="161"/>
      <c r="G2590" s="161"/>
    </row>
    <row r="2591" spans="1:7" x14ac:dyDescent="0.25">
      <c r="A2591" s="154"/>
      <c r="B2591" s="154"/>
      <c r="C2591" s="140"/>
      <c r="D2591" s="140"/>
      <c r="E2591" s="140"/>
      <c r="F2591" s="161"/>
      <c r="G2591" s="161"/>
    </row>
    <row r="2592" spans="1:7" x14ac:dyDescent="0.25">
      <c r="A2592" s="154"/>
      <c r="B2592" s="154"/>
      <c r="C2592" s="140"/>
      <c r="D2592" s="140"/>
      <c r="E2592" s="140"/>
      <c r="F2592" s="161"/>
      <c r="G2592" s="161"/>
    </row>
    <row r="2593" spans="1:7" x14ac:dyDescent="0.25">
      <c r="A2593" s="154"/>
      <c r="B2593" s="154"/>
      <c r="C2593" s="140"/>
      <c r="D2593" s="140"/>
      <c r="E2593" s="140"/>
      <c r="F2593" s="161"/>
      <c r="G2593" s="161"/>
    </row>
    <row r="2594" spans="1:7" x14ac:dyDescent="0.25">
      <c r="A2594" s="154"/>
      <c r="B2594" s="154"/>
      <c r="C2594" s="140"/>
      <c r="D2594" s="140"/>
      <c r="E2594" s="140"/>
      <c r="F2594" s="161"/>
      <c r="G2594" s="161"/>
    </row>
    <row r="2595" spans="1:7" x14ac:dyDescent="0.25">
      <c r="A2595" s="154"/>
      <c r="B2595" s="154"/>
      <c r="C2595" s="140"/>
      <c r="D2595" s="140"/>
      <c r="E2595" s="140"/>
      <c r="F2595" s="161"/>
      <c r="G2595" s="161"/>
    </row>
    <row r="2596" spans="1:7" x14ac:dyDescent="0.25">
      <c r="A2596" s="154"/>
      <c r="B2596" s="154"/>
      <c r="C2596" s="140"/>
      <c r="D2596" s="140"/>
      <c r="E2596" s="140"/>
      <c r="F2596" s="161"/>
      <c r="G2596" s="161"/>
    </row>
    <row r="2597" spans="1:7" x14ac:dyDescent="0.25">
      <c r="A2597" s="154"/>
      <c r="B2597" s="154"/>
      <c r="C2597" s="140"/>
      <c r="D2597" s="140"/>
      <c r="E2597" s="140"/>
      <c r="F2597" s="161"/>
      <c r="G2597" s="161"/>
    </row>
    <row r="2598" spans="1:7" x14ac:dyDescent="0.25">
      <c r="A2598" s="154"/>
      <c r="B2598" s="154"/>
      <c r="C2598" s="154"/>
      <c r="D2598" s="140"/>
      <c r="E2598" s="140"/>
      <c r="F2598" s="161"/>
      <c r="G2598" s="161"/>
    </row>
    <row r="2599" spans="1:7" x14ac:dyDescent="0.25">
      <c r="A2599" s="154"/>
      <c r="B2599" s="154"/>
      <c r="C2599" s="140"/>
      <c r="D2599" s="140"/>
      <c r="E2599" s="140"/>
      <c r="F2599" s="161"/>
      <c r="G2599" s="161"/>
    </row>
    <row r="2600" spans="1:7" x14ac:dyDescent="0.25">
      <c r="A2600" s="154"/>
      <c r="B2600" s="154"/>
      <c r="C2600" s="140"/>
      <c r="D2600" s="140"/>
      <c r="E2600" s="140"/>
      <c r="F2600" s="161"/>
      <c r="G2600" s="161"/>
    </row>
    <row r="2601" spans="1:7" x14ac:dyDescent="0.25">
      <c r="A2601" s="154"/>
      <c r="B2601" s="154"/>
      <c r="C2601" s="140"/>
      <c r="D2601" s="140"/>
      <c r="E2601" s="140"/>
      <c r="F2601" s="161"/>
      <c r="G2601" s="161"/>
    </row>
    <row r="2602" spans="1:7" x14ac:dyDescent="0.25">
      <c r="A2602" s="154"/>
      <c r="B2602" s="154"/>
      <c r="C2602" s="140"/>
      <c r="D2602" s="140"/>
      <c r="E2602" s="140"/>
      <c r="F2602" s="161"/>
      <c r="G2602" s="161"/>
    </row>
    <row r="2603" spans="1:7" x14ac:dyDescent="0.25">
      <c r="A2603" s="154"/>
      <c r="B2603" s="154"/>
      <c r="C2603" s="140"/>
      <c r="D2603" s="140"/>
      <c r="E2603" s="140"/>
      <c r="F2603" s="161"/>
      <c r="G2603" s="161"/>
    </row>
    <row r="2604" spans="1:7" x14ac:dyDescent="0.25">
      <c r="A2604" s="154"/>
      <c r="B2604" s="154"/>
      <c r="C2604" s="140"/>
      <c r="D2604" s="140"/>
      <c r="E2604" s="140"/>
      <c r="F2604" s="161"/>
      <c r="G2604" s="161"/>
    </row>
    <row r="2605" spans="1:7" x14ac:dyDescent="0.25">
      <c r="A2605" s="154"/>
      <c r="B2605" s="154"/>
      <c r="C2605" s="140"/>
      <c r="D2605" s="140"/>
      <c r="E2605" s="140"/>
      <c r="F2605" s="161"/>
      <c r="G2605" s="161"/>
    </row>
    <row r="2606" spans="1:7" x14ac:dyDescent="0.25">
      <c r="A2606" s="154"/>
      <c r="B2606" s="154"/>
      <c r="C2606" s="140"/>
      <c r="D2606" s="140"/>
      <c r="E2606" s="140"/>
      <c r="F2606" s="161"/>
      <c r="G2606" s="161"/>
    </row>
    <row r="2607" spans="1:7" x14ac:dyDescent="0.25">
      <c r="A2607" s="154"/>
      <c r="B2607" s="154"/>
      <c r="C2607" s="140"/>
      <c r="D2607" s="140"/>
      <c r="E2607" s="140"/>
      <c r="F2607" s="161"/>
      <c r="G2607" s="161"/>
    </row>
    <row r="2608" spans="1:7" x14ac:dyDescent="0.25">
      <c r="A2608" s="154"/>
      <c r="B2608" s="154"/>
      <c r="C2608" s="140"/>
      <c r="D2608" s="140"/>
      <c r="E2608" s="140"/>
      <c r="F2608" s="161"/>
      <c r="G2608" s="161"/>
    </row>
    <row r="2609" spans="1:7" x14ac:dyDescent="0.25">
      <c r="A2609" s="154"/>
      <c r="B2609" s="154"/>
      <c r="C2609" s="140"/>
      <c r="D2609" s="140"/>
      <c r="E2609" s="140"/>
      <c r="F2609" s="161"/>
      <c r="G2609" s="161"/>
    </row>
    <row r="2610" spans="1:7" x14ac:dyDescent="0.25">
      <c r="A2610" s="154"/>
      <c r="B2610" s="154"/>
      <c r="C2610" s="140"/>
      <c r="D2610" s="140"/>
      <c r="E2610" s="140"/>
      <c r="F2610" s="161"/>
      <c r="G2610" s="161"/>
    </row>
    <row r="2611" spans="1:7" x14ac:dyDescent="0.25">
      <c r="A2611" s="154"/>
      <c r="B2611" s="154"/>
      <c r="C2611" s="140"/>
      <c r="D2611" s="140"/>
      <c r="E2611" s="140"/>
      <c r="F2611" s="161"/>
      <c r="G2611" s="161"/>
    </row>
    <row r="2612" spans="1:7" x14ac:dyDescent="0.25">
      <c r="A2612" s="154"/>
      <c r="B2612" s="154"/>
      <c r="C2612" s="140"/>
      <c r="D2612" s="140"/>
      <c r="E2612" s="140"/>
      <c r="F2612" s="161"/>
      <c r="G2612" s="161"/>
    </row>
    <row r="2613" spans="1:7" x14ac:dyDescent="0.25">
      <c r="A2613" s="154"/>
      <c r="B2613" s="154"/>
      <c r="C2613" s="140"/>
      <c r="D2613" s="140"/>
      <c r="E2613" s="140"/>
      <c r="F2613" s="161"/>
      <c r="G2613" s="161"/>
    </row>
    <row r="2614" spans="1:7" x14ac:dyDescent="0.25">
      <c r="A2614" s="154"/>
      <c r="B2614" s="154"/>
      <c r="C2614" s="140"/>
      <c r="D2614" s="140"/>
      <c r="E2614" s="140"/>
      <c r="F2614" s="161"/>
      <c r="G2614" s="161"/>
    </row>
    <row r="2615" spans="1:7" x14ac:dyDescent="0.25">
      <c r="A2615" s="154"/>
      <c r="B2615" s="154"/>
      <c r="C2615" s="140"/>
      <c r="D2615" s="140"/>
      <c r="E2615" s="140"/>
      <c r="F2615" s="161"/>
      <c r="G2615" s="161"/>
    </row>
    <row r="2616" spans="1:7" x14ac:dyDescent="0.25">
      <c r="A2616" s="154"/>
      <c r="B2616" s="154"/>
      <c r="C2616" s="140"/>
      <c r="D2616" s="140"/>
      <c r="E2616" s="140"/>
      <c r="F2616" s="161"/>
      <c r="G2616" s="161"/>
    </row>
    <row r="2617" spans="1:7" x14ac:dyDescent="0.25">
      <c r="A2617" s="154"/>
      <c r="B2617" s="154"/>
      <c r="C2617" s="140"/>
      <c r="D2617" s="140"/>
      <c r="E2617" s="140"/>
      <c r="F2617" s="161"/>
      <c r="G2617" s="161"/>
    </row>
    <row r="2618" spans="1:7" x14ac:dyDescent="0.25">
      <c r="A2618" s="154"/>
      <c r="B2618" s="154"/>
      <c r="C2618" s="140"/>
      <c r="D2618" s="140"/>
      <c r="E2618" s="140"/>
      <c r="F2618" s="161"/>
      <c r="G2618" s="161"/>
    </row>
    <row r="2619" spans="1:7" x14ac:dyDescent="0.25">
      <c r="A2619" s="154"/>
      <c r="B2619" s="154"/>
      <c r="C2619" s="140"/>
      <c r="D2619" s="140"/>
      <c r="E2619" s="140"/>
      <c r="F2619" s="161"/>
      <c r="G2619" s="161"/>
    </row>
    <row r="2620" spans="1:7" x14ac:dyDescent="0.25">
      <c r="A2620" s="154"/>
      <c r="B2620" s="154"/>
      <c r="C2620" s="140"/>
      <c r="D2620" s="140"/>
      <c r="E2620" s="140"/>
      <c r="F2620" s="161"/>
      <c r="G2620" s="161"/>
    </row>
    <row r="2621" spans="1:7" x14ac:dyDescent="0.25">
      <c r="A2621" s="154"/>
      <c r="B2621" s="154"/>
      <c r="C2621" s="140"/>
      <c r="D2621" s="140"/>
      <c r="E2621" s="140"/>
      <c r="F2621" s="161"/>
      <c r="G2621" s="161"/>
    </row>
    <row r="2622" spans="1:7" x14ac:dyDescent="0.25">
      <c r="A2622" s="154"/>
      <c r="B2622" s="154"/>
      <c r="C2622" s="140"/>
      <c r="D2622" s="140"/>
      <c r="E2622" s="140"/>
      <c r="F2622" s="161"/>
      <c r="G2622" s="161"/>
    </row>
    <row r="2623" spans="1:7" x14ac:dyDescent="0.25">
      <c r="A2623" s="154"/>
      <c r="B2623" s="154"/>
      <c r="C2623" s="140"/>
      <c r="D2623" s="140"/>
      <c r="E2623" s="140"/>
      <c r="F2623" s="161"/>
      <c r="G2623" s="161"/>
    </row>
    <row r="2624" spans="1:7" x14ac:dyDescent="0.25">
      <c r="A2624" s="154"/>
      <c r="B2624" s="154"/>
      <c r="C2624" s="140"/>
      <c r="D2624" s="140"/>
      <c r="E2624" s="140"/>
      <c r="F2624" s="161"/>
      <c r="G2624" s="161"/>
    </row>
    <row r="2625" spans="1:7" x14ac:dyDescent="0.25">
      <c r="A2625" s="154"/>
      <c r="B2625" s="154"/>
      <c r="C2625" s="140"/>
      <c r="D2625" s="140"/>
      <c r="E2625" s="140"/>
      <c r="F2625" s="161"/>
      <c r="G2625" s="161"/>
    </row>
    <row r="2626" spans="1:7" x14ac:dyDescent="0.25">
      <c r="A2626" s="154"/>
      <c r="B2626" s="154"/>
      <c r="C2626" s="140"/>
      <c r="D2626" s="140"/>
      <c r="E2626" s="140"/>
      <c r="F2626" s="161"/>
      <c r="G2626" s="161"/>
    </row>
    <row r="2627" spans="1:7" x14ac:dyDescent="0.25">
      <c r="A2627" s="154"/>
      <c r="B2627" s="154"/>
      <c r="C2627" s="140"/>
      <c r="D2627" s="140"/>
      <c r="E2627" s="140"/>
      <c r="F2627" s="161"/>
      <c r="G2627" s="161"/>
    </row>
    <row r="2628" spans="1:7" x14ac:dyDescent="0.25">
      <c r="A2628" s="154"/>
      <c r="B2628" s="154"/>
      <c r="C2628" s="140"/>
      <c r="D2628" s="140"/>
      <c r="E2628" s="140"/>
      <c r="F2628" s="161"/>
      <c r="G2628" s="161"/>
    </row>
    <row r="2629" spans="1:7" x14ac:dyDescent="0.25">
      <c r="A2629" s="154"/>
      <c r="B2629" s="154"/>
      <c r="C2629" s="140"/>
      <c r="D2629" s="140"/>
      <c r="E2629" s="140"/>
      <c r="F2629" s="161"/>
      <c r="G2629" s="161"/>
    </row>
    <row r="2630" spans="1:7" x14ac:dyDescent="0.25">
      <c r="A2630" s="154"/>
      <c r="B2630" s="154"/>
      <c r="C2630" s="140"/>
      <c r="D2630" s="140"/>
      <c r="E2630" s="140"/>
      <c r="F2630" s="161"/>
      <c r="G2630" s="161"/>
    </row>
    <row r="2631" spans="1:7" x14ac:dyDescent="0.25">
      <c r="A2631" s="154"/>
      <c r="B2631" s="154"/>
      <c r="C2631" s="140"/>
      <c r="D2631" s="140"/>
      <c r="E2631" s="140"/>
      <c r="F2631" s="161"/>
      <c r="G2631" s="161"/>
    </row>
    <row r="2632" spans="1:7" x14ac:dyDescent="0.25">
      <c r="A2632" s="154"/>
      <c r="B2632" s="154"/>
      <c r="C2632" s="140"/>
      <c r="D2632" s="140"/>
      <c r="E2632" s="140"/>
      <c r="F2632" s="161"/>
      <c r="G2632" s="161"/>
    </row>
    <row r="2633" spans="1:7" x14ac:dyDescent="0.25">
      <c r="A2633" s="154"/>
      <c r="B2633" s="154"/>
      <c r="C2633" s="140"/>
      <c r="D2633" s="140"/>
      <c r="E2633" s="140"/>
      <c r="F2633" s="161"/>
      <c r="G2633" s="161"/>
    </row>
    <row r="2634" spans="1:7" x14ac:dyDescent="0.25">
      <c r="A2634" s="154"/>
      <c r="B2634" s="154"/>
      <c r="C2634" s="140"/>
      <c r="D2634" s="140"/>
      <c r="E2634" s="140"/>
      <c r="F2634" s="161"/>
      <c r="G2634" s="161"/>
    </row>
    <row r="2635" spans="1:7" x14ac:dyDescent="0.25">
      <c r="A2635" s="154"/>
      <c r="B2635" s="154"/>
      <c r="C2635" s="154"/>
      <c r="D2635" s="140"/>
      <c r="E2635" s="140"/>
      <c r="F2635" s="161"/>
      <c r="G2635" s="161"/>
    </row>
    <row r="2636" spans="1:7" x14ac:dyDescent="0.25">
      <c r="A2636" s="154"/>
      <c r="B2636" s="154"/>
      <c r="C2636" s="140"/>
      <c r="D2636" s="140"/>
      <c r="E2636" s="140"/>
      <c r="F2636" s="161"/>
      <c r="G2636" s="161"/>
    </row>
    <row r="2637" spans="1:7" x14ac:dyDescent="0.25">
      <c r="A2637" s="154"/>
      <c r="B2637" s="154"/>
      <c r="C2637" s="140"/>
      <c r="D2637" s="140"/>
      <c r="E2637" s="140"/>
      <c r="F2637" s="161"/>
      <c r="G2637" s="161"/>
    </row>
    <row r="2638" spans="1:7" x14ac:dyDescent="0.25">
      <c r="A2638" s="154"/>
      <c r="B2638" s="154"/>
      <c r="C2638" s="140"/>
      <c r="D2638" s="140"/>
      <c r="E2638" s="140"/>
      <c r="F2638" s="161"/>
      <c r="G2638" s="161"/>
    </row>
    <row r="2639" spans="1:7" x14ac:dyDescent="0.25">
      <c r="A2639" s="154"/>
      <c r="B2639" s="154"/>
      <c r="C2639" s="140"/>
      <c r="D2639" s="140"/>
      <c r="E2639" s="140"/>
      <c r="F2639" s="161"/>
      <c r="G2639" s="161"/>
    </row>
    <row r="2640" spans="1:7" x14ac:dyDescent="0.25">
      <c r="A2640" s="154"/>
      <c r="B2640" s="154"/>
      <c r="C2640" s="140"/>
      <c r="D2640" s="140"/>
      <c r="E2640" s="140"/>
      <c r="F2640" s="161"/>
      <c r="G2640" s="161"/>
    </row>
    <row r="2641" spans="1:7" x14ac:dyDescent="0.25">
      <c r="A2641" s="154"/>
      <c r="B2641" s="154"/>
      <c r="C2641" s="140"/>
      <c r="D2641" s="140"/>
      <c r="E2641" s="140"/>
      <c r="F2641" s="161"/>
      <c r="G2641" s="161"/>
    </row>
    <row r="2642" spans="1:7" x14ac:dyDescent="0.25">
      <c r="A2642" s="154"/>
      <c r="B2642" s="154"/>
      <c r="C2642" s="140"/>
      <c r="D2642" s="140"/>
      <c r="E2642" s="140"/>
      <c r="F2642" s="161"/>
      <c r="G2642" s="161"/>
    </row>
    <row r="2643" spans="1:7" x14ac:dyDescent="0.25">
      <c r="A2643" s="154"/>
      <c r="B2643" s="154"/>
      <c r="C2643" s="140"/>
      <c r="D2643" s="140"/>
      <c r="E2643" s="140"/>
      <c r="F2643" s="161"/>
      <c r="G2643" s="161"/>
    </row>
    <row r="2644" spans="1:7" x14ac:dyDescent="0.25">
      <c r="A2644" s="154"/>
      <c r="B2644" s="154"/>
      <c r="C2644" s="140"/>
      <c r="D2644" s="140"/>
      <c r="E2644" s="140"/>
      <c r="F2644" s="161"/>
      <c r="G2644" s="161"/>
    </row>
    <row r="2645" spans="1:7" x14ac:dyDescent="0.25">
      <c r="A2645" s="154"/>
      <c r="B2645" s="154"/>
      <c r="C2645" s="140"/>
      <c r="D2645" s="140"/>
      <c r="E2645" s="140"/>
      <c r="F2645" s="161"/>
      <c r="G2645" s="161"/>
    </row>
    <row r="2646" spans="1:7" x14ac:dyDescent="0.25">
      <c r="A2646" s="154"/>
      <c r="B2646" s="154"/>
      <c r="C2646" s="140"/>
      <c r="D2646" s="140"/>
      <c r="E2646" s="140"/>
      <c r="F2646" s="161"/>
      <c r="G2646" s="161"/>
    </row>
    <row r="2647" spans="1:7" x14ac:dyDescent="0.25">
      <c r="A2647" s="154"/>
      <c r="B2647" s="154"/>
      <c r="C2647" s="154"/>
      <c r="D2647" s="140"/>
      <c r="E2647" s="140"/>
      <c r="F2647" s="161"/>
      <c r="G2647" s="161"/>
    </row>
    <row r="2648" spans="1:7" x14ac:dyDescent="0.25">
      <c r="A2648" s="154"/>
      <c r="B2648" s="154"/>
      <c r="C2648" s="140"/>
      <c r="D2648" s="140"/>
      <c r="E2648" s="140"/>
      <c r="F2648" s="161"/>
      <c r="G2648" s="161"/>
    </row>
    <row r="2649" spans="1:7" x14ac:dyDescent="0.25">
      <c r="A2649" s="154"/>
      <c r="B2649" s="154"/>
      <c r="C2649" s="140"/>
      <c r="D2649" s="140"/>
      <c r="E2649" s="140"/>
      <c r="F2649" s="161"/>
      <c r="G2649" s="161"/>
    </row>
    <row r="2650" spans="1:7" x14ac:dyDescent="0.25">
      <c r="A2650" s="154"/>
      <c r="B2650" s="154"/>
      <c r="C2650" s="140"/>
      <c r="D2650" s="140"/>
      <c r="E2650" s="140"/>
      <c r="F2650" s="161"/>
      <c r="G2650" s="161"/>
    </row>
    <row r="2651" spans="1:7" x14ac:dyDescent="0.25">
      <c r="A2651" s="154"/>
      <c r="B2651" s="154"/>
      <c r="C2651" s="140"/>
      <c r="D2651" s="140"/>
      <c r="E2651" s="140"/>
      <c r="F2651" s="161"/>
      <c r="G2651" s="161"/>
    </row>
    <row r="2652" spans="1:7" x14ac:dyDescent="0.25">
      <c r="A2652" s="154"/>
      <c r="B2652" s="154"/>
      <c r="C2652" s="154"/>
      <c r="D2652" s="140"/>
      <c r="E2652" s="140"/>
      <c r="F2652" s="161"/>
      <c r="G2652" s="161"/>
    </row>
    <row r="2653" spans="1:7" x14ac:dyDescent="0.25">
      <c r="A2653" s="154"/>
      <c r="B2653" s="154"/>
      <c r="C2653" s="140"/>
      <c r="D2653" s="140"/>
      <c r="E2653" s="140"/>
      <c r="F2653" s="161"/>
      <c r="G2653" s="161"/>
    </row>
    <row r="2654" spans="1:7" x14ac:dyDescent="0.25">
      <c r="A2654" s="154"/>
      <c r="B2654" s="154"/>
      <c r="C2654" s="140"/>
      <c r="D2654" s="140"/>
      <c r="E2654" s="140"/>
      <c r="F2654" s="161"/>
      <c r="G2654" s="161"/>
    </row>
    <row r="2655" spans="1:7" x14ac:dyDescent="0.25">
      <c r="A2655" s="154"/>
      <c r="B2655" s="154"/>
      <c r="C2655" s="140"/>
      <c r="D2655" s="140"/>
      <c r="E2655" s="140"/>
      <c r="F2655" s="161"/>
      <c r="G2655" s="161"/>
    </row>
    <row r="2656" spans="1:7" x14ac:dyDescent="0.25">
      <c r="A2656" s="154"/>
      <c r="B2656" s="154"/>
      <c r="C2656" s="140"/>
      <c r="D2656" s="140"/>
      <c r="E2656" s="140"/>
      <c r="F2656" s="161"/>
      <c r="G2656" s="161"/>
    </row>
    <row r="2657" spans="1:7" x14ac:dyDescent="0.25">
      <c r="A2657" s="154"/>
      <c r="B2657" s="154"/>
      <c r="C2657" s="140"/>
      <c r="D2657" s="140"/>
      <c r="E2657" s="140"/>
      <c r="F2657" s="161"/>
      <c r="G2657" s="161"/>
    </row>
    <row r="2658" spans="1:7" x14ac:dyDescent="0.25">
      <c r="A2658" s="154"/>
      <c r="B2658" s="154"/>
      <c r="C2658" s="140"/>
      <c r="D2658" s="140"/>
      <c r="E2658" s="140"/>
      <c r="F2658" s="161"/>
      <c r="G2658" s="161"/>
    </row>
    <row r="2659" spans="1:7" x14ac:dyDescent="0.25">
      <c r="A2659" s="154"/>
      <c r="B2659" s="154"/>
      <c r="C2659" s="140"/>
      <c r="D2659" s="140"/>
      <c r="E2659" s="140"/>
      <c r="F2659" s="161"/>
      <c r="G2659" s="161"/>
    </row>
    <row r="2660" spans="1:7" x14ac:dyDescent="0.25">
      <c r="A2660" s="154"/>
      <c r="B2660" s="154"/>
      <c r="C2660" s="140"/>
      <c r="D2660" s="140"/>
      <c r="E2660" s="140"/>
      <c r="F2660" s="161"/>
      <c r="G2660" s="161"/>
    </row>
    <row r="2661" spans="1:7" x14ac:dyDescent="0.25">
      <c r="A2661" s="154"/>
      <c r="B2661" s="154"/>
      <c r="C2661" s="140"/>
      <c r="D2661" s="140"/>
      <c r="E2661" s="140"/>
      <c r="F2661" s="161"/>
      <c r="G2661" s="161"/>
    </row>
    <row r="2662" spans="1:7" x14ac:dyDescent="0.25">
      <c r="A2662" s="154"/>
      <c r="B2662" s="154"/>
      <c r="C2662" s="140"/>
      <c r="D2662" s="140"/>
      <c r="E2662" s="140"/>
      <c r="F2662" s="161"/>
      <c r="G2662" s="161"/>
    </row>
    <row r="2663" spans="1:7" x14ac:dyDescent="0.25">
      <c r="A2663" s="154"/>
      <c r="B2663" s="154"/>
      <c r="C2663" s="140"/>
      <c r="D2663" s="140"/>
      <c r="E2663" s="140"/>
      <c r="F2663" s="161"/>
      <c r="G2663" s="161"/>
    </row>
    <row r="2664" spans="1:7" x14ac:dyDescent="0.25">
      <c r="A2664" s="154"/>
      <c r="B2664" s="154"/>
      <c r="C2664" s="140"/>
      <c r="D2664" s="140"/>
      <c r="E2664" s="140"/>
      <c r="F2664" s="161"/>
      <c r="G2664" s="161"/>
    </row>
    <row r="2665" spans="1:7" x14ac:dyDescent="0.25">
      <c r="A2665" s="154"/>
      <c r="B2665" s="154"/>
      <c r="C2665" s="140"/>
      <c r="D2665" s="140"/>
      <c r="E2665" s="140"/>
      <c r="F2665" s="161"/>
      <c r="G2665" s="161"/>
    </row>
    <row r="2666" spans="1:7" x14ac:dyDescent="0.25">
      <c r="A2666" s="154"/>
      <c r="B2666" s="154"/>
      <c r="C2666" s="140"/>
      <c r="D2666" s="140"/>
      <c r="E2666" s="140"/>
      <c r="F2666" s="161"/>
      <c r="G2666" s="161"/>
    </row>
    <row r="2667" spans="1:7" x14ac:dyDescent="0.25">
      <c r="A2667" s="154"/>
      <c r="B2667" s="154"/>
      <c r="C2667" s="140"/>
      <c r="D2667" s="140"/>
      <c r="E2667" s="140"/>
      <c r="F2667" s="161"/>
      <c r="G2667" s="161"/>
    </row>
    <row r="2668" spans="1:7" x14ac:dyDescent="0.25">
      <c r="A2668" s="154"/>
      <c r="B2668" s="154"/>
      <c r="C2668" s="140"/>
      <c r="D2668" s="140"/>
      <c r="E2668" s="140"/>
      <c r="F2668" s="161"/>
      <c r="G2668" s="161"/>
    </row>
    <row r="2669" spans="1:7" x14ac:dyDescent="0.25">
      <c r="A2669" s="154"/>
      <c r="B2669" s="154"/>
      <c r="C2669" s="140"/>
      <c r="D2669" s="140"/>
      <c r="E2669" s="140"/>
      <c r="F2669" s="161"/>
      <c r="G2669" s="161"/>
    </row>
    <row r="2670" spans="1:7" x14ac:dyDescent="0.25">
      <c r="A2670" s="154"/>
      <c r="B2670" s="154"/>
      <c r="C2670" s="140"/>
      <c r="D2670" s="140"/>
      <c r="E2670" s="140"/>
      <c r="F2670" s="161"/>
      <c r="G2670" s="161"/>
    </row>
    <row r="2671" spans="1:7" x14ac:dyDescent="0.25">
      <c r="A2671" s="154"/>
      <c r="B2671" s="154"/>
      <c r="C2671" s="140"/>
      <c r="D2671" s="140"/>
      <c r="E2671" s="140"/>
      <c r="F2671" s="161"/>
      <c r="G2671" s="161"/>
    </row>
    <row r="2672" spans="1:7" x14ac:dyDescent="0.25">
      <c r="A2672" s="154"/>
      <c r="B2672" s="154"/>
      <c r="C2672" s="140"/>
      <c r="D2672" s="140"/>
      <c r="E2672" s="140"/>
      <c r="F2672" s="161"/>
      <c r="G2672" s="161"/>
    </row>
    <row r="2673" spans="1:7" x14ac:dyDescent="0.25">
      <c r="A2673" s="154"/>
      <c r="B2673" s="154"/>
      <c r="C2673" s="154"/>
      <c r="D2673" s="140"/>
      <c r="E2673" s="140"/>
      <c r="F2673" s="161"/>
      <c r="G2673" s="161"/>
    </row>
    <row r="2674" spans="1:7" x14ac:dyDescent="0.25">
      <c r="A2674" s="154"/>
      <c r="B2674" s="154"/>
      <c r="C2674" s="140"/>
      <c r="D2674" s="140"/>
      <c r="E2674" s="140"/>
      <c r="F2674" s="161"/>
      <c r="G2674" s="161"/>
    </row>
    <row r="2675" spans="1:7" x14ac:dyDescent="0.25">
      <c r="A2675" s="154"/>
      <c r="B2675" s="154"/>
      <c r="C2675" s="140"/>
      <c r="D2675" s="140"/>
      <c r="E2675" s="140"/>
      <c r="F2675" s="161"/>
      <c r="G2675" s="161"/>
    </row>
    <row r="2676" spans="1:7" x14ac:dyDescent="0.25">
      <c r="A2676" s="154"/>
      <c r="B2676" s="154"/>
      <c r="C2676" s="140"/>
      <c r="D2676" s="140"/>
      <c r="E2676" s="140"/>
      <c r="F2676" s="161"/>
      <c r="G2676" s="161"/>
    </row>
    <row r="2677" spans="1:7" x14ac:dyDescent="0.25">
      <c r="A2677" s="154"/>
      <c r="B2677" s="154"/>
      <c r="C2677" s="140"/>
      <c r="D2677" s="140"/>
      <c r="E2677" s="140"/>
      <c r="F2677" s="161"/>
      <c r="G2677" s="161"/>
    </row>
    <row r="2678" spans="1:7" x14ac:dyDescent="0.25">
      <c r="A2678" s="154"/>
      <c r="B2678" s="154"/>
      <c r="C2678" s="140"/>
      <c r="D2678" s="140"/>
      <c r="E2678" s="140"/>
      <c r="F2678" s="161"/>
      <c r="G2678" s="161"/>
    </row>
    <row r="2679" spans="1:7" x14ac:dyDescent="0.25">
      <c r="A2679" s="154"/>
      <c r="B2679" s="154"/>
      <c r="C2679" s="140"/>
      <c r="D2679" s="140"/>
      <c r="E2679" s="140"/>
      <c r="F2679" s="161"/>
      <c r="G2679" s="161"/>
    </row>
    <row r="2680" spans="1:7" x14ac:dyDescent="0.25">
      <c r="A2680" s="154"/>
      <c r="B2680" s="154"/>
      <c r="C2680" s="140"/>
      <c r="D2680" s="140"/>
      <c r="E2680" s="140"/>
      <c r="F2680" s="161"/>
      <c r="G2680" s="161"/>
    </row>
    <row r="2681" spans="1:7" x14ac:dyDescent="0.25">
      <c r="A2681" s="154"/>
      <c r="B2681" s="154"/>
      <c r="C2681" s="140"/>
      <c r="D2681" s="140"/>
      <c r="E2681" s="140"/>
      <c r="F2681" s="161"/>
      <c r="G2681" s="161"/>
    </row>
    <row r="2682" spans="1:7" x14ac:dyDescent="0.25">
      <c r="A2682" s="154"/>
      <c r="B2682" s="154"/>
      <c r="C2682" s="154"/>
      <c r="D2682" s="140"/>
      <c r="E2682" s="140"/>
      <c r="F2682" s="161"/>
      <c r="G2682" s="161"/>
    </row>
    <row r="2683" spans="1:7" x14ac:dyDescent="0.25">
      <c r="A2683" s="154"/>
      <c r="B2683" s="154"/>
      <c r="C2683" s="140"/>
      <c r="D2683" s="140"/>
      <c r="E2683" s="140"/>
      <c r="F2683" s="161"/>
      <c r="G2683" s="161"/>
    </row>
    <row r="2684" spans="1:7" x14ac:dyDescent="0.25">
      <c r="A2684" s="154"/>
      <c r="B2684" s="154"/>
      <c r="C2684" s="140"/>
      <c r="D2684" s="140"/>
      <c r="E2684" s="140"/>
      <c r="F2684" s="161"/>
      <c r="G2684" s="161"/>
    </row>
    <row r="2685" spans="1:7" x14ac:dyDescent="0.25">
      <c r="A2685" s="154"/>
      <c r="B2685" s="154"/>
      <c r="C2685" s="140"/>
      <c r="D2685" s="140"/>
      <c r="E2685" s="140"/>
      <c r="F2685" s="161"/>
      <c r="G2685" s="161"/>
    </row>
    <row r="2686" spans="1:7" x14ac:dyDescent="0.25">
      <c r="A2686" s="154"/>
      <c r="B2686" s="154"/>
      <c r="C2686" s="140"/>
      <c r="D2686" s="140"/>
      <c r="E2686" s="140"/>
      <c r="F2686" s="161"/>
      <c r="G2686" s="161"/>
    </row>
    <row r="2687" spans="1:7" x14ac:dyDescent="0.25">
      <c r="A2687" s="154"/>
      <c r="B2687" s="154"/>
      <c r="C2687" s="140"/>
      <c r="D2687" s="140"/>
      <c r="E2687" s="140"/>
      <c r="F2687" s="161"/>
      <c r="G2687" s="161"/>
    </row>
    <row r="2688" spans="1:7" x14ac:dyDescent="0.25">
      <c r="A2688" s="154"/>
      <c r="B2688" s="154"/>
      <c r="C2688" s="140"/>
      <c r="D2688" s="140"/>
      <c r="E2688" s="140"/>
      <c r="F2688" s="161"/>
      <c r="G2688" s="161"/>
    </row>
    <row r="2689" spans="1:7" x14ac:dyDescent="0.25">
      <c r="A2689" s="154"/>
      <c r="B2689" s="154"/>
      <c r="C2689" s="140"/>
      <c r="D2689" s="140"/>
      <c r="E2689" s="140"/>
      <c r="F2689" s="161"/>
      <c r="G2689" s="161"/>
    </row>
    <row r="2690" spans="1:7" x14ac:dyDescent="0.25">
      <c r="A2690" s="154"/>
      <c r="B2690" s="154"/>
      <c r="C2690" s="140"/>
      <c r="D2690" s="140"/>
      <c r="E2690" s="140"/>
      <c r="F2690" s="161"/>
      <c r="G2690" s="161"/>
    </row>
    <row r="2691" spans="1:7" x14ac:dyDescent="0.25">
      <c r="A2691" s="154"/>
      <c r="B2691" s="154"/>
      <c r="C2691" s="140"/>
      <c r="D2691" s="140"/>
      <c r="E2691" s="140"/>
      <c r="F2691" s="161"/>
      <c r="G2691" s="161"/>
    </row>
    <row r="2692" spans="1:7" x14ac:dyDescent="0.25">
      <c r="A2692" s="154"/>
      <c r="B2692" s="154"/>
      <c r="C2692" s="140"/>
      <c r="D2692" s="140"/>
      <c r="E2692" s="140"/>
      <c r="F2692" s="161"/>
      <c r="G2692" s="161"/>
    </row>
    <row r="2693" spans="1:7" x14ac:dyDescent="0.25">
      <c r="A2693" s="154"/>
      <c r="B2693" s="154"/>
      <c r="C2693" s="140"/>
      <c r="D2693" s="140"/>
      <c r="E2693" s="140"/>
      <c r="F2693" s="161"/>
      <c r="G2693" s="161"/>
    </row>
    <row r="2694" spans="1:7" x14ac:dyDescent="0.25">
      <c r="A2694" s="154"/>
      <c r="B2694" s="154"/>
      <c r="C2694" s="140"/>
      <c r="D2694" s="140"/>
      <c r="E2694" s="140"/>
      <c r="F2694" s="161"/>
      <c r="G2694" s="161"/>
    </row>
    <row r="2695" spans="1:7" x14ac:dyDescent="0.25">
      <c r="A2695" s="154"/>
      <c r="B2695" s="154"/>
      <c r="C2695" s="140"/>
      <c r="D2695" s="140"/>
      <c r="E2695" s="140"/>
      <c r="F2695" s="161"/>
      <c r="G2695" s="161"/>
    </row>
    <row r="2696" spans="1:7" x14ac:dyDescent="0.25">
      <c r="A2696" s="154"/>
      <c r="B2696" s="154"/>
      <c r="C2696" s="140"/>
      <c r="D2696" s="140"/>
      <c r="E2696" s="140"/>
      <c r="F2696" s="161"/>
      <c r="G2696" s="161"/>
    </row>
    <row r="2697" spans="1:7" x14ac:dyDescent="0.25">
      <c r="A2697" s="154"/>
      <c r="B2697" s="154"/>
      <c r="C2697" s="140"/>
      <c r="D2697" s="140"/>
      <c r="E2697" s="140"/>
      <c r="F2697" s="161"/>
      <c r="G2697" s="161"/>
    </row>
    <row r="2698" spans="1:7" x14ac:dyDescent="0.25">
      <c r="A2698" s="154"/>
      <c r="B2698" s="154"/>
      <c r="C2698" s="140"/>
      <c r="D2698" s="140"/>
      <c r="E2698" s="140"/>
      <c r="F2698" s="161"/>
      <c r="G2698" s="161"/>
    </row>
    <row r="2699" spans="1:7" x14ac:dyDescent="0.25">
      <c r="A2699" s="154"/>
      <c r="B2699" s="154"/>
      <c r="C2699" s="140"/>
      <c r="D2699" s="140"/>
      <c r="E2699" s="140"/>
      <c r="F2699" s="161"/>
      <c r="G2699" s="161"/>
    </row>
    <row r="2700" spans="1:7" x14ac:dyDescent="0.25">
      <c r="A2700" s="154"/>
      <c r="B2700" s="154"/>
      <c r="C2700" s="140"/>
      <c r="D2700" s="140"/>
      <c r="E2700" s="140"/>
      <c r="F2700" s="161"/>
      <c r="G2700" s="161"/>
    </row>
    <row r="2701" spans="1:7" x14ac:dyDescent="0.25">
      <c r="A2701" s="154"/>
      <c r="B2701" s="154"/>
      <c r="C2701" s="140"/>
      <c r="D2701" s="140"/>
      <c r="E2701" s="140"/>
      <c r="F2701" s="161"/>
      <c r="G2701" s="161"/>
    </row>
    <row r="2702" spans="1:7" x14ac:dyDescent="0.25">
      <c r="A2702" s="154"/>
      <c r="B2702" s="154"/>
      <c r="C2702" s="140"/>
      <c r="D2702" s="140"/>
      <c r="E2702" s="140"/>
      <c r="F2702" s="161"/>
      <c r="G2702" s="161"/>
    </row>
    <row r="2703" spans="1:7" x14ac:dyDescent="0.25">
      <c r="A2703" s="154"/>
      <c r="B2703" s="154"/>
      <c r="C2703" s="140"/>
      <c r="D2703" s="140"/>
      <c r="E2703" s="140"/>
      <c r="F2703" s="161"/>
      <c r="G2703" s="161"/>
    </row>
    <row r="2704" spans="1:7" x14ac:dyDescent="0.25">
      <c r="A2704" s="154"/>
      <c r="B2704" s="154"/>
      <c r="C2704" s="140"/>
      <c r="D2704" s="140"/>
      <c r="E2704" s="140"/>
      <c r="F2704" s="161"/>
      <c r="G2704" s="161"/>
    </row>
    <row r="2705" spans="1:7" x14ac:dyDescent="0.25">
      <c r="A2705" s="154"/>
      <c r="B2705" s="154"/>
      <c r="C2705" s="140"/>
      <c r="D2705" s="140"/>
      <c r="E2705" s="140"/>
      <c r="F2705" s="161"/>
      <c r="G2705" s="161"/>
    </row>
    <row r="2706" spans="1:7" x14ac:dyDescent="0.25">
      <c r="A2706" s="154"/>
      <c r="B2706" s="154"/>
      <c r="C2706" s="140"/>
      <c r="D2706" s="140"/>
      <c r="E2706" s="140"/>
      <c r="F2706" s="161"/>
      <c r="G2706" s="161"/>
    </row>
    <row r="2707" spans="1:7" x14ac:dyDescent="0.25">
      <c r="A2707" s="154"/>
      <c r="B2707" s="154"/>
      <c r="C2707" s="140"/>
      <c r="D2707" s="140"/>
      <c r="E2707" s="140"/>
      <c r="F2707" s="161"/>
      <c r="G2707" s="161"/>
    </row>
    <row r="2708" spans="1:7" x14ac:dyDescent="0.25">
      <c r="A2708" s="154"/>
      <c r="B2708" s="154"/>
      <c r="C2708" s="140"/>
      <c r="D2708" s="140"/>
      <c r="E2708" s="140"/>
      <c r="F2708" s="161"/>
      <c r="G2708" s="161"/>
    </row>
    <row r="2709" spans="1:7" x14ac:dyDescent="0.25">
      <c r="A2709" s="154"/>
      <c r="B2709" s="154"/>
      <c r="C2709" s="140"/>
      <c r="D2709" s="140"/>
      <c r="E2709" s="140"/>
      <c r="F2709" s="161"/>
      <c r="G2709" s="161"/>
    </row>
    <row r="2710" spans="1:7" x14ac:dyDescent="0.25">
      <c r="A2710" s="154"/>
      <c r="B2710" s="154"/>
      <c r="C2710" s="140"/>
      <c r="D2710" s="140"/>
      <c r="E2710" s="140"/>
      <c r="F2710" s="161"/>
      <c r="G2710" s="161"/>
    </row>
    <row r="2711" spans="1:7" x14ac:dyDescent="0.25">
      <c r="A2711" s="154"/>
      <c r="B2711" s="154"/>
      <c r="C2711" s="140"/>
      <c r="D2711" s="140"/>
      <c r="E2711" s="140"/>
      <c r="F2711" s="161"/>
      <c r="G2711" s="161"/>
    </row>
    <row r="2712" spans="1:7" x14ac:dyDescent="0.25">
      <c r="A2712" s="154"/>
      <c r="B2712" s="154"/>
      <c r="C2712" s="140"/>
      <c r="D2712" s="140"/>
      <c r="E2712" s="140"/>
      <c r="F2712" s="161"/>
      <c r="G2712" s="161"/>
    </row>
    <row r="2713" spans="1:7" x14ac:dyDescent="0.25">
      <c r="A2713" s="154"/>
      <c r="B2713" s="154"/>
      <c r="C2713" s="140"/>
      <c r="D2713" s="140"/>
      <c r="E2713" s="140"/>
      <c r="F2713" s="161"/>
      <c r="G2713" s="161"/>
    </row>
    <row r="2714" spans="1:7" x14ac:dyDescent="0.25">
      <c r="A2714" s="154"/>
      <c r="B2714" s="154"/>
      <c r="C2714" s="140"/>
      <c r="D2714" s="140"/>
      <c r="E2714" s="140"/>
      <c r="F2714" s="161"/>
      <c r="G2714" s="161"/>
    </row>
    <row r="2715" spans="1:7" x14ac:dyDescent="0.25">
      <c r="A2715" s="154"/>
      <c r="B2715" s="154"/>
      <c r="C2715" s="140"/>
      <c r="D2715" s="140"/>
      <c r="E2715" s="140"/>
      <c r="F2715" s="161"/>
      <c r="G2715" s="161"/>
    </row>
    <row r="2716" spans="1:7" x14ac:dyDescent="0.25">
      <c r="A2716" s="154"/>
      <c r="B2716" s="154"/>
      <c r="C2716" s="140"/>
      <c r="D2716" s="140"/>
      <c r="E2716" s="140"/>
      <c r="F2716" s="161"/>
      <c r="G2716" s="161"/>
    </row>
    <row r="2717" spans="1:7" x14ac:dyDescent="0.25">
      <c r="A2717" s="154"/>
      <c r="B2717" s="154"/>
      <c r="C2717" s="140"/>
      <c r="D2717" s="140"/>
      <c r="E2717" s="140"/>
      <c r="F2717" s="161"/>
      <c r="G2717" s="161"/>
    </row>
    <row r="2718" spans="1:7" x14ac:dyDescent="0.25">
      <c r="A2718" s="154"/>
      <c r="B2718" s="154"/>
      <c r="C2718" s="154"/>
      <c r="D2718" s="140"/>
      <c r="E2718" s="140"/>
      <c r="F2718" s="161"/>
      <c r="G2718" s="161"/>
    </row>
    <row r="2719" spans="1:7" x14ac:dyDescent="0.25">
      <c r="A2719" s="154"/>
      <c r="B2719" s="154"/>
      <c r="C2719" s="140"/>
      <c r="D2719" s="140"/>
      <c r="E2719" s="140"/>
      <c r="F2719" s="161"/>
      <c r="G2719" s="161"/>
    </row>
    <row r="2720" spans="1:7" x14ac:dyDescent="0.25">
      <c r="A2720" s="154"/>
      <c r="B2720" s="154"/>
      <c r="C2720" s="140"/>
      <c r="D2720" s="140"/>
      <c r="E2720" s="140"/>
      <c r="F2720" s="161"/>
      <c r="G2720" s="161"/>
    </row>
    <row r="2721" spans="1:7" x14ac:dyDescent="0.25">
      <c r="A2721" s="154"/>
      <c r="B2721" s="154"/>
      <c r="C2721" s="140"/>
      <c r="D2721" s="140"/>
      <c r="E2721" s="140"/>
      <c r="F2721" s="161"/>
      <c r="G2721" s="161"/>
    </row>
    <row r="2722" spans="1:7" x14ac:dyDescent="0.25">
      <c r="A2722" s="154"/>
      <c r="B2722" s="154"/>
      <c r="C2722" s="140"/>
      <c r="D2722" s="140"/>
      <c r="E2722" s="140"/>
      <c r="F2722" s="161"/>
      <c r="G2722" s="161"/>
    </row>
    <row r="2723" spans="1:7" x14ac:dyDescent="0.25">
      <c r="A2723" s="154"/>
      <c r="B2723" s="154"/>
      <c r="C2723" s="154"/>
      <c r="D2723" s="140"/>
      <c r="E2723" s="140"/>
      <c r="F2723" s="161"/>
      <c r="G2723" s="161"/>
    </row>
    <row r="2724" spans="1:7" x14ac:dyDescent="0.25">
      <c r="A2724" s="154"/>
      <c r="B2724" s="154"/>
      <c r="C2724" s="140"/>
      <c r="D2724" s="140"/>
      <c r="E2724" s="140"/>
      <c r="F2724" s="161"/>
      <c r="G2724" s="161"/>
    </row>
    <row r="2725" spans="1:7" x14ac:dyDescent="0.25">
      <c r="A2725" s="154"/>
      <c r="B2725" s="154"/>
      <c r="C2725" s="140"/>
      <c r="D2725" s="140"/>
      <c r="E2725" s="140"/>
      <c r="F2725" s="161"/>
      <c r="G2725" s="161"/>
    </row>
    <row r="2726" spans="1:7" x14ac:dyDescent="0.25">
      <c r="A2726" s="154"/>
      <c r="B2726" s="154"/>
      <c r="C2726" s="140"/>
      <c r="D2726" s="140"/>
      <c r="E2726" s="140"/>
      <c r="F2726" s="161"/>
      <c r="G2726" s="161"/>
    </row>
    <row r="2727" spans="1:7" x14ac:dyDescent="0.25">
      <c r="A2727" s="154"/>
      <c r="B2727" s="154"/>
      <c r="C2727" s="140"/>
      <c r="D2727" s="140"/>
      <c r="E2727" s="140"/>
      <c r="F2727" s="161"/>
      <c r="G2727" s="161"/>
    </row>
    <row r="2728" spans="1:7" x14ac:dyDescent="0.25">
      <c r="A2728" s="154"/>
      <c r="B2728" s="154"/>
      <c r="C2728" s="140"/>
      <c r="D2728" s="140"/>
      <c r="E2728" s="140"/>
      <c r="F2728" s="161"/>
      <c r="G2728" s="161"/>
    </row>
    <row r="2729" spans="1:7" x14ac:dyDescent="0.25">
      <c r="A2729" s="154"/>
      <c r="B2729" s="154"/>
      <c r="C2729" s="140"/>
      <c r="D2729" s="140"/>
      <c r="E2729" s="140"/>
      <c r="F2729" s="161"/>
      <c r="G2729" s="161"/>
    </row>
    <row r="2730" spans="1:7" x14ac:dyDescent="0.25">
      <c r="A2730" s="154"/>
      <c r="B2730" s="154"/>
      <c r="C2730" s="140"/>
      <c r="D2730" s="140"/>
      <c r="E2730" s="140"/>
      <c r="F2730" s="161"/>
      <c r="G2730" s="161"/>
    </row>
    <row r="2731" spans="1:7" x14ac:dyDescent="0.25">
      <c r="A2731" s="154"/>
      <c r="B2731" s="154"/>
      <c r="C2731" s="140"/>
      <c r="D2731" s="140"/>
      <c r="E2731" s="140"/>
      <c r="F2731" s="161"/>
      <c r="G2731" s="161"/>
    </row>
    <row r="2732" spans="1:7" x14ac:dyDescent="0.25">
      <c r="A2732" s="154"/>
      <c r="B2732" s="154"/>
      <c r="C2732" s="140"/>
      <c r="D2732" s="140"/>
      <c r="E2732" s="140"/>
      <c r="F2732" s="161"/>
      <c r="G2732" s="161"/>
    </row>
    <row r="2733" spans="1:7" x14ac:dyDescent="0.25">
      <c r="A2733" s="154"/>
      <c r="B2733" s="154"/>
      <c r="C2733" s="140"/>
      <c r="D2733" s="140"/>
      <c r="E2733" s="140"/>
      <c r="F2733" s="161"/>
      <c r="G2733" s="161"/>
    </row>
    <row r="2734" spans="1:7" x14ac:dyDescent="0.25">
      <c r="A2734" s="154"/>
      <c r="B2734" s="154"/>
      <c r="C2734" s="140"/>
      <c r="D2734" s="140"/>
      <c r="E2734" s="140"/>
      <c r="F2734" s="161"/>
      <c r="G2734" s="161"/>
    </row>
    <row r="2735" spans="1:7" x14ac:dyDescent="0.25">
      <c r="A2735" s="154"/>
      <c r="B2735" s="154"/>
      <c r="C2735" s="140"/>
      <c r="D2735" s="140"/>
      <c r="E2735" s="140"/>
      <c r="F2735" s="161"/>
      <c r="G2735" s="161"/>
    </row>
    <row r="2736" spans="1:7" x14ac:dyDescent="0.25">
      <c r="A2736" s="154"/>
      <c r="B2736" s="154"/>
      <c r="C2736" s="140"/>
      <c r="D2736" s="140"/>
      <c r="E2736" s="140"/>
      <c r="F2736" s="161"/>
      <c r="G2736" s="161"/>
    </row>
    <row r="2737" spans="1:7" x14ac:dyDescent="0.25">
      <c r="A2737" s="154"/>
      <c r="B2737" s="154"/>
      <c r="C2737" s="140"/>
      <c r="D2737" s="140"/>
      <c r="E2737" s="140"/>
      <c r="F2737" s="161"/>
      <c r="G2737" s="161"/>
    </row>
    <row r="2738" spans="1:7" x14ac:dyDescent="0.25">
      <c r="A2738" s="154"/>
      <c r="B2738" s="154"/>
      <c r="C2738" s="140"/>
      <c r="D2738" s="140"/>
      <c r="E2738" s="140"/>
      <c r="F2738" s="161"/>
      <c r="G2738" s="161"/>
    </row>
    <row r="2739" spans="1:7" x14ac:dyDescent="0.25">
      <c r="A2739" s="154"/>
      <c r="B2739" s="154"/>
      <c r="C2739" s="140"/>
      <c r="D2739" s="140"/>
      <c r="E2739" s="140"/>
      <c r="F2739" s="161"/>
      <c r="G2739" s="161"/>
    </row>
    <row r="2740" spans="1:7" x14ac:dyDescent="0.25">
      <c r="A2740" s="154"/>
      <c r="B2740" s="154"/>
      <c r="C2740" s="140"/>
      <c r="D2740" s="140"/>
      <c r="E2740" s="140"/>
      <c r="F2740" s="161"/>
      <c r="G2740" s="161"/>
    </row>
    <row r="2741" spans="1:7" x14ac:dyDescent="0.25">
      <c r="A2741" s="154"/>
      <c r="B2741" s="154"/>
      <c r="C2741" s="140"/>
      <c r="D2741" s="140"/>
      <c r="E2741" s="140"/>
      <c r="F2741" s="161"/>
      <c r="G2741" s="161"/>
    </row>
    <row r="2742" spans="1:7" x14ac:dyDescent="0.25">
      <c r="A2742" s="154"/>
      <c r="B2742" s="154"/>
      <c r="C2742" s="140"/>
      <c r="D2742" s="140"/>
      <c r="E2742" s="140"/>
      <c r="F2742" s="161"/>
      <c r="G2742" s="161"/>
    </row>
    <row r="2743" spans="1:7" x14ac:dyDescent="0.25">
      <c r="A2743" s="154"/>
      <c r="B2743" s="154"/>
      <c r="C2743" s="140"/>
      <c r="D2743" s="140"/>
      <c r="E2743" s="140"/>
      <c r="F2743" s="161"/>
      <c r="G2743" s="161"/>
    </row>
    <row r="2744" spans="1:7" x14ac:dyDescent="0.25">
      <c r="A2744" s="154"/>
      <c r="B2744" s="154"/>
      <c r="C2744" s="140"/>
      <c r="D2744" s="140"/>
      <c r="E2744" s="140"/>
      <c r="F2744" s="161"/>
      <c r="G2744" s="161"/>
    </row>
    <row r="2745" spans="1:7" x14ac:dyDescent="0.25">
      <c r="A2745" s="154"/>
      <c r="B2745" s="154"/>
      <c r="C2745" s="140"/>
      <c r="D2745" s="140"/>
      <c r="E2745" s="140"/>
      <c r="F2745" s="161"/>
      <c r="G2745" s="161"/>
    </row>
    <row r="2746" spans="1:7" x14ac:dyDescent="0.25">
      <c r="A2746" s="154"/>
      <c r="B2746" s="154"/>
      <c r="C2746" s="140"/>
      <c r="D2746" s="140"/>
      <c r="E2746" s="140"/>
      <c r="F2746" s="161"/>
      <c r="G2746" s="161"/>
    </row>
    <row r="2747" spans="1:7" x14ac:dyDescent="0.25">
      <c r="A2747" s="154"/>
      <c r="B2747" s="154"/>
      <c r="C2747" s="140"/>
      <c r="D2747" s="140"/>
      <c r="E2747" s="140"/>
      <c r="F2747" s="161"/>
      <c r="G2747" s="161"/>
    </row>
    <row r="2748" spans="1:7" x14ac:dyDescent="0.25">
      <c r="A2748" s="154"/>
      <c r="B2748" s="154"/>
      <c r="C2748" s="140"/>
      <c r="D2748" s="140"/>
      <c r="E2748" s="140"/>
      <c r="F2748" s="161"/>
      <c r="G2748" s="161"/>
    </row>
    <row r="2749" spans="1:7" x14ac:dyDescent="0.25">
      <c r="A2749" s="154"/>
      <c r="B2749" s="154"/>
      <c r="C2749" s="140"/>
      <c r="D2749" s="140"/>
      <c r="E2749" s="140"/>
      <c r="F2749" s="161"/>
      <c r="G2749" s="161"/>
    </row>
    <row r="2750" spans="1:7" x14ac:dyDescent="0.25">
      <c r="A2750" s="154"/>
      <c r="B2750" s="154"/>
      <c r="C2750" s="140"/>
      <c r="D2750" s="140"/>
      <c r="E2750" s="140"/>
      <c r="F2750" s="161"/>
      <c r="G2750" s="161"/>
    </row>
    <row r="2751" spans="1:7" x14ac:dyDescent="0.25">
      <c r="A2751" s="154"/>
      <c r="B2751" s="154"/>
      <c r="C2751" s="140"/>
      <c r="D2751" s="140"/>
      <c r="E2751" s="140"/>
      <c r="F2751" s="161"/>
      <c r="G2751" s="161"/>
    </row>
    <row r="2752" spans="1:7" x14ac:dyDescent="0.25">
      <c r="A2752" s="154"/>
      <c r="B2752" s="154"/>
      <c r="C2752" s="140"/>
      <c r="D2752" s="140"/>
      <c r="E2752" s="140"/>
      <c r="F2752" s="161"/>
      <c r="G2752" s="161"/>
    </row>
    <row r="2753" spans="1:7" x14ac:dyDescent="0.25">
      <c r="A2753" s="154"/>
      <c r="B2753" s="154"/>
      <c r="C2753" s="140"/>
      <c r="D2753" s="140"/>
      <c r="E2753" s="140"/>
      <c r="F2753" s="161"/>
      <c r="G2753" s="161"/>
    </row>
    <row r="2754" spans="1:7" x14ac:dyDescent="0.25">
      <c r="A2754" s="154"/>
      <c r="B2754" s="154"/>
      <c r="C2754" s="140"/>
      <c r="D2754" s="140"/>
      <c r="E2754" s="140"/>
      <c r="F2754" s="161"/>
      <c r="G2754" s="161"/>
    </row>
    <row r="2755" spans="1:7" x14ac:dyDescent="0.25">
      <c r="A2755" s="154"/>
      <c r="B2755" s="154"/>
      <c r="C2755" s="140"/>
      <c r="D2755" s="140"/>
      <c r="E2755" s="140"/>
      <c r="F2755" s="161"/>
      <c r="G2755" s="161"/>
    </row>
    <row r="2756" spans="1:7" x14ac:dyDescent="0.25">
      <c r="A2756" s="154"/>
      <c r="B2756" s="154"/>
      <c r="C2756" s="140"/>
      <c r="D2756" s="140"/>
      <c r="E2756" s="140"/>
      <c r="F2756" s="161"/>
      <c r="G2756" s="161"/>
    </row>
    <row r="2757" spans="1:7" x14ac:dyDescent="0.25">
      <c r="A2757" s="154"/>
      <c r="B2757" s="154"/>
      <c r="C2757" s="140"/>
      <c r="D2757" s="140"/>
      <c r="E2757" s="140"/>
      <c r="F2757" s="161"/>
      <c r="G2757" s="161"/>
    </row>
    <row r="2758" spans="1:7" x14ac:dyDescent="0.25">
      <c r="A2758" s="154"/>
      <c r="B2758" s="154"/>
      <c r="C2758" s="140"/>
      <c r="D2758" s="140"/>
      <c r="E2758" s="140"/>
      <c r="F2758" s="161"/>
      <c r="G2758" s="161"/>
    </row>
    <row r="2759" spans="1:7" x14ac:dyDescent="0.25">
      <c r="A2759" s="154"/>
      <c r="B2759" s="154"/>
      <c r="C2759" s="140"/>
      <c r="D2759" s="140"/>
      <c r="E2759" s="140"/>
      <c r="F2759" s="161"/>
      <c r="G2759" s="161"/>
    </row>
    <row r="2760" spans="1:7" x14ac:dyDescent="0.25">
      <c r="A2760" s="154"/>
      <c r="B2760" s="154"/>
      <c r="C2760" s="140"/>
      <c r="D2760" s="140"/>
      <c r="E2760" s="140"/>
      <c r="F2760" s="161"/>
      <c r="G2760" s="161"/>
    </row>
    <row r="2761" spans="1:7" x14ac:dyDescent="0.25">
      <c r="A2761" s="154"/>
      <c r="B2761" s="154"/>
      <c r="C2761" s="140"/>
      <c r="D2761" s="140"/>
      <c r="E2761" s="140"/>
      <c r="F2761" s="161"/>
      <c r="G2761" s="161"/>
    </row>
    <row r="2762" spans="1:7" x14ac:dyDescent="0.25">
      <c r="A2762" s="154"/>
      <c r="B2762" s="154"/>
      <c r="C2762" s="140"/>
      <c r="D2762" s="140"/>
      <c r="E2762" s="140"/>
      <c r="F2762" s="161"/>
      <c r="G2762" s="161"/>
    </row>
    <row r="2763" spans="1:7" x14ac:dyDescent="0.25">
      <c r="A2763" s="154"/>
      <c r="B2763" s="154"/>
      <c r="C2763" s="140"/>
      <c r="D2763" s="140"/>
      <c r="E2763" s="140"/>
      <c r="F2763" s="161"/>
      <c r="G2763" s="161"/>
    </row>
    <row r="2764" spans="1:7" x14ac:dyDescent="0.25">
      <c r="A2764" s="154"/>
      <c r="B2764" s="154"/>
      <c r="C2764" s="140"/>
      <c r="D2764" s="140"/>
      <c r="E2764" s="140"/>
      <c r="F2764" s="161"/>
      <c r="G2764" s="161"/>
    </row>
    <row r="2765" spans="1:7" x14ac:dyDescent="0.25">
      <c r="A2765" s="154"/>
      <c r="B2765" s="154"/>
      <c r="C2765" s="140"/>
      <c r="D2765" s="140"/>
      <c r="E2765" s="140"/>
      <c r="F2765" s="161"/>
      <c r="G2765" s="161"/>
    </row>
    <row r="2766" spans="1:7" x14ac:dyDescent="0.25">
      <c r="A2766" s="154"/>
      <c r="B2766" s="154"/>
      <c r="C2766" s="140"/>
      <c r="D2766" s="140"/>
      <c r="E2766" s="140"/>
      <c r="F2766" s="161"/>
      <c r="G2766" s="161"/>
    </row>
    <row r="2767" spans="1:7" x14ac:dyDescent="0.25">
      <c r="A2767" s="154"/>
      <c r="B2767" s="154"/>
      <c r="C2767" s="140"/>
      <c r="D2767" s="140"/>
      <c r="E2767" s="140"/>
      <c r="F2767" s="161"/>
      <c r="G2767" s="161"/>
    </row>
    <row r="2768" spans="1:7" x14ac:dyDescent="0.25">
      <c r="A2768" s="154"/>
      <c r="B2768" s="154"/>
      <c r="C2768" s="140"/>
      <c r="D2768" s="140"/>
      <c r="E2768" s="140"/>
      <c r="F2768" s="161"/>
      <c r="G2768" s="161"/>
    </row>
    <row r="2769" spans="1:7" x14ac:dyDescent="0.25">
      <c r="A2769" s="154"/>
      <c r="B2769" s="154"/>
      <c r="C2769" s="140"/>
      <c r="D2769" s="140"/>
      <c r="E2769" s="140"/>
      <c r="F2769" s="161"/>
      <c r="G2769" s="161"/>
    </row>
    <row r="2770" spans="1:7" x14ac:dyDescent="0.25">
      <c r="A2770" s="154"/>
      <c r="B2770" s="154"/>
      <c r="C2770" s="140"/>
      <c r="D2770" s="140"/>
      <c r="E2770" s="140"/>
      <c r="F2770" s="161"/>
      <c r="G2770" s="161"/>
    </row>
    <row r="2771" spans="1:7" x14ac:dyDescent="0.25">
      <c r="A2771" s="154"/>
      <c r="B2771" s="154"/>
      <c r="C2771" s="140"/>
      <c r="D2771" s="140"/>
      <c r="E2771" s="140"/>
      <c r="F2771" s="161"/>
      <c r="G2771" s="161"/>
    </row>
    <row r="2772" spans="1:7" x14ac:dyDescent="0.25">
      <c r="A2772" s="154"/>
      <c r="B2772" s="154"/>
      <c r="C2772" s="140"/>
      <c r="D2772" s="140"/>
      <c r="E2772" s="140"/>
      <c r="F2772" s="161"/>
      <c r="G2772" s="161"/>
    </row>
    <row r="2773" spans="1:7" x14ac:dyDescent="0.25">
      <c r="A2773" s="154"/>
      <c r="B2773" s="154"/>
      <c r="C2773" s="140"/>
      <c r="D2773" s="140"/>
      <c r="E2773" s="140"/>
      <c r="F2773" s="161"/>
      <c r="G2773" s="161"/>
    </row>
    <row r="2774" spans="1:7" x14ac:dyDescent="0.25">
      <c r="A2774" s="154"/>
      <c r="B2774" s="154"/>
      <c r="C2774" s="140"/>
      <c r="D2774" s="140"/>
      <c r="E2774" s="140"/>
      <c r="F2774" s="161"/>
      <c r="G2774" s="161"/>
    </row>
    <row r="2775" spans="1:7" x14ac:dyDescent="0.25">
      <c r="A2775" s="154"/>
      <c r="B2775" s="154"/>
      <c r="C2775" s="154"/>
      <c r="D2775" s="140"/>
      <c r="E2775" s="140"/>
      <c r="F2775" s="161"/>
      <c r="G2775" s="161"/>
    </row>
    <row r="2776" spans="1:7" x14ac:dyDescent="0.25">
      <c r="A2776" s="154"/>
      <c r="B2776" s="154"/>
      <c r="C2776" s="140"/>
      <c r="D2776" s="140"/>
      <c r="E2776" s="140"/>
      <c r="F2776" s="161"/>
      <c r="G2776" s="161"/>
    </row>
    <row r="2777" spans="1:7" x14ac:dyDescent="0.25">
      <c r="A2777" s="154"/>
      <c r="B2777" s="154"/>
      <c r="C2777" s="140"/>
      <c r="D2777" s="140"/>
      <c r="E2777" s="140"/>
      <c r="F2777" s="161"/>
      <c r="G2777" s="161"/>
    </row>
    <row r="2778" spans="1:7" x14ac:dyDescent="0.25">
      <c r="A2778" s="154"/>
      <c r="B2778" s="154"/>
      <c r="C2778" s="140"/>
      <c r="D2778" s="140"/>
      <c r="E2778" s="140"/>
      <c r="F2778" s="161"/>
      <c r="G2778" s="161"/>
    </row>
    <row r="2779" spans="1:7" x14ac:dyDescent="0.25">
      <c r="A2779" s="154"/>
      <c r="B2779" s="154"/>
      <c r="C2779" s="140"/>
      <c r="D2779" s="140"/>
      <c r="E2779" s="140"/>
      <c r="F2779" s="161"/>
      <c r="G2779" s="161"/>
    </row>
    <row r="2780" spans="1:7" x14ac:dyDescent="0.25">
      <c r="A2780" s="154"/>
      <c r="B2780" s="154"/>
      <c r="C2780" s="140"/>
      <c r="D2780" s="140"/>
      <c r="E2780" s="140"/>
      <c r="F2780" s="161"/>
      <c r="G2780" s="161"/>
    </row>
    <row r="2781" spans="1:7" x14ac:dyDescent="0.25">
      <c r="A2781" s="154"/>
      <c r="B2781" s="154"/>
      <c r="C2781" s="140"/>
      <c r="D2781" s="140"/>
      <c r="E2781" s="140"/>
      <c r="F2781" s="161"/>
      <c r="G2781" s="161"/>
    </row>
    <row r="2782" spans="1:7" x14ac:dyDescent="0.25">
      <c r="A2782" s="154"/>
      <c r="B2782" s="154"/>
      <c r="C2782" s="140"/>
      <c r="D2782" s="140"/>
      <c r="E2782" s="140"/>
      <c r="F2782" s="161"/>
      <c r="G2782" s="161"/>
    </row>
    <row r="2783" spans="1:7" x14ac:dyDescent="0.25">
      <c r="A2783" s="154"/>
      <c r="B2783" s="154"/>
      <c r="C2783" s="140"/>
      <c r="D2783" s="140"/>
      <c r="E2783" s="140"/>
      <c r="F2783" s="161"/>
      <c r="G2783" s="161"/>
    </row>
    <row r="2784" spans="1:7" x14ac:dyDescent="0.25">
      <c r="A2784" s="154"/>
      <c r="B2784" s="154"/>
      <c r="C2784" s="140"/>
      <c r="D2784" s="140"/>
      <c r="E2784" s="140"/>
      <c r="F2784" s="161"/>
      <c r="G2784" s="161"/>
    </row>
    <row r="2785" spans="1:7" x14ac:dyDescent="0.25">
      <c r="A2785" s="154"/>
      <c r="B2785" s="154"/>
      <c r="C2785" s="140"/>
      <c r="D2785" s="140"/>
      <c r="E2785" s="140"/>
      <c r="F2785" s="161"/>
      <c r="G2785" s="161"/>
    </row>
    <row r="2786" spans="1:7" x14ac:dyDescent="0.25">
      <c r="A2786" s="154"/>
      <c r="B2786" s="154"/>
      <c r="C2786" s="140"/>
      <c r="D2786" s="140"/>
      <c r="E2786" s="140"/>
      <c r="F2786" s="161"/>
      <c r="G2786" s="161"/>
    </row>
    <row r="2787" spans="1:7" x14ac:dyDescent="0.25">
      <c r="A2787" s="154"/>
      <c r="B2787" s="154"/>
      <c r="C2787" s="140"/>
      <c r="D2787" s="140"/>
      <c r="E2787" s="140"/>
      <c r="F2787" s="161"/>
      <c r="G2787" s="161"/>
    </row>
    <row r="2788" spans="1:7" x14ac:dyDescent="0.25">
      <c r="A2788" s="154"/>
      <c r="B2788" s="154"/>
      <c r="C2788" s="140"/>
      <c r="D2788" s="140"/>
      <c r="E2788" s="140"/>
      <c r="F2788" s="161"/>
      <c r="G2788" s="161"/>
    </row>
    <row r="2789" spans="1:7" x14ac:dyDescent="0.25">
      <c r="A2789" s="154"/>
      <c r="B2789" s="154"/>
      <c r="C2789" s="140"/>
      <c r="D2789" s="140"/>
      <c r="E2789" s="140"/>
      <c r="F2789" s="161"/>
      <c r="G2789" s="161"/>
    </row>
    <row r="2790" spans="1:7" x14ac:dyDescent="0.25">
      <c r="A2790" s="154"/>
      <c r="B2790" s="154"/>
      <c r="C2790" s="154"/>
      <c r="D2790" s="140"/>
      <c r="E2790" s="140"/>
      <c r="F2790" s="161"/>
      <c r="G2790" s="161"/>
    </row>
    <row r="2791" spans="1:7" x14ac:dyDescent="0.25">
      <c r="A2791" s="154"/>
      <c r="B2791" s="154"/>
      <c r="C2791" s="140"/>
      <c r="D2791" s="140"/>
      <c r="E2791" s="140"/>
      <c r="F2791" s="161"/>
      <c r="G2791" s="161"/>
    </row>
    <row r="2792" spans="1:7" x14ac:dyDescent="0.25">
      <c r="A2792" s="154"/>
      <c r="B2792" s="154"/>
      <c r="C2792" s="140"/>
      <c r="D2792" s="140"/>
      <c r="E2792" s="140"/>
      <c r="F2792" s="161"/>
      <c r="G2792" s="161"/>
    </row>
    <row r="2793" spans="1:7" x14ac:dyDescent="0.25">
      <c r="A2793" s="154"/>
      <c r="B2793" s="154"/>
      <c r="C2793" s="140"/>
      <c r="D2793" s="140"/>
      <c r="E2793" s="140"/>
      <c r="F2793" s="161"/>
      <c r="G2793" s="161"/>
    </row>
    <row r="2794" spans="1:7" x14ac:dyDescent="0.25">
      <c r="A2794" s="154"/>
      <c r="B2794" s="154"/>
      <c r="C2794" s="140"/>
      <c r="D2794" s="140"/>
      <c r="E2794" s="140"/>
      <c r="F2794" s="161"/>
      <c r="G2794" s="161"/>
    </row>
    <row r="2795" spans="1:7" x14ac:dyDescent="0.25">
      <c r="A2795" s="154"/>
      <c r="B2795" s="154"/>
      <c r="C2795" s="140"/>
      <c r="D2795" s="140"/>
      <c r="E2795" s="140"/>
      <c r="F2795" s="161"/>
      <c r="G2795" s="161"/>
    </row>
    <row r="2796" spans="1:7" x14ac:dyDescent="0.25">
      <c r="A2796" s="154"/>
      <c r="B2796" s="154"/>
      <c r="C2796" s="140"/>
      <c r="D2796" s="140"/>
      <c r="E2796" s="140"/>
      <c r="F2796" s="161"/>
      <c r="G2796" s="161"/>
    </row>
    <row r="2797" spans="1:7" x14ac:dyDescent="0.25">
      <c r="A2797" s="154"/>
      <c r="B2797" s="154"/>
      <c r="C2797" s="140"/>
      <c r="D2797" s="140"/>
      <c r="E2797" s="140"/>
      <c r="F2797" s="161"/>
      <c r="G2797" s="161"/>
    </row>
    <row r="2798" spans="1:7" x14ac:dyDescent="0.25">
      <c r="A2798" s="154"/>
      <c r="B2798" s="154"/>
      <c r="C2798" s="140"/>
      <c r="D2798" s="140"/>
      <c r="E2798" s="140"/>
      <c r="F2798" s="161"/>
      <c r="G2798" s="161"/>
    </row>
    <row r="2799" spans="1:7" x14ac:dyDescent="0.25">
      <c r="A2799" s="154"/>
      <c r="B2799" s="154"/>
      <c r="C2799" s="140"/>
      <c r="D2799" s="140"/>
      <c r="E2799" s="140"/>
      <c r="F2799" s="161"/>
      <c r="G2799" s="161"/>
    </row>
    <row r="2800" spans="1:7" x14ac:dyDescent="0.25">
      <c r="A2800" s="154"/>
      <c r="B2800" s="154"/>
      <c r="C2800" s="140"/>
      <c r="D2800" s="140"/>
      <c r="E2800" s="140"/>
      <c r="F2800" s="161"/>
      <c r="G2800" s="161"/>
    </row>
    <row r="2801" spans="1:7" x14ac:dyDescent="0.25">
      <c r="A2801" s="154"/>
      <c r="B2801" s="154"/>
      <c r="C2801" s="140"/>
      <c r="D2801" s="140"/>
      <c r="E2801" s="140"/>
      <c r="F2801" s="161"/>
      <c r="G2801" s="161"/>
    </row>
    <row r="2802" spans="1:7" x14ac:dyDescent="0.25">
      <c r="A2802" s="154"/>
      <c r="B2802" s="154"/>
      <c r="C2802" s="154"/>
      <c r="D2802" s="140"/>
      <c r="E2802" s="140"/>
      <c r="F2802" s="161"/>
      <c r="G2802" s="161"/>
    </row>
    <row r="2803" spans="1:7" x14ac:dyDescent="0.25">
      <c r="A2803" s="154"/>
      <c r="B2803" s="154"/>
      <c r="C2803" s="140"/>
      <c r="D2803" s="140"/>
      <c r="E2803" s="140"/>
      <c r="F2803" s="161"/>
      <c r="G2803" s="161"/>
    </row>
    <row r="2804" spans="1:7" x14ac:dyDescent="0.25">
      <c r="A2804" s="154"/>
      <c r="B2804" s="154"/>
      <c r="C2804" s="140"/>
      <c r="D2804" s="140"/>
      <c r="E2804" s="140"/>
      <c r="F2804" s="161"/>
      <c r="G2804" s="161"/>
    </row>
    <row r="2805" spans="1:7" x14ac:dyDescent="0.25">
      <c r="A2805" s="154"/>
      <c r="B2805" s="154"/>
      <c r="C2805" s="140"/>
      <c r="D2805" s="140"/>
      <c r="E2805" s="140"/>
      <c r="F2805" s="161"/>
      <c r="G2805" s="161"/>
    </row>
    <row r="2806" spans="1:7" x14ac:dyDescent="0.25">
      <c r="A2806" s="154"/>
      <c r="B2806" s="154"/>
      <c r="C2806" s="140"/>
      <c r="D2806" s="140"/>
      <c r="E2806" s="140"/>
      <c r="F2806" s="161"/>
      <c r="G2806" s="161"/>
    </row>
    <row r="2807" spans="1:7" x14ac:dyDescent="0.25">
      <c r="A2807" s="154"/>
      <c r="B2807" s="154"/>
      <c r="C2807" s="154"/>
      <c r="D2807" s="140"/>
      <c r="E2807" s="140"/>
      <c r="F2807" s="161"/>
      <c r="G2807" s="161"/>
    </row>
    <row r="2808" spans="1:7" x14ac:dyDescent="0.25">
      <c r="A2808" s="154"/>
      <c r="B2808" s="154"/>
      <c r="C2808" s="140"/>
      <c r="D2808" s="140"/>
      <c r="E2808" s="140"/>
      <c r="F2808" s="161"/>
      <c r="G2808" s="161"/>
    </row>
    <row r="2809" spans="1:7" x14ac:dyDescent="0.25">
      <c r="A2809" s="154"/>
      <c r="B2809" s="154"/>
      <c r="C2809" s="140"/>
      <c r="D2809" s="140"/>
      <c r="E2809" s="140"/>
      <c r="F2809" s="161"/>
      <c r="G2809" s="161"/>
    </row>
    <row r="2810" spans="1:7" x14ac:dyDescent="0.25">
      <c r="A2810" s="154"/>
      <c r="B2810" s="154"/>
      <c r="C2810" s="140"/>
      <c r="D2810" s="140"/>
      <c r="E2810" s="140"/>
      <c r="F2810" s="161"/>
      <c r="G2810" s="161"/>
    </row>
    <row r="2811" spans="1:7" x14ac:dyDescent="0.25">
      <c r="A2811" s="154"/>
      <c r="B2811" s="154"/>
      <c r="C2811" s="140"/>
      <c r="D2811" s="140"/>
      <c r="E2811" s="140"/>
      <c r="F2811" s="161"/>
      <c r="G2811" s="161"/>
    </row>
    <row r="2812" spans="1:7" x14ac:dyDescent="0.25">
      <c r="A2812" s="154"/>
      <c r="B2812" s="154"/>
      <c r="C2812" s="140"/>
      <c r="D2812" s="140"/>
      <c r="E2812" s="140"/>
      <c r="F2812" s="161"/>
      <c r="G2812" s="161"/>
    </row>
    <row r="2813" spans="1:7" x14ac:dyDescent="0.25">
      <c r="A2813" s="154"/>
      <c r="B2813" s="154"/>
      <c r="C2813" s="140"/>
      <c r="D2813" s="140"/>
      <c r="E2813" s="140"/>
      <c r="F2813" s="161"/>
      <c r="G2813" s="161"/>
    </row>
    <row r="2814" spans="1:7" x14ac:dyDescent="0.25">
      <c r="A2814" s="154"/>
      <c r="B2814" s="154"/>
      <c r="C2814" s="140"/>
      <c r="D2814" s="140"/>
      <c r="E2814" s="140"/>
      <c r="F2814" s="161"/>
      <c r="G2814" s="161"/>
    </row>
    <row r="2815" spans="1:7" x14ac:dyDescent="0.25">
      <c r="A2815" s="154"/>
      <c r="B2815" s="154"/>
      <c r="C2815" s="140"/>
      <c r="D2815" s="140"/>
      <c r="E2815" s="140"/>
      <c r="F2815" s="161"/>
      <c r="G2815" s="161"/>
    </row>
    <row r="2816" spans="1:7" x14ac:dyDescent="0.25">
      <c r="A2816" s="154"/>
      <c r="B2816" s="154"/>
      <c r="C2816" s="140"/>
      <c r="D2816" s="140"/>
      <c r="E2816" s="140"/>
      <c r="F2816" s="161"/>
      <c r="G2816" s="161"/>
    </row>
    <row r="2817" spans="1:7" x14ac:dyDescent="0.25">
      <c r="A2817" s="154"/>
      <c r="B2817" s="154"/>
      <c r="C2817" s="140"/>
      <c r="D2817" s="140"/>
      <c r="E2817" s="140"/>
      <c r="F2817" s="161"/>
      <c r="G2817" s="161"/>
    </row>
    <row r="2818" spans="1:7" x14ac:dyDescent="0.25">
      <c r="A2818" s="154"/>
      <c r="B2818" s="154"/>
      <c r="C2818" s="140"/>
      <c r="D2818" s="140"/>
      <c r="E2818" s="140"/>
      <c r="F2818" s="161"/>
      <c r="G2818" s="161"/>
    </row>
    <row r="2819" spans="1:7" x14ac:dyDescent="0.25">
      <c r="A2819" s="154"/>
      <c r="B2819" s="154"/>
      <c r="C2819" s="140"/>
      <c r="D2819" s="140"/>
      <c r="E2819" s="140"/>
      <c r="F2819" s="161"/>
      <c r="G2819" s="161"/>
    </row>
    <row r="2820" spans="1:7" x14ac:dyDescent="0.25">
      <c r="A2820" s="154"/>
      <c r="B2820" s="154"/>
      <c r="C2820" s="140"/>
      <c r="D2820" s="140"/>
      <c r="E2820" s="140"/>
      <c r="F2820" s="161"/>
      <c r="G2820" s="161"/>
    </row>
    <row r="2821" spans="1:7" x14ac:dyDescent="0.25">
      <c r="A2821" s="154"/>
      <c r="B2821" s="154"/>
      <c r="C2821" s="140"/>
      <c r="D2821" s="140"/>
      <c r="E2821" s="140"/>
      <c r="F2821" s="161"/>
      <c r="G2821" s="161"/>
    </row>
    <row r="2822" spans="1:7" x14ac:dyDescent="0.25">
      <c r="A2822" s="154"/>
      <c r="B2822" s="154"/>
      <c r="C2822" s="140"/>
      <c r="D2822" s="140"/>
      <c r="E2822" s="140"/>
      <c r="F2822" s="161"/>
      <c r="G2822" s="161"/>
    </row>
    <row r="2823" spans="1:7" x14ac:dyDescent="0.25">
      <c r="A2823" s="154"/>
      <c r="B2823" s="154"/>
      <c r="C2823" s="140"/>
      <c r="D2823" s="140"/>
      <c r="E2823" s="140"/>
      <c r="F2823" s="161"/>
      <c r="G2823" s="161"/>
    </row>
    <row r="2824" spans="1:7" x14ac:dyDescent="0.25">
      <c r="A2824" s="154"/>
      <c r="B2824" s="154"/>
      <c r="C2824" s="140"/>
      <c r="D2824" s="140"/>
      <c r="E2824" s="140"/>
      <c r="F2824" s="161"/>
      <c r="G2824" s="161"/>
    </row>
    <row r="2825" spans="1:7" x14ac:dyDescent="0.25">
      <c r="A2825" s="154"/>
      <c r="B2825" s="154"/>
      <c r="C2825" s="140"/>
      <c r="D2825" s="140"/>
      <c r="E2825" s="140"/>
      <c r="F2825" s="161"/>
      <c r="G2825" s="161"/>
    </row>
    <row r="2826" spans="1:7" x14ac:dyDescent="0.25">
      <c r="A2826" s="154"/>
      <c r="B2826" s="154"/>
      <c r="C2826" s="140"/>
      <c r="D2826" s="140"/>
      <c r="E2826" s="140"/>
      <c r="F2826" s="161"/>
      <c r="G2826" s="161"/>
    </row>
    <row r="2827" spans="1:7" x14ac:dyDescent="0.25">
      <c r="A2827" s="154"/>
      <c r="B2827" s="154"/>
      <c r="C2827" s="140"/>
      <c r="D2827" s="140"/>
      <c r="E2827" s="140"/>
      <c r="F2827" s="161"/>
      <c r="G2827" s="161"/>
    </row>
    <row r="2828" spans="1:7" x14ac:dyDescent="0.25">
      <c r="A2828" s="154"/>
      <c r="B2828" s="154"/>
      <c r="C2828" s="140"/>
      <c r="D2828" s="140"/>
      <c r="E2828" s="140"/>
      <c r="F2828" s="161"/>
      <c r="G2828" s="161"/>
    </row>
    <row r="2829" spans="1:7" x14ac:dyDescent="0.25">
      <c r="A2829" s="154"/>
      <c r="B2829" s="154"/>
      <c r="C2829" s="140"/>
      <c r="D2829" s="140"/>
      <c r="E2829" s="140"/>
      <c r="F2829" s="161"/>
      <c r="G2829" s="161"/>
    </row>
    <row r="2830" spans="1:7" x14ac:dyDescent="0.25">
      <c r="A2830" s="154"/>
      <c r="B2830" s="154"/>
      <c r="C2830" s="140"/>
      <c r="D2830" s="140"/>
      <c r="E2830" s="140"/>
      <c r="F2830" s="161"/>
      <c r="G2830" s="161"/>
    </row>
    <row r="2831" spans="1:7" x14ac:dyDescent="0.25">
      <c r="A2831" s="154"/>
      <c r="B2831" s="154"/>
      <c r="C2831" s="140"/>
      <c r="D2831" s="140"/>
      <c r="E2831" s="140"/>
      <c r="F2831" s="161"/>
      <c r="G2831" s="161"/>
    </row>
    <row r="2832" spans="1:7" x14ac:dyDescent="0.25">
      <c r="A2832" s="154"/>
      <c r="B2832" s="154"/>
      <c r="C2832" s="140"/>
      <c r="D2832" s="140"/>
      <c r="E2832" s="140"/>
      <c r="F2832" s="161"/>
      <c r="G2832" s="161"/>
    </row>
    <row r="2833" spans="1:7" x14ac:dyDescent="0.25">
      <c r="A2833" s="154"/>
      <c r="B2833" s="154"/>
      <c r="C2833" s="140"/>
      <c r="D2833" s="140"/>
      <c r="E2833" s="140"/>
      <c r="F2833" s="161"/>
      <c r="G2833" s="161"/>
    </row>
    <row r="2834" spans="1:7" x14ac:dyDescent="0.25">
      <c r="A2834" s="154"/>
      <c r="B2834" s="154"/>
      <c r="C2834" s="140"/>
      <c r="D2834" s="140"/>
      <c r="E2834" s="140"/>
      <c r="F2834" s="161"/>
      <c r="G2834" s="161"/>
    </row>
    <row r="2835" spans="1:7" x14ac:dyDescent="0.25">
      <c r="A2835" s="154"/>
      <c r="B2835" s="154"/>
      <c r="C2835" s="140"/>
      <c r="D2835" s="140"/>
      <c r="E2835" s="140"/>
      <c r="F2835" s="161"/>
      <c r="G2835" s="161"/>
    </row>
    <row r="2836" spans="1:7" x14ac:dyDescent="0.25">
      <c r="A2836" s="154"/>
      <c r="B2836" s="154"/>
      <c r="C2836" s="140"/>
      <c r="D2836" s="140"/>
      <c r="E2836" s="140"/>
      <c r="F2836" s="161"/>
      <c r="G2836" s="161"/>
    </row>
    <row r="2837" spans="1:7" x14ac:dyDescent="0.25">
      <c r="A2837" s="154"/>
      <c r="B2837" s="154"/>
      <c r="C2837" s="140"/>
      <c r="D2837" s="140"/>
      <c r="E2837" s="140"/>
      <c r="F2837" s="161"/>
      <c r="G2837" s="161"/>
    </row>
    <row r="2838" spans="1:7" x14ac:dyDescent="0.25">
      <c r="A2838" s="154"/>
      <c r="B2838" s="154"/>
      <c r="C2838" s="140"/>
      <c r="D2838" s="140"/>
      <c r="E2838" s="140"/>
      <c r="F2838" s="161"/>
      <c r="G2838" s="161"/>
    </row>
    <row r="2839" spans="1:7" x14ac:dyDescent="0.25">
      <c r="A2839" s="154"/>
      <c r="B2839" s="154"/>
      <c r="C2839" s="140"/>
      <c r="D2839" s="140"/>
      <c r="E2839" s="140"/>
      <c r="F2839" s="161"/>
      <c r="G2839" s="161"/>
    </row>
    <row r="2840" spans="1:7" x14ac:dyDescent="0.25">
      <c r="A2840" s="154"/>
      <c r="B2840" s="154"/>
      <c r="C2840" s="140"/>
      <c r="D2840" s="140"/>
      <c r="E2840" s="140"/>
      <c r="F2840" s="161"/>
      <c r="G2840" s="161"/>
    </row>
    <row r="2841" spans="1:7" x14ac:dyDescent="0.25">
      <c r="A2841" s="154"/>
      <c r="B2841" s="154"/>
      <c r="C2841" s="140"/>
      <c r="D2841" s="140"/>
      <c r="E2841" s="140"/>
      <c r="F2841" s="161"/>
      <c r="G2841" s="161"/>
    </row>
    <row r="2842" spans="1:7" x14ac:dyDescent="0.25">
      <c r="A2842" s="154"/>
      <c r="B2842" s="154"/>
      <c r="C2842" s="140"/>
      <c r="D2842" s="140"/>
      <c r="E2842" s="140"/>
      <c r="F2842" s="161"/>
      <c r="G2842" s="161"/>
    </row>
    <row r="2843" spans="1:7" x14ac:dyDescent="0.25">
      <c r="A2843" s="154"/>
      <c r="B2843" s="154"/>
      <c r="C2843" s="140"/>
      <c r="D2843" s="140"/>
      <c r="E2843" s="140"/>
      <c r="F2843" s="161"/>
      <c r="G2843" s="161"/>
    </row>
    <row r="2844" spans="1:7" x14ac:dyDescent="0.25">
      <c r="A2844" s="154"/>
      <c r="B2844" s="154"/>
      <c r="C2844" s="140"/>
      <c r="D2844" s="140"/>
      <c r="E2844" s="140"/>
      <c r="F2844" s="161"/>
      <c r="G2844" s="161"/>
    </row>
    <row r="2845" spans="1:7" x14ac:dyDescent="0.25">
      <c r="A2845" s="154"/>
      <c r="B2845" s="154"/>
      <c r="C2845" s="140"/>
      <c r="D2845" s="140"/>
      <c r="E2845" s="140"/>
      <c r="F2845" s="161"/>
      <c r="G2845" s="161"/>
    </row>
    <row r="2846" spans="1:7" x14ac:dyDescent="0.25">
      <c r="A2846" s="154"/>
      <c r="B2846" s="154"/>
      <c r="C2846" s="140"/>
      <c r="D2846" s="140"/>
      <c r="E2846" s="140"/>
      <c r="F2846" s="161"/>
      <c r="G2846" s="161"/>
    </row>
    <row r="2847" spans="1:7" x14ac:dyDescent="0.25">
      <c r="A2847" s="154"/>
      <c r="B2847" s="154"/>
      <c r="C2847" s="140"/>
      <c r="D2847" s="140"/>
      <c r="E2847" s="140"/>
      <c r="F2847" s="161"/>
      <c r="G2847" s="161"/>
    </row>
    <row r="2848" spans="1:7" x14ac:dyDescent="0.25">
      <c r="A2848" s="154"/>
      <c r="B2848" s="154"/>
      <c r="C2848" s="140"/>
      <c r="D2848" s="140"/>
      <c r="E2848" s="140"/>
      <c r="F2848" s="161"/>
      <c r="G2848" s="161"/>
    </row>
    <row r="2849" spans="1:7" x14ac:dyDescent="0.25">
      <c r="A2849" s="154"/>
      <c r="B2849" s="154"/>
      <c r="C2849" s="140"/>
      <c r="D2849" s="140"/>
      <c r="E2849" s="140"/>
      <c r="F2849" s="161"/>
      <c r="G2849" s="161"/>
    </row>
    <row r="2850" spans="1:7" x14ac:dyDescent="0.25">
      <c r="A2850" s="154"/>
      <c r="B2850" s="154"/>
      <c r="C2850" s="140"/>
      <c r="D2850" s="140"/>
      <c r="E2850" s="140"/>
      <c r="F2850" s="161"/>
      <c r="G2850" s="161"/>
    </row>
    <row r="2851" spans="1:7" x14ac:dyDescent="0.25">
      <c r="A2851" s="154"/>
      <c r="B2851" s="154"/>
      <c r="C2851" s="140"/>
      <c r="D2851" s="140"/>
      <c r="E2851" s="140"/>
      <c r="F2851" s="161"/>
      <c r="G2851" s="161"/>
    </row>
    <row r="2852" spans="1:7" x14ac:dyDescent="0.25">
      <c r="A2852" s="154"/>
      <c r="B2852" s="154"/>
      <c r="C2852" s="140"/>
      <c r="D2852" s="140"/>
      <c r="E2852" s="140"/>
      <c r="F2852" s="161"/>
      <c r="G2852" s="161"/>
    </row>
    <row r="2853" spans="1:7" x14ac:dyDescent="0.25">
      <c r="A2853" s="154"/>
      <c r="B2853" s="154"/>
      <c r="C2853" s="140"/>
      <c r="D2853" s="140"/>
      <c r="E2853" s="140"/>
      <c r="F2853" s="161"/>
      <c r="G2853" s="161"/>
    </row>
    <row r="2854" spans="1:7" x14ac:dyDescent="0.25">
      <c r="A2854" s="154"/>
      <c r="B2854" s="154"/>
      <c r="C2854" s="140"/>
      <c r="D2854" s="140"/>
      <c r="E2854" s="140"/>
      <c r="F2854" s="161"/>
      <c r="G2854" s="161"/>
    </row>
    <row r="2855" spans="1:7" x14ac:dyDescent="0.25">
      <c r="A2855" s="154"/>
      <c r="B2855" s="154"/>
      <c r="C2855" s="140"/>
      <c r="D2855" s="140"/>
      <c r="E2855" s="140"/>
      <c r="F2855" s="161"/>
      <c r="G2855" s="161"/>
    </row>
    <row r="2856" spans="1:7" x14ac:dyDescent="0.25">
      <c r="A2856" s="154"/>
      <c r="B2856" s="154"/>
      <c r="C2856" s="140"/>
      <c r="D2856" s="140"/>
      <c r="E2856" s="140"/>
      <c r="F2856" s="161"/>
      <c r="G2856" s="161"/>
    </row>
    <row r="2857" spans="1:7" x14ac:dyDescent="0.25">
      <c r="A2857" s="154"/>
      <c r="B2857" s="154"/>
      <c r="C2857" s="140"/>
      <c r="D2857" s="140"/>
      <c r="E2857" s="140"/>
      <c r="F2857" s="161"/>
      <c r="G2857" s="161"/>
    </row>
    <row r="2858" spans="1:7" x14ac:dyDescent="0.25">
      <c r="A2858" s="154"/>
      <c r="B2858" s="154"/>
      <c r="C2858" s="140"/>
      <c r="D2858" s="140"/>
      <c r="E2858" s="140"/>
      <c r="F2858" s="161"/>
      <c r="G2858" s="161"/>
    </row>
    <row r="2859" spans="1:7" x14ac:dyDescent="0.25">
      <c r="A2859" s="154"/>
      <c r="B2859" s="154"/>
      <c r="C2859" s="140"/>
      <c r="D2859" s="140"/>
      <c r="E2859" s="140"/>
      <c r="F2859" s="161"/>
      <c r="G2859" s="161"/>
    </row>
    <row r="2860" spans="1:7" x14ac:dyDescent="0.25">
      <c r="A2860" s="154"/>
      <c r="B2860" s="154"/>
      <c r="C2860" s="140"/>
      <c r="D2860" s="140"/>
      <c r="E2860" s="140"/>
      <c r="F2860" s="161"/>
      <c r="G2860" s="161"/>
    </row>
    <row r="2861" spans="1:7" x14ac:dyDescent="0.25">
      <c r="A2861" s="154"/>
      <c r="B2861" s="154"/>
      <c r="C2861" s="154"/>
      <c r="D2861" s="140"/>
      <c r="E2861" s="140"/>
      <c r="F2861" s="161"/>
      <c r="G2861" s="161"/>
    </row>
    <row r="2862" spans="1:7" x14ac:dyDescent="0.25">
      <c r="A2862" s="154"/>
      <c r="B2862" s="154"/>
      <c r="C2862" s="140"/>
      <c r="D2862" s="140"/>
      <c r="E2862" s="140"/>
      <c r="F2862" s="161"/>
      <c r="G2862" s="161"/>
    </row>
    <row r="2863" spans="1:7" x14ac:dyDescent="0.25">
      <c r="A2863" s="154"/>
      <c r="B2863" s="154"/>
      <c r="C2863" s="140"/>
      <c r="D2863" s="140"/>
      <c r="E2863" s="140"/>
      <c r="F2863" s="161"/>
      <c r="G2863" s="161"/>
    </row>
    <row r="2864" spans="1:7" x14ac:dyDescent="0.25">
      <c r="A2864" s="154"/>
      <c r="B2864" s="154"/>
      <c r="C2864" s="140"/>
      <c r="D2864" s="140"/>
      <c r="E2864" s="140"/>
      <c r="F2864" s="161"/>
      <c r="G2864" s="161"/>
    </row>
    <row r="2865" spans="1:7" x14ac:dyDescent="0.25">
      <c r="A2865" s="154"/>
      <c r="B2865" s="154"/>
      <c r="C2865" s="140"/>
      <c r="D2865" s="140"/>
      <c r="E2865" s="140"/>
      <c r="F2865" s="161"/>
      <c r="G2865" s="161"/>
    </row>
    <row r="2866" spans="1:7" x14ac:dyDescent="0.25">
      <c r="A2866" s="154"/>
      <c r="B2866" s="154"/>
      <c r="C2866" s="140"/>
      <c r="D2866" s="140"/>
      <c r="E2866" s="140"/>
      <c r="F2866" s="161"/>
      <c r="G2866" s="161"/>
    </row>
    <row r="2867" spans="1:7" x14ac:dyDescent="0.25">
      <c r="A2867" s="154"/>
      <c r="B2867" s="154"/>
      <c r="C2867" s="140"/>
      <c r="D2867" s="140"/>
      <c r="E2867" s="140"/>
      <c r="F2867" s="161"/>
      <c r="G2867" s="161"/>
    </row>
    <row r="2868" spans="1:7" x14ac:dyDescent="0.25">
      <c r="A2868" s="154"/>
      <c r="B2868" s="154"/>
      <c r="C2868" s="140"/>
      <c r="D2868" s="140"/>
      <c r="E2868" s="140"/>
      <c r="F2868" s="161"/>
      <c r="G2868" s="161"/>
    </row>
    <row r="2869" spans="1:7" x14ac:dyDescent="0.25">
      <c r="A2869" s="154"/>
      <c r="B2869" s="154"/>
      <c r="C2869" s="140"/>
      <c r="D2869" s="140"/>
      <c r="E2869" s="140"/>
      <c r="F2869" s="161"/>
      <c r="G2869" s="161"/>
    </row>
    <row r="2870" spans="1:7" x14ac:dyDescent="0.25">
      <c r="A2870" s="154"/>
      <c r="B2870" s="154"/>
      <c r="C2870" s="140"/>
      <c r="D2870" s="140"/>
      <c r="E2870" s="140"/>
      <c r="F2870" s="161"/>
      <c r="G2870" s="161"/>
    </row>
    <row r="2871" spans="1:7" x14ac:dyDescent="0.25">
      <c r="A2871" s="154"/>
      <c r="B2871" s="154"/>
      <c r="C2871" s="140"/>
      <c r="D2871" s="140"/>
      <c r="E2871" s="140"/>
      <c r="F2871" s="161"/>
      <c r="G2871" s="161"/>
    </row>
    <row r="2872" spans="1:7" x14ac:dyDescent="0.25">
      <c r="A2872" s="154"/>
      <c r="B2872" s="154"/>
      <c r="C2872" s="140"/>
      <c r="D2872" s="140"/>
      <c r="E2872" s="140"/>
      <c r="F2872" s="161"/>
      <c r="G2872" s="161"/>
    </row>
    <row r="2873" spans="1:7" x14ac:dyDescent="0.25">
      <c r="A2873" s="154"/>
      <c r="B2873" s="154"/>
      <c r="C2873" s="140"/>
      <c r="D2873" s="140"/>
      <c r="E2873" s="140"/>
      <c r="F2873" s="161"/>
      <c r="G2873" s="161"/>
    </row>
    <row r="2874" spans="1:7" x14ac:dyDescent="0.25">
      <c r="A2874" s="154"/>
      <c r="B2874" s="154"/>
      <c r="C2874" s="140"/>
      <c r="D2874" s="140"/>
      <c r="E2874" s="140"/>
      <c r="F2874" s="161"/>
      <c r="G2874" s="161"/>
    </row>
    <row r="2875" spans="1:7" x14ac:dyDescent="0.25">
      <c r="A2875" s="154"/>
      <c r="B2875" s="154"/>
      <c r="C2875" s="140"/>
      <c r="D2875" s="140"/>
      <c r="E2875" s="140"/>
      <c r="F2875" s="161"/>
      <c r="G2875" s="161"/>
    </row>
    <row r="2876" spans="1:7" x14ac:dyDescent="0.25">
      <c r="A2876" s="154"/>
      <c r="B2876" s="154"/>
      <c r="C2876" s="140"/>
      <c r="D2876" s="140"/>
      <c r="E2876" s="140"/>
      <c r="F2876" s="161"/>
      <c r="G2876" s="161"/>
    </row>
    <row r="2877" spans="1:7" x14ac:dyDescent="0.25">
      <c r="A2877" s="154"/>
      <c r="B2877" s="154"/>
      <c r="C2877" s="140"/>
      <c r="D2877" s="140"/>
      <c r="E2877" s="140"/>
      <c r="F2877" s="161"/>
      <c r="G2877" s="161"/>
    </row>
    <row r="2878" spans="1:7" x14ac:dyDescent="0.25">
      <c r="A2878" s="154"/>
      <c r="B2878" s="154"/>
      <c r="C2878" s="140"/>
      <c r="D2878" s="140"/>
      <c r="E2878" s="140"/>
      <c r="F2878" s="161"/>
      <c r="G2878" s="161"/>
    </row>
    <row r="2879" spans="1:7" x14ac:dyDescent="0.25">
      <c r="A2879" s="154"/>
      <c r="B2879" s="154"/>
      <c r="C2879" s="140"/>
      <c r="D2879" s="140"/>
      <c r="E2879" s="140"/>
      <c r="F2879" s="161"/>
      <c r="G2879" s="161"/>
    </row>
    <row r="2880" spans="1:7" x14ac:dyDescent="0.25">
      <c r="A2880" s="154"/>
      <c r="B2880" s="154"/>
      <c r="C2880" s="140"/>
      <c r="D2880" s="140"/>
      <c r="E2880" s="140"/>
      <c r="F2880" s="161"/>
      <c r="G2880" s="161"/>
    </row>
    <row r="2881" spans="1:7" x14ac:dyDescent="0.25">
      <c r="A2881" s="154"/>
      <c r="B2881" s="154"/>
      <c r="C2881" s="140"/>
      <c r="D2881" s="140"/>
      <c r="E2881" s="140"/>
      <c r="F2881" s="161"/>
      <c r="G2881" s="161"/>
    </row>
    <row r="2882" spans="1:7" x14ac:dyDescent="0.25">
      <c r="A2882" s="154"/>
      <c r="B2882" s="154"/>
      <c r="C2882" s="140"/>
      <c r="D2882" s="140"/>
      <c r="E2882" s="140"/>
      <c r="F2882" s="161"/>
      <c r="G2882" s="161"/>
    </row>
    <row r="2883" spans="1:7" x14ac:dyDescent="0.25">
      <c r="A2883" s="154"/>
      <c r="B2883" s="154"/>
      <c r="C2883" s="140"/>
      <c r="D2883" s="140"/>
      <c r="E2883" s="140"/>
      <c r="F2883" s="161"/>
      <c r="G2883" s="161"/>
    </row>
    <row r="2884" spans="1:7" x14ac:dyDescent="0.25">
      <c r="A2884" s="154"/>
      <c r="B2884" s="154"/>
      <c r="C2884" s="140"/>
      <c r="D2884" s="140"/>
      <c r="E2884" s="140"/>
      <c r="F2884" s="161"/>
      <c r="G2884" s="161"/>
    </row>
    <row r="2885" spans="1:7" x14ac:dyDescent="0.25">
      <c r="A2885" s="154"/>
      <c r="B2885" s="154"/>
      <c r="C2885" s="140"/>
      <c r="D2885" s="140"/>
      <c r="E2885" s="140"/>
      <c r="F2885" s="161"/>
      <c r="G2885" s="161"/>
    </row>
    <row r="2886" spans="1:7" x14ac:dyDescent="0.25">
      <c r="A2886" s="154"/>
      <c r="B2886" s="154"/>
      <c r="C2886" s="140"/>
      <c r="D2886" s="140"/>
      <c r="E2886" s="140"/>
      <c r="F2886" s="161"/>
      <c r="G2886" s="161"/>
    </row>
    <row r="2887" spans="1:7" x14ac:dyDescent="0.25">
      <c r="A2887" s="154"/>
      <c r="B2887" s="154"/>
      <c r="C2887" s="140"/>
      <c r="D2887" s="140"/>
      <c r="E2887" s="140"/>
      <c r="F2887" s="161"/>
      <c r="G2887" s="161"/>
    </row>
    <row r="2888" spans="1:7" x14ac:dyDescent="0.25">
      <c r="A2888" s="154"/>
      <c r="B2888" s="154"/>
      <c r="C2888" s="140"/>
      <c r="D2888" s="140"/>
      <c r="E2888" s="140"/>
      <c r="F2888" s="161"/>
      <c r="G2888" s="161"/>
    </row>
    <row r="2889" spans="1:7" x14ac:dyDescent="0.25">
      <c r="A2889" s="154"/>
      <c r="B2889" s="154"/>
      <c r="C2889" s="140"/>
      <c r="D2889" s="140"/>
      <c r="E2889" s="140"/>
      <c r="F2889" s="161"/>
      <c r="G2889" s="161"/>
    </row>
    <row r="2890" spans="1:7" x14ac:dyDescent="0.25">
      <c r="A2890" s="154"/>
      <c r="B2890" s="154"/>
      <c r="C2890" s="140"/>
      <c r="D2890" s="140"/>
      <c r="E2890" s="140"/>
      <c r="F2890" s="161"/>
      <c r="G2890" s="161"/>
    </row>
    <row r="2891" spans="1:7" x14ac:dyDescent="0.25">
      <c r="A2891" s="154"/>
      <c r="B2891" s="154"/>
      <c r="C2891" s="140"/>
      <c r="D2891" s="140"/>
      <c r="E2891" s="140"/>
      <c r="F2891" s="161"/>
      <c r="G2891" s="161"/>
    </row>
    <row r="2892" spans="1:7" x14ac:dyDescent="0.25">
      <c r="A2892" s="154"/>
      <c r="B2892" s="154"/>
      <c r="C2892" s="140"/>
      <c r="D2892" s="140"/>
      <c r="E2892" s="140"/>
      <c r="F2892" s="161"/>
      <c r="G2892" s="161"/>
    </row>
    <row r="2893" spans="1:7" x14ac:dyDescent="0.25">
      <c r="A2893" s="154"/>
      <c r="B2893" s="154"/>
      <c r="C2893" s="140"/>
      <c r="D2893" s="140"/>
      <c r="E2893" s="140"/>
      <c r="F2893" s="161"/>
      <c r="G2893" s="161"/>
    </row>
    <row r="2894" spans="1:7" x14ac:dyDescent="0.25">
      <c r="A2894" s="154"/>
      <c r="B2894" s="154"/>
      <c r="C2894" s="140"/>
      <c r="D2894" s="140"/>
      <c r="E2894" s="140"/>
      <c r="F2894" s="161"/>
      <c r="G2894" s="161"/>
    </row>
    <row r="2895" spans="1:7" x14ac:dyDescent="0.25">
      <c r="A2895" s="154"/>
      <c r="B2895" s="154"/>
      <c r="C2895" s="140"/>
      <c r="D2895" s="140"/>
      <c r="E2895" s="140"/>
      <c r="F2895" s="161"/>
      <c r="G2895" s="161"/>
    </row>
    <row r="2896" spans="1:7" x14ac:dyDescent="0.25">
      <c r="A2896" s="154"/>
      <c r="B2896" s="154"/>
      <c r="C2896" s="140"/>
      <c r="D2896" s="140"/>
      <c r="E2896" s="140"/>
      <c r="F2896" s="161"/>
      <c r="G2896" s="161"/>
    </row>
    <row r="2897" spans="1:7" x14ac:dyDescent="0.25">
      <c r="A2897" s="154"/>
      <c r="B2897" s="154"/>
      <c r="C2897" s="140"/>
      <c r="D2897" s="140"/>
      <c r="E2897" s="140"/>
      <c r="F2897" s="161"/>
      <c r="G2897" s="161"/>
    </row>
    <row r="2898" spans="1:7" x14ac:dyDescent="0.25">
      <c r="A2898" s="154"/>
      <c r="B2898" s="154"/>
      <c r="C2898" s="140"/>
      <c r="D2898" s="140"/>
      <c r="E2898" s="140"/>
      <c r="F2898" s="161"/>
      <c r="G2898" s="161"/>
    </row>
    <row r="2899" spans="1:7" x14ac:dyDescent="0.25">
      <c r="A2899" s="154"/>
      <c r="B2899" s="154"/>
      <c r="C2899" s="140"/>
      <c r="D2899" s="140"/>
      <c r="E2899" s="140"/>
      <c r="F2899" s="161"/>
      <c r="G2899" s="161"/>
    </row>
    <row r="2900" spans="1:7" x14ac:dyDescent="0.25">
      <c r="A2900" s="154"/>
      <c r="B2900" s="154"/>
      <c r="C2900" s="140"/>
      <c r="D2900" s="140"/>
      <c r="E2900" s="140"/>
      <c r="F2900" s="161"/>
      <c r="G2900" s="161"/>
    </row>
    <row r="2901" spans="1:7" x14ac:dyDescent="0.25">
      <c r="A2901" s="154"/>
      <c r="B2901" s="154"/>
      <c r="C2901" s="140"/>
      <c r="D2901" s="140"/>
      <c r="E2901" s="140"/>
      <c r="F2901" s="161"/>
      <c r="G2901" s="161"/>
    </row>
    <row r="2902" spans="1:7" x14ac:dyDescent="0.25">
      <c r="A2902" s="154"/>
      <c r="B2902" s="154"/>
      <c r="C2902" s="140"/>
      <c r="D2902" s="140"/>
      <c r="E2902" s="140"/>
      <c r="F2902" s="161"/>
      <c r="G2902" s="161"/>
    </row>
    <row r="2903" spans="1:7" x14ac:dyDescent="0.25">
      <c r="A2903" s="154"/>
      <c r="B2903" s="154"/>
      <c r="C2903" s="140"/>
      <c r="D2903" s="140"/>
      <c r="E2903" s="140"/>
      <c r="F2903" s="161"/>
      <c r="G2903" s="161"/>
    </row>
    <row r="2904" spans="1:7" x14ac:dyDescent="0.25">
      <c r="A2904" s="154"/>
      <c r="B2904" s="154"/>
      <c r="C2904" s="140"/>
      <c r="D2904" s="140"/>
      <c r="E2904" s="140"/>
      <c r="F2904" s="161"/>
      <c r="G2904" s="161"/>
    </row>
    <row r="2905" spans="1:7" x14ac:dyDescent="0.25">
      <c r="A2905" s="154"/>
      <c r="B2905" s="154"/>
      <c r="C2905" s="140"/>
      <c r="D2905" s="140"/>
      <c r="E2905" s="140"/>
      <c r="F2905" s="161"/>
      <c r="G2905" s="161"/>
    </row>
    <row r="2906" spans="1:7" x14ac:dyDescent="0.25">
      <c r="A2906" s="154"/>
      <c r="B2906" s="154"/>
      <c r="C2906" s="140"/>
      <c r="D2906" s="140"/>
      <c r="E2906" s="140"/>
      <c r="F2906" s="161"/>
      <c r="G2906" s="161"/>
    </row>
    <row r="2907" spans="1:7" x14ac:dyDescent="0.25">
      <c r="A2907" s="154"/>
      <c r="B2907" s="154"/>
      <c r="C2907" s="140"/>
      <c r="D2907" s="140"/>
      <c r="E2907" s="140"/>
      <c r="F2907" s="161"/>
      <c r="G2907" s="161"/>
    </row>
    <row r="2908" spans="1:7" x14ac:dyDescent="0.25">
      <c r="A2908" s="154"/>
      <c r="B2908" s="154"/>
      <c r="C2908" s="140"/>
      <c r="D2908" s="140"/>
      <c r="E2908" s="140"/>
      <c r="F2908" s="161"/>
      <c r="G2908" s="161"/>
    </row>
    <row r="2909" spans="1:7" x14ac:dyDescent="0.25">
      <c r="A2909" s="154"/>
      <c r="B2909" s="154"/>
      <c r="C2909" s="140"/>
      <c r="D2909" s="140"/>
      <c r="E2909" s="140"/>
      <c r="F2909" s="161"/>
      <c r="G2909" s="161"/>
    </row>
    <row r="2910" spans="1:7" x14ac:dyDescent="0.25">
      <c r="A2910" s="154"/>
      <c r="B2910" s="154"/>
      <c r="C2910" s="140"/>
      <c r="D2910" s="140"/>
      <c r="E2910" s="140"/>
      <c r="F2910" s="161"/>
      <c r="G2910" s="161"/>
    </row>
    <row r="2911" spans="1:7" x14ac:dyDescent="0.25">
      <c r="A2911" s="154"/>
      <c r="B2911" s="154"/>
      <c r="C2911" s="140"/>
      <c r="D2911" s="140"/>
      <c r="E2911" s="140"/>
      <c r="F2911" s="161"/>
      <c r="G2911" s="161"/>
    </row>
    <row r="2912" spans="1:7" x14ac:dyDescent="0.25">
      <c r="A2912" s="154"/>
      <c r="B2912" s="154"/>
      <c r="C2912" s="140"/>
      <c r="D2912" s="140"/>
      <c r="E2912" s="140"/>
      <c r="F2912" s="161"/>
      <c r="G2912" s="161"/>
    </row>
    <row r="2913" spans="1:7" x14ac:dyDescent="0.25">
      <c r="A2913" s="154"/>
      <c r="B2913" s="154"/>
      <c r="C2913" s="140"/>
      <c r="D2913" s="140"/>
      <c r="E2913" s="140"/>
      <c r="F2913" s="161"/>
      <c r="G2913" s="161"/>
    </row>
    <row r="2914" spans="1:7" x14ac:dyDescent="0.25">
      <c r="A2914" s="154"/>
      <c r="B2914" s="154"/>
      <c r="C2914" s="140"/>
      <c r="D2914" s="140"/>
      <c r="E2914" s="140"/>
      <c r="F2914" s="161"/>
      <c r="G2914" s="161"/>
    </row>
    <row r="2915" spans="1:7" x14ac:dyDescent="0.25">
      <c r="A2915" s="154"/>
      <c r="B2915" s="154"/>
      <c r="C2915" s="140"/>
      <c r="D2915" s="140"/>
      <c r="E2915" s="140"/>
      <c r="F2915" s="161"/>
      <c r="G2915" s="161"/>
    </row>
    <row r="2916" spans="1:7" x14ac:dyDescent="0.25">
      <c r="A2916" s="154"/>
      <c r="B2916" s="154"/>
      <c r="C2916" s="140"/>
      <c r="D2916" s="140"/>
      <c r="E2916" s="140"/>
      <c r="F2916" s="161"/>
      <c r="G2916" s="161"/>
    </row>
    <row r="2917" spans="1:7" x14ac:dyDescent="0.25">
      <c r="A2917" s="154"/>
      <c r="B2917" s="154"/>
      <c r="C2917" s="140"/>
      <c r="D2917" s="140"/>
      <c r="E2917" s="140"/>
      <c r="F2917" s="161"/>
      <c r="G2917" s="161"/>
    </row>
    <row r="2918" spans="1:7" x14ac:dyDescent="0.25">
      <c r="A2918" s="154"/>
      <c r="B2918" s="154"/>
      <c r="C2918" s="140"/>
      <c r="D2918" s="140"/>
      <c r="E2918" s="140"/>
      <c r="F2918" s="161"/>
      <c r="G2918" s="161"/>
    </row>
    <row r="2919" spans="1:7" x14ac:dyDescent="0.25">
      <c r="A2919" s="154"/>
      <c r="B2919" s="154"/>
      <c r="C2919" s="140"/>
      <c r="D2919" s="140"/>
      <c r="E2919" s="140"/>
      <c r="F2919" s="161"/>
      <c r="G2919" s="161"/>
    </row>
    <row r="2920" spans="1:7" x14ac:dyDescent="0.25">
      <c r="A2920" s="154"/>
      <c r="B2920" s="154"/>
      <c r="C2920" s="154"/>
      <c r="D2920" s="140"/>
      <c r="E2920" s="140"/>
      <c r="F2920" s="161"/>
      <c r="G2920" s="161"/>
    </row>
    <row r="2921" spans="1:7" x14ac:dyDescent="0.25">
      <c r="A2921" s="154"/>
      <c r="B2921" s="154"/>
      <c r="C2921" s="140"/>
      <c r="D2921" s="140"/>
      <c r="E2921" s="140"/>
      <c r="F2921" s="161"/>
      <c r="G2921" s="161"/>
    </row>
    <row r="2922" spans="1:7" x14ac:dyDescent="0.25">
      <c r="A2922" s="154"/>
      <c r="B2922" s="154"/>
      <c r="C2922" s="140"/>
      <c r="D2922" s="140"/>
      <c r="E2922" s="140"/>
      <c r="F2922" s="161"/>
      <c r="G2922" s="161"/>
    </row>
    <row r="2923" spans="1:7" x14ac:dyDescent="0.25">
      <c r="A2923" s="154"/>
      <c r="B2923" s="154"/>
      <c r="C2923" s="140"/>
      <c r="D2923" s="140"/>
      <c r="E2923" s="140"/>
      <c r="F2923" s="161"/>
      <c r="G2923" s="161"/>
    </row>
    <row r="2924" spans="1:7" x14ac:dyDescent="0.25">
      <c r="A2924" s="154"/>
      <c r="B2924" s="154"/>
      <c r="C2924" s="140"/>
      <c r="D2924" s="140"/>
      <c r="E2924" s="140"/>
      <c r="F2924" s="161"/>
      <c r="G2924" s="161"/>
    </row>
    <row r="2925" spans="1:7" x14ac:dyDescent="0.25">
      <c r="A2925" s="154"/>
      <c r="B2925" s="154"/>
      <c r="C2925" s="140"/>
      <c r="D2925" s="140"/>
      <c r="E2925" s="140"/>
      <c r="F2925" s="161"/>
      <c r="G2925" s="161"/>
    </row>
    <row r="2926" spans="1:7" x14ac:dyDescent="0.25">
      <c r="A2926" s="154"/>
      <c r="B2926" s="154"/>
      <c r="C2926" s="140"/>
      <c r="D2926" s="140"/>
      <c r="E2926" s="140"/>
      <c r="F2926" s="161"/>
      <c r="G2926" s="161"/>
    </row>
    <row r="2927" spans="1:7" x14ac:dyDescent="0.25">
      <c r="A2927" s="154"/>
      <c r="B2927" s="154"/>
      <c r="C2927" s="140"/>
      <c r="D2927" s="140"/>
      <c r="E2927" s="140"/>
      <c r="F2927" s="161"/>
      <c r="G2927" s="161"/>
    </row>
    <row r="2928" spans="1:7" x14ac:dyDescent="0.25">
      <c r="A2928" s="154"/>
      <c r="B2928" s="154"/>
      <c r="C2928" s="140"/>
      <c r="D2928" s="140"/>
      <c r="E2928" s="140"/>
      <c r="F2928" s="161"/>
      <c r="G2928" s="161"/>
    </row>
    <row r="2929" spans="1:7" x14ac:dyDescent="0.25">
      <c r="A2929" s="154"/>
      <c r="B2929" s="154"/>
      <c r="C2929" s="140"/>
      <c r="D2929" s="140"/>
      <c r="E2929" s="140"/>
      <c r="F2929" s="161"/>
      <c r="G2929" s="161"/>
    </row>
    <row r="2930" spans="1:7" x14ac:dyDescent="0.25">
      <c r="A2930" s="154"/>
      <c r="B2930" s="154"/>
      <c r="C2930" s="140"/>
      <c r="D2930" s="140"/>
      <c r="E2930" s="140"/>
      <c r="F2930" s="161"/>
      <c r="G2930" s="161"/>
    </row>
    <row r="2931" spans="1:7" x14ac:dyDescent="0.25">
      <c r="A2931" s="154"/>
      <c r="B2931" s="154"/>
      <c r="C2931" s="140"/>
      <c r="D2931" s="140"/>
      <c r="E2931" s="140"/>
      <c r="F2931" s="161"/>
      <c r="G2931" s="161"/>
    </row>
    <row r="2932" spans="1:7" x14ac:dyDescent="0.25">
      <c r="A2932" s="154"/>
      <c r="B2932" s="154"/>
      <c r="C2932" s="140"/>
      <c r="D2932" s="140"/>
      <c r="E2932" s="140"/>
      <c r="F2932" s="161"/>
      <c r="G2932" s="161"/>
    </row>
    <row r="2933" spans="1:7" x14ac:dyDescent="0.25">
      <c r="A2933" s="154"/>
      <c r="B2933" s="154"/>
      <c r="C2933" s="140"/>
      <c r="D2933" s="140"/>
      <c r="E2933" s="140"/>
      <c r="F2933" s="161"/>
      <c r="G2933" s="161"/>
    </row>
    <row r="2934" spans="1:7" x14ac:dyDescent="0.25">
      <c r="A2934" s="154"/>
      <c r="B2934" s="154"/>
      <c r="C2934" s="140"/>
      <c r="D2934" s="140"/>
      <c r="E2934" s="140"/>
      <c r="F2934" s="161"/>
      <c r="G2934" s="161"/>
    </row>
    <row r="2935" spans="1:7" x14ac:dyDescent="0.25">
      <c r="A2935" s="154"/>
      <c r="B2935" s="154"/>
      <c r="C2935" s="140"/>
      <c r="D2935" s="140"/>
      <c r="E2935" s="140"/>
      <c r="F2935" s="161"/>
      <c r="G2935" s="161"/>
    </row>
    <row r="2936" spans="1:7" x14ac:dyDescent="0.25">
      <c r="A2936" s="154"/>
      <c r="B2936" s="154"/>
      <c r="C2936" s="140"/>
      <c r="D2936" s="140"/>
      <c r="E2936" s="140"/>
      <c r="F2936" s="161"/>
      <c r="G2936" s="161"/>
    </row>
    <row r="2937" spans="1:7" x14ac:dyDescent="0.25">
      <c r="A2937" s="154"/>
      <c r="B2937" s="154"/>
      <c r="C2937" s="140"/>
      <c r="D2937" s="140"/>
      <c r="E2937" s="140"/>
      <c r="F2937" s="161"/>
      <c r="G2937" s="161"/>
    </row>
    <row r="2938" spans="1:7" x14ac:dyDescent="0.25">
      <c r="A2938" s="154"/>
      <c r="B2938" s="154"/>
      <c r="C2938" s="140"/>
      <c r="D2938" s="140"/>
      <c r="E2938" s="140"/>
      <c r="F2938" s="161"/>
      <c r="G2938" s="161"/>
    </row>
    <row r="2939" spans="1:7" x14ac:dyDescent="0.25">
      <c r="A2939" s="154"/>
      <c r="B2939" s="154"/>
      <c r="C2939" s="140"/>
      <c r="D2939" s="140"/>
      <c r="E2939" s="140"/>
      <c r="F2939" s="161"/>
      <c r="G2939" s="161"/>
    </row>
    <row r="2940" spans="1:7" x14ac:dyDescent="0.25">
      <c r="A2940" s="154"/>
      <c r="B2940" s="154"/>
      <c r="C2940" s="140"/>
      <c r="D2940" s="140"/>
      <c r="E2940" s="140"/>
      <c r="F2940" s="161"/>
      <c r="G2940" s="161"/>
    </row>
    <row r="2941" spans="1:7" x14ac:dyDescent="0.25">
      <c r="A2941" s="154"/>
      <c r="B2941" s="154"/>
      <c r="C2941" s="140"/>
      <c r="D2941" s="140"/>
      <c r="E2941" s="140"/>
      <c r="F2941" s="161"/>
      <c r="G2941" s="161"/>
    </row>
    <row r="2942" spans="1:7" x14ac:dyDescent="0.25">
      <c r="A2942" s="154"/>
      <c r="B2942" s="154"/>
      <c r="C2942" s="140"/>
      <c r="D2942" s="140"/>
      <c r="E2942" s="140"/>
      <c r="F2942" s="161"/>
      <c r="G2942" s="161"/>
    </row>
    <row r="2943" spans="1:7" x14ac:dyDescent="0.25">
      <c r="A2943" s="154"/>
      <c r="B2943" s="154"/>
      <c r="C2943" s="140"/>
      <c r="D2943" s="140"/>
      <c r="E2943" s="140"/>
      <c r="F2943" s="161"/>
      <c r="G2943" s="161"/>
    </row>
    <row r="2944" spans="1:7" x14ac:dyDescent="0.25">
      <c r="A2944" s="154"/>
      <c r="B2944" s="154"/>
      <c r="C2944" s="140"/>
      <c r="D2944" s="140"/>
      <c r="E2944" s="140"/>
      <c r="F2944" s="161"/>
      <c r="G2944" s="161"/>
    </row>
    <row r="2945" spans="1:7" x14ac:dyDescent="0.25">
      <c r="A2945" s="154"/>
      <c r="B2945" s="154"/>
      <c r="C2945" s="140"/>
      <c r="D2945" s="140"/>
      <c r="E2945" s="140"/>
      <c r="F2945" s="161"/>
      <c r="G2945" s="161"/>
    </row>
    <row r="2946" spans="1:7" x14ac:dyDescent="0.25">
      <c r="A2946" s="154"/>
      <c r="B2946" s="154"/>
      <c r="C2946" s="140"/>
      <c r="D2946" s="140"/>
      <c r="E2946" s="140"/>
      <c r="F2946" s="161"/>
      <c r="G2946" s="161"/>
    </row>
    <row r="2947" spans="1:7" x14ac:dyDescent="0.25">
      <c r="A2947" s="154"/>
      <c r="B2947" s="154"/>
      <c r="C2947" s="140"/>
      <c r="D2947" s="140"/>
      <c r="E2947" s="140"/>
      <c r="F2947" s="161"/>
      <c r="G2947" s="161"/>
    </row>
    <row r="2948" spans="1:7" x14ac:dyDescent="0.25">
      <c r="A2948" s="154"/>
      <c r="B2948" s="154"/>
      <c r="C2948" s="140"/>
      <c r="D2948" s="140"/>
      <c r="E2948" s="140"/>
      <c r="F2948" s="161"/>
      <c r="G2948" s="161"/>
    </row>
    <row r="2949" spans="1:7" x14ac:dyDescent="0.25">
      <c r="A2949" s="154"/>
      <c r="B2949" s="154"/>
      <c r="C2949" s="140"/>
      <c r="D2949" s="140"/>
      <c r="E2949" s="140"/>
      <c r="F2949" s="161"/>
      <c r="G2949" s="161"/>
    </row>
    <row r="2950" spans="1:7" x14ac:dyDescent="0.25">
      <c r="A2950" s="154"/>
      <c r="B2950" s="154"/>
      <c r="C2950" s="140"/>
      <c r="D2950" s="140"/>
      <c r="E2950" s="140"/>
      <c r="F2950" s="161"/>
      <c r="G2950" s="161"/>
    </row>
    <row r="2951" spans="1:7" x14ac:dyDescent="0.25">
      <c r="A2951" s="154"/>
      <c r="B2951" s="154"/>
      <c r="C2951" s="140"/>
      <c r="D2951" s="140"/>
      <c r="E2951" s="140"/>
      <c r="F2951" s="161"/>
      <c r="G2951" s="161"/>
    </row>
    <row r="2952" spans="1:7" x14ac:dyDescent="0.25">
      <c r="A2952" s="154"/>
      <c r="B2952" s="154"/>
      <c r="C2952" s="140"/>
      <c r="D2952" s="140"/>
      <c r="E2952" s="140"/>
      <c r="F2952" s="161"/>
      <c r="G2952" s="161"/>
    </row>
    <row r="2953" spans="1:7" x14ac:dyDescent="0.25">
      <c r="A2953" s="154"/>
      <c r="B2953" s="154"/>
      <c r="C2953" s="140"/>
      <c r="D2953" s="140"/>
      <c r="E2953" s="140"/>
      <c r="F2953" s="161"/>
      <c r="G2953" s="161"/>
    </row>
    <row r="2954" spans="1:7" x14ac:dyDescent="0.25">
      <c r="A2954" s="154"/>
      <c r="B2954" s="154"/>
      <c r="C2954" s="140"/>
      <c r="D2954" s="140"/>
      <c r="E2954" s="140"/>
      <c r="F2954" s="161"/>
      <c r="G2954" s="161"/>
    </row>
    <row r="2955" spans="1:7" x14ac:dyDescent="0.25">
      <c r="A2955" s="154"/>
      <c r="B2955" s="154"/>
      <c r="C2955" s="140"/>
      <c r="D2955" s="140"/>
      <c r="E2955" s="140"/>
      <c r="F2955" s="161"/>
      <c r="G2955" s="161"/>
    </row>
    <row r="2956" spans="1:7" x14ac:dyDescent="0.25">
      <c r="A2956" s="154"/>
      <c r="B2956" s="154"/>
      <c r="C2956" s="140"/>
      <c r="D2956" s="140"/>
      <c r="E2956" s="140"/>
      <c r="F2956" s="161"/>
      <c r="G2956" s="161"/>
    </row>
    <row r="2957" spans="1:7" x14ac:dyDescent="0.25">
      <c r="A2957" s="154"/>
      <c r="B2957" s="154"/>
      <c r="C2957" s="140"/>
      <c r="D2957" s="140"/>
      <c r="E2957" s="140"/>
      <c r="F2957" s="161"/>
      <c r="G2957" s="161"/>
    </row>
    <row r="2958" spans="1:7" x14ac:dyDescent="0.25">
      <c r="A2958" s="154"/>
      <c r="B2958" s="154"/>
      <c r="C2958" s="140"/>
      <c r="D2958" s="140"/>
      <c r="E2958" s="140"/>
      <c r="F2958" s="161"/>
      <c r="G2958" s="161"/>
    </row>
    <row r="2959" spans="1:7" x14ac:dyDescent="0.25">
      <c r="A2959" s="154"/>
      <c r="B2959" s="154"/>
      <c r="C2959" s="140"/>
      <c r="D2959" s="140"/>
      <c r="E2959" s="140"/>
      <c r="F2959" s="161"/>
      <c r="G2959" s="161"/>
    </row>
    <row r="2960" spans="1:7" x14ac:dyDescent="0.25">
      <c r="A2960" s="154"/>
      <c r="B2960" s="154"/>
      <c r="C2960" s="140"/>
      <c r="D2960" s="140"/>
      <c r="E2960" s="140"/>
      <c r="F2960" s="161"/>
      <c r="G2960" s="161"/>
    </row>
    <row r="2961" spans="1:7" x14ac:dyDescent="0.25">
      <c r="A2961" s="154"/>
      <c r="B2961" s="154"/>
      <c r="C2961" s="140"/>
      <c r="D2961" s="140"/>
      <c r="E2961" s="140"/>
      <c r="F2961" s="161"/>
      <c r="G2961" s="161"/>
    </row>
    <row r="2962" spans="1:7" x14ac:dyDescent="0.25">
      <c r="A2962" s="154"/>
      <c r="B2962" s="154"/>
      <c r="C2962" s="140"/>
      <c r="D2962" s="140"/>
      <c r="E2962" s="140"/>
      <c r="F2962" s="161"/>
      <c r="G2962" s="161"/>
    </row>
    <row r="2963" spans="1:7" x14ac:dyDescent="0.25">
      <c r="A2963" s="154"/>
      <c r="B2963" s="154"/>
      <c r="C2963" s="140"/>
      <c r="D2963" s="140"/>
      <c r="E2963" s="140"/>
      <c r="F2963" s="161"/>
      <c r="G2963" s="161"/>
    </row>
    <row r="2964" spans="1:7" x14ac:dyDescent="0.25">
      <c r="A2964" s="154"/>
      <c r="B2964" s="154"/>
      <c r="C2964" s="140"/>
      <c r="D2964" s="140"/>
      <c r="E2964" s="140"/>
      <c r="F2964" s="161"/>
      <c r="G2964" s="161"/>
    </row>
    <row r="2965" spans="1:7" x14ac:dyDescent="0.25">
      <c r="A2965" s="154"/>
      <c r="B2965" s="154"/>
      <c r="C2965" s="140"/>
      <c r="D2965" s="140"/>
      <c r="E2965" s="140"/>
      <c r="F2965" s="161"/>
      <c r="G2965" s="161"/>
    </row>
    <row r="2966" spans="1:7" x14ac:dyDescent="0.25">
      <c r="A2966" s="154"/>
      <c r="B2966" s="154"/>
      <c r="C2966" s="140"/>
      <c r="D2966" s="140"/>
      <c r="E2966" s="140"/>
      <c r="F2966" s="161"/>
      <c r="G2966" s="161"/>
    </row>
    <row r="2967" spans="1:7" x14ac:dyDescent="0.25">
      <c r="A2967" s="154"/>
      <c r="B2967" s="154"/>
      <c r="C2967" s="140"/>
      <c r="D2967" s="140"/>
      <c r="E2967" s="140"/>
      <c r="F2967" s="161"/>
      <c r="G2967" s="161"/>
    </row>
    <row r="2968" spans="1:7" x14ac:dyDescent="0.25">
      <c r="A2968" s="154"/>
      <c r="B2968" s="154"/>
      <c r="C2968" s="140"/>
      <c r="D2968" s="140"/>
      <c r="E2968" s="140"/>
      <c r="F2968" s="161"/>
      <c r="G2968" s="161"/>
    </row>
    <row r="2969" spans="1:7" x14ac:dyDescent="0.25">
      <c r="A2969" s="154"/>
      <c r="B2969" s="154"/>
      <c r="C2969" s="140"/>
      <c r="D2969" s="140"/>
      <c r="E2969" s="140"/>
      <c r="F2969" s="161"/>
      <c r="G2969" s="161"/>
    </row>
    <row r="2970" spans="1:7" x14ac:dyDescent="0.25">
      <c r="A2970" s="154"/>
      <c r="B2970" s="154"/>
      <c r="C2970" s="140"/>
      <c r="D2970" s="140"/>
      <c r="E2970" s="140"/>
      <c r="F2970" s="161"/>
      <c r="G2970" s="161"/>
    </row>
    <row r="2971" spans="1:7" x14ac:dyDescent="0.25">
      <c r="A2971" s="154"/>
      <c r="B2971" s="154"/>
      <c r="C2971" s="140"/>
      <c r="D2971" s="140"/>
      <c r="E2971" s="140"/>
      <c r="F2971" s="161"/>
      <c r="G2971" s="161"/>
    </row>
    <row r="2972" spans="1:7" x14ac:dyDescent="0.25">
      <c r="A2972" s="154"/>
      <c r="B2972" s="154"/>
      <c r="C2972" s="140"/>
      <c r="D2972" s="140"/>
      <c r="E2972" s="140"/>
      <c r="F2972" s="161"/>
      <c r="G2972" s="161"/>
    </row>
    <row r="2973" spans="1:7" x14ac:dyDescent="0.25">
      <c r="A2973" s="154"/>
      <c r="B2973" s="154"/>
      <c r="C2973" s="154"/>
      <c r="D2973" s="140"/>
      <c r="E2973" s="140"/>
      <c r="F2973" s="161"/>
      <c r="G2973" s="161"/>
    </row>
    <row r="2974" spans="1:7" x14ac:dyDescent="0.25">
      <c r="A2974" s="154"/>
      <c r="B2974" s="154"/>
      <c r="C2974" s="140"/>
      <c r="D2974" s="140"/>
      <c r="E2974" s="140"/>
      <c r="F2974" s="161"/>
      <c r="G2974" s="161"/>
    </row>
    <row r="2975" spans="1:7" x14ac:dyDescent="0.25">
      <c r="A2975" s="154"/>
      <c r="B2975" s="154"/>
      <c r="C2975" s="140"/>
      <c r="D2975" s="140"/>
      <c r="E2975" s="140"/>
      <c r="F2975" s="161"/>
      <c r="G2975" s="161"/>
    </row>
    <row r="2976" spans="1:7" x14ac:dyDescent="0.25">
      <c r="A2976" s="154"/>
      <c r="B2976" s="154"/>
      <c r="C2976" s="140"/>
      <c r="D2976" s="140"/>
      <c r="E2976" s="140"/>
      <c r="F2976" s="161"/>
      <c r="G2976" s="161"/>
    </row>
    <row r="2977" spans="1:7" x14ac:dyDescent="0.25">
      <c r="A2977" s="154"/>
      <c r="B2977" s="154"/>
      <c r="C2977" s="154"/>
      <c r="D2977" s="140"/>
      <c r="E2977" s="140"/>
      <c r="F2977" s="161"/>
      <c r="G2977" s="161"/>
    </row>
    <row r="2978" spans="1:7" x14ac:dyDescent="0.25">
      <c r="A2978" s="154"/>
      <c r="B2978" s="154"/>
      <c r="C2978" s="140"/>
      <c r="D2978" s="140"/>
      <c r="E2978" s="140"/>
      <c r="F2978" s="161"/>
      <c r="G2978" s="161"/>
    </row>
    <row r="2979" spans="1:7" x14ac:dyDescent="0.25">
      <c r="A2979" s="154"/>
      <c r="B2979" s="154"/>
      <c r="C2979" s="140"/>
      <c r="D2979" s="140"/>
      <c r="E2979" s="140"/>
      <c r="F2979" s="161"/>
      <c r="G2979" s="161"/>
    </row>
    <row r="2980" spans="1:7" x14ac:dyDescent="0.25">
      <c r="A2980" s="154"/>
      <c r="B2980" s="154"/>
      <c r="C2980" s="140"/>
      <c r="D2980" s="140"/>
      <c r="E2980" s="140"/>
      <c r="F2980" s="161"/>
      <c r="G2980" s="161"/>
    </row>
    <row r="2981" spans="1:7" x14ac:dyDescent="0.25">
      <c r="A2981" s="154"/>
      <c r="B2981" s="154"/>
      <c r="C2981" s="140"/>
      <c r="D2981" s="140"/>
      <c r="E2981" s="140"/>
      <c r="F2981" s="161"/>
      <c r="G2981" s="161"/>
    </row>
    <row r="2982" spans="1:7" x14ac:dyDescent="0.25">
      <c r="A2982" s="154"/>
      <c r="B2982" s="154"/>
      <c r="C2982" s="140"/>
      <c r="D2982" s="140"/>
      <c r="E2982" s="140"/>
      <c r="F2982" s="161"/>
      <c r="G2982" s="161"/>
    </row>
    <row r="2983" spans="1:7" x14ac:dyDescent="0.25">
      <c r="A2983" s="154"/>
      <c r="B2983" s="154"/>
      <c r="C2983" s="140"/>
      <c r="D2983" s="140"/>
      <c r="E2983" s="140"/>
      <c r="F2983" s="161"/>
      <c r="G2983" s="161"/>
    </row>
    <row r="2984" spans="1:7" x14ac:dyDescent="0.25">
      <c r="A2984" s="154"/>
      <c r="B2984" s="154"/>
      <c r="C2984" s="140"/>
      <c r="D2984" s="140"/>
      <c r="E2984" s="140"/>
      <c r="F2984" s="161"/>
      <c r="G2984" s="161"/>
    </row>
    <row r="2985" spans="1:7" x14ac:dyDescent="0.25">
      <c r="A2985" s="154"/>
      <c r="B2985" s="154"/>
      <c r="C2985" s="140"/>
      <c r="D2985" s="140"/>
      <c r="E2985" s="140"/>
      <c r="F2985" s="161"/>
      <c r="G2985" s="161"/>
    </row>
    <row r="2986" spans="1:7" x14ac:dyDescent="0.25">
      <c r="A2986" s="154"/>
      <c r="B2986" s="154"/>
      <c r="C2986" s="140"/>
      <c r="D2986" s="140"/>
      <c r="E2986" s="140"/>
      <c r="F2986" s="161"/>
      <c r="G2986" s="161"/>
    </row>
    <row r="2987" spans="1:7" x14ac:dyDescent="0.25">
      <c r="A2987" s="154"/>
      <c r="B2987" s="154"/>
      <c r="C2987" s="140"/>
      <c r="D2987" s="140"/>
      <c r="E2987" s="140"/>
      <c r="F2987" s="161"/>
      <c r="G2987" s="161"/>
    </row>
    <row r="2988" spans="1:7" x14ac:dyDescent="0.25">
      <c r="A2988" s="154"/>
      <c r="B2988" s="154"/>
      <c r="C2988" s="140"/>
      <c r="D2988" s="140"/>
      <c r="E2988" s="140"/>
      <c r="F2988" s="161"/>
      <c r="G2988" s="161"/>
    </row>
    <row r="2989" spans="1:7" x14ac:dyDescent="0.25">
      <c r="A2989" s="154"/>
      <c r="B2989" s="154"/>
      <c r="C2989" s="140"/>
      <c r="D2989" s="140"/>
      <c r="E2989" s="140"/>
      <c r="F2989" s="161"/>
      <c r="G2989" s="161"/>
    </row>
    <row r="2990" spans="1:7" x14ac:dyDescent="0.25">
      <c r="A2990" s="154"/>
      <c r="B2990" s="154"/>
      <c r="C2990" s="140"/>
      <c r="D2990" s="140"/>
      <c r="E2990" s="140"/>
      <c r="F2990" s="161"/>
      <c r="G2990" s="161"/>
    </row>
    <row r="2991" spans="1:7" x14ac:dyDescent="0.25">
      <c r="A2991" s="154"/>
      <c r="B2991" s="154"/>
      <c r="C2991" s="140"/>
      <c r="D2991" s="140"/>
      <c r="E2991" s="140"/>
      <c r="F2991" s="161"/>
      <c r="G2991" s="161"/>
    </row>
    <row r="2992" spans="1:7" x14ac:dyDescent="0.25">
      <c r="A2992" s="154"/>
      <c r="B2992" s="154"/>
      <c r="C2992" s="140"/>
      <c r="D2992" s="140"/>
      <c r="E2992" s="140"/>
      <c r="F2992" s="161"/>
      <c r="G2992" s="161"/>
    </row>
    <row r="2993" spans="1:7" x14ac:dyDescent="0.25">
      <c r="A2993" s="154"/>
      <c r="B2993" s="154"/>
      <c r="C2993" s="140"/>
      <c r="D2993" s="140"/>
      <c r="E2993" s="140"/>
      <c r="F2993" s="161"/>
      <c r="G2993" s="161"/>
    </row>
    <row r="2994" spans="1:7" x14ac:dyDescent="0.25">
      <c r="A2994" s="154"/>
      <c r="B2994" s="154"/>
      <c r="C2994" s="140"/>
      <c r="D2994" s="140"/>
      <c r="E2994" s="140"/>
      <c r="F2994" s="161"/>
      <c r="G2994" s="161"/>
    </row>
    <row r="2995" spans="1:7" x14ac:dyDescent="0.25">
      <c r="A2995" s="154"/>
      <c r="B2995" s="154"/>
      <c r="C2995" s="140"/>
      <c r="D2995" s="140"/>
      <c r="E2995" s="140"/>
      <c r="F2995" s="161"/>
      <c r="G2995" s="161"/>
    </row>
    <row r="2996" spans="1:7" x14ac:dyDescent="0.25">
      <c r="A2996" s="154"/>
      <c r="B2996" s="154"/>
      <c r="C2996" s="140"/>
      <c r="D2996" s="140"/>
      <c r="E2996" s="140"/>
      <c r="F2996" s="161"/>
      <c r="G2996" s="161"/>
    </row>
    <row r="2997" spans="1:7" x14ac:dyDescent="0.25">
      <c r="A2997" s="154"/>
      <c r="B2997" s="154"/>
      <c r="C2997" s="140"/>
      <c r="D2997" s="140"/>
      <c r="E2997" s="140"/>
      <c r="F2997" s="161"/>
      <c r="G2997" s="161"/>
    </row>
    <row r="2998" spans="1:7" x14ac:dyDescent="0.25">
      <c r="A2998" s="154"/>
      <c r="B2998" s="154"/>
      <c r="C2998" s="140"/>
      <c r="D2998" s="140"/>
      <c r="E2998" s="140"/>
      <c r="F2998" s="161"/>
      <c r="G2998" s="161"/>
    </row>
    <row r="2999" spans="1:7" x14ac:dyDescent="0.25">
      <c r="A2999" s="154"/>
      <c r="B2999" s="154"/>
      <c r="C2999" s="140"/>
      <c r="D2999" s="140"/>
      <c r="E2999" s="140"/>
      <c r="F2999" s="161"/>
      <c r="G2999" s="161"/>
    </row>
    <row r="3000" spans="1:7" x14ac:dyDescent="0.25">
      <c r="A3000" s="154"/>
      <c r="B3000" s="154"/>
      <c r="C3000" s="140"/>
      <c r="D3000" s="140"/>
      <c r="E3000" s="140"/>
      <c r="F3000" s="161"/>
      <c r="G3000" s="161"/>
    </row>
    <row r="3001" spans="1:7" x14ac:dyDescent="0.25">
      <c r="A3001" s="154"/>
      <c r="B3001" s="154"/>
      <c r="C3001" s="140"/>
      <c r="D3001" s="140"/>
      <c r="E3001" s="140"/>
      <c r="F3001" s="161"/>
      <c r="G3001" s="161"/>
    </row>
    <row r="3002" spans="1:7" x14ac:dyDescent="0.25">
      <c r="A3002" s="154"/>
      <c r="B3002" s="154"/>
      <c r="C3002" s="140"/>
      <c r="D3002" s="140"/>
      <c r="E3002" s="140"/>
      <c r="F3002" s="161"/>
      <c r="G3002" s="161"/>
    </row>
    <row r="3003" spans="1:7" x14ac:dyDescent="0.25">
      <c r="A3003" s="154"/>
      <c r="B3003" s="154"/>
      <c r="C3003" s="140"/>
      <c r="D3003" s="140"/>
      <c r="E3003" s="140"/>
      <c r="F3003" s="161"/>
      <c r="G3003" s="161"/>
    </row>
    <row r="3004" spans="1:7" x14ac:dyDescent="0.25">
      <c r="A3004" s="154"/>
      <c r="B3004" s="154"/>
      <c r="C3004" s="140"/>
      <c r="D3004" s="140"/>
      <c r="E3004" s="140"/>
      <c r="F3004" s="161"/>
      <c r="G3004" s="161"/>
    </row>
    <row r="3005" spans="1:7" x14ac:dyDescent="0.25">
      <c r="A3005" s="154"/>
      <c r="B3005" s="154"/>
      <c r="C3005" s="140"/>
      <c r="D3005" s="140"/>
      <c r="E3005" s="140"/>
      <c r="F3005" s="161"/>
      <c r="G3005" s="161"/>
    </row>
    <row r="3006" spans="1:7" x14ac:dyDescent="0.25">
      <c r="A3006" s="154"/>
      <c r="B3006" s="154"/>
      <c r="C3006" s="140"/>
      <c r="D3006" s="140"/>
      <c r="E3006" s="140"/>
      <c r="F3006" s="161"/>
      <c r="G3006" s="161"/>
    </row>
    <row r="3007" spans="1:7" x14ac:dyDescent="0.25">
      <c r="A3007" s="154"/>
      <c r="B3007" s="154"/>
      <c r="C3007" s="140"/>
      <c r="D3007" s="140"/>
      <c r="E3007" s="140"/>
      <c r="F3007" s="161"/>
      <c r="G3007" s="161"/>
    </row>
    <row r="3008" spans="1:7" x14ac:dyDescent="0.25">
      <c r="A3008" s="154"/>
      <c r="B3008" s="154"/>
      <c r="C3008" s="140"/>
      <c r="D3008" s="140"/>
      <c r="E3008" s="140"/>
      <c r="F3008" s="161"/>
      <c r="G3008" s="161"/>
    </row>
    <row r="3009" spans="1:7" x14ac:dyDescent="0.25">
      <c r="A3009" s="154"/>
      <c r="B3009" s="154"/>
      <c r="C3009" s="140"/>
      <c r="D3009" s="140"/>
      <c r="E3009" s="140"/>
      <c r="F3009" s="161"/>
      <c r="G3009" s="161"/>
    </row>
    <row r="3010" spans="1:7" x14ac:dyDescent="0.25">
      <c r="A3010" s="154"/>
      <c r="B3010" s="154"/>
      <c r="C3010" s="140"/>
      <c r="D3010" s="140"/>
      <c r="E3010" s="140"/>
      <c r="F3010" s="161"/>
      <c r="G3010" s="161"/>
    </row>
    <row r="3011" spans="1:7" x14ac:dyDescent="0.25">
      <c r="A3011" s="154"/>
      <c r="B3011" s="154"/>
      <c r="C3011" s="140"/>
      <c r="D3011" s="140"/>
      <c r="E3011" s="140"/>
      <c r="F3011" s="161"/>
      <c r="G3011" s="161"/>
    </row>
    <row r="3012" spans="1:7" x14ac:dyDescent="0.25">
      <c r="A3012" s="154"/>
      <c r="B3012" s="154"/>
      <c r="C3012" s="140"/>
      <c r="D3012" s="140"/>
      <c r="E3012" s="140"/>
      <c r="F3012" s="161"/>
      <c r="G3012" s="161"/>
    </row>
    <row r="3013" spans="1:7" x14ac:dyDescent="0.25">
      <c r="A3013" s="154"/>
      <c r="B3013" s="154"/>
      <c r="C3013" s="140"/>
      <c r="D3013" s="140"/>
      <c r="E3013" s="140"/>
      <c r="F3013" s="161"/>
      <c r="G3013" s="161"/>
    </row>
    <row r="3014" spans="1:7" x14ac:dyDescent="0.25">
      <c r="A3014" s="154"/>
      <c r="B3014" s="154"/>
      <c r="C3014" s="140"/>
      <c r="D3014" s="140"/>
      <c r="E3014" s="140"/>
      <c r="F3014" s="161"/>
      <c r="G3014" s="161"/>
    </row>
    <row r="3015" spans="1:7" x14ac:dyDescent="0.25">
      <c r="A3015" s="154"/>
      <c r="B3015" s="154"/>
      <c r="C3015" s="140"/>
      <c r="D3015" s="140"/>
      <c r="E3015" s="140"/>
      <c r="F3015" s="161"/>
      <c r="G3015" s="161"/>
    </row>
    <row r="3016" spans="1:7" x14ac:dyDescent="0.25">
      <c r="A3016" s="154"/>
      <c r="B3016" s="154"/>
      <c r="C3016" s="140"/>
      <c r="D3016" s="140"/>
      <c r="E3016" s="140"/>
      <c r="F3016" s="161"/>
      <c r="G3016" s="161"/>
    </row>
    <row r="3017" spans="1:7" x14ac:dyDescent="0.25">
      <c r="A3017" s="154"/>
      <c r="B3017" s="154"/>
      <c r="C3017" s="140"/>
      <c r="D3017" s="140"/>
      <c r="E3017" s="140"/>
      <c r="F3017" s="161"/>
      <c r="G3017" s="161"/>
    </row>
    <row r="3018" spans="1:7" x14ac:dyDescent="0.25">
      <c r="A3018" s="154"/>
      <c r="B3018" s="154"/>
      <c r="C3018" s="140"/>
      <c r="D3018" s="140"/>
      <c r="E3018" s="140"/>
      <c r="F3018" s="161"/>
      <c r="G3018" s="161"/>
    </row>
    <row r="3019" spans="1:7" x14ac:dyDescent="0.25">
      <c r="A3019" s="154"/>
      <c r="B3019" s="154"/>
      <c r="C3019" s="140"/>
      <c r="D3019" s="140"/>
      <c r="E3019" s="140"/>
      <c r="F3019" s="161"/>
      <c r="G3019" s="161"/>
    </row>
    <row r="3020" spans="1:7" x14ac:dyDescent="0.25">
      <c r="A3020" s="154"/>
      <c r="B3020" s="154"/>
      <c r="C3020" s="140"/>
      <c r="D3020" s="140"/>
      <c r="E3020" s="140"/>
      <c r="F3020" s="161"/>
      <c r="G3020" s="161"/>
    </row>
    <row r="3021" spans="1:7" x14ac:dyDescent="0.25">
      <c r="A3021" s="154"/>
      <c r="B3021" s="154"/>
      <c r="C3021" s="140"/>
      <c r="D3021" s="140"/>
      <c r="E3021" s="140"/>
      <c r="F3021" s="161"/>
      <c r="G3021" s="161"/>
    </row>
    <row r="3022" spans="1:7" x14ac:dyDescent="0.25">
      <c r="A3022" s="154"/>
      <c r="B3022" s="154"/>
      <c r="C3022" s="140"/>
      <c r="D3022" s="140"/>
      <c r="E3022" s="140"/>
      <c r="F3022" s="161"/>
      <c r="G3022" s="161"/>
    </row>
    <row r="3023" spans="1:7" x14ac:dyDescent="0.25">
      <c r="A3023" s="154"/>
      <c r="B3023" s="154"/>
      <c r="C3023" s="140"/>
      <c r="D3023" s="140"/>
      <c r="E3023" s="140"/>
      <c r="F3023" s="161"/>
      <c r="G3023" s="161"/>
    </row>
    <row r="3024" spans="1:7" x14ac:dyDescent="0.25">
      <c r="A3024" s="154"/>
      <c r="B3024" s="154"/>
      <c r="C3024" s="140"/>
      <c r="D3024" s="140"/>
      <c r="E3024" s="140"/>
      <c r="F3024" s="161"/>
      <c r="G3024" s="161"/>
    </row>
    <row r="3025" spans="1:7" x14ac:dyDescent="0.25">
      <c r="A3025" s="154"/>
      <c r="B3025" s="154"/>
      <c r="C3025" s="140"/>
      <c r="D3025" s="140"/>
      <c r="E3025" s="140"/>
      <c r="F3025" s="161"/>
      <c r="G3025" s="161"/>
    </row>
    <row r="3026" spans="1:7" x14ac:dyDescent="0.25">
      <c r="A3026" s="154"/>
      <c r="B3026" s="154"/>
      <c r="C3026" s="140"/>
      <c r="D3026" s="140"/>
      <c r="E3026" s="140"/>
      <c r="F3026" s="161"/>
      <c r="G3026" s="161"/>
    </row>
    <row r="3027" spans="1:7" x14ac:dyDescent="0.25">
      <c r="A3027" s="154"/>
      <c r="B3027" s="154"/>
      <c r="C3027" s="140"/>
      <c r="D3027" s="140"/>
      <c r="E3027" s="140"/>
      <c r="F3027" s="161"/>
      <c r="G3027" s="161"/>
    </row>
    <row r="3028" spans="1:7" x14ac:dyDescent="0.25">
      <c r="A3028" s="154"/>
      <c r="B3028" s="154"/>
      <c r="C3028" s="140"/>
      <c r="D3028" s="140"/>
      <c r="E3028" s="140"/>
      <c r="F3028" s="161"/>
      <c r="G3028" s="161"/>
    </row>
    <row r="3029" spans="1:7" x14ac:dyDescent="0.25">
      <c r="A3029" s="154"/>
      <c r="B3029" s="154"/>
      <c r="C3029" s="140"/>
      <c r="D3029" s="140"/>
      <c r="E3029" s="140"/>
      <c r="F3029" s="161"/>
      <c r="G3029" s="161"/>
    </row>
    <row r="3030" spans="1:7" x14ac:dyDescent="0.25">
      <c r="A3030" s="154"/>
      <c r="B3030" s="154"/>
      <c r="C3030" s="140"/>
      <c r="D3030" s="140"/>
      <c r="E3030" s="140"/>
      <c r="F3030" s="161"/>
      <c r="G3030" s="161"/>
    </row>
    <row r="3031" spans="1:7" x14ac:dyDescent="0.25">
      <c r="A3031" s="154"/>
      <c r="B3031" s="154"/>
      <c r="C3031" s="140"/>
      <c r="D3031" s="140"/>
      <c r="E3031" s="140"/>
      <c r="F3031" s="161"/>
      <c r="G3031" s="161"/>
    </row>
    <row r="3032" spans="1:7" x14ac:dyDescent="0.25">
      <c r="A3032" s="154"/>
      <c r="B3032" s="154"/>
      <c r="C3032" s="140"/>
      <c r="D3032" s="140"/>
      <c r="E3032" s="140"/>
      <c r="F3032" s="161"/>
      <c r="G3032" s="161"/>
    </row>
    <row r="3033" spans="1:7" x14ac:dyDescent="0.25">
      <c r="A3033" s="154"/>
      <c r="B3033" s="154"/>
      <c r="C3033" s="140"/>
      <c r="D3033" s="140"/>
      <c r="E3033" s="140"/>
      <c r="F3033" s="161"/>
      <c r="G3033" s="161"/>
    </row>
    <row r="3034" spans="1:7" x14ac:dyDescent="0.25">
      <c r="A3034" s="154"/>
      <c r="B3034" s="154"/>
      <c r="C3034" s="140"/>
      <c r="D3034" s="140"/>
      <c r="E3034" s="140"/>
      <c r="F3034" s="161"/>
      <c r="G3034" s="161"/>
    </row>
    <row r="3035" spans="1:7" x14ac:dyDescent="0.25">
      <c r="A3035" s="154"/>
      <c r="B3035" s="154"/>
      <c r="C3035" s="140"/>
      <c r="D3035" s="140"/>
      <c r="E3035" s="140"/>
      <c r="F3035" s="161"/>
      <c r="G3035" s="161"/>
    </row>
    <row r="3036" spans="1:7" x14ac:dyDescent="0.25">
      <c r="A3036" s="154"/>
      <c r="B3036" s="154"/>
      <c r="C3036" s="140"/>
      <c r="D3036" s="140"/>
      <c r="E3036" s="140"/>
      <c r="F3036" s="161"/>
      <c r="G3036" s="161"/>
    </row>
    <row r="3037" spans="1:7" x14ac:dyDescent="0.25">
      <c r="A3037" s="154"/>
      <c r="B3037" s="154"/>
      <c r="C3037" s="140"/>
      <c r="D3037" s="140"/>
      <c r="E3037" s="140"/>
      <c r="F3037" s="161"/>
      <c r="G3037" s="161"/>
    </row>
    <row r="3038" spans="1:7" x14ac:dyDescent="0.25">
      <c r="A3038" s="154"/>
      <c r="B3038" s="154"/>
      <c r="C3038" s="154"/>
      <c r="D3038" s="140"/>
      <c r="E3038" s="140"/>
      <c r="F3038" s="161"/>
      <c r="G3038" s="161"/>
    </row>
    <row r="3039" spans="1:7" x14ac:dyDescent="0.25">
      <c r="A3039" s="154"/>
      <c r="B3039" s="154"/>
      <c r="C3039" s="140"/>
      <c r="D3039" s="140"/>
      <c r="E3039" s="140"/>
      <c r="F3039" s="161"/>
      <c r="G3039" s="161"/>
    </row>
    <row r="3040" spans="1:7" x14ac:dyDescent="0.25">
      <c r="A3040" s="154"/>
      <c r="B3040" s="154"/>
      <c r="C3040" s="140"/>
      <c r="D3040" s="140"/>
      <c r="E3040" s="140"/>
      <c r="F3040" s="161"/>
      <c r="G3040" s="161"/>
    </row>
    <row r="3041" spans="1:7" x14ac:dyDescent="0.25">
      <c r="A3041" s="154"/>
      <c r="B3041" s="154"/>
      <c r="C3041" s="140"/>
      <c r="D3041" s="140"/>
      <c r="E3041" s="140"/>
      <c r="F3041" s="161"/>
      <c r="G3041" s="161"/>
    </row>
    <row r="3042" spans="1:7" x14ac:dyDescent="0.25">
      <c r="A3042" s="154"/>
      <c r="B3042" s="154"/>
      <c r="C3042" s="140"/>
      <c r="D3042" s="140"/>
      <c r="E3042" s="140"/>
      <c r="F3042" s="161"/>
      <c r="G3042" s="161"/>
    </row>
    <row r="3043" spans="1:7" x14ac:dyDescent="0.25">
      <c r="A3043" s="154"/>
      <c r="B3043" s="154"/>
      <c r="C3043" s="140"/>
      <c r="D3043" s="140"/>
      <c r="E3043" s="140"/>
      <c r="F3043" s="161"/>
      <c r="G3043" s="161"/>
    </row>
    <row r="3044" spans="1:7" x14ac:dyDescent="0.25">
      <c r="A3044" s="154"/>
      <c r="B3044" s="154"/>
      <c r="C3044" s="140"/>
      <c r="D3044" s="140"/>
      <c r="E3044" s="140"/>
      <c r="F3044" s="161"/>
      <c r="G3044" s="161"/>
    </row>
    <row r="3045" spans="1:7" x14ac:dyDescent="0.25">
      <c r="A3045" s="154"/>
      <c r="B3045" s="154"/>
      <c r="C3045" s="140"/>
      <c r="D3045" s="140"/>
      <c r="E3045" s="140"/>
      <c r="F3045" s="161"/>
      <c r="G3045" s="161"/>
    </row>
    <row r="3046" spans="1:7" x14ac:dyDescent="0.25">
      <c r="A3046" s="154"/>
      <c r="B3046" s="154"/>
      <c r="C3046" s="140"/>
      <c r="D3046" s="140"/>
      <c r="E3046" s="140"/>
      <c r="F3046" s="161"/>
      <c r="G3046" s="161"/>
    </row>
    <row r="3047" spans="1:7" x14ac:dyDescent="0.25">
      <c r="A3047" s="154"/>
      <c r="B3047" s="154"/>
      <c r="C3047" s="140"/>
      <c r="D3047" s="140"/>
      <c r="E3047" s="140"/>
      <c r="F3047" s="161"/>
      <c r="G3047" s="161"/>
    </row>
    <row r="3048" spans="1:7" x14ac:dyDescent="0.25">
      <c r="A3048" s="154"/>
      <c r="B3048" s="154"/>
      <c r="C3048" s="140"/>
      <c r="D3048" s="140"/>
      <c r="E3048" s="140"/>
      <c r="F3048" s="161"/>
      <c r="G3048" s="161"/>
    </row>
    <row r="3049" spans="1:7" x14ac:dyDescent="0.25">
      <c r="A3049" s="154"/>
      <c r="B3049" s="154"/>
      <c r="C3049" s="140"/>
      <c r="D3049" s="140"/>
      <c r="E3049" s="140"/>
      <c r="F3049" s="161"/>
      <c r="G3049" s="161"/>
    </row>
    <row r="3050" spans="1:7" x14ac:dyDescent="0.25">
      <c r="A3050" s="154"/>
      <c r="B3050" s="154"/>
      <c r="C3050" s="154"/>
      <c r="D3050" s="140"/>
      <c r="E3050" s="140"/>
      <c r="F3050" s="161"/>
      <c r="G3050" s="161"/>
    </row>
    <row r="3051" spans="1:7" x14ac:dyDescent="0.25">
      <c r="A3051" s="154"/>
      <c r="B3051" s="154"/>
      <c r="C3051" s="140"/>
      <c r="D3051" s="140"/>
      <c r="E3051" s="140"/>
      <c r="F3051" s="161"/>
      <c r="G3051" s="161"/>
    </row>
    <row r="3052" spans="1:7" x14ac:dyDescent="0.25">
      <c r="A3052" s="154"/>
      <c r="B3052" s="154"/>
      <c r="C3052" s="140"/>
      <c r="D3052" s="140"/>
      <c r="E3052" s="140"/>
      <c r="F3052" s="161"/>
      <c r="G3052" s="161"/>
    </row>
    <row r="3053" spans="1:7" x14ac:dyDescent="0.25">
      <c r="A3053" s="154"/>
      <c r="B3053" s="154"/>
      <c r="C3053" s="140"/>
      <c r="D3053" s="140"/>
      <c r="E3053" s="140"/>
      <c r="F3053" s="161"/>
      <c r="G3053" s="161"/>
    </row>
    <row r="3054" spans="1:7" x14ac:dyDescent="0.25">
      <c r="A3054" s="154"/>
      <c r="B3054" s="154"/>
      <c r="C3054" s="140"/>
      <c r="D3054" s="140"/>
      <c r="E3054" s="140"/>
      <c r="F3054" s="161"/>
      <c r="G3054" s="161"/>
    </row>
    <row r="3055" spans="1:7" x14ac:dyDescent="0.25">
      <c r="A3055" s="154"/>
      <c r="B3055" s="154"/>
      <c r="C3055" s="140"/>
      <c r="D3055" s="140"/>
      <c r="E3055" s="140"/>
      <c r="F3055" s="161"/>
      <c r="G3055" s="161"/>
    </row>
    <row r="3056" spans="1:7" x14ac:dyDescent="0.25">
      <c r="A3056" s="154"/>
      <c r="B3056" s="154"/>
      <c r="C3056" s="140"/>
      <c r="D3056" s="140"/>
      <c r="E3056" s="140"/>
      <c r="F3056" s="161"/>
      <c r="G3056" s="161"/>
    </row>
    <row r="3057" spans="1:7" x14ac:dyDescent="0.25">
      <c r="A3057" s="154"/>
      <c r="B3057" s="154"/>
      <c r="C3057" s="140"/>
      <c r="D3057" s="140"/>
      <c r="E3057" s="140"/>
      <c r="F3057" s="161"/>
      <c r="G3057" s="161"/>
    </row>
    <row r="3058" spans="1:7" x14ac:dyDescent="0.25">
      <c r="A3058" s="154"/>
      <c r="B3058" s="154"/>
      <c r="C3058" s="140"/>
      <c r="D3058" s="140"/>
      <c r="E3058" s="140"/>
      <c r="F3058" s="161"/>
      <c r="G3058" s="161"/>
    </row>
    <row r="3059" spans="1:7" x14ac:dyDescent="0.25">
      <c r="A3059" s="154"/>
      <c r="B3059" s="154"/>
      <c r="C3059" s="140"/>
      <c r="D3059" s="140"/>
      <c r="E3059" s="140"/>
      <c r="F3059" s="161"/>
      <c r="G3059" s="161"/>
    </row>
    <row r="3060" spans="1:7" x14ac:dyDescent="0.25">
      <c r="A3060" s="154"/>
      <c r="B3060" s="154"/>
      <c r="C3060" s="140"/>
      <c r="D3060" s="140"/>
      <c r="E3060" s="140"/>
      <c r="F3060" s="161"/>
      <c r="G3060" s="161"/>
    </row>
    <row r="3061" spans="1:7" x14ac:dyDescent="0.25">
      <c r="A3061" s="154"/>
      <c r="B3061" s="154"/>
      <c r="C3061" s="140"/>
      <c r="D3061" s="140"/>
      <c r="E3061" s="140"/>
      <c r="F3061" s="161"/>
      <c r="G3061" s="161"/>
    </row>
    <row r="3062" spans="1:7" x14ac:dyDescent="0.25">
      <c r="A3062" s="154"/>
      <c r="B3062" s="154"/>
      <c r="C3062" s="140"/>
      <c r="D3062" s="140"/>
      <c r="E3062" s="140"/>
      <c r="F3062" s="161"/>
      <c r="G3062" s="161"/>
    </row>
    <row r="3063" spans="1:7" x14ac:dyDescent="0.25">
      <c r="A3063" s="154"/>
      <c r="B3063" s="154"/>
      <c r="C3063" s="140"/>
      <c r="D3063" s="140"/>
      <c r="E3063" s="140"/>
      <c r="F3063" s="161"/>
      <c r="G3063" s="161"/>
    </row>
    <row r="3064" spans="1:7" x14ac:dyDescent="0.25">
      <c r="A3064" s="154"/>
      <c r="B3064" s="154"/>
      <c r="C3064" s="140"/>
      <c r="D3064" s="140"/>
      <c r="E3064" s="140"/>
      <c r="F3064" s="161"/>
      <c r="G3064" s="161"/>
    </row>
    <row r="3065" spans="1:7" x14ac:dyDescent="0.25">
      <c r="A3065" s="154"/>
      <c r="B3065" s="154"/>
      <c r="C3065" s="140"/>
      <c r="D3065" s="140"/>
      <c r="E3065" s="140"/>
      <c r="F3065" s="161"/>
      <c r="G3065" s="161"/>
    </row>
    <row r="3066" spans="1:7" x14ac:dyDescent="0.25">
      <c r="A3066" s="154"/>
      <c r="B3066" s="154"/>
      <c r="C3066" s="140"/>
      <c r="D3066" s="140"/>
      <c r="E3066" s="140"/>
      <c r="F3066" s="161"/>
      <c r="G3066" s="161"/>
    </row>
    <row r="3067" spans="1:7" x14ac:dyDescent="0.25">
      <c r="A3067" s="154"/>
      <c r="B3067" s="154"/>
      <c r="C3067" s="140"/>
      <c r="D3067" s="140"/>
      <c r="E3067" s="140"/>
      <c r="F3067" s="161"/>
      <c r="G3067" s="161"/>
    </row>
    <row r="3068" spans="1:7" x14ac:dyDescent="0.25">
      <c r="A3068" s="154"/>
      <c r="B3068" s="154"/>
      <c r="C3068" s="140"/>
      <c r="D3068" s="140"/>
      <c r="E3068" s="140"/>
      <c r="F3068" s="161"/>
      <c r="G3068" s="161"/>
    </row>
    <row r="3069" spans="1:7" x14ac:dyDescent="0.25">
      <c r="A3069" s="154"/>
      <c r="B3069" s="154"/>
      <c r="C3069" s="140"/>
      <c r="D3069" s="140"/>
      <c r="E3069" s="140"/>
      <c r="F3069" s="161"/>
      <c r="G3069" s="161"/>
    </row>
    <row r="3070" spans="1:7" x14ac:dyDescent="0.25">
      <c r="A3070" s="154"/>
      <c r="B3070" s="154"/>
      <c r="C3070" s="140"/>
      <c r="D3070" s="140"/>
      <c r="E3070" s="140"/>
      <c r="F3070" s="161"/>
      <c r="G3070" s="161"/>
    </row>
    <row r="3071" spans="1:7" x14ac:dyDescent="0.25">
      <c r="A3071" s="154"/>
      <c r="B3071" s="154"/>
      <c r="C3071" s="154"/>
      <c r="D3071" s="140"/>
      <c r="E3071" s="140"/>
      <c r="F3071" s="161"/>
      <c r="G3071" s="161"/>
    </row>
    <row r="3072" spans="1:7" x14ac:dyDescent="0.25">
      <c r="A3072" s="154"/>
      <c r="B3072" s="154"/>
      <c r="C3072" s="140"/>
      <c r="D3072" s="140"/>
      <c r="E3072" s="140"/>
      <c r="F3072" s="161"/>
      <c r="G3072" s="161"/>
    </row>
    <row r="3073" spans="1:7" x14ac:dyDescent="0.25">
      <c r="A3073" s="154"/>
      <c r="B3073" s="154"/>
      <c r="C3073" s="140"/>
      <c r="D3073" s="140"/>
      <c r="E3073" s="140"/>
      <c r="F3073" s="161"/>
      <c r="G3073" s="161"/>
    </row>
    <row r="3074" spans="1:7" x14ac:dyDescent="0.25">
      <c r="A3074" s="154"/>
      <c r="B3074" s="154"/>
      <c r="C3074" s="154"/>
      <c r="D3074" s="140"/>
      <c r="E3074" s="140"/>
      <c r="F3074" s="161"/>
      <c r="G3074" s="161"/>
    </row>
    <row r="3075" spans="1:7" x14ac:dyDescent="0.25">
      <c r="A3075" s="154"/>
      <c r="B3075" s="154"/>
      <c r="C3075" s="140"/>
      <c r="D3075" s="140"/>
      <c r="E3075" s="140"/>
      <c r="F3075" s="161"/>
      <c r="G3075" s="161"/>
    </row>
    <row r="3076" spans="1:7" x14ac:dyDescent="0.25">
      <c r="A3076" s="154"/>
      <c r="B3076" s="154"/>
      <c r="C3076" s="140"/>
      <c r="D3076" s="140"/>
      <c r="E3076" s="140"/>
      <c r="F3076" s="161"/>
      <c r="G3076" s="161"/>
    </row>
    <row r="3077" spans="1:7" x14ac:dyDescent="0.25">
      <c r="A3077" s="154"/>
      <c r="B3077" s="154"/>
      <c r="C3077" s="140"/>
      <c r="D3077" s="140"/>
      <c r="E3077" s="140"/>
      <c r="F3077" s="161"/>
      <c r="G3077" s="161"/>
    </row>
    <row r="3078" spans="1:7" x14ac:dyDescent="0.25">
      <c r="A3078" s="154"/>
      <c r="B3078" s="154"/>
      <c r="C3078" s="140"/>
      <c r="D3078" s="140"/>
      <c r="E3078" s="140"/>
      <c r="F3078" s="161"/>
      <c r="G3078" s="161"/>
    </row>
    <row r="3079" spans="1:7" x14ac:dyDescent="0.25">
      <c r="A3079" s="154"/>
      <c r="B3079" s="154"/>
      <c r="C3079" s="140"/>
      <c r="D3079" s="140"/>
      <c r="E3079" s="140"/>
      <c r="F3079" s="161"/>
      <c r="G3079" s="161"/>
    </row>
    <row r="3080" spans="1:7" x14ac:dyDescent="0.25">
      <c r="A3080" s="154"/>
      <c r="B3080" s="154"/>
      <c r="C3080" s="140"/>
      <c r="D3080" s="140"/>
      <c r="E3080" s="140"/>
      <c r="F3080" s="161"/>
      <c r="G3080" s="161"/>
    </row>
    <row r="3081" spans="1:7" x14ac:dyDescent="0.25">
      <c r="A3081" s="154"/>
      <c r="B3081" s="154"/>
      <c r="C3081" s="140"/>
      <c r="D3081" s="140"/>
      <c r="E3081" s="140"/>
      <c r="F3081" s="161"/>
      <c r="G3081" s="161"/>
    </row>
    <row r="3082" spans="1:7" x14ac:dyDescent="0.25">
      <c r="A3082" s="154"/>
      <c r="B3082" s="154"/>
      <c r="C3082" s="140"/>
      <c r="D3082" s="140"/>
      <c r="E3082" s="140"/>
      <c r="F3082" s="161"/>
      <c r="G3082" s="161"/>
    </row>
    <row r="3083" spans="1:7" x14ac:dyDescent="0.25">
      <c r="A3083" s="154"/>
      <c r="B3083" s="154"/>
      <c r="C3083" s="140"/>
      <c r="D3083" s="140"/>
      <c r="E3083" s="140"/>
      <c r="F3083" s="161"/>
      <c r="G3083" s="161"/>
    </row>
    <row r="3084" spans="1:7" x14ac:dyDescent="0.25">
      <c r="A3084" s="154"/>
      <c r="B3084" s="154"/>
      <c r="C3084" s="140"/>
      <c r="D3084" s="140"/>
      <c r="E3084" s="140"/>
      <c r="F3084" s="161"/>
      <c r="G3084" s="161"/>
    </row>
    <row r="3085" spans="1:7" x14ac:dyDescent="0.25">
      <c r="A3085" s="154"/>
      <c r="B3085" s="154"/>
      <c r="C3085" s="140"/>
      <c r="D3085" s="140"/>
      <c r="E3085" s="140"/>
      <c r="F3085" s="161"/>
      <c r="G3085" s="161"/>
    </row>
    <row r="3086" spans="1:7" x14ac:dyDescent="0.25">
      <c r="A3086" s="154"/>
      <c r="B3086" s="154"/>
      <c r="C3086" s="140"/>
      <c r="D3086" s="140"/>
      <c r="E3086" s="140"/>
      <c r="F3086" s="161"/>
      <c r="G3086" s="161"/>
    </row>
    <row r="3087" spans="1:7" x14ac:dyDescent="0.25">
      <c r="A3087" s="154"/>
      <c r="B3087" s="154"/>
      <c r="C3087" s="140"/>
      <c r="D3087" s="140"/>
      <c r="E3087" s="140"/>
      <c r="F3087" s="161"/>
      <c r="G3087" s="161"/>
    </row>
    <row r="3088" spans="1:7" x14ac:dyDescent="0.25">
      <c r="A3088" s="154"/>
      <c r="B3088" s="154"/>
      <c r="C3088" s="140"/>
      <c r="D3088" s="140"/>
      <c r="E3088" s="140"/>
      <c r="F3088" s="161"/>
      <c r="G3088" s="161"/>
    </row>
    <row r="3089" spans="1:7" x14ac:dyDescent="0.25">
      <c r="A3089" s="154"/>
      <c r="B3089" s="154"/>
      <c r="C3089" s="140"/>
      <c r="D3089" s="140"/>
      <c r="E3089" s="140"/>
      <c r="F3089" s="161"/>
      <c r="G3089" s="161"/>
    </row>
    <row r="3090" spans="1:7" x14ac:dyDescent="0.25">
      <c r="A3090" s="154"/>
      <c r="B3090" s="154"/>
      <c r="C3090" s="140"/>
      <c r="D3090" s="140"/>
      <c r="E3090" s="140"/>
      <c r="F3090" s="161"/>
      <c r="G3090" s="161"/>
    </row>
    <row r="3091" spans="1:7" x14ac:dyDescent="0.25">
      <c r="A3091" s="154"/>
      <c r="B3091" s="154"/>
      <c r="C3091" s="140"/>
      <c r="D3091" s="140"/>
      <c r="E3091" s="140"/>
      <c r="F3091" s="161"/>
      <c r="G3091" s="161"/>
    </row>
    <row r="3092" spans="1:7" x14ac:dyDescent="0.25">
      <c r="A3092" s="154"/>
      <c r="B3092" s="154"/>
      <c r="C3092" s="140"/>
      <c r="D3092" s="140"/>
      <c r="E3092" s="140"/>
      <c r="F3092" s="161"/>
      <c r="G3092" s="161"/>
    </row>
    <row r="3093" spans="1:7" x14ac:dyDescent="0.25">
      <c r="A3093" s="154"/>
      <c r="B3093" s="154"/>
      <c r="C3093" s="140"/>
      <c r="D3093" s="140"/>
      <c r="E3093" s="140"/>
      <c r="F3093" s="161"/>
      <c r="G3093" s="161"/>
    </row>
    <row r="3094" spans="1:7" x14ac:dyDescent="0.25">
      <c r="A3094" s="154"/>
      <c r="B3094" s="154"/>
      <c r="C3094" s="140"/>
      <c r="D3094" s="140"/>
      <c r="E3094" s="140"/>
      <c r="F3094" s="161"/>
      <c r="G3094" s="161"/>
    </row>
    <row r="3095" spans="1:7" x14ac:dyDescent="0.25">
      <c r="A3095" s="154"/>
      <c r="B3095" s="154"/>
      <c r="C3095" s="140"/>
      <c r="D3095" s="140"/>
      <c r="E3095" s="140"/>
      <c r="F3095" s="161"/>
      <c r="G3095" s="161"/>
    </row>
    <row r="3096" spans="1:7" x14ac:dyDescent="0.25">
      <c r="A3096" s="154"/>
      <c r="B3096" s="154"/>
      <c r="C3096" s="140"/>
      <c r="D3096" s="140"/>
      <c r="E3096" s="140"/>
      <c r="F3096" s="161"/>
      <c r="G3096" s="161"/>
    </row>
    <row r="3097" spans="1:7" x14ac:dyDescent="0.25">
      <c r="A3097" s="154"/>
      <c r="B3097" s="154"/>
      <c r="C3097" s="140"/>
      <c r="D3097" s="140"/>
      <c r="E3097" s="140"/>
      <c r="F3097" s="161"/>
      <c r="G3097" s="161"/>
    </row>
    <row r="3098" spans="1:7" x14ac:dyDescent="0.25">
      <c r="A3098" s="154"/>
      <c r="B3098" s="154"/>
      <c r="C3098" s="140"/>
      <c r="D3098" s="140"/>
      <c r="E3098" s="140"/>
      <c r="F3098" s="161"/>
      <c r="G3098" s="161"/>
    </row>
    <row r="3099" spans="1:7" x14ac:dyDescent="0.25">
      <c r="A3099" s="154"/>
      <c r="B3099" s="154"/>
      <c r="C3099" s="140"/>
      <c r="D3099" s="140"/>
      <c r="E3099" s="140"/>
      <c r="F3099" s="161"/>
      <c r="G3099" s="161"/>
    </row>
    <row r="3100" spans="1:7" x14ac:dyDescent="0.25">
      <c r="A3100" s="154"/>
      <c r="B3100" s="154"/>
      <c r="C3100" s="140"/>
      <c r="D3100" s="140"/>
      <c r="E3100" s="140"/>
      <c r="F3100" s="161"/>
      <c r="G3100" s="161"/>
    </row>
    <row r="3101" spans="1:7" x14ac:dyDescent="0.25">
      <c r="A3101" s="154"/>
      <c r="B3101" s="154"/>
      <c r="C3101" s="140"/>
      <c r="D3101" s="140"/>
      <c r="E3101" s="140"/>
      <c r="F3101" s="161"/>
      <c r="G3101" s="161"/>
    </row>
    <row r="3102" spans="1:7" x14ac:dyDescent="0.25">
      <c r="A3102" s="154"/>
      <c r="B3102" s="154"/>
      <c r="C3102" s="140"/>
      <c r="D3102" s="140"/>
      <c r="E3102" s="140"/>
      <c r="F3102" s="161"/>
      <c r="G3102" s="161"/>
    </row>
    <row r="3103" spans="1:7" x14ac:dyDescent="0.25">
      <c r="A3103" s="154"/>
      <c r="B3103" s="154"/>
      <c r="C3103" s="140"/>
      <c r="D3103" s="140"/>
      <c r="E3103" s="140"/>
      <c r="F3103" s="161"/>
      <c r="G3103" s="161"/>
    </row>
    <row r="3104" spans="1:7" x14ac:dyDescent="0.25">
      <c r="A3104" s="154"/>
      <c r="B3104" s="154"/>
      <c r="C3104" s="140"/>
      <c r="D3104" s="140"/>
      <c r="E3104" s="140"/>
      <c r="F3104" s="161"/>
      <c r="G3104" s="161"/>
    </row>
    <row r="3105" spans="1:7" x14ac:dyDescent="0.25">
      <c r="A3105" s="154"/>
      <c r="B3105" s="154"/>
      <c r="C3105" s="140"/>
      <c r="D3105" s="140"/>
      <c r="E3105" s="140"/>
      <c r="F3105" s="161"/>
      <c r="G3105" s="161"/>
    </row>
    <row r="3106" spans="1:7" x14ac:dyDescent="0.25">
      <c r="A3106" s="154"/>
      <c r="B3106" s="154"/>
      <c r="C3106" s="140"/>
      <c r="D3106" s="140"/>
      <c r="E3106" s="140"/>
      <c r="F3106" s="161"/>
      <c r="G3106" s="161"/>
    </row>
    <row r="3107" spans="1:7" x14ac:dyDescent="0.25">
      <c r="A3107" s="154"/>
      <c r="B3107" s="154"/>
      <c r="C3107" s="140"/>
      <c r="D3107" s="140"/>
      <c r="E3107" s="140"/>
      <c r="F3107" s="161"/>
      <c r="G3107" s="161"/>
    </row>
    <row r="3108" spans="1:7" x14ac:dyDescent="0.25">
      <c r="A3108" s="154"/>
      <c r="B3108" s="154"/>
      <c r="C3108" s="140"/>
      <c r="D3108" s="140"/>
      <c r="E3108" s="140"/>
      <c r="F3108" s="161"/>
      <c r="G3108" s="161"/>
    </row>
    <row r="3109" spans="1:7" x14ac:dyDescent="0.25">
      <c r="A3109" s="154"/>
      <c r="B3109" s="154"/>
      <c r="C3109" s="140"/>
      <c r="D3109" s="140"/>
      <c r="E3109" s="140"/>
      <c r="F3109" s="161"/>
      <c r="G3109" s="161"/>
    </row>
    <row r="3110" spans="1:7" x14ac:dyDescent="0.25">
      <c r="A3110" s="154"/>
      <c r="B3110" s="154"/>
      <c r="C3110" s="140"/>
      <c r="D3110" s="140"/>
      <c r="E3110" s="140"/>
      <c r="F3110" s="161"/>
      <c r="G3110" s="161"/>
    </row>
    <row r="3111" spans="1:7" x14ac:dyDescent="0.25">
      <c r="A3111" s="154"/>
      <c r="B3111" s="154"/>
      <c r="C3111" s="140"/>
      <c r="D3111" s="140"/>
      <c r="E3111" s="140"/>
      <c r="F3111" s="161"/>
      <c r="G3111" s="161"/>
    </row>
    <row r="3112" spans="1:7" x14ac:dyDescent="0.25">
      <c r="A3112" s="154"/>
      <c r="B3112" s="154"/>
      <c r="C3112" s="140"/>
      <c r="D3112" s="140"/>
      <c r="E3112" s="140"/>
      <c r="F3112" s="161"/>
      <c r="G3112" s="161"/>
    </row>
    <row r="3113" spans="1:7" x14ac:dyDescent="0.25">
      <c r="A3113" s="154"/>
      <c r="B3113" s="154"/>
      <c r="C3113" s="154"/>
      <c r="D3113" s="140"/>
      <c r="E3113" s="140"/>
      <c r="F3113" s="161"/>
      <c r="G3113" s="161"/>
    </row>
    <row r="3114" spans="1:7" x14ac:dyDescent="0.25">
      <c r="A3114" s="154"/>
      <c r="B3114" s="154"/>
      <c r="C3114" s="140"/>
      <c r="D3114" s="140"/>
      <c r="E3114" s="140"/>
      <c r="F3114" s="161"/>
      <c r="G3114" s="161"/>
    </row>
    <row r="3115" spans="1:7" x14ac:dyDescent="0.25">
      <c r="A3115" s="154"/>
      <c r="B3115" s="154"/>
      <c r="C3115" s="140"/>
      <c r="D3115" s="140"/>
      <c r="E3115" s="140"/>
      <c r="F3115" s="161"/>
      <c r="G3115" s="161"/>
    </row>
    <row r="3116" spans="1:7" x14ac:dyDescent="0.25">
      <c r="A3116" s="154"/>
      <c r="B3116" s="154"/>
      <c r="C3116" s="140"/>
      <c r="D3116" s="140"/>
      <c r="E3116" s="140"/>
      <c r="F3116" s="161"/>
      <c r="G3116" s="161"/>
    </row>
    <row r="3117" spans="1:7" x14ac:dyDescent="0.25">
      <c r="A3117" s="154"/>
      <c r="B3117" s="154"/>
      <c r="C3117" s="154"/>
      <c r="D3117" s="140"/>
      <c r="E3117" s="140"/>
      <c r="F3117" s="161"/>
      <c r="G3117" s="161"/>
    </row>
    <row r="3118" spans="1:7" x14ac:dyDescent="0.25">
      <c r="A3118" s="154"/>
      <c r="B3118" s="154"/>
      <c r="C3118" s="140"/>
      <c r="D3118" s="140"/>
      <c r="E3118" s="140"/>
      <c r="F3118" s="161"/>
      <c r="G3118" s="161"/>
    </row>
    <row r="3119" spans="1:7" x14ac:dyDescent="0.25">
      <c r="A3119" s="154"/>
      <c r="B3119" s="154"/>
      <c r="C3119" s="140"/>
      <c r="D3119" s="140"/>
      <c r="E3119" s="140"/>
      <c r="F3119" s="161"/>
      <c r="G3119" s="161"/>
    </row>
    <row r="3120" spans="1:7" x14ac:dyDescent="0.25">
      <c r="A3120" s="154"/>
      <c r="B3120" s="154"/>
      <c r="C3120" s="140"/>
      <c r="D3120" s="140"/>
      <c r="E3120" s="140"/>
      <c r="F3120" s="161"/>
      <c r="G3120" s="161"/>
    </row>
    <row r="3121" spans="1:7" x14ac:dyDescent="0.25">
      <c r="A3121" s="154"/>
      <c r="B3121" s="154"/>
      <c r="C3121" s="140"/>
      <c r="D3121" s="140"/>
      <c r="E3121" s="140"/>
      <c r="F3121" s="161"/>
      <c r="G3121" s="161"/>
    </row>
    <row r="3122" spans="1:7" x14ac:dyDescent="0.25">
      <c r="A3122" s="154"/>
      <c r="B3122" s="154"/>
      <c r="C3122" s="140"/>
      <c r="D3122" s="140"/>
      <c r="E3122" s="140"/>
      <c r="F3122" s="161"/>
      <c r="G3122" s="161"/>
    </row>
    <row r="3123" spans="1:7" x14ac:dyDescent="0.25">
      <c r="A3123" s="154"/>
      <c r="B3123" s="154"/>
      <c r="C3123" s="140"/>
      <c r="D3123" s="140"/>
      <c r="E3123" s="140"/>
      <c r="F3123" s="161"/>
      <c r="G3123" s="161"/>
    </row>
    <row r="3124" spans="1:7" x14ac:dyDescent="0.25">
      <c r="A3124" s="154"/>
      <c r="B3124" s="154"/>
      <c r="C3124" s="140"/>
      <c r="D3124" s="140"/>
      <c r="E3124" s="140"/>
      <c r="F3124" s="161"/>
      <c r="G3124" s="161"/>
    </row>
    <row r="3125" spans="1:7" x14ac:dyDescent="0.25">
      <c r="A3125" s="154"/>
      <c r="B3125" s="154"/>
      <c r="C3125" s="140"/>
      <c r="D3125" s="140"/>
      <c r="E3125" s="140"/>
      <c r="F3125" s="161"/>
      <c r="G3125" s="161"/>
    </row>
    <row r="3126" spans="1:7" x14ac:dyDescent="0.25">
      <c r="A3126" s="154"/>
      <c r="B3126" s="154"/>
      <c r="C3126" s="140"/>
      <c r="D3126" s="140"/>
      <c r="E3126" s="140"/>
      <c r="F3126" s="161"/>
      <c r="G3126" s="161"/>
    </row>
    <row r="3127" spans="1:7" x14ac:dyDescent="0.25">
      <c r="A3127" s="154"/>
      <c r="B3127" s="154"/>
      <c r="C3127" s="140"/>
      <c r="D3127" s="140"/>
      <c r="E3127" s="140"/>
      <c r="F3127" s="161"/>
      <c r="G3127" s="161"/>
    </row>
    <row r="3128" spans="1:7" x14ac:dyDescent="0.25">
      <c r="A3128" s="154"/>
      <c r="B3128" s="154"/>
      <c r="C3128" s="140"/>
      <c r="D3128" s="140"/>
      <c r="E3128" s="140"/>
      <c r="F3128" s="161"/>
      <c r="G3128" s="161"/>
    </row>
    <row r="3129" spans="1:7" x14ac:dyDescent="0.25">
      <c r="A3129" s="154"/>
      <c r="B3129" s="154"/>
      <c r="C3129" s="140"/>
      <c r="D3129" s="140"/>
      <c r="E3129" s="140"/>
      <c r="F3129" s="161"/>
      <c r="G3129" s="161"/>
    </row>
    <row r="3130" spans="1:7" x14ac:dyDescent="0.25">
      <c r="A3130" s="154"/>
      <c r="B3130" s="154"/>
      <c r="C3130" s="140"/>
      <c r="D3130" s="140"/>
      <c r="E3130" s="140"/>
      <c r="F3130" s="161"/>
      <c r="G3130" s="161"/>
    </row>
    <row r="3131" spans="1:7" x14ac:dyDescent="0.25">
      <c r="A3131" s="154"/>
      <c r="B3131" s="154"/>
      <c r="C3131" s="140"/>
      <c r="D3131" s="140"/>
      <c r="E3131" s="140"/>
      <c r="F3131" s="161"/>
      <c r="G3131" s="161"/>
    </row>
    <row r="3132" spans="1:7" x14ac:dyDescent="0.25">
      <c r="A3132" s="154"/>
      <c r="B3132" s="154"/>
      <c r="C3132" s="140"/>
      <c r="D3132" s="140"/>
      <c r="E3132" s="140"/>
      <c r="F3132" s="161"/>
      <c r="G3132" s="161"/>
    </row>
    <row r="3133" spans="1:7" x14ac:dyDescent="0.25">
      <c r="A3133" s="154"/>
      <c r="B3133" s="154"/>
      <c r="C3133" s="140"/>
      <c r="D3133" s="140"/>
      <c r="E3133" s="140"/>
      <c r="F3133" s="161"/>
      <c r="G3133" s="161"/>
    </row>
    <row r="3134" spans="1:7" x14ac:dyDescent="0.25">
      <c r="A3134" s="154"/>
      <c r="B3134" s="154"/>
      <c r="C3134" s="140"/>
      <c r="D3134" s="140"/>
      <c r="E3134" s="140"/>
      <c r="F3134" s="161"/>
      <c r="G3134" s="161"/>
    </row>
    <row r="3135" spans="1:7" x14ac:dyDescent="0.25">
      <c r="A3135" s="154"/>
      <c r="B3135" s="154"/>
      <c r="C3135" s="140"/>
      <c r="D3135" s="140"/>
      <c r="E3135" s="140"/>
      <c r="F3135" s="161"/>
      <c r="G3135" s="161"/>
    </row>
    <row r="3136" spans="1:7" x14ac:dyDescent="0.25">
      <c r="A3136" s="154"/>
      <c r="B3136" s="154"/>
      <c r="C3136" s="140"/>
      <c r="D3136" s="140"/>
      <c r="E3136" s="140"/>
      <c r="F3136" s="161"/>
      <c r="G3136" s="161"/>
    </row>
    <row r="3137" spans="1:7" x14ac:dyDescent="0.25">
      <c r="A3137" s="154"/>
      <c r="B3137" s="154"/>
      <c r="C3137" s="140"/>
      <c r="D3137" s="140"/>
      <c r="E3137" s="140"/>
      <c r="F3137" s="161"/>
      <c r="G3137" s="161"/>
    </row>
    <row r="3138" spans="1:7" x14ac:dyDescent="0.25">
      <c r="A3138" s="154"/>
      <c r="B3138" s="154"/>
      <c r="C3138" s="140"/>
      <c r="D3138" s="140"/>
      <c r="E3138" s="140"/>
      <c r="F3138" s="161"/>
      <c r="G3138" s="161"/>
    </row>
    <row r="3139" spans="1:7" x14ac:dyDescent="0.25">
      <c r="A3139" s="154"/>
      <c r="B3139" s="154"/>
      <c r="C3139" s="140"/>
      <c r="D3139" s="140"/>
      <c r="E3139" s="140"/>
      <c r="F3139" s="161"/>
      <c r="G3139" s="161"/>
    </row>
    <row r="3140" spans="1:7" x14ac:dyDescent="0.25">
      <c r="A3140" s="154"/>
      <c r="B3140" s="154"/>
      <c r="C3140" s="140"/>
      <c r="D3140" s="140"/>
      <c r="E3140" s="140"/>
      <c r="F3140" s="161"/>
      <c r="G3140" s="161"/>
    </row>
    <row r="3141" spans="1:7" x14ac:dyDescent="0.25">
      <c r="A3141" s="154"/>
      <c r="B3141" s="154"/>
      <c r="C3141" s="140"/>
      <c r="D3141" s="140"/>
      <c r="E3141" s="140"/>
      <c r="F3141" s="161"/>
      <c r="G3141" s="161"/>
    </row>
    <row r="3142" spans="1:7" x14ac:dyDescent="0.25">
      <c r="A3142" s="154"/>
      <c r="B3142" s="154"/>
      <c r="C3142" s="140"/>
      <c r="D3142" s="140"/>
      <c r="E3142" s="140"/>
      <c r="F3142" s="161"/>
      <c r="G3142" s="161"/>
    </row>
    <row r="3143" spans="1:7" x14ac:dyDescent="0.25">
      <c r="A3143" s="154"/>
      <c r="B3143" s="154"/>
      <c r="C3143" s="140"/>
      <c r="D3143" s="140"/>
      <c r="E3143" s="140"/>
      <c r="F3143" s="161"/>
      <c r="G3143" s="161"/>
    </row>
    <row r="3144" spans="1:7" x14ac:dyDescent="0.25">
      <c r="A3144" s="154"/>
      <c r="B3144" s="154"/>
      <c r="C3144" s="140"/>
      <c r="D3144" s="140"/>
      <c r="E3144" s="140"/>
      <c r="F3144" s="161"/>
      <c r="G3144" s="161"/>
    </row>
    <row r="3145" spans="1:7" x14ac:dyDescent="0.25">
      <c r="A3145" s="154"/>
      <c r="B3145" s="154"/>
      <c r="C3145" s="140"/>
      <c r="D3145" s="140"/>
      <c r="E3145" s="140"/>
      <c r="F3145" s="161"/>
      <c r="G3145" s="161"/>
    </row>
    <row r="3146" spans="1:7" x14ac:dyDescent="0.25">
      <c r="A3146" s="154"/>
      <c r="B3146" s="154"/>
      <c r="C3146" s="140"/>
      <c r="D3146" s="140"/>
      <c r="E3146" s="140"/>
      <c r="F3146" s="161"/>
      <c r="G3146" s="161"/>
    </row>
    <row r="3147" spans="1:7" x14ac:dyDescent="0.25">
      <c r="A3147" s="154"/>
      <c r="B3147" s="154"/>
      <c r="C3147" s="140"/>
      <c r="D3147" s="140"/>
      <c r="E3147" s="140"/>
      <c r="F3147" s="161"/>
      <c r="G3147" s="161"/>
    </row>
    <row r="3148" spans="1:7" x14ac:dyDescent="0.25">
      <c r="A3148" s="154"/>
      <c r="B3148" s="154"/>
      <c r="C3148" s="140"/>
      <c r="D3148" s="140"/>
      <c r="E3148" s="140"/>
      <c r="F3148" s="161"/>
      <c r="G3148" s="161"/>
    </row>
    <row r="3149" spans="1:7" x14ac:dyDescent="0.25">
      <c r="A3149" s="154"/>
      <c r="B3149" s="154"/>
      <c r="C3149" s="140"/>
      <c r="D3149" s="140"/>
      <c r="E3149" s="140"/>
      <c r="F3149" s="161"/>
      <c r="G3149" s="161"/>
    </row>
    <row r="3150" spans="1:7" x14ac:dyDescent="0.25">
      <c r="A3150" s="154"/>
      <c r="B3150" s="154"/>
      <c r="C3150" s="140"/>
      <c r="D3150" s="140"/>
      <c r="E3150" s="140"/>
      <c r="F3150" s="161"/>
      <c r="G3150" s="161"/>
    </row>
    <row r="3151" spans="1:7" x14ac:dyDescent="0.25">
      <c r="A3151" s="154"/>
      <c r="B3151" s="154"/>
      <c r="C3151" s="140"/>
      <c r="D3151" s="140"/>
      <c r="E3151" s="140"/>
      <c r="F3151" s="161"/>
      <c r="G3151" s="161"/>
    </row>
    <row r="3152" spans="1:7" x14ac:dyDescent="0.25">
      <c r="A3152" s="154"/>
      <c r="B3152" s="154"/>
      <c r="C3152" s="140"/>
      <c r="D3152" s="140"/>
      <c r="E3152" s="140"/>
      <c r="F3152" s="161"/>
      <c r="G3152" s="161"/>
    </row>
    <row r="3153" spans="1:7" x14ac:dyDescent="0.25">
      <c r="A3153" s="154"/>
      <c r="B3153" s="154"/>
      <c r="C3153" s="140"/>
      <c r="D3153" s="140"/>
      <c r="E3153" s="140"/>
      <c r="F3153" s="161"/>
      <c r="G3153" s="161"/>
    </row>
    <row r="3154" spans="1:7" x14ac:dyDescent="0.25">
      <c r="A3154" s="154"/>
      <c r="B3154" s="154"/>
      <c r="C3154" s="140"/>
      <c r="D3154" s="140"/>
      <c r="E3154" s="140"/>
      <c r="F3154" s="161"/>
      <c r="G3154" s="161"/>
    </row>
    <row r="3155" spans="1:7" x14ac:dyDescent="0.25">
      <c r="A3155" s="154"/>
      <c r="B3155" s="154"/>
      <c r="C3155" s="140"/>
      <c r="D3155" s="140"/>
      <c r="E3155" s="140"/>
      <c r="F3155" s="161"/>
      <c r="G3155" s="161"/>
    </row>
    <row r="3156" spans="1:7" x14ac:dyDescent="0.25">
      <c r="A3156" s="154"/>
      <c r="B3156" s="154"/>
      <c r="C3156" s="140"/>
      <c r="D3156" s="140"/>
      <c r="E3156" s="140"/>
      <c r="F3156" s="161"/>
      <c r="G3156" s="161"/>
    </row>
    <row r="3157" spans="1:7" x14ac:dyDescent="0.25">
      <c r="A3157" s="154"/>
      <c r="B3157" s="154"/>
      <c r="C3157" s="140"/>
      <c r="D3157" s="140"/>
      <c r="E3157" s="140"/>
      <c r="F3157" s="161"/>
      <c r="G3157" s="161"/>
    </row>
    <row r="3158" spans="1:7" x14ac:dyDescent="0.25">
      <c r="A3158" s="154"/>
      <c r="B3158" s="154"/>
      <c r="C3158" s="140"/>
      <c r="D3158" s="140"/>
      <c r="E3158" s="140"/>
      <c r="F3158" s="161"/>
      <c r="G3158" s="161"/>
    </row>
    <row r="3159" spans="1:7" x14ac:dyDescent="0.25">
      <c r="A3159" s="154"/>
      <c r="B3159" s="154"/>
      <c r="C3159" s="140"/>
      <c r="D3159" s="140"/>
      <c r="E3159" s="140"/>
      <c r="F3159" s="161"/>
      <c r="G3159" s="161"/>
    </row>
    <row r="3160" spans="1:7" x14ac:dyDescent="0.25">
      <c r="A3160" s="154"/>
      <c r="B3160" s="154"/>
      <c r="C3160" s="140"/>
      <c r="D3160" s="140"/>
      <c r="E3160" s="140"/>
      <c r="F3160" s="161"/>
      <c r="G3160" s="161"/>
    </row>
    <row r="3161" spans="1:7" x14ac:dyDescent="0.25">
      <c r="A3161" s="154"/>
      <c r="B3161" s="154"/>
      <c r="C3161" s="140"/>
      <c r="D3161" s="140"/>
      <c r="E3161" s="140"/>
      <c r="F3161" s="161"/>
      <c r="G3161" s="161"/>
    </row>
    <row r="3162" spans="1:7" x14ac:dyDescent="0.25">
      <c r="A3162" s="154"/>
      <c r="B3162" s="154"/>
      <c r="C3162" s="140"/>
      <c r="D3162" s="140"/>
      <c r="E3162" s="140"/>
      <c r="F3162" s="161"/>
      <c r="G3162" s="161"/>
    </row>
    <row r="3163" spans="1:7" x14ac:dyDescent="0.25">
      <c r="A3163" s="154"/>
      <c r="B3163" s="154"/>
      <c r="C3163" s="140"/>
      <c r="D3163" s="140"/>
      <c r="E3163" s="140"/>
      <c r="F3163" s="161"/>
      <c r="G3163" s="161"/>
    </row>
    <row r="3164" spans="1:7" x14ac:dyDescent="0.25">
      <c r="A3164" s="154"/>
      <c r="B3164" s="154"/>
      <c r="C3164" s="140"/>
      <c r="D3164" s="140"/>
      <c r="E3164" s="140"/>
      <c r="F3164" s="161"/>
      <c r="G3164" s="161"/>
    </row>
    <row r="3165" spans="1:7" x14ac:dyDescent="0.25">
      <c r="A3165" s="154"/>
      <c r="B3165" s="154"/>
      <c r="C3165" s="140"/>
      <c r="D3165" s="140"/>
      <c r="E3165" s="140"/>
      <c r="F3165" s="161"/>
      <c r="G3165" s="161"/>
    </row>
    <row r="3166" spans="1:7" x14ac:dyDescent="0.25">
      <c r="A3166" s="154"/>
      <c r="B3166" s="154"/>
      <c r="C3166" s="140"/>
      <c r="D3166" s="140"/>
      <c r="E3166" s="140"/>
      <c r="F3166" s="161"/>
      <c r="G3166" s="161"/>
    </row>
    <row r="3167" spans="1:7" x14ac:dyDescent="0.25">
      <c r="A3167" s="154"/>
      <c r="B3167" s="154"/>
      <c r="C3167" s="140"/>
      <c r="D3167" s="140"/>
      <c r="E3167" s="140"/>
      <c r="F3167" s="161"/>
      <c r="G3167" s="161"/>
    </row>
    <row r="3168" spans="1:7" x14ac:dyDescent="0.25">
      <c r="A3168" s="154"/>
      <c r="B3168" s="154"/>
      <c r="C3168" s="140"/>
      <c r="D3168" s="140"/>
      <c r="E3168" s="140"/>
      <c r="F3168" s="161"/>
      <c r="G3168" s="161"/>
    </row>
    <row r="3169" spans="1:7" x14ac:dyDescent="0.25">
      <c r="A3169" s="154"/>
      <c r="B3169" s="154"/>
      <c r="C3169" s="140"/>
      <c r="D3169" s="140"/>
      <c r="E3169" s="140"/>
      <c r="F3169" s="161"/>
      <c r="G3169" s="161"/>
    </row>
    <row r="3170" spans="1:7" x14ac:dyDescent="0.25">
      <c r="A3170" s="154"/>
      <c r="B3170" s="154"/>
      <c r="C3170" s="140"/>
      <c r="D3170" s="140"/>
      <c r="E3170" s="140"/>
      <c r="F3170" s="161"/>
      <c r="G3170" s="161"/>
    </row>
    <row r="3171" spans="1:7" x14ac:dyDescent="0.25">
      <c r="A3171" s="154"/>
      <c r="B3171" s="154"/>
      <c r="C3171" s="140"/>
      <c r="D3171" s="140"/>
      <c r="E3171" s="140"/>
      <c r="F3171" s="161"/>
      <c r="G3171" s="161"/>
    </row>
    <row r="3172" spans="1:7" x14ac:dyDescent="0.25">
      <c r="A3172" s="154"/>
      <c r="B3172" s="154"/>
      <c r="C3172" s="140"/>
      <c r="D3172" s="140"/>
      <c r="E3172" s="140"/>
      <c r="F3172" s="161"/>
      <c r="G3172" s="161"/>
    </row>
    <row r="3173" spans="1:7" x14ac:dyDescent="0.25">
      <c r="A3173" s="154"/>
      <c r="B3173" s="154"/>
      <c r="C3173" s="140"/>
      <c r="D3173" s="140"/>
      <c r="E3173" s="140"/>
      <c r="F3173" s="161"/>
      <c r="G3173" s="161"/>
    </row>
    <row r="3174" spans="1:7" x14ac:dyDescent="0.25">
      <c r="A3174" s="154"/>
      <c r="B3174" s="154"/>
      <c r="C3174" s="140"/>
      <c r="D3174" s="140"/>
      <c r="E3174" s="140"/>
      <c r="F3174" s="161"/>
      <c r="G3174" s="161"/>
    </row>
    <row r="3175" spans="1:7" x14ac:dyDescent="0.25">
      <c r="A3175" s="154"/>
      <c r="B3175" s="154"/>
      <c r="C3175" s="140"/>
      <c r="D3175" s="140"/>
      <c r="E3175" s="140"/>
      <c r="F3175" s="161"/>
      <c r="G3175" s="161"/>
    </row>
    <row r="3176" spans="1:7" x14ac:dyDescent="0.25">
      <c r="A3176" s="154"/>
      <c r="B3176" s="154"/>
      <c r="C3176" s="140"/>
      <c r="D3176" s="140"/>
      <c r="E3176" s="140"/>
      <c r="F3176" s="161"/>
      <c r="G3176" s="161"/>
    </row>
    <row r="3177" spans="1:7" x14ac:dyDescent="0.25">
      <c r="A3177" s="154"/>
      <c r="B3177" s="154"/>
      <c r="C3177" s="140"/>
      <c r="D3177" s="140"/>
      <c r="E3177" s="140"/>
      <c r="F3177" s="161"/>
      <c r="G3177" s="161"/>
    </row>
    <row r="3178" spans="1:7" x14ac:dyDescent="0.25">
      <c r="A3178" s="154"/>
      <c r="B3178" s="154"/>
      <c r="C3178" s="140"/>
      <c r="D3178" s="140"/>
      <c r="E3178" s="140"/>
      <c r="F3178" s="161"/>
      <c r="G3178" s="161"/>
    </row>
    <row r="3179" spans="1:7" x14ac:dyDescent="0.25">
      <c r="A3179" s="154"/>
      <c r="B3179" s="154"/>
      <c r="C3179" s="140"/>
      <c r="D3179" s="140"/>
      <c r="E3179" s="140"/>
      <c r="F3179" s="161"/>
      <c r="G3179" s="161"/>
    </row>
    <row r="3180" spans="1:7" x14ac:dyDescent="0.25">
      <c r="A3180" s="154"/>
      <c r="B3180" s="154"/>
      <c r="C3180" s="140"/>
      <c r="D3180" s="140"/>
      <c r="E3180" s="140"/>
      <c r="F3180" s="161"/>
      <c r="G3180" s="161"/>
    </row>
    <row r="3181" spans="1:7" x14ac:dyDescent="0.25">
      <c r="A3181" s="154"/>
      <c r="B3181" s="154"/>
      <c r="C3181" s="154"/>
      <c r="D3181" s="140"/>
      <c r="E3181" s="140"/>
      <c r="F3181" s="161"/>
      <c r="G3181" s="161"/>
    </row>
    <row r="3182" spans="1:7" x14ac:dyDescent="0.25">
      <c r="A3182" s="154"/>
      <c r="B3182" s="154"/>
      <c r="C3182" s="140"/>
      <c r="D3182" s="140"/>
      <c r="E3182" s="140"/>
      <c r="F3182" s="161"/>
      <c r="G3182" s="161"/>
    </row>
    <row r="3183" spans="1:7" x14ac:dyDescent="0.25">
      <c r="A3183" s="154"/>
      <c r="B3183" s="154"/>
      <c r="C3183" s="140"/>
      <c r="D3183" s="140"/>
      <c r="E3183" s="140"/>
      <c r="F3183" s="161"/>
      <c r="G3183" s="161"/>
    </row>
    <row r="3184" spans="1:7" x14ac:dyDescent="0.25">
      <c r="A3184" s="154"/>
      <c r="B3184" s="154"/>
      <c r="C3184" s="140"/>
      <c r="D3184" s="140"/>
      <c r="E3184" s="140"/>
      <c r="F3184" s="161"/>
      <c r="G3184" s="161"/>
    </row>
    <row r="3185" spans="1:7" x14ac:dyDescent="0.25">
      <c r="A3185" s="154"/>
      <c r="B3185" s="154"/>
      <c r="C3185" s="140"/>
      <c r="D3185" s="140"/>
      <c r="E3185" s="140"/>
      <c r="F3185" s="161"/>
      <c r="G3185" s="161"/>
    </row>
    <row r="3186" spans="1:7" x14ac:dyDescent="0.25">
      <c r="A3186" s="154"/>
      <c r="B3186" s="154"/>
      <c r="C3186" s="140"/>
      <c r="D3186" s="140"/>
      <c r="E3186" s="140"/>
      <c r="F3186" s="161"/>
      <c r="G3186" s="161"/>
    </row>
    <row r="3187" spans="1:7" x14ac:dyDescent="0.25">
      <c r="A3187" s="154"/>
      <c r="B3187" s="154"/>
      <c r="C3187" s="140"/>
      <c r="D3187" s="140"/>
      <c r="E3187" s="140"/>
      <c r="F3187" s="161"/>
      <c r="G3187" s="161"/>
    </row>
    <row r="3188" spans="1:7" x14ac:dyDescent="0.25">
      <c r="A3188" s="154"/>
      <c r="B3188" s="154"/>
      <c r="C3188" s="140"/>
      <c r="D3188" s="140"/>
      <c r="E3188" s="140"/>
      <c r="F3188" s="161"/>
      <c r="G3188" s="161"/>
    </row>
    <row r="3189" spans="1:7" x14ac:dyDescent="0.25">
      <c r="A3189" s="154"/>
      <c r="B3189" s="154"/>
      <c r="C3189" s="140"/>
      <c r="D3189" s="140"/>
      <c r="E3189" s="140"/>
      <c r="F3189" s="161"/>
      <c r="G3189" s="161"/>
    </row>
    <row r="3190" spans="1:7" x14ac:dyDescent="0.25">
      <c r="A3190" s="154"/>
      <c r="B3190" s="154"/>
      <c r="C3190" s="140"/>
      <c r="D3190" s="140"/>
      <c r="E3190" s="140"/>
      <c r="F3190" s="161"/>
      <c r="G3190" s="161"/>
    </row>
    <row r="3191" spans="1:7" x14ac:dyDescent="0.25">
      <c r="A3191" s="154"/>
      <c r="B3191" s="154"/>
      <c r="C3191" s="140"/>
      <c r="D3191" s="140"/>
      <c r="E3191" s="140"/>
      <c r="F3191" s="161"/>
      <c r="G3191" s="161"/>
    </row>
    <row r="3192" spans="1:7" x14ac:dyDescent="0.25">
      <c r="A3192" s="154"/>
      <c r="B3192" s="154"/>
      <c r="C3192" s="140"/>
      <c r="D3192" s="140"/>
      <c r="E3192" s="140"/>
      <c r="F3192" s="161"/>
      <c r="G3192" s="161"/>
    </row>
    <row r="3193" spans="1:7" x14ac:dyDescent="0.25">
      <c r="A3193" s="154"/>
      <c r="B3193" s="154"/>
      <c r="C3193" s="140"/>
      <c r="D3193" s="140"/>
      <c r="E3193" s="140"/>
      <c r="F3193" s="161"/>
      <c r="G3193" s="161"/>
    </row>
    <row r="3194" spans="1:7" x14ac:dyDescent="0.25">
      <c r="A3194" s="154"/>
      <c r="B3194" s="154"/>
      <c r="C3194" s="140"/>
      <c r="D3194" s="140"/>
      <c r="E3194" s="140"/>
      <c r="F3194" s="161"/>
      <c r="G3194" s="161"/>
    </row>
    <row r="3195" spans="1:7" x14ac:dyDescent="0.25">
      <c r="A3195" s="154"/>
      <c r="B3195" s="154"/>
      <c r="C3195" s="140"/>
      <c r="D3195" s="140"/>
      <c r="E3195" s="140"/>
      <c r="F3195" s="161"/>
      <c r="G3195" s="161"/>
    </row>
    <row r="3196" spans="1:7" x14ac:dyDescent="0.25">
      <c r="A3196" s="154"/>
      <c r="B3196" s="154"/>
      <c r="C3196" s="140"/>
      <c r="D3196" s="140"/>
      <c r="E3196" s="140"/>
      <c r="F3196" s="161"/>
      <c r="G3196" s="161"/>
    </row>
    <row r="3197" spans="1:7" x14ac:dyDescent="0.25">
      <c r="A3197" s="154"/>
      <c r="B3197" s="154"/>
      <c r="C3197" s="154"/>
      <c r="D3197" s="140"/>
      <c r="E3197" s="140"/>
      <c r="F3197" s="161"/>
      <c r="G3197" s="161"/>
    </row>
    <row r="3198" spans="1:7" x14ac:dyDescent="0.25">
      <c r="A3198" s="154"/>
      <c r="B3198" s="154"/>
      <c r="C3198" s="140"/>
      <c r="D3198" s="140"/>
      <c r="E3198" s="140"/>
      <c r="F3198" s="161"/>
      <c r="G3198" s="161"/>
    </row>
    <row r="3199" spans="1:7" x14ac:dyDescent="0.25">
      <c r="A3199" s="154"/>
      <c r="B3199" s="154"/>
      <c r="C3199" s="140"/>
      <c r="D3199" s="140"/>
      <c r="E3199" s="140"/>
      <c r="F3199" s="161"/>
      <c r="G3199" s="161"/>
    </row>
    <row r="3200" spans="1:7" x14ac:dyDescent="0.25">
      <c r="A3200" s="154"/>
      <c r="B3200" s="154"/>
      <c r="C3200" s="140"/>
      <c r="D3200" s="140"/>
      <c r="E3200" s="140"/>
      <c r="F3200" s="161"/>
      <c r="G3200" s="161"/>
    </row>
    <row r="3201" spans="1:7" x14ac:dyDescent="0.25">
      <c r="A3201" s="154"/>
      <c r="B3201" s="154"/>
      <c r="C3201" s="140"/>
      <c r="D3201" s="140"/>
      <c r="E3201" s="140"/>
      <c r="F3201" s="161"/>
      <c r="G3201" s="161"/>
    </row>
    <row r="3202" spans="1:7" x14ac:dyDescent="0.25">
      <c r="A3202" s="154"/>
      <c r="B3202" s="154"/>
      <c r="C3202" s="140"/>
      <c r="D3202" s="140"/>
      <c r="E3202" s="140"/>
      <c r="F3202" s="161"/>
      <c r="G3202" s="161"/>
    </row>
    <row r="3203" spans="1:7" x14ac:dyDescent="0.25">
      <c r="A3203" s="154"/>
      <c r="B3203" s="154"/>
      <c r="C3203" s="140"/>
      <c r="D3203" s="140"/>
      <c r="E3203" s="140"/>
      <c r="F3203" s="161"/>
      <c r="G3203" s="161"/>
    </row>
    <row r="3204" spans="1:7" x14ac:dyDescent="0.25">
      <c r="A3204" s="154"/>
      <c r="B3204" s="154"/>
      <c r="C3204" s="140"/>
      <c r="D3204" s="140"/>
      <c r="E3204" s="140"/>
      <c r="F3204" s="161"/>
      <c r="G3204" s="161"/>
    </row>
    <row r="3205" spans="1:7" x14ac:dyDescent="0.25">
      <c r="A3205" s="154"/>
      <c r="B3205" s="154"/>
      <c r="C3205" s="140"/>
      <c r="D3205" s="140"/>
      <c r="E3205" s="140"/>
      <c r="F3205" s="161"/>
      <c r="G3205" s="161"/>
    </row>
    <row r="3206" spans="1:7" x14ac:dyDescent="0.25">
      <c r="A3206" s="154"/>
      <c r="B3206" s="154"/>
      <c r="C3206" s="140"/>
      <c r="D3206" s="140"/>
      <c r="E3206" s="140"/>
      <c r="F3206" s="161"/>
      <c r="G3206" s="161"/>
    </row>
    <row r="3207" spans="1:7" x14ac:dyDescent="0.25">
      <c r="A3207" s="154"/>
      <c r="B3207" s="154"/>
      <c r="C3207" s="140"/>
      <c r="D3207" s="140"/>
      <c r="E3207" s="140"/>
      <c r="F3207" s="161"/>
      <c r="G3207" s="161"/>
    </row>
    <row r="3208" spans="1:7" x14ac:dyDescent="0.25">
      <c r="A3208" s="154"/>
      <c r="B3208" s="154"/>
      <c r="C3208" s="140"/>
      <c r="D3208" s="140"/>
      <c r="E3208" s="140"/>
      <c r="F3208" s="161"/>
      <c r="G3208" s="161"/>
    </row>
    <row r="3209" spans="1:7" x14ac:dyDescent="0.25">
      <c r="A3209" s="154"/>
      <c r="B3209" s="154"/>
      <c r="C3209" s="140"/>
      <c r="D3209" s="140"/>
      <c r="E3209" s="140"/>
      <c r="F3209" s="161"/>
      <c r="G3209" s="161"/>
    </row>
    <row r="3210" spans="1:7" x14ac:dyDescent="0.25">
      <c r="A3210" s="154"/>
      <c r="B3210" s="154"/>
      <c r="C3210" s="140"/>
      <c r="D3210" s="140"/>
      <c r="E3210" s="140"/>
      <c r="F3210" s="161"/>
      <c r="G3210" s="161"/>
    </row>
    <row r="3211" spans="1:7" x14ac:dyDescent="0.25">
      <c r="A3211" s="154"/>
      <c r="B3211" s="154"/>
      <c r="C3211" s="140"/>
      <c r="D3211" s="140"/>
      <c r="E3211" s="140"/>
      <c r="F3211" s="161"/>
      <c r="G3211" s="161"/>
    </row>
    <row r="3212" spans="1:7" x14ac:dyDescent="0.25">
      <c r="A3212" s="154"/>
      <c r="B3212" s="154"/>
      <c r="C3212" s="140"/>
      <c r="D3212" s="140"/>
      <c r="E3212" s="140"/>
      <c r="F3212" s="161"/>
      <c r="G3212" s="161"/>
    </row>
    <row r="3213" spans="1:7" x14ac:dyDescent="0.25">
      <c r="A3213" s="154"/>
      <c r="B3213" s="154"/>
      <c r="C3213" s="140"/>
      <c r="D3213" s="140"/>
      <c r="E3213" s="140"/>
      <c r="F3213" s="161"/>
      <c r="G3213" s="161"/>
    </row>
    <row r="3214" spans="1:7" x14ac:dyDescent="0.25">
      <c r="A3214" s="154"/>
      <c r="B3214" s="154"/>
      <c r="C3214" s="140"/>
      <c r="D3214" s="140"/>
      <c r="E3214" s="140"/>
      <c r="F3214" s="161"/>
      <c r="G3214" s="161"/>
    </row>
    <row r="3215" spans="1:7" x14ac:dyDescent="0.25">
      <c r="A3215" s="154"/>
      <c r="B3215" s="154"/>
      <c r="C3215" s="154"/>
      <c r="D3215" s="140"/>
      <c r="E3215" s="140"/>
      <c r="F3215" s="161"/>
      <c r="G3215" s="161"/>
    </row>
    <row r="3216" spans="1:7" x14ac:dyDescent="0.25">
      <c r="A3216" s="154"/>
      <c r="B3216" s="154"/>
      <c r="C3216" s="140"/>
      <c r="D3216" s="140"/>
      <c r="E3216" s="140"/>
      <c r="F3216" s="161"/>
      <c r="G3216" s="161"/>
    </row>
    <row r="3217" spans="1:7" x14ac:dyDescent="0.25">
      <c r="A3217" s="154"/>
      <c r="B3217" s="154"/>
      <c r="C3217" s="140"/>
      <c r="D3217" s="140"/>
      <c r="E3217" s="140"/>
      <c r="F3217" s="161"/>
      <c r="G3217" s="161"/>
    </row>
    <row r="3218" spans="1:7" x14ac:dyDescent="0.25">
      <c r="A3218" s="154"/>
      <c r="B3218" s="154"/>
      <c r="C3218" s="140"/>
      <c r="D3218" s="140"/>
      <c r="E3218" s="140"/>
      <c r="F3218" s="161"/>
      <c r="G3218" s="161"/>
    </row>
    <row r="3219" spans="1:7" x14ac:dyDescent="0.25">
      <c r="A3219" s="154"/>
      <c r="B3219" s="154"/>
      <c r="C3219" s="140"/>
      <c r="D3219" s="140"/>
      <c r="E3219" s="140"/>
      <c r="F3219" s="161"/>
      <c r="G3219" s="161"/>
    </row>
    <row r="3220" spans="1:7" x14ac:dyDescent="0.25">
      <c r="A3220" s="154"/>
      <c r="B3220" s="154"/>
      <c r="C3220" s="140"/>
      <c r="D3220" s="140"/>
      <c r="E3220" s="140"/>
      <c r="F3220" s="161"/>
      <c r="G3220" s="161"/>
    </row>
    <row r="3221" spans="1:7" x14ac:dyDescent="0.25">
      <c r="A3221" s="154"/>
      <c r="B3221" s="154"/>
      <c r="C3221" s="140"/>
      <c r="D3221" s="140"/>
      <c r="E3221" s="140"/>
      <c r="F3221" s="161"/>
      <c r="G3221" s="161"/>
    </row>
    <row r="3222" spans="1:7" x14ac:dyDescent="0.25">
      <c r="A3222" s="154"/>
      <c r="B3222" s="154"/>
      <c r="C3222" s="140"/>
      <c r="D3222" s="140"/>
      <c r="E3222" s="140"/>
      <c r="F3222" s="161"/>
      <c r="G3222" s="161"/>
    </row>
    <row r="3223" spans="1:7" x14ac:dyDescent="0.25">
      <c r="A3223" s="154"/>
      <c r="B3223" s="154"/>
      <c r="C3223" s="140"/>
      <c r="D3223" s="140"/>
      <c r="E3223" s="140"/>
      <c r="F3223" s="161"/>
      <c r="G3223" s="161"/>
    </row>
    <row r="3224" spans="1:7" x14ac:dyDescent="0.25">
      <c r="A3224" s="154"/>
      <c r="B3224" s="154"/>
      <c r="C3224" s="140"/>
      <c r="D3224" s="140"/>
      <c r="E3224" s="140"/>
      <c r="F3224" s="161"/>
      <c r="G3224" s="161"/>
    </row>
    <row r="3225" spans="1:7" x14ac:dyDescent="0.25">
      <c r="A3225" s="154"/>
      <c r="B3225" s="154"/>
      <c r="C3225" s="140"/>
      <c r="D3225" s="140"/>
      <c r="E3225" s="140"/>
      <c r="F3225" s="161"/>
      <c r="G3225" s="161"/>
    </row>
    <row r="3226" spans="1:7" x14ac:dyDescent="0.25">
      <c r="A3226" s="154"/>
      <c r="B3226" s="154"/>
      <c r="C3226" s="140"/>
      <c r="D3226" s="140"/>
      <c r="E3226" s="140"/>
      <c r="F3226" s="161"/>
      <c r="G3226" s="161"/>
    </row>
    <row r="3227" spans="1:7" x14ac:dyDescent="0.25">
      <c r="A3227" s="154"/>
      <c r="B3227" s="154"/>
      <c r="C3227" s="140"/>
      <c r="D3227" s="140"/>
      <c r="E3227" s="140"/>
      <c r="F3227" s="161"/>
      <c r="G3227" s="161"/>
    </row>
    <row r="3228" spans="1:7" x14ac:dyDescent="0.25">
      <c r="A3228" s="154"/>
      <c r="B3228" s="154"/>
      <c r="C3228" s="140"/>
      <c r="D3228" s="140"/>
      <c r="E3228" s="140"/>
      <c r="F3228" s="161"/>
      <c r="G3228" s="161"/>
    </row>
    <row r="3229" spans="1:7" x14ac:dyDescent="0.25">
      <c r="A3229" s="154"/>
      <c r="B3229" s="154"/>
      <c r="C3229" s="140"/>
      <c r="D3229" s="140"/>
      <c r="E3229" s="140"/>
      <c r="F3229" s="161"/>
      <c r="G3229" s="161"/>
    </row>
    <row r="3230" spans="1:7" x14ac:dyDescent="0.25">
      <c r="A3230" s="154"/>
      <c r="B3230" s="154"/>
      <c r="C3230" s="140"/>
      <c r="D3230" s="140"/>
      <c r="E3230" s="140"/>
      <c r="F3230" s="161"/>
      <c r="G3230" s="161"/>
    </row>
    <row r="3231" spans="1:7" x14ac:dyDescent="0.25">
      <c r="A3231" s="154"/>
      <c r="B3231" s="154"/>
      <c r="C3231" s="154"/>
      <c r="D3231" s="140"/>
      <c r="E3231" s="140"/>
      <c r="F3231" s="161"/>
      <c r="G3231" s="161"/>
    </row>
    <row r="3232" spans="1:7" x14ac:dyDescent="0.25">
      <c r="A3232" s="154"/>
      <c r="B3232" s="154"/>
      <c r="C3232" s="140"/>
      <c r="D3232" s="140"/>
      <c r="E3232" s="140"/>
      <c r="F3232" s="161"/>
      <c r="G3232" s="161"/>
    </row>
    <row r="3233" spans="1:7" x14ac:dyDescent="0.25">
      <c r="A3233" s="154"/>
      <c r="B3233" s="154"/>
      <c r="C3233" s="140"/>
      <c r="D3233" s="140"/>
      <c r="E3233" s="140"/>
      <c r="F3233" s="161"/>
      <c r="G3233" s="161"/>
    </row>
    <row r="3234" spans="1:7" x14ac:dyDescent="0.25">
      <c r="A3234" s="154"/>
      <c r="B3234" s="154"/>
      <c r="C3234" s="154"/>
      <c r="D3234" s="140"/>
      <c r="E3234" s="140"/>
      <c r="F3234" s="161"/>
      <c r="G3234" s="161"/>
    </row>
    <row r="3235" spans="1:7" x14ac:dyDescent="0.25">
      <c r="A3235" s="154"/>
      <c r="B3235" s="154"/>
      <c r="C3235" s="140"/>
      <c r="D3235" s="140"/>
      <c r="E3235" s="140"/>
      <c r="F3235" s="161"/>
      <c r="G3235" s="161"/>
    </row>
    <row r="3236" spans="1:7" x14ac:dyDescent="0.25">
      <c r="A3236" s="154"/>
      <c r="B3236" s="154"/>
      <c r="C3236" s="140"/>
      <c r="D3236" s="140"/>
      <c r="E3236" s="140"/>
      <c r="F3236" s="161"/>
      <c r="G3236" s="161"/>
    </row>
    <row r="3237" spans="1:7" x14ac:dyDescent="0.25">
      <c r="A3237" s="154"/>
      <c r="B3237" s="154"/>
      <c r="C3237" s="140"/>
      <c r="D3237" s="140"/>
      <c r="E3237" s="140"/>
      <c r="F3237" s="161"/>
      <c r="G3237" s="161"/>
    </row>
    <row r="3238" spans="1:7" x14ac:dyDescent="0.25">
      <c r="A3238" s="154"/>
      <c r="B3238" s="154"/>
      <c r="C3238" s="140"/>
      <c r="D3238" s="140"/>
      <c r="E3238" s="140"/>
      <c r="F3238" s="161"/>
      <c r="G3238" s="161"/>
    </row>
    <row r="3239" spans="1:7" x14ac:dyDescent="0.25">
      <c r="A3239" s="154"/>
      <c r="B3239" s="154"/>
      <c r="C3239" s="140"/>
      <c r="D3239" s="140"/>
      <c r="E3239" s="140"/>
      <c r="F3239" s="161"/>
      <c r="G3239" s="161"/>
    </row>
    <row r="3240" spans="1:7" x14ac:dyDescent="0.25">
      <c r="A3240" s="154"/>
      <c r="B3240" s="154"/>
      <c r="C3240" s="140"/>
      <c r="D3240" s="140"/>
      <c r="E3240" s="140"/>
      <c r="F3240" s="161"/>
      <c r="G3240" s="161"/>
    </row>
    <row r="3241" spans="1:7" x14ac:dyDescent="0.25">
      <c r="A3241" s="154"/>
      <c r="B3241" s="154"/>
      <c r="C3241" s="140"/>
      <c r="D3241" s="140"/>
      <c r="E3241" s="140"/>
      <c r="F3241" s="161"/>
      <c r="G3241" s="161"/>
    </row>
    <row r="3242" spans="1:7" x14ac:dyDescent="0.25">
      <c r="A3242" s="154"/>
      <c r="B3242" s="154"/>
      <c r="C3242" s="140"/>
      <c r="D3242" s="140"/>
      <c r="E3242" s="140"/>
      <c r="F3242" s="161"/>
      <c r="G3242" s="161"/>
    </row>
    <row r="3243" spans="1:7" x14ac:dyDescent="0.25">
      <c r="A3243" s="154"/>
      <c r="B3243" s="154"/>
      <c r="C3243" s="140"/>
      <c r="D3243" s="140"/>
      <c r="E3243" s="140"/>
      <c r="F3243" s="161"/>
      <c r="G3243" s="161"/>
    </row>
    <row r="3244" spans="1:7" x14ac:dyDescent="0.25">
      <c r="A3244" s="154"/>
      <c r="B3244" s="154"/>
      <c r="C3244" s="140"/>
      <c r="D3244" s="140"/>
      <c r="E3244" s="140"/>
      <c r="F3244" s="161"/>
      <c r="G3244" s="161"/>
    </row>
    <row r="3245" spans="1:7" x14ac:dyDescent="0.25">
      <c r="A3245" s="154"/>
      <c r="B3245" s="154"/>
      <c r="C3245" s="140"/>
      <c r="D3245" s="140"/>
      <c r="E3245" s="140"/>
      <c r="F3245" s="161"/>
      <c r="G3245" s="161"/>
    </row>
    <row r="3246" spans="1:7" x14ac:dyDescent="0.25">
      <c r="A3246" s="154"/>
      <c r="B3246" s="154"/>
      <c r="C3246" s="140"/>
      <c r="D3246" s="140"/>
      <c r="E3246" s="140"/>
      <c r="F3246" s="161"/>
      <c r="G3246" s="161"/>
    </row>
    <row r="3247" spans="1:7" x14ac:dyDescent="0.25">
      <c r="A3247" s="154"/>
      <c r="B3247" s="154"/>
      <c r="C3247" s="140"/>
      <c r="D3247" s="140"/>
      <c r="E3247" s="140"/>
      <c r="F3247" s="161"/>
      <c r="G3247" s="161"/>
    </row>
    <row r="3248" spans="1:7" x14ac:dyDescent="0.25">
      <c r="A3248" s="154"/>
      <c r="B3248" s="154"/>
      <c r="C3248" s="140"/>
      <c r="D3248" s="140"/>
      <c r="E3248" s="140"/>
      <c r="F3248" s="161"/>
      <c r="G3248" s="161"/>
    </row>
    <row r="3249" spans="1:7" x14ac:dyDescent="0.25">
      <c r="A3249" s="154"/>
      <c r="B3249" s="154"/>
      <c r="C3249" s="140"/>
      <c r="D3249" s="140"/>
      <c r="E3249" s="140"/>
      <c r="F3249" s="161"/>
      <c r="G3249" s="161"/>
    </row>
    <row r="3250" spans="1:7" x14ac:dyDescent="0.25">
      <c r="A3250" s="154"/>
      <c r="B3250" s="154"/>
      <c r="C3250" s="140"/>
      <c r="D3250" s="140"/>
      <c r="E3250" s="140"/>
      <c r="F3250" s="161"/>
      <c r="G3250" s="161"/>
    </row>
    <row r="3251" spans="1:7" x14ac:dyDescent="0.25">
      <c r="A3251" s="154"/>
      <c r="B3251" s="154"/>
      <c r="C3251" s="140"/>
      <c r="D3251" s="140"/>
      <c r="E3251" s="140"/>
      <c r="F3251" s="161"/>
      <c r="G3251" s="161"/>
    </row>
    <row r="3252" spans="1:7" x14ac:dyDescent="0.25">
      <c r="A3252" s="154"/>
      <c r="B3252" s="154"/>
      <c r="C3252" s="140"/>
      <c r="D3252" s="140"/>
      <c r="E3252" s="140"/>
      <c r="F3252" s="161"/>
      <c r="G3252" s="161"/>
    </row>
    <row r="3253" spans="1:7" x14ac:dyDescent="0.25">
      <c r="A3253" s="154"/>
      <c r="B3253" s="154"/>
      <c r="C3253" s="140"/>
      <c r="D3253" s="140"/>
      <c r="E3253" s="140"/>
      <c r="F3253" s="161"/>
      <c r="G3253" s="161"/>
    </row>
    <row r="3254" spans="1:7" x14ac:dyDescent="0.25">
      <c r="A3254" s="154"/>
      <c r="B3254" s="154"/>
      <c r="C3254" s="140"/>
      <c r="D3254" s="140"/>
      <c r="E3254" s="140"/>
      <c r="F3254" s="161"/>
      <c r="G3254" s="161"/>
    </row>
    <row r="3255" spans="1:7" x14ac:dyDescent="0.25">
      <c r="A3255" s="154"/>
      <c r="B3255" s="154"/>
      <c r="C3255" s="140"/>
      <c r="D3255" s="140"/>
      <c r="E3255" s="140"/>
      <c r="F3255" s="161"/>
      <c r="G3255" s="161"/>
    </row>
    <row r="3256" spans="1:7" x14ac:dyDescent="0.25">
      <c r="A3256" s="154"/>
      <c r="B3256" s="154"/>
      <c r="C3256" s="140"/>
      <c r="D3256" s="140"/>
      <c r="E3256" s="140"/>
      <c r="F3256" s="161"/>
      <c r="G3256" s="161"/>
    </row>
    <row r="3257" spans="1:7" x14ac:dyDescent="0.25">
      <c r="A3257" s="154"/>
      <c r="B3257" s="154"/>
      <c r="C3257" s="140"/>
      <c r="D3257" s="140"/>
      <c r="E3257" s="140"/>
      <c r="F3257" s="161"/>
      <c r="G3257" s="161"/>
    </row>
    <row r="3258" spans="1:7" x14ac:dyDescent="0.25">
      <c r="A3258" s="154"/>
      <c r="B3258" s="154"/>
      <c r="C3258" s="140"/>
      <c r="D3258" s="140"/>
      <c r="E3258" s="140"/>
      <c r="F3258" s="161"/>
      <c r="G3258" s="161"/>
    </row>
    <row r="3259" spans="1:7" x14ac:dyDescent="0.25">
      <c r="A3259" s="154"/>
      <c r="B3259" s="154"/>
      <c r="C3259" s="140"/>
      <c r="D3259" s="140"/>
      <c r="E3259" s="140"/>
      <c r="F3259" s="161"/>
      <c r="G3259" s="161"/>
    </row>
    <row r="3260" spans="1:7" x14ac:dyDescent="0.25">
      <c r="A3260" s="154"/>
      <c r="B3260" s="154"/>
      <c r="C3260" s="140"/>
      <c r="D3260" s="140"/>
      <c r="E3260" s="140"/>
      <c r="F3260" s="161"/>
      <c r="G3260" s="161"/>
    </row>
    <row r="3261" spans="1:7" x14ac:dyDescent="0.25">
      <c r="A3261" s="154"/>
      <c r="B3261" s="154"/>
      <c r="C3261" s="140"/>
      <c r="D3261" s="140"/>
      <c r="E3261" s="140"/>
      <c r="F3261" s="161"/>
      <c r="G3261" s="161"/>
    </row>
    <row r="3262" spans="1:7" x14ac:dyDescent="0.25">
      <c r="A3262" s="154"/>
      <c r="B3262" s="154"/>
      <c r="C3262" s="140"/>
      <c r="D3262" s="140"/>
      <c r="E3262" s="140"/>
      <c r="F3262" s="161"/>
      <c r="G3262" s="161"/>
    </row>
    <row r="3263" spans="1:7" x14ac:dyDescent="0.25">
      <c r="A3263" s="154"/>
      <c r="B3263" s="154"/>
      <c r="C3263" s="140"/>
      <c r="D3263" s="140"/>
      <c r="E3263" s="140"/>
      <c r="F3263" s="161"/>
      <c r="G3263" s="161"/>
    </row>
    <row r="3264" spans="1:7" x14ac:dyDescent="0.25">
      <c r="A3264" s="154"/>
      <c r="B3264" s="154"/>
      <c r="C3264" s="140"/>
      <c r="D3264" s="140"/>
      <c r="E3264" s="140"/>
      <c r="F3264" s="161"/>
      <c r="G3264" s="161"/>
    </row>
    <row r="3265" spans="1:7" x14ac:dyDescent="0.25">
      <c r="A3265" s="154"/>
      <c r="B3265" s="154"/>
      <c r="C3265" s="140"/>
      <c r="D3265" s="140"/>
      <c r="E3265" s="140"/>
      <c r="F3265" s="161"/>
      <c r="G3265" s="161"/>
    </row>
    <row r="3266" spans="1:7" x14ac:dyDescent="0.25">
      <c r="A3266" s="154"/>
      <c r="B3266" s="154"/>
      <c r="C3266" s="140"/>
      <c r="D3266" s="140"/>
      <c r="E3266" s="140"/>
      <c r="F3266" s="161"/>
      <c r="G3266" s="161"/>
    </row>
    <row r="3267" spans="1:7" x14ac:dyDescent="0.25">
      <c r="A3267" s="154"/>
      <c r="B3267" s="154"/>
      <c r="C3267" s="140"/>
      <c r="D3267" s="140"/>
      <c r="E3267" s="140"/>
      <c r="F3267" s="161"/>
      <c r="G3267" s="161"/>
    </row>
    <row r="3268" spans="1:7" x14ac:dyDescent="0.25">
      <c r="A3268" s="154"/>
      <c r="B3268" s="154"/>
      <c r="C3268" s="140"/>
      <c r="D3268" s="140"/>
      <c r="E3268" s="140"/>
      <c r="F3268" s="161"/>
      <c r="G3268" s="161"/>
    </row>
    <row r="3269" spans="1:7" x14ac:dyDescent="0.25">
      <c r="A3269" s="154"/>
      <c r="B3269" s="154"/>
      <c r="C3269" s="140"/>
      <c r="D3269" s="140"/>
      <c r="E3269" s="140"/>
      <c r="F3269" s="161"/>
      <c r="G3269" s="161"/>
    </row>
    <row r="3270" spans="1:7" x14ac:dyDescent="0.25">
      <c r="A3270" s="154"/>
      <c r="B3270" s="154"/>
      <c r="C3270" s="140"/>
      <c r="D3270" s="140"/>
      <c r="E3270" s="140"/>
      <c r="F3270" s="161"/>
      <c r="G3270" s="161"/>
    </row>
    <row r="3271" spans="1:7" x14ac:dyDescent="0.25">
      <c r="A3271" s="154"/>
      <c r="B3271" s="154"/>
      <c r="C3271" s="140"/>
      <c r="D3271" s="140"/>
      <c r="E3271" s="140"/>
      <c r="F3271" s="161"/>
      <c r="G3271" s="161"/>
    </row>
    <row r="3272" spans="1:7" x14ac:dyDescent="0.25">
      <c r="A3272" s="154"/>
      <c r="B3272" s="154"/>
      <c r="C3272" s="140"/>
      <c r="D3272" s="140"/>
      <c r="E3272" s="140"/>
      <c r="F3272" s="161"/>
      <c r="G3272" s="161"/>
    </row>
    <row r="3273" spans="1:7" x14ac:dyDescent="0.25">
      <c r="A3273" s="154"/>
      <c r="B3273" s="154"/>
      <c r="C3273" s="140"/>
      <c r="D3273" s="140"/>
      <c r="E3273" s="140"/>
      <c r="F3273" s="161"/>
      <c r="G3273" s="161"/>
    </row>
    <row r="3274" spans="1:7" x14ac:dyDescent="0.25">
      <c r="A3274" s="154"/>
      <c r="B3274" s="154"/>
      <c r="C3274" s="140"/>
      <c r="D3274" s="140"/>
      <c r="E3274" s="140"/>
      <c r="F3274" s="161"/>
      <c r="G3274" s="161"/>
    </row>
    <row r="3275" spans="1:7" x14ac:dyDescent="0.25">
      <c r="A3275" s="154"/>
      <c r="B3275" s="154"/>
      <c r="C3275" s="140"/>
      <c r="D3275" s="140"/>
      <c r="E3275" s="140"/>
      <c r="F3275" s="161"/>
      <c r="G3275" s="161"/>
    </row>
    <row r="3276" spans="1:7" x14ac:dyDescent="0.25">
      <c r="A3276" s="154"/>
      <c r="B3276" s="154"/>
      <c r="C3276" s="140"/>
      <c r="D3276" s="140"/>
      <c r="E3276" s="140"/>
      <c r="F3276" s="161"/>
      <c r="G3276" s="161"/>
    </row>
    <row r="3277" spans="1:7" x14ac:dyDescent="0.25">
      <c r="A3277" s="154"/>
      <c r="B3277" s="154"/>
      <c r="C3277" s="140"/>
      <c r="D3277" s="140"/>
      <c r="E3277" s="140"/>
      <c r="F3277" s="161"/>
      <c r="G3277" s="161"/>
    </row>
    <row r="3278" spans="1:7" x14ac:dyDescent="0.25">
      <c r="A3278" s="154"/>
      <c r="B3278" s="154"/>
      <c r="C3278" s="140"/>
      <c r="D3278" s="140"/>
      <c r="E3278" s="140"/>
      <c r="F3278" s="161"/>
      <c r="G3278" s="161"/>
    </row>
    <row r="3279" spans="1:7" x14ac:dyDescent="0.25">
      <c r="A3279" s="154"/>
      <c r="B3279" s="154"/>
      <c r="C3279" s="140"/>
      <c r="D3279" s="140"/>
      <c r="E3279" s="140"/>
      <c r="F3279" s="161"/>
      <c r="G3279" s="161"/>
    </row>
    <row r="3280" spans="1:7" x14ac:dyDescent="0.25">
      <c r="A3280" s="154"/>
      <c r="B3280" s="154"/>
      <c r="C3280" s="140"/>
      <c r="D3280" s="140"/>
      <c r="E3280" s="140"/>
      <c r="F3280" s="161"/>
      <c r="G3280" s="161"/>
    </row>
    <row r="3281" spans="1:7" x14ac:dyDescent="0.25">
      <c r="A3281" s="154"/>
      <c r="B3281" s="154"/>
      <c r="C3281" s="140"/>
      <c r="D3281" s="140"/>
      <c r="E3281" s="140"/>
      <c r="F3281" s="161"/>
      <c r="G3281" s="161"/>
    </row>
    <row r="3282" spans="1:7" x14ac:dyDescent="0.25">
      <c r="A3282" s="154"/>
      <c r="B3282" s="154"/>
      <c r="C3282" s="140"/>
      <c r="D3282" s="140"/>
      <c r="E3282" s="140"/>
      <c r="F3282" s="161"/>
      <c r="G3282" s="161"/>
    </row>
    <row r="3283" spans="1:7" x14ac:dyDescent="0.25">
      <c r="A3283" s="154"/>
      <c r="B3283" s="154"/>
      <c r="C3283" s="140"/>
      <c r="D3283" s="140"/>
      <c r="E3283" s="140"/>
      <c r="F3283" s="161"/>
      <c r="G3283" s="161"/>
    </row>
    <row r="3284" spans="1:7" x14ac:dyDescent="0.25">
      <c r="A3284" s="154"/>
      <c r="B3284" s="154"/>
      <c r="C3284" s="140"/>
      <c r="D3284" s="140"/>
      <c r="E3284" s="140"/>
      <c r="F3284" s="161"/>
      <c r="G3284" s="161"/>
    </row>
    <row r="3285" spans="1:7" x14ac:dyDescent="0.25">
      <c r="A3285" s="154"/>
      <c r="B3285" s="154"/>
      <c r="C3285" s="140"/>
      <c r="D3285" s="140"/>
      <c r="E3285" s="140"/>
      <c r="F3285" s="161"/>
      <c r="G3285" s="161"/>
    </row>
    <row r="3286" spans="1:7" x14ac:dyDescent="0.25">
      <c r="A3286" s="154"/>
      <c r="B3286" s="154"/>
      <c r="C3286" s="154"/>
      <c r="D3286" s="140"/>
      <c r="E3286" s="140"/>
      <c r="F3286" s="161"/>
      <c r="G3286" s="161"/>
    </row>
    <row r="3287" spans="1:7" x14ac:dyDescent="0.25">
      <c r="A3287" s="154"/>
      <c r="B3287" s="154"/>
      <c r="C3287" s="140"/>
      <c r="D3287" s="140"/>
      <c r="E3287" s="140"/>
      <c r="F3287" s="161"/>
      <c r="G3287" s="161"/>
    </row>
    <row r="3288" spans="1:7" x14ac:dyDescent="0.25">
      <c r="A3288" s="154"/>
      <c r="B3288" s="154"/>
      <c r="C3288" s="140"/>
      <c r="D3288" s="140"/>
      <c r="E3288" s="140"/>
      <c r="F3288" s="161"/>
      <c r="G3288" s="161"/>
    </row>
    <row r="3289" spans="1:7" x14ac:dyDescent="0.25">
      <c r="A3289" s="154"/>
      <c r="B3289" s="154"/>
      <c r="C3289" s="140"/>
      <c r="D3289" s="140"/>
      <c r="E3289" s="140"/>
      <c r="F3289" s="161"/>
      <c r="G3289" s="161"/>
    </row>
    <row r="3290" spans="1:7" x14ac:dyDescent="0.25">
      <c r="A3290" s="154"/>
      <c r="B3290" s="154"/>
      <c r="C3290" s="140"/>
      <c r="D3290" s="140"/>
      <c r="E3290" s="140"/>
      <c r="F3290" s="161"/>
      <c r="G3290" s="161"/>
    </row>
    <row r="3291" spans="1:7" x14ac:dyDescent="0.25">
      <c r="A3291" s="154"/>
      <c r="B3291" s="154"/>
      <c r="C3291" s="140"/>
      <c r="D3291" s="140"/>
      <c r="E3291" s="140"/>
      <c r="F3291" s="161"/>
      <c r="G3291" s="161"/>
    </row>
    <row r="3292" spans="1:7" x14ac:dyDescent="0.25">
      <c r="A3292" s="154"/>
      <c r="B3292" s="154"/>
      <c r="C3292" s="140"/>
      <c r="D3292" s="140"/>
      <c r="E3292" s="140"/>
      <c r="F3292" s="161"/>
      <c r="G3292" s="161"/>
    </row>
    <row r="3293" spans="1:7" x14ac:dyDescent="0.25">
      <c r="A3293" s="154"/>
      <c r="B3293" s="154"/>
      <c r="C3293" s="140"/>
      <c r="D3293" s="140"/>
      <c r="E3293" s="140"/>
      <c r="F3293" s="161"/>
      <c r="G3293" s="161"/>
    </row>
    <row r="3294" spans="1:7" x14ac:dyDescent="0.25">
      <c r="A3294" s="154"/>
      <c r="B3294" s="154"/>
      <c r="C3294" s="140"/>
      <c r="D3294" s="140"/>
      <c r="E3294" s="140"/>
      <c r="F3294" s="161"/>
      <c r="G3294" s="161"/>
    </row>
    <row r="3295" spans="1:7" x14ac:dyDescent="0.25">
      <c r="A3295" s="154"/>
      <c r="B3295" s="154"/>
      <c r="C3295" s="140"/>
      <c r="D3295" s="140"/>
      <c r="E3295" s="140"/>
      <c r="F3295" s="161"/>
      <c r="G3295" s="161"/>
    </row>
    <row r="3296" spans="1:7" x14ac:dyDescent="0.25">
      <c r="A3296" s="154"/>
      <c r="B3296" s="154"/>
      <c r="C3296" s="140"/>
      <c r="D3296" s="140"/>
      <c r="E3296" s="140"/>
      <c r="F3296" s="161"/>
      <c r="G3296" s="161"/>
    </row>
    <row r="3297" spans="1:7" x14ac:dyDescent="0.25">
      <c r="A3297" s="154"/>
      <c r="B3297" s="154"/>
      <c r="C3297" s="140"/>
      <c r="D3297" s="140"/>
      <c r="E3297" s="140"/>
      <c r="F3297" s="161"/>
      <c r="G3297" s="161"/>
    </row>
    <row r="3298" spans="1:7" x14ac:dyDescent="0.25">
      <c r="A3298" s="154"/>
      <c r="B3298" s="154"/>
      <c r="C3298" s="140"/>
      <c r="D3298" s="140"/>
      <c r="E3298" s="140"/>
      <c r="F3298" s="161"/>
      <c r="G3298" s="161"/>
    </row>
    <row r="3299" spans="1:7" x14ac:dyDescent="0.25">
      <c r="A3299" s="154"/>
      <c r="B3299" s="154"/>
      <c r="C3299" s="140"/>
      <c r="D3299" s="140"/>
      <c r="E3299" s="140"/>
      <c r="F3299" s="161"/>
      <c r="G3299" s="161"/>
    </row>
    <row r="3300" spans="1:7" x14ac:dyDescent="0.25">
      <c r="A3300" s="154"/>
      <c r="B3300" s="154"/>
      <c r="C3300" s="140"/>
      <c r="D3300" s="140"/>
      <c r="E3300" s="140"/>
      <c r="F3300" s="161"/>
      <c r="G3300" s="161"/>
    </row>
    <row r="3301" spans="1:7" x14ac:dyDescent="0.25">
      <c r="A3301" s="154"/>
      <c r="B3301" s="154"/>
      <c r="C3301" s="140"/>
      <c r="D3301" s="140"/>
      <c r="E3301" s="140"/>
      <c r="F3301" s="161"/>
      <c r="G3301" s="161"/>
    </row>
    <row r="3302" spans="1:7" x14ac:dyDescent="0.25">
      <c r="A3302" s="154"/>
      <c r="B3302" s="154"/>
      <c r="C3302" s="140"/>
      <c r="D3302" s="140"/>
      <c r="E3302" s="140"/>
      <c r="F3302" s="161"/>
      <c r="G3302" s="161"/>
    </row>
    <row r="3303" spans="1:7" x14ac:dyDescent="0.25">
      <c r="A3303" s="154"/>
      <c r="B3303" s="154"/>
      <c r="C3303" s="140"/>
      <c r="D3303" s="140"/>
      <c r="E3303" s="140"/>
      <c r="F3303" s="161"/>
      <c r="G3303" s="161"/>
    </row>
    <row r="3304" spans="1:7" x14ac:dyDescent="0.25">
      <c r="A3304" s="154"/>
      <c r="B3304" s="154"/>
      <c r="C3304" s="140"/>
      <c r="D3304" s="140"/>
      <c r="E3304" s="140"/>
      <c r="F3304" s="161"/>
      <c r="G3304" s="161"/>
    </row>
    <row r="3305" spans="1:7" x14ac:dyDescent="0.25">
      <c r="A3305" s="154"/>
      <c r="B3305" s="154"/>
      <c r="C3305" s="140"/>
      <c r="D3305" s="140"/>
      <c r="E3305" s="140"/>
      <c r="F3305" s="161"/>
      <c r="G3305" s="161"/>
    </row>
    <row r="3306" spans="1:7" x14ac:dyDescent="0.25">
      <c r="A3306" s="154"/>
      <c r="B3306" s="154"/>
      <c r="C3306" s="140"/>
      <c r="D3306" s="140"/>
      <c r="E3306" s="140"/>
      <c r="F3306" s="161"/>
      <c r="G3306" s="161"/>
    </row>
    <row r="3307" spans="1:7" x14ac:dyDescent="0.25">
      <c r="A3307" s="154"/>
      <c r="B3307" s="154"/>
      <c r="C3307" s="140"/>
      <c r="D3307" s="140"/>
      <c r="E3307" s="140"/>
      <c r="F3307" s="161"/>
      <c r="G3307" s="161"/>
    </row>
    <row r="3308" spans="1:7" x14ac:dyDescent="0.25">
      <c r="A3308" s="154"/>
      <c r="B3308" s="154"/>
      <c r="C3308" s="140"/>
      <c r="D3308" s="140"/>
      <c r="E3308" s="140"/>
      <c r="F3308" s="161"/>
      <c r="G3308" s="161"/>
    </row>
    <row r="3309" spans="1:7" x14ac:dyDescent="0.25">
      <c r="A3309" s="154"/>
      <c r="B3309" s="154"/>
      <c r="C3309" s="140"/>
      <c r="D3309" s="140"/>
      <c r="E3309" s="140"/>
      <c r="F3309" s="161"/>
      <c r="G3309" s="161"/>
    </row>
    <row r="3310" spans="1:7" x14ac:dyDescent="0.25">
      <c r="A3310" s="154"/>
      <c r="B3310" s="154"/>
      <c r="C3310" s="140"/>
      <c r="D3310" s="140"/>
      <c r="E3310" s="140"/>
      <c r="F3310" s="161"/>
      <c r="G3310" s="161"/>
    </row>
    <row r="3311" spans="1:7" x14ac:dyDescent="0.25">
      <c r="A3311" s="154"/>
      <c r="B3311" s="154"/>
      <c r="C3311" s="140"/>
      <c r="D3311" s="140"/>
      <c r="E3311" s="140"/>
      <c r="F3311" s="161"/>
      <c r="G3311" s="161"/>
    </row>
    <row r="3312" spans="1:7" x14ac:dyDescent="0.25">
      <c r="A3312" s="154"/>
      <c r="B3312" s="154"/>
      <c r="C3312" s="140"/>
      <c r="D3312" s="140"/>
      <c r="E3312" s="140"/>
      <c r="F3312" s="161"/>
      <c r="G3312" s="161"/>
    </row>
    <row r="3313" spans="1:7" x14ac:dyDescent="0.25">
      <c r="A3313" s="154"/>
      <c r="B3313" s="154"/>
      <c r="C3313" s="140"/>
      <c r="D3313" s="140"/>
      <c r="E3313" s="140"/>
      <c r="F3313" s="161"/>
      <c r="G3313" s="161"/>
    </row>
    <row r="3314" spans="1:7" x14ac:dyDescent="0.25">
      <c r="A3314" s="154"/>
      <c r="B3314" s="154"/>
      <c r="C3314" s="140"/>
      <c r="D3314" s="140"/>
      <c r="E3314" s="140"/>
      <c r="F3314" s="161"/>
      <c r="G3314" s="161"/>
    </row>
    <row r="3315" spans="1:7" x14ac:dyDescent="0.25">
      <c r="A3315" s="154"/>
      <c r="B3315" s="154"/>
      <c r="C3315" s="140"/>
      <c r="D3315" s="140"/>
      <c r="E3315" s="140"/>
      <c r="F3315" s="161"/>
      <c r="G3315" s="161"/>
    </row>
    <row r="3316" spans="1:7" x14ac:dyDescent="0.25">
      <c r="A3316" s="154"/>
      <c r="B3316" s="154"/>
      <c r="C3316" s="140"/>
      <c r="D3316" s="140"/>
      <c r="E3316" s="140"/>
      <c r="F3316" s="161"/>
      <c r="G3316" s="161"/>
    </row>
    <row r="3317" spans="1:7" x14ac:dyDescent="0.25">
      <c r="A3317" s="154"/>
      <c r="B3317" s="154"/>
      <c r="C3317" s="140"/>
      <c r="D3317" s="140"/>
      <c r="E3317" s="140"/>
      <c r="F3317" s="161"/>
      <c r="G3317" s="161"/>
    </row>
    <row r="3318" spans="1:7" x14ac:dyDescent="0.25">
      <c r="A3318" s="154"/>
      <c r="B3318" s="154"/>
      <c r="C3318" s="140"/>
      <c r="D3318" s="140"/>
      <c r="E3318" s="140"/>
      <c r="F3318" s="161"/>
      <c r="G3318" s="161"/>
    </row>
    <row r="3319" spans="1:7" x14ac:dyDescent="0.25">
      <c r="A3319" s="154"/>
      <c r="B3319" s="154"/>
      <c r="C3319" s="140"/>
      <c r="D3319" s="140"/>
      <c r="E3319" s="140"/>
      <c r="F3319" s="161"/>
      <c r="G3319" s="161"/>
    </row>
    <row r="3320" spans="1:7" x14ac:dyDescent="0.25">
      <c r="A3320" s="154"/>
      <c r="B3320" s="154"/>
      <c r="C3320" s="140"/>
      <c r="D3320" s="140"/>
      <c r="E3320" s="140"/>
      <c r="F3320" s="161"/>
      <c r="G3320" s="161"/>
    </row>
    <row r="3321" spans="1:7" x14ac:dyDescent="0.25">
      <c r="A3321" s="154"/>
      <c r="B3321" s="154"/>
      <c r="C3321" s="140"/>
      <c r="D3321" s="140"/>
      <c r="E3321" s="140"/>
      <c r="F3321" s="161"/>
      <c r="G3321" s="161"/>
    </row>
    <row r="3322" spans="1:7" x14ac:dyDescent="0.25">
      <c r="A3322" s="154"/>
      <c r="B3322" s="154"/>
      <c r="C3322" s="140"/>
      <c r="D3322" s="140"/>
      <c r="E3322" s="140"/>
      <c r="F3322" s="161"/>
      <c r="G3322" s="161"/>
    </row>
    <row r="3323" spans="1:7" x14ac:dyDescent="0.25">
      <c r="A3323" s="154"/>
      <c r="B3323" s="154"/>
      <c r="C3323" s="140"/>
      <c r="D3323" s="140"/>
      <c r="E3323" s="140"/>
      <c r="F3323" s="161"/>
      <c r="G3323" s="161"/>
    </row>
    <row r="3324" spans="1:7" x14ac:dyDescent="0.25">
      <c r="A3324" s="154"/>
      <c r="B3324" s="154"/>
      <c r="C3324" s="140"/>
      <c r="D3324" s="140"/>
      <c r="E3324" s="140"/>
      <c r="F3324" s="161"/>
      <c r="G3324" s="161"/>
    </row>
    <row r="3325" spans="1:7" x14ac:dyDescent="0.25">
      <c r="A3325" s="154"/>
      <c r="B3325" s="154"/>
      <c r="C3325" s="140"/>
      <c r="D3325" s="140"/>
      <c r="E3325" s="140"/>
      <c r="F3325" s="161"/>
      <c r="G3325" s="161"/>
    </row>
    <row r="3326" spans="1:7" x14ac:dyDescent="0.25">
      <c r="A3326" s="154"/>
      <c r="B3326" s="154"/>
      <c r="C3326" s="140"/>
      <c r="D3326" s="140"/>
      <c r="E3326" s="140"/>
      <c r="F3326" s="161"/>
      <c r="G3326" s="161"/>
    </row>
    <row r="3327" spans="1:7" x14ac:dyDescent="0.25">
      <c r="A3327" s="154"/>
      <c r="B3327" s="154"/>
      <c r="C3327" s="140"/>
      <c r="D3327" s="140"/>
      <c r="E3327" s="140"/>
      <c r="F3327" s="161"/>
      <c r="G3327" s="161"/>
    </row>
    <row r="3328" spans="1:7" x14ac:dyDescent="0.25">
      <c r="A3328" s="154"/>
      <c r="B3328" s="154"/>
      <c r="C3328" s="140"/>
      <c r="D3328" s="140"/>
      <c r="E3328" s="140"/>
      <c r="F3328" s="161"/>
      <c r="G3328" s="161"/>
    </row>
    <row r="3329" spans="1:7" x14ac:dyDescent="0.25">
      <c r="A3329" s="154"/>
      <c r="B3329" s="154"/>
      <c r="C3329" s="140"/>
      <c r="D3329" s="140"/>
      <c r="E3329" s="140"/>
      <c r="F3329" s="161"/>
      <c r="G3329" s="161"/>
    </row>
    <row r="3330" spans="1:7" x14ac:dyDescent="0.25">
      <c r="A3330" s="154"/>
      <c r="B3330" s="154"/>
      <c r="C3330" s="140"/>
      <c r="D3330" s="140"/>
      <c r="E3330" s="140"/>
      <c r="F3330" s="161"/>
      <c r="G3330" s="161"/>
    </row>
    <row r="3331" spans="1:7" x14ac:dyDescent="0.25">
      <c r="A3331" s="154"/>
      <c r="B3331" s="154"/>
      <c r="C3331" s="140"/>
      <c r="D3331" s="140"/>
      <c r="E3331" s="140"/>
      <c r="F3331" s="161"/>
      <c r="G3331" s="161"/>
    </row>
    <row r="3332" spans="1:7" x14ac:dyDescent="0.25">
      <c r="A3332" s="154"/>
      <c r="B3332" s="154"/>
      <c r="C3332" s="140"/>
      <c r="D3332" s="140"/>
      <c r="E3332" s="140"/>
      <c r="F3332" s="161"/>
      <c r="G3332" s="161"/>
    </row>
    <row r="3333" spans="1:7" x14ac:dyDescent="0.25">
      <c r="A3333" s="154"/>
      <c r="B3333" s="154"/>
      <c r="C3333" s="140"/>
      <c r="D3333" s="140"/>
      <c r="E3333" s="140"/>
      <c r="F3333" s="161"/>
      <c r="G3333" s="161"/>
    </row>
    <row r="3334" spans="1:7" x14ac:dyDescent="0.25">
      <c r="A3334" s="154"/>
      <c r="B3334" s="154"/>
      <c r="C3334" s="140"/>
      <c r="D3334" s="140"/>
      <c r="E3334" s="140"/>
      <c r="F3334" s="161"/>
      <c r="G3334" s="161"/>
    </row>
    <row r="3335" spans="1:7" x14ac:dyDescent="0.25">
      <c r="A3335" s="154"/>
      <c r="B3335" s="154"/>
      <c r="C3335" s="140"/>
      <c r="D3335" s="140"/>
      <c r="E3335" s="140"/>
      <c r="F3335" s="161"/>
      <c r="G3335" s="161"/>
    </row>
    <row r="3336" spans="1:7" x14ac:dyDescent="0.25">
      <c r="A3336" s="154"/>
      <c r="B3336" s="154"/>
      <c r="C3336" s="140"/>
      <c r="D3336" s="140"/>
      <c r="E3336" s="140"/>
      <c r="F3336" s="161"/>
      <c r="G3336" s="161"/>
    </row>
    <row r="3337" spans="1:7" x14ac:dyDescent="0.25">
      <c r="A3337" s="154"/>
      <c r="B3337" s="154"/>
      <c r="C3337" s="140"/>
      <c r="D3337" s="140"/>
      <c r="E3337" s="140"/>
      <c r="F3337" s="161"/>
      <c r="G3337" s="161"/>
    </row>
    <row r="3338" spans="1:7" x14ac:dyDescent="0.25">
      <c r="A3338" s="154"/>
      <c r="B3338" s="154"/>
      <c r="C3338" s="140"/>
      <c r="D3338" s="140"/>
      <c r="E3338" s="140"/>
      <c r="F3338" s="161"/>
      <c r="G3338" s="161"/>
    </row>
    <row r="3339" spans="1:7" x14ac:dyDescent="0.25">
      <c r="A3339" s="154"/>
      <c r="B3339" s="154"/>
      <c r="C3339" s="140"/>
      <c r="D3339" s="140"/>
      <c r="E3339" s="140"/>
      <c r="F3339" s="161"/>
      <c r="G3339" s="161"/>
    </row>
    <row r="3340" spans="1:7" x14ac:dyDescent="0.25">
      <c r="A3340" s="154"/>
      <c r="B3340" s="154"/>
      <c r="C3340" s="140"/>
      <c r="D3340" s="140"/>
      <c r="E3340" s="140"/>
      <c r="F3340" s="161"/>
      <c r="G3340" s="161"/>
    </row>
    <row r="3341" spans="1:7" x14ac:dyDescent="0.25">
      <c r="A3341" s="154"/>
      <c r="B3341" s="154"/>
      <c r="C3341" s="140"/>
      <c r="D3341" s="140"/>
      <c r="E3341" s="140"/>
      <c r="F3341" s="161"/>
      <c r="G3341" s="161"/>
    </row>
    <row r="3342" spans="1:7" x14ac:dyDescent="0.25">
      <c r="A3342" s="154"/>
      <c r="B3342" s="154"/>
      <c r="C3342" s="140"/>
      <c r="D3342" s="140"/>
      <c r="E3342" s="140"/>
      <c r="F3342" s="161"/>
      <c r="G3342" s="161"/>
    </row>
    <row r="3343" spans="1:7" x14ac:dyDescent="0.25">
      <c r="A3343" s="154"/>
      <c r="B3343" s="154"/>
      <c r="C3343" s="140"/>
      <c r="D3343" s="140"/>
      <c r="E3343" s="140"/>
      <c r="F3343" s="161"/>
      <c r="G3343" s="161"/>
    </row>
    <row r="3344" spans="1:7" x14ac:dyDescent="0.25">
      <c r="A3344" s="154"/>
      <c r="B3344" s="154"/>
      <c r="C3344" s="140"/>
      <c r="D3344" s="140"/>
      <c r="E3344" s="140"/>
      <c r="F3344" s="161"/>
      <c r="G3344" s="161"/>
    </row>
    <row r="3345" spans="1:7" x14ac:dyDescent="0.25">
      <c r="A3345" s="154"/>
      <c r="B3345" s="154"/>
      <c r="C3345" s="140"/>
      <c r="D3345" s="140"/>
      <c r="E3345" s="140"/>
      <c r="F3345" s="161"/>
      <c r="G3345" s="161"/>
    </row>
    <row r="3346" spans="1:7" x14ac:dyDescent="0.25">
      <c r="A3346" s="154"/>
      <c r="B3346" s="154"/>
      <c r="C3346" s="140"/>
      <c r="D3346" s="140"/>
      <c r="E3346" s="140"/>
      <c r="F3346" s="161"/>
      <c r="G3346" s="161"/>
    </row>
    <row r="3347" spans="1:7" x14ac:dyDescent="0.25">
      <c r="A3347" s="154"/>
      <c r="B3347" s="154"/>
      <c r="C3347" s="140"/>
      <c r="D3347" s="140"/>
      <c r="E3347" s="140"/>
      <c r="F3347" s="161"/>
      <c r="G3347" s="161"/>
    </row>
    <row r="3348" spans="1:7" x14ac:dyDescent="0.25">
      <c r="A3348" s="154"/>
      <c r="B3348" s="154"/>
      <c r="C3348" s="140"/>
      <c r="D3348" s="140"/>
      <c r="E3348" s="140"/>
      <c r="F3348" s="161"/>
      <c r="G3348" s="161"/>
    </row>
    <row r="3349" spans="1:7" x14ac:dyDescent="0.25">
      <c r="A3349" s="154"/>
      <c r="B3349" s="154"/>
      <c r="C3349" s="140"/>
      <c r="D3349" s="140"/>
      <c r="E3349" s="140"/>
      <c r="F3349" s="161"/>
      <c r="G3349" s="161"/>
    </row>
    <row r="3350" spans="1:7" x14ac:dyDescent="0.25">
      <c r="A3350" s="154"/>
      <c r="B3350" s="154"/>
      <c r="C3350" s="140"/>
      <c r="D3350" s="140"/>
      <c r="E3350" s="140"/>
      <c r="F3350" s="161"/>
      <c r="G3350" s="161"/>
    </row>
    <row r="3351" spans="1:7" x14ac:dyDescent="0.25">
      <c r="A3351" s="154"/>
      <c r="B3351" s="154"/>
      <c r="C3351" s="154"/>
      <c r="D3351" s="140"/>
      <c r="E3351" s="140"/>
      <c r="F3351" s="161"/>
      <c r="G3351" s="161"/>
    </row>
    <row r="3352" spans="1:7" x14ac:dyDescent="0.25">
      <c r="A3352" s="154"/>
      <c r="B3352" s="154"/>
      <c r="C3352" s="140"/>
      <c r="D3352" s="140"/>
      <c r="E3352" s="140"/>
      <c r="F3352" s="161"/>
      <c r="G3352" s="161"/>
    </row>
    <row r="3353" spans="1:7" x14ac:dyDescent="0.25">
      <c r="A3353" s="154"/>
      <c r="B3353" s="154"/>
      <c r="C3353" s="154"/>
      <c r="D3353" s="140"/>
      <c r="E3353" s="140"/>
      <c r="F3353" s="161"/>
      <c r="G3353" s="161"/>
    </row>
    <row r="3354" spans="1:7" x14ac:dyDescent="0.25">
      <c r="A3354" s="154"/>
      <c r="B3354" s="154"/>
      <c r="C3354" s="140"/>
      <c r="D3354" s="140"/>
      <c r="E3354" s="140"/>
      <c r="F3354" s="161"/>
      <c r="G3354" s="161"/>
    </row>
    <row r="3355" spans="1:7" x14ac:dyDescent="0.25">
      <c r="A3355" s="154"/>
      <c r="B3355" s="154"/>
      <c r="C3355" s="140"/>
      <c r="D3355" s="140"/>
      <c r="E3355" s="140"/>
      <c r="F3355" s="161"/>
      <c r="G3355" s="161"/>
    </row>
    <row r="3356" spans="1:7" x14ac:dyDescent="0.25">
      <c r="A3356" s="154"/>
      <c r="B3356" s="154"/>
      <c r="C3356" s="140"/>
      <c r="D3356" s="140"/>
      <c r="E3356" s="140"/>
      <c r="F3356" s="161"/>
      <c r="G3356" s="161"/>
    </row>
    <row r="3357" spans="1:7" x14ac:dyDescent="0.25">
      <c r="A3357" s="154"/>
      <c r="B3357" s="154"/>
      <c r="C3357" s="140"/>
      <c r="D3357" s="140"/>
      <c r="E3357" s="140"/>
      <c r="F3357" s="161"/>
      <c r="G3357" s="161"/>
    </row>
    <row r="3358" spans="1:7" x14ac:dyDescent="0.25">
      <c r="A3358" s="154"/>
      <c r="B3358" s="154"/>
      <c r="C3358" s="140"/>
      <c r="D3358" s="140"/>
      <c r="E3358" s="140"/>
      <c r="F3358" s="161"/>
      <c r="G3358" s="161"/>
    </row>
    <row r="3359" spans="1:7" x14ac:dyDescent="0.25">
      <c r="A3359" s="154"/>
      <c r="B3359" s="154"/>
      <c r="C3359" s="140"/>
      <c r="D3359" s="140"/>
      <c r="E3359" s="140"/>
      <c r="F3359" s="161"/>
      <c r="G3359" s="161"/>
    </row>
    <row r="3360" spans="1:7" x14ac:dyDescent="0.25">
      <c r="A3360" s="154"/>
      <c r="B3360" s="154"/>
      <c r="C3360" s="140"/>
      <c r="D3360" s="140"/>
      <c r="E3360" s="140"/>
      <c r="F3360" s="161"/>
      <c r="G3360" s="161"/>
    </row>
    <row r="3361" spans="1:7" x14ac:dyDescent="0.25">
      <c r="A3361" s="154"/>
      <c r="B3361" s="154"/>
      <c r="C3361" s="140"/>
      <c r="D3361" s="140"/>
      <c r="E3361" s="140"/>
      <c r="F3361" s="161"/>
      <c r="G3361" s="161"/>
    </row>
    <row r="3362" spans="1:7" x14ac:dyDescent="0.25">
      <c r="A3362" s="154"/>
      <c r="B3362" s="154"/>
      <c r="C3362" s="154"/>
      <c r="D3362" s="140"/>
      <c r="E3362" s="140"/>
      <c r="F3362" s="161"/>
      <c r="G3362" s="161"/>
    </row>
    <row r="3363" spans="1:7" x14ac:dyDescent="0.25">
      <c r="A3363" s="154"/>
      <c r="B3363" s="154"/>
      <c r="C3363" s="140"/>
      <c r="D3363" s="140"/>
      <c r="E3363" s="140"/>
      <c r="F3363" s="161"/>
      <c r="G3363" s="161"/>
    </row>
    <row r="3364" spans="1:7" x14ac:dyDescent="0.25">
      <c r="A3364" s="154"/>
      <c r="B3364" s="154"/>
      <c r="C3364" s="140"/>
      <c r="D3364" s="140"/>
      <c r="E3364" s="140"/>
      <c r="F3364" s="161"/>
      <c r="G3364" s="161"/>
    </row>
    <row r="3365" spans="1:7" x14ac:dyDescent="0.25">
      <c r="A3365" s="154"/>
      <c r="B3365" s="154"/>
      <c r="C3365" s="140"/>
      <c r="D3365" s="140"/>
      <c r="E3365" s="140"/>
      <c r="F3365" s="161"/>
      <c r="G3365" s="161"/>
    </row>
    <row r="3366" spans="1:7" x14ac:dyDescent="0.25">
      <c r="A3366" s="154"/>
      <c r="B3366" s="154"/>
      <c r="C3366" s="140"/>
      <c r="D3366" s="140"/>
      <c r="E3366" s="140"/>
      <c r="F3366" s="161"/>
      <c r="G3366" s="161"/>
    </row>
    <row r="3367" spans="1:7" x14ac:dyDescent="0.25">
      <c r="A3367" s="154"/>
      <c r="B3367" s="154"/>
      <c r="C3367" s="140"/>
      <c r="D3367" s="140"/>
      <c r="E3367" s="140"/>
      <c r="F3367" s="161"/>
      <c r="G3367" s="161"/>
    </row>
    <row r="3368" spans="1:7" x14ac:dyDescent="0.25">
      <c r="A3368" s="154"/>
      <c r="B3368" s="154"/>
      <c r="C3368" s="140"/>
      <c r="D3368" s="140"/>
      <c r="E3368" s="140"/>
      <c r="F3368" s="161"/>
      <c r="G3368" s="161"/>
    </row>
    <row r="3369" spans="1:7" x14ac:dyDescent="0.25">
      <c r="A3369" s="154"/>
      <c r="B3369" s="154"/>
      <c r="C3369" s="140"/>
      <c r="D3369" s="140"/>
      <c r="E3369" s="140"/>
      <c r="F3369" s="161"/>
      <c r="G3369" s="161"/>
    </row>
    <row r="3370" spans="1:7" x14ac:dyDescent="0.25">
      <c r="A3370" s="154"/>
      <c r="B3370" s="154"/>
      <c r="C3370" s="140"/>
      <c r="D3370" s="140"/>
      <c r="E3370" s="140"/>
      <c r="F3370" s="161"/>
      <c r="G3370" s="161"/>
    </row>
    <row r="3371" spans="1:7" x14ac:dyDescent="0.25">
      <c r="A3371" s="154"/>
      <c r="B3371" s="154"/>
      <c r="C3371" s="140"/>
      <c r="D3371" s="140"/>
      <c r="E3371" s="140"/>
      <c r="F3371" s="161"/>
      <c r="G3371" s="161"/>
    </row>
    <row r="3372" spans="1:7" x14ac:dyDescent="0.25">
      <c r="A3372" s="154"/>
      <c r="B3372" s="154"/>
      <c r="C3372" s="140"/>
      <c r="D3372" s="140"/>
      <c r="E3372" s="140"/>
      <c r="F3372" s="161"/>
      <c r="G3372" s="161"/>
    </row>
    <row r="3373" spans="1:7" x14ac:dyDescent="0.25">
      <c r="A3373" s="154"/>
      <c r="B3373" s="154"/>
      <c r="C3373" s="140"/>
      <c r="D3373" s="140"/>
      <c r="E3373" s="140"/>
      <c r="F3373" s="161"/>
      <c r="G3373" s="161"/>
    </row>
    <row r="3374" spans="1:7" x14ac:dyDescent="0.25">
      <c r="A3374" s="154"/>
      <c r="B3374" s="154"/>
      <c r="C3374" s="140"/>
      <c r="D3374" s="140"/>
      <c r="E3374" s="140"/>
      <c r="F3374" s="161"/>
      <c r="G3374" s="161"/>
    </row>
    <row r="3375" spans="1:7" x14ac:dyDescent="0.25">
      <c r="A3375" s="154"/>
      <c r="B3375" s="154"/>
      <c r="C3375" s="140"/>
      <c r="D3375" s="140"/>
      <c r="E3375" s="140"/>
      <c r="F3375" s="161"/>
      <c r="G3375" s="161"/>
    </row>
    <row r="3376" spans="1:7" x14ac:dyDescent="0.25">
      <c r="A3376" s="154"/>
      <c r="B3376" s="154"/>
      <c r="C3376" s="140"/>
      <c r="D3376" s="140"/>
      <c r="E3376" s="140"/>
      <c r="F3376" s="161"/>
      <c r="G3376" s="161"/>
    </row>
    <row r="3377" spans="1:7" x14ac:dyDescent="0.25">
      <c r="A3377" s="154"/>
      <c r="B3377" s="154"/>
      <c r="C3377" s="140"/>
      <c r="D3377" s="140"/>
      <c r="E3377" s="140"/>
      <c r="F3377" s="161"/>
      <c r="G3377" s="161"/>
    </row>
    <row r="3378" spans="1:7" x14ac:dyDescent="0.25">
      <c r="A3378" s="154"/>
      <c r="B3378" s="154"/>
      <c r="C3378" s="140"/>
      <c r="D3378" s="140"/>
      <c r="E3378" s="140"/>
      <c r="F3378" s="161"/>
      <c r="G3378" s="161"/>
    </row>
    <row r="3379" spans="1:7" x14ac:dyDescent="0.25">
      <c r="A3379" s="154"/>
      <c r="B3379" s="154"/>
      <c r="C3379" s="140"/>
      <c r="D3379" s="140"/>
      <c r="E3379" s="140"/>
      <c r="F3379" s="161"/>
      <c r="G3379" s="161"/>
    </row>
    <row r="3380" spans="1:7" x14ac:dyDescent="0.25">
      <c r="A3380" s="154"/>
      <c r="B3380" s="154"/>
      <c r="C3380" s="140"/>
      <c r="D3380" s="140"/>
      <c r="E3380" s="140"/>
      <c r="F3380" s="161"/>
      <c r="G3380" s="161"/>
    </row>
    <row r="3381" spans="1:7" x14ac:dyDescent="0.25">
      <c r="A3381" s="154"/>
      <c r="B3381" s="154"/>
      <c r="C3381" s="140"/>
      <c r="D3381" s="140"/>
      <c r="E3381" s="140"/>
      <c r="F3381" s="161"/>
      <c r="G3381" s="161"/>
    </row>
    <row r="3382" spans="1:7" x14ac:dyDescent="0.25">
      <c r="A3382" s="154"/>
      <c r="B3382" s="154"/>
      <c r="C3382" s="140"/>
      <c r="D3382" s="140"/>
      <c r="E3382" s="140"/>
      <c r="F3382" s="161"/>
      <c r="G3382" s="161"/>
    </row>
    <row r="3383" spans="1:7" x14ac:dyDescent="0.25">
      <c r="A3383" s="154"/>
      <c r="B3383" s="154"/>
      <c r="C3383" s="154"/>
      <c r="D3383" s="140"/>
      <c r="E3383" s="140"/>
      <c r="F3383" s="161"/>
      <c r="G3383" s="161"/>
    </row>
    <row r="3384" spans="1:7" x14ac:dyDescent="0.25">
      <c r="A3384" s="154"/>
      <c r="B3384" s="154"/>
      <c r="C3384" s="140"/>
      <c r="D3384" s="140"/>
      <c r="E3384" s="140"/>
      <c r="F3384" s="161"/>
      <c r="G3384" s="161"/>
    </row>
    <row r="3385" spans="1:7" x14ac:dyDescent="0.25">
      <c r="A3385" s="154"/>
      <c r="B3385" s="154"/>
      <c r="C3385" s="140"/>
      <c r="D3385" s="140"/>
      <c r="E3385" s="140"/>
      <c r="F3385" s="161"/>
      <c r="G3385" s="161"/>
    </row>
    <row r="3386" spans="1:7" x14ac:dyDescent="0.25">
      <c r="A3386" s="154"/>
      <c r="B3386" s="154"/>
      <c r="C3386" s="140"/>
      <c r="D3386" s="140"/>
      <c r="E3386" s="140"/>
      <c r="F3386" s="161"/>
      <c r="G3386" s="161"/>
    </row>
    <row r="3387" spans="1:7" x14ac:dyDescent="0.25">
      <c r="A3387" s="154"/>
      <c r="B3387" s="154"/>
      <c r="C3387" s="140"/>
      <c r="D3387" s="140"/>
      <c r="E3387" s="140"/>
      <c r="F3387" s="161"/>
      <c r="G3387" s="161"/>
    </row>
    <row r="3388" spans="1:7" x14ac:dyDescent="0.25">
      <c r="A3388" s="154"/>
      <c r="B3388" s="154"/>
      <c r="C3388" s="140"/>
      <c r="D3388" s="140"/>
      <c r="E3388" s="140"/>
      <c r="F3388" s="161"/>
      <c r="G3388" s="161"/>
    </row>
    <row r="3389" spans="1:7" x14ac:dyDescent="0.25">
      <c r="A3389" s="154"/>
      <c r="B3389" s="154"/>
      <c r="C3389" s="140"/>
      <c r="D3389" s="140"/>
      <c r="E3389" s="140"/>
      <c r="F3389" s="161"/>
      <c r="G3389" s="161"/>
    </row>
    <row r="3390" spans="1:7" x14ac:dyDescent="0.25">
      <c r="A3390" s="154"/>
      <c r="B3390" s="154"/>
      <c r="C3390" s="140"/>
      <c r="D3390" s="140"/>
      <c r="E3390" s="140"/>
      <c r="F3390" s="161"/>
      <c r="G3390" s="161"/>
    </row>
    <row r="3391" spans="1:7" x14ac:dyDescent="0.25">
      <c r="A3391" s="154"/>
      <c r="B3391" s="154"/>
      <c r="C3391" s="140"/>
      <c r="D3391" s="140"/>
      <c r="E3391" s="140"/>
      <c r="F3391" s="161"/>
      <c r="G3391" s="161"/>
    </row>
    <row r="3392" spans="1:7" x14ac:dyDescent="0.25">
      <c r="A3392" s="154"/>
      <c r="B3392" s="154"/>
      <c r="C3392" s="140"/>
      <c r="D3392" s="140"/>
      <c r="E3392" s="140"/>
      <c r="F3392" s="161"/>
      <c r="G3392" s="161"/>
    </row>
    <row r="3393" spans="1:7" x14ac:dyDescent="0.25">
      <c r="A3393" s="154"/>
      <c r="B3393" s="154"/>
      <c r="C3393" s="140"/>
      <c r="D3393" s="140"/>
      <c r="E3393" s="140"/>
      <c r="F3393" s="161"/>
      <c r="G3393" s="161"/>
    </row>
    <row r="3394" spans="1:7" x14ac:dyDescent="0.25">
      <c r="A3394" s="154"/>
      <c r="B3394" s="154"/>
      <c r="C3394" s="140"/>
      <c r="D3394" s="140"/>
      <c r="E3394" s="140"/>
      <c r="F3394" s="161"/>
      <c r="G3394" s="161"/>
    </row>
    <row r="3395" spans="1:7" x14ac:dyDescent="0.25">
      <c r="A3395" s="154"/>
      <c r="B3395" s="154"/>
      <c r="C3395" s="140"/>
      <c r="D3395" s="140"/>
      <c r="E3395" s="140"/>
      <c r="F3395" s="161"/>
      <c r="G3395" s="161"/>
    </row>
    <row r="3396" spans="1:7" x14ac:dyDescent="0.25">
      <c r="A3396" s="154"/>
      <c r="B3396" s="154"/>
      <c r="C3396" s="140"/>
      <c r="D3396" s="140"/>
      <c r="E3396" s="140"/>
      <c r="F3396" s="161"/>
      <c r="G3396" s="161"/>
    </row>
    <row r="3397" spans="1:7" x14ac:dyDescent="0.25">
      <c r="A3397" s="154"/>
      <c r="B3397" s="154"/>
      <c r="C3397" s="140"/>
      <c r="D3397" s="140"/>
      <c r="E3397" s="140"/>
      <c r="F3397" s="161"/>
      <c r="G3397" s="161"/>
    </row>
    <row r="3398" spans="1:7" x14ac:dyDescent="0.25">
      <c r="A3398" s="154"/>
      <c r="B3398" s="154"/>
      <c r="C3398" s="140"/>
      <c r="D3398" s="140"/>
      <c r="E3398" s="140"/>
      <c r="F3398" s="161"/>
      <c r="G3398" s="161"/>
    </row>
    <row r="3399" spans="1:7" x14ac:dyDescent="0.25">
      <c r="A3399" s="154"/>
      <c r="B3399" s="154"/>
      <c r="C3399" s="140"/>
      <c r="D3399" s="140"/>
      <c r="E3399" s="140"/>
      <c r="F3399" s="161"/>
      <c r="G3399" s="161"/>
    </row>
    <row r="3400" spans="1:7" x14ac:dyDescent="0.25">
      <c r="A3400" s="154"/>
      <c r="B3400" s="154"/>
      <c r="C3400" s="140"/>
      <c r="D3400" s="140"/>
      <c r="E3400" s="140"/>
      <c r="F3400" s="161"/>
      <c r="G3400" s="161"/>
    </row>
    <row r="3401" spans="1:7" x14ac:dyDescent="0.25">
      <c r="A3401" s="154"/>
      <c r="B3401" s="154"/>
      <c r="C3401" s="140"/>
      <c r="D3401" s="140"/>
      <c r="E3401" s="140"/>
      <c r="F3401" s="161"/>
      <c r="G3401" s="161"/>
    </row>
    <row r="3402" spans="1:7" x14ac:dyDescent="0.25">
      <c r="A3402" s="154"/>
      <c r="B3402" s="154"/>
      <c r="C3402" s="140"/>
      <c r="D3402" s="140"/>
      <c r="E3402" s="140"/>
      <c r="F3402" s="161"/>
      <c r="G3402" s="161"/>
    </row>
    <row r="3403" spans="1:7" x14ac:dyDescent="0.25">
      <c r="A3403" s="154"/>
      <c r="B3403" s="154"/>
      <c r="C3403" s="140"/>
      <c r="D3403" s="140"/>
      <c r="E3403" s="140"/>
      <c r="F3403" s="161"/>
      <c r="G3403" s="161"/>
    </row>
    <row r="3404" spans="1:7" x14ac:dyDescent="0.25">
      <c r="A3404" s="154"/>
      <c r="B3404" s="154"/>
      <c r="C3404" s="140"/>
      <c r="D3404" s="140"/>
      <c r="E3404" s="140"/>
      <c r="F3404" s="161"/>
      <c r="G3404" s="161"/>
    </row>
    <row r="3405" spans="1:7" x14ac:dyDescent="0.25">
      <c r="A3405" s="154"/>
      <c r="B3405" s="154"/>
      <c r="C3405" s="140"/>
      <c r="D3405" s="140"/>
      <c r="E3405" s="140"/>
      <c r="F3405" s="161"/>
      <c r="G3405" s="161"/>
    </row>
    <row r="3406" spans="1:7" x14ac:dyDescent="0.25">
      <c r="A3406" s="154"/>
      <c r="B3406" s="154"/>
      <c r="C3406" s="140"/>
      <c r="D3406" s="140"/>
      <c r="E3406" s="140"/>
      <c r="F3406" s="161"/>
      <c r="G3406" s="161"/>
    </row>
    <row r="3407" spans="1:7" x14ac:dyDescent="0.25">
      <c r="A3407" s="154"/>
      <c r="B3407" s="154"/>
      <c r="C3407" s="140"/>
      <c r="D3407" s="140"/>
      <c r="E3407" s="140"/>
      <c r="F3407" s="161"/>
      <c r="G3407" s="161"/>
    </row>
    <row r="3408" spans="1:7" x14ac:dyDescent="0.25">
      <c r="A3408" s="154"/>
      <c r="B3408" s="154"/>
      <c r="C3408" s="140"/>
      <c r="D3408" s="140"/>
      <c r="E3408" s="140"/>
      <c r="F3408" s="161"/>
      <c r="G3408" s="161"/>
    </row>
    <row r="3409" spans="1:7" x14ac:dyDescent="0.25">
      <c r="A3409" s="154"/>
      <c r="B3409" s="154"/>
      <c r="C3409" s="140"/>
      <c r="D3409" s="140"/>
      <c r="E3409" s="140"/>
      <c r="F3409" s="161"/>
      <c r="G3409" s="161"/>
    </row>
    <row r="3410" spans="1:7" x14ac:dyDescent="0.25">
      <c r="A3410" s="154"/>
      <c r="B3410" s="154"/>
      <c r="C3410" s="140"/>
      <c r="D3410" s="140"/>
      <c r="E3410" s="140"/>
      <c r="F3410" s="161"/>
      <c r="G3410" s="161"/>
    </row>
    <row r="3411" spans="1:7" x14ac:dyDescent="0.25">
      <c r="A3411" s="154"/>
      <c r="B3411" s="154"/>
      <c r="C3411" s="140"/>
      <c r="D3411" s="140"/>
      <c r="E3411" s="140"/>
      <c r="F3411" s="161"/>
      <c r="G3411" s="161"/>
    </row>
    <row r="3412" spans="1:7" x14ac:dyDescent="0.25">
      <c r="A3412" s="154"/>
      <c r="B3412" s="154"/>
      <c r="C3412" s="140"/>
      <c r="D3412" s="140"/>
      <c r="E3412" s="140"/>
      <c r="F3412" s="161"/>
      <c r="G3412" s="161"/>
    </row>
    <row r="3413" spans="1:7" x14ac:dyDescent="0.25">
      <c r="A3413" s="154"/>
      <c r="B3413" s="154"/>
      <c r="C3413" s="140"/>
      <c r="D3413" s="140"/>
      <c r="E3413" s="140"/>
      <c r="F3413" s="161"/>
      <c r="G3413" s="161"/>
    </row>
    <row r="3414" spans="1:7" x14ac:dyDescent="0.25">
      <c r="A3414" s="154"/>
      <c r="B3414" s="154"/>
      <c r="C3414" s="140"/>
      <c r="D3414" s="140"/>
      <c r="E3414" s="140"/>
      <c r="F3414" s="161"/>
      <c r="G3414" s="161"/>
    </row>
    <row r="3415" spans="1:7" x14ac:dyDescent="0.25">
      <c r="A3415" s="154"/>
      <c r="B3415" s="154"/>
      <c r="C3415" s="140"/>
      <c r="D3415" s="140"/>
      <c r="E3415" s="140"/>
      <c r="F3415" s="161"/>
      <c r="G3415" s="161"/>
    </row>
    <row r="3416" spans="1:7" x14ac:dyDescent="0.25">
      <c r="A3416" s="154"/>
      <c r="B3416" s="154"/>
      <c r="C3416" s="140"/>
      <c r="D3416" s="140"/>
      <c r="E3416" s="140"/>
      <c r="F3416" s="161"/>
      <c r="G3416" s="161"/>
    </row>
    <row r="3417" spans="1:7" x14ac:dyDescent="0.25">
      <c r="A3417" s="154"/>
      <c r="B3417" s="154"/>
      <c r="C3417" s="140"/>
      <c r="D3417" s="140"/>
      <c r="E3417" s="140"/>
      <c r="F3417" s="161"/>
      <c r="G3417" s="161"/>
    </row>
    <row r="3418" spans="1:7" x14ac:dyDescent="0.25">
      <c r="A3418" s="154"/>
      <c r="B3418" s="154"/>
      <c r="C3418" s="140"/>
      <c r="D3418" s="140"/>
      <c r="E3418" s="140"/>
      <c r="F3418" s="161"/>
      <c r="G3418" s="161"/>
    </row>
    <row r="3419" spans="1:7" x14ac:dyDescent="0.25">
      <c r="A3419" s="154"/>
      <c r="B3419" s="154"/>
      <c r="C3419" s="140"/>
      <c r="D3419" s="140"/>
      <c r="E3419" s="140"/>
      <c r="F3419" s="161"/>
      <c r="G3419" s="161"/>
    </row>
    <row r="3420" spans="1:7" x14ac:dyDescent="0.25">
      <c r="A3420" s="154"/>
      <c r="B3420" s="154"/>
      <c r="C3420" s="140"/>
      <c r="D3420" s="140"/>
      <c r="E3420" s="140"/>
      <c r="F3420" s="161"/>
      <c r="G3420" s="161"/>
    </row>
    <row r="3421" spans="1:7" x14ac:dyDescent="0.25">
      <c r="A3421" s="154"/>
      <c r="B3421" s="154"/>
      <c r="C3421" s="140"/>
      <c r="D3421" s="140"/>
      <c r="E3421" s="140"/>
      <c r="F3421" s="161"/>
      <c r="G3421" s="161"/>
    </row>
    <row r="3422" spans="1:7" x14ac:dyDescent="0.25">
      <c r="A3422" s="154"/>
      <c r="B3422" s="154"/>
      <c r="C3422" s="140"/>
      <c r="D3422" s="140"/>
      <c r="E3422" s="140"/>
      <c r="F3422" s="161"/>
      <c r="G3422" s="161"/>
    </row>
    <row r="3423" spans="1:7" x14ac:dyDescent="0.25">
      <c r="A3423" s="154"/>
      <c r="B3423" s="154"/>
      <c r="C3423" s="140"/>
      <c r="D3423" s="140"/>
      <c r="E3423" s="140"/>
      <c r="F3423" s="161"/>
      <c r="G3423" s="161"/>
    </row>
    <row r="3424" spans="1:7" x14ac:dyDescent="0.25">
      <c r="A3424" s="154"/>
      <c r="B3424" s="154"/>
      <c r="C3424" s="140"/>
      <c r="D3424" s="140"/>
      <c r="E3424" s="140"/>
      <c r="F3424" s="161"/>
      <c r="G3424" s="161"/>
    </row>
    <row r="3425" spans="1:7" x14ac:dyDescent="0.25">
      <c r="A3425" s="154"/>
      <c r="B3425" s="154"/>
      <c r="C3425" s="140"/>
      <c r="D3425" s="140"/>
      <c r="E3425" s="140"/>
      <c r="F3425" s="161"/>
      <c r="G3425" s="161"/>
    </row>
    <row r="3426" spans="1:7" x14ac:dyDescent="0.25">
      <c r="A3426" s="154"/>
      <c r="B3426" s="154"/>
      <c r="C3426" s="140"/>
      <c r="D3426" s="140"/>
      <c r="E3426" s="140"/>
      <c r="F3426" s="161"/>
      <c r="G3426" s="161"/>
    </row>
    <row r="3427" spans="1:7" x14ac:dyDescent="0.25">
      <c r="A3427" s="154"/>
      <c r="B3427" s="154"/>
      <c r="C3427" s="140"/>
      <c r="D3427" s="140"/>
      <c r="E3427" s="140"/>
      <c r="F3427" s="161"/>
      <c r="G3427" s="161"/>
    </row>
    <row r="3428" spans="1:7" x14ac:dyDescent="0.25">
      <c r="A3428" s="154"/>
      <c r="B3428" s="154"/>
      <c r="C3428" s="140"/>
      <c r="D3428" s="140"/>
      <c r="E3428" s="140"/>
      <c r="F3428" s="161"/>
      <c r="G3428" s="161"/>
    </row>
    <row r="3429" spans="1:7" x14ac:dyDescent="0.25">
      <c r="A3429" s="154"/>
      <c r="B3429" s="154"/>
      <c r="C3429" s="140"/>
      <c r="D3429" s="140"/>
      <c r="E3429" s="140"/>
      <c r="F3429" s="161"/>
      <c r="G3429" s="161"/>
    </row>
    <row r="3430" spans="1:7" x14ac:dyDescent="0.25">
      <c r="A3430" s="154"/>
      <c r="B3430" s="154"/>
      <c r="C3430" s="140"/>
      <c r="D3430" s="140"/>
      <c r="E3430" s="140"/>
      <c r="F3430" s="161"/>
      <c r="G3430" s="161"/>
    </row>
    <row r="3431" spans="1:7" x14ac:dyDescent="0.25">
      <c r="A3431" s="154"/>
      <c r="B3431" s="154"/>
      <c r="C3431" s="140"/>
      <c r="D3431" s="140"/>
      <c r="E3431" s="140"/>
      <c r="F3431" s="161"/>
      <c r="G3431" s="161"/>
    </row>
    <row r="3432" spans="1:7" x14ac:dyDescent="0.25">
      <c r="A3432" s="154"/>
      <c r="B3432" s="154"/>
      <c r="C3432" s="140"/>
      <c r="D3432" s="140"/>
      <c r="E3432" s="140"/>
      <c r="F3432" s="161"/>
      <c r="G3432" s="161"/>
    </row>
    <row r="3433" spans="1:7" x14ac:dyDescent="0.25">
      <c r="A3433" s="154"/>
      <c r="B3433" s="154"/>
      <c r="C3433" s="140"/>
      <c r="D3433" s="140"/>
      <c r="E3433" s="140"/>
      <c r="F3433" s="161"/>
      <c r="G3433" s="161"/>
    </row>
    <row r="3434" spans="1:7" x14ac:dyDescent="0.25">
      <c r="A3434" s="154"/>
      <c r="B3434" s="154"/>
      <c r="C3434" s="140"/>
      <c r="D3434" s="140"/>
      <c r="E3434" s="140"/>
      <c r="F3434" s="161"/>
      <c r="G3434" s="161"/>
    </row>
    <row r="3435" spans="1:7" x14ac:dyDescent="0.25">
      <c r="A3435" s="154"/>
      <c r="B3435" s="154"/>
      <c r="C3435" s="140"/>
      <c r="D3435" s="140"/>
      <c r="E3435" s="140"/>
      <c r="F3435" s="161"/>
      <c r="G3435" s="161"/>
    </row>
    <row r="3436" spans="1:7" x14ac:dyDescent="0.25">
      <c r="A3436" s="154"/>
      <c r="B3436" s="154"/>
      <c r="C3436" s="140"/>
      <c r="D3436" s="140"/>
      <c r="E3436" s="140"/>
      <c r="F3436" s="161"/>
      <c r="G3436" s="161"/>
    </row>
    <row r="3437" spans="1:7" x14ac:dyDescent="0.25">
      <c r="A3437" s="154"/>
      <c r="B3437" s="154"/>
      <c r="C3437" s="140"/>
      <c r="D3437" s="140"/>
      <c r="E3437" s="140"/>
      <c r="F3437" s="161"/>
      <c r="G3437" s="161"/>
    </row>
    <row r="3438" spans="1:7" x14ac:dyDescent="0.25">
      <c r="A3438" s="154"/>
      <c r="B3438" s="154"/>
      <c r="C3438" s="140"/>
      <c r="D3438" s="140"/>
      <c r="E3438" s="140"/>
      <c r="F3438" s="161"/>
      <c r="G3438" s="161"/>
    </row>
    <row r="3439" spans="1:7" x14ac:dyDescent="0.25">
      <c r="A3439" s="154"/>
      <c r="B3439" s="154"/>
      <c r="C3439" s="140"/>
      <c r="D3439" s="140"/>
      <c r="E3439" s="140"/>
      <c r="F3439" s="161"/>
      <c r="G3439" s="161"/>
    </row>
    <row r="3440" spans="1:7" x14ac:dyDescent="0.25">
      <c r="A3440" s="154"/>
      <c r="B3440" s="154"/>
      <c r="C3440" s="140"/>
      <c r="D3440" s="140"/>
      <c r="E3440" s="140"/>
      <c r="F3440" s="161"/>
      <c r="G3440" s="161"/>
    </row>
    <row r="3441" spans="1:7" x14ac:dyDescent="0.25">
      <c r="A3441" s="154"/>
      <c r="B3441" s="154"/>
      <c r="C3441" s="140"/>
      <c r="D3441" s="140"/>
      <c r="E3441" s="140"/>
      <c r="F3441" s="161"/>
      <c r="G3441" s="161"/>
    </row>
    <row r="3442" spans="1:7" x14ac:dyDescent="0.25">
      <c r="A3442" s="154"/>
      <c r="B3442" s="154"/>
      <c r="C3442" s="140"/>
      <c r="D3442" s="140"/>
      <c r="E3442" s="140"/>
      <c r="F3442" s="161"/>
      <c r="G3442" s="161"/>
    </row>
    <row r="3443" spans="1:7" x14ac:dyDescent="0.25">
      <c r="A3443" s="154"/>
      <c r="B3443" s="154"/>
      <c r="C3443" s="140"/>
      <c r="D3443" s="140"/>
      <c r="E3443" s="140"/>
      <c r="F3443" s="161"/>
      <c r="G3443" s="161"/>
    </row>
    <row r="3444" spans="1:7" x14ac:dyDescent="0.25">
      <c r="A3444" s="154"/>
      <c r="B3444" s="154"/>
      <c r="C3444" s="140"/>
      <c r="D3444" s="140"/>
      <c r="E3444" s="140"/>
      <c r="F3444" s="161"/>
      <c r="G3444" s="161"/>
    </row>
    <row r="3445" spans="1:7" x14ac:dyDescent="0.25">
      <c r="A3445" s="154"/>
      <c r="B3445" s="154"/>
      <c r="C3445" s="140"/>
      <c r="D3445" s="140"/>
      <c r="E3445" s="140"/>
      <c r="F3445" s="161"/>
      <c r="G3445" s="161"/>
    </row>
    <row r="3446" spans="1:7" x14ac:dyDescent="0.25">
      <c r="A3446" s="154"/>
      <c r="B3446" s="154"/>
      <c r="C3446" s="140"/>
      <c r="D3446" s="140"/>
      <c r="E3446" s="140"/>
      <c r="F3446" s="161"/>
      <c r="G3446" s="161"/>
    </row>
    <row r="3447" spans="1:7" x14ac:dyDescent="0.25">
      <c r="A3447" s="154"/>
      <c r="B3447" s="154"/>
      <c r="C3447" s="140"/>
      <c r="D3447" s="140"/>
      <c r="E3447" s="140"/>
      <c r="F3447" s="161"/>
      <c r="G3447" s="161"/>
    </row>
    <row r="3448" spans="1:7" x14ac:dyDescent="0.25">
      <c r="A3448" s="154"/>
      <c r="B3448" s="154"/>
      <c r="C3448" s="140"/>
      <c r="D3448" s="140"/>
      <c r="E3448" s="140"/>
      <c r="F3448" s="161"/>
      <c r="G3448" s="161"/>
    </row>
    <row r="3449" spans="1:7" x14ac:dyDescent="0.25">
      <c r="A3449" s="154"/>
      <c r="B3449" s="154"/>
      <c r="C3449" s="140"/>
      <c r="D3449" s="140"/>
      <c r="E3449" s="140"/>
      <c r="F3449" s="161"/>
      <c r="G3449" s="161"/>
    </row>
    <row r="3450" spans="1:7" x14ac:dyDescent="0.25">
      <c r="A3450" s="154"/>
      <c r="B3450" s="154"/>
      <c r="C3450" s="140"/>
      <c r="D3450" s="140"/>
      <c r="E3450" s="140"/>
      <c r="F3450" s="161"/>
      <c r="G3450" s="161"/>
    </row>
    <row r="3451" spans="1:7" x14ac:dyDescent="0.25">
      <c r="A3451" s="154"/>
      <c r="B3451" s="154"/>
      <c r="C3451" s="140"/>
      <c r="D3451" s="140"/>
      <c r="E3451" s="140"/>
      <c r="F3451" s="161"/>
      <c r="G3451" s="161"/>
    </row>
    <row r="3452" spans="1:7" x14ac:dyDescent="0.25">
      <c r="A3452" s="154"/>
      <c r="B3452" s="154"/>
      <c r="C3452" s="140"/>
      <c r="D3452" s="140"/>
      <c r="E3452" s="140"/>
      <c r="F3452" s="161"/>
      <c r="G3452" s="161"/>
    </row>
    <row r="3453" spans="1:7" x14ac:dyDescent="0.25">
      <c r="A3453" s="154"/>
      <c r="B3453" s="154"/>
      <c r="C3453" s="140"/>
      <c r="D3453" s="140"/>
      <c r="E3453" s="140"/>
      <c r="F3453" s="161"/>
      <c r="G3453" s="161"/>
    </row>
    <row r="3454" spans="1:7" x14ac:dyDescent="0.25">
      <c r="A3454" s="154"/>
      <c r="B3454" s="154"/>
      <c r="C3454" s="140"/>
      <c r="D3454" s="140"/>
      <c r="E3454" s="140"/>
      <c r="F3454" s="161"/>
      <c r="G3454" s="161"/>
    </row>
    <row r="3455" spans="1:7" x14ac:dyDescent="0.25">
      <c r="A3455" s="154"/>
      <c r="B3455" s="154"/>
      <c r="C3455" s="140"/>
      <c r="D3455" s="140"/>
      <c r="E3455" s="140"/>
      <c r="F3455" s="161"/>
      <c r="G3455" s="161"/>
    </row>
    <row r="3456" spans="1:7" x14ac:dyDescent="0.25">
      <c r="A3456" s="154"/>
      <c r="B3456" s="154"/>
      <c r="C3456" s="140"/>
      <c r="D3456" s="140"/>
      <c r="E3456" s="140"/>
      <c r="F3456" s="161"/>
      <c r="G3456" s="161"/>
    </row>
    <row r="3457" spans="1:7" x14ac:dyDescent="0.25">
      <c r="A3457" s="154"/>
      <c r="B3457" s="154"/>
      <c r="C3457" s="140"/>
      <c r="D3457" s="140"/>
      <c r="E3457" s="140"/>
      <c r="F3457" s="161"/>
      <c r="G3457" s="161"/>
    </row>
    <row r="3458" spans="1:7" x14ac:dyDescent="0.25">
      <c r="A3458" s="154"/>
      <c r="B3458" s="154"/>
      <c r="C3458" s="140"/>
      <c r="D3458" s="140"/>
      <c r="E3458" s="140"/>
      <c r="F3458" s="161"/>
      <c r="G3458" s="161"/>
    </row>
    <row r="3459" spans="1:7" x14ac:dyDescent="0.25">
      <c r="A3459" s="154"/>
      <c r="B3459" s="154"/>
      <c r="C3459" s="140"/>
      <c r="D3459" s="140"/>
      <c r="E3459" s="140"/>
      <c r="F3459" s="161"/>
      <c r="G3459" s="161"/>
    </row>
    <row r="3460" spans="1:7" x14ac:dyDescent="0.25">
      <c r="A3460" s="154"/>
      <c r="B3460" s="154"/>
      <c r="C3460" s="140"/>
      <c r="D3460" s="140"/>
      <c r="E3460" s="140"/>
      <c r="F3460" s="161"/>
      <c r="G3460" s="161"/>
    </row>
    <row r="3461" spans="1:7" x14ac:dyDescent="0.25">
      <c r="A3461" s="154"/>
      <c r="B3461" s="154"/>
      <c r="C3461" s="140"/>
      <c r="D3461" s="140"/>
      <c r="E3461" s="140"/>
      <c r="F3461" s="161"/>
      <c r="G3461" s="161"/>
    </row>
    <row r="3462" spans="1:7" x14ac:dyDescent="0.25">
      <c r="A3462" s="154"/>
      <c r="B3462" s="154"/>
      <c r="C3462" s="140"/>
      <c r="D3462" s="140"/>
      <c r="E3462" s="140"/>
      <c r="F3462" s="161"/>
      <c r="G3462" s="161"/>
    </row>
    <row r="3463" spans="1:7" x14ac:dyDescent="0.25">
      <c r="A3463" s="154"/>
      <c r="B3463" s="154"/>
      <c r="C3463" s="140"/>
      <c r="D3463" s="140"/>
      <c r="E3463" s="140"/>
      <c r="F3463" s="161"/>
      <c r="G3463" s="161"/>
    </row>
    <row r="3464" spans="1:7" x14ac:dyDescent="0.25">
      <c r="A3464" s="154"/>
      <c r="B3464" s="154"/>
      <c r="C3464" s="140"/>
      <c r="D3464" s="140"/>
      <c r="E3464" s="140"/>
      <c r="F3464" s="161"/>
      <c r="G3464" s="161"/>
    </row>
    <row r="3465" spans="1:7" x14ac:dyDescent="0.25">
      <c r="A3465" s="154"/>
      <c r="B3465" s="154"/>
      <c r="C3465" s="140"/>
      <c r="D3465" s="140"/>
      <c r="E3465" s="140"/>
      <c r="F3465" s="161"/>
      <c r="G3465" s="161"/>
    </row>
    <row r="3466" spans="1:7" x14ac:dyDescent="0.25">
      <c r="A3466" s="154"/>
      <c r="B3466" s="154"/>
      <c r="C3466" s="140"/>
      <c r="D3466" s="140"/>
      <c r="E3466" s="140"/>
      <c r="F3466" s="161"/>
      <c r="G3466" s="161"/>
    </row>
    <row r="3467" spans="1:7" x14ac:dyDescent="0.25">
      <c r="A3467" s="154"/>
      <c r="B3467" s="154"/>
      <c r="C3467" s="140"/>
      <c r="D3467" s="140"/>
      <c r="E3467" s="140"/>
      <c r="F3467" s="161"/>
      <c r="G3467" s="161"/>
    </row>
    <row r="3468" spans="1:7" x14ac:dyDescent="0.25">
      <c r="A3468" s="154"/>
      <c r="B3468" s="154"/>
      <c r="C3468" s="140"/>
      <c r="D3468" s="140"/>
      <c r="E3468" s="140"/>
      <c r="F3468" s="161"/>
      <c r="G3468" s="161"/>
    </row>
    <row r="3469" spans="1:7" x14ac:dyDescent="0.25">
      <c r="A3469" s="154"/>
      <c r="B3469" s="154"/>
      <c r="C3469" s="140"/>
      <c r="D3469" s="140"/>
      <c r="E3469" s="140"/>
      <c r="F3469" s="161"/>
      <c r="G3469" s="161"/>
    </row>
    <row r="3470" spans="1:7" x14ac:dyDescent="0.25">
      <c r="A3470" s="154"/>
      <c r="B3470" s="154"/>
      <c r="C3470" s="140"/>
      <c r="D3470" s="140"/>
      <c r="E3470" s="140"/>
      <c r="F3470" s="161"/>
      <c r="G3470" s="161"/>
    </row>
    <row r="3471" spans="1:7" x14ac:dyDescent="0.25">
      <c r="A3471" s="154"/>
      <c r="B3471" s="154"/>
      <c r="C3471" s="140"/>
      <c r="D3471" s="140"/>
      <c r="E3471" s="140"/>
      <c r="F3471" s="161"/>
      <c r="G3471" s="161"/>
    </row>
    <row r="3472" spans="1:7" x14ac:dyDescent="0.25">
      <c r="A3472" s="154"/>
      <c r="B3472" s="154"/>
      <c r="C3472" s="140"/>
      <c r="D3472" s="140"/>
      <c r="E3472" s="140"/>
      <c r="F3472" s="161"/>
      <c r="G3472" s="161"/>
    </row>
    <row r="3473" spans="1:7" x14ac:dyDescent="0.25">
      <c r="A3473" s="154"/>
      <c r="B3473" s="154"/>
      <c r="C3473" s="140"/>
      <c r="D3473" s="140"/>
      <c r="E3473" s="140"/>
      <c r="F3473" s="161"/>
      <c r="G3473" s="161"/>
    </row>
    <row r="3474" spans="1:7" x14ac:dyDescent="0.25">
      <c r="A3474" s="154"/>
      <c r="B3474" s="154"/>
      <c r="C3474" s="140"/>
      <c r="D3474" s="140"/>
      <c r="E3474" s="140"/>
      <c r="F3474" s="161"/>
      <c r="G3474" s="161"/>
    </row>
    <row r="3475" spans="1:7" x14ac:dyDescent="0.25">
      <c r="A3475" s="154"/>
      <c r="B3475" s="154"/>
      <c r="C3475" s="140"/>
      <c r="D3475" s="140"/>
      <c r="E3475" s="140"/>
      <c r="F3475" s="161"/>
      <c r="G3475" s="161"/>
    </row>
    <row r="3476" spans="1:7" x14ac:dyDescent="0.25">
      <c r="A3476" s="154"/>
      <c r="B3476" s="154"/>
      <c r="C3476" s="140"/>
      <c r="D3476" s="140"/>
      <c r="E3476" s="140"/>
      <c r="F3476" s="161"/>
      <c r="G3476" s="161"/>
    </row>
    <row r="3477" spans="1:7" x14ac:dyDescent="0.25">
      <c r="A3477" s="154"/>
      <c r="B3477" s="154"/>
      <c r="C3477" s="140"/>
      <c r="D3477" s="140"/>
      <c r="E3477" s="140"/>
      <c r="F3477" s="161"/>
      <c r="G3477" s="161"/>
    </row>
    <row r="3478" spans="1:7" x14ac:dyDescent="0.25">
      <c r="A3478" s="154"/>
      <c r="B3478" s="154"/>
      <c r="C3478" s="140"/>
      <c r="D3478" s="140"/>
      <c r="E3478" s="140"/>
      <c r="F3478" s="161"/>
      <c r="G3478" s="161"/>
    </row>
    <row r="3479" spans="1:7" x14ac:dyDescent="0.25">
      <c r="A3479" s="154"/>
      <c r="B3479" s="154"/>
      <c r="C3479" s="140"/>
      <c r="D3479" s="140"/>
      <c r="E3479" s="140"/>
      <c r="F3479" s="161"/>
      <c r="G3479" s="161"/>
    </row>
    <row r="3480" spans="1:7" x14ac:dyDescent="0.25">
      <c r="A3480" s="154"/>
      <c r="B3480" s="154"/>
      <c r="C3480" s="140"/>
      <c r="D3480" s="140"/>
      <c r="E3480" s="140"/>
      <c r="F3480" s="161"/>
      <c r="G3480" s="161"/>
    </row>
    <row r="3481" spans="1:7" x14ac:dyDescent="0.25">
      <c r="A3481" s="154"/>
      <c r="B3481" s="154"/>
      <c r="C3481" s="140"/>
      <c r="D3481" s="140"/>
      <c r="E3481" s="140"/>
      <c r="F3481" s="161"/>
      <c r="G3481" s="161"/>
    </row>
    <row r="3482" spans="1:7" x14ac:dyDescent="0.25">
      <c r="A3482" s="154"/>
      <c r="B3482" s="154"/>
      <c r="C3482" s="140"/>
      <c r="D3482" s="140"/>
      <c r="E3482" s="140"/>
      <c r="F3482" s="161"/>
      <c r="G3482" s="161"/>
    </row>
    <row r="3483" spans="1:7" x14ac:dyDescent="0.25">
      <c r="A3483" s="154"/>
      <c r="B3483" s="154"/>
      <c r="C3483" s="140"/>
      <c r="D3483" s="140"/>
      <c r="E3483" s="140"/>
      <c r="F3483" s="161"/>
      <c r="G3483" s="161"/>
    </row>
    <row r="3484" spans="1:7" x14ac:dyDescent="0.25">
      <c r="A3484" s="154"/>
      <c r="B3484" s="154"/>
      <c r="C3484" s="140"/>
      <c r="D3484" s="140"/>
      <c r="E3484" s="140"/>
      <c r="F3484" s="161"/>
      <c r="G3484" s="161"/>
    </row>
    <row r="3485" spans="1:7" x14ac:dyDescent="0.25">
      <c r="A3485" s="154"/>
      <c r="B3485" s="154"/>
      <c r="C3485" s="154"/>
      <c r="D3485" s="140"/>
      <c r="E3485" s="140"/>
      <c r="F3485" s="161"/>
      <c r="G3485" s="161"/>
    </row>
    <row r="3486" spans="1:7" x14ac:dyDescent="0.25">
      <c r="A3486" s="154"/>
      <c r="B3486" s="154"/>
      <c r="C3486" s="140"/>
      <c r="D3486" s="140"/>
      <c r="E3486" s="140"/>
      <c r="F3486" s="161"/>
      <c r="G3486" s="161"/>
    </row>
    <row r="3487" spans="1:7" x14ac:dyDescent="0.25">
      <c r="A3487" s="154"/>
      <c r="B3487" s="154"/>
      <c r="C3487" s="140"/>
      <c r="D3487" s="140"/>
      <c r="E3487" s="140"/>
      <c r="F3487" s="161"/>
      <c r="G3487" s="161"/>
    </row>
    <row r="3488" spans="1:7" x14ac:dyDescent="0.25">
      <c r="A3488" s="154"/>
      <c r="B3488" s="154"/>
      <c r="C3488" s="140"/>
      <c r="D3488" s="140"/>
      <c r="E3488" s="140"/>
      <c r="F3488" s="161"/>
      <c r="G3488" s="161"/>
    </row>
    <row r="3489" spans="1:7" x14ac:dyDescent="0.25">
      <c r="A3489" s="154"/>
      <c r="B3489" s="154"/>
      <c r="C3489" s="140"/>
      <c r="D3489" s="140"/>
      <c r="E3489" s="140"/>
      <c r="F3489" s="161"/>
      <c r="G3489" s="161"/>
    </row>
    <row r="3490" spans="1:7" x14ac:dyDescent="0.25">
      <c r="A3490" s="154"/>
      <c r="B3490" s="154"/>
      <c r="C3490" s="140"/>
      <c r="D3490" s="140"/>
      <c r="E3490" s="140"/>
      <c r="F3490" s="161"/>
      <c r="G3490" s="161"/>
    </row>
    <row r="3491" spans="1:7" x14ac:dyDescent="0.25">
      <c r="A3491" s="154"/>
      <c r="B3491" s="154"/>
      <c r="C3491" s="140"/>
      <c r="D3491" s="140"/>
      <c r="E3491" s="140"/>
      <c r="F3491" s="161"/>
      <c r="G3491" s="161"/>
    </row>
    <row r="3492" spans="1:7" x14ac:dyDescent="0.25">
      <c r="A3492" s="154"/>
      <c r="B3492" s="154"/>
      <c r="C3492" s="140"/>
      <c r="D3492" s="140"/>
      <c r="E3492" s="140"/>
      <c r="F3492" s="161"/>
      <c r="G3492" s="161"/>
    </row>
    <row r="3493" spans="1:7" x14ac:dyDescent="0.25">
      <c r="A3493" s="154"/>
      <c r="B3493" s="154"/>
      <c r="C3493" s="140"/>
      <c r="D3493" s="140"/>
      <c r="E3493" s="140"/>
      <c r="F3493" s="161"/>
      <c r="G3493" s="161"/>
    </row>
    <row r="3494" spans="1:7" x14ac:dyDescent="0.25">
      <c r="A3494" s="154"/>
      <c r="B3494" s="154"/>
      <c r="C3494" s="140"/>
      <c r="D3494" s="140"/>
      <c r="E3494" s="140"/>
      <c r="F3494" s="161"/>
      <c r="G3494" s="161"/>
    </row>
    <row r="3495" spans="1:7" x14ac:dyDescent="0.25">
      <c r="A3495" s="154"/>
      <c r="B3495" s="154"/>
      <c r="C3495" s="140"/>
      <c r="D3495" s="140"/>
      <c r="E3495" s="140"/>
      <c r="F3495" s="161"/>
      <c r="G3495" s="161"/>
    </row>
    <row r="3496" spans="1:7" x14ac:dyDescent="0.25">
      <c r="A3496" s="154"/>
      <c r="B3496" s="154"/>
      <c r="C3496" s="154"/>
      <c r="D3496" s="140"/>
      <c r="E3496" s="140"/>
      <c r="F3496" s="161"/>
      <c r="G3496" s="161"/>
    </row>
    <row r="3497" spans="1:7" x14ac:dyDescent="0.25">
      <c r="A3497" s="154"/>
      <c r="B3497" s="154"/>
      <c r="C3497" s="140"/>
      <c r="D3497" s="140"/>
      <c r="E3497" s="140"/>
      <c r="F3497" s="161"/>
      <c r="G3497" s="161"/>
    </row>
    <row r="3498" spans="1:7" x14ac:dyDescent="0.25">
      <c r="A3498" s="154"/>
      <c r="B3498" s="154"/>
      <c r="C3498" s="140"/>
      <c r="D3498" s="140"/>
      <c r="E3498" s="140"/>
      <c r="F3498" s="161"/>
      <c r="G3498" s="161"/>
    </row>
    <row r="3499" spans="1:7" x14ac:dyDescent="0.25">
      <c r="A3499" s="154"/>
      <c r="B3499" s="154"/>
      <c r="C3499" s="140"/>
      <c r="D3499" s="140"/>
      <c r="E3499" s="140"/>
      <c r="F3499" s="161"/>
      <c r="G3499" s="161"/>
    </row>
    <row r="3500" spans="1:7" x14ac:dyDescent="0.25">
      <c r="A3500" s="154"/>
      <c r="B3500" s="154"/>
      <c r="C3500" s="140"/>
      <c r="D3500" s="140"/>
      <c r="E3500" s="140"/>
      <c r="F3500" s="161"/>
      <c r="G3500" s="161"/>
    </row>
    <row r="3501" spans="1:7" x14ac:dyDescent="0.25">
      <c r="A3501" s="154"/>
      <c r="B3501" s="154"/>
      <c r="C3501" s="140"/>
      <c r="D3501" s="140"/>
      <c r="E3501" s="140"/>
      <c r="F3501" s="161"/>
      <c r="G3501" s="161"/>
    </row>
    <row r="3502" spans="1:7" x14ac:dyDescent="0.25">
      <c r="A3502" s="154"/>
      <c r="B3502" s="154"/>
      <c r="C3502" s="140"/>
      <c r="D3502" s="140"/>
      <c r="E3502" s="140"/>
      <c r="F3502" s="161"/>
      <c r="G3502" s="161"/>
    </row>
    <row r="3503" spans="1:7" x14ac:dyDescent="0.25">
      <c r="A3503" s="154"/>
      <c r="B3503" s="154"/>
      <c r="C3503" s="140"/>
      <c r="D3503" s="140"/>
      <c r="E3503" s="140"/>
      <c r="F3503" s="161"/>
      <c r="G3503" s="161"/>
    </row>
    <row r="3504" spans="1:7" x14ac:dyDescent="0.25">
      <c r="A3504" s="154"/>
      <c r="B3504" s="154"/>
      <c r="C3504" s="140"/>
      <c r="D3504" s="140"/>
      <c r="E3504" s="140"/>
      <c r="F3504" s="161"/>
      <c r="G3504" s="161"/>
    </row>
    <row r="3505" spans="1:7" x14ac:dyDescent="0.25">
      <c r="A3505" s="154"/>
      <c r="B3505" s="154"/>
      <c r="C3505" s="140"/>
      <c r="D3505" s="140"/>
      <c r="E3505" s="140"/>
      <c r="F3505" s="161"/>
      <c r="G3505" s="161"/>
    </row>
    <row r="3506" spans="1:7" x14ac:dyDescent="0.25">
      <c r="A3506" s="154"/>
      <c r="B3506" s="154"/>
      <c r="C3506" s="140"/>
      <c r="D3506" s="140"/>
      <c r="E3506" s="140"/>
      <c r="F3506" s="161"/>
      <c r="G3506" s="161"/>
    </row>
    <row r="3507" spans="1:7" x14ac:dyDescent="0.25">
      <c r="A3507" s="154"/>
      <c r="B3507" s="154"/>
      <c r="C3507" s="140"/>
      <c r="D3507" s="140"/>
      <c r="E3507" s="140"/>
      <c r="F3507" s="161"/>
      <c r="G3507" s="161"/>
    </row>
    <row r="3508" spans="1:7" x14ac:dyDescent="0.25">
      <c r="A3508" s="154"/>
      <c r="B3508" s="154"/>
      <c r="C3508" s="140"/>
      <c r="D3508" s="140"/>
      <c r="E3508" s="140"/>
      <c r="F3508" s="161"/>
      <c r="G3508" s="161"/>
    </row>
    <row r="3509" spans="1:7" x14ac:dyDescent="0.25">
      <c r="A3509" s="154"/>
      <c r="B3509" s="154"/>
      <c r="C3509" s="140"/>
      <c r="D3509" s="140"/>
      <c r="E3509" s="140"/>
      <c r="F3509" s="161"/>
      <c r="G3509" s="161"/>
    </row>
    <row r="3510" spans="1:7" x14ac:dyDescent="0.25">
      <c r="A3510" s="154"/>
      <c r="B3510" s="154"/>
      <c r="C3510" s="140"/>
      <c r="D3510" s="140"/>
      <c r="E3510" s="140"/>
      <c r="F3510" s="161"/>
      <c r="G3510" s="161"/>
    </row>
    <row r="3511" spans="1:7" x14ac:dyDescent="0.25">
      <c r="A3511" s="154"/>
      <c r="B3511" s="154"/>
      <c r="C3511" s="140"/>
      <c r="D3511" s="140"/>
      <c r="E3511" s="140"/>
      <c r="F3511" s="161"/>
      <c r="G3511" s="161"/>
    </row>
    <row r="3512" spans="1:7" x14ac:dyDescent="0.25">
      <c r="A3512" s="154"/>
      <c r="B3512" s="154"/>
      <c r="C3512" s="140"/>
      <c r="D3512" s="140"/>
      <c r="E3512" s="140"/>
      <c r="F3512" s="161"/>
      <c r="G3512" s="161"/>
    </row>
    <row r="3513" spans="1:7" x14ac:dyDescent="0.25">
      <c r="A3513" s="154"/>
      <c r="B3513" s="154"/>
      <c r="C3513" s="154"/>
      <c r="D3513" s="140"/>
      <c r="E3513" s="140"/>
      <c r="F3513" s="161"/>
      <c r="G3513" s="161"/>
    </row>
    <row r="3514" spans="1:7" x14ac:dyDescent="0.25">
      <c r="A3514" s="154"/>
      <c r="B3514" s="154"/>
      <c r="C3514" s="140"/>
      <c r="D3514" s="140"/>
      <c r="E3514" s="140"/>
      <c r="F3514" s="161"/>
      <c r="G3514" s="161"/>
    </row>
    <row r="3515" spans="1:7" x14ac:dyDescent="0.25">
      <c r="A3515" s="154"/>
      <c r="B3515" s="154"/>
      <c r="C3515" s="140"/>
      <c r="D3515" s="140"/>
      <c r="E3515" s="140"/>
      <c r="F3515" s="161"/>
      <c r="G3515" s="161"/>
    </row>
    <row r="3516" spans="1:7" x14ac:dyDescent="0.25">
      <c r="A3516" s="154"/>
      <c r="B3516" s="154"/>
      <c r="C3516" s="140"/>
      <c r="D3516" s="140"/>
      <c r="E3516" s="140"/>
      <c r="F3516" s="161"/>
      <c r="G3516" s="161"/>
    </row>
    <row r="3517" spans="1:7" x14ac:dyDescent="0.25">
      <c r="A3517" s="154"/>
      <c r="B3517" s="154"/>
      <c r="C3517" s="154"/>
      <c r="D3517" s="140"/>
      <c r="E3517" s="140"/>
      <c r="F3517" s="161"/>
      <c r="G3517" s="161"/>
    </row>
    <row r="3518" spans="1:7" x14ac:dyDescent="0.25">
      <c r="A3518" s="154"/>
      <c r="B3518" s="154"/>
      <c r="C3518" s="140"/>
      <c r="D3518" s="140"/>
      <c r="E3518" s="140"/>
      <c r="F3518" s="161"/>
      <c r="G3518" s="161"/>
    </row>
    <row r="3519" spans="1:7" x14ac:dyDescent="0.25">
      <c r="A3519" s="154"/>
      <c r="B3519" s="154"/>
      <c r="C3519" s="140"/>
      <c r="D3519" s="140"/>
      <c r="E3519" s="140"/>
      <c r="F3519" s="161"/>
      <c r="G3519" s="161"/>
    </row>
    <row r="3520" spans="1:7" x14ac:dyDescent="0.25">
      <c r="A3520" s="154"/>
      <c r="B3520" s="154"/>
      <c r="C3520" s="140"/>
      <c r="D3520" s="140"/>
      <c r="E3520" s="140"/>
      <c r="F3520" s="161"/>
      <c r="G3520" s="161"/>
    </row>
    <row r="3521" spans="1:7" x14ac:dyDescent="0.25">
      <c r="A3521" s="154"/>
      <c r="B3521" s="154"/>
      <c r="C3521" s="140"/>
      <c r="D3521" s="140"/>
      <c r="E3521" s="140"/>
      <c r="F3521" s="161"/>
      <c r="G3521" s="161"/>
    </row>
    <row r="3522" spans="1:7" x14ac:dyDescent="0.25">
      <c r="A3522" s="154"/>
      <c r="B3522" s="154"/>
      <c r="C3522" s="140"/>
      <c r="D3522" s="140"/>
      <c r="E3522" s="140"/>
      <c r="F3522" s="161"/>
      <c r="G3522" s="161"/>
    </row>
    <row r="3523" spans="1:7" x14ac:dyDescent="0.25">
      <c r="A3523" s="154"/>
      <c r="B3523" s="154"/>
      <c r="C3523" s="140"/>
      <c r="D3523" s="140"/>
      <c r="E3523" s="140"/>
      <c r="F3523" s="161"/>
      <c r="G3523" s="161"/>
    </row>
    <row r="3524" spans="1:7" x14ac:dyDescent="0.25">
      <c r="A3524" s="154"/>
      <c r="B3524" s="154"/>
      <c r="C3524" s="140"/>
      <c r="D3524" s="140"/>
      <c r="E3524" s="140"/>
      <c r="F3524" s="161"/>
      <c r="G3524" s="161"/>
    </row>
    <row r="3525" spans="1:7" x14ac:dyDescent="0.25">
      <c r="A3525" s="154"/>
      <c r="B3525" s="154"/>
      <c r="C3525" s="140"/>
      <c r="D3525" s="140"/>
      <c r="E3525" s="140"/>
      <c r="F3525" s="161"/>
      <c r="G3525" s="161"/>
    </row>
    <row r="3526" spans="1:7" x14ac:dyDescent="0.25">
      <c r="A3526" s="154"/>
      <c r="B3526" s="154"/>
      <c r="C3526" s="140"/>
      <c r="D3526" s="140"/>
      <c r="E3526" s="140"/>
      <c r="F3526" s="161"/>
      <c r="G3526" s="161"/>
    </row>
    <row r="3527" spans="1:7" x14ac:dyDescent="0.25">
      <c r="A3527" s="154"/>
      <c r="B3527" s="154"/>
      <c r="C3527" s="140"/>
      <c r="D3527" s="140"/>
      <c r="E3527" s="140"/>
      <c r="F3527" s="161"/>
      <c r="G3527" s="161"/>
    </row>
    <row r="3528" spans="1:7" x14ac:dyDescent="0.25">
      <c r="A3528" s="154"/>
      <c r="B3528" s="154"/>
      <c r="C3528" s="140"/>
      <c r="D3528" s="140"/>
      <c r="E3528" s="140"/>
      <c r="F3528" s="161"/>
      <c r="G3528" s="161"/>
    </row>
    <row r="3529" spans="1:7" x14ac:dyDescent="0.25">
      <c r="A3529" s="154"/>
      <c r="B3529" s="154"/>
      <c r="C3529" s="140"/>
      <c r="D3529" s="140"/>
      <c r="E3529" s="140"/>
      <c r="F3529" s="161"/>
      <c r="G3529" s="161"/>
    </row>
    <row r="3530" spans="1:7" x14ac:dyDescent="0.25">
      <c r="A3530" s="154"/>
      <c r="B3530" s="154"/>
      <c r="C3530" s="140"/>
      <c r="D3530" s="140"/>
      <c r="E3530" s="140"/>
      <c r="F3530" s="161"/>
      <c r="G3530" s="161"/>
    </row>
    <row r="3531" spans="1:7" x14ac:dyDescent="0.25">
      <c r="A3531" s="154"/>
      <c r="B3531" s="154"/>
      <c r="C3531" s="140"/>
      <c r="D3531" s="140"/>
      <c r="E3531" s="140"/>
      <c r="F3531" s="161"/>
      <c r="G3531" s="161"/>
    </row>
    <row r="3532" spans="1:7" x14ac:dyDescent="0.25">
      <c r="A3532" s="154"/>
      <c r="B3532" s="154"/>
      <c r="C3532" s="140"/>
      <c r="D3532" s="140"/>
      <c r="E3532" s="140"/>
      <c r="F3532" s="161"/>
      <c r="G3532" s="161"/>
    </row>
    <row r="3533" spans="1:7" x14ac:dyDescent="0.25">
      <c r="A3533" s="154"/>
      <c r="B3533" s="154"/>
      <c r="C3533" s="140"/>
      <c r="D3533" s="140"/>
      <c r="E3533" s="140"/>
      <c r="F3533" s="161"/>
      <c r="G3533" s="161"/>
    </row>
    <row r="3534" spans="1:7" x14ac:dyDescent="0.25">
      <c r="A3534" s="154"/>
      <c r="B3534" s="154"/>
      <c r="C3534" s="140"/>
      <c r="D3534" s="140"/>
      <c r="E3534" s="140"/>
      <c r="F3534" s="161"/>
      <c r="G3534" s="161"/>
    </row>
    <row r="3535" spans="1:7" x14ac:dyDescent="0.25">
      <c r="A3535" s="154"/>
      <c r="B3535" s="154"/>
      <c r="C3535" s="140"/>
      <c r="D3535" s="140"/>
      <c r="E3535" s="140"/>
      <c r="F3535" s="161"/>
      <c r="G3535" s="161"/>
    </row>
    <row r="3536" spans="1:7" x14ac:dyDescent="0.25">
      <c r="A3536" s="154"/>
      <c r="B3536" s="154"/>
      <c r="C3536" s="154"/>
      <c r="D3536" s="140"/>
      <c r="E3536" s="140"/>
      <c r="F3536" s="161"/>
      <c r="G3536" s="161"/>
    </row>
    <row r="3537" spans="1:7" x14ac:dyDescent="0.25">
      <c r="A3537" s="154"/>
      <c r="B3537" s="154"/>
      <c r="C3537" s="140"/>
      <c r="D3537" s="140"/>
      <c r="E3537" s="140"/>
      <c r="F3537" s="161"/>
      <c r="G3537" s="161"/>
    </row>
    <row r="3538" spans="1:7" x14ac:dyDescent="0.25">
      <c r="A3538" s="154"/>
      <c r="B3538" s="154"/>
      <c r="C3538" s="140"/>
      <c r="D3538" s="140"/>
      <c r="E3538" s="140"/>
      <c r="F3538" s="161"/>
      <c r="G3538" s="161"/>
    </row>
    <row r="3539" spans="1:7" x14ac:dyDescent="0.25">
      <c r="A3539" s="154"/>
      <c r="B3539" s="154"/>
      <c r="C3539" s="140"/>
      <c r="D3539" s="140"/>
      <c r="E3539" s="140"/>
      <c r="F3539" s="161"/>
      <c r="G3539" s="161"/>
    </row>
    <row r="3540" spans="1:7" x14ac:dyDescent="0.25">
      <c r="A3540" s="154"/>
      <c r="B3540" s="154"/>
      <c r="C3540" s="154"/>
      <c r="D3540" s="140"/>
      <c r="E3540" s="140"/>
      <c r="F3540" s="161"/>
      <c r="G3540" s="161"/>
    </row>
    <row r="3541" spans="1:7" x14ac:dyDescent="0.25">
      <c r="A3541" s="154"/>
      <c r="B3541" s="154"/>
      <c r="C3541" s="140"/>
      <c r="D3541" s="140"/>
      <c r="E3541" s="140"/>
      <c r="F3541" s="161"/>
      <c r="G3541" s="161"/>
    </row>
    <row r="3542" spans="1:7" x14ac:dyDescent="0.25">
      <c r="A3542" s="154"/>
      <c r="B3542" s="154"/>
      <c r="C3542" s="140"/>
      <c r="D3542" s="140"/>
      <c r="E3542" s="140"/>
      <c r="F3542" s="161"/>
      <c r="G3542" s="161"/>
    </row>
    <row r="3543" spans="1:7" x14ac:dyDescent="0.25">
      <c r="A3543" s="154"/>
      <c r="B3543" s="154"/>
      <c r="C3543" s="140"/>
      <c r="D3543" s="140"/>
      <c r="E3543" s="140"/>
      <c r="F3543" s="161"/>
      <c r="G3543" s="161"/>
    </row>
    <row r="3544" spans="1:7" x14ac:dyDescent="0.25">
      <c r="A3544" s="154"/>
      <c r="B3544" s="154"/>
      <c r="C3544" s="140"/>
      <c r="D3544" s="140"/>
      <c r="E3544" s="140"/>
      <c r="F3544" s="161"/>
      <c r="G3544" s="161"/>
    </row>
    <row r="3545" spans="1:7" x14ac:dyDescent="0.25">
      <c r="A3545" s="154"/>
      <c r="B3545" s="154"/>
      <c r="C3545" s="140"/>
      <c r="D3545" s="140"/>
      <c r="E3545" s="140"/>
      <c r="F3545" s="161"/>
      <c r="G3545" s="161"/>
    </row>
    <row r="3546" spans="1:7" x14ac:dyDescent="0.25">
      <c r="A3546" s="154"/>
      <c r="B3546" s="154"/>
      <c r="C3546" s="140"/>
      <c r="D3546" s="140"/>
      <c r="E3546" s="140"/>
      <c r="F3546" s="161"/>
      <c r="G3546" s="161"/>
    </row>
    <row r="3547" spans="1:7" x14ac:dyDescent="0.25">
      <c r="A3547" s="154"/>
      <c r="B3547" s="154"/>
      <c r="C3547" s="140"/>
      <c r="D3547" s="140"/>
      <c r="E3547" s="140"/>
      <c r="F3547" s="161"/>
      <c r="G3547" s="161"/>
    </row>
    <row r="3548" spans="1:7" x14ac:dyDescent="0.25">
      <c r="A3548" s="154"/>
      <c r="B3548" s="154"/>
      <c r="C3548" s="140"/>
      <c r="D3548" s="140"/>
      <c r="E3548" s="140"/>
      <c r="F3548" s="161"/>
      <c r="G3548" s="161"/>
    </row>
    <row r="3549" spans="1:7" x14ac:dyDescent="0.25">
      <c r="A3549" s="154"/>
      <c r="B3549" s="154"/>
      <c r="C3549" s="140"/>
      <c r="D3549" s="140"/>
      <c r="E3549" s="140"/>
      <c r="F3549" s="161"/>
      <c r="G3549" s="161"/>
    </row>
    <row r="3550" spans="1:7" x14ac:dyDescent="0.25">
      <c r="A3550" s="154"/>
      <c r="B3550" s="154"/>
      <c r="C3550" s="140"/>
      <c r="D3550" s="140"/>
      <c r="E3550" s="140"/>
      <c r="F3550" s="161"/>
      <c r="G3550" s="161"/>
    </row>
    <row r="3551" spans="1:7" x14ac:dyDescent="0.25">
      <c r="A3551" s="154"/>
      <c r="B3551" s="154"/>
      <c r="C3551" s="140"/>
      <c r="D3551" s="140"/>
      <c r="E3551" s="140"/>
      <c r="F3551" s="161"/>
      <c r="G3551" s="161"/>
    </row>
    <row r="3552" spans="1:7" x14ac:dyDescent="0.25">
      <c r="A3552" s="154"/>
      <c r="B3552" s="154"/>
      <c r="C3552" s="140"/>
      <c r="D3552" s="140"/>
      <c r="E3552" s="140"/>
      <c r="F3552" s="161"/>
      <c r="G3552" s="161"/>
    </row>
    <row r="3553" spans="1:7" x14ac:dyDescent="0.25">
      <c r="A3553" s="154"/>
      <c r="B3553" s="154"/>
      <c r="C3553" s="140"/>
      <c r="D3553" s="140"/>
      <c r="E3553" s="140"/>
      <c r="F3553" s="161"/>
      <c r="G3553" s="161"/>
    </row>
    <row r="3554" spans="1:7" x14ac:dyDescent="0.25">
      <c r="A3554" s="154"/>
      <c r="B3554" s="154"/>
      <c r="C3554" s="140"/>
      <c r="D3554" s="140"/>
      <c r="E3554" s="140"/>
      <c r="F3554" s="161"/>
      <c r="G3554" s="161"/>
    </row>
    <row r="3555" spans="1:7" x14ac:dyDescent="0.25">
      <c r="A3555" s="154"/>
      <c r="B3555" s="154"/>
      <c r="C3555" s="140"/>
      <c r="D3555" s="140"/>
      <c r="E3555" s="140"/>
      <c r="F3555" s="161"/>
      <c r="G3555" s="161"/>
    </row>
    <row r="3556" spans="1:7" x14ac:dyDescent="0.25">
      <c r="A3556" s="154"/>
      <c r="B3556" s="154"/>
      <c r="C3556" s="154"/>
      <c r="D3556" s="140"/>
      <c r="E3556" s="140"/>
      <c r="F3556" s="161"/>
      <c r="G3556" s="161"/>
    </row>
    <row r="3557" spans="1:7" x14ac:dyDescent="0.25">
      <c r="A3557" s="154"/>
      <c r="B3557" s="154"/>
      <c r="C3557" s="140"/>
      <c r="D3557" s="140"/>
      <c r="E3557" s="140"/>
      <c r="F3557" s="161"/>
      <c r="G3557" s="161"/>
    </row>
    <row r="3558" spans="1:7" x14ac:dyDescent="0.25">
      <c r="A3558" s="154"/>
      <c r="B3558" s="154"/>
      <c r="C3558" s="140"/>
      <c r="D3558" s="140"/>
      <c r="E3558" s="140"/>
      <c r="F3558" s="161"/>
      <c r="G3558" s="161"/>
    </row>
    <row r="3559" spans="1:7" x14ac:dyDescent="0.25">
      <c r="A3559" s="154"/>
      <c r="B3559" s="154"/>
      <c r="C3559" s="154"/>
      <c r="D3559" s="140"/>
      <c r="E3559" s="140"/>
      <c r="F3559" s="161"/>
      <c r="G3559" s="161"/>
    </row>
    <row r="3560" spans="1:7" x14ac:dyDescent="0.25">
      <c r="A3560" s="154"/>
      <c r="B3560" s="154"/>
      <c r="C3560" s="140"/>
      <c r="D3560" s="140"/>
      <c r="E3560" s="140"/>
      <c r="F3560" s="161"/>
      <c r="G3560" s="161"/>
    </row>
    <row r="3561" spans="1:7" x14ac:dyDescent="0.25">
      <c r="A3561" s="154"/>
      <c r="B3561" s="154"/>
      <c r="C3561" s="140"/>
      <c r="D3561" s="140"/>
      <c r="E3561" s="140"/>
      <c r="F3561" s="161"/>
      <c r="G3561" s="161"/>
    </row>
    <row r="3562" spans="1:7" x14ac:dyDescent="0.25">
      <c r="A3562" s="154"/>
      <c r="B3562" s="154"/>
      <c r="C3562" s="140"/>
      <c r="D3562" s="140"/>
      <c r="E3562" s="140"/>
      <c r="F3562" s="161"/>
      <c r="G3562" s="161"/>
    </row>
    <row r="3563" spans="1:7" x14ac:dyDescent="0.25">
      <c r="A3563" s="154"/>
      <c r="B3563" s="154"/>
      <c r="C3563" s="140"/>
      <c r="D3563" s="140"/>
      <c r="E3563" s="140"/>
      <c r="F3563" s="161"/>
      <c r="G3563" s="161"/>
    </row>
    <row r="3564" spans="1:7" x14ac:dyDescent="0.25">
      <c r="A3564" s="154"/>
      <c r="B3564" s="154"/>
      <c r="C3564" s="140"/>
      <c r="D3564" s="140"/>
      <c r="E3564" s="140"/>
      <c r="F3564" s="161"/>
      <c r="G3564" s="161"/>
    </row>
    <row r="3565" spans="1:7" x14ac:dyDescent="0.25">
      <c r="A3565" s="154"/>
      <c r="B3565" s="154"/>
      <c r="C3565" s="140"/>
      <c r="D3565" s="140"/>
      <c r="E3565" s="140"/>
      <c r="F3565" s="161"/>
      <c r="G3565" s="161"/>
    </row>
    <row r="3566" spans="1:7" x14ac:dyDescent="0.25">
      <c r="A3566" s="154"/>
      <c r="B3566" s="154"/>
      <c r="C3566" s="140"/>
      <c r="D3566" s="140"/>
      <c r="E3566" s="140"/>
      <c r="F3566" s="161"/>
      <c r="G3566" s="161"/>
    </row>
    <row r="3567" spans="1:7" x14ac:dyDescent="0.25">
      <c r="A3567" s="154"/>
      <c r="B3567" s="154"/>
      <c r="C3567" s="140"/>
      <c r="D3567" s="140"/>
      <c r="E3567" s="140"/>
      <c r="F3567" s="161"/>
      <c r="G3567" s="161"/>
    </row>
    <row r="3568" spans="1:7" x14ac:dyDescent="0.25">
      <c r="A3568" s="154"/>
      <c r="B3568" s="154"/>
      <c r="C3568" s="140"/>
      <c r="D3568" s="140"/>
      <c r="E3568" s="140"/>
      <c r="F3568" s="161"/>
      <c r="G3568" s="161"/>
    </row>
    <row r="3569" spans="1:7" x14ac:dyDescent="0.25">
      <c r="A3569" s="154"/>
      <c r="B3569" s="154"/>
      <c r="C3569" s="140"/>
      <c r="D3569" s="140"/>
      <c r="E3569" s="140"/>
      <c r="F3569" s="161"/>
      <c r="G3569" s="161"/>
    </row>
    <row r="3570" spans="1:7" x14ac:dyDescent="0.25">
      <c r="A3570" s="154"/>
      <c r="B3570" s="154"/>
      <c r="C3570" s="140"/>
      <c r="D3570" s="140"/>
      <c r="E3570" s="140"/>
      <c r="F3570" s="161"/>
      <c r="G3570" s="161"/>
    </row>
    <row r="3571" spans="1:7" x14ac:dyDescent="0.25">
      <c r="A3571" s="154"/>
      <c r="B3571" s="154"/>
      <c r="C3571" s="140"/>
      <c r="D3571" s="140"/>
      <c r="E3571" s="140"/>
      <c r="F3571" s="161"/>
      <c r="G3571" s="161"/>
    </row>
    <row r="3572" spans="1:7" x14ac:dyDescent="0.25">
      <c r="A3572" s="154"/>
      <c r="B3572" s="154"/>
      <c r="C3572" s="140"/>
      <c r="D3572" s="140"/>
      <c r="E3572" s="140"/>
      <c r="F3572" s="161"/>
      <c r="G3572" s="161"/>
    </row>
    <row r="3573" spans="1:7" x14ac:dyDescent="0.25">
      <c r="A3573" s="154"/>
      <c r="B3573" s="154"/>
      <c r="C3573" s="140"/>
      <c r="D3573" s="140"/>
      <c r="E3573" s="140"/>
      <c r="F3573" s="161"/>
      <c r="G3573" s="161"/>
    </row>
    <row r="3574" spans="1:7" x14ac:dyDescent="0.25">
      <c r="A3574" s="154"/>
      <c r="B3574" s="154"/>
      <c r="C3574" s="140"/>
      <c r="D3574" s="140"/>
      <c r="E3574" s="140"/>
      <c r="F3574" s="161"/>
      <c r="G3574" s="161"/>
    </row>
    <row r="3575" spans="1:7" x14ac:dyDescent="0.25">
      <c r="A3575" s="154"/>
      <c r="B3575" s="154"/>
      <c r="C3575" s="140"/>
      <c r="D3575" s="140"/>
      <c r="E3575" s="140"/>
      <c r="F3575" s="161"/>
      <c r="G3575" s="161"/>
    </row>
    <row r="3576" spans="1:7" x14ac:dyDescent="0.25">
      <c r="A3576" s="154"/>
      <c r="B3576" s="154"/>
      <c r="C3576" s="140"/>
      <c r="D3576" s="140"/>
      <c r="E3576" s="140"/>
      <c r="F3576" s="161"/>
      <c r="G3576" s="161"/>
    </row>
    <row r="3577" spans="1:7" x14ac:dyDescent="0.25">
      <c r="A3577" s="154"/>
      <c r="B3577" s="154"/>
      <c r="C3577" s="140"/>
      <c r="D3577" s="140"/>
      <c r="E3577" s="140"/>
      <c r="F3577" s="161"/>
      <c r="G3577" s="161"/>
    </row>
    <row r="3578" spans="1:7" x14ac:dyDescent="0.25">
      <c r="A3578" s="154"/>
      <c r="B3578" s="154"/>
      <c r="C3578" s="140"/>
      <c r="D3578" s="140"/>
      <c r="E3578" s="140"/>
      <c r="F3578" s="161"/>
      <c r="G3578" s="161"/>
    </row>
    <row r="3579" spans="1:7" x14ac:dyDescent="0.25">
      <c r="A3579" s="154"/>
      <c r="B3579" s="154"/>
      <c r="C3579" s="140"/>
      <c r="D3579" s="140"/>
      <c r="E3579" s="140"/>
      <c r="F3579" s="161"/>
      <c r="G3579" s="161"/>
    </row>
    <row r="3580" spans="1:7" x14ac:dyDescent="0.25">
      <c r="A3580" s="154"/>
      <c r="B3580" s="154"/>
      <c r="C3580" s="140"/>
      <c r="D3580" s="140"/>
      <c r="E3580" s="140"/>
      <c r="F3580" s="161"/>
      <c r="G3580" s="161"/>
    </row>
    <row r="3581" spans="1:7" x14ac:dyDescent="0.25">
      <c r="A3581" s="154"/>
      <c r="B3581" s="154"/>
      <c r="C3581" s="140"/>
      <c r="D3581" s="140"/>
      <c r="E3581" s="140"/>
      <c r="F3581" s="161"/>
      <c r="G3581" s="161"/>
    </row>
    <row r="3582" spans="1:7" x14ac:dyDescent="0.25">
      <c r="A3582" s="154"/>
      <c r="B3582" s="154"/>
      <c r="C3582" s="140"/>
      <c r="D3582" s="140"/>
      <c r="E3582" s="140"/>
      <c r="F3582" s="161"/>
      <c r="G3582" s="161"/>
    </row>
    <row r="3583" spans="1:7" x14ac:dyDescent="0.25">
      <c r="A3583" s="154"/>
      <c r="B3583" s="154"/>
      <c r="C3583" s="140"/>
      <c r="D3583" s="140"/>
      <c r="E3583" s="140"/>
      <c r="F3583" s="161"/>
      <c r="G3583" s="161"/>
    </row>
    <row r="3584" spans="1:7" x14ac:dyDescent="0.25">
      <c r="A3584" s="154"/>
      <c r="B3584" s="154"/>
      <c r="C3584" s="140"/>
      <c r="D3584" s="140"/>
      <c r="E3584" s="140"/>
      <c r="F3584" s="161"/>
      <c r="G3584" s="161"/>
    </row>
    <row r="3585" spans="1:7" x14ac:dyDescent="0.25">
      <c r="A3585" s="154"/>
      <c r="B3585" s="154"/>
      <c r="C3585" s="140"/>
      <c r="D3585" s="140"/>
      <c r="E3585" s="140"/>
      <c r="F3585" s="161"/>
      <c r="G3585" s="161"/>
    </row>
    <row r="3586" spans="1:7" x14ac:dyDescent="0.25">
      <c r="A3586" s="154"/>
      <c r="B3586" s="154"/>
      <c r="C3586" s="140"/>
      <c r="D3586" s="140"/>
      <c r="E3586" s="140"/>
      <c r="F3586" s="161"/>
      <c r="G3586" s="161"/>
    </row>
    <row r="3587" spans="1:7" x14ac:dyDescent="0.25">
      <c r="A3587" s="154"/>
      <c r="B3587" s="154"/>
      <c r="C3587" s="140"/>
      <c r="D3587" s="140"/>
      <c r="E3587" s="140"/>
      <c r="F3587" s="161"/>
      <c r="G3587" s="161"/>
    </row>
    <row r="3588" spans="1:7" x14ac:dyDescent="0.25">
      <c r="A3588" s="154"/>
      <c r="B3588" s="154"/>
      <c r="C3588" s="140"/>
      <c r="D3588" s="140"/>
      <c r="E3588" s="140"/>
      <c r="F3588" s="161"/>
      <c r="G3588" s="161"/>
    </row>
    <row r="3589" spans="1:7" x14ac:dyDescent="0.25">
      <c r="A3589" s="154"/>
      <c r="B3589" s="154"/>
      <c r="C3589" s="140"/>
      <c r="D3589" s="140"/>
      <c r="E3589" s="140"/>
      <c r="F3589" s="161"/>
      <c r="G3589" s="161"/>
    </row>
    <row r="3590" spans="1:7" x14ac:dyDescent="0.25">
      <c r="A3590" s="154"/>
      <c r="B3590" s="154"/>
      <c r="C3590" s="140"/>
      <c r="D3590" s="140"/>
      <c r="E3590" s="140"/>
      <c r="F3590" s="161"/>
      <c r="G3590" s="161"/>
    </row>
    <row r="3591" spans="1:7" x14ac:dyDescent="0.25">
      <c r="A3591" s="154"/>
      <c r="B3591" s="154"/>
      <c r="C3591" s="140"/>
      <c r="D3591" s="140"/>
      <c r="E3591" s="140"/>
      <c r="F3591" s="161"/>
      <c r="G3591" s="161"/>
    </row>
    <row r="3592" spans="1:7" x14ac:dyDescent="0.25">
      <c r="A3592" s="154"/>
      <c r="B3592" s="154"/>
      <c r="C3592" s="140"/>
      <c r="D3592" s="140"/>
      <c r="E3592" s="140"/>
      <c r="F3592" s="161"/>
      <c r="G3592" s="161"/>
    </row>
    <row r="3593" spans="1:7" x14ac:dyDescent="0.25">
      <c r="A3593" s="154"/>
      <c r="B3593" s="154"/>
      <c r="C3593" s="154"/>
      <c r="D3593" s="140"/>
      <c r="E3593" s="140"/>
      <c r="F3593" s="161"/>
      <c r="G3593" s="161"/>
    </row>
    <row r="3594" spans="1:7" x14ac:dyDescent="0.25">
      <c r="A3594" s="154"/>
      <c r="B3594" s="154"/>
      <c r="C3594" s="140"/>
      <c r="D3594" s="140"/>
      <c r="E3594" s="140"/>
      <c r="F3594" s="161"/>
      <c r="G3594" s="161"/>
    </row>
    <row r="3595" spans="1:7" x14ac:dyDescent="0.25">
      <c r="A3595" s="154"/>
      <c r="B3595" s="154"/>
      <c r="C3595" s="140"/>
      <c r="D3595" s="140"/>
      <c r="E3595" s="140"/>
      <c r="F3595" s="161"/>
      <c r="G3595" s="161"/>
    </row>
    <row r="3596" spans="1:7" x14ac:dyDescent="0.25">
      <c r="A3596" s="154"/>
      <c r="B3596" s="154"/>
      <c r="C3596" s="140"/>
      <c r="D3596" s="140"/>
      <c r="E3596" s="140"/>
      <c r="F3596" s="161"/>
      <c r="G3596" s="161"/>
    </row>
    <row r="3597" spans="1:7" x14ac:dyDescent="0.25">
      <c r="A3597" s="154"/>
      <c r="B3597" s="154"/>
      <c r="C3597" s="140"/>
      <c r="D3597" s="140"/>
      <c r="E3597" s="140"/>
      <c r="F3597" s="161"/>
      <c r="G3597" s="161"/>
    </row>
    <row r="3598" spans="1:7" x14ac:dyDescent="0.25">
      <c r="A3598" s="154"/>
      <c r="B3598" s="154"/>
      <c r="C3598" s="140"/>
      <c r="D3598" s="140"/>
      <c r="E3598" s="140"/>
      <c r="F3598" s="161"/>
      <c r="G3598" s="161"/>
    </row>
    <row r="3599" spans="1:7" x14ac:dyDescent="0.25">
      <c r="A3599" s="154"/>
      <c r="B3599" s="154"/>
      <c r="C3599" s="140"/>
      <c r="D3599" s="140"/>
      <c r="E3599" s="140"/>
      <c r="F3599" s="161"/>
      <c r="G3599" s="161"/>
    </row>
    <row r="3600" spans="1:7" x14ac:dyDescent="0.25">
      <c r="A3600" s="154"/>
      <c r="B3600" s="154"/>
      <c r="C3600" s="140"/>
      <c r="D3600" s="140"/>
      <c r="E3600" s="140"/>
      <c r="F3600" s="161"/>
      <c r="G3600" s="161"/>
    </row>
    <row r="3601" spans="1:7" x14ac:dyDescent="0.25">
      <c r="A3601" s="154"/>
      <c r="B3601" s="154"/>
      <c r="C3601" s="140"/>
      <c r="D3601" s="140"/>
      <c r="E3601" s="140"/>
      <c r="F3601" s="161"/>
      <c r="G3601" s="161"/>
    </row>
    <row r="3602" spans="1:7" x14ac:dyDescent="0.25">
      <c r="A3602" s="154"/>
      <c r="B3602" s="154"/>
      <c r="C3602" s="140"/>
      <c r="D3602" s="140"/>
      <c r="E3602" s="140"/>
      <c r="F3602" s="161"/>
      <c r="G3602" s="161"/>
    </row>
    <row r="3603" spans="1:7" x14ac:dyDescent="0.25">
      <c r="A3603" s="154"/>
      <c r="B3603" s="154"/>
      <c r="C3603" s="140"/>
      <c r="D3603" s="140"/>
      <c r="E3603" s="140"/>
      <c r="F3603" s="161"/>
      <c r="G3603" s="161"/>
    </row>
    <row r="3604" spans="1:7" x14ac:dyDescent="0.25">
      <c r="A3604" s="154"/>
      <c r="B3604" s="154"/>
      <c r="C3604" s="140"/>
      <c r="D3604" s="140"/>
      <c r="E3604" s="140"/>
      <c r="F3604" s="161"/>
      <c r="G3604" s="161"/>
    </row>
    <row r="3605" spans="1:7" x14ac:dyDescent="0.25">
      <c r="A3605" s="154"/>
      <c r="B3605" s="154"/>
      <c r="C3605" s="140"/>
      <c r="D3605" s="140"/>
      <c r="E3605" s="140"/>
      <c r="F3605" s="161"/>
      <c r="G3605" s="161"/>
    </row>
    <row r="3606" spans="1:7" x14ac:dyDescent="0.25">
      <c r="A3606" s="154"/>
      <c r="B3606" s="154"/>
      <c r="C3606" s="140"/>
      <c r="D3606" s="140"/>
      <c r="E3606" s="140"/>
      <c r="F3606" s="161"/>
      <c r="G3606" s="161"/>
    </row>
    <row r="3607" spans="1:7" x14ac:dyDescent="0.25">
      <c r="A3607" s="154"/>
      <c r="B3607" s="154"/>
      <c r="C3607" s="140"/>
      <c r="D3607" s="140"/>
      <c r="E3607" s="140"/>
      <c r="F3607" s="161"/>
      <c r="G3607" s="161"/>
    </row>
    <row r="3608" spans="1:7" x14ac:dyDescent="0.25">
      <c r="A3608" s="154"/>
      <c r="B3608" s="154"/>
      <c r="C3608" s="140"/>
      <c r="D3608" s="140"/>
      <c r="E3608" s="140"/>
      <c r="F3608" s="161"/>
      <c r="G3608" s="161"/>
    </row>
    <row r="3609" spans="1:7" x14ac:dyDescent="0.25">
      <c r="A3609" s="154"/>
      <c r="B3609" s="154"/>
      <c r="C3609" s="140"/>
      <c r="D3609" s="140"/>
      <c r="E3609" s="140"/>
      <c r="F3609" s="161"/>
      <c r="G3609" s="161"/>
    </row>
    <row r="3610" spans="1:7" x14ac:dyDescent="0.25">
      <c r="A3610" s="154"/>
      <c r="B3610" s="154"/>
      <c r="C3610" s="140"/>
      <c r="D3610" s="140"/>
      <c r="E3610" s="140"/>
      <c r="F3610" s="161"/>
      <c r="G3610" s="161"/>
    </row>
    <row r="3611" spans="1:7" x14ac:dyDescent="0.25">
      <c r="A3611" s="154"/>
      <c r="B3611" s="154"/>
      <c r="C3611" s="140"/>
      <c r="D3611" s="140"/>
      <c r="E3611" s="140"/>
      <c r="F3611" s="161"/>
      <c r="G3611" s="161"/>
    </row>
    <row r="3612" spans="1:7" x14ac:dyDescent="0.25">
      <c r="A3612" s="154"/>
      <c r="B3612" s="154"/>
      <c r="C3612" s="140"/>
      <c r="D3612" s="140"/>
      <c r="E3612" s="140"/>
      <c r="F3612" s="161"/>
      <c r="G3612" s="161"/>
    </row>
    <row r="3613" spans="1:7" x14ac:dyDescent="0.25">
      <c r="A3613" s="154"/>
      <c r="B3613" s="154"/>
      <c r="C3613" s="140"/>
      <c r="D3613" s="140"/>
      <c r="E3613" s="140"/>
      <c r="F3613" s="161"/>
      <c r="G3613" s="161"/>
    </row>
    <row r="3614" spans="1:7" x14ac:dyDescent="0.25">
      <c r="A3614" s="154"/>
      <c r="B3614" s="154"/>
      <c r="C3614" s="140"/>
      <c r="D3614" s="140"/>
      <c r="E3614" s="140"/>
      <c r="F3614" s="161"/>
      <c r="G3614" s="161"/>
    </row>
    <row r="3615" spans="1:7" x14ac:dyDescent="0.25">
      <c r="A3615" s="154"/>
      <c r="B3615" s="154"/>
      <c r="C3615" s="140"/>
      <c r="D3615" s="140"/>
      <c r="E3615" s="140"/>
      <c r="F3615" s="161"/>
      <c r="G3615" s="161"/>
    </row>
    <row r="3616" spans="1:7" x14ac:dyDescent="0.25">
      <c r="A3616" s="154"/>
      <c r="B3616" s="154"/>
      <c r="C3616" s="140"/>
      <c r="D3616" s="140"/>
      <c r="E3616" s="140"/>
      <c r="F3616" s="161"/>
      <c r="G3616" s="161"/>
    </row>
    <row r="3617" spans="1:7" x14ac:dyDescent="0.25">
      <c r="A3617" s="154"/>
      <c r="B3617" s="154"/>
      <c r="C3617" s="140"/>
      <c r="D3617" s="140"/>
      <c r="E3617" s="140"/>
      <c r="F3617" s="161"/>
      <c r="G3617" s="161"/>
    </row>
    <row r="3618" spans="1:7" x14ac:dyDescent="0.25">
      <c r="A3618" s="154"/>
      <c r="B3618" s="154"/>
      <c r="C3618" s="140"/>
      <c r="D3618" s="140"/>
      <c r="E3618" s="140"/>
      <c r="F3618" s="161"/>
      <c r="G3618" s="161"/>
    </row>
    <row r="3619" spans="1:7" x14ac:dyDescent="0.25">
      <c r="A3619" s="154"/>
      <c r="B3619" s="154"/>
      <c r="C3619" s="140"/>
      <c r="D3619" s="140"/>
      <c r="E3619" s="140"/>
      <c r="F3619" s="161"/>
      <c r="G3619" s="161"/>
    </row>
    <row r="3620" spans="1:7" x14ac:dyDescent="0.25">
      <c r="A3620" s="154"/>
      <c r="B3620" s="154"/>
      <c r="C3620" s="140"/>
      <c r="D3620" s="140"/>
      <c r="E3620" s="140"/>
      <c r="F3620" s="161"/>
      <c r="G3620" s="161"/>
    </row>
    <row r="3621" spans="1:7" x14ac:dyDescent="0.25">
      <c r="A3621" s="154"/>
      <c r="B3621" s="154"/>
      <c r="C3621" s="140"/>
      <c r="D3621" s="140"/>
      <c r="E3621" s="140"/>
      <c r="F3621" s="161"/>
      <c r="G3621" s="161"/>
    </row>
    <row r="3622" spans="1:7" x14ac:dyDescent="0.25">
      <c r="A3622" s="154"/>
      <c r="B3622" s="154"/>
      <c r="C3622" s="140"/>
      <c r="D3622" s="140"/>
      <c r="E3622" s="140"/>
      <c r="F3622" s="161"/>
      <c r="G3622" s="161"/>
    </row>
    <row r="3623" spans="1:7" x14ac:dyDescent="0.25">
      <c r="A3623" s="154"/>
      <c r="B3623" s="154"/>
      <c r="C3623" s="140"/>
      <c r="D3623" s="140"/>
      <c r="E3623" s="140"/>
      <c r="F3623" s="161"/>
      <c r="G3623" s="161"/>
    </row>
    <row r="3624" spans="1:7" x14ac:dyDescent="0.25">
      <c r="A3624" s="154"/>
      <c r="B3624" s="154"/>
      <c r="C3624" s="140"/>
      <c r="D3624" s="140"/>
      <c r="E3624" s="140"/>
      <c r="F3624" s="161"/>
      <c r="G3624" s="161"/>
    </row>
    <row r="3625" spans="1:7" x14ac:dyDescent="0.25">
      <c r="A3625" s="154"/>
      <c r="B3625" s="154"/>
      <c r="C3625" s="140"/>
      <c r="D3625" s="140"/>
      <c r="E3625" s="140"/>
      <c r="F3625" s="161"/>
      <c r="G3625" s="161"/>
    </row>
    <row r="3626" spans="1:7" x14ac:dyDescent="0.25">
      <c r="A3626" s="154"/>
      <c r="B3626" s="154"/>
      <c r="C3626" s="140"/>
      <c r="D3626" s="140"/>
      <c r="E3626" s="140"/>
      <c r="F3626" s="161"/>
      <c r="G3626" s="161"/>
    </row>
    <row r="3627" spans="1:7" x14ac:dyDescent="0.25">
      <c r="A3627" s="154"/>
      <c r="B3627" s="154"/>
      <c r="C3627" s="140"/>
      <c r="D3627" s="140"/>
      <c r="E3627" s="140"/>
      <c r="F3627" s="161"/>
      <c r="G3627" s="161"/>
    </row>
    <row r="3628" spans="1:7" x14ac:dyDescent="0.25">
      <c r="A3628" s="154"/>
      <c r="B3628" s="154"/>
      <c r="C3628" s="154"/>
      <c r="D3628" s="140"/>
      <c r="E3628" s="140"/>
      <c r="F3628" s="161"/>
      <c r="G3628" s="161"/>
    </row>
    <row r="3629" spans="1:7" x14ac:dyDescent="0.25">
      <c r="A3629" s="154"/>
      <c r="B3629" s="154"/>
      <c r="C3629" s="140"/>
      <c r="D3629" s="140"/>
      <c r="E3629" s="140"/>
      <c r="F3629" s="161"/>
      <c r="G3629" s="161"/>
    </row>
    <row r="3630" spans="1:7" x14ac:dyDescent="0.25">
      <c r="A3630" s="154"/>
      <c r="B3630" s="154"/>
      <c r="C3630" s="140"/>
      <c r="D3630" s="140"/>
      <c r="E3630" s="140"/>
      <c r="F3630" s="161"/>
      <c r="G3630" s="161"/>
    </row>
    <row r="3631" spans="1:7" x14ac:dyDescent="0.25">
      <c r="A3631" s="154"/>
      <c r="B3631" s="154"/>
      <c r="C3631" s="140"/>
      <c r="D3631" s="140"/>
      <c r="E3631" s="140"/>
      <c r="F3631" s="161"/>
      <c r="G3631" s="161"/>
    </row>
    <row r="3632" spans="1:7" x14ac:dyDescent="0.25">
      <c r="A3632" s="154"/>
      <c r="B3632" s="154"/>
      <c r="C3632" s="140"/>
      <c r="D3632" s="140"/>
      <c r="E3632" s="140"/>
      <c r="F3632" s="161"/>
      <c r="G3632" s="161"/>
    </row>
    <row r="3633" spans="1:7" x14ac:dyDescent="0.25">
      <c r="A3633" s="154"/>
      <c r="B3633" s="154"/>
      <c r="C3633" s="140"/>
      <c r="D3633" s="140"/>
      <c r="E3633" s="140"/>
      <c r="F3633" s="161"/>
      <c r="G3633" s="161"/>
    </row>
    <row r="3634" spans="1:7" x14ac:dyDescent="0.25">
      <c r="A3634" s="154"/>
      <c r="B3634" s="154"/>
      <c r="C3634" s="140"/>
      <c r="D3634" s="140"/>
      <c r="E3634" s="140"/>
      <c r="F3634" s="161"/>
      <c r="G3634" s="161"/>
    </row>
    <row r="3635" spans="1:7" x14ac:dyDescent="0.25">
      <c r="A3635" s="154"/>
      <c r="B3635" s="154"/>
      <c r="C3635" s="140"/>
      <c r="D3635" s="140"/>
      <c r="E3635" s="140"/>
      <c r="F3635" s="161"/>
      <c r="G3635" s="161"/>
    </row>
    <row r="3636" spans="1:7" x14ac:dyDescent="0.25">
      <c r="A3636" s="154"/>
      <c r="B3636" s="154"/>
      <c r="C3636" s="140"/>
      <c r="D3636" s="140"/>
      <c r="E3636" s="140"/>
      <c r="F3636" s="161"/>
      <c r="G3636" s="161"/>
    </row>
    <row r="3637" spans="1:7" x14ac:dyDescent="0.25">
      <c r="A3637" s="154"/>
      <c r="B3637" s="154"/>
      <c r="C3637" s="140"/>
      <c r="D3637" s="140"/>
      <c r="E3637" s="140"/>
      <c r="F3637" s="161"/>
      <c r="G3637" s="161"/>
    </row>
    <row r="3638" spans="1:7" x14ac:dyDescent="0.25">
      <c r="A3638" s="154"/>
      <c r="B3638" s="154"/>
      <c r="C3638" s="140"/>
      <c r="D3638" s="140"/>
      <c r="E3638" s="140"/>
      <c r="F3638" s="161"/>
      <c r="G3638" s="161"/>
    </row>
    <row r="3639" spans="1:7" x14ac:dyDescent="0.25">
      <c r="A3639" s="154"/>
      <c r="B3639" s="154"/>
      <c r="C3639" s="140"/>
      <c r="D3639" s="140"/>
      <c r="E3639" s="140"/>
      <c r="F3639" s="161"/>
      <c r="G3639" s="161"/>
    </row>
    <row r="3640" spans="1:7" x14ac:dyDescent="0.25">
      <c r="A3640" s="154"/>
      <c r="B3640" s="154"/>
      <c r="C3640" s="140"/>
      <c r="D3640" s="140"/>
      <c r="E3640" s="140"/>
      <c r="F3640" s="161"/>
      <c r="G3640" s="161"/>
    </row>
    <row r="3641" spans="1:7" x14ac:dyDescent="0.25">
      <c r="A3641" s="154"/>
      <c r="B3641" s="154"/>
      <c r="C3641" s="140"/>
      <c r="D3641" s="140"/>
      <c r="E3641" s="140"/>
      <c r="F3641" s="161"/>
      <c r="G3641" s="161"/>
    </row>
    <row r="3642" spans="1:7" x14ac:dyDescent="0.25">
      <c r="A3642" s="154"/>
      <c r="B3642" s="154"/>
      <c r="C3642" s="140"/>
      <c r="D3642" s="140"/>
      <c r="E3642" s="140"/>
      <c r="F3642" s="161"/>
      <c r="G3642" s="161"/>
    </row>
    <row r="3643" spans="1:7" x14ac:dyDescent="0.25">
      <c r="A3643" s="154"/>
      <c r="B3643" s="154"/>
      <c r="C3643" s="140"/>
      <c r="D3643" s="140"/>
      <c r="E3643" s="140"/>
      <c r="F3643" s="161"/>
      <c r="G3643" s="161"/>
    </row>
    <row r="3644" spans="1:7" x14ac:dyDescent="0.25">
      <c r="A3644" s="154"/>
      <c r="B3644" s="154"/>
      <c r="C3644" s="140"/>
      <c r="D3644" s="140"/>
      <c r="E3644" s="140"/>
      <c r="F3644" s="161"/>
      <c r="G3644" s="161"/>
    </row>
    <row r="3645" spans="1:7" x14ac:dyDescent="0.25">
      <c r="A3645" s="154"/>
      <c r="B3645" s="154"/>
      <c r="C3645" s="140"/>
      <c r="D3645" s="140"/>
      <c r="E3645" s="140"/>
      <c r="F3645" s="161"/>
      <c r="G3645" s="161"/>
    </row>
    <row r="3646" spans="1:7" x14ac:dyDescent="0.25">
      <c r="A3646" s="154"/>
      <c r="B3646" s="154"/>
      <c r="C3646" s="140"/>
      <c r="D3646" s="140"/>
      <c r="E3646" s="140"/>
      <c r="F3646" s="161"/>
      <c r="G3646" s="161"/>
    </row>
    <row r="3647" spans="1:7" x14ac:dyDescent="0.25">
      <c r="A3647" s="154"/>
      <c r="B3647" s="154"/>
      <c r="C3647" s="140"/>
      <c r="D3647" s="140"/>
      <c r="E3647" s="140"/>
      <c r="F3647" s="161"/>
      <c r="G3647" s="161"/>
    </row>
    <row r="3648" spans="1:7" x14ac:dyDescent="0.25">
      <c r="A3648" s="154"/>
      <c r="B3648" s="154"/>
      <c r="C3648" s="140"/>
      <c r="D3648" s="140"/>
      <c r="E3648" s="140"/>
      <c r="F3648" s="161"/>
      <c r="G3648" s="161"/>
    </row>
    <row r="3649" spans="1:7" x14ac:dyDescent="0.25">
      <c r="A3649" s="154"/>
      <c r="B3649" s="154"/>
      <c r="C3649" s="140"/>
      <c r="D3649" s="140"/>
      <c r="E3649" s="140"/>
      <c r="F3649" s="161"/>
      <c r="G3649" s="161"/>
    </row>
    <row r="3650" spans="1:7" x14ac:dyDescent="0.25">
      <c r="A3650" s="154"/>
      <c r="B3650" s="154"/>
      <c r="C3650" s="140"/>
      <c r="D3650" s="140"/>
      <c r="E3650" s="140"/>
      <c r="F3650" s="161"/>
      <c r="G3650" s="161"/>
    </row>
    <row r="3651" spans="1:7" x14ac:dyDescent="0.25">
      <c r="A3651" s="154"/>
      <c r="B3651" s="154"/>
      <c r="C3651" s="154"/>
      <c r="D3651" s="140"/>
      <c r="E3651" s="140"/>
      <c r="F3651" s="161"/>
      <c r="G3651" s="161"/>
    </row>
    <row r="3652" spans="1:7" x14ac:dyDescent="0.25">
      <c r="A3652" s="154"/>
      <c r="B3652" s="154"/>
      <c r="C3652" s="140"/>
      <c r="D3652" s="140"/>
      <c r="E3652" s="140"/>
      <c r="F3652" s="161"/>
      <c r="G3652" s="161"/>
    </row>
    <row r="3653" spans="1:7" x14ac:dyDescent="0.25">
      <c r="A3653" s="154"/>
      <c r="B3653" s="154"/>
      <c r="C3653" s="140"/>
      <c r="D3653" s="140"/>
      <c r="E3653" s="140"/>
      <c r="F3653" s="161"/>
      <c r="G3653" s="161"/>
    </row>
    <row r="3654" spans="1:7" x14ac:dyDescent="0.25">
      <c r="A3654" s="154"/>
      <c r="B3654" s="154"/>
      <c r="C3654" s="140"/>
      <c r="D3654" s="140"/>
      <c r="E3654" s="140"/>
      <c r="F3654" s="161"/>
      <c r="G3654" s="161"/>
    </row>
    <row r="3655" spans="1:7" x14ac:dyDescent="0.25">
      <c r="A3655" s="154"/>
      <c r="B3655" s="154"/>
      <c r="C3655" s="140"/>
      <c r="D3655" s="140"/>
      <c r="E3655" s="140"/>
      <c r="F3655" s="161"/>
      <c r="G3655" s="161"/>
    </row>
    <row r="3656" spans="1:7" x14ac:dyDescent="0.25">
      <c r="A3656" s="154"/>
      <c r="B3656" s="154"/>
      <c r="C3656" s="140"/>
      <c r="D3656" s="140"/>
      <c r="E3656" s="140"/>
      <c r="F3656" s="161"/>
      <c r="G3656" s="161"/>
    </row>
    <row r="3657" spans="1:7" x14ac:dyDescent="0.25">
      <c r="A3657" s="154"/>
      <c r="B3657" s="154"/>
      <c r="C3657" s="140"/>
      <c r="D3657" s="140"/>
      <c r="E3657" s="140"/>
      <c r="F3657" s="161"/>
      <c r="G3657" s="161"/>
    </row>
    <row r="3658" spans="1:7" x14ac:dyDescent="0.25">
      <c r="A3658" s="154"/>
      <c r="B3658" s="154"/>
      <c r="C3658" s="140"/>
      <c r="D3658" s="140"/>
      <c r="E3658" s="140"/>
      <c r="F3658" s="161"/>
      <c r="G3658" s="161"/>
    </row>
    <row r="3659" spans="1:7" x14ac:dyDescent="0.25">
      <c r="A3659" s="154"/>
      <c r="B3659" s="154"/>
      <c r="C3659" s="154"/>
      <c r="D3659" s="140"/>
      <c r="E3659" s="140"/>
      <c r="F3659" s="161"/>
      <c r="G3659" s="161"/>
    </row>
    <row r="3660" spans="1:7" x14ac:dyDescent="0.25">
      <c r="A3660" s="154"/>
      <c r="B3660" s="154"/>
      <c r="C3660" s="140"/>
      <c r="D3660" s="140"/>
      <c r="E3660" s="140"/>
      <c r="F3660" s="161"/>
      <c r="G3660" s="161"/>
    </row>
    <row r="3661" spans="1:7" x14ac:dyDescent="0.25">
      <c r="A3661" s="154"/>
      <c r="B3661" s="154"/>
      <c r="C3661" s="154"/>
      <c r="D3661" s="140"/>
      <c r="E3661" s="140"/>
      <c r="F3661" s="161"/>
      <c r="G3661" s="161"/>
    </row>
    <row r="3662" spans="1:7" x14ac:dyDescent="0.25">
      <c r="A3662" s="154"/>
      <c r="B3662" s="154"/>
      <c r="C3662" s="140"/>
      <c r="D3662" s="140"/>
      <c r="E3662" s="140"/>
      <c r="F3662" s="161"/>
      <c r="G3662" s="161"/>
    </row>
    <row r="3663" spans="1:7" x14ac:dyDescent="0.25">
      <c r="A3663" s="154"/>
      <c r="B3663" s="154"/>
      <c r="C3663" s="140"/>
      <c r="D3663" s="140"/>
      <c r="E3663" s="140"/>
      <c r="F3663" s="161"/>
      <c r="G3663" s="161"/>
    </row>
    <row r="3664" spans="1:7" x14ac:dyDescent="0.25">
      <c r="A3664" s="154"/>
      <c r="B3664" s="154"/>
      <c r="C3664" s="140"/>
      <c r="D3664" s="140"/>
      <c r="E3664" s="140"/>
      <c r="F3664" s="161"/>
      <c r="G3664" s="161"/>
    </row>
    <row r="3665" spans="1:7" x14ac:dyDescent="0.25">
      <c r="A3665" s="154"/>
      <c r="B3665" s="154"/>
      <c r="C3665" s="140"/>
      <c r="D3665" s="140"/>
      <c r="E3665" s="140"/>
      <c r="F3665" s="161"/>
      <c r="G3665" s="161"/>
    </row>
    <row r="3666" spans="1:7" x14ac:dyDescent="0.25">
      <c r="A3666" s="154"/>
      <c r="B3666" s="154"/>
      <c r="C3666" s="140"/>
      <c r="D3666" s="140"/>
      <c r="E3666" s="140"/>
      <c r="F3666" s="161"/>
      <c r="G3666" s="161"/>
    </row>
    <row r="3667" spans="1:7" x14ac:dyDescent="0.25">
      <c r="A3667" s="154"/>
      <c r="B3667" s="154"/>
      <c r="C3667" s="140"/>
      <c r="D3667" s="140"/>
      <c r="E3667" s="140"/>
      <c r="F3667" s="161"/>
      <c r="G3667" s="161"/>
    </row>
    <row r="3668" spans="1:7" x14ac:dyDescent="0.25">
      <c r="A3668" s="154"/>
      <c r="B3668" s="154"/>
      <c r="C3668" s="140"/>
      <c r="D3668" s="140"/>
      <c r="E3668" s="140"/>
      <c r="F3668" s="161"/>
      <c r="G3668" s="161"/>
    </row>
    <row r="3669" spans="1:7" x14ac:dyDescent="0.25">
      <c r="A3669" s="154"/>
      <c r="B3669" s="154"/>
      <c r="C3669" s="140"/>
      <c r="D3669" s="140"/>
      <c r="E3669" s="140"/>
      <c r="F3669" s="161"/>
      <c r="G3669" s="161"/>
    </row>
    <row r="3670" spans="1:7" x14ac:dyDescent="0.25">
      <c r="A3670" s="154"/>
      <c r="B3670" s="154"/>
      <c r="C3670" s="140"/>
      <c r="D3670" s="140"/>
      <c r="E3670" s="140"/>
      <c r="F3670" s="161"/>
      <c r="G3670" s="161"/>
    </row>
    <row r="3671" spans="1:7" x14ac:dyDescent="0.25">
      <c r="A3671" s="154"/>
      <c r="B3671" s="154"/>
      <c r="C3671" s="140"/>
      <c r="D3671" s="140"/>
      <c r="E3671" s="140"/>
      <c r="F3671" s="161"/>
      <c r="G3671" s="161"/>
    </row>
    <row r="3672" spans="1:7" x14ac:dyDescent="0.25">
      <c r="A3672" s="154"/>
      <c r="B3672" s="154"/>
      <c r="C3672" s="140"/>
      <c r="D3672" s="140"/>
      <c r="E3672" s="140"/>
      <c r="F3672" s="161"/>
      <c r="G3672" s="161"/>
    </row>
    <row r="3673" spans="1:7" x14ac:dyDescent="0.25">
      <c r="A3673" s="154"/>
      <c r="B3673" s="154"/>
      <c r="C3673" s="140"/>
      <c r="D3673" s="140"/>
      <c r="E3673" s="140"/>
      <c r="F3673" s="161"/>
      <c r="G3673" s="161"/>
    </row>
    <row r="3674" spans="1:7" x14ac:dyDescent="0.25">
      <c r="A3674" s="154"/>
      <c r="B3674" s="154"/>
      <c r="C3674" s="140"/>
      <c r="D3674" s="140"/>
      <c r="E3674" s="140"/>
      <c r="F3674" s="161"/>
      <c r="G3674" s="161"/>
    </row>
    <row r="3675" spans="1:7" x14ac:dyDescent="0.25">
      <c r="A3675" s="154"/>
      <c r="B3675" s="154"/>
      <c r="C3675" s="140"/>
      <c r="D3675" s="140"/>
      <c r="E3675" s="140"/>
      <c r="F3675" s="161"/>
      <c r="G3675" s="161"/>
    </row>
    <row r="3676" spans="1:7" x14ac:dyDescent="0.25">
      <c r="A3676" s="154"/>
      <c r="B3676" s="154"/>
      <c r="C3676" s="140"/>
      <c r="D3676" s="140"/>
      <c r="E3676" s="140"/>
      <c r="F3676" s="161"/>
      <c r="G3676" s="161"/>
    </row>
    <row r="3677" spans="1:7" x14ac:dyDescent="0.25">
      <c r="A3677" s="154"/>
      <c r="B3677" s="154"/>
      <c r="C3677" s="140"/>
      <c r="D3677" s="140"/>
      <c r="E3677" s="140"/>
      <c r="F3677" s="161"/>
      <c r="G3677" s="161"/>
    </row>
    <row r="3678" spans="1:7" x14ac:dyDescent="0.25">
      <c r="A3678" s="154"/>
      <c r="B3678" s="154"/>
      <c r="C3678" s="140"/>
      <c r="D3678" s="140"/>
      <c r="E3678" s="140"/>
      <c r="F3678" s="161"/>
      <c r="G3678" s="161"/>
    </row>
    <row r="3679" spans="1:7" x14ac:dyDescent="0.25">
      <c r="A3679" s="154"/>
      <c r="B3679" s="154"/>
      <c r="C3679" s="140"/>
      <c r="D3679" s="140"/>
      <c r="E3679" s="140"/>
      <c r="F3679" s="161"/>
      <c r="G3679" s="161"/>
    </row>
    <row r="3680" spans="1:7" x14ac:dyDescent="0.25">
      <c r="A3680" s="154"/>
      <c r="B3680" s="154"/>
      <c r="C3680" s="140"/>
      <c r="D3680" s="140"/>
      <c r="E3680" s="140"/>
      <c r="F3680" s="161"/>
      <c r="G3680" s="161"/>
    </row>
    <row r="3681" spans="1:7" x14ac:dyDescent="0.25">
      <c r="A3681" s="154"/>
      <c r="B3681" s="154"/>
      <c r="C3681" s="140"/>
      <c r="D3681" s="140"/>
      <c r="E3681" s="140"/>
      <c r="F3681" s="161"/>
      <c r="G3681" s="161"/>
    </row>
    <row r="3682" spans="1:7" x14ac:dyDescent="0.25">
      <c r="A3682" s="154"/>
      <c r="B3682" s="154"/>
      <c r="C3682" s="140"/>
      <c r="D3682" s="140"/>
      <c r="E3682" s="140"/>
      <c r="F3682" s="161"/>
      <c r="G3682" s="161"/>
    </row>
    <row r="3683" spans="1:7" x14ac:dyDescent="0.25">
      <c r="A3683" s="154"/>
      <c r="B3683" s="154"/>
      <c r="C3683" s="140"/>
      <c r="D3683" s="140"/>
      <c r="E3683" s="140"/>
      <c r="F3683" s="161"/>
      <c r="G3683" s="161"/>
    </row>
    <row r="3684" spans="1:7" x14ac:dyDescent="0.25">
      <c r="A3684" s="154"/>
      <c r="B3684" s="154"/>
      <c r="C3684" s="140"/>
      <c r="D3684" s="140"/>
      <c r="E3684" s="140"/>
      <c r="F3684" s="161"/>
      <c r="G3684" s="161"/>
    </row>
    <row r="3685" spans="1:7" x14ac:dyDescent="0.25">
      <c r="A3685" s="154"/>
      <c r="B3685" s="154"/>
      <c r="C3685" s="140"/>
      <c r="D3685" s="140"/>
      <c r="E3685" s="140"/>
      <c r="F3685" s="161"/>
      <c r="G3685" s="161"/>
    </row>
    <row r="3686" spans="1:7" x14ac:dyDescent="0.25">
      <c r="A3686" s="154"/>
      <c r="B3686" s="154"/>
      <c r="C3686" s="140"/>
      <c r="D3686" s="140"/>
      <c r="E3686" s="140"/>
      <c r="F3686" s="161"/>
      <c r="G3686" s="161"/>
    </row>
    <row r="3687" spans="1:7" x14ac:dyDescent="0.25">
      <c r="A3687" s="154"/>
      <c r="B3687" s="154"/>
      <c r="C3687" s="140"/>
      <c r="D3687" s="140"/>
      <c r="E3687" s="140"/>
      <c r="F3687" s="161"/>
      <c r="G3687" s="161"/>
    </row>
    <row r="3688" spans="1:7" x14ac:dyDescent="0.25">
      <c r="A3688" s="154"/>
      <c r="B3688" s="154"/>
      <c r="C3688" s="140"/>
      <c r="D3688" s="140"/>
      <c r="E3688" s="140"/>
      <c r="F3688" s="161"/>
      <c r="G3688" s="161"/>
    </row>
    <row r="3689" spans="1:7" x14ac:dyDescent="0.25">
      <c r="A3689" s="154"/>
      <c r="B3689" s="154"/>
      <c r="C3689" s="140"/>
      <c r="D3689" s="140"/>
      <c r="E3689" s="140"/>
      <c r="F3689" s="161"/>
      <c r="G3689" s="161"/>
    </row>
    <row r="3690" spans="1:7" x14ac:dyDescent="0.25">
      <c r="A3690" s="154"/>
      <c r="B3690" s="154"/>
      <c r="C3690" s="140"/>
      <c r="D3690" s="140"/>
      <c r="E3690" s="140"/>
      <c r="F3690" s="161"/>
      <c r="G3690" s="161"/>
    </row>
    <row r="3691" spans="1:7" x14ac:dyDescent="0.25">
      <c r="A3691" s="154"/>
      <c r="B3691" s="154"/>
      <c r="C3691" s="140"/>
      <c r="D3691" s="140"/>
      <c r="E3691" s="140"/>
      <c r="F3691" s="161"/>
      <c r="G3691" s="161"/>
    </row>
    <row r="3692" spans="1:7" x14ac:dyDescent="0.25">
      <c r="A3692" s="154"/>
      <c r="B3692" s="154"/>
      <c r="C3692" s="140"/>
      <c r="D3692" s="140"/>
      <c r="E3692" s="140"/>
      <c r="F3692" s="161"/>
      <c r="G3692" s="161"/>
    </row>
    <row r="3693" spans="1:7" x14ac:dyDescent="0.25">
      <c r="A3693" s="154"/>
      <c r="B3693" s="154"/>
      <c r="C3693" s="140"/>
      <c r="D3693" s="140"/>
      <c r="E3693" s="140"/>
      <c r="F3693" s="161"/>
      <c r="G3693" s="161"/>
    </row>
    <row r="3694" spans="1:7" x14ac:dyDescent="0.25">
      <c r="A3694" s="154"/>
      <c r="B3694" s="154"/>
      <c r="C3694" s="140"/>
      <c r="D3694" s="140"/>
      <c r="E3694" s="140"/>
      <c r="F3694" s="161"/>
      <c r="G3694" s="161"/>
    </row>
    <row r="3695" spans="1:7" x14ac:dyDescent="0.25">
      <c r="A3695" s="154"/>
      <c r="B3695" s="154"/>
      <c r="C3695" s="154"/>
      <c r="D3695" s="140"/>
      <c r="E3695" s="140"/>
      <c r="F3695" s="161"/>
      <c r="G3695" s="161"/>
    </row>
    <row r="3696" spans="1:7" x14ac:dyDescent="0.25">
      <c r="A3696" s="154"/>
      <c r="B3696" s="154"/>
      <c r="C3696" s="140"/>
      <c r="D3696" s="140"/>
      <c r="E3696" s="140"/>
      <c r="F3696" s="161"/>
      <c r="G3696" s="161"/>
    </row>
    <row r="3697" spans="1:7" x14ac:dyDescent="0.25">
      <c r="A3697" s="154"/>
      <c r="B3697" s="154"/>
      <c r="C3697" s="140"/>
      <c r="D3697" s="140"/>
      <c r="E3697" s="140"/>
      <c r="F3697" s="161"/>
      <c r="G3697" s="161"/>
    </row>
    <row r="3698" spans="1:7" x14ac:dyDescent="0.25">
      <c r="A3698" s="154"/>
      <c r="B3698" s="154"/>
      <c r="C3698" s="140"/>
      <c r="D3698" s="140"/>
      <c r="E3698" s="140"/>
      <c r="F3698" s="161"/>
      <c r="G3698" s="161"/>
    </row>
    <row r="3699" spans="1:7" x14ac:dyDescent="0.25">
      <c r="A3699" s="154"/>
      <c r="B3699" s="154"/>
      <c r="C3699" s="140"/>
      <c r="D3699" s="140"/>
      <c r="E3699" s="140"/>
      <c r="F3699" s="161"/>
      <c r="G3699" s="161"/>
    </row>
    <row r="3700" spans="1:7" x14ac:dyDescent="0.25">
      <c r="A3700" s="154"/>
      <c r="B3700" s="154"/>
      <c r="C3700" s="140"/>
      <c r="D3700" s="140"/>
      <c r="E3700" s="140"/>
      <c r="F3700" s="161"/>
      <c r="G3700" s="161"/>
    </row>
    <row r="3701" spans="1:7" x14ac:dyDescent="0.25">
      <c r="A3701" s="154"/>
      <c r="B3701" s="154"/>
      <c r="C3701" s="140"/>
      <c r="D3701" s="140"/>
      <c r="E3701" s="140"/>
      <c r="F3701" s="161"/>
      <c r="G3701" s="161"/>
    </row>
    <row r="3702" spans="1:7" x14ac:dyDescent="0.25">
      <c r="A3702" s="154"/>
      <c r="B3702" s="154"/>
      <c r="C3702" s="140"/>
      <c r="D3702" s="140"/>
      <c r="E3702" s="140"/>
      <c r="F3702" s="161"/>
      <c r="G3702" s="161"/>
    </row>
    <row r="3703" spans="1:7" x14ac:dyDescent="0.25">
      <c r="A3703" s="154"/>
      <c r="B3703" s="154"/>
      <c r="C3703" s="140"/>
      <c r="D3703" s="140"/>
      <c r="E3703" s="140"/>
      <c r="F3703" s="161"/>
      <c r="G3703" s="161"/>
    </row>
    <row r="3704" spans="1:7" x14ac:dyDescent="0.25">
      <c r="A3704" s="154"/>
      <c r="B3704" s="154"/>
      <c r="C3704" s="140"/>
      <c r="D3704" s="140"/>
      <c r="E3704" s="140"/>
      <c r="F3704" s="161"/>
      <c r="G3704" s="161"/>
    </row>
    <row r="3705" spans="1:7" x14ac:dyDescent="0.25">
      <c r="A3705" s="154"/>
      <c r="B3705" s="154"/>
      <c r="C3705" s="140"/>
      <c r="D3705" s="140"/>
      <c r="E3705" s="140"/>
      <c r="F3705" s="161"/>
      <c r="G3705" s="161"/>
    </row>
    <row r="3706" spans="1:7" x14ac:dyDescent="0.25">
      <c r="A3706" s="154"/>
      <c r="B3706" s="154"/>
      <c r="C3706" s="140"/>
      <c r="D3706" s="140"/>
      <c r="E3706" s="140"/>
      <c r="F3706" s="161"/>
      <c r="G3706" s="161"/>
    </row>
    <row r="3707" spans="1:7" x14ac:dyDescent="0.25">
      <c r="A3707" s="154"/>
      <c r="B3707" s="154"/>
      <c r="C3707" s="154"/>
      <c r="D3707" s="140"/>
      <c r="E3707" s="140"/>
      <c r="F3707" s="161"/>
      <c r="G3707" s="161"/>
    </row>
    <row r="3708" spans="1:7" x14ac:dyDescent="0.25">
      <c r="A3708" s="154"/>
      <c r="B3708" s="154"/>
      <c r="C3708" s="140"/>
      <c r="D3708" s="140"/>
      <c r="E3708" s="140"/>
      <c r="F3708" s="161"/>
      <c r="G3708" s="161"/>
    </row>
    <row r="3709" spans="1:7" x14ac:dyDescent="0.25">
      <c r="A3709" s="154"/>
      <c r="B3709" s="154"/>
      <c r="C3709" s="140"/>
      <c r="D3709" s="140"/>
      <c r="E3709" s="140"/>
      <c r="F3709" s="161"/>
      <c r="G3709" s="161"/>
    </row>
    <row r="3710" spans="1:7" x14ac:dyDescent="0.25">
      <c r="A3710" s="154"/>
      <c r="B3710" s="154"/>
      <c r="C3710" s="140"/>
      <c r="D3710" s="140"/>
      <c r="E3710" s="140"/>
      <c r="F3710" s="161"/>
      <c r="G3710" s="161"/>
    </row>
    <row r="3711" spans="1:7" x14ac:dyDescent="0.25">
      <c r="A3711" s="154"/>
      <c r="B3711" s="154"/>
      <c r="C3711" s="140"/>
      <c r="D3711" s="140"/>
      <c r="E3711" s="140"/>
      <c r="F3711" s="161"/>
      <c r="G3711" s="161"/>
    </row>
    <row r="3712" spans="1:7" x14ac:dyDescent="0.25">
      <c r="A3712" s="154"/>
      <c r="B3712" s="154"/>
      <c r="C3712" s="140"/>
      <c r="D3712" s="140"/>
      <c r="E3712" s="140"/>
      <c r="F3712" s="161"/>
      <c r="G3712" s="161"/>
    </row>
    <row r="3713" spans="1:7" x14ac:dyDescent="0.25">
      <c r="A3713" s="154"/>
      <c r="B3713" s="154"/>
      <c r="C3713" s="140"/>
      <c r="D3713" s="140"/>
      <c r="E3713" s="140"/>
      <c r="F3713" s="161"/>
      <c r="G3713" s="161"/>
    </row>
    <row r="3714" spans="1:7" x14ac:dyDescent="0.25">
      <c r="A3714" s="154"/>
      <c r="B3714" s="154"/>
      <c r="C3714" s="140"/>
      <c r="D3714" s="140"/>
      <c r="E3714" s="140"/>
      <c r="F3714" s="161"/>
      <c r="G3714" s="161"/>
    </row>
    <row r="3715" spans="1:7" x14ac:dyDescent="0.25">
      <c r="A3715" s="154"/>
      <c r="B3715" s="154"/>
      <c r="C3715" s="140"/>
      <c r="D3715" s="140"/>
      <c r="E3715" s="140"/>
      <c r="F3715" s="161"/>
      <c r="G3715" s="161"/>
    </row>
    <row r="3716" spans="1:7" x14ac:dyDescent="0.25">
      <c r="A3716" s="154"/>
      <c r="B3716" s="154"/>
      <c r="C3716" s="140"/>
      <c r="D3716" s="140"/>
      <c r="E3716" s="140"/>
      <c r="F3716" s="161"/>
      <c r="G3716" s="161"/>
    </row>
    <row r="3717" spans="1:7" x14ac:dyDescent="0.25">
      <c r="A3717" s="154"/>
      <c r="B3717" s="154"/>
      <c r="C3717" s="140"/>
      <c r="D3717" s="140"/>
      <c r="E3717" s="140"/>
      <c r="F3717" s="161"/>
      <c r="G3717" s="161"/>
    </row>
    <row r="3718" spans="1:7" x14ac:dyDescent="0.25">
      <c r="A3718" s="154"/>
      <c r="B3718" s="154"/>
      <c r="C3718" s="140"/>
      <c r="D3718" s="140"/>
      <c r="E3718" s="140"/>
      <c r="F3718" s="161"/>
      <c r="G3718" s="161"/>
    </row>
    <row r="3719" spans="1:7" x14ac:dyDescent="0.25">
      <c r="A3719" s="154"/>
      <c r="B3719" s="154"/>
      <c r="C3719" s="140"/>
      <c r="D3719" s="140"/>
      <c r="E3719" s="140"/>
      <c r="F3719" s="161"/>
      <c r="G3719" s="161"/>
    </row>
    <row r="3720" spans="1:7" x14ac:dyDescent="0.25">
      <c r="A3720" s="154"/>
      <c r="B3720" s="154"/>
      <c r="C3720" s="140"/>
      <c r="D3720" s="140"/>
      <c r="E3720" s="140"/>
      <c r="F3720" s="161"/>
      <c r="G3720" s="161"/>
    </row>
    <row r="3721" spans="1:7" x14ac:dyDescent="0.25">
      <c r="A3721" s="154"/>
      <c r="B3721" s="154"/>
      <c r="C3721" s="140"/>
      <c r="D3721" s="140"/>
      <c r="E3721" s="140"/>
      <c r="F3721" s="161"/>
      <c r="G3721" s="161"/>
    </row>
    <row r="3722" spans="1:7" x14ac:dyDescent="0.25">
      <c r="A3722" s="154"/>
      <c r="B3722" s="154"/>
      <c r="C3722" s="140"/>
      <c r="D3722" s="140"/>
      <c r="E3722" s="140"/>
      <c r="F3722" s="161"/>
      <c r="G3722" s="161"/>
    </row>
    <row r="3723" spans="1:7" x14ac:dyDescent="0.25">
      <c r="A3723" s="154"/>
      <c r="B3723" s="154"/>
      <c r="C3723" s="154"/>
      <c r="D3723" s="140"/>
      <c r="E3723" s="140"/>
      <c r="F3723" s="161"/>
      <c r="G3723" s="161"/>
    </row>
    <row r="3724" spans="1:7" x14ac:dyDescent="0.25">
      <c r="A3724" s="154"/>
      <c r="B3724" s="154"/>
      <c r="C3724" s="140"/>
      <c r="D3724" s="140"/>
      <c r="E3724" s="140"/>
      <c r="F3724" s="161"/>
      <c r="G3724" s="161"/>
    </row>
    <row r="3725" spans="1:7" x14ac:dyDescent="0.25">
      <c r="A3725" s="154"/>
      <c r="B3725" s="154"/>
      <c r="C3725" s="140"/>
      <c r="D3725" s="140"/>
      <c r="E3725" s="140"/>
      <c r="F3725" s="161"/>
      <c r="G3725" s="161"/>
    </row>
    <row r="3726" spans="1:7" x14ac:dyDescent="0.25">
      <c r="A3726" s="154"/>
      <c r="B3726" s="154"/>
      <c r="C3726" s="140"/>
      <c r="D3726" s="140"/>
      <c r="E3726" s="140"/>
      <c r="F3726" s="161"/>
      <c r="G3726" s="161"/>
    </row>
    <row r="3727" spans="1:7" x14ac:dyDescent="0.25">
      <c r="A3727" s="154"/>
      <c r="B3727" s="154"/>
      <c r="C3727" s="140"/>
      <c r="D3727" s="140"/>
      <c r="E3727" s="140"/>
      <c r="F3727" s="161"/>
      <c r="G3727" s="161"/>
    </row>
    <row r="3728" spans="1:7" x14ac:dyDescent="0.25">
      <c r="A3728" s="154"/>
      <c r="B3728" s="154"/>
      <c r="C3728" s="140"/>
      <c r="D3728" s="140"/>
      <c r="E3728" s="140"/>
      <c r="F3728" s="161"/>
      <c r="G3728" s="161"/>
    </row>
    <row r="3729" spans="1:7" x14ac:dyDescent="0.25">
      <c r="A3729" s="154"/>
      <c r="B3729" s="154"/>
      <c r="C3729" s="140"/>
      <c r="D3729" s="140"/>
      <c r="E3729" s="140"/>
      <c r="F3729" s="161"/>
      <c r="G3729" s="161"/>
    </row>
    <row r="3730" spans="1:7" x14ac:dyDescent="0.25">
      <c r="A3730" s="154"/>
      <c r="B3730" s="154"/>
      <c r="C3730" s="140"/>
      <c r="D3730" s="140"/>
      <c r="E3730" s="140"/>
      <c r="F3730" s="161"/>
      <c r="G3730" s="161"/>
    </row>
    <row r="3731" spans="1:7" x14ac:dyDescent="0.25">
      <c r="A3731" s="154"/>
      <c r="B3731" s="154"/>
      <c r="C3731" s="140"/>
      <c r="D3731" s="140"/>
      <c r="E3731" s="140"/>
      <c r="F3731" s="161"/>
      <c r="G3731" s="161"/>
    </row>
    <row r="3732" spans="1:7" x14ac:dyDescent="0.25">
      <c r="A3732" s="154"/>
      <c r="B3732" s="154"/>
      <c r="C3732" s="140"/>
      <c r="D3732" s="140"/>
      <c r="E3732" s="140"/>
      <c r="F3732" s="161"/>
      <c r="G3732" s="161"/>
    </row>
    <row r="3733" spans="1:7" x14ac:dyDescent="0.25">
      <c r="A3733" s="154"/>
      <c r="B3733" s="154"/>
      <c r="C3733" s="140"/>
      <c r="D3733" s="140"/>
      <c r="E3733" s="140"/>
      <c r="F3733" s="161"/>
      <c r="G3733" s="161"/>
    </row>
    <row r="3734" spans="1:7" x14ac:dyDescent="0.25">
      <c r="A3734" s="154"/>
      <c r="B3734" s="154"/>
      <c r="C3734" s="140"/>
      <c r="D3734" s="140"/>
      <c r="E3734" s="140"/>
      <c r="F3734" s="161"/>
      <c r="G3734" s="161"/>
    </row>
    <row r="3735" spans="1:7" x14ac:dyDescent="0.25">
      <c r="A3735" s="154"/>
      <c r="B3735" s="154"/>
      <c r="C3735" s="140"/>
      <c r="D3735" s="140"/>
      <c r="E3735" s="140"/>
      <c r="F3735" s="161"/>
      <c r="G3735" s="161"/>
    </row>
    <row r="3736" spans="1:7" x14ac:dyDescent="0.25">
      <c r="A3736" s="154"/>
      <c r="B3736" s="154"/>
      <c r="C3736" s="140"/>
      <c r="D3736" s="140"/>
      <c r="E3736" s="140"/>
      <c r="F3736" s="161"/>
      <c r="G3736" s="161"/>
    </row>
    <row r="3737" spans="1:7" x14ac:dyDescent="0.25">
      <c r="A3737" s="154"/>
      <c r="B3737" s="154"/>
      <c r="C3737" s="140"/>
      <c r="D3737" s="140"/>
      <c r="E3737" s="140"/>
      <c r="F3737" s="161"/>
      <c r="G3737" s="161"/>
    </row>
    <row r="3738" spans="1:7" x14ac:dyDescent="0.25">
      <c r="A3738" s="154"/>
      <c r="B3738" s="154"/>
      <c r="C3738" s="140"/>
      <c r="D3738" s="140"/>
      <c r="E3738" s="140"/>
      <c r="F3738" s="161"/>
      <c r="G3738" s="161"/>
    </row>
    <row r="3739" spans="1:7" x14ac:dyDescent="0.25">
      <c r="A3739" s="154"/>
      <c r="B3739" s="154"/>
      <c r="C3739" s="140"/>
      <c r="D3739" s="140"/>
      <c r="E3739" s="140"/>
      <c r="F3739" s="161"/>
      <c r="G3739" s="161"/>
    </row>
    <row r="3740" spans="1:7" x14ac:dyDescent="0.25">
      <c r="A3740" s="154"/>
      <c r="B3740" s="154"/>
      <c r="C3740" s="140"/>
      <c r="D3740" s="140"/>
      <c r="E3740" s="140"/>
      <c r="F3740" s="161"/>
      <c r="G3740" s="161"/>
    </row>
    <row r="3741" spans="1:7" x14ac:dyDescent="0.25">
      <c r="A3741" s="154"/>
      <c r="B3741" s="154"/>
      <c r="C3741" s="140"/>
      <c r="D3741" s="140"/>
      <c r="E3741" s="140"/>
      <c r="F3741" s="161"/>
      <c r="G3741" s="161"/>
    </row>
    <row r="3742" spans="1:7" x14ac:dyDescent="0.25">
      <c r="A3742" s="154"/>
      <c r="B3742" s="154"/>
      <c r="C3742" s="140"/>
      <c r="D3742" s="140"/>
      <c r="E3742" s="140"/>
      <c r="F3742" s="161"/>
      <c r="G3742" s="161"/>
    </row>
    <row r="3743" spans="1:7" x14ac:dyDescent="0.25">
      <c r="A3743" s="154"/>
      <c r="B3743" s="154"/>
      <c r="C3743" s="140"/>
      <c r="D3743" s="140"/>
      <c r="E3743" s="140"/>
      <c r="F3743" s="161"/>
      <c r="G3743" s="161"/>
    </row>
    <row r="3744" spans="1:7" x14ac:dyDescent="0.25">
      <c r="A3744" s="154"/>
      <c r="B3744" s="154"/>
      <c r="C3744" s="140"/>
      <c r="D3744" s="140"/>
      <c r="E3744" s="140"/>
      <c r="F3744" s="161"/>
      <c r="G3744" s="161"/>
    </row>
    <row r="3745" spans="1:7" x14ac:dyDescent="0.25">
      <c r="A3745" s="154"/>
      <c r="B3745" s="154"/>
      <c r="C3745" s="140"/>
      <c r="D3745" s="140"/>
      <c r="E3745" s="140"/>
      <c r="F3745" s="161"/>
      <c r="G3745" s="161"/>
    </row>
    <row r="3746" spans="1:7" x14ac:dyDescent="0.25">
      <c r="A3746" s="154"/>
      <c r="B3746" s="154"/>
      <c r="C3746" s="140"/>
      <c r="D3746" s="140"/>
      <c r="E3746" s="140"/>
      <c r="F3746" s="161"/>
      <c r="G3746" s="161"/>
    </row>
    <row r="3747" spans="1:7" x14ac:dyDescent="0.25">
      <c r="A3747" s="154"/>
      <c r="B3747" s="154"/>
      <c r="C3747" s="140"/>
      <c r="D3747" s="140"/>
      <c r="E3747" s="140"/>
      <c r="F3747" s="161"/>
      <c r="G3747" s="161"/>
    </row>
    <row r="3748" spans="1:7" x14ac:dyDescent="0.25">
      <c r="A3748" s="154"/>
      <c r="B3748" s="154"/>
      <c r="C3748" s="140"/>
      <c r="D3748" s="140"/>
      <c r="E3748" s="140"/>
      <c r="F3748" s="161"/>
      <c r="G3748" s="161"/>
    </row>
    <row r="3749" spans="1:7" x14ac:dyDescent="0.25">
      <c r="A3749" s="154"/>
      <c r="B3749" s="154"/>
      <c r="C3749" s="140"/>
      <c r="D3749" s="140"/>
      <c r="E3749" s="140"/>
      <c r="F3749" s="161"/>
      <c r="G3749" s="161"/>
    </row>
    <row r="3750" spans="1:7" x14ac:dyDescent="0.25">
      <c r="A3750" s="154"/>
      <c r="B3750" s="154"/>
      <c r="C3750" s="140"/>
      <c r="D3750" s="140"/>
      <c r="E3750" s="140"/>
      <c r="F3750" s="161"/>
      <c r="G3750" s="161"/>
    </row>
    <row r="3751" spans="1:7" x14ac:dyDescent="0.25">
      <c r="A3751" s="154"/>
      <c r="B3751" s="154"/>
      <c r="C3751" s="140"/>
      <c r="D3751" s="140"/>
      <c r="E3751" s="140"/>
      <c r="F3751" s="161"/>
      <c r="G3751" s="161"/>
    </row>
    <row r="3752" spans="1:7" x14ac:dyDescent="0.25">
      <c r="A3752" s="154"/>
      <c r="B3752" s="154"/>
      <c r="C3752" s="140"/>
      <c r="D3752" s="140"/>
      <c r="E3752" s="140"/>
      <c r="F3752" s="161"/>
      <c r="G3752" s="161"/>
    </row>
    <row r="3753" spans="1:7" x14ac:dyDescent="0.25">
      <c r="A3753" s="154"/>
      <c r="B3753" s="154"/>
      <c r="C3753" s="140"/>
      <c r="D3753" s="140"/>
      <c r="E3753" s="140"/>
      <c r="F3753" s="161"/>
      <c r="G3753" s="161"/>
    </row>
    <row r="3754" spans="1:7" x14ac:dyDescent="0.25">
      <c r="A3754" s="154"/>
      <c r="B3754" s="154"/>
      <c r="C3754" s="140"/>
      <c r="D3754" s="140"/>
      <c r="E3754" s="140"/>
      <c r="F3754" s="161"/>
      <c r="G3754" s="161"/>
    </row>
    <row r="3755" spans="1:7" x14ac:dyDescent="0.25">
      <c r="A3755" s="154"/>
      <c r="B3755" s="154"/>
      <c r="C3755" s="140"/>
      <c r="D3755" s="140"/>
      <c r="E3755" s="140"/>
      <c r="F3755" s="161"/>
      <c r="G3755" s="161"/>
    </row>
    <row r="3756" spans="1:7" x14ac:dyDescent="0.25">
      <c r="A3756" s="154"/>
      <c r="B3756" s="154"/>
      <c r="C3756" s="140"/>
      <c r="D3756" s="140"/>
      <c r="E3756" s="140"/>
      <c r="F3756" s="161"/>
      <c r="G3756" s="161"/>
    </row>
    <row r="3757" spans="1:7" x14ac:dyDescent="0.25">
      <c r="A3757" s="154"/>
      <c r="B3757" s="154"/>
      <c r="C3757" s="140"/>
      <c r="D3757" s="140"/>
      <c r="E3757" s="140"/>
      <c r="F3757" s="161"/>
      <c r="G3757" s="161"/>
    </row>
    <row r="3758" spans="1:7" x14ac:dyDescent="0.25">
      <c r="A3758" s="154"/>
      <c r="B3758" s="154"/>
      <c r="C3758" s="140"/>
      <c r="D3758" s="140"/>
      <c r="E3758" s="140"/>
      <c r="F3758" s="161"/>
      <c r="G3758" s="161"/>
    </row>
    <row r="3759" spans="1:7" x14ac:dyDescent="0.25">
      <c r="A3759" s="154"/>
      <c r="B3759" s="154"/>
      <c r="C3759" s="140"/>
      <c r="D3759" s="140"/>
      <c r="E3759" s="140"/>
      <c r="F3759" s="161"/>
      <c r="G3759" s="161"/>
    </row>
    <row r="3760" spans="1:7" x14ac:dyDescent="0.25">
      <c r="A3760" s="154"/>
      <c r="B3760" s="154"/>
      <c r="C3760" s="140"/>
      <c r="D3760" s="140"/>
      <c r="E3760" s="140"/>
      <c r="F3760" s="161"/>
      <c r="G3760" s="161"/>
    </row>
    <row r="3761" spans="1:7" x14ac:dyDescent="0.25">
      <c r="A3761" s="154"/>
      <c r="B3761" s="154"/>
      <c r="C3761" s="140"/>
      <c r="D3761" s="140"/>
      <c r="E3761" s="140"/>
      <c r="F3761" s="161"/>
      <c r="G3761" s="161"/>
    </row>
    <row r="3762" spans="1:7" x14ac:dyDescent="0.25">
      <c r="A3762" s="154"/>
      <c r="B3762" s="154"/>
      <c r="C3762" s="140"/>
      <c r="D3762" s="140"/>
      <c r="E3762" s="140"/>
      <c r="F3762" s="161"/>
      <c r="G3762" s="161"/>
    </row>
    <row r="3763" spans="1:7" x14ac:dyDescent="0.25">
      <c r="A3763" s="154"/>
      <c r="B3763" s="154"/>
      <c r="C3763" s="140"/>
      <c r="D3763" s="140"/>
      <c r="E3763" s="140"/>
      <c r="F3763" s="161"/>
      <c r="G3763" s="161"/>
    </row>
    <row r="3764" spans="1:7" x14ac:dyDescent="0.25">
      <c r="A3764" s="154"/>
      <c r="B3764" s="154"/>
      <c r="C3764" s="140"/>
      <c r="D3764" s="140"/>
      <c r="E3764" s="140"/>
      <c r="F3764" s="161"/>
      <c r="G3764" s="161"/>
    </row>
    <row r="3765" spans="1:7" x14ac:dyDescent="0.25">
      <c r="A3765" s="154"/>
      <c r="B3765" s="154"/>
      <c r="C3765" s="140"/>
      <c r="D3765" s="140"/>
      <c r="E3765" s="140"/>
      <c r="F3765" s="161"/>
      <c r="G3765" s="161"/>
    </row>
    <row r="3766" spans="1:7" x14ac:dyDescent="0.25">
      <c r="A3766" s="154"/>
      <c r="B3766" s="154"/>
      <c r="C3766" s="140"/>
      <c r="D3766" s="140"/>
      <c r="E3766" s="140"/>
      <c r="F3766" s="161"/>
      <c r="G3766" s="161"/>
    </row>
    <row r="3767" spans="1:7" x14ac:dyDescent="0.25">
      <c r="A3767" s="154"/>
      <c r="B3767" s="154"/>
      <c r="C3767" s="140"/>
      <c r="D3767" s="140"/>
      <c r="E3767" s="140"/>
      <c r="F3767" s="161"/>
      <c r="G3767" s="161"/>
    </row>
    <row r="3768" spans="1:7" x14ac:dyDescent="0.25">
      <c r="A3768" s="154"/>
      <c r="B3768" s="154"/>
      <c r="C3768" s="140"/>
      <c r="D3768" s="140"/>
      <c r="E3768" s="140"/>
      <c r="F3768" s="161"/>
      <c r="G3768" s="161"/>
    </row>
    <row r="3769" spans="1:7" x14ac:dyDescent="0.25">
      <c r="A3769" s="154"/>
      <c r="B3769" s="154"/>
      <c r="C3769" s="140"/>
      <c r="D3769" s="140"/>
      <c r="E3769" s="140"/>
      <c r="F3769" s="161"/>
      <c r="G3769" s="161"/>
    </row>
    <row r="3770" spans="1:7" x14ac:dyDescent="0.25">
      <c r="A3770" s="154"/>
      <c r="B3770" s="154"/>
      <c r="C3770" s="140"/>
      <c r="D3770" s="140"/>
      <c r="E3770" s="140"/>
      <c r="F3770" s="161"/>
      <c r="G3770" s="161"/>
    </row>
    <row r="3771" spans="1:7" x14ac:dyDescent="0.25">
      <c r="A3771" s="154"/>
      <c r="B3771" s="154"/>
      <c r="C3771" s="140"/>
      <c r="D3771" s="140"/>
      <c r="E3771" s="140"/>
      <c r="F3771" s="161"/>
      <c r="G3771" s="161"/>
    </row>
    <row r="3772" spans="1:7" x14ac:dyDescent="0.25">
      <c r="A3772" s="154"/>
      <c r="B3772" s="154"/>
      <c r="C3772" s="140"/>
      <c r="D3772" s="140"/>
      <c r="E3772" s="140"/>
      <c r="F3772" s="161"/>
      <c r="G3772" s="161"/>
    </row>
    <row r="3773" spans="1:7" x14ac:dyDescent="0.25">
      <c r="A3773" s="154"/>
      <c r="B3773" s="154"/>
      <c r="C3773" s="140"/>
      <c r="D3773" s="140"/>
      <c r="E3773" s="140"/>
      <c r="F3773" s="161"/>
      <c r="G3773" s="161"/>
    </row>
    <row r="3774" spans="1:7" x14ac:dyDescent="0.25">
      <c r="A3774" s="154"/>
      <c r="B3774" s="154"/>
      <c r="C3774" s="140"/>
      <c r="D3774" s="140"/>
      <c r="E3774" s="140"/>
      <c r="F3774" s="161"/>
      <c r="G3774" s="161"/>
    </row>
    <row r="3775" spans="1:7" x14ac:dyDescent="0.25">
      <c r="A3775" s="154"/>
      <c r="B3775" s="154"/>
      <c r="C3775" s="140"/>
      <c r="D3775" s="140"/>
      <c r="E3775" s="140"/>
      <c r="F3775" s="161"/>
      <c r="G3775" s="161"/>
    </row>
    <row r="3776" spans="1:7" x14ac:dyDescent="0.25">
      <c r="A3776" s="154"/>
      <c r="B3776" s="154"/>
      <c r="C3776" s="140"/>
      <c r="D3776" s="140"/>
      <c r="E3776" s="140"/>
      <c r="F3776" s="161"/>
      <c r="G3776" s="161"/>
    </row>
    <row r="3777" spans="1:7" x14ac:dyDescent="0.25">
      <c r="A3777" s="154"/>
      <c r="B3777" s="154"/>
      <c r="C3777" s="140"/>
      <c r="D3777" s="140"/>
      <c r="E3777" s="140"/>
      <c r="F3777" s="161"/>
      <c r="G3777" s="161"/>
    </row>
    <row r="3778" spans="1:7" x14ac:dyDescent="0.25">
      <c r="A3778" s="154"/>
      <c r="B3778" s="154"/>
      <c r="C3778" s="140"/>
      <c r="D3778" s="140"/>
      <c r="E3778" s="140"/>
      <c r="F3778" s="161"/>
      <c r="G3778" s="161"/>
    </row>
    <row r="3779" spans="1:7" x14ac:dyDescent="0.25">
      <c r="A3779" s="154"/>
      <c r="B3779" s="154"/>
      <c r="C3779" s="140"/>
      <c r="D3779" s="140"/>
      <c r="E3779" s="140"/>
      <c r="F3779" s="161"/>
      <c r="G3779" s="161"/>
    </row>
    <row r="3780" spans="1:7" x14ac:dyDescent="0.25">
      <c r="A3780" s="154"/>
      <c r="B3780" s="154"/>
      <c r="C3780" s="140"/>
      <c r="D3780" s="140"/>
      <c r="E3780" s="140"/>
      <c r="F3780" s="161"/>
      <c r="G3780" s="161"/>
    </row>
    <row r="3781" spans="1:7" x14ac:dyDescent="0.25">
      <c r="A3781" s="154"/>
      <c r="B3781" s="154"/>
      <c r="C3781" s="140"/>
      <c r="D3781" s="140"/>
      <c r="E3781" s="140"/>
      <c r="F3781" s="161"/>
      <c r="G3781" s="161"/>
    </row>
    <row r="3782" spans="1:7" x14ac:dyDescent="0.25">
      <c r="A3782" s="154"/>
      <c r="B3782" s="154"/>
      <c r="C3782" s="140"/>
      <c r="D3782" s="140"/>
      <c r="E3782" s="140"/>
      <c r="F3782" s="161"/>
      <c r="G3782" s="161"/>
    </row>
    <row r="3783" spans="1:7" x14ac:dyDescent="0.25">
      <c r="A3783" s="154"/>
      <c r="B3783" s="154"/>
      <c r="C3783" s="140"/>
      <c r="D3783" s="140"/>
      <c r="E3783" s="140"/>
      <c r="F3783" s="161"/>
      <c r="G3783" s="161"/>
    </row>
    <row r="3784" spans="1:7" x14ac:dyDescent="0.25">
      <c r="A3784" s="154"/>
      <c r="B3784" s="154"/>
      <c r="C3784" s="154"/>
      <c r="D3784" s="140"/>
      <c r="E3784" s="140"/>
      <c r="F3784" s="161"/>
      <c r="G3784" s="161"/>
    </row>
    <row r="3785" spans="1:7" x14ac:dyDescent="0.25">
      <c r="A3785" s="154"/>
      <c r="B3785" s="154"/>
      <c r="C3785" s="140"/>
      <c r="D3785" s="140"/>
      <c r="E3785" s="140"/>
      <c r="F3785" s="161"/>
      <c r="G3785" s="161"/>
    </row>
    <row r="3786" spans="1:7" x14ac:dyDescent="0.25">
      <c r="A3786" s="154"/>
      <c r="B3786" s="154"/>
      <c r="C3786" s="140"/>
      <c r="D3786" s="140"/>
      <c r="E3786" s="140"/>
      <c r="F3786" s="161"/>
      <c r="G3786" s="161"/>
    </row>
    <row r="3787" spans="1:7" x14ac:dyDescent="0.25">
      <c r="A3787" s="154"/>
      <c r="B3787" s="154"/>
      <c r="C3787" s="140"/>
      <c r="D3787" s="140"/>
      <c r="E3787" s="140"/>
      <c r="F3787" s="161"/>
      <c r="G3787" s="161"/>
    </row>
    <row r="3788" spans="1:7" x14ac:dyDescent="0.25">
      <c r="A3788" s="154"/>
      <c r="B3788" s="154"/>
      <c r="C3788" s="140"/>
      <c r="D3788" s="140"/>
      <c r="E3788" s="140"/>
      <c r="F3788" s="161"/>
      <c r="G3788" s="161"/>
    </row>
    <row r="3789" spans="1:7" x14ac:dyDescent="0.25">
      <c r="A3789" s="154"/>
      <c r="B3789" s="154"/>
      <c r="C3789" s="140"/>
      <c r="D3789" s="140"/>
      <c r="E3789" s="140"/>
      <c r="F3789" s="161"/>
      <c r="G3789" s="161"/>
    </row>
    <row r="3790" spans="1:7" x14ac:dyDescent="0.25">
      <c r="A3790" s="154"/>
      <c r="B3790" s="154"/>
      <c r="C3790" s="140"/>
      <c r="D3790" s="140"/>
      <c r="E3790" s="140"/>
      <c r="F3790" s="161"/>
      <c r="G3790" s="161"/>
    </row>
    <row r="3791" spans="1:7" x14ac:dyDescent="0.25">
      <c r="A3791" s="154"/>
      <c r="B3791" s="154"/>
      <c r="C3791" s="140"/>
      <c r="D3791" s="140"/>
      <c r="E3791" s="140"/>
      <c r="F3791" s="161"/>
      <c r="G3791" s="161"/>
    </row>
    <row r="3792" spans="1:7" x14ac:dyDescent="0.25">
      <c r="A3792" s="154"/>
      <c r="B3792" s="154"/>
      <c r="C3792" s="140"/>
      <c r="D3792" s="140"/>
      <c r="E3792" s="140"/>
      <c r="F3792" s="161"/>
      <c r="G3792" s="161"/>
    </row>
    <row r="3793" spans="1:7" x14ac:dyDescent="0.25">
      <c r="A3793" s="154"/>
      <c r="B3793" s="154"/>
      <c r="C3793" s="140"/>
      <c r="D3793" s="140"/>
      <c r="E3793" s="140"/>
      <c r="F3793" s="161"/>
      <c r="G3793" s="161"/>
    </row>
    <row r="3794" spans="1:7" x14ac:dyDescent="0.25">
      <c r="A3794" s="154"/>
      <c r="B3794" s="154"/>
      <c r="C3794" s="140"/>
      <c r="D3794" s="140"/>
      <c r="E3794" s="140"/>
      <c r="F3794" s="161"/>
      <c r="G3794" s="161"/>
    </row>
    <row r="3795" spans="1:7" x14ac:dyDescent="0.25">
      <c r="A3795" s="154"/>
      <c r="B3795" s="154"/>
      <c r="C3795" s="154"/>
      <c r="D3795" s="140"/>
      <c r="E3795" s="140"/>
      <c r="F3795" s="161"/>
      <c r="G3795" s="161"/>
    </row>
    <row r="3796" spans="1:7" x14ac:dyDescent="0.25">
      <c r="A3796" s="154"/>
      <c r="B3796" s="154"/>
      <c r="C3796" s="140"/>
      <c r="D3796" s="140"/>
      <c r="E3796" s="140"/>
      <c r="F3796" s="161"/>
      <c r="G3796" s="161"/>
    </row>
    <row r="3797" spans="1:7" x14ac:dyDescent="0.25">
      <c r="A3797" s="154"/>
      <c r="B3797" s="154"/>
      <c r="C3797" s="140"/>
      <c r="D3797" s="140"/>
      <c r="E3797" s="140"/>
      <c r="F3797" s="161"/>
      <c r="G3797" s="161"/>
    </row>
    <row r="3798" spans="1:7" x14ac:dyDescent="0.25">
      <c r="A3798" s="154"/>
      <c r="B3798" s="154"/>
      <c r="C3798" s="140"/>
      <c r="D3798" s="140"/>
      <c r="E3798" s="140"/>
      <c r="F3798" s="161"/>
      <c r="G3798" s="161"/>
    </row>
    <row r="3799" spans="1:7" x14ac:dyDescent="0.25">
      <c r="A3799" s="154"/>
      <c r="B3799" s="154"/>
      <c r="C3799" s="140"/>
      <c r="D3799" s="140"/>
      <c r="E3799" s="140"/>
      <c r="F3799" s="161"/>
      <c r="G3799" s="161"/>
    </row>
    <row r="3800" spans="1:7" x14ac:dyDescent="0.25">
      <c r="A3800" s="154"/>
      <c r="B3800" s="154"/>
      <c r="C3800" s="140"/>
      <c r="D3800" s="140"/>
      <c r="E3800" s="140"/>
      <c r="F3800" s="161"/>
      <c r="G3800" s="161"/>
    </row>
    <row r="3801" spans="1:7" x14ac:dyDescent="0.25">
      <c r="A3801" s="154"/>
      <c r="B3801" s="154"/>
      <c r="C3801" s="140"/>
      <c r="D3801" s="140"/>
      <c r="E3801" s="140"/>
      <c r="F3801" s="161"/>
      <c r="G3801" s="161"/>
    </row>
    <row r="3802" spans="1:7" x14ac:dyDescent="0.25">
      <c r="A3802" s="154"/>
      <c r="B3802" s="154"/>
      <c r="C3802" s="140"/>
      <c r="D3802" s="140"/>
      <c r="E3802" s="140"/>
      <c r="F3802" s="161"/>
      <c r="G3802" s="161"/>
    </row>
    <row r="3803" spans="1:7" x14ac:dyDescent="0.25">
      <c r="A3803" s="154"/>
      <c r="B3803" s="154"/>
      <c r="C3803" s="140"/>
      <c r="D3803" s="140"/>
      <c r="E3803" s="140"/>
      <c r="F3803" s="161"/>
      <c r="G3803" s="161"/>
    </row>
    <row r="3804" spans="1:7" x14ac:dyDescent="0.25">
      <c r="A3804" s="154"/>
      <c r="B3804" s="154"/>
      <c r="C3804" s="140"/>
      <c r="D3804" s="140"/>
      <c r="E3804" s="140"/>
      <c r="F3804" s="161"/>
      <c r="G3804" s="161"/>
    </row>
    <row r="3805" spans="1:7" x14ac:dyDescent="0.25">
      <c r="A3805" s="154"/>
      <c r="B3805" s="154"/>
      <c r="C3805" s="140"/>
      <c r="D3805" s="140"/>
      <c r="E3805" s="140"/>
      <c r="F3805" s="161"/>
      <c r="G3805" s="161"/>
    </row>
    <row r="3806" spans="1:7" x14ac:dyDescent="0.25">
      <c r="A3806" s="154"/>
      <c r="B3806" s="154"/>
      <c r="C3806" s="140"/>
      <c r="D3806" s="140"/>
      <c r="E3806" s="140"/>
      <c r="F3806" s="161"/>
      <c r="G3806" s="161"/>
    </row>
    <row r="3807" spans="1:7" x14ac:dyDescent="0.25">
      <c r="A3807" s="154"/>
      <c r="B3807" s="154"/>
      <c r="C3807" s="140"/>
      <c r="D3807" s="140"/>
      <c r="E3807" s="140"/>
      <c r="F3807" s="161"/>
      <c r="G3807" s="161"/>
    </row>
    <row r="3808" spans="1:7" x14ac:dyDescent="0.25">
      <c r="A3808" s="154"/>
      <c r="B3808" s="154"/>
      <c r="C3808" s="140"/>
      <c r="D3808" s="140"/>
      <c r="E3808" s="140"/>
      <c r="F3808" s="161"/>
      <c r="G3808" s="161"/>
    </row>
    <row r="3809" spans="1:7" x14ac:dyDescent="0.25">
      <c r="A3809" s="154"/>
      <c r="B3809" s="154"/>
      <c r="C3809" s="140"/>
      <c r="D3809" s="140"/>
      <c r="E3809" s="140"/>
      <c r="F3809" s="161"/>
      <c r="G3809" s="161"/>
    </row>
    <row r="3810" spans="1:7" x14ac:dyDescent="0.25">
      <c r="A3810" s="154"/>
      <c r="B3810" s="154"/>
      <c r="C3810" s="140"/>
      <c r="D3810" s="140"/>
      <c r="E3810" s="140"/>
      <c r="F3810" s="161"/>
      <c r="G3810" s="161"/>
    </row>
    <row r="3811" spans="1:7" x14ac:dyDescent="0.25">
      <c r="A3811" s="154"/>
      <c r="B3811" s="154"/>
      <c r="C3811" s="140"/>
      <c r="D3811" s="140"/>
      <c r="E3811" s="140"/>
      <c r="F3811" s="161"/>
      <c r="G3811" s="161"/>
    </row>
    <row r="3812" spans="1:7" x14ac:dyDescent="0.25">
      <c r="A3812" s="154"/>
      <c r="B3812" s="154"/>
      <c r="C3812" s="154"/>
      <c r="D3812" s="140"/>
      <c r="E3812" s="140"/>
      <c r="F3812" s="161"/>
      <c r="G3812" s="161"/>
    </row>
    <row r="3813" spans="1:7" x14ac:dyDescent="0.25">
      <c r="A3813" s="154"/>
      <c r="B3813" s="154"/>
      <c r="C3813" s="140"/>
      <c r="D3813" s="140"/>
      <c r="E3813" s="140"/>
      <c r="F3813" s="161"/>
      <c r="G3813" s="161"/>
    </row>
    <row r="3814" spans="1:7" x14ac:dyDescent="0.25">
      <c r="A3814" s="154"/>
      <c r="B3814" s="154"/>
      <c r="C3814" s="140"/>
      <c r="D3814" s="140"/>
      <c r="E3814" s="140"/>
      <c r="F3814" s="161"/>
      <c r="G3814" s="161"/>
    </row>
    <row r="3815" spans="1:7" x14ac:dyDescent="0.25">
      <c r="A3815" s="154"/>
      <c r="B3815" s="154"/>
      <c r="C3815" s="140"/>
      <c r="D3815" s="140"/>
      <c r="E3815" s="140"/>
      <c r="F3815" s="161"/>
      <c r="G3815" s="161"/>
    </row>
    <row r="3816" spans="1:7" x14ac:dyDescent="0.25">
      <c r="A3816" s="154"/>
      <c r="B3816" s="154"/>
      <c r="C3816" s="140"/>
      <c r="D3816" s="140"/>
      <c r="E3816" s="140"/>
      <c r="F3816" s="161"/>
      <c r="G3816" s="161"/>
    </row>
    <row r="3817" spans="1:7" x14ac:dyDescent="0.25">
      <c r="A3817" s="154"/>
      <c r="B3817" s="154"/>
      <c r="C3817" s="140"/>
      <c r="D3817" s="140"/>
      <c r="E3817" s="140"/>
      <c r="F3817" s="161"/>
      <c r="G3817" s="161"/>
    </row>
    <row r="3818" spans="1:7" x14ac:dyDescent="0.25">
      <c r="A3818" s="154"/>
      <c r="B3818" s="154"/>
      <c r="C3818" s="140"/>
      <c r="D3818" s="140"/>
      <c r="E3818" s="140"/>
      <c r="F3818" s="161"/>
      <c r="G3818" s="161"/>
    </row>
    <row r="3819" spans="1:7" x14ac:dyDescent="0.25">
      <c r="A3819" s="154"/>
      <c r="B3819" s="154"/>
      <c r="C3819" s="140"/>
      <c r="D3819" s="140"/>
      <c r="E3819" s="140"/>
      <c r="F3819" s="161"/>
      <c r="G3819" s="161"/>
    </row>
    <row r="3820" spans="1:7" x14ac:dyDescent="0.25">
      <c r="A3820" s="154"/>
      <c r="B3820" s="154"/>
      <c r="C3820" s="140"/>
      <c r="D3820" s="140"/>
      <c r="E3820" s="140"/>
      <c r="F3820" s="161"/>
      <c r="G3820" s="161"/>
    </row>
    <row r="3821" spans="1:7" x14ac:dyDescent="0.25">
      <c r="A3821" s="154"/>
      <c r="B3821" s="154"/>
      <c r="C3821" s="140"/>
      <c r="D3821" s="140"/>
      <c r="E3821" s="140"/>
      <c r="F3821" s="161"/>
      <c r="G3821" s="161"/>
    </row>
    <row r="3822" spans="1:7" x14ac:dyDescent="0.25">
      <c r="A3822" s="154"/>
      <c r="B3822" s="154"/>
      <c r="C3822" s="140"/>
      <c r="D3822" s="140"/>
      <c r="E3822" s="140"/>
      <c r="F3822" s="161"/>
      <c r="G3822" s="161"/>
    </row>
    <row r="3823" spans="1:7" x14ac:dyDescent="0.25">
      <c r="A3823" s="154"/>
      <c r="B3823" s="154"/>
      <c r="C3823" s="140"/>
      <c r="D3823" s="140"/>
      <c r="E3823" s="140"/>
      <c r="F3823" s="161"/>
      <c r="G3823" s="161"/>
    </row>
    <row r="3824" spans="1:7" x14ac:dyDescent="0.25">
      <c r="A3824" s="154"/>
      <c r="B3824" s="154"/>
      <c r="C3824" s="140"/>
      <c r="D3824" s="140"/>
      <c r="E3824" s="140"/>
      <c r="F3824" s="161"/>
      <c r="G3824" s="161"/>
    </row>
    <row r="3825" spans="1:7" x14ac:dyDescent="0.25">
      <c r="A3825" s="154"/>
      <c r="B3825" s="154"/>
      <c r="C3825" s="140"/>
      <c r="D3825" s="140"/>
      <c r="E3825" s="140"/>
      <c r="F3825" s="161"/>
      <c r="G3825" s="161"/>
    </row>
    <row r="3826" spans="1:7" x14ac:dyDescent="0.25">
      <c r="A3826" s="154"/>
      <c r="B3826" s="154"/>
      <c r="C3826" s="140"/>
      <c r="D3826" s="140"/>
      <c r="E3826" s="140"/>
      <c r="F3826" s="161"/>
      <c r="G3826" s="161"/>
    </row>
    <row r="3827" spans="1:7" x14ac:dyDescent="0.25">
      <c r="A3827" s="154"/>
      <c r="B3827" s="154"/>
      <c r="C3827" s="140"/>
      <c r="D3827" s="140"/>
      <c r="E3827" s="140"/>
      <c r="F3827" s="161"/>
      <c r="G3827" s="161"/>
    </row>
    <row r="3828" spans="1:7" x14ac:dyDescent="0.25">
      <c r="A3828" s="154"/>
      <c r="B3828" s="154"/>
      <c r="C3828" s="140"/>
      <c r="D3828" s="140"/>
      <c r="E3828" s="140"/>
      <c r="F3828" s="161"/>
      <c r="G3828" s="161"/>
    </row>
    <row r="3829" spans="1:7" x14ac:dyDescent="0.25">
      <c r="A3829" s="154"/>
      <c r="B3829" s="154"/>
      <c r="C3829" s="140"/>
      <c r="D3829" s="140"/>
      <c r="E3829" s="140"/>
      <c r="F3829" s="161"/>
      <c r="G3829" s="161"/>
    </row>
    <row r="3830" spans="1:7" x14ac:dyDescent="0.25">
      <c r="A3830" s="154"/>
      <c r="B3830" s="154"/>
      <c r="C3830" s="140"/>
      <c r="D3830" s="140"/>
      <c r="E3830" s="140"/>
      <c r="F3830" s="161"/>
      <c r="G3830" s="161"/>
    </row>
    <row r="3831" spans="1:7" x14ac:dyDescent="0.25">
      <c r="A3831" s="154"/>
      <c r="B3831" s="154"/>
      <c r="C3831" s="140"/>
      <c r="D3831" s="140"/>
      <c r="E3831" s="140"/>
      <c r="F3831" s="161"/>
      <c r="G3831" s="161"/>
    </row>
    <row r="3832" spans="1:7" x14ac:dyDescent="0.25">
      <c r="A3832" s="154"/>
      <c r="B3832" s="154"/>
      <c r="C3832" s="154"/>
      <c r="D3832" s="140"/>
      <c r="E3832" s="140"/>
      <c r="F3832" s="161"/>
      <c r="G3832" s="161"/>
    </row>
    <row r="3833" spans="1:7" x14ac:dyDescent="0.25">
      <c r="A3833" s="154"/>
      <c r="B3833" s="154"/>
      <c r="C3833" s="140"/>
      <c r="D3833" s="140"/>
      <c r="E3833" s="140"/>
      <c r="F3833" s="161"/>
      <c r="G3833" s="161"/>
    </row>
    <row r="3834" spans="1:7" x14ac:dyDescent="0.25">
      <c r="A3834" s="154"/>
      <c r="B3834" s="154"/>
      <c r="C3834" s="140"/>
      <c r="D3834" s="140"/>
      <c r="E3834" s="140"/>
      <c r="F3834" s="161"/>
      <c r="G3834" s="161"/>
    </row>
    <row r="3835" spans="1:7" x14ac:dyDescent="0.25">
      <c r="A3835" s="154"/>
      <c r="B3835" s="154"/>
      <c r="C3835" s="140"/>
      <c r="D3835" s="140"/>
      <c r="E3835" s="140"/>
      <c r="F3835" s="161"/>
      <c r="G3835" s="161"/>
    </row>
    <row r="3836" spans="1:7" x14ac:dyDescent="0.25">
      <c r="A3836" s="154"/>
      <c r="B3836" s="154"/>
      <c r="C3836" s="140"/>
      <c r="D3836" s="140"/>
      <c r="E3836" s="140"/>
      <c r="F3836" s="161"/>
      <c r="G3836" s="161"/>
    </row>
    <row r="3837" spans="1:7" x14ac:dyDescent="0.25">
      <c r="A3837" s="154"/>
      <c r="B3837" s="154"/>
      <c r="C3837" s="140"/>
      <c r="D3837" s="140"/>
      <c r="E3837" s="140"/>
      <c r="F3837" s="161"/>
      <c r="G3837" s="161"/>
    </row>
    <row r="3838" spans="1:7" x14ac:dyDescent="0.25">
      <c r="A3838" s="154"/>
      <c r="B3838" s="154"/>
      <c r="C3838" s="140"/>
      <c r="D3838" s="140"/>
      <c r="E3838" s="140"/>
      <c r="F3838" s="161"/>
      <c r="G3838" s="161"/>
    </row>
    <row r="3839" spans="1:7" x14ac:dyDescent="0.25">
      <c r="A3839" s="154"/>
      <c r="B3839" s="154"/>
      <c r="C3839" s="154"/>
      <c r="D3839" s="140"/>
      <c r="E3839" s="140"/>
      <c r="F3839" s="161"/>
      <c r="G3839" s="161"/>
    </row>
    <row r="3840" spans="1:7" x14ac:dyDescent="0.25">
      <c r="A3840" s="154"/>
      <c r="B3840" s="154"/>
      <c r="C3840" s="140"/>
      <c r="D3840" s="140"/>
      <c r="E3840" s="140"/>
      <c r="F3840" s="161"/>
      <c r="G3840" s="161"/>
    </row>
    <row r="3841" spans="1:7" x14ac:dyDescent="0.25">
      <c r="A3841" s="154"/>
      <c r="B3841" s="154"/>
      <c r="C3841" s="140"/>
      <c r="D3841" s="140"/>
      <c r="E3841" s="140"/>
      <c r="F3841" s="161"/>
      <c r="G3841" s="161"/>
    </row>
    <row r="3842" spans="1:7" x14ac:dyDescent="0.25">
      <c r="A3842" s="154"/>
      <c r="B3842" s="154"/>
      <c r="C3842" s="140"/>
      <c r="D3842" s="140"/>
      <c r="E3842" s="140"/>
      <c r="F3842" s="161"/>
      <c r="G3842" s="161"/>
    </row>
    <row r="3843" spans="1:7" x14ac:dyDescent="0.25">
      <c r="A3843" s="154"/>
      <c r="B3843" s="154"/>
      <c r="C3843" s="140"/>
      <c r="D3843" s="140"/>
      <c r="E3843" s="140"/>
      <c r="F3843" s="161"/>
      <c r="G3843" s="161"/>
    </row>
    <row r="3844" spans="1:7" x14ac:dyDescent="0.25">
      <c r="A3844" s="154"/>
      <c r="B3844" s="154"/>
      <c r="C3844" s="140"/>
      <c r="D3844" s="140"/>
      <c r="E3844" s="140"/>
      <c r="F3844" s="161"/>
      <c r="G3844" s="161"/>
    </row>
    <row r="3845" spans="1:7" x14ac:dyDescent="0.25">
      <c r="A3845" s="154"/>
      <c r="B3845" s="154"/>
      <c r="C3845" s="140"/>
      <c r="D3845" s="140"/>
      <c r="E3845" s="140"/>
      <c r="F3845" s="161"/>
      <c r="G3845" s="161"/>
    </row>
    <row r="3846" spans="1:7" x14ac:dyDescent="0.25">
      <c r="A3846" s="154"/>
      <c r="B3846" s="154"/>
      <c r="C3846" s="140"/>
      <c r="D3846" s="140"/>
      <c r="E3846" s="140"/>
      <c r="F3846" s="161"/>
      <c r="G3846" s="161"/>
    </row>
    <row r="3847" spans="1:7" x14ac:dyDescent="0.25">
      <c r="A3847" s="154"/>
      <c r="B3847" s="154"/>
      <c r="C3847" s="140"/>
      <c r="D3847" s="140"/>
      <c r="E3847" s="140"/>
      <c r="F3847" s="161"/>
      <c r="G3847" s="161"/>
    </row>
    <row r="3848" spans="1:7" x14ac:dyDescent="0.25">
      <c r="A3848" s="154"/>
      <c r="B3848" s="154"/>
      <c r="C3848" s="140"/>
      <c r="D3848" s="140"/>
      <c r="E3848" s="140"/>
      <c r="F3848" s="161"/>
      <c r="G3848" s="161"/>
    </row>
    <row r="3849" spans="1:7" x14ac:dyDescent="0.25">
      <c r="A3849" s="154"/>
      <c r="B3849" s="154"/>
      <c r="C3849" s="140"/>
      <c r="D3849" s="140"/>
      <c r="E3849" s="140"/>
      <c r="F3849" s="161"/>
      <c r="G3849" s="161"/>
    </row>
    <row r="3850" spans="1:7" x14ac:dyDescent="0.25">
      <c r="A3850" s="154"/>
      <c r="B3850" s="154"/>
      <c r="C3850" s="140"/>
      <c r="D3850" s="140"/>
      <c r="E3850" s="140"/>
      <c r="F3850" s="161"/>
      <c r="G3850" s="161"/>
    </row>
    <row r="3851" spans="1:7" x14ac:dyDescent="0.25">
      <c r="A3851" s="154"/>
      <c r="B3851" s="154"/>
      <c r="C3851" s="154"/>
      <c r="D3851" s="140"/>
      <c r="E3851" s="140"/>
      <c r="F3851" s="161"/>
      <c r="G3851" s="161"/>
    </row>
    <row r="3852" spans="1:7" x14ac:dyDescent="0.25">
      <c r="A3852" s="154"/>
      <c r="B3852" s="154"/>
      <c r="C3852" s="140"/>
      <c r="D3852" s="140"/>
      <c r="E3852" s="140"/>
      <c r="F3852" s="161"/>
      <c r="G3852" s="161"/>
    </row>
    <row r="3853" spans="1:7" x14ac:dyDescent="0.25">
      <c r="A3853" s="154"/>
      <c r="B3853" s="154"/>
      <c r="C3853" s="140"/>
      <c r="D3853" s="140"/>
      <c r="E3853" s="140"/>
      <c r="F3853" s="161"/>
      <c r="G3853" s="161"/>
    </row>
    <row r="3854" spans="1:7" x14ac:dyDescent="0.25">
      <c r="A3854" s="154"/>
      <c r="B3854" s="154"/>
      <c r="C3854" s="140"/>
      <c r="D3854" s="140"/>
      <c r="E3854" s="140"/>
      <c r="F3854" s="161"/>
      <c r="G3854" s="161"/>
    </row>
    <row r="3855" spans="1:7" x14ac:dyDescent="0.25">
      <c r="A3855" s="154"/>
      <c r="B3855" s="154"/>
      <c r="C3855" s="140"/>
      <c r="D3855" s="140"/>
      <c r="E3855" s="140"/>
      <c r="F3855" s="161"/>
      <c r="G3855" s="161"/>
    </row>
    <row r="3856" spans="1:7" x14ac:dyDescent="0.25">
      <c r="A3856" s="154"/>
      <c r="B3856" s="154"/>
      <c r="C3856" s="140"/>
      <c r="D3856" s="140"/>
      <c r="E3856" s="140"/>
      <c r="F3856" s="161"/>
      <c r="G3856" s="161"/>
    </row>
    <row r="3857" spans="1:7" x14ac:dyDescent="0.25">
      <c r="A3857" s="154"/>
      <c r="B3857" s="154"/>
      <c r="C3857" s="140"/>
      <c r="D3857" s="140"/>
      <c r="E3857" s="140"/>
      <c r="F3857" s="161"/>
      <c r="G3857" s="161"/>
    </row>
    <row r="3858" spans="1:7" x14ac:dyDescent="0.25">
      <c r="A3858" s="154"/>
      <c r="B3858" s="154"/>
      <c r="C3858" s="140"/>
      <c r="D3858" s="140"/>
      <c r="E3858" s="140"/>
      <c r="F3858" s="161"/>
      <c r="G3858" s="161"/>
    </row>
    <row r="3859" spans="1:7" x14ac:dyDescent="0.25">
      <c r="A3859" s="154"/>
      <c r="B3859" s="154"/>
      <c r="C3859" s="140"/>
      <c r="D3859" s="140"/>
      <c r="E3859" s="140"/>
      <c r="F3859" s="161"/>
      <c r="G3859" s="161"/>
    </row>
    <row r="3860" spans="1:7" x14ac:dyDescent="0.25">
      <c r="A3860" s="154"/>
      <c r="B3860" s="154"/>
      <c r="C3860" s="140"/>
      <c r="D3860" s="140"/>
      <c r="E3860" s="140"/>
      <c r="F3860" s="161"/>
      <c r="G3860" s="161"/>
    </row>
    <row r="3861" spans="1:7" x14ac:dyDescent="0.25">
      <c r="A3861" s="154"/>
      <c r="B3861" s="154"/>
      <c r="C3861" s="140"/>
      <c r="D3861" s="140"/>
      <c r="E3861" s="140"/>
      <c r="F3861" s="161"/>
      <c r="G3861" s="161"/>
    </row>
    <row r="3862" spans="1:7" x14ac:dyDescent="0.25">
      <c r="A3862" s="154"/>
      <c r="B3862" s="154"/>
      <c r="C3862" s="140"/>
      <c r="D3862" s="140"/>
      <c r="E3862" s="140"/>
      <c r="F3862" s="161"/>
      <c r="G3862" s="161"/>
    </row>
    <row r="3863" spans="1:7" x14ac:dyDescent="0.25">
      <c r="A3863" s="154"/>
      <c r="B3863" s="154"/>
      <c r="C3863" s="140"/>
      <c r="D3863" s="140"/>
      <c r="E3863" s="140"/>
      <c r="F3863" s="161"/>
      <c r="G3863" s="161"/>
    </row>
    <row r="3864" spans="1:7" x14ac:dyDescent="0.25">
      <c r="A3864" s="154"/>
      <c r="B3864" s="154"/>
      <c r="C3864" s="140"/>
      <c r="D3864" s="140"/>
      <c r="E3864" s="140"/>
      <c r="F3864" s="161"/>
      <c r="G3864" s="161"/>
    </row>
    <row r="3865" spans="1:7" x14ac:dyDescent="0.25">
      <c r="A3865" s="154"/>
      <c r="B3865" s="154"/>
      <c r="C3865" s="140"/>
      <c r="D3865" s="140"/>
      <c r="E3865" s="140"/>
      <c r="F3865" s="161"/>
      <c r="G3865" s="161"/>
    </row>
    <row r="3866" spans="1:7" x14ac:dyDescent="0.25">
      <c r="A3866" s="154"/>
      <c r="B3866" s="154"/>
      <c r="C3866" s="140"/>
      <c r="D3866" s="140"/>
      <c r="E3866" s="140"/>
      <c r="F3866" s="161"/>
      <c r="G3866" s="161"/>
    </row>
    <row r="3867" spans="1:7" x14ac:dyDescent="0.25">
      <c r="A3867" s="154"/>
      <c r="B3867" s="154"/>
      <c r="C3867" s="140"/>
      <c r="D3867" s="140"/>
      <c r="E3867" s="140"/>
      <c r="F3867" s="161"/>
      <c r="G3867" s="161"/>
    </row>
    <row r="3868" spans="1:7" x14ac:dyDescent="0.25">
      <c r="A3868" s="154"/>
      <c r="B3868" s="154"/>
      <c r="C3868" s="140"/>
      <c r="D3868" s="140"/>
      <c r="E3868" s="140"/>
      <c r="F3868" s="161"/>
      <c r="G3868" s="161"/>
    </row>
    <row r="3869" spans="1:7" x14ac:dyDescent="0.25">
      <c r="A3869" s="154"/>
      <c r="B3869" s="154"/>
      <c r="C3869" s="140"/>
      <c r="D3869" s="140"/>
      <c r="E3869" s="140"/>
      <c r="F3869" s="161"/>
      <c r="G3869" s="161"/>
    </row>
    <row r="3870" spans="1:7" x14ac:dyDescent="0.25">
      <c r="A3870" s="154"/>
      <c r="B3870" s="154"/>
      <c r="C3870" s="140"/>
      <c r="D3870" s="140"/>
      <c r="E3870" s="140"/>
      <c r="F3870" s="161"/>
      <c r="G3870" s="161"/>
    </row>
    <row r="3871" spans="1:7" x14ac:dyDescent="0.25">
      <c r="A3871" s="154"/>
      <c r="B3871" s="154"/>
      <c r="C3871" s="140"/>
      <c r="D3871" s="140"/>
      <c r="E3871" s="140"/>
      <c r="F3871" s="161"/>
      <c r="G3871" s="161"/>
    </row>
    <row r="3872" spans="1:7" x14ac:dyDescent="0.25">
      <c r="A3872" s="154"/>
      <c r="B3872" s="154"/>
      <c r="C3872" s="140"/>
      <c r="D3872" s="140"/>
      <c r="E3872" s="140"/>
      <c r="F3872" s="161"/>
      <c r="G3872" s="161"/>
    </row>
    <row r="3873" spans="1:7" x14ac:dyDescent="0.25">
      <c r="A3873" s="154"/>
      <c r="B3873" s="154"/>
      <c r="C3873" s="140"/>
      <c r="D3873" s="140"/>
      <c r="E3873" s="140"/>
      <c r="F3873" s="161"/>
      <c r="G3873" s="161"/>
    </row>
    <row r="3874" spans="1:7" x14ac:dyDescent="0.25">
      <c r="A3874" s="154"/>
      <c r="B3874" s="154"/>
      <c r="C3874" s="140"/>
      <c r="D3874" s="140"/>
      <c r="E3874" s="140"/>
      <c r="F3874" s="161"/>
      <c r="G3874" s="161"/>
    </row>
    <row r="3875" spans="1:7" x14ac:dyDescent="0.25">
      <c r="A3875" s="154"/>
      <c r="B3875" s="154"/>
      <c r="C3875" s="140"/>
      <c r="D3875" s="140"/>
      <c r="E3875" s="140"/>
      <c r="F3875" s="161"/>
      <c r="G3875" s="161"/>
    </row>
    <row r="3876" spans="1:7" x14ac:dyDescent="0.25">
      <c r="A3876" s="154"/>
      <c r="B3876" s="154"/>
      <c r="C3876" s="140"/>
      <c r="D3876" s="140"/>
      <c r="E3876" s="140"/>
      <c r="F3876" s="161"/>
      <c r="G3876" s="161"/>
    </row>
    <row r="3877" spans="1:7" x14ac:dyDescent="0.25">
      <c r="A3877" s="154"/>
      <c r="B3877" s="154"/>
      <c r="C3877" s="140"/>
      <c r="D3877" s="140"/>
      <c r="E3877" s="140"/>
      <c r="F3877" s="161"/>
      <c r="G3877" s="161"/>
    </row>
    <row r="3878" spans="1:7" x14ac:dyDescent="0.25">
      <c r="A3878" s="154"/>
      <c r="B3878" s="154"/>
      <c r="C3878" s="140"/>
      <c r="D3878" s="140"/>
      <c r="E3878" s="140"/>
      <c r="F3878" s="161"/>
      <c r="G3878" s="161"/>
    </row>
    <row r="3879" spans="1:7" x14ac:dyDescent="0.25">
      <c r="A3879" s="154"/>
      <c r="B3879" s="154"/>
      <c r="C3879" s="140"/>
      <c r="D3879" s="140"/>
      <c r="E3879" s="140"/>
      <c r="F3879" s="161"/>
      <c r="G3879" s="161"/>
    </row>
    <row r="3880" spans="1:7" x14ac:dyDescent="0.25">
      <c r="A3880" s="154"/>
      <c r="B3880" s="154"/>
      <c r="C3880" s="140"/>
      <c r="D3880" s="140"/>
      <c r="E3880" s="140"/>
      <c r="F3880" s="161"/>
      <c r="G3880" s="161"/>
    </row>
    <row r="3881" spans="1:7" x14ac:dyDescent="0.25">
      <c r="A3881" s="154"/>
      <c r="B3881" s="154"/>
      <c r="C3881" s="140"/>
      <c r="D3881" s="140"/>
      <c r="E3881" s="140"/>
      <c r="F3881" s="161"/>
      <c r="G3881" s="161"/>
    </row>
    <row r="3882" spans="1:7" x14ac:dyDescent="0.25">
      <c r="A3882" s="154"/>
      <c r="B3882" s="154"/>
      <c r="C3882" s="140"/>
      <c r="D3882" s="140"/>
      <c r="E3882" s="140"/>
      <c r="F3882" s="161"/>
      <c r="G3882" s="161"/>
    </row>
    <row r="3883" spans="1:7" x14ac:dyDescent="0.25">
      <c r="A3883" s="154"/>
      <c r="B3883" s="154"/>
      <c r="C3883" s="140"/>
      <c r="D3883" s="140"/>
      <c r="E3883" s="140"/>
      <c r="F3883" s="161"/>
      <c r="G3883" s="161"/>
    </row>
    <row r="3884" spans="1:7" x14ac:dyDescent="0.25">
      <c r="A3884" s="154"/>
      <c r="B3884" s="154"/>
      <c r="C3884" s="140"/>
      <c r="D3884" s="140"/>
      <c r="E3884" s="140"/>
      <c r="F3884" s="161"/>
      <c r="G3884" s="161"/>
    </row>
    <row r="3885" spans="1:7" x14ac:dyDescent="0.25">
      <c r="A3885" s="154"/>
      <c r="B3885" s="154"/>
      <c r="C3885" s="140"/>
      <c r="D3885" s="140"/>
      <c r="E3885" s="140"/>
      <c r="F3885" s="161"/>
      <c r="G3885" s="161"/>
    </row>
    <row r="3886" spans="1:7" x14ac:dyDescent="0.25">
      <c r="A3886" s="154"/>
      <c r="B3886" s="154"/>
      <c r="C3886" s="140"/>
      <c r="D3886" s="140"/>
      <c r="E3886" s="140"/>
      <c r="F3886" s="161"/>
      <c r="G3886" s="161"/>
    </row>
    <row r="3887" spans="1:7" x14ac:dyDescent="0.25">
      <c r="A3887" s="154"/>
      <c r="B3887" s="154"/>
      <c r="C3887" s="140"/>
      <c r="D3887" s="140"/>
      <c r="E3887" s="140"/>
      <c r="F3887" s="161"/>
      <c r="G3887" s="161"/>
    </row>
    <row r="3888" spans="1:7" x14ac:dyDescent="0.25">
      <c r="A3888" s="154"/>
      <c r="B3888" s="154"/>
      <c r="C3888" s="140"/>
      <c r="D3888" s="140"/>
      <c r="E3888" s="140"/>
      <c r="F3888" s="161"/>
      <c r="G3888" s="161"/>
    </row>
    <row r="3889" spans="1:7" x14ac:dyDescent="0.25">
      <c r="A3889" s="154"/>
      <c r="B3889" s="154"/>
      <c r="C3889" s="140"/>
      <c r="D3889" s="140"/>
      <c r="E3889" s="140"/>
      <c r="F3889" s="161"/>
      <c r="G3889" s="161"/>
    </row>
    <row r="3890" spans="1:7" x14ac:dyDescent="0.25">
      <c r="A3890" s="154"/>
      <c r="B3890" s="154"/>
      <c r="C3890" s="140"/>
      <c r="D3890" s="140"/>
      <c r="E3890" s="140"/>
      <c r="F3890" s="161"/>
      <c r="G3890" s="161"/>
    </row>
    <row r="3891" spans="1:7" x14ac:dyDescent="0.25">
      <c r="A3891" s="154"/>
      <c r="B3891" s="154"/>
      <c r="C3891" s="140"/>
      <c r="D3891" s="140"/>
      <c r="E3891" s="140"/>
      <c r="F3891" s="161"/>
      <c r="G3891" s="161"/>
    </row>
    <row r="3892" spans="1:7" x14ac:dyDescent="0.25">
      <c r="A3892" s="154"/>
      <c r="B3892" s="154"/>
      <c r="C3892" s="140"/>
      <c r="D3892" s="140"/>
      <c r="E3892" s="140"/>
      <c r="F3892" s="161"/>
      <c r="G3892" s="161"/>
    </row>
    <row r="3893" spans="1:7" x14ac:dyDescent="0.25">
      <c r="A3893" s="154"/>
      <c r="B3893" s="154"/>
      <c r="C3893" s="140"/>
      <c r="D3893" s="140"/>
      <c r="E3893" s="140"/>
      <c r="F3893" s="161"/>
      <c r="G3893" s="161"/>
    </row>
    <row r="3894" spans="1:7" x14ac:dyDescent="0.25">
      <c r="A3894" s="154"/>
      <c r="B3894" s="154"/>
      <c r="C3894" s="140"/>
      <c r="D3894" s="140"/>
      <c r="E3894" s="140"/>
      <c r="F3894" s="161"/>
      <c r="G3894" s="161"/>
    </row>
    <row r="3895" spans="1:7" x14ac:dyDescent="0.25">
      <c r="A3895" s="154"/>
      <c r="B3895" s="154"/>
      <c r="C3895" s="154"/>
      <c r="D3895" s="140"/>
      <c r="E3895" s="140"/>
      <c r="F3895" s="161"/>
      <c r="G3895" s="161"/>
    </row>
    <row r="3896" spans="1:7" x14ac:dyDescent="0.25">
      <c r="A3896" s="154"/>
      <c r="B3896" s="154"/>
      <c r="C3896" s="154"/>
      <c r="D3896" s="140"/>
      <c r="E3896" s="140"/>
      <c r="F3896" s="161"/>
      <c r="G3896" s="161"/>
    </row>
    <row r="3897" spans="1:7" x14ac:dyDescent="0.25">
      <c r="A3897" s="154"/>
      <c r="B3897" s="154"/>
      <c r="C3897" s="140"/>
      <c r="D3897" s="140"/>
      <c r="E3897" s="140"/>
      <c r="F3897" s="161"/>
      <c r="G3897" s="161"/>
    </row>
    <row r="3898" spans="1:7" x14ac:dyDescent="0.25">
      <c r="A3898" s="154"/>
      <c r="B3898" s="154"/>
      <c r="C3898" s="140"/>
      <c r="D3898" s="140"/>
      <c r="E3898" s="140"/>
      <c r="F3898" s="161"/>
      <c r="G3898" s="161"/>
    </row>
    <row r="3899" spans="1:7" x14ac:dyDescent="0.25">
      <c r="A3899" s="154"/>
      <c r="B3899" s="154"/>
      <c r="C3899" s="140"/>
      <c r="D3899" s="140"/>
      <c r="E3899" s="140"/>
      <c r="F3899" s="161"/>
      <c r="G3899" s="161"/>
    </row>
    <row r="3900" spans="1:7" x14ac:dyDescent="0.25">
      <c r="A3900" s="154"/>
      <c r="B3900" s="154"/>
      <c r="C3900" s="140"/>
      <c r="D3900" s="140"/>
      <c r="E3900" s="140"/>
      <c r="F3900" s="161"/>
      <c r="G3900" s="161"/>
    </row>
    <row r="3901" spans="1:7" x14ac:dyDescent="0.25">
      <c r="A3901" s="154"/>
      <c r="B3901" s="154"/>
      <c r="C3901" s="140"/>
      <c r="D3901" s="140"/>
      <c r="E3901" s="140"/>
      <c r="F3901" s="161"/>
      <c r="G3901" s="161"/>
    </row>
    <row r="3902" spans="1:7" x14ac:dyDescent="0.25">
      <c r="A3902" s="154"/>
      <c r="B3902" s="154"/>
      <c r="C3902" s="140"/>
      <c r="D3902" s="140"/>
      <c r="E3902" s="140"/>
      <c r="F3902" s="161"/>
      <c r="G3902" s="161"/>
    </row>
    <row r="3903" spans="1:7" x14ac:dyDescent="0.25">
      <c r="A3903" s="154"/>
      <c r="B3903" s="154"/>
      <c r="C3903" s="140"/>
      <c r="D3903" s="140"/>
      <c r="E3903" s="140"/>
      <c r="F3903" s="161"/>
      <c r="G3903" s="161"/>
    </row>
    <row r="3904" spans="1:7" x14ac:dyDescent="0.25">
      <c r="A3904" s="154"/>
      <c r="B3904" s="154"/>
      <c r="C3904" s="140"/>
      <c r="D3904" s="140"/>
      <c r="E3904" s="140"/>
      <c r="F3904" s="161"/>
      <c r="G3904" s="161"/>
    </row>
    <row r="3905" spans="1:7" x14ac:dyDescent="0.25">
      <c r="A3905" s="154"/>
      <c r="B3905" s="154"/>
      <c r="C3905" s="140"/>
      <c r="D3905" s="140"/>
      <c r="E3905" s="140"/>
      <c r="F3905" s="161"/>
      <c r="G3905" s="161"/>
    </row>
    <row r="3906" spans="1:7" x14ac:dyDescent="0.25">
      <c r="A3906" s="154"/>
      <c r="B3906" s="154"/>
      <c r="C3906" s="140"/>
      <c r="D3906" s="140"/>
      <c r="E3906" s="140"/>
      <c r="F3906" s="161"/>
      <c r="G3906" s="161"/>
    </row>
    <row r="3907" spans="1:7" x14ac:dyDescent="0.25">
      <c r="A3907" s="154"/>
      <c r="B3907" s="154"/>
      <c r="C3907" s="140"/>
      <c r="D3907" s="140"/>
      <c r="E3907" s="140"/>
      <c r="F3907" s="161"/>
      <c r="G3907" s="161"/>
    </row>
    <row r="3908" spans="1:7" x14ac:dyDescent="0.25">
      <c r="A3908" s="154"/>
      <c r="B3908" s="154"/>
      <c r="C3908" s="140"/>
      <c r="D3908" s="140"/>
      <c r="E3908" s="140"/>
      <c r="F3908" s="161"/>
      <c r="G3908" s="161"/>
    </row>
    <row r="3909" spans="1:7" x14ac:dyDescent="0.25">
      <c r="A3909" s="154"/>
      <c r="B3909" s="154"/>
      <c r="C3909" s="140"/>
      <c r="D3909" s="140"/>
      <c r="E3909" s="140"/>
      <c r="F3909" s="161"/>
      <c r="G3909" s="161"/>
    </row>
    <row r="3910" spans="1:7" x14ac:dyDescent="0.25">
      <c r="A3910" s="154"/>
      <c r="B3910" s="154"/>
      <c r="C3910" s="140"/>
      <c r="D3910" s="140"/>
      <c r="E3910" s="140"/>
      <c r="F3910" s="161"/>
      <c r="G3910" s="161"/>
    </row>
    <row r="3911" spans="1:7" x14ac:dyDescent="0.25">
      <c r="A3911" s="154"/>
      <c r="B3911" s="154"/>
      <c r="C3911" s="140"/>
      <c r="D3911" s="140"/>
      <c r="E3911" s="140"/>
      <c r="F3911" s="161"/>
      <c r="G3911" s="161"/>
    </row>
    <row r="3912" spans="1:7" x14ac:dyDescent="0.25">
      <c r="A3912" s="154"/>
      <c r="B3912" s="154"/>
      <c r="C3912" s="140"/>
      <c r="D3912" s="140"/>
      <c r="E3912" s="140"/>
      <c r="F3912" s="161"/>
      <c r="G3912" s="161"/>
    </row>
    <row r="3913" spans="1:7" x14ac:dyDescent="0.25">
      <c r="A3913" s="154"/>
      <c r="B3913" s="154"/>
      <c r="C3913" s="140"/>
      <c r="D3913" s="140"/>
      <c r="E3913" s="140"/>
      <c r="F3913" s="161"/>
      <c r="G3913" s="161"/>
    </row>
    <row r="3914" spans="1:7" x14ac:dyDescent="0.25">
      <c r="A3914" s="154"/>
      <c r="B3914" s="154"/>
      <c r="C3914" s="140"/>
      <c r="D3914" s="140"/>
      <c r="E3914" s="140"/>
      <c r="F3914" s="161"/>
      <c r="G3914" s="161"/>
    </row>
    <row r="3915" spans="1:7" x14ac:dyDescent="0.25">
      <c r="A3915" s="154"/>
      <c r="B3915" s="154"/>
      <c r="C3915" s="140"/>
      <c r="D3915" s="140"/>
      <c r="E3915" s="140"/>
      <c r="F3915" s="161"/>
      <c r="G3915" s="161"/>
    </row>
    <row r="3916" spans="1:7" x14ac:dyDescent="0.25">
      <c r="A3916" s="154"/>
      <c r="B3916" s="154"/>
      <c r="C3916" s="140"/>
      <c r="D3916" s="140"/>
      <c r="E3916" s="140"/>
      <c r="F3916" s="161"/>
      <c r="G3916" s="161"/>
    </row>
    <row r="3917" spans="1:7" x14ac:dyDescent="0.25">
      <c r="A3917" s="154"/>
      <c r="B3917" s="154"/>
      <c r="C3917" s="140"/>
      <c r="D3917" s="140"/>
      <c r="E3917" s="140"/>
      <c r="F3917" s="161"/>
      <c r="G3917" s="161"/>
    </row>
    <row r="3918" spans="1:7" x14ac:dyDescent="0.25">
      <c r="A3918" s="154"/>
      <c r="B3918" s="154"/>
      <c r="C3918" s="140"/>
      <c r="D3918" s="140"/>
      <c r="E3918" s="140"/>
      <c r="F3918" s="161"/>
      <c r="G3918" s="161"/>
    </row>
    <row r="3919" spans="1:7" x14ac:dyDescent="0.25">
      <c r="A3919" s="154"/>
      <c r="B3919" s="154"/>
      <c r="C3919" s="140"/>
      <c r="D3919" s="140"/>
      <c r="E3919" s="140"/>
      <c r="F3919" s="161"/>
      <c r="G3919" s="161"/>
    </row>
    <row r="3920" spans="1:7" x14ac:dyDescent="0.25">
      <c r="A3920" s="154"/>
      <c r="B3920" s="154"/>
      <c r="C3920" s="140"/>
      <c r="D3920" s="140"/>
      <c r="E3920" s="140"/>
      <c r="F3920" s="161"/>
      <c r="G3920" s="161"/>
    </row>
    <row r="3921" spans="1:7" x14ac:dyDescent="0.25">
      <c r="A3921" s="154"/>
      <c r="B3921" s="154"/>
      <c r="C3921" s="154"/>
      <c r="D3921" s="140"/>
      <c r="E3921" s="140"/>
      <c r="F3921" s="161"/>
      <c r="G3921" s="161"/>
    </row>
    <row r="3922" spans="1:7" x14ac:dyDescent="0.25">
      <c r="A3922" s="154"/>
      <c r="B3922" s="154"/>
      <c r="C3922" s="140"/>
      <c r="D3922" s="140"/>
      <c r="E3922" s="140"/>
      <c r="F3922" s="161"/>
      <c r="G3922" s="161"/>
    </row>
    <row r="3923" spans="1:7" x14ac:dyDescent="0.25">
      <c r="A3923" s="154"/>
      <c r="B3923" s="154"/>
      <c r="C3923" s="140"/>
      <c r="D3923" s="140"/>
      <c r="E3923" s="140"/>
      <c r="F3923" s="161"/>
      <c r="G3923" s="161"/>
    </row>
    <row r="3924" spans="1:7" x14ac:dyDescent="0.25">
      <c r="A3924" s="154"/>
      <c r="B3924" s="154"/>
      <c r="C3924" s="140"/>
      <c r="D3924" s="140"/>
      <c r="E3924" s="140"/>
      <c r="F3924" s="161"/>
      <c r="G3924" s="161"/>
    </row>
    <row r="3925" spans="1:7" x14ac:dyDescent="0.25">
      <c r="A3925" s="154"/>
      <c r="B3925" s="154"/>
      <c r="C3925" s="140"/>
      <c r="D3925" s="140"/>
      <c r="E3925" s="140"/>
      <c r="F3925" s="161"/>
      <c r="G3925" s="161"/>
    </row>
    <row r="3926" spans="1:7" x14ac:dyDescent="0.25">
      <c r="A3926" s="154"/>
      <c r="B3926" s="154"/>
      <c r="C3926" s="140"/>
      <c r="D3926" s="140"/>
      <c r="E3926" s="140"/>
      <c r="F3926" s="161"/>
      <c r="G3926" s="161"/>
    </row>
    <row r="3927" spans="1:7" x14ac:dyDescent="0.25">
      <c r="A3927" s="154"/>
      <c r="B3927" s="154"/>
      <c r="C3927" s="140"/>
      <c r="D3927" s="140"/>
      <c r="E3927" s="140"/>
      <c r="F3927" s="161"/>
      <c r="G3927" s="161"/>
    </row>
    <row r="3928" spans="1:7" x14ac:dyDescent="0.25">
      <c r="A3928" s="154"/>
      <c r="B3928" s="154"/>
      <c r="C3928" s="140"/>
      <c r="D3928" s="140"/>
      <c r="E3928" s="140"/>
      <c r="F3928" s="161"/>
      <c r="G3928" s="161"/>
    </row>
    <row r="3929" spans="1:7" x14ac:dyDescent="0.25">
      <c r="A3929" s="154"/>
      <c r="B3929" s="154"/>
      <c r="C3929" s="140"/>
      <c r="D3929" s="140"/>
      <c r="E3929" s="140"/>
      <c r="F3929" s="161"/>
      <c r="G3929" s="161"/>
    </row>
    <row r="3930" spans="1:7" x14ac:dyDescent="0.25">
      <c r="A3930" s="154"/>
      <c r="B3930" s="154"/>
      <c r="C3930" s="140"/>
      <c r="D3930" s="140"/>
      <c r="E3930" s="140"/>
      <c r="F3930" s="161"/>
      <c r="G3930" s="161"/>
    </row>
    <row r="3931" spans="1:7" x14ac:dyDescent="0.25">
      <c r="A3931" s="154"/>
      <c r="B3931" s="154"/>
      <c r="C3931" s="140"/>
      <c r="D3931" s="140"/>
      <c r="E3931" s="140"/>
      <c r="F3931" s="161"/>
      <c r="G3931" s="161"/>
    </row>
    <row r="3932" spans="1:7" x14ac:dyDescent="0.25">
      <c r="A3932" s="154"/>
      <c r="B3932" s="154"/>
      <c r="C3932" s="140"/>
      <c r="D3932" s="140"/>
      <c r="E3932" s="140"/>
      <c r="F3932" s="161"/>
      <c r="G3932" s="161"/>
    </row>
    <row r="3933" spans="1:7" x14ac:dyDescent="0.25">
      <c r="A3933" s="154"/>
      <c r="B3933" s="154"/>
      <c r="C3933" s="140"/>
      <c r="D3933" s="140"/>
      <c r="E3933" s="140"/>
      <c r="F3933" s="161"/>
      <c r="G3933" s="161"/>
    </row>
    <row r="3934" spans="1:7" x14ac:dyDescent="0.25">
      <c r="A3934" s="154"/>
      <c r="B3934" s="154"/>
      <c r="C3934" s="140"/>
      <c r="D3934" s="140"/>
      <c r="E3934" s="140"/>
      <c r="F3934" s="161"/>
      <c r="G3934" s="161"/>
    </row>
    <row r="3935" spans="1:7" x14ac:dyDescent="0.25">
      <c r="A3935" s="154"/>
      <c r="B3935" s="154"/>
      <c r="C3935" s="140"/>
      <c r="D3935" s="140"/>
      <c r="E3935" s="140"/>
      <c r="F3935" s="161"/>
      <c r="G3935" s="161"/>
    </row>
    <row r="3936" spans="1:7" x14ac:dyDescent="0.25">
      <c r="A3936" s="154"/>
      <c r="B3936" s="154"/>
      <c r="C3936" s="140"/>
      <c r="D3936" s="140"/>
      <c r="E3936" s="140"/>
      <c r="F3936" s="161"/>
      <c r="G3936" s="161"/>
    </row>
    <row r="3937" spans="1:7" x14ac:dyDescent="0.25">
      <c r="A3937" s="154"/>
      <c r="B3937" s="154"/>
      <c r="C3937" s="140"/>
      <c r="D3937" s="140"/>
      <c r="E3937" s="140"/>
      <c r="F3937" s="161"/>
      <c r="G3937" s="161"/>
    </row>
    <row r="3938" spans="1:7" x14ac:dyDescent="0.25">
      <c r="A3938" s="154"/>
      <c r="B3938" s="154"/>
      <c r="C3938" s="140"/>
      <c r="D3938" s="140"/>
      <c r="E3938" s="140"/>
      <c r="F3938" s="161"/>
      <c r="G3938" s="161"/>
    </row>
    <row r="3939" spans="1:7" x14ac:dyDescent="0.25">
      <c r="A3939" s="154"/>
      <c r="B3939" s="154"/>
      <c r="C3939" s="140"/>
      <c r="D3939" s="140"/>
      <c r="E3939" s="140"/>
      <c r="F3939" s="161"/>
      <c r="G3939" s="161"/>
    </row>
    <row r="3940" spans="1:7" x14ac:dyDescent="0.25">
      <c r="A3940" s="154"/>
      <c r="B3940" s="154"/>
      <c r="C3940" s="140"/>
      <c r="D3940" s="140"/>
      <c r="E3940" s="140"/>
      <c r="F3940" s="161"/>
      <c r="G3940" s="161"/>
    </row>
    <row r="3941" spans="1:7" x14ac:dyDescent="0.25">
      <c r="A3941" s="154"/>
      <c r="B3941" s="154"/>
      <c r="C3941" s="140"/>
      <c r="D3941" s="140"/>
      <c r="E3941" s="140"/>
      <c r="F3941" s="161"/>
      <c r="G3941" s="161"/>
    </row>
    <row r="3942" spans="1:7" x14ac:dyDescent="0.25">
      <c r="A3942" s="154"/>
      <c r="B3942" s="154"/>
      <c r="C3942" s="140"/>
      <c r="D3942" s="140"/>
      <c r="E3942" s="140"/>
      <c r="F3942" s="161"/>
      <c r="G3942" s="161"/>
    </row>
    <row r="3943" spans="1:7" x14ac:dyDescent="0.25">
      <c r="A3943" s="154"/>
      <c r="B3943" s="154"/>
      <c r="C3943" s="140"/>
      <c r="D3943" s="140"/>
      <c r="E3943" s="140"/>
      <c r="F3943" s="161"/>
      <c r="G3943" s="161"/>
    </row>
    <row r="3944" spans="1:7" x14ac:dyDescent="0.25">
      <c r="A3944" s="154"/>
      <c r="B3944" s="154"/>
      <c r="C3944" s="140"/>
      <c r="D3944" s="140"/>
      <c r="E3944" s="140"/>
      <c r="F3944" s="161"/>
      <c r="G3944" s="161"/>
    </row>
    <row r="3945" spans="1:7" x14ac:dyDescent="0.25">
      <c r="A3945" s="154"/>
      <c r="B3945" s="154"/>
      <c r="C3945" s="140"/>
      <c r="D3945" s="140"/>
      <c r="E3945" s="140"/>
      <c r="F3945" s="161"/>
      <c r="G3945" s="161"/>
    </row>
    <row r="3946" spans="1:7" x14ac:dyDescent="0.25">
      <c r="A3946" s="154"/>
      <c r="B3946" s="154"/>
      <c r="C3946" s="140"/>
      <c r="D3946" s="140"/>
      <c r="E3946" s="140"/>
      <c r="F3946" s="161"/>
      <c r="G3946" s="161"/>
    </row>
    <row r="3947" spans="1:7" x14ac:dyDescent="0.25">
      <c r="A3947" s="154"/>
      <c r="B3947" s="154"/>
      <c r="C3947" s="140"/>
      <c r="D3947" s="140"/>
      <c r="E3947" s="140"/>
      <c r="F3947" s="161"/>
      <c r="G3947" s="161"/>
    </row>
    <row r="3948" spans="1:7" x14ac:dyDescent="0.25">
      <c r="A3948" s="154"/>
      <c r="B3948" s="154"/>
      <c r="C3948" s="140"/>
      <c r="D3948" s="140"/>
      <c r="E3948" s="140"/>
      <c r="F3948" s="161"/>
      <c r="G3948" s="161"/>
    </row>
    <row r="3949" spans="1:7" x14ac:dyDescent="0.25">
      <c r="A3949" s="154"/>
      <c r="B3949" s="154"/>
      <c r="C3949" s="140"/>
      <c r="D3949" s="140"/>
      <c r="E3949" s="140"/>
      <c r="F3949" s="161"/>
      <c r="G3949" s="161"/>
    </row>
    <row r="3950" spans="1:7" x14ac:dyDescent="0.25">
      <c r="A3950" s="154"/>
      <c r="B3950" s="154"/>
      <c r="C3950" s="140"/>
      <c r="D3950" s="140"/>
      <c r="E3950" s="140"/>
      <c r="F3950" s="161"/>
      <c r="G3950" s="161"/>
    </row>
    <row r="3951" spans="1:7" x14ac:dyDescent="0.25">
      <c r="A3951" s="154"/>
      <c r="B3951" s="154"/>
      <c r="C3951" s="140"/>
      <c r="D3951" s="140"/>
      <c r="E3951" s="140"/>
      <c r="F3951" s="161"/>
      <c r="G3951" s="161"/>
    </row>
    <row r="3952" spans="1:7" x14ac:dyDescent="0.25">
      <c r="A3952" s="154"/>
      <c r="B3952" s="154"/>
      <c r="C3952" s="140"/>
      <c r="D3952" s="140"/>
      <c r="E3952" s="140"/>
      <c r="F3952" s="161"/>
      <c r="G3952" s="161"/>
    </row>
    <row r="3953" spans="1:7" x14ac:dyDescent="0.25">
      <c r="A3953" s="154"/>
      <c r="B3953" s="154"/>
      <c r="C3953" s="140"/>
      <c r="D3953" s="140"/>
      <c r="E3953" s="140"/>
      <c r="F3953" s="161"/>
      <c r="G3953" s="161"/>
    </row>
    <row r="3954" spans="1:7" x14ac:dyDescent="0.25">
      <c r="A3954" s="154"/>
      <c r="B3954" s="154"/>
      <c r="C3954" s="140"/>
      <c r="D3954" s="140"/>
      <c r="E3954" s="140"/>
      <c r="F3954" s="161"/>
      <c r="G3954" s="161"/>
    </row>
    <row r="3955" spans="1:7" x14ac:dyDescent="0.25">
      <c r="A3955" s="154"/>
      <c r="B3955" s="154"/>
      <c r="C3955" s="154"/>
      <c r="D3955" s="140"/>
      <c r="E3955" s="140"/>
      <c r="F3955" s="161"/>
      <c r="G3955" s="161"/>
    </row>
    <row r="3956" spans="1:7" x14ac:dyDescent="0.25">
      <c r="A3956" s="154"/>
      <c r="B3956" s="154"/>
      <c r="C3956" s="140"/>
      <c r="D3956" s="140"/>
      <c r="E3956" s="140"/>
      <c r="F3956" s="161"/>
      <c r="G3956" s="161"/>
    </row>
    <row r="3957" spans="1:7" x14ac:dyDescent="0.25">
      <c r="A3957" s="154"/>
      <c r="B3957" s="154"/>
      <c r="C3957" s="154"/>
      <c r="D3957" s="140"/>
      <c r="E3957" s="140"/>
      <c r="F3957" s="161"/>
      <c r="G3957" s="161"/>
    </row>
    <row r="3958" spans="1:7" x14ac:dyDescent="0.25">
      <c r="A3958" s="154"/>
      <c r="B3958" s="154"/>
      <c r="C3958" s="140"/>
      <c r="D3958" s="140"/>
      <c r="E3958" s="140"/>
      <c r="F3958" s="161"/>
      <c r="G3958" s="161"/>
    </row>
    <row r="3959" spans="1:7" x14ac:dyDescent="0.25">
      <c r="A3959" s="154"/>
      <c r="B3959" s="154"/>
      <c r="C3959" s="140"/>
      <c r="D3959" s="140"/>
      <c r="E3959" s="140"/>
      <c r="F3959" s="161"/>
      <c r="G3959" s="161"/>
    </row>
    <row r="3960" spans="1:7" x14ac:dyDescent="0.25">
      <c r="A3960" s="154"/>
      <c r="B3960" s="154"/>
      <c r="C3960" s="140"/>
      <c r="D3960" s="140"/>
      <c r="E3960" s="140"/>
      <c r="F3960" s="161"/>
      <c r="G3960" s="161"/>
    </row>
    <row r="3961" spans="1:7" x14ac:dyDescent="0.25">
      <c r="A3961" s="154"/>
      <c r="B3961" s="154"/>
      <c r="C3961" s="140"/>
      <c r="D3961" s="140"/>
      <c r="E3961" s="140"/>
      <c r="F3961" s="161"/>
      <c r="G3961" s="161"/>
    </row>
    <row r="3962" spans="1:7" x14ac:dyDescent="0.25">
      <c r="A3962" s="154"/>
      <c r="B3962" s="154"/>
      <c r="C3962" s="140"/>
      <c r="D3962" s="140"/>
      <c r="E3962" s="140"/>
      <c r="F3962" s="161"/>
      <c r="G3962" s="161"/>
    </row>
    <row r="3963" spans="1:7" x14ac:dyDescent="0.25">
      <c r="A3963" s="154"/>
      <c r="B3963" s="154"/>
      <c r="C3963" s="140"/>
      <c r="D3963" s="140"/>
      <c r="E3963" s="140"/>
      <c r="F3963" s="161"/>
      <c r="G3963" s="161"/>
    </row>
    <row r="3964" spans="1:7" x14ac:dyDescent="0.25">
      <c r="A3964" s="154"/>
      <c r="B3964" s="154"/>
      <c r="C3964" s="140"/>
      <c r="D3964" s="140"/>
      <c r="E3964" s="140"/>
      <c r="F3964" s="161"/>
      <c r="G3964" s="161"/>
    </row>
    <row r="3965" spans="1:7" x14ac:dyDescent="0.25">
      <c r="A3965" s="154"/>
      <c r="B3965" s="154"/>
      <c r="C3965" s="140"/>
      <c r="D3965" s="140"/>
      <c r="E3965" s="140"/>
      <c r="F3965" s="161"/>
      <c r="G3965" s="161"/>
    </row>
    <row r="3966" spans="1:7" x14ac:dyDescent="0.25">
      <c r="A3966" s="154"/>
      <c r="B3966" s="154"/>
      <c r="C3966" s="140"/>
      <c r="D3966" s="140"/>
      <c r="E3966" s="140"/>
      <c r="F3966" s="161"/>
      <c r="G3966" s="161"/>
    </row>
    <row r="3967" spans="1:7" x14ac:dyDescent="0.25">
      <c r="A3967" s="154"/>
      <c r="B3967" s="154"/>
      <c r="C3967" s="140"/>
      <c r="D3967" s="140"/>
      <c r="E3967" s="140"/>
      <c r="F3967" s="161"/>
      <c r="G3967" s="161"/>
    </row>
    <row r="3968" spans="1:7" x14ac:dyDescent="0.25">
      <c r="A3968" s="154"/>
      <c r="B3968" s="154"/>
      <c r="C3968" s="140"/>
      <c r="D3968" s="140"/>
      <c r="E3968" s="140"/>
      <c r="F3968" s="161"/>
      <c r="G3968" s="161"/>
    </row>
    <row r="3969" spans="1:7" x14ac:dyDescent="0.25">
      <c r="A3969" s="154"/>
      <c r="B3969" s="154"/>
      <c r="C3969" s="140"/>
      <c r="D3969" s="140"/>
      <c r="E3969" s="140"/>
      <c r="F3969" s="161"/>
      <c r="G3969" s="161"/>
    </row>
    <row r="3970" spans="1:7" x14ac:dyDescent="0.25">
      <c r="A3970" s="154"/>
      <c r="B3970" s="154"/>
      <c r="C3970" s="140"/>
      <c r="D3970" s="140"/>
      <c r="E3970" s="140"/>
      <c r="F3970" s="161"/>
      <c r="G3970" s="161"/>
    </row>
    <row r="3971" spans="1:7" x14ac:dyDescent="0.25">
      <c r="A3971" s="154"/>
      <c r="B3971" s="154"/>
      <c r="C3971" s="140"/>
      <c r="D3971" s="140"/>
      <c r="E3971" s="140"/>
      <c r="F3971" s="161"/>
      <c r="G3971" s="161"/>
    </row>
    <row r="3972" spans="1:7" x14ac:dyDescent="0.25">
      <c r="A3972" s="154"/>
      <c r="B3972" s="154"/>
      <c r="C3972" s="140"/>
      <c r="D3972" s="140"/>
      <c r="E3972" s="140"/>
      <c r="F3972" s="161"/>
      <c r="G3972" s="161"/>
    </row>
    <row r="3973" spans="1:7" x14ac:dyDescent="0.25">
      <c r="A3973" s="154"/>
      <c r="B3973" s="154"/>
      <c r="C3973" s="140"/>
      <c r="D3973" s="140"/>
      <c r="E3973" s="140"/>
      <c r="F3973" s="161"/>
      <c r="G3973" s="161"/>
    </row>
    <row r="3974" spans="1:7" x14ac:dyDescent="0.25">
      <c r="A3974" s="154"/>
      <c r="B3974" s="154"/>
      <c r="C3974" s="140"/>
      <c r="D3974" s="140"/>
      <c r="E3974" s="140"/>
      <c r="F3974" s="161"/>
      <c r="G3974" s="161"/>
    </row>
    <row r="3975" spans="1:7" x14ac:dyDescent="0.25">
      <c r="A3975" s="154"/>
      <c r="B3975" s="154"/>
      <c r="C3975" s="140"/>
      <c r="D3975" s="140"/>
      <c r="E3975" s="140"/>
      <c r="F3975" s="161"/>
      <c r="G3975" s="161"/>
    </row>
    <row r="3976" spans="1:7" x14ac:dyDescent="0.25">
      <c r="A3976" s="154"/>
      <c r="B3976" s="154"/>
      <c r="C3976" s="140"/>
      <c r="D3976" s="140"/>
      <c r="E3976" s="140"/>
      <c r="F3976" s="161"/>
      <c r="G3976" s="161"/>
    </row>
    <row r="3977" spans="1:7" x14ac:dyDescent="0.25">
      <c r="A3977" s="154"/>
      <c r="B3977" s="154"/>
      <c r="C3977" s="140"/>
      <c r="D3977" s="140"/>
      <c r="E3977" s="140"/>
      <c r="F3977" s="161"/>
      <c r="G3977" s="161"/>
    </row>
    <row r="3978" spans="1:7" x14ac:dyDescent="0.25">
      <c r="A3978" s="154"/>
      <c r="B3978" s="154"/>
      <c r="C3978" s="140"/>
      <c r="D3978" s="140"/>
      <c r="E3978" s="140"/>
      <c r="F3978" s="161"/>
      <c r="G3978" s="161"/>
    </row>
    <row r="3979" spans="1:7" x14ac:dyDescent="0.25">
      <c r="A3979" s="154"/>
      <c r="B3979" s="154"/>
      <c r="C3979" s="140"/>
      <c r="D3979" s="140"/>
      <c r="E3979" s="140"/>
      <c r="F3979" s="161"/>
      <c r="G3979" s="161"/>
    </row>
    <row r="3980" spans="1:7" x14ac:dyDescent="0.25">
      <c r="A3980" s="154"/>
      <c r="B3980" s="154"/>
      <c r="C3980" s="140"/>
      <c r="D3980" s="140"/>
      <c r="E3980" s="140"/>
      <c r="F3980" s="161"/>
      <c r="G3980" s="161"/>
    </row>
    <row r="3981" spans="1:7" x14ac:dyDescent="0.25">
      <c r="A3981" s="154"/>
      <c r="B3981" s="154"/>
      <c r="C3981" s="140"/>
      <c r="D3981" s="140"/>
      <c r="E3981" s="140"/>
      <c r="F3981" s="161"/>
      <c r="G3981" s="161"/>
    </row>
    <row r="3982" spans="1:7" x14ac:dyDescent="0.25">
      <c r="A3982" s="154"/>
      <c r="B3982" s="154"/>
      <c r="C3982" s="140"/>
      <c r="D3982" s="140"/>
      <c r="E3982" s="140"/>
      <c r="F3982" s="161"/>
      <c r="G3982" s="161"/>
    </row>
    <row r="3983" spans="1:7" x14ac:dyDescent="0.25">
      <c r="A3983" s="154"/>
      <c r="B3983" s="154"/>
      <c r="C3983" s="140"/>
      <c r="D3983" s="140"/>
      <c r="E3983" s="140"/>
      <c r="F3983" s="161"/>
      <c r="G3983" s="161"/>
    </row>
    <row r="3984" spans="1:7" x14ac:dyDescent="0.25">
      <c r="A3984" s="154"/>
      <c r="B3984" s="154"/>
      <c r="C3984" s="140"/>
      <c r="D3984" s="140"/>
      <c r="E3984" s="140"/>
      <c r="F3984" s="161"/>
      <c r="G3984" s="161"/>
    </row>
    <row r="3985" spans="1:7" x14ac:dyDescent="0.25">
      <c r="A3985" s="154"/>
      <c r="B3985" s="154"/>
      <c r="C3985" s="140"/>
      <c r="D3985" s="140"/>
      <c r="E3985" s="140"/>
      <c r="F3985" s="161"/>
      <c r="G3985" s="161"/>
    </row>
    <row r="3986" spans="1:7" x14ac:dyDescent="0.25">
      <c r="A3986" s="154"/>
      <c r="B3986" s="154"/>
      <c r="C3986" s="140"/>
      <c r="D3986" s="140"/>
      <c r="E3986" s="140"/>
      <c r="F3986" s="161"/>
      <c r="G3986" s="161"/>
    </row>
    <row r="3987" spans="1:7" x14ac:dyDescent="0.25">
      <c r="A3987" s="154"/>
      <c r="B3987" s="154"/>
      <c r="C3987" s="154"/>
      <c r="D3987" s="140"/>
      <c r="E3987" s="140"/>
      <c r="F3987" s="161"/>
      <c r="G3987" s="161"/>
    </row>
    <row r="3988" spans="1:7" x14ac:dyDescent="0.25">
      <c r="A3988" s="154"/>
      <c r="B3988" s="154"/>
      <c r="C3988" s="140"/>
      <c r="D3988" s="140"/>
      <c r="E3988" s="140"/>
      <c r="F3988" s="161"/>
      <c r="G3988" s="161"/>
    </row>
    <row r="3989" spans="1:7" x14ac:dyDescent="0.25">
      <c r="A3989" s="154"/>
      <c r="B3989" s="154"/>
      <c r="C3989" s="140"/>
      <c r="D3989" s="140"/>
      <c r="E3989" s="140"/>
      <c r="F3989" s="161"/>
      <c r="G3989" s="161"/>
    </row>
    <row r="3990" spans="1:7" x14ac:dyDescent="0.25">
      <c r="A3990" s="154"/>
      <c r="B3990" s="154"/>
      <c r="C3990" s="140"/>
      <c r="D3990" s="140"/>
      <c r="E3990" s="140"/>
      <c r="F3990" s="161"/>
      <c r="G3990" s="161"/>
    </row>
    <row r="3991" spans="1:7" x14ac:dyDescent="0.25">
      <c r="A3991" s="154"/>
      <c r="B3991" s="154"/>
      <c r="C3991" s="140"/>
      <c r="D3991" s="140"/>
      <c r="E3991" s="140"/>
      <c r="F3991" s="161"/>
      <c r="G3991" s="161"/>
    </row>
    <row r="3992" spans="1:7" x14ac:dyDescent="0.25">
      <c r="A3992" s="154"/>
      <c r="B3992" s="154"/>
      <c r="C3992" s="140"/>
      <c r="D3992" s="140"/>
      <c r="E3992" s="140"/>
      <c r="F3992" s="161"/>
      <c r="G3992" s="161"/>
    </row>
    <row r="3993" spans="1:7" x14ac:dyDescent="0.25">
      <c r="A3993" s="154"/>
      <c r="B3993" s="154"/>
      <c r="C3993" s="140"/>
      <c r="D3993" s="140"/>
      <c r="E3993" s="140"/>
      <c r="F3993" s="161"/>
      <c r="G3993" s="161"/>
    </row>
    <row r="3994" spans="1:7" x14ac:dyDescent="0.25">
      <c r="A3994" s="154"/>
      <c r="B3994" s="154"/>
      <c r="C3994" s="140"/>
      <c r="D3994" s="140"/>
      <c r="E3994" s="140"/>
      <c r="F3994" s="161"/>
      <c r="G3994" s="161"/>
    </row>
    <row r="3995" spans="1:7" x14ac:dyDescent="0.25">
      <c r="A3995" s="154"/>
      <c r="B3995" s="154"/>
      <c r="C3995" s="140"/>
      <c r="D3995" s="140"/>
      <c r="E3995" s="140"/>
      <c r="F3995" s="161"/>
      <c r="G3995" s="161"/>
    </row>
    <row r="3996" spans="1:7" x14ac:dyDescent="0.25">
      <c r="A3996" s="154"/>
      <c r="B3996" s="154"/>
      <c r="C3996" s="140"/>
      <c r="D3996" s="140"/>
      <c r="E3996" s="140"/>
      <c r="F3996" s="161"/>
      <c r="G3996" s="161"/>
    </row>
    <row r="3997" spans="1:7" x14ac:dyDescent="0.25">
      <c r="A3997" s="154"/>
      <c r="B3997" s="154"/>
      <c r="C3997" s="140"/>
      <c r="D3997" s="140"/>
      <c r="E3997" s="140"/>
      <c r="F3997" s="161"/>
      <c r="G3997" s="161"/>
    </row>
    <row r="3998" spans="1:7" x14ac:dyDescent="0.25">
      <c r="A3998" s="154"/>
      <c r="B3998" s="154"/>
      <c r="C3998" s="140"/>
      <c r="D3998" s="140"/>
      <c r="E3998" s="140"/>
      <c r="F3998" s="161"/>
      <c r="G3998" s="161"/>
    </row>
    <row r="3999" spans="1:7" x14ac:dyDescent="0.25">
      <c r="A3999" s="154"/>
      <c r="B3999" s="154"/>
      <c r="C3999" s="140"/>
      <c r="D3999" s="140"/>
      <c r="E3999" s="140"/>
      <c r="F3999" s="161"/>
      <c r="G3999" s="161"/>
    </row>
    <row r="4000" spans="1:7" x14ac:dyDescent="0.25">
      <c r="A4000" s="154"/>
      <c r="B4000" s="154"/>
      <c r="C4000" s="140"/>
      <c r="D4000" s="140"/>
      <c r="E4000" s="140"/>
      <c r="F4000" s="161"/>
      <c r="G4000" s="161"/>
    </row>
    <row r="4001" spans="1:7" x14ac:dyDescent="0.25">
      <c r="A4001" s="154"/>
      <c r="B4001" s="154"/>
      <c r="C4001" s="140"/>
      <c r="D4001" s="140"/>
      <c r="E4001" s="140"/>
      <c r="F4001" s="161"/>
      <c r="G4001" s="161"/>
    </row>
    <row r="4002" spans="1:7" x14ac:dyDescent="0.25">
      <c r="A4002" s="154"/>
      <c r="B4002" s="154"/>
      <c r="C4002" s="140"/>
      <c r="D4002" s="140"/>
      <c r="E4002" s="140"/>
      <c r="F4002" s="161"/>
      <c r="G4002" s="161"/>
    </row>
    <row r="4003" spans="1:7" x14ac:dyDescent="0.25">
      <c r="A4003" s="154"/>
      <c r="B4003" s="154"/>
      <c r="C4003" s="154"/>
      <c r="D4003" s="140"/>
      <c r="E4003" s="140"/>
      <c r="F4003" s="161"/>
      <c r="G4003" s="161"/>
    </row>
    <row r="4004" spans="1:7" x14ac:dyDescent="0.25">
      <c r="A4004" s="154"/>
      <c r="B4004" s="154"/>
      <c r="C4004" s="140"/>
      <c r="D4004" s="140"/>
      <c r="E4004" s="140"/>
      <c r="F4004" s="161"/>
      <c r="G4004" s="161"/>
    </row>
    <row r="4005" spans="1:7" x14ac:dyDescent="0.25">
      <c r="A4005" s="154"/>
      <c r="B4005" s="154"/>
      <c r="C4005" s="140"/>
      <c r="D4005" s="140"/>
      <c r="E4005" s="140"/>
      <c r="F4005" s="161"/>
      <c r="G4005" s="161"/>
    </row>
    <row r="4006" spans="1:7" x14ac:dyDescent="0.25">
      <c r="A4006" s="154"/>
      <c r="B4006" s="154"/>
      <c r="C4006" s="140"/>
      <c r="D4006" s="140"/>
      <c r="E4006" s="140"/>
      <c r="F4006" s="161"/>
      <c r="G4006" s="161"/>
    </row>
    <row r="4007" spans="1:7" x14ac:dyDescent="0.25">
      <c r="A4007" s="154"/>
      <c r="B4007" s="154"/>
      <c r="C4007" s="140"/>
      <c r="D4007" s="140"/>
      <c r="E4007" s="140"/>
      <c r="F4007" s="161"/>
      <c r="G4007" s="161"/>
    </row>
    <row r="4008" spans="1:7" x14ac:dyDescent="0.25">
      <c r="A4008" s="154"/>
      <c r="B4008" s="154"/>
      <c r="C4008" s="140"/>
      <c r="D4008" s="140"/>
      <c r="E4008" s="140"/>
      <c r="F4008" s="161"/>
      <c r="G4008" s="161"/>
    </row>
    <row r="4009" spans="1:7" x14ac:dyDescent="0.25">
      <c r="A4009" s="154"/>
      <c r="B4009" s="154"/>
      <c r="C4009" s="140"/>
      <c r="D4009" s="140"/>
      <c r="E4009" s="140"/>
      <c r="F4009" s="161"/>
      <c r="G4009" s="161"/>
    </row>
    <row r="4010" spans="1:7" x14ac:dyDescent="0.25">
      <c r="A4010" s="154"/>
      <c r="B4010" s="154"/>
      <c r="C4010" s="140"/>
      <c r="D4010" s="140"/>
      <c r="E4010" s="140"/>
      <c r="F4010" s="161"/>
      <c r="G4010" s="161"/>
    </row>
    <row r="4011" spans="1:7" x14ac:dyDescent="0.25">
      <c r="A4011" s="154"/>
      <c r="B4011" s="154"/>
      <c r="C4011" s="140"/>
      <c r="D4011" s="140"/>
      <c r="E4011" s="140"/>
      <c r="F4011" s="161"/>
      <c r="G4011" s="161"/>
    </row>
    <row r="4012" spans="1:7" x14ac:dyDescent="0.25">
      <c r="A4012" s="154"/>
      <c r="B4012" s="154"/>
      <c r="C4012" s="140"/>
      <c r="D4012" s="140"/>
      <c r="E4012" s="140"/>
      <c r="F4012" s="161"/>
      <c r="G4012" s="161"/>
    </row>
    <row r="4013" spans="1:7" x14ac:dyDescent="0.25">
      <c r="A4013" s="154"/>
      <c r="B4013" s="154"/>
      <c r="C4013" s="154"/>
      <c r="D4013" s="140"/>
      <c r="E4013" s="140"/>
      <c r="F4013" s="161"/>
      <c r="G4013" s="161"/>
    </row>
    <row r="4014" spans="1:7" x14ac:dyDescent="0.25">
      <c r="A4014" s="154"/>
      <c r="B4014" s="154"/>
      <c r="C4014" s="140"/>
      <c r="D4014" s="140"/>
      <c r="E4014" s="140"/>
      <c r="F4014" s="161"/>
      <c r="G4014" s="161"/>
    </row>
    <row r="4015" spans="1:7" x14ac:dyDescent="0.25">
      <c r="A4015" s="154"/>
      <c r="B4015" s="154"/>
      <c r="C4015" s="140"/>
      <c r="D4015" s="140"/>
      <c r="E4015" s="140"/>
      <c r="F4015" s="161"/>
      <c r="G4015" s="161"/>
    </row>
    <row r="4016" spans="1:7" x14ac:dyDescent="0.25">
      <c r="A4016" s="154"/>
      <c r="B4016" s="154"/>
      <c r="C4016" s="140"/>
      <c r="D4016" s="140"/>
      <c r="E4016" s="140"/>
      <c r="F4016" s="161"/>
      <c r="G4016" s="161"/>
    </row>
    <row r="4017" spans="1:7" x14ac:dyDescent="0.25">
      <c r="A4017" s="154"/>
      <c r="B4017" s="154"/>
      <c r="C4017" s="140"/>
      <c r="D4017" s="140"/>
      <c r="E4017" s="140"/>
      <c r="F4017" s="161"/>
      <c r="G4017" s="161"/>
    </row>
    <row r="4018" spans="1:7" x14ac:dyDescent="0.25">
      <c r="A4018" s="154"/>
      <c r="B4018" s="154"/>
      <c r="C4018" s="140"/>
      <c r="D4018" s="140"/>
      <c r="E4018" s="140"/>
      <c r="F4018" s="161"/>
      <c r="G4018" s="161"/>
    </row>
    <row r="4019" spans="1:7" x14ac:dyDescent="0.25">
      <c r="A4019" s="154"/>
      <c r="B4019" s="154"/>
      <c r="C4019" s="140"/>
      <c r="D4019" s="140"/>
      <c r="E4019" s="140"/>
      <c r="F4019" s="161"/>
      <c r="G4019" s="161"/>
    </row>
    <row r="4020" spans="1:7" x14ac:dyDescent="0.25">
      <c r="A4020" s="154"/>
      <c r="B4020" s="154"/>
      <c r="C4020" s="140"/>
      <c r="D4020" s="140"/>
      <c r="E4020" s="140"/>
      <c r="F4020" s="161"/>
      <c r="G4020" s="161"/>
    </row>
    <row r="4021" spans="1:7" x14ac:dyDescent="0.25">
      <c r="A4021" s="154"/>
      <c r="B4021" s="154"/>
      <c r="C4021" s="140"/>
      <c r="D4021" s="140"/>
      <c r="E4021" s="140"/>
      <c r="F4021" s="161"/>
      <c r="G4021" s="161"/>
    </row>
    <row r="4022" spans="1:7" x14ac:dyDescent="0.25">
      <c r="A4022" s="154"/>
      <c r="B4022" s="154"/>
      <c r="C4022" s="154"/>
      <c r="D4022" s="140"/>
      <c r="E4022" s="140"/>
      <c r="F4022" s="161"/>
      <c r="G4022" s="161"/>
    </row>
    <row r="4023" spans="1:7" x14ac:dyDescent="0.25">
      <c r="A4023" s="154"/>
      <c r="B4023" s="154"/>
      <c r="C4023" s="140"/>
      <c r="D4023" s="140"/>
      <c r="E4023" s="140"/>
      <c r="F4023" s="161"/>
      <c r="G4023" s="161"/>
    </row>
    <row r="4024" spans="1:7" x14ac:dyDescent="0.25">
      <c r="A4024" s="154"/>
      <c r="B4024" s="154"/>
      <c r="C4024" s="140"/>
      <c r="D4024" s="140"/>
      <c r="E4024" s="140"/>
      <c r="F4024" s="161"/>
      <c r="G4024" s="161"/>
    </row>
    <row r="4025" spans="1:7" x14ac:dyDescent="0.25">
      <c r="A4025" s="154"/>
      <c r="B4025" s="154"/>
      <c r="C4025" s="154"/>
      <c r="D4025" s="140"/>
      <c r="E4025" s="140"/>
      <c r="F4025" s="161"/>
      <c r="G4025" s="161"/>
    </row>
    <row r="4026" spans="1:7" x14ac:dyDescent="0.25">
      <c r="A4026" s="154"/>
      <c r="B4026" s="154"/>
      <c r="C4026" s="140"/>
      <c r="D4026" s="140"/>
      <c r="E4026" s="140"/>
      <c r="F4026" s="161"/>
      <c r="G4026" s="161"/>
    </row>
    <row r="4027" spans="1:7" x14ac:dyDescent="0.25">
      <c r="A4027" s="154"/>
      <c r="B4027" s="154"/>
      <c r="C4027" s="140"/>
      <c r="D4027" s="140"/>
      <c r="E4027" s="140"/>
      <c r="F4027" s="161"/>
      <c r="G4027" s="161"/>
    </row>
    <row r="4028" spans="1:7" x14ac:dyDescent="0.25">
      <c r="A4028" s="154"/>
      <c r="B4028" s="154"/>
      <c r="C4028" s="140"/>
      <c r="D4028" s="140"/>
      <c r="E4028" s="140"/>
      <c r="F4028" s="161"/>
      <c r="G4028" s="161"/>
    </row>
    <row r="4029" spans="1:7" x14ac:dyDescent="0.25">
      <c r="A4029" s="154"/>
      <c r="B4029" s="154"/>
      <c r="C4029" s="140"/>
      <c r="D4029" s="140"/>
      <c r="E4029" s="140"/>
      <c r="F4029" s="161"/>
      <c r="G4029" s="161"/>
    </row>
    <row r="4030" spans="1:7" x14ac:dyDescent="0.25">
      <c r="A4030" s="154"/>
      <c r="B4030" s="154"/>
      <c r="C4030" s="140"/>
      <c r="D4030" s="140"/>
      <c r="E4030" s="140"/>
      <c r="F4030" s="161"/>
      <c r="G4030" s="161"/>
    </row>
    <row r="4031" spans="1:7" x14ac:dyDescent="0.25">
      <c r="A4031" s="154"/>
      <c r="B4031" s="154"/>
      <c r="C4031" s="140"/>
      <c r="D4031" s="140"/>
      <c r="E4031" s="140"/>
      <c r="F4031" s="161"/>
      <c r="G4031" s="161"/>
    </row>
    <row r="4032" spans="1:7" x14ac:dyDescent="0.25">
      <c r="A4032" s="154"/>
      <c r="B4032" s="154"/>
      <c r="C4032" s="140"/>
      <c r="D4032" s="140"/>
      <c r="E4032" s="140"/>
      <c r="F4032" s="161"/>
      <c r="G4032" s="161"/>
    </row>
    <row r="4033" spans="1:7" x14ac:dyDescent="0.25">
      <c r="A4033" s="154"/>
      <c r="B4033" s="154"/>
      <c r="C4033" s="140"/>
      <c r="D4033" s="140"/>
      <c r="E4033" s="140"/>
      <c r="F4033" s="161"/>
      <c r="G4033" s="161"/>
    </row>
    <row r="4034" spans="1:7" x14ac:dyDescent="0.25">
      <c r="A4034" s="154"/>
      <c r="B4034" s="154"/>
      <c r="C4034" s="154"/>
      <c r="D4034" s="140"/>
      <c r="E4034" s="140"/>
      <c r="F4034" s="161"/>
      <c r="G4034" s="161"/>
    </row>
    <row r="4035" spans="1:7" x14ac:dyDescent="0.25">
      <c r="A4035" s="154"/>
      <c r="B4035" s="154"/>
      <c r="C4035" s="140"/>
      <c r="D4035" s="140"/>
      <c r="E4035" s="140"/>
      <c r="F4035" s="161"/>
      <c r="G4035" s="161"/>
    </row>
    <row r="4036" spans="1:7" x14ac:dyDescent="0.25">
      <c r="A4036" s="154"/>
      <c r="B4036" s="154"/>
      <c r="C4036" s="140"/>
      <c r="D4036" s="140"/>
      <c r="E4036" s="140"/>
      <c r="F4036" s="161"/>
      <c r="G4036" s="161"/>
    </row>
    <row r="4037" spans="1:7" x14ac:dyDescent="0.25">
      <c r="A4037" s="154"/>
      <c r="B4037" s="154"/>
      <c r="C4037" s="154"/>
      <c r="D4037" s="140"/>
      <c r="E4037" s="140"/>
      <c r="F4037" s="161"/>
      <c r="G4037" s="161"/>
    </row>
    <row r="4038" spans="1:7" x14ac:dyDescent="0.25">
      <c r="A4038" s="154"/>
      <c r="B4038" s="154"/>
      <c r="C4038" s="140"/>
      <c r="D4038" s="140"/>
      <c r="E4038" s="140"/>
      <c r="F4038" s="161"/>
      <c r="G4038" s="161"/>
    </row>
    <row r="4039" spans="1:7" x14ac:dyDescent="0.25">
      <c r="A4039" s="154"/>
      <c r="B4039" s="154"/>
      <c r="C4039" s="140"/>
      <c r="D4039" s="140"/>
      <c r="E4039" s="140"/>
      <c r="F4039" s="161"/>
      <c r="G4039" s="161"/>
    </row>
    <row r="4040" spans="1:7" x14ac:dyDescent="0.25">
      <c r="A4040" s="154"/>
      <c r="B4040" s="154"/>
      <c r="C4040" s="140"/>
      <c r="D4040" s="140"/>
      <c r="E4040" s="140"/>
      <c r="F4040" s="161"/>
      <c r="G4040" s="161"/>
    </row>
    <row r="4041" spans="1:7" x14ac:dyDescent="0.25">
      <c r="A4041" s="154"/>
      <c r="B4041" s="154"/>
      <c r="C4041" s="140"/>
      <c r="D4041" s="140"/>
      <c r="E4041" s="140"/>
      <c r="F4041" s="161"/>
      <c r="G4041" s="161"/>
    </row>
    <row r="4042" spans="1:7" x14ac:dyDescent="0.25">
      <c r="A4042" s="154"/>
      <c r="B4042" s="154"/>
      <c r="C4042" s="140"/>
      <c r="D4042" s="140"/>
      <c r="E4042" s="140"/>
      <c r="F4042" s="161"/>
      <c r="G4042" s="161"/>
    </row>
    <row r="4043" spans="1:7" x14ac:dyDescent="0.25">
      <c r="A4043" s="154"/>
      <c r="B4043" s="154"/>
      <c r="C4043" s="140"/>
      <c r="D4043" s="140"/>
      <c r="E4043" s="140"/>
      <c r="F4043" s="161"/>
      <c r="G4043" s="161"/>
    </row>
    <row r="4044" spans="1:7" x14ac:dyDescent="0.25">
      <c r="A4044" s="154"/>
      <c r="B4044" s="154"/>
      <c r="C4044" s="140"/>
      <c r="D4044" s="140"/>
      <c r="E4044" s="140"/>
      <c r="F4044" s="161"/>
      <c r="G4044" s="161"/>
    </row>
    <row r="4045" spans="1:7" x14ac:dyDescent="0.25">
      <c r="A4045" s="154"/>
      <c r="B4045" s="154"/>
      <c r="C4045" s="140"/>
      <c r="D4045" s="140"/>
      <c r="E4045" s="140"/>
      <c r="F4045" s="161"/>
      <c r="G4045" s="161"/>
    </row>
    <row r="4046" spans="1:7" x14ac:dyDescent="0.25">
      <c r="A4046" s="154"/>
      <c r="B4046" s="154"/>
      <c r="C4046" s="140"/>
      <c r="D4046" s="140"/>
      <c r="E4046" s="140"/>
      <c r="F4046" s="161"/>
      <c r="G4046" s="161"/>
    </row>
    <row r="4047" spans="1:7" x14ac:dyDescent="0.25">
      <c r="A4047" s="154"/>
      <c r="B4047" s="154"/>
      <c r="C4047" s="140"/>
      <c r="D4047" s="140"/>
      <c r="E4047" s="140"/>
      <c r="F4047" s="161"/>
      <c r="G4047" s="161"/>
    </row>
    <row r="4048" spans="1:7" x14ac:dyDescent="0.25">
      <c r="A4048" s="154"/>
      <c r="B4048" s="154"/>
      <c r="C4048" s="140"/>
      <c r="D4048" s="140"/>
      <c r="E4048" s="140"/>
      <c r="F4048" s="161"/>
      <c r="G4048" s="161"/>
    </row>
    <row r="4049" spans="1:7" x14ac:dyDescent="0.25">
      <c r="A4049" s="154"/>
      <c r="B4049" s="154"/>
      <c r="C4049" s="140"/>
      <c r="D4049" s="140"/>
      <c r="E4049" s="140"/>
      <c r="F4049" s="161"/>
      <c r="G4049" s="161"/>
    </row>
    <row r="4050" spans="1:7" x14ac:dyDescent="0.25">
      <c r="A4050" s="154"/>
      <c r="B4050" s="154"/>
      <c r="C4050" s="140"/>
      <c r="D4050" s="140"/>
      <c r="E4050" s="140"/>
      <c r="F4050" s="161"/>
      <c r="G4050" s="161"/>
    </row>
    <row r="4051" spans="1:7" x14ac:dyDescent="0.25">
      <c r="A4051" s="154"/>
      <c r="B4051" s="154"/>
      <c r="C4051" s="140"/>
      <c r="D4051" s="140"/>
      <c r="E4051" s="140"/>
      <c r="F4051" s="161"/>
      <c r="G4051" s="161"/>
    </row>
    <row r="4052" spans="1:7" x14ac:dyDescent="0.25">
      <c r="A4052" s="154"/>
      <c r="B4052" s="154"/>
      <c r="C4052" s="140"/>
      <c r="D4052" s="140"/>
      <c r="E4052" s="140"/>
      <c r="F4052" s="161"/>
      <c r="G4052" s="161"/>
    </row>
    <row r="4053" spans="1:7" x14ac:dyDescent="0.25">
      <c r="A4053" s="154"/>
      <c r="B4053" s="154"/>
      <c r="C4053" s="140"/>
      <c r="D4053" s="140"/>
      <c r="E4053" s="140"/>
      <c r="F4053" s="161"/>
      <c r="G4053" s="161"/>
    </row>
    <row r="4054" spans="1:7" x14ac:dyDescent="0.25">
      <c r="A4054" s="154"/>
      <c r="B4054" s="154"/>
      <c r="C4054" s="140"/>
      <c r="D4054" s="140"/>
      <c r="E4054" s="140"/>
      <c r="F4054" s="161"/>
      <c r="G4054" s="161"/>
    </row>
    <row r="4055" spans="1:7" x14ac:dyDescent="0.25">
      <c r="A4055" s="154"/>
      <c r="B4055" s="154"/>
      <c r="C4055" s="140"/>
      <c r="D4055" s="140"/>
      <c r="E4055" s="140"/>
      <c r="F4055" s="161"/>
      <c r="G4055" s="161"/>
    </row>
    <row r="4056" spans="1:7" x14ac:dyDescent="0.25">
      <c r="A4056" s="154"/>
      <c r="B4056" s="154"/>
      <c r="C4056" s="140"/>
      <c r="D4056" s="140"/>
      <c r="E4056" s="140"/>
      <c r="F4056" s="161"/>
      <c r="G4056" s="161"/>
    </row>
    <row r="4057" spans="1:7" x14ac:dyDescent="0.25">
      <c r="A4057" s="154"/>
      <c r="B4057" s="154"/>
      <c r="C4057" s="140"/>
      <c r="D4057" s="140"/>
      <c r="E4057" s="140"/>
      <c r="F4057" s="161"/>
      <c r="G4057" s="161"/>
    </row>
    <row r="4058" spans="1:7" x14ac:dyDescent="0.25">
      <c r="A4058" s="154"/>
      <c r="B4058" s="154"/>
      <c r="C4058" s="140"/>
      <c r="D4058" s="140"/>
      <c r="E4058" s="140"/>
      <c r="F4058" s="161"/>
      <c r="G4058" s="161"/>
    </row>
    <row r="4059" spans="1:7" x14ac:dyDescent="0.25">
      <c r="A4059" s="154"/>
      <c r="B4059" s="154"/>
      <c r="C4059" s="140"/>
      <c r="D4059" s="140"/>
      <c r="E4059" s="140"/>
      <c r="F4059" s="161"/>
      <c r="G4059" s="161"/>
    </row>
    <row r="4060" spans="1:7" x14ac:dyDescent="0.25">
      <c r="A4060" s="154"/>
      <c r="B4060" s="154"/>
      <c r="C4060" s="140"/>
      <c r="D4060" s="140"/>
      <c r="E4060" s="140"/>
      <c r="F4060" s="161"/>
      <c r="G4060" s="161"/>
    </row>
    <row r="4061" spans="1:7" x14ac:dyDescent="0.25">
      <c r="A4061" s="154"/>
      <c r="B4061" s="154"/>
      <c r="C4061" s="140"/>
      <c r="D4061" s="140"/>
      <c r="E4061" s="140"/>
      <c r="F4061" s="161"/>
      <c r="G4061" s="161"/>
    </row>
    <row r="4062" spans="1:7" x14ac:dyDescent="0.25">
      <c r="A4062" s="154"/>
      <c r="B4062" s="154"/>
      <c r="C4062" s="140"/>
      <c r="D4062" s="140"/>
      <c r="E4062" s="140"/>
      <c r="F4062" s="161"/>
      <c r="G4062" s="161"/>
    </row>
    <row r="4063" spans="1:7" x14ac:dyDescent="0.25">
      <c r="A4063" s="154"/>
      <c r="B4063" s="154"/>
      <c r="C4063" s="140"/>
      <c r="D4063" s="140"/>
      <c r="E4063" s="140"/>
      <c r="F4063" s="161"/>
      <c r="G4063" s="161"/>
    </row>
    <row r="4064" spans="1:7" x14ac:dyDescent="0.25">
      <c r="A4064" s="154"/>
      <c r="B4064" s="154"/>
      <c r="C4064" s="140"/>
      <c r="D4064" s="140"/>
      <c r="E4064" s="140"/>
      <c r="F4064" s="161"/>
      <c r="G4064" s="161"/>
    </row>
    <row r="4065" spans="1:7" x14ac:dyDescent="0.25">
      <c r="A4065" s="154"/>
      <c r="B4065" s="154"/>
      <c r="C4065" s="140"/>
      <c r="D4065" s="140"/>
      <c r="E4065" s="140"/>
      <c r="F4065" s="161"/>
      <c r="G4065" s="161"/>
    </row>
    <row r="4066" spans="1:7" x14ac:dyDescent="0.25">
      <c r="A4066" s="154"/>
      <c r="B4066" s="154"/>
      <c r="C4066" s="140"/>
      <c r="D4066" s="140"/>
      <c r="E4066" s="140"/>
      <c r="F4066" s="161"/>
      <c r="G4066" s="161"/>
    </row>
    <row r="4067" spans="1:7" x14ac:dyDescent="0.25">
      <c r="A4067" s="154"/>
      <c r="B4067" s="154"/>
      <c r="C4067" s="140"/>
      <c r="D4067" s="140"/>
      <c r="E4067" s="140"/>
      <c r="F4067" s="161"/>
      <c r="G4067" s="161"/>
    </row>
    <row r="4068" spans="1:7" x14ac:dyDescent="0.25">
      <c r="A4068" s="154"/>
      <c r="B4068" s="154"/>
      <c r="C4068" s="140"/>
      <c r="D4068" s="140"/>
      <c r="E4068" s="140"/>
      <c r="F4068" s="161"/>
      <c r="G4068" s="161"/>
    </row>
    <row r="4069" spans="1:7" x14ac:dyDescent="0.25">
      <c r="A4069" s="154"/>
      <c r="B4069" s="154"/>
      <c r="C4069" s="140"/>
      <c r="D4069" s="140"/>
      <c r="E4069" s="140"/>
      <c r="F4069" s="161"/>
      <c r="G4069" s="161"/>
    </row>
    <row r="4070" spans="1:7" x14ac:dyDescent="0.25">
      <c r="A4070" s="154"/>
      <c r="B4070" s="154"/>
      <c r="C4070" s="140"/>
      <c r="D4070" s="140"/>
      <c r="E4070" s="140"/>
      <c r="F4070" s="161"/>
      <c r="G4070" s="161"/>
    </row>
    <row r="4071" spans="1:7" x14ac:dyDescent="0.25">
      <c r="A4071" s="154"/>
      <c r="B4071" s="154"/>
      <c r="C4071" s="140"/>
      <c r="D4071" s="140"/>
      <c r="E4071" s="140"/>
      <c r="F4071" s="161"/>
      <c r="G4071" s="161"/>
    </row>
    <row r="4072" spans="1:7" x14ac:dyDescent="0.25">
      <c r="A4072" s="154"/>
      <c r="B4072" s="154"/>
      <c r="C4072" s="140"/>
      <c r="D4072" s="140"/>
      <c r="E4072" s="140"/>
      <c r="F4072" s="161"/>
      <c r="G4072" s="161"/>
    </row>
    <row r="4073" spans="1:7" x14ac:dyDescent="0.25">
      <c r="A4073" s="154"/>
      <c r="B4073" s="154"/>
      <c r="C4073" s="140"/>
      <c r="D4073" s="140"/>
      <c r="E4073" s="140"/>
      <c r="F4073" s="161"/>
      <c r="G4073" s="161"/>
    </row>
    <row r="4074" spans="1:7" x14ac:dyDescent="0.25">
      <c r="A4074" s="154"/>
      <c r="B4074" s="154"/>
      <c r="C4074" s="154"/>
      <c r="D4074" s="140"/>
      <c r="E4074" s="140"/>
      <c r="F4074" s="161"/>
      <c r="G4074" s="161"/>
    </row>
    <row r="4075" spans="1:7" x14ac:dyDescent="0.25">
      <c r="A4075" s="154"/>
      <c r="B4075" s="154"/>
      <c r="C4075" s="154"/>
      <c r="D4075" s="140"/>
      <c r="E4075" s="140"/>
      <c r="F4075" s="161"/>
      <c r="G4075" s="161"/>
    </row>
    <row r="4076" spans="1:7" x14ac:dyDescent="0.25">
      <c r="A4076" s="154"/>
      <c r="B4076" s="154"/>
      <c r="C4076" s="140"/>
      <c r="D4076" s="140"/>
      <c r="E4076" s="140"/>
      <c r="F4076" s="161"/>
      <c r="G4076" s="161"/>
    </row>
    <row r="4077" spans="1:7" x14ac:dyDescent="0.25">
      <c r="A4077" s="154"/>
      <c r="B4077" s="154"/>
      <c r="C4077" s="140"/>
      <c r="D4077" s="140"/>
      <c r="E4077" s="140"/>
      <c r="F4077" s="161"/>
      <c r="G4077" s="161"/>
    </row>
    <row r="4078" spans="1:7" x14ac:dyDescent="0.25">
      <c r="A4078" s="154"/>
      <c r="B4078" s="154"/>
      <c r="C4078" s="154"/>
      <c r="D4078" s="140"/>
      <c r="E4078" s="140"/>
      <c r="F4078" s="161"/>
      <c r="G4078" s="161"/>
    </row>
    <row r="4079" spans="1:7" x14ac:dyDescent="0.25">
      <c r="A4079" s="154"/>
      <c r="B4079" s="154"/>
      <c r="C4079" s="140"/>
      <c r="D4079" s="140"/>
      <c r="E4079" s="140"/>
      <c r="F4079" s="161"/>
      <c r="G4079" s="161"/>
    </row>
    <row r="4080" spans="1:7" x14ac:dyDescent="0.25">
      <c r="A4080" s="154"/>
      <c r="B4080" s="154"/>
      <c r="C4080" s="140"/>
      <c r="D4080" s="140"/>
      <c r="E4080" s="140"/>
      <c r="F4080" s="161"/>
      <c r="G4080" s="161"/>
    </row>
    <row r="4081" spans="1:7" x14ac:dyDescent="0.25">
      <c r="A4081" s="154"/>
      <c r="B4081" s="154"/>
      <c r="C4081" s="140"/>
      <c r="D4081" s="140"/>
      <c r="E4081" s="140"/>
      <c r="F4081" s="161"/>
      <c r="G4081" s="161"/>
    </row>
    <row r="4082" spans="1:7" x14ac:dyDescent="0.25">
      <c r="A4082" s="154"/>
      <c r="B4082" s="154"/>
      <c r="C4082" s="154"/>
      <c r="D4082" s="140"/>
      <c r="E4082" s="140"/>
      <c r="F4082" s="161"/>
      <c r="G4082" s="161"/>
    </row>
    <row r="4083" spans="1:7" x14ac:dyDescent="0.25">
      <c r="A4083" s="154"/>
      <c r="B4083" s="154"/>
      <c r="C4083" s="140"/>
      <c r="D4083" s="140"/>
      <c r="E4083" s="140"/>
      <c r="F4083" s="161"/>
      <c r="G4083" s="161"/>
    </row>
    <row r="4084" spans="1:7" x14ac:dyDescent="0.25">
      <c r="A4084" s="154"/>
      <c r="B4084" s="154"/>
      <c r="C4084" s="140"/>
      <c r="D4084" s="140"/>
      <c r="E4084" s="140"/>
      <c r="F4084" s="161"/>
      <c r="G4084" s="161"/>
    </row>
    <row r="4085" spans="1:7" x14ac:dyDescent="0.25">
      <c r="A4085" s="154"/>
      <c r="B4085" s="154"/>
      <c r="C4085" s="140"/>
      <c r="D4085" s="140"/>
      <c r="E4085" s="140"/>
      <c r="F4085" s="161"/>
      <c r="G4085" s="161"/>
    </row>
    <row r="4086" spans="1:7" x14ac:dyDescent="0.25">
      <c r="A4086" s="154"/>
      <c r="B4086" s="154"/>
      <c r="C4086" s="140"/>
      <c r="D4086" s="140"/>
      <c r="E4086" s="140"/>
      <c r="F4086" s="161"/>
      <c r="G4086" s="161"/>
    </row>
    <row r="4087" spans="1:7" x14ac:dyDescent="0.25">
      <c r="A4087" s="154"/>
      <c r="B4087" s="154"/>
      <c r="C4087" s="140"/>
      <c r="D4087" s="140"/>
      <c r="E4087" s="140"/>
      <c r="F4087" s="161"/>
      <c r="G4087" s="161"/>
    </row>
    <row r="4088" spans="1:7" x14ac:dyDescent="0.25">
      <c r="A4088" s="154"/>
      <c r="B4088" s="154"/>
      <c r="C4088" s="140"/>
      <c r="D4088" s="140"/>
      <c r="E4088" s="140"/>
      <c r="F4088" s="161"/>
      <c r="G4088" s="161"/>
    </row>
    <row r="4089" spans="1:7" x14ac:dyDescent="0.25">
      <c r="A4089" s="154"/>
      <c r="B4089" s="154"/>
      <c r="C4089" s="140"/>
      <c r="D4089" s="140"/>
      <c r="E4089" s="140"/>
      <c r="F4089" s="161"/>
      <c r="G4089" s="161"/>
    </row>
    <row r="4090" spans="1:7" x14ac:dyDescent="0.25">
      <c r="A4090" s="154"/>
      <c r="B4090" s="154"/>
      <c r="C4090" s="140"/>
      <c r="D4090" s="140"/>
      <c r="E4090" s="140"/>
      <c r="F4090" s="161"/>
      <c r="G4090" s="161"/>
    </row>
    <row r="4091" spans="1:7" x14ac:dyDescent="0.25">
      <c r="A4091" s="154"/>
      <c r="B4091" s="154"/>
      <c r="C4091" s="140"/>
      <c r="D4091" s="140"/>
      <c r="E4091" s="140"/>
      <c r="F4091" s="161"/>
      <c r="G4091" s="161"/>
    </row>
    <row r="4092" spans="1:7" x14ac:dyDescent="0.25">
      <c r="A4092" s="154"/>
      <c r="B4092" s="154"/>
      <c r="C4092" s="140"/>
      <c r="D4092" s="140"/>
      <c r="E4092" s="140"/>
      <c r="F4092" s="161"/>
      <c r="G4092" s="161"/>
    </row>
    <row r="4093" spans="1:7" x14ac:dyDescent="0.25">
      <c r="A4093" s="154"/>
      <c r="B4093" s="154"/>
      <c r="C4093" s="140"/>
      <c r="D4093" s="140"/>
      <c r="E4093" s="140"/>
      <c r="F4093" s="161"/>
      <c r="G4093" s="161"/>
    </row>
    <row r="4094" spans="1:7" x14ac:dyDescent="0.25">
      <c r="A4094" s="154"/>
      <c r="B4094" s="154"/>
      <c r="C4094" s="140"/>
      <c r="D4094" s="140"/>
      <c r="E4094" s="140"/>
      <c r="F4094" s="161"/>
      <c r="G4094" s="161"/>
    </row>
    <row r="4095" spans="1:7" x14ac:dyDescent="0.25">
      <c r="A4095" s="154"/>
      <c r="B4095" s="154"/>
      <c r="C4095" s="140"/>
      <c r="D4095" s="140"/>
      <c r="E4095" s="140"/>
      <c r="F4095" s="161"/>
      <c r="G4095" s="161"/>
    </row>
    <row r="4096" spans="1:7" x14ac:dyDescent="0.25">
      <c r="A4096" s="154"/>
      <c r="B4096" s="154"/>
      <c r="C4096" s="140"/>
      <c r="D4096" s="140"/>
      <c r="E4096" s="140"/>
      <c r="F4096" s="161"/>
      <c r="G4096" s="161"/>
    </row>
    <row r="4097" spans="1:7" x14ac:dyDescent="0.25">
      <c r="A4097" s="154"/>
      <c r="B4097" s="154"/>
      <c r="C4097" s="140"/>
      <c r="D4097" s="140"/>
      <c r="E4097" s="140"/>
      <c r="F4097" s="161"/>
      <c r="G4097" s="161"/>
    </row>
    <row r="4098" spans="1:7" x14ac:dyDescent="0.25">
      <c r="A4098" s="154"/>
      <c r="B4098" s="154"/>
      <c r="C4098" s="140"/>
      <c r="D4098" s="140"/>
      <c r="E4098" s="140"/>
      <c r="F4098" s="161"/>
      <c r="G4098" s="161"/>
    </row>
    <row r="4099" spans="1:7" x14ac:dyDescent="0.25">
      <c r="A4099" s="154"/>
      <c r="B4099" s="154"/>
      <c r="C4099" s="140"/>
      <c r="D4099" s="140"/>
      <c r="E4099" s="140"/>
      <c r="F4099" s="161"/>
      <c r="G4099" s="161"/>
    </row>
    <row r="4100" spans="1:7" x14ac:dyDescent="0.25">
      <c r="A4100" s="154"/>
      <c r="B4100" s="154"/>
      <c r="C4100" s="140"/>
      <c r="D4100" s="140"/>
      <c r="E4100" s="140"/>
      <c r="F4100" s="161"/>
      <c r="G4100" s="161"/>
    </row>
    <row r="4101" spans="1:7" x14ac:dyDescent="0.25">
      <c r="A4101" s="154"/>
      <c r="B4101" s="154"/>
      <c r="C4101" s="140"/>
      <c r="D4101" s="140"/>
      <c r="E4101" s="140"/>
      <c r="F4101" s="161"/>
      <c r="G4101" s="161"/>
    </row>
    <row r="4102" spans="1:7" x14ac:dyDescent="0.25">
      <c r="A4102" s="154"/>
      <c r="B4102" s="154"/>
      <c r="C4102" s="140"/>
      <c r="D4102" s="140"/>
      <c r="E4102" s="140"/>
      <c r="F4102" s="161"/>
      <c r="G4102" s="161"/>
    </row>
    <row r="4103" spans="1:7" x14ac:dyDescent="0.25">
      <c r="A4103" s="154"/>
      <c r="B4103" s="154"/>
      <c r="C4103" s="140"/>
      <c r="D4103" s="140"/>
      <c r="E4103" s="140"/>
      <c r="F4103" s="161"/>
      <c r="G4103" s="161"/>
    </row>
    <row r="4104" spans="1:7" x14ac:dyDescent="0.25">
      <c r="A4104" s="154"/>
      <c r="B4104" s="154"/>
      <c r="C4104" s="140"/>
      <c r="D4104" s="140"/>
      <c r="E4104" s="140"/>
      <c r="F4104" s="161"/>
      <c r="G4104" s="161"/>
    </row>
    <row r="4105" spans="1:7" x14ac:dyDescent="0.25">
      <c r="A4105" s="154"/>
      <c r="B4105" s="154"/>
      <c r="C4105" s="140"/>
      <c r="D4105" s="140"/>
      <c r="E4105" s="140"/>
      <c r="F4105" s="161"/>
      <c r="G4105" s="161"/>
    </row>
    <row r="4106" spans="1:7" x14ac:dyDescent="0.25">
      <c r="A4106" s="154"/>
      <c r="B4106" s="154"/>
      <c r="C4106" s="140"/>
      <c r="D4106" s="140"/>
      <c r="E4106" s="140"/>
      <c r="F4106" s="161"/>
      <c r="G4106" s="161"/>
    </row>
    <row r="4107" spans="1:7" x14ac:dyDescent="0.25">
      <c r="A4107" s="154"/>
      <c r="B4107" s="154"/>
      <c r="C4107" s="140"/>
      <c r="D4107" s="140"/>
      <c r="E4107" s="140"/>
      <c r="F4107" s="161"/>
      <c r="G4107" s="161"/>
    </row>
    <row r="4108" spans="1:7" x14ac:dyDescent="0.25">
      <c r="A4108" s="154"/>
      <c r="B4108" s="154"/>
      <c r="C4108" s="140"/>
      <c r="D4108" s="140"/>
      <c r="E4108" s="140"/>
      <c r="F4108" s="161"/>
      <c r="G4108" s="161"/>
    </row>
    <row r="4109" spans="1:7" x14ac:dyDescent="0.25">
      <c r="A4109" s="154"/>
      <c r="B4109" s="154"/>
      <c r="C4109" s="140"/>
      <c r="D4109" s="140"/>
      <c r="E4109" s="140"/>
      <c r="F4109" s="161"/>
      <c r="G4109" s="161"/>
    </row>
    <row r="4110" spans="1:7" x14ac:dyDescent="0.25">
      <c r="A4110" s="154"/>
      <c r="B4110" s="154"/>
      <c r="C4110" s="140"/>
      <c r="D4110" s="140"/>
      <c r="E4110" s="140"/>
      <c r="F4110" s="161"/>
      <c r="G4110" s="161"/>
    </row>
    <row r="4111" spans="1:7" x14ac:dyDescent="0.25">
      <c r="A4111" s="154"/>
      <c r="B4111" s="154"/>
      <c r="C4111" s="140"/>
      <c r="D4111" s="140"/>
      <c r="E4111" s="140"/>
      <c r="F4111" s="161"/>
      <c r="G4111" s="161"/>
    </row>
    <row r="4112" spans="1:7" x14ac:dyDescent="0.25">
      <c r="A4112" s="154"/>
      <c r="B4112" s="154"/>
      <c r="C4112" s="140"/>
      <c r="D4112" s="140"/>
      <c r="E4112" s="140"/>
      <c r="F4112" s="161"/>
      <c r="G4112" s="161"/>
    </row>
    <row r="4113" spans="1:7" x14ac:dyDescent="0.25">
      <c r="A4113" s="154"/>
      <c r="B4113" s="154"/>
      <c r="C4113" s="140"/>
      <c r="D4113" s="140"/>
      <c r="E4113" s="140"/>
      <c r="F4113" s="161"/>
      <c r="G4113" s="161"/>
    </row>
    <row r="4114" spans="1:7" x14ac:dyDescent="0.25">
      <c r="A4114" s="154"/>
      <c r="B4114" s="154"/>
      <c r="C4114" s="140"/>
      <c r="D4114" s="140"/>
      <c r="E4114" s="140"/>
      <c r="F4114" s="161"/>
      <c r="G4114" s="161"/>
    </row>
    <row r="4115" spans="1:7" x14ac:dyDescent="0.25">
      <c r="A4115" s="154"/>
      <c r="B4115" s="154"/>
      <c r="C4115" s="140"/>
      <c r="D4115" s="140"/>
      <c r="E4115" s="140"/>
      <c r="F4115" s="161"/>
      <c r="G4115" s="161"/>
    </row>
    <row r="4116" spans="1:7" x14ac:dyDescent="0.25">
      <c r="A4116" s="154"/>
      <c r="B4116" s="154"/>
      <c r="C4116" s="140"/>
      <c r="D4116" s="140"/>
      <c r="E4116" s="140"/>
      <c r="F4116" s="161"/>
      <c r="G4116" s="161"/>
    </row>
    <row r="4117" spans="1:7" x14ac:dyDescent="0.25">
      <c r="A4117" s="154"/>
      <c r="B4117" s="154"/>
      <c r="C4117" s="140"/>
      <c r="D4117" s="140"/>
      <c r="E4117" s="140"/>
      <c r="F4117" s="161"/>
      <c r="G4117" s="161"/>
    </row>
    <row r="4118" spans="1:7" x14ac:dyDescent="0.25">
      <c r="A4118" s="154"/>
      <c r="B4118" s="154"/>
      <c r="C4118" s="140"/>
      <c r="D4118" s="140"/>
      <c r="E4118" s="140"/>
      <c r="F4118" s="161"/>
      <c r="G4118" s="161"/>
    </row>
    <row r="4119" spans="1:7" x14ac:dyDescent="0.25">
      <c r="A4119" s="154"/>
      <c r="B4119" s="154"/>
      <c r="C4119" s="140"/>
      <c r="D4119" s="140"/>
      <c r="E4119" s="140"/>
      <c r="F4119" s="161"/>
      <c r="G4119" s="161"/>
    </row>
    <row r="4120" spans="1:7" x14ac:dyDescent="0.25">
      <c r="A4120" s="154"/>
      <c r="B4120" s="154"/>
      <c r="C4120" s="140"/>
      <c r="D4120" s="140"/>
      <c r="E4120" s="140"/>
      <c r="F4120" s="161"/>
      <c r="G4120" s="161"/>
    </row>
    <row r="4121" spans="1:7" x14ac:dyDescent="0.25">
      <c r="A4121" s="154"/>
      <c r="B4121" s="154"/>
      <c r="C4121" s="140"/>
      <c r="D4121" s="140"/>
      <c r="E4121" s="140"/>
      <c r="F4121" s="161"/>
      <c r="G4121" s="161"/>
    </row>
    <row r="4122" spans="1:7" x14ac:dyDescent="0.25">
      <c r="A4122" s="154"/>
      <c r="B4122" s="154"/>
      <c r="C4122" s="140"/>
      <c r="D4122" s="140"/>
      <c r="E4122" s="140"/>
      <c r="F4122" s="161"/>
      <c r="G4122" s="161"/>
    </row>
    <row r="4123" spans="1:7" x14ac:dyDescent="0.25">
      <c r="A4123" s="154"/>
      <c r="B4123" s="154"/>
      <c r="C4123" s="140"/>
      <c r="D4123" s="140"/>
      <c r="E4123" s="140"/>
      <c r="F4123" s="161"/>
      <c r="G4123" s="161"/>
    </row>
    <row r="4124" spans="1:7" x14ac:dyDescent="0.25">
      <c r="A4124" s="154"/>
      <c r="B4124" s="154"/>
      <c r="C4124" s="140"/>
      <c r="D4124" s="140"/>
      <c r="E4124" s="140"/>
      <c r="F4124" s="161"/>
      <c r="G4124" s="161"/>
    </row>
    <row r="4125" spans="1:7" x14ac:dyDescent="0.25">
      <c r="A4125" s="154"/>
      <c r="B4125" s="154"/>
      <c r="C4125" s="140"/>
      <c r="D4125" s="140"/>
      <c r="E4125" s="140"/>
      <c r="F4125" s="161"/>
      <c r="G4125" s="161"/>
    </row>
    <row r="4126" spans="1:7" x14ac:dyDescent="0.25">
      <c r="A4126" s="154"/>
      <c r="B4126" s="154"/>
      <c r="C4126" s="140"/>
      <c r="D4126" s="140"/>
      <c r="E4126" s="140"/>
      <c r="F4126" s="161"/>
      <c r="G4126" s="161"/>
    </row>
    <row r="4127" spans="1:7" x14ac:dyDescent="0.25">
      <c r="A4127" s="154"/>
      <c r="B4127" s="154"/>
      <c r="C4127" s="140"/>
      <c r="D4127" s="140"/>
      <c r="E4127" s="140"/>
      <c r="F4127" s="161"/>
      <c r="G4127" s="161"/>
    </row>
    <row r="4128" spans="1:7" x14ac:dyDescent="0.25">
      <c r="A4128" s="154"/>
      <c r="B4128" s="154"/>
      <c r="C4128" s="140"/>
      <c r="D4128" s="140"/>
      <c r="E4128" s="140"/>
      <c r="F4128" s="161"/>
      <c r="G4128" s="161"/>
    </row>
    <row r="4129" spans="1:7" x14ac:dyDescent="0.25">
      <c r="A4129" s="154"/>
      <c r="B4129" s="154"/>
      <c r="C4129" s="154"/>
      <c r="D4129" s="140"/>
      <c r="E4129" s="140"/>
      <c r="F4129" s="161"/>
      <c r="G4129" s="161"/>
    </row>
    <row r="4130" spans="1:7" x14ac:dyDescent="0.25">
      <c r="A4130" s="154"/>
      <c r="B4130" s="154"/>
      <c r="C4130" s="140"/>
      <c r="D4130" s="140"/>
      <c r="E4130" s="140"/>
      <c r="F4130" s="161"/>
      <c r="G4130" s="161"/>
    </row>
    <row r="4131" spans="1:7" x14ac:dyDescent="0.25">
      <c r="A4131" s="154"/>
      <c r="B4131" s="154"/>
      <c r="C4131" s="154"/>
      <c r="D4131" s="140"/>
      <c r="E4131" s="140"/>
      <c r="F4131" s="161"/>
      <c r="G4131" s="161"/>
    </row>
    <row r="4132" spans="1:7" x14ac:dyDescent="0.25">
      <c r="A4132" s="154"/>
      <c r="B4132" s="154"/>
      <c r="C4132" s="154"/>
      <c r="D4132" s="140"/>
      <c r="E4132" s="140"/>
      <c r="F4132" s="161"/>
      <c r="G4132" s="161"/>
    </row>
    <row r="4133" spans="1:7" x14ac:dyDescent="0.25">
      <c r="A4133" s="154"/>
      <c r="B4133" s="154"/>
      <c r="C4133" s="140"/>
      <c r="D4133" s="140"/>
      <c r="E4133" s="140"/>
      <c r="F4133" s="161"/>
      <c r="G4133" s="161"/>
    </row>
    <row r="4134" spans="1:7" x14ac:dyDescent="0.25">
      <c r="A4134" s="154"/>
      <c r="B4134" s="154"/>
      <c r="C4134" s="140"/>
      <c r="D4134" s="140"/>
      <c r="E4134" s="140"/>
      <c r="F4134" s="161"/>
      <c r="G4134" s="161"/>
    </row>
    <row r="4135" spans="1:7" x14ac:dyDescent="0.25">
      <c r="A4135" s="154"/>
      <c r="B4135" s="154"/>
      <c r="C4135" s="154"/>
      <c r="D4135" s="140"/>
      <c r="E4135" s="140"/>
      <c r="F4135" s="161"/>
      <c r="G4135" s="161"/>
    </row>
    <row r="4136" spans="1:7" x14ac:dyDescent="0.25">
      <c r="A4136" s="154"/>
      <c r="B4136" s="154"/>
      <c r="C4136" s="140"/>
      <c r="D4136" s="140"/>
      <c r="E4136" s="140"/>
      <c r="F4136" s="161"/>
      <c r="G4136" s="161"/>
    </row>
    <row r="4137" spans="1:7" x14ac:dyDescent="0.25">
      <c r="A4137" s="154"/>
      <c r="B4137" s="154"/>
      <c r="C4137" s="140"/>
      <c r="D4137" s="140"/>
      <c r="E4137" s="140"/>
      <c r="F4137" s="161"/>
      <c r="G4137" s="161"/>
    </row>
    <row r="4138" spans="1:7" x14ac:dyDescent="0.25">
      <c r="A4138" s="154"/>
      <c r="B4138" s="154"/>
      <c r="C4138" s="140"/>
      <c r="D4138" s="140"/>
      <c r="E4138" s="140"/>
      <c r="F4138" s="161"/>
      <c r="G4138" s="161"/>
    </row>
    <row r="4139" spans="1:7" x14ac:dyDescent="0.25">
      <c r="A4139" s="154"/>
      <c r="B4139" s="154"/>
      <c r="C4139" s="140"/>
      <c r="D4139" s="140"/>
      <c r="E4139" s="140"/>
      <c r="F4139" s="161"/>
      <c r="G4139" s="161"/>
    </row>
    <row r="4140" spans="1:7" x14ac:dyDescent="0.25">
      <c r="A4140" s="154"/>
      <c r="B4140" s="154"/>
      <c r="C4140" s="140"/>
      <c r="D4140" s="140"/>
      <c r="E4140" s="140"/>
      <c r="F4140" s="161"/>
      <c r="G4140" s="161"/>
    </row>
    <row r="4141" spans="1:7" x14ac:dyDescent="0.25">
      <c r="A4141" s="154"/>
      <c r="B4141" s="154"/>
      <c r="C4141" s="140"/>
      <c r="D4141" s="140"/>
      <c r="E4141" s="140"/>
      <c r="F4141" s="161"/>
      <c r="G4141" s="161"/>
    </row>
    <row r="4142" spans="1:7" x14ac:dyDescent="0.25">
      <c r="A4142" s="154"/>
      <c r="B4142" s="154"/>
      <c r="C4142" s="140"/>
      <c r="D4142" s="140"/>
      <c r="E4142" s="140"/>
      <c r="F4142" s="161"/>
      <c r="G4142" s="161"/>
    </row>
    <row r="4143" spans="1:7" x14ac:dyDescent="0.25">
      <c r="A4143" s="154"/>
      <c r="B4143" s="154"/>
      <c r="C4143" s="140"/>
      <c r="D4143" s="140"/>
      <c r="E4143" s="140"/>
      <c r="F4143" s="161"/>
      <c r="G4143" s="161"/>
    </row>
    <row r="4144" spans="1:7" x14ac:dyDescent="0.25">
      <c r="A4144" s="154"/>
      <c r="B4144" s="154"/>
      <c r="C4144" s="140"/>
      <c r="D4144" s="140"/>
      <c r="E4144" s="140"/>
      <c r="F4144" s="161"/>
      <c r="G4144" s="161"/>
    </row>
    <row r="4145" spans="1:7" x14ac:dyDescent="0.25">
      <c r="A4145" s="154"/>
      <c r="B4145" s="154"/>
      <c r="C4145" s="140"/>
      <c r="D4145" s="140"/>
      <c r="E4145" s="140"/>
      <c r="F4145" s="161"/>
      <c r="G4145" s="161"/>
    </row>
    <row r="4146" spans="1:7" x14ac:dyDescent="0.25">
      <c r="A4146" s="154"/>
      <c r="B4146" s="154"/>
      <c r="C4146" s="140"/>
      <c r="D4146" s="140"/>
      <c r="E4146" s="140"/>
      <c r="F4146" s="161"/>
      <c r="G4146" s="161"/>
    </row>
    <row r="4147" spans="1:7" x14ac:dyDescent="0.25">
      <c r="A4147" s="154"/>
      <c r="B4147" s="154"/>
      <c r="C4147" s="140"/>
      <c r="D4147" s="140"/>
      <c r="E4147" s="140"/>
      <c r="F4147" s="161"/>
      <c r="G4147" s="161"/>
    </row>
    <row r="4148" spans="1:7" x14ac:dyDescent="0.25">
      <c r="A4148" s="154"/>
      <c r="B4148" s="154"/>
      <c r="C4148" s="140"/>
      <c r="D4148" s="140"/>
      <c r="E4148" s="140"/>
      <c r="F4148" s="161"/>
      <c r="G4148" s="161"/>
    </row>
    <row r="4149" spans="1:7" x14ac:dyDescent="0.25">
      <c r="A4149" s="154"/>
      <c r="B4149" s="154"/>
      <c r="C4149" s="140"/>
      <c r="D4149" s="140"/>
      <c r="E4149" s="140"/>
      <c r="F4149" s="161"/>
      <c r="G4149" s="161"/>
    </row>
    <row r="4150" spans="1:7" x14ac:dyDescent="0.25">
      <c r="A4150" s="154"/>
      <c r="B4150" s="154"/>
      <c r="C4150" s="140"/>
      <c r="D4150" s="140"/>
      <c r="E4150" s="140"/>
      <c r="F4150" s="161"/>
      <c r="G4150" s="161"/>
    </row>
    <row r="4151" spans="1:7" x14ac:dyDescent="0.25">
      <c r="A4151" s="154"/>
      <c r="B4151" s="154"/>
      <c r="C4151" s="140"/>
      <c r="D4151" s="140"/>
      <c r="E4151" s="140"/>
      <c r="F4151" s="161"/>
      <c r="G4151" s="161"/>
    </row>
    <row r="4152" spans="1:7" x14ac:dyDescent="0.25">
      <c r="A4152" s="154"/>
      <c r="B4152" s="154"/>
      <c r="C4152" s="140"/>
      <c r="D4152" s="140"/>
      <c r="E4152" s="140"/>
      <c r="F4152" s="161"/>
      <c r="G4152" s="161"/>
    </row>
    <row r="4153" spans="1:7" x14ac:dyDescent="0.25">
      <c r="A4153" s="154"/>
      <c r="B4153" s="154"/>
      <c r="C4153" s="140"/>
      <c r="D4153" s="140"/>
      <c r="E4153" s="140"/>
      <c r="F4153" s="161"/>
      <c r="G4153" s="161"/>
    </row>
    <row r="4154" spans="1:7" x14ac:dyDescent="0.25">
      <c r="A4154" s="154"/>
      <c r="B4154" s="154"/>
      <c r="C4154" s="140"/>
      <c r="D4154" s="140"/>
      <c r="E4154" s="140"/>
      <c r="F4154" s="161"/>
      <c r="G4154" s="161"/>
    </row>
    <row r="4155" spans="1:7" x14ac:dyDescent="0.25">
      <c r="A4155" s="154"/>
      <c r="B4155" s="154"/>
      <c r="C4155" s="140"/>
      <c r="D4155" s="140"/>
      <c r="E4155" s="140"/>
      <c r="F4155" s="161"/>
      <c r="G4155" s="161"/>
    </row>
    <row r="4156" spans="1:7" x14ac:dyDescent="0.25">
      <c r="A4156" s="154"/>
      <c r="B4156" s="154"/>
      <c r="C4156" s="140"/>
      <c r="D4156" s="140"/>
      <c r="E4156" s="140"/>
      <c r="F4156" s="161"/>
      <c r="G4156" s="161"/>
    </row>
    <row r="4157" spans="1:7" x14ac:dyDescent="0.25">
      <c r="A4157" s="154"/>
      <c r="B4157" s="154"/>
      <c r="C4157" s="140"/>
      <c r="D4157" s="140"/>
      <c r="E4157" s="140"/>
      <c r="F4157" s="161"/>
      <c r="G4157" s="161"/>
    </row>
    <row r="4158" spans="1:7" x14ac:dyDescent="0.25">
      <c r="A4158" s="154"/>
      <c r="B4158" s="154"/>
      <c r="C4158" s="140"/>
      <c r="D4158" s="140"/>
      <c r="E4158" s="140"/>
      <c r="F4158" s="161"/>
      <c r="G4158" s="161"/>
    </row>
    <row r="4159" spans="1:7" x14ac:dyDescent="0.25">
      <c r="A4159" s="154"/>
      <c r="B4159" s="154"/>
      <c r="C4159" s="140"/>
      <c r="D4159" s="140"/>
      <c r="E4159" s="140"/>
      <c r="F4159" s="161"/>
      <c r="G4159" s="161"/>
    </row>
    <row r="4160" spans="1:7" x14ac:dyDescent="0.25">
      <c r="A4160" s="154"/>
      <c r="B4160" s="154"/>
      <c r="C4160" s="140"/>
      <c r="D4160" s="140"/>
      <c r="E4160" s="140"/>
      <c r="F4160" s="161"/>
      <c r="G4160" s="161"/>
    </row>
    <row r="4161" spans="1:7" x14ac:dyDescent="0.25">
      <c r="A4161" s="154"/>
      <c r="B4161" s="154"/>
      <c r="C4161" s="140"/>
      <c r="D4161" s="140"/>
      <c r="E4161" s="140"/>
      <c r="F4161" s="161"/>
      <c r="G4161" s="161"/>
    </row>
    <row r="4162" spans="1:7" x14ac:dyDescent="0.25">
      <c r="A4162" s="154"/>
      <c r="B4162" s="154"/>
      <c r="C4162" s="140"/>
      <c r="D4162" s="140"/>
      <c r="E4162" s="140"/>
      <c r="F4162" s="161"/>
      <c r="G4162" s="161"/>
    </row>
    <row r="4163" spans="1:7" x14ac:dyDescent="0.25">
      <c r="A4163" s="154"/>
      <c r="B4163" s="154"/>
      <c r="C4163" s="140"/>
      <c r="D4163" s="140"/>
      <c r="E4163" s="140"/>
      <c r="F4163" s="161"/>
      <c r="G4163" s="161"/>
    </row>
    <row r="4164" spans="1:7" x14ac:dyDescent="0.25">
      <c r="A4164" s="154"/>
      <c r="B4164" s="154"/>
      <c r="C4164" s="140"/>
      <c r="D4164" s="140"/>
      <c r="E4164" s="140"/>
      <c r="F4164" s="161"/>
      <c r="G4164" s="161"/>
    </row>
    <row r="4165" spans="1:7" x14ac:dyDescent="0.25">
      <c r="A4165" s="154"/>
      <c r="B4165" s="154"/>
      <c r="C4165" s="140"/>
      <c r="D4165" s="140"/>
      <c r="E4165" s="140"/>
      <c r="F4165" s="161"/>
      <c r="G4165" s="161"/>
    </row>
    <row r="4166" spans="1:7" x14ac:dyDescent="0.25">
      <c r="A4166" s="154"/>
      <c r="B4166" s="154"/>
      <c r="C4166" s="140"/>
      <c r="D4166" s="140"/>
      <c r="E4166" s="140"/>
      <c r="F4166" s="161"/>
      <c r="G4166" s="161"/>
    </row>
    <row r="4167" spans="1:7" x14ac:dyDescent="0.25">
      <c r="A4167" s="154"/>
      <c r="B4167" s="154"/>
      <c r="C4167" s="140"/>
      <c r="D4167" s="140"/>
      <c r="E4167" s="140"/>
      <c r="F4167" s="161"/>
      <c r="G4167" s="161"/>
    </row>
    <row r="4168" spans="1:7" x14ac:dyDescent="0.25">
      <c r="A4168" s="154"/>
      <c r="B4168" s="154"/>
      <c r="C4168" s="140"/>
      <c r="D4168" s="140"/>
      <c r="E4168" s="140"/>
      <c r="F4168" s="161"/>
      <c r="G4168" s="161"/>
    </row>
    <row r="4169" spans="1:7" x14ac:dyDescent="0.25">
      <c r="A4169" s="154"/>
      <c r="B4169" s="154"/>
      <c r="C4169" s="140"/>
      <c r="D4169" s="140"/>
      <c r="E4169" s="140"/>
      <c r="F4169" s="161"/>
      <c r="G4169" s="161"/>
    </row>
    <row r="4170" spans="1:7" x14ac:dyDescent="0.25">
      <c r="A4170" s="154"/>
      <c r="B4170" s="154"/>
      <c r="C4170" s="140"/>
      <c r="D4170" s="140"/>
      <c r="E4170" s="140"/>
      <c r="F4170" s="161"/>
      <c r="G4170" s="161"/>
    </row>
    <row r="4171" spans="1:7" x14ac:dyDescent="0.25">
      <c r="A4171" s="154"/>
      <c r="B4171" s="154"/>
      <c r="C4171" s="140"/>
      <c r="D4171" s="140"/>
      <c r="E4171" s="140"/>
      <c r="F4171" s="161"/>
      <c r="G4171" s="161"/>
    </row>
    <row r="4172" spans="1:7" x14ac:dyDescent="0.25">
      <c r="A4172" s="154"/>
      <c r="B4172" s="154"/>
      <c r="C4172" s="154"/>
      <c r="D4172" s="140"/>
      <c r="E4172" s="140"/>
      <c r="F4172" s="161"/>
      <c r="G4172" s="161"/>
    </row>
    <row r="4173" spans="1:7" x14ac:dyDescent="0.25">
      <c r="A4173" s="154"/>
      <c r="B4173" s="154"/>
      <c r="C4173" s="140"/>
      <c r="D4173" s="140"/>
      <c r="E4173" s="140"/>
      <c r="F4173" s="161"/>
      <c r="G4173" s="161"/>
    </row>
    <row r="4174" spans="1:7" x14ac:dyDescent="0.25">
      <c r="A4174" s="154"/>
      <c r="B4174" s="154"/>
      <c r="C4174" s="140"/>
      <c r="D4174" s="140"/>
      <c r="E4174" s="140"/>
      <c r="F4174" s="161"/>
      <c r="G4174" s="161"/>
    </row>
    <row r="4175" spans="1:7" x14ac:dyDescent="0.25">
      <c r="A4175" s="154"/>
      <c r="B4175" s="154"/>
      <c r="C4175" s="140"/>
      <c r="D4175" s="140"/>
      <c r="E4175" s="140"/>
      <c r="F4175" s="161"/>
      <c r="G4175" s="161"/>
    </row>
    <row r="4176" spans="1:7" x14ac:dyDescent="0.25">
      <c r="A4176" s="154"/>
      <c r="B4176" s="154"/>
      <c r="C4176" s="140"/>
      <c r="D4176" s="140"/>
      <c r="E4176" s="140"/>
      <c r="F4176" s="161"/>
      <c r="G4176" s="161"/>
    </row>
    <row r="4177" spans="1:7" x14ac:dyDescent="0.25">
      <c r="A4177" s="154"/>
      <c r="B4177" s="154"/>
      <c r="C4177" s="140"/>
      <c r="D4177" s="140"/>
      <c r="E4177" s="140"/>
      <c r="F4177" s="161"/>
      <c r="G4177" s="161"/>
    </row>
    <row r="4178" spans="1:7" x14ac:dyDescent="0.25">
      <c r="A4178" s="154"/>
      <c r="B4178" s="154"/>
      <c r="C4178" s="140"/>
      <c r="D4178" s="140"/>
      <c r="E4178" s="140"/>
      <c r="F4178" s="161"/>
      <c r="G4178" s="161"/>
    </row>
    <row r="4179" spans="1:7" x14ac:dyDescent="0.25">
      <c r="A4179" s="154"/>
      <c r="B4179" s="154"/>
      <c r="C4179" s="140"/>
      <c r="D4179" s="140"/>
      <c r="E4179" s="140"/>
      <c r="F4179" s="161"/>
      <c r="G4179" s="161"/>
    </row>
    <row r="4180" spans="1:7" x14ac:dyDescent="0.25">
      <c r="A4180" s="154"/>
      <c r="B4180" s="154"/>
      <c r="C4180" s="140"/>
      <c r="D4180" s="140"/>
      <c r="E4180" s="140"/>
      <c r="F4180" s="161"/>
      <c r="G4180" s="161"/>
    </row>
    <row r="4181" spans="1:7" x14ac:dyDescent="0.25">
      <c r="A4181" s="154"/>
      <c r="B4181" s="154"/>
      <c r="C4181" s="140"/>
      <c r="D4181" s="140"/>
      <c r="E4181" s="140"/>
      <c r="F4181" s="161"/>
      <c r="G4181" s="161"/>
    </row>
    <row r="4182" spans="1:7" x14ac:dyDescent="0.25">
      <c r="A4182" s="154"/>
      <c r="B4182" s="154"/>
      <c r="C4182" s="140"/>
      <c r="D4182" s="140"/>
      <c r="E4182" s="140"/>
      <c r="F4182" s="161"/>
      <c r="G4182" s="161"/>
    </row>
    <row r="4183" spans="1:7" x14ac:dyDescent="0.25">
      <c r="A4183" s="154"/>
      <c r="B4183" s="154"/>
      <c r="C4183" s="140"/>
      <c r="D4183" s="140"/>
      <c r="E4183" s="140"/>
      <c r="F4183" s="161"/>
      <c r="G4183" s="161"/>
    </row>
    <row r="4184" spans="1:7" x14ac:dyDescent="0.25">
      <c r="A4184" s="154"/>
      <c r="B4184" s="154"/>
      <c r="C4184" s="140"/>
      <c r="D4184" s="140"/>
      <c r="E4184" s="140"/>
      <c r="F4184" s="161"/>
      <c r="G4184" s="161"/>
    </row>
    <row r="4185" spans="1:7" x14ac:dyDescent="0.25">
      <c r="A4185" s="154"/>
      <c r="B4185" s="154"/>
      <c r="C4185" s="140"/>
      <c r="D4185" s="140"/>
      <c r="E4185" s="140"/>
      <c r="F4185" s="161"/>
      <c r="G4185" s="161"/>
    </row>
    <row r="4186" spans="1:7" x14ac:dyDescent="0.25">
      <c r="A4186" s="154"/>
      <c r="B4186" s="154"/>
      <c r="C4186" s="140"/>
      <c r="D4186" s="140"/>
      <c r="E4186" s="140"/>
      <c r="F4186" s="161"/>
      <c r="G4186" s="161"/>
    </row>
    <row r="4187" spans="1:7" x14ac:dyDescent="0.25">
      <c r="A4187" s="154"/>
      <c r="B4187" s="154"/>
      <c r="C4187" s="140"/>
      <c r="D4187" s="140"/>
      <c r="E4187" s="140"/>
      <c r="F4187" s="161"/>
      <c r="G4187" s="161"/>
    </row>
    <row r="4188" spans="1:7" x14ac:dyDescent="0.25">
      <c r="A4188" s="154"/>
      <c r="B4188" s="154"/>
      <c r="C4188" s="140"/>
      <c r="D4188" s="140"/>
      <c r="E4188" s="140"/>
      <c r="F4188" s="161"/>
      <c r="G4188" s="161"/>
    </row>
    <row r="4189" spans="1:7" x14ac:dyDescent="0.25">
      <c r="A4189" s="154"/>
      <c r="B4189" s="154"/>
      <c r="C4189" s="140"/>
      <c r="D4189" s="140"/>
      <c r="E4189" s="140"/>
      <c r="F4189" s="161"/>
      <c r="G4189" s="161"/>
    </row>
    <row r="4190" spans="1:7" x14ac:dyDescent="0.25">
      <c r="A4190" s="154"/>
      <c r="B4190" s="154"/>
      <c r="C4190" s="140"/>
      <c r="D4190" s="140"/>
      <c r="E4190" s="140"/>
      <c r="F4190" s="161"/>
      <c r="G4190" s="161"/>
    </row>
    <row r="4191" spans="1:7" x14ac:dyDescent="0.25">
      <c r="A4191" s="154"/>
      <c r="B4191" s="154"/>
      <c r="C4191" s="140"/>
      <c r="D4191" s="140"/>
      <c r="E4191" s="140"/>
      <c r="F4191" s="161"/>
      <c r="G4191" s="161"/>
    </row>
    <row r="4192" spans="1:7" x14ac:dyDescent="0.25">
      <c r="A4192" s="154"/>
      <c r="B4192" s="154"/>
      <c r="C4192" s="140"/>
      <c r="D4192" s="140"/>
      <c r="E4192" s="140"/>
      <c r="F4192" s="161"/>
      <c r="G4192" s="161"/>
    </row>
    <row r="4193" spans="1:7" x14ac:dyDescent="0.25">
      <c r="A4193" s="154"/>
      <c r="B4193" s="154"/>
      <c r="C4193" s="140"/>
      <c r="D4193" s="140"/>
      <c r="E4193" s="140"/>
      <c r="F4193" s="161"/>
      <c r="G4193" s="161"/>
    </row>
    <row r="4194" spans="1:7" x14ac:dyDescent="0.25">
      <c r="A4194" s="154"/>
      <c r="B4194" s="154"/>
      <c r="C4194" s="140"/>
      <c r="D4194" s="140"/>
      <c r="E4194" s="140"/>
      <c r="F4194" s="161"/>
      <c r="G4194" s="161"/>
    </row>
    <row r="4195" spans="1:7" x14ac:dyDescent="0.25">
      <c r="A4195" s="154"/>
      <c r="B4195" s="154"/>
      <c r="C4195" s="140"/>
      <c r="D4195" s="140"/>
      <c r="E4195" s="140"/>
      <c r="F4195" s="161"/>
      <c r="G4195" s="161"/>
    </row>
    <row r="4196" spans="1:7" x14ac:dyDescent="0.25">
      <c r="A4196" s="154"/>
      <c r="B4196" s="154"/>
      <c r="C4196" s="140"/>
      <c r="D4196" s="140"/>
      <c r="E4196" s="140"/>
      <c r="F4196" s="161"/>
      <c r="G4196" s="161"/>
    </row>
    <row r="4197" spans="1:7" x14ac:dyDescent="0.25">
      <c r="A4197" s="154"/>
      <c r="B4197" s="154"/>
      <c r="C4197" s="140"/>
      <c r="D4197" s="140"/>
      <c r="E4197" s="140"/>
      <c r="F4197" s="161"/>
      <c r="G4197" s="161"/>
    </row>
    <row r="4198" spans="1:7" x14ac:dyDescent="0.25">
      <c r="A4198" s="154"/>
      <c r="B4198" s="154"/>
      <c r="C4198" s="140"/>
      <c r="D4198" s="140"/>
      <c r="E4198" s="140"/>
      <c r="F4198" s="161"/>
      <c r="G4198" s="161"/>
    </row>
    <row r="4199" spans="1:7" x14ac:dyDescent="0.25">
      <c r="A4199" s="154"/>
      <c r="B4199" s="154"/>
      <c r="C4199" s="140"/>
      <c r="D4199" s="140"/>
      <c r="E4199" s="140"/>
      <c r="F4199" s="161"/>
      <c r="G4199" s="161"/>
    </row>
    <row r="4200" spans="1:7" x14ac:dyDescent="0.25">
      <c r="A4200" s="154"/>
      <c r="B4200" s="154"/>
      <c r="C4200" s="140"/>
      <c r="D4200" s="140"/>
      <c r="E4200" s="140"/>
      <c r="F4200" s="161"/>
      <c r="G4200" s="161"/>
    </row>
    <row r="4201" spans="1:7" x14ac:dyDescent="0.25">
      <c r="A4201" s="154"/>
      <c r="B4201" s="154"/>
      <c r="C4201" s="140"/>
      <c r="D4201" s="140"/>
      <c r="E4201" s="140"/>
      <c r="F4201" s="161"/>
      <c r="G4201" s="161"/>
    </row>
    <row r="4202" spans="1:7" x14ac:dyDescent="0.25">
      <c r="A4202" s="154"/>
      <c r="B4202" s="154"/>
      <c r="C4202" s="140"/>
      <c r="D4202" s="140"/>
      <c r="E4202" s="140"/>
      <c r="F4202" s="161"/>
      <c r="G4202" s="161"/>
    </row>
    <row r="4203" spans="1:7" x14ac:dyDescent="0.25">
      <c r="A4203" s="154"/>
      <c r="B4203" s="154"/>
      <c r="C4203" s="140"/>
      <c r="D4203" s="140"/>
      <c r="E4203" s="140"/>
      <c r="F4203" s="161"/>
      <c r="G4203" s="161"/>
    </row>
    <row r="4204" spans="1:7" x14ac:dyDescent="0.25">
      <c r="A4204" s="154"/>
      <c r="B4204" s="154"/>
      <c r="C4204" s="140"/>
      <c r="D4204" s="140"/>
      <c r="E4204" s="140"/>
      <c r="F4204" s="161"/>
      <c r="G4204" s="161"/>
    </row>
    <row r="4205" spans="1:7" x14ac:dyDescent="0.25">
      <c r="A4205" s="154"/>
      <c r="B4205" s="154"/>
      <c r="C4205" s="140"/>
      <c r="D4205" s="140"/>
      <c r="E4205" s="140"/>
      <c r="F4205" s="161"/>
      <c r="G4205" s="161"/>
    </row>
    <row r="4206" spans="1:7" x14ac:dyDescent="0.25">
      <c r="A4206" s="154"/>
      <c r="B4206" s="154"/>
      <c r="C4206" s="140"/>
      <c r="D4206" s="140"/>
      <c r="E4206" s="140"/>
      <c r="F4206" s="161"/>
      <c r="G4206" s="161"/>
    </row>
    <row r="4207" spans="1:7" x14ac:dyDescent="0.25">
      <c r="A4207" s="154"/>
      <c r="B4207" s="154"/>
      <c r="C4207" s="140"/>
      <c r="D4207" s="140"/>
      <c r="E4207" s="140"/>
      <c r="F4207" s="161"/>
      <c r="G4207" s="161"/>
    </row>
    <row r="4208" spans="1:7" x14ac:dyDescent="0.25">
      <c r="A4208" s="154"/>
      <c r="B4208" s="154"/>
      <c r="C4208" s="140"/>
      <c r="D4208" s="140"/>
      <c r="E4208" s="140"/>
      <c r="F4208" s="161"/>
      <c r="G4208" s="161"/>
    </row>
    <row r="4209" spans="1:7" x14ac:dyDescent="0.25">
      <c r="A4209" s="154"/>
      <c r="B4209" s="154"/>
      <c r="C4209" s="140"/>
      <c r="D4209" s="140"/>
      <c r="E4209" s="140"/>
      <c r="F4209" s="161"/>
      <c r="G4209" s="161"/>
    </row>
    <row r="4210" spans="1:7" x14ac:dyDescent="0.25">
      <c r="A4210" s="154"/>
      <c r="B4210" s="154"/>
      <c r="C4210" s="140"/>
      <c r="D4210" s="140"/>
      <c r="E4210" s="140"/>
      <c r="F4210" s="161"/>
      <c r="G4210" s="161"/>
    </row>
    <row r="4211" spans="1:7" x14ac:dyDescent="0.25">
      <c r="A4211" s="154"/>
      <c r="B4211" s="154"/>
      <c r="C4211" s="140"/>
      <c r="D4211" s="140"/>
      <c r="E4211" s="140"/>
      <c r="F4211" s="161"/>
      <c r="G4211" s="161"/>
    </row>
    <row r="4212" spans="1:7" x14ac:dyDescent="0.25">
      <c r="A4212" s="154"/>
      <c r="B4212" s="154"/>
      <c r="C4212" s="140"/>
      <c r="D4212" s="140"/>
      <c r="E4212" s="140"/>
      <c r="F4212" s="161"/>
      <c r="G4212" s="161"/>
    </row>
    <row r="4213" spans="1:7" x14ac:dyDescent="0.25">
      <c r="A4213" s="154"/>
      <c r="B4213" s="154"/>
      <c r="C4213" s="140"/>
      <c r="D4213" s="140"/>
      <c r="E4213" s="140"/>
      <c r="F4213" s="161"/>
      <c r="G4213" s="161"/>
    </row>
    <row r="4214" spans="1:7" x14ac:dyDescent="0.25">
      <c r="A4214" s="154"/>
      <c r="B4214" s="154"/>
      <c r="C4214" s="140"/>
      <c r="D4214" s="140"/>
      <c r="E4214" s="140"/>
      <c r="F4214" s="161"/>
      <c r="G4214" s="161"/>
    </row>
    <row r="4215" spans="1:7" x14ac:dyDescent="0.25">
      <c r="A4215" s="154"/>
      <c r="B4215" s="154"/>
      <c r="C4215" s="140"/>
      <c r="D4215" s="140"/>
      <c r="E4215" s="140"/>
      <c r="F4215" s="161"/>
      <c r="G4215" s="161"/>
    </row>
    <row r="4216" spans="1:7" x14ac:dyDescent="0.25">
      <c r="A4216" s="154"/>
      <c r="B4216" s="154"/>
      <c r="C4216" s="140"/>
      <c r="D4216" s="140"/>
      <c r="E4216" s="140"/>
      <c r="F4216" s="161"/>
      <c r="G4216" s="161"/>
    </row>
    <row r="4217" spans="1:7" x14ac:dyDescent="0.25">
      <c r="A4217" s="154"/>
      <c r="B4217" s="154"/>
      <c r="C4217" s="140"/>
      <c r="D4217" s="140"/>
      <c r="E4217" s="140"/>
      <c r="F4217" s="161"/>
      <c r="G4217" s="161"/>
    </row>
    <row r="4218" spans="1:7" x14ac:dyDescent="0.25">
      <c r="A4218" s="154"/>
      <c r="B4218" s="154"/>
      <c r="C4218" s="140"/>
      <c r="D4218" s="140"/>
      <c r="E4218" s="140"/>
      <c r="F4218" s="161"/>
      <c r="G4218" s="161"/>
    </row>
    <row r="4219" spans="1:7" x14ac:dyDescent="0.25">
      <c r="A4219" s="154"/>
      <c r="B4219" s="154"/>
      <c r="C4219" s="140"/>
      <c r="D4219" s="140"/>
      <c r="E4219" s="140"/>
      <c r="F4219" s="161"/>
      <c r="G4219" s="161"/>
    </row>
    <row r="4220" spans="1:7" x14ac:dyDescent="0.25">
      <c r="A4220" s="154"/>
      <c r="B4220" s="154"/>
      <c r="C4220" s="140"/>
      <c r="D4220" s="140"/>
      <c r="E4220" s="140"/>
      <c r="F4220" s="161"/>
      <c r="G4220" s="161"/>
    </row>
    <row r="4221" spans="1:7" x14ac:dyDescent="0.25">
      <c r="A4221" s="154"/>
      <c r="B4221" s="154"/>
      <c r="C4221" s="140"/>
      <c r="D4221" s="140"/>
      <c r="E4221" s="140"/>
      <c r="F4221" s="161"/>
      <c r="G4221" s="161"/>
    </row>
    <row r="4222" spans="1:7" x14ac:dyDescent="0.25">
      <c r="A4222" s="154"/>
      <c r="B4222" s="154"/>
      <c r="C4222" s="140"/>
      <c r="D4222" s="140"/>
      <c r="E4222" s="140"/>
      <c r="F4222" s="161"/>
      <c r="G4222" s="161"/>
    </row>
    <row r="4223" spans="1:7" x14ac:dyDescent="0.25">
      <c r="A4223" s="154"/>
      <c r="B4223" s="154"/>
      <c r="C4223" s="140"/>
      <c r="D4223" s="140"/>
      <c r="E4223" s="140"/>
      <c r="F4223" s="161"/>
      <c r="G4223" s="161"/>
    </row>
    <row r="4224" spans="1:7" x14ac:dyDescent="0.25">
      <c r="A4224" s="154"/>
      <c r="B4224" s="154"/>
      <c r="C4224" s="140"/>
      <c r="D4224" s="140"/>
      <c r="E4224" s="140"/>
      <c r="F4224" s="161"/>
      <c r="G4224" s="161"/>
    </row>
    <row r="4225" spans="1:7" x14ac:dyDescent="0.25">
      <c r="A4225" s="154"/>
      <c r="B4225" s="154"/>
      <c r="C4225" s="140"/>
      <c r="D4225" s="140"/>
      <c r="E4225" s="140"/>
      <c r="F4225" s="161"/>
      <c r="G4225" s="161"/>
    </row>
    <row r="4226" spans="1:7" x14ac:dyDescent="0.25">
      <c r="A4226" s="154"/>
      <c r="B4226" s="154"/>
      <c r="C4226" s="140"/>
      <c r="D4226" s="140"/>
      <c r="E4226" s="140"/>
      <c r="F4226" s="161"/>
      <c r="G4226" s="161"/>
    </row>
    <row r="4227" spans="1:7" x14ac:dyDescent="0.25">
      <c r="A4227" s="154"/>
      <c r="B4227" s="154"/>
      <c r="C4227" s="140"/>
      <c r="D4227" s="140"/>
      <c r="E4227" s="140"/>
      <c r="F4227" s="161"/>
      <c r="G4227" s="161"/>
    </row>
    <row r="4228" spans="1:7" x14ac:dyDescent="0.25">
      <c r="A4228" s="154"/>
      <c r="B4228" s="154"/>
      <c r="C4228" s="140"/>
      <c r="D4228" s="140"/>
      <c r="E4228" s="140"/>
      <c r="F4228" s="161"/>
      <c r="G4228" s="161"/>
    </row>
    <row r="4229" spans="1:7" x14ac:dyDescent="0.25">
      <c r="A4229" s="154"/>
      <c r="B4229" s="154"/>
      <c r="C4229" s="140"/>
      <c r="D4229" s="140"/>
      <c r="E4229" s="140"/>
      <c r="F4229" s="161"/>
      <c r="G4229" s="161"/>
    </row>
    <row r="4230" spans="1:7" x14ac:dyDescent="0.25">
      <c r="A4230" s="154"/>
      <c r="B4230" s="154"/>
      <c r="C4230" s="140"/>
      <c r="D4230" s="140"/>
      <c r="E4230" s="140"/>
      <c r="F4230" s="161"/>
      <c r="G4230" s="161"/>
    </row>
    <row r="4231" spans="1:7" x14ac:dyDescent="0.25">
      <c r="A4231" s="154"/>
      <c r="B4231" s="154"/>
      <c r="C4231" s="140"/>
      <c r="D4231" s="140"/>
      <c r="E4231" s="140"/>
      <c r="F4231" s="161"/>
      <c r="G4231" s="161"/>
    </row>
    <row r="4232" spans="1:7" x14ac:dyDescent="0.25">
      <c r="A4232" s="154"/>
      <c r="B4232" s="154"/>
      <c r="C4232" s="140"/>
      <c r="D4232" s="140"/>
      <c r="E4232" s="140"/>
      <c r="F4232" s="161"/>
      <c r="G4232" s="161"/>
    </row>
    <row r="4233" spans="1:7" x14ac:dyDescent="0.25">
      <c r="A4233" s="154"/>
      <c r="B4233" s="154"/>
      <c r="C4233" s="140"/>
      <c r="D4233" s="140"/>
      <c r="E4233" s="140"/>
      <c r="F4233" s="161"/>
      <c r="G4233" s="161"/>
    </row>
    <row r="4234" spans="1:7" x14ac:dyDescent="0.25">
      <c r="A4234" s="154"/>
      <c r="B4234" s="154"/>
      <c r="C4234" s="140"/>
      <c r="D4234" s="140"/>
      <c r="E4234" s="140"/>
      <c r="F4234" s="161"/>
      <c r="G4234" s="161"/>
    </row>
    <row r="4235" spans="1:7" x14ac:dyDescent="0.25">
      <c r="A4235" s="154"/>
      <c r="B4235" s="154"/>
      <c r="C4235" s="140"/>
      <c r="D4235" s="140"/>
      <c r="E4235" s="140"/>
      <c r="F4235" s="161"/>
      <c r="G4235" s="161"/>
    </row>
    <row r="4236" spans="1:7" x14ac:dyDescent="0.25">
      <c r="A4236" s="154"/>
      <c r="B4236" s="154"/>
      <c r="C4236" s="140"/>
      <c r="D4236" s="140"/>
      <c r="E4236" s="140"/>
      <c r="F4236" s="161"/>
      <c r="G4236" s="161"/>
    </row>
    <row r="4237" spans="1:7" x14ac:dyDescent="0.25">
      <c r="A4237" s="154"/>
      <c r="B4237" s="154"/>
      <c r="C4237" s="140"/>
      <c r="D4237" s="140"/>
      <c r="E4237" s="140"/>
      <c r="F4237" s="161"/>
      <c r="G4237" s="161"/>
    </row>
    <row r="4238" spans="1:7" x14ac:dyDescent="0.25">
      <c r="A4238" s="154"/>
      <c r="B4238" s="154"/>
      <c r="C4238" s="140"/>
      <c r="D4238" s="140"/>
      <c r="E4238" s="140"/>
      <c r="F4238" s="161"/>
      <c r="G4238" s="161"/>
    </row>
    <row r="4239" spans="1:7" x14ac:dyDescent="0.25">
      <c r="A4239" s="154"/>
      <c r="B4239" s="154"/>
      <c r="C4239" s="140"/>
      <c r="D4239" s="140"/>
      <c r="E4239" s="140"/>
      <c r="F4239" s="161"/>
      <c r="G4239" s="161"/>
    </row>
    <row r="4240" spans="1:7" x14ac:dyDescent="0.25">
      <c r="A4240" s="154"/>
      <c r="B4240" s="154"/>
      <c r="C4240" s="140"/>
      <c r="D4240" s="140"/>
      <c r="E4240" s="140"/>
      <c r="F4240" s="161"/>
      <c r="G4240" s="161"/>
    </row>
    <row r="4241" spans="1:7" x14ac:dyDescent="0.25">
      <c r="A4241" s="154"/>
      <c r="B4241" s="154"/>
      <c r="C4241" s="140"/>
      <c r="D4241" s="140"/>
      <c r="E4241" s="140"/>
      <c r="F4241" s="161"/>
      <c r="G4241" s="161"/>
    </row>
    <row r="4242" spans="1:7" x14ac:dyDescent="0.25">
      <c r="A4242" s="154"/>
      <c r="B4242" s="154"/>
      <c r="C4242" s="140"/>
      <c r="D4242" s="140"/>
      <c r="E4242" s="140"/>
      <c r="F4242" s="161"/>
      <c r="G4242" s="161"/>
    </row>
    <row r="4243" spans="1:7" x14ac:dyDescent="0.25">
      <c r="A4243" s="154"/>
      <c r="B4243" s="154"/>
      <c r="C4243" s="140"/>
      <c r="D4243" s="140"/>
      <c r="E4243" s="140"/>
      <c r="F4243" s="161"/>
      <c r="G4243" s="161"/>
    </row>
    <row r="4244" spans="1:7" x14ac:dyDescent="0.25">
      <c r="A4244" s="154"/>
      <c r="B4244" s="154"/>
      <c r="C4244" s="140"/>
      <c r="D4244" s="140"/>
      <c r="E4244" s="140"/>
      <c r="F4244" s="161"/>
      <c r="G4244" s="161"/>
    </row>
    <row r="4245" spans="1:7" x14ac:dyDescent="0.25">
      <c r="A4245" s="154"/>
      <c r="B4245" s="154"/>
      <c r="C4245" s="140"/>
      <c r="D4245" s="140"/>
      <c r="E4245" s="140"/>
      <c r="F4245" s="161"/>
      <c r="G4245" s="161"/>
    </row>
    <row r="4246" spans="1:7" x14ac:dyDescent="0.25">
      <c r="A4246" s="154"/>
      <c r="B4246" s="154"/>
      <c r="C4246" s="140"/>
      <c r="D4246" s="140"/>
      <c r="E4246" s="140"/>
      <c r="F4246" s="161"/>
      <c r="G4246" s="161"/>
    </row>
    <row r="4247" spans="1:7" x14ac:dyDescent="0.25">
      <c r="A4247" s="154"/>
      <c r="B4247" s="154"/>
      <c r="C4247" s="140"/>
      <c r="D4247" s="140"/>
      <c r="E4247" s="140"/>
      <c r="F4247" s="161"/>
      <c r="G4247" s="161"/>
    </row>
    <row r="4248" spans="1:7" x14ac:dyDescent="0.25">
      <c r="A4248" s="154"/>
      <c r="B4248" s="154"/>
      <c r="C4248" s="140"/>
      <c r="D4248" s="140"/>
      <c r="E4248" s="140"/>
      <c r="F4248" s="161"/>
      <c r="G4248" s="161"/>
    </row>
    <row r="4249" spans="1:7" x14ac:dyDescent="0.25">
      <c r="A4249" s="154"/>
      <c r="B4249" s="154"/>
      <c r="C4249" s="140"/>
      <c r="D4249" s="140"/>
      <c r="E4249" s="140"/>
      <c r="F4249" s="161"/>
      <c r="G4249" s="161"/>
    </row>
    <row r="4250" spans="1:7" x14ac:dyDescent="0.25">
      <c r="A4250" s="154"/>
      <c r="B4250" s="154"/>
      <c r="C4250" s="140"/>
      <c r="D4250" s="140"/>
      <c r="E4250" s="140"/>
      <c r="F4250" s="161"/>
      <c r="G4250" s="161"/>
    </row>
    <row r="4251" spans="1:7" x14ac:dyDescent="0.25">
      <c r="A4251" s="154"/>
      <c r="B4251" s="154"/>
      <c r="C4251" s="140"/>
      <c r="D4251" s="140"/>
      <c r="E4251" s="140"/>
      <c r="F4251" s="161"/>
      <c r="G4251" s="161"/>
    </row>
    <row r="4252" spans="1:7" x14ac:dyDescent="0.25">
      <c r="A4252" s="154"/>
      <c r="B4252" s="154"/>
      <c r="C4252" s="140"/>
      <c r="D4252" s="140"/>
      <c r="E4252" s="140"/>
      <c r="F4252" s="161"/>
      <c r="G4252" s="161"/>
    </row>
    <row r="4253" spans="1:7" x14ac:dyDescent="0.25">
      <c r="A4253" s="154"/>
      <c r="B4253" s="154"/>
      <c r="C4253" s="140"/>
      <c r="D4253" s="140"/>
      <c r="E4253" s="140"/>
      <c r="F4253" s="161"/>
      <c r="G4253" s="161"/>
    </row>
    <row r="4254" spans="1:7" x14ac:dyDescent="0.25">
      <c r="A4254" s="154"/>
      <c r="B4254" s="154"/>
      <c r="C4254" s="140"/>
      <c r="D4254" s="140"/>
      <c r="E4254" s="140"/>
      <c r="F4254" s="161"/>
      <c r="G4254" s="161"/>
    </row>
    <row r="4255" spans="1:7" x14ac:dyDescent="0.25">
      <c r="A4255" s="154"/>
      <c r="B4255" s="154"/>
      <c r="C4255" s="140"/>
      <c r="D4255" s="140"/>
      <c r="E4255" s="140"/>
      <c r="F4255" s="161"/>
      <c r="G4255" s="161"/>
    </row>
    <row r="4256" spans="1:7" x14ac:dyDescent="0.25">
      <c r="A4256" s="154"/>
      <c r="B4256" s="154"/>
      <c r="C4256" s="140"/>
      <c r="D4256" s="140"/>
      <c r="E4256" s="140"/>
      <c r="F4256" s="161"/>
      <c r="G4256" s="161"/>
    </row>
    <row r="4257" spans="1:7" x14ac:dyDescent="0.25">
      <c r="A4257" s="154"/>
      <c r="B4257" s="154"/>
      <c r="C4257" s="140"/>
      <c r="D4257" s="140"/>
      <c r="E4257" s="140"/>
      <c r="F4257" s="161"/>
      <c r="G4257" s="161"/>
    </row>
    <row r="4258" spans="1:7" x14ac:dyDescent="0.25">
      <c r="A4258" s="154"/>
      <c r="B4258" s="154"/>
      <c r="C4258" s="140"/>
      <c r="D4258" s="140"/>
      <c r="E4258" s="140"/>
      <c r="F4258" s="161"/>
      <c r="G4258" s="161"/>
    </row>
    <row r="4259" spans="1:7" x14ac:dyDescent="0.25">
      <c r="A4259" s="154"/>
      <c r="B4259" s="154"/>
      <c r="C4259" s="140"/>
      <c r="D4259" s="140"/>
      <c r="E4259" s="140"/>
      <c r="F4259" s="161"/>
      <c r="G4259" s="161"/>
    </row>
    <row r="4260" spans="1:7" x14ac:dyDescent="0.25">
      <c r="A4260" s="154"/>
      <c r="B4260" s="154"/>
      <c r="C4260" s="140"/>
      <c r="D4260" s="140"/>
      <c r="E4260" s="140"/>
      <c r="F4260" s="161"/>
      <c r="G4260" s="161"/>
    </row>
    <row r="4261" spans="1:7" x14ac:dyDescent="0.25">
      <c r="A4261" s="154"/>
      <c r="B4261" s="154"/>
      <c r="C4261" s="140"/>
      <c r="D4261" s="140"/>
      <c r="E4261" s="140"/>
      <c r="F4261" s="161"/>
      <c r="G4261" s="161"/>
    </row>
    <row r="4262" spans="1:7" x14ac:dyDescent="0.25">
      <c r="A4262" s="154"/>
      <c r="B4262" s="154"/>
      <c r="C4262" s="140"/>
      <c r="D4262" s="140"/>
      <c r="E4262" s="140"/>
      <c r="F4262" s="161"/>
      <c r="G4262" s="161"/>
    </row>
    <row r="4263" spans="1:7" x14ac:dyDescent="0.25">
      <c r="A4263" s="154"/>
      <c r="B4263" s="154"/>
      <c r="C4263" s="140"/>
      <c r="D4263" s="140"/>
      <c r="E4263" s="140"/>
      <c r="F4263" s="161"/>
      <c r="G4263" s="161"/>
    </row>
    <row r="4264" spans="1:7" x14ac:dyDescent="0.25">
      <c r="A4264" s="154"/>
      <c r="B4264" s="154"/>
      <c r="C4264" s="140"/>
      <c r="D4264" s="140"/>
      <c r="E4264" s="140"/>
      <c r="F4264" s="161"/>
      <c r="G4264" s="161"/>
    </row>
    <row r="4265" spans="1:7" x14ac:dyDescent="0.25">
      <c r="A4265" s="154"/>
      <c r="B4265" s="154"/>
      <c r="C4265" s="140"/>
      <c r="D4265" s="140"/>
      <c r="E4265" s="140"/>
      <c r="F4265" s="161"/>
      <c r="G4265" s="161"/>
    </row>
    <row r="4266" spans="1:7" x14ac:dyDescent="0.25">
      <c r="A4266" s="154"/>
      <c r="B4266" s="154"/>
      <c r="C4266" s="140"/>
      <c r="D4266" s="140"/>
      <c r="E4266" s="140"/>
      <c r="F4266" s="161"/>
      <c r="G4266" s="161"/>
    </row>
    <row r="4267" spans="1:7" x14ac:dyDescent="0.25">
      <c r="A4267" s="154"/>
      <c r="B4267" s="154"/>
      <c r="C4267" s="140"/>
      <c r="D4267" s="140"/>
      <c r="E4267" s="140"/>
      <c r="F4267" s="161"/>
      <c r="G4267" s="161"/>
    </row>
    <row r="4268" spans="1:7" x14ac:dyDescent="0.25">
      <c r="A4268" s="154"/>
      <c r="B4268" s="154"/>
      <c r="C4268" s="154"/>
      <c r="D4268" s="140"/>
      <c r="E4268" s="140"/>
      <c r="F4268" s="161"/>
      <c r="G4268" s="161"/>
    </row>
    <row r="4269" spans="1:7" x14ac:dyDescent="0.25">
      <c r="A4269" s="154"/>
      <c r="B4269" s="154"/>
      <c r="C4269" s="140"/>
      <c r="D4269" s="140"/>
      <c r="E4269" s="140"/>
      <c r="F4269" s="161"/>
      <c r="G4269" s="161"/>
    </row>
    <row r="4270" spans="1:7" x14ac:dyDescent="0.25">
      <c r="A4270" s="154"/>
      <c r="B4270" s="154"/>
      <c r="C4270" s="140"/>
      <c r="D4270" s="140"/>
      <c r="E4270" s="140"/>
      <c r="F4270" s="161"/>
      <c r="G4270" s="161"/>
    </row>
    <row r="4271" spans="1:7" x14ac:dyDescent="0.25">
      <c r="A4271" s="154"/>
      <c r="B4271" s="154"/>
      <c r="C4271" s="140"/>
      <c r="D4271" s="140"/>
      <c r="E4271" s="140"/>
      <c r="F4271" s="161"/>
      <c r="G4271" s="161"/>
    </row>
    <row r="4272" spans="1:7" x14ac:dyDescent="0.25">
      <c r="A4272" s="154"/>
      <c r="B4272" s="154"/>
      <c r="C4272" s="140"/>
      <c r="D4272" s="140"/>
      <c r="E4272" s="140"/>
      <c r="F4272" s="161"/>
      <c r="G4272" s="161"/>
    </row>
    <row r="4273" spans="1:7" x14ac:dyDescent="0.25">
      <c r="A4273" s="154"/>
      <c r="B4273" s="154"/>
      <c r="C4273" s="140"/>
      <c r="D4273" s="140"/>
      <c r="E4273" s="140"/>
      <c r="F4273" s="161"/>
      <c r="G4273" s="161"/>
    </row>
    <row r="4274" spans="1:7" x14ac:dyDescent="0.25">
      <c r="A4274" s="154"/>
      <c r="B4274" s="154"/>
      <c r="C4274" s="140"/>
      <c r="D4274" s="140"/>
      <c r="E4274" s="140"/>
      <c r="F4274" s="161"/>
      <c r="G4274" s="161"/>
    </row>
    <row r="4275" spans="1:7" x14ac:dyDescent="0.25">
      <c r="A4275" s="154"/>
      <c r="B4275" s="154"/>
      <c r="C4275" s="140"/>
      <c r="D4275" s="140"/>
      <c r="E4275" s="140"/>
      <c r="F4275" s="161"/>
      <c r="G4275" s="161"/>
    </row>
    <row r="4276" spans="1:7" x14ac:dyDescent="0.25">
      <c r="A4276" s="154"/>
      <c r="B4276" s="154"/>
      <c r="C4276" s="140"/>
      <c r="D4276" s="140"/>
      <c r="E4276" s="140"/>
      <c r="F4276" s="161"/>
      <c r="G4276" s="161"/>
    </row>
    <row r="4277" spans="1:7" x14ac:dyDescent="0.25">
      <c r="A4277" s="154"/>
      <c r="B4277" s="154"/>
      <c r="C4277" s="140"/>
      <c r="D4277" s="140"/>
      <c r="E4277" s="140"/>
      <c r="F4277" s="161"/>
      <c r="G4277" s="161"/>
    </row>
    <row r="4278" spans="1:7" x14ac:dyDescent="0.25">
      <c r="A4278" s="154"/>
      <c r="B4278" s="154"/>
      <c r="C4278" s="140"/>
      <c r="D4278" s="140"/>
      <c r="E4278" s="140"/>
      <c r="F4278" s="161"/>
      <c r="G4278" s="161"/>
    </row>
    <row r="4279" spans="1:7" x14ac:dyDescent="0.25">
      <c r="A4279" s="154"/>
      <c r="B4279" s="154"/>
      <c r="C4279" s="140"/>
      <c r="D4279" s="140"/>
      <c r="E4279" s="140"/>
      <c r="F4279" s="161"/>
      <c r="G4279" s="161"/>
    </row>
    <row r="4280" spans="1:7" x14ac:dyDescent="0.25">
      <c r="A4280" s="154"/>
      <c r="B4280" s="154"/>
      <c r="C4280" s="140"/>
      <c r="D4280" s="140"/>
      <c r="E4280" s="140"/>
      <c r="F4280" s="161"/>
      <c r="G4280" s="161"/>
    </row>
    <row r="4281" spans="1:7" x14ac:dyDescent="0.25">
      <c r="A4281" s="154"/>
      <c r="B4281" s="154"/>
      <c r="C4281" s="140"/>
      <c r="D4281" s="140"/>
      <c r="E4281" s="140"/>
      <c r="F4281" s="161"/>
      <c r="G4281" s="161"/>
    </row>
    <row r="4282" spans="1:7" x14ac:dyDescent="0.25">
      <c r="A4282" s="154"/>
      <c r="B4282" s="154"/>
      <c r="C4282" s="140"/>
      <c r="D4282" s="140"/>
      <c r="E4282" s="140"/>
      <c r="F4282" s="161"/>
      <c r="G4282" s="161"/>
    </row>
    <row r="4283" spans="1:7" x14ac:dyDescent="0.25">
      <c r="A4283" s="154"/>
      <c r="B4283" s="154"/>
      <c r="C4283" s="140"/>
      <c r="D4283" s="140"/>
      <c r="E4283" s="140"/>
      <c r="F4283" s="161"/>
      <c r="G4283" s="161"/>
    </row>
    <row r="4284" spans="1:7" x14ac:dyDescent="0.25">
      <c r="A4284" s="154"/>
      <c r="B4284" s="154"/>
      <c r="C4284" s="140"/>
      <c r="D4284" s="140"/>
      <c r="E4284" s="140"/>
      <c r="F4284" s="161"/>
      <c r="G4284" s="161"/>
    </row>
    <row r="4285" spans="1:7" x14ac:dyDescent="0.25">
      <c r="A4285" s="154"/>
      <c r="B4285" s="154"/>
      <c r="C4285" s="140"/>
      <c r="D4285" s="140"/>
      <c r="E4285" s="140"/>
      <c r="F4285" s="161"/>
      <c r="G4285" s="161"/>
    </row>
    <row r="4286" spans="1:7" x14ac:dyDescent="0.25">
      <c r="A4286" s="154"/>
      <c r="B4286" s="154"/>
      <c r="C4286" s="140"/>
      <c r="D4286" s="140"/>
      <c r="E4286" s="140"/>
      <c r="F4286" s="161"/>
      <c r="G4286" s="161"/>
    </row>
    <row r="4287" spans="1:7" x14ac:dyDescent="0.25">
      <c r="A4287" s="154"/>
      <c r="B4287" s="154"/>
      <c r="C4287" s="140"/>
      <c r="D4287" s="140"/>
      <c r="E4287" s="140"/>
      <c r="F4287" s="161"/>
      <c r="G4287" s="161"/>
    </row>
    <row r="4288" spans="1:7" x14ac:dyDescent="0.25">
      <c r="A4288" s="154"/>
      <c r="B4288" s="154"/>
      <c r="C4288" s="140"/>
      <c r="D4288" s="140"/>
      <c r="E4288" s="140"/>
      <c r="F4288" s="161"/>
      <c r="G4288" s="161"/>
    </row>
    <row r="4289" spans="1:7" x14ac:dyDescent="0.25">
      <c r="A4289" s="154"/>
      <c r="B4289" s="154"/>
      <c r="C4289" s="140"/>
      <c r="D4289" s="140"/>
      <c r="E4289" s="140"/>
      <c r="F4289" s="161"/>
      <c r="G4289" s="161"/>
    </row>
    <row r="4290" spans="1:7" x14ac:dyDescent="0.25">
      <c r="A4290" s="154"/>
      <c r="B4290" s="154"/>
      <c r="C4290" s="140"/>
      <c r="D4290" s="140"/>
      <c r="E4290" s="140"/>
      <c r="F4290" s="161"/>
      <c r="G4290" s="161"/>
    </row>
    <row r="4291" spans="1:7" x14ac:dyDescent="0.25">
      <c r="A4291" s="154"/>
      <c r="B4291" s="154"/>
      <c r="C4291" s="140"/>
      <c r="D4291" s="140"/>
      <c r="E4291" s="140"/>
      <c r="F4291" s="161"/>
      <c r="G4291" s="161"/>
    </row>
    <row r="4292" spans="1:7" x14ac:dyDescent="0.25">
      <c r="A4292" s="154"/>
      <c r="B4292" s="154"/>
      <c r="C4292" s="140"/>
      <c r="D4292" s="140"/>
      <c r="E4292" s="140"/>
      <c r="F4292" s="161"/>
      <c r="G4292" s="161"/>
    </row>
    <row r="4293" spans="1:7" x14ac:dyDescent="0.25">
      <c r="A4293" s="154"/>
      <c r="B4293" s="154"/>
      <c r="C4293" s="140"/>
      <c r="D4293" s="140"/>
      <c r="E4293" s="140"/>
      <c r="F4293" s="161"/>
      <c r="G4293" s="161"/>
    </row>
    <row r="4294" spans="1:7" x14ac:dyDescent="0.25">
      <c r="A4294" s="154"/>
      <c r="B4294" s="154"/>
      <c r="C4294" s="140"/>
      <c r="D4294" s="140"/>
      <c r="E4294" s="140"/>
      <c r="F4294" s="161"/>
      <c r="G4294" s="161"/>
    </row>
    <row r="4295" spans="1:7" x14ac:dyDescent="0.25">
      <c r="A4295" s="154"/>
      <c r="B4295" s="154"/>
      <c r="C4295" s="140"/>
      <c r="D4295" s="140"/>
      <c r="E4295" s="140"/>
      <c r="F4295" s="161"/>
      <c r="G4295" s="161"/>
    </row>
    <row r="4296" spans="1:7" x14ac:dyDescent="0.25">
      <c r="A4296" s="154"/>
      <c r="B4296" s="154"/>
      <c r="C4296" s="140"/>
      <c r="D4296" s="140"/>
      <c r="E4296" s="140"/>
      <c r="F4296" s="161"/>
      <c r="G4296" s="161"/>
    </row>
    <row r="4297" spans="1:7" x14ac:dyDescent="0.25">
      <c r="A4297" s="154"/>
      <c r="B4297" s="154"/>
      <c r="C4297" s="140"/>
      <c r="D4297" s="140"/>
      <c r="E4297" s="140"/>
      <c r="F4297" s="161"/>
      <c r="G4297" s="161"/>
    </row>
    <row r="4298" spans="1:7" x14ac:dyDescent="0.25">
      <c r="A4298" s="154"/>
      <c r="B4298" s="154"/>
      <c r="C4298" s="140"/>
      <c r="D4298" s="140"/>
      <c r="E4298" s="140"/>
      <c r="F4298" s="161"/>
      <c r="G4298" s="161"/>
    </row>
    <row r="4299" spans="1:7" x14ac:dyDescent="0.25">
      <c r="A4299" s="154"/>
      <c r="B4299" s="154"/>
      <c r="C4299" s="140"/>
      <c r="D4299" s="140"/>
      <c r="E4299" s="140"/>
      <c r="F4299" s="161"/>
      <c r="G4299" s="161"/>
    </row>
    <row r="4300" spans="1:7" x14ac:dyDescent="0.25">
      <c r="A4300" s="154"/>
      <c r="B4300" s="154"/>
      <c r="C4300" s="140"/>
      <c r="D4300" s="140"/>
      <c r="E4300" s="140"/>
      <c r="F4300" s="161"/>
      <c r="G4300" s="161"/>
    </row>
    <row r="4301" spans="1:7" x14ac:dyDescent="0.25">
      <c r="A4301" s="154"/>
      <c r="B4301" s="154"/>
      <c r="C4301" s="140"/>
      <c r="D4301" s="140"/>
      <c r="E4301" s="140"/>
      <c r="F4301" s="161"/>
      <c r="G4301" s="161"/>
    </row>
    <row r="4302" spans="1:7" x14ac:dyDescent="0.25">
      <c r="A4302" s="154"/>
      <c r="B4302" s="154"/>
      <c r="C4302" s="140"/>
      <c r="D4302" s="140"/>
      <c r="E4302" s="140"/>
      <c r="F4302" s="161"/>
      <c r="G4302" s="161"/>
    </row>
    <row r="4303" spans="1:7" x14ac:dyDescent="0.25">
      <c r="A4303" s="154"/>
      <c r="B4303" s="154"/>
      <c r="C4303" s="140"/>
      <c r="D4303" s="140"/>
      <c r="E4303" s="140"/>
      <c r="F4303" s="161"/>
      <c r="G4303" s="161"/>
    </row>
    <row r="4304" spans="1:7" x14ac:dyDescent="0.25">
      <c r="A4304" s="154"/>
      <c r="B4304" s="154"/>
      <c r="C4304" s="140"/>
      <c r="D4304" s="140"/>
      <c r="E4304" s="140"/>
      <c r="F4304" s="161"/>
      <c r="G4304" s="161"/>
    </row>
    <row r="4305" spans="1:7" x14ac:dyDescent="0.25">
      <c r="A4305" s="154"/>
      <c r="B4305" s="154"/>
      <c r="C4305" s="140"/>
      <c r="D4305" s="140"/>
      <c r="E4305" s="140"/>
      <c r="F4305" s="161"/>
      <c r="G4305" s="161"/>
    </row>
    <row r="4306" spans="1:7" x14ac:dyDescent="0.25">
      <c r="A4306" s="154"/>
      <c r="B4306" s="154"/>
      <c r="C4306" s="140"/>
      <c r="D4306" s="140"/>
      <c r="E4306" s="140"/>
      <c r="F4306" s="161"/>
      <c r="G4306" s="161"/>
    </row>
    <row r="4307" spans="1:7" x14ac:dyDescent="0.25">
      <c r="A4307" s="154"/>
      <c r="B4307" s="154"/>
      <c r="C4307" s="154"/>
      <c r="D4307" s="140"/>
      <c r="E4307" s="140"/>
      <c r="F4307" s="161"/>
      <c r="G4307" s="161"/>
    </row>
    <row r="4308" spans="1:7" x14ac:dyDescent="0.25">
      <c r="A4308" s="154"/>
      <c r="B4308" s="154"/>
      <c r="C4308" s="140"/>
      <c r="D4308" s="140"/>
      <c r="E4308" s="140"/>
      <c r="F4308" s="161"/>
      <c r="G4308" s="161"/>
    </row>
    <row r="4309" spans="1:7" x14ac:dyDescent="0.25">
      <c r="A4309" s="154"/>
      <c r="B4309" s="154"/>
      <c r="C4309" s="140"/>
      <c r="D4309" s="140"/>
      <c r="E4309" s="140"/>
      <c r="F4309" s="161"/>
      <c r="G4309" s="161"/>
    </row>
    <row r="4310" spans="1:7" x14ac:dyDescent="0.25">
      <c r="A4310" s="154"/>
      <c r="B4310" s="154"/>
      <c r="C4310" s="140"/>
      <c r="D4310" s="140"/>
      <c r="E4310" s="140"/>
      <c r="F4310" s="161"/>
      <c r="G4310" s="161"/>
    </row>
    <row r="4311" spans="1:7" x14ac:dyDescent="0.25">
      <c r="A4311" s="154"/>
      <c r="B4311" s="154"/>
      <c r="C4311" s="140"/>
      <c r="D4311" s="140"/>
      <c r="E4311" s="140"/>
      <c r="F4311" s="161"/>
      <c r="G4311" s="161"/>
    </row>
    <row r="4312" spans="1:7" x14ac:dyDescent="0.25">
      <c r="A4312" s="154"/>
      <c r="B4312" s="154"/>
      <c r="C4312" s="140"/>
      <c r="D4312" s="140"/>
      <c r="E4312" s="140"/>
      <c r="F4312" s="161"/>
      <c r="G4312" s="161"/>
    </row>
    <row r="4313" spans="1:7" x14ac:dyDescent="0.25">
      <c r="A4313" s="154"/>
      <c r="B4313" s="154"/>
      <c r="C4313" s="154"/>
      <c r="D4313" s="140"/>
      <c r="E4313" s="140"/>
      <c r="F4313" s="161"/>
      <c r="G4313" s="161"/>
    </row>
    <row r="4314" spans="1:7" x14ac:dyDescent="0.25">
      <c r="A4314" s="154"/>
      <c r="B4314" s="154"/>
      <c r="C4314" s="140"/>
      <c r="D4314" s="140"/>
      <c r="E4314" s="140"/>
      <c r="F4314" s="161"/>
      <c r="G4314" s="161"/>
    </row>
    <row r="4315" spans="1:7" x14ac:dyDescent="0.25">
      <c r="A4315" s="154"/>
      <c r="B4315" s="154"/>
      <c r="C4315" s="140"/>
      <c r="D4315" s="140"/>
      <c r="E4315" s="140"/>
      <c r="F4315" s="161"/>
      <c r="G4315" s="161"/>
    </row>
    <row r="4316" spans="1:7" x14ac:dyDescent="0.25">
      <c r="A4316" s="154"/>
      <c r="B4316" s="154"/>
      <c r="C4316" s="140"/>
      <c r="D4316" s="140"/>
      <c r="E4316" s="140"/>
      <c r="F4316" s="161"/>
      <c r="G4316" s="161"/>
    </row>
    <row r="4317" spans="1:7" x14ac:dyDescent="0.25">
      <c r="A4317" s="154"/>
      <c r="B4317" s="154"/>
      <c r="C4317" s="140"/>
      <c r="D4317" s="140"/>
      <c r="E4317" s="140"/>
      <c r="F4317" s="161"/>
      <c r="G4317" s="161"/>
    </row>
    <row r="4318" spans="1:7" x14ac:dyDescent="0.25">
      <c r="A4318" s="154"/>
      <c r="B4318" s="154"/>
      <c r="C4318" s="140"/>
      <c r="D4318" s="140"/>
      <c r="E4318" s="140"/>
      <c r="F4318" s="161"/>
      <c r="G4318" s="161"/>
    </row>
    <row r="4319" spans="1:7" x14ac:dyDescent="0.25">
      <c r="A4319" s="154"/>
      <c r="B4319" s="154"/>
      <c r="C4319" s="140"/>
      <c r="D4319" s="140"/>
      <c r="E4319" s="140"/>
      <c r="F4319" s="161"/>
      <c r="G4319" s="161"/>
    </row>
    <row r="4320" spans="1:7" x14ac:dyDescent="0.25">
      <c r="A4320" s="154"/>
      <c r="B4320" s="154"/>
      <c r="C4320" s="140"/>
      <c r="D4320" s="140"/>
      <c r="E4320" s="140"/>
      <c r="F4320" s="161"/>
      <c r="G4320" s="161"/>
    </row>
    <row r="4321" spans="1:7" x14ac:dyDescent="0.25">
      <c r="A4321" s="154"/>
      <c r="B4321" s="154"/>
      <c r="C4321" s="140"/>
      <c r="D4321" s="140"/>
      <c r="E4321" s="140"/>
      <c r="F4321" s="161"/>
      <c r="G4321" s="161"/>
    </row>
    <row r="4322" spans="1:7" x14ac:dyDescent="0.25">
      <c r="A4322" s="154"/>
      <c r="B4322" s="154"/>
      <c r="C4322" s="140"/>
      <c r="D4322" s="140"/>
      <c r="E4322" s="140"/>
      <c r="F4322" s="161"/>
      <c r="G4322" s="161"/>
    </row>
    <row r="4323" spans="1:7" x14ac:dyDescent="0.25">
      <c r="A4323" s="154"/>
      <c r="B4323" s="154"/>
      <c r="C4323" s="140"/>
      <c r="D4323" s="140"/>
      <c r="E4323" s="140"/>
      <c r="F4323" s="161"/>
      <c r="G4323" s="161"/>
    </row>
    <row r="4324" spans="1:7" x14ac:dyDescent="0.25">
      <c r="A4324" s="154"/>
      <c r="B4324" s="154"/>
      <c r="C4324" s="140"/>
      <c r="D4324" s="140"/>
      <c r="E4324" s="140"/>
      <c r="F4324" s="161"/>
      <c r="G4324" s="161"/>
    </row>
    <row r="4325" spans="1:7" x14ac:dyDescent="0.25">
      <c r="A4325" s="154"/>
      <c r="B4325" s="154"/>
      <c r="C4325" s="140"/>
      <c r="D4325" s="140"/>
      <c r="E4325" s="140"/>
      <c r="F4325" s="161"/>
      <c r="G4325" s="161"/>
    </row>
    <row r="4326" spans="1:7" x14ac:dyDescent="0.25">
      <c r="A4326" s="154"/>
      <c r="B4326" s="154"/>
      <c r="C4326" s="140"/>
      <c r="D4326" s="140"/>
      <c r="E4326" s="140"/>
      <c r="F4326" s="161"/>
      <c r="G4326" s="161"/>
    </row>
    <row r="4327" spans="1:7" x14ac:dyDescent="0.25">
      <c r="A4327" s="154"/>
      <c r="B4327" s="154"/>
      <c r="C4327" s="140"/>
      <c r="D4327" s="140"/>
      <c r="E4327" s="140"/>
      <c r="F4327" s="161"/>
      <c r="G4327" s="161"/>
    </row>
    <row r="4328" spans="1:7" x14ac:dyDescent="0.25">
      <c r="A4328" s="154"/>
      <c r="B4328" s="154"/>
      <c r="C4328" s="140"/>
      <c r="D4328" s="140"/>
      <c r="E4328" s="140"/>
      <c r="F4328" s="161"/>
      <c r="G4328" s="161"/>
    </row>
    <row r="4329" spans="1:7" x14ac:dyDescent="0.25">
      <c r="A4329" s="154"/>
      <c r="B4329" s="154"/>
      <c r="C4329" s="140"/>
      <c r="D4329" s="140"/>
      <c r="E4329" s="140"/>
      <c r="F4329" s="161"/>
      <c r="G4329" s="161"/>
    </row>
    <row r="4330" spans="1:7" x14ac:dyDescent="0.25">
      <c r="A4330" s="154"/>
      <c r="B4330" s="154"/>
      <c r="C4330" s="140"/>
      <c r="D4330" s="140"/>
      <c r="E4330" s="140"/>
      <c r="F4330" s="161"/>
      <c r="G4330" s="161"/>
    </row>
    <row r="4331" spans="1:7" x14ac:dyDescent="0.25">
      <c r="A4331" s="154"/>
      <c r="B4331" s="154"/>
      <c r="C4331" s="140"/>
      <c r="D4331" s="140"/>
      <c r="E4331" s="140"/>
      <c r="F4331" s="161"/>
      <c r="G4331" s="161"/>
    </row>
    <row r="4332" spans="1:7" x14ac:dyDescent="0.25">
      <c r="A4332" s="154"/>
      <c r="B4332" s="154"/>
      <c r="C4332" s="140"/>
      <c r="D4332" s="140"/>
      <c r="E4332" s="140"/>
      <c r="F4332" s="161"/>
      <c r="G4332" s="161"/>
    </row>
    <row r="4333" spans="1:7" x14ac:dyDescent="0.25">
      <c r="A4333" s="154"/>
      <c r="B4333" s="154"/>
      <c r="C4333" s="140"/>
      <c r="D4333" s="140"/>
      <c r="E4333" s="140"/>
      <c r="F4333" s="161"/>
      <c r="G4333" s="161"/>
    </row>
    <row r="4334" spans="1:7" x14ac:dyDescent="0.25">
      <c r="A4334" s="154"/>
      <c r="B4334" s="154"/>
      <c r="C4334" s="140"/>
      <c r="D4334" s="140"/>
      <c r="E4334" s="140"/>
      <c r="F4334" s="161"/>
      <c r="G4334" s="161"/>
    </row>
    <row r="4335" spans="1:7" x14ac:dyDescent="0.25">
      <c r="A4335" s="154"/>
      <c r="B4335" s="154"/>
      <c r="C4335" s="140"/>
      <c r="D4335" s="140"/>
      <c r="E4335" s="140"/>
      <c r="F4335" s="161"/>
      <c r="G4335" s="161"/>
    </row>
    <row r="4336" spans="1:7" x14ac:dyDescent="0.25">
      <c r="A4336" s="154"/>
      <c r="B4336" s="154"/>
      <c r="C4336" s="140"/>
      <c r="D4336" s="140"/>
      <c r="E4336" s="140"/>
      <c r="F4336" s="161"/>
      <c r="G4336" s="161"/>
    </row>
    <row r="4337" spans="1:7" x14ac:dyDescent="0.25">
      <c r="A4337" s="154"/>
      <c r="B4337" s="154"/>
      <c r="C4337" s="140"/>
      <c r="D4337" s="140"/>
      <c r="E4337" s="140"/>
      <c r="F4337" s="161"/>
      <c r="G4337" s="161"/>
    </row>
    <row r="4338" spans="1:7" x14ac:dyDescent="0.25">
      <c r="A4338" s="154"/>
      <c r="B4338" s="154"/>
      <c r="C4338" s="140"/>
      <c r="D4338" s="140"/>
      <c r="E4338" s="140"/>
      <c r="F4338" s="161"/>
      <c r="G4338" s="161"/>
    </row>
    <row r="4339" spans="1:7" x14ac:dyDescent="0.25">
      <c r="A4339" s="154"/>
      <c r="B4339" s="154"/>
      <c r="C4339" s="140"/>
      <c r="D4339" s="140"/>
      <c r="E4339" s="140"/>
      <c r="F4339" s="161"/>
      <c r="G4339" s="161"/>
    </row>
    <row r="4340" spans="1:7" x14ac:dyDescent="0.25">
      <c r="A4340" s="154"/>
      <c r="B4340" s="154"/>
      <c r="C4340" s="140"/>
      <c r="D4340" s="140"/>
      <c r="E4340" s="140"/>
      <c r="F4340" s="161"/>
      <c r="G4340" s="161"/>
    </row>
    <row r="4341" spans="1:7" x14ac:dyDescent="0.25">
      <c r="A4341" s="154"/>
      <c r="B4341" s="154"/>
      <c r="C4341" s="140"/>
      <c r="D4341" s="140"/>
      <c r="E4341" s="140"/>
      <c r="F4341" s="161"/>
      <c r="G4341" s="161"/>
    </row>
    <row r="4342" spans="1:7" x14ac:dyDescent="0.25">
      <c r="A4342" s="154"/>
      <c r="B4342" s="154"/>
      <c r="C4342" s="140"/>
      <c r="D4342" s="140"/>
      <c r="E4342" s="140"/>
      <c r="F4342" s="161"/>
      <c r="G4342" s="161"/>
    </row>
    <row r="4343" spans="1:7" x14ac:dyDescent="0.25">
      <c r="A4343" s="154"/>
      <c r="B4343" s="154"/>
      <c r="C4343" s="140"/>
      <c r="D4343" s="140"/>
      <c r="E4343" s="140"/>
      <c r="F4343" s="161"/>
      <c r="G4343" s="161"/>
    </row>
    <row r="4344" spans="1:7" x14ac:dyDescent="0.25">
      <c r="A4344" s="154"/>
      <c r="B4344" s="154"/>
      <c r="C4344" s="140"/>
      <c r="D4344" s="140"/>
      <c r="E4344" s="140"/>
      <c r="F4344" s="161"/>
      <c r="G4344" s="161"/>
    </row>
    <row r="4345" spans="1:7" x14ac:dyDescent="0.25">
      <c r="A4345" s="154"/>
      <c r="B4345" s="154"/>
      <c r="C4345" s="140"/>
      <c r="D4345" s="140"/>
      <c r="E4345" s="140"/>
      <c r="F4345" s="161"/>
      <c r="G4345" s="161"/>
    </row>
    <row r="4346" spans="1:7" x14ac:dyDescent="0.25">
      <c r="A4346" s="154"/>
      <c r="B4346" s="154"/>
      <c r="C4346" s="140"/>
      <c r="D4346" s="140"/>
      <c r="E4346" s="140"/>
      <c r="F4346" s="161"/>
      <c r="G4346" s="161"/>
    </row>
    <row r="4347" spans="1:7" x14ac:dyDescent="0.25">
      <c r="A4347" s="154"/>
      <c r="B4347" s="154"/>
      <c r="C4347" s="140"/>
      <c r="D4347" s="140"/>
      <c r="E4347" s="140"/>
      <c r="F4347" s="161"/>
      <c r="G4347" s="161"/>
    </row>
    <row r="4348" spans="1:7" x14ac:dyDescent="0.25">
      <c r="A4348" s="154"/>
      <c r="B4348" s="154"/>
      <c r="C4348" s="140"/>
      <c r="D4348" s="140"/>
      <c r="E4348" s="140"/>
      <c r="F4348" s="161"/>
      <c r="G4348" s="161"/>
    </row>
    <row r="4349" spans="1:7" x14ac:dyDescent="0.25">
      <c r="A4349" s="154"/>
      <c r="B4349" s="154"/>
      <c r="C4349" s="140"/>
      <c r="D4349" s="140"/>
      <c r="E4349" s="140"/>
      <c r="F4349" s="161"/>
      <c r="G4349" s="161"/>
    </row>
    <row r="4350" spans="1:7" x14ac:dyDescent="0.25">
      <c r="A4350" s="154"/>
      <c r="B4350" s="154"/>
      <c r="C4350" s="140"/>
      <c r="D4350" s="140"/>
      <c r="E4350" s="140"/>
      <c r="F4350" s="161"/>
      <c r="G4350" s="161"/>
    </row>
    <row r="4351" spans="1:7" x14ac:dyDescent="0.25">
      <c r="A4351" s="154"/>
      <c r="B4351" s="154"/>
      <c r="C4351" s="140"/>
      <c r="D4351" s="140"/>
      <c r="E4351" s="140"/>
      <c r="F4351" s="161"/>
      <c r="G4351" s="161"/>
    </row>
    <row r="4352" spans="1:7" x14ac:dyDescent="0.25">
      <c r="A4352" s="154"/>
      <c r="B4352" s="154"/>
      <c r="C4352" s="140"/>
      <c r="D4352" s="140"/>
      <c r="E4352" s="140"/>
      <c r="F4352" s="161"/>
      <c r="G4352" s="161"/>
    </row>
    <row r="4353" spans="1:7" x14ac:dyDescent="0.25">
      <c r="A4353" s="154"/>
      <c r="B4353" s="154"/>
      <c r="C4353" s="140"/>
      <c r="D4353" s="140"/>
      <c r="E4353" s="140"/>
      <c r="F4353" s="161"/>
      <c r="G4353" s="161"/>
    </row>
    <row r="4354" spans="1:7" x14ac:dyDescent="0.25">
      <c r="A4354" s="154"/>
      <c r="B4354" s="154"/>
      <c r="C4354" s="140"/>
      <c r="D4354" s="140"/>
      <c r="E4354" s="140"/>
      <c r="F4354" s="161"/>
      <c r="G4354" s="161"/>
    </row>
    <row r="4355" spans="1:7" x14ac:dyDescent="0.25">
      <c r="A4355" s="154"/>
      <c r="B4355" s="154"/>
      <c r="C4355" s="140"/>
      <c r="D4355" s="140"/>
      <c r="E4355" s="140"/>
      <c r="F4355" s="161"/>
      <c r="G4355" s="161"/>
    </row>
    <row r="4356" spans="1:7" x14ac:dyDescent="0.25">
      <c r="A4356" s="154"/>
      <c r="B4356" s="154"/>
      <c r="C4356" s="154"/>
      <c r="D4356" s="140"/>
      <c r="E4356" s="140"/>
      <c r="F4356" s="161"/>
      <c r="G4356" s="161"/>
    </row>
    <row r="4357" spans="1:7" x14ac:dyDescent="0.25">
      <c r="A4357" s="154"/>
      <c r="B4357" s="154"/>
      <c r="C4357" s="154"/>
      <c r="D4357" s="140"/>
      <c r="E4357" s="140"/>
      <c r="F4357" s="161"/>
      <c r="G4357" s="161"/>
    </row>
    <row r="4358" spans="1:7" x14ac:dyDescent="0.25">
      <c r="A4358" s="154"/>
      <c r="B4358" s="154"/>
      <c r="C4358" s="140"/>
      <c r="D4358" s="140"/>
      <c r="E4358" s="140"/>
      <c r="F4358" s="161"/>
      <c r="G4358" s="161"/>
    </row>
    <row r="4359" spans="1:7" x14ac:dyDescent="0.25">
      <c r="A4359" s="154"/>
      <c r="B4359" s="154"/>
      <c r="C4359" s="140"/>
      <c r="D4359" s="140"/>
      <c r="E4359" s="140"/>
      <c r="F4359" s="161"/>
      <c r="G4359" s="161"/>
    </row>
    <row r="4360" spans="1:7" x14ac:dyDescent="0.25">
      <c r="A4360" s="154"/>
      <c r="B4360" s="154"/>
      <c r="C4360" s="140"/>
      <c r="D4360" s="140"/>
      <c r="E4360" s="140"/>
      <c r="F4360" s="161"/>
      <c r="G4360" s="161"/>
    </row>
    <row r="4361" spans="1:7" x14ac:dyDescent="0.25">
      <c r="A4361" s="154"/>
      <c r="B4361" s="154"/>
      <c r="C4361" s="140"/>
      <c r="D4361" s="140"/>
      <c r="E4361" s="140"/>
      <c r="F4361" s="161"/>
      <c r="G4361" s="161"/>
    </row>
    <row r="4362" spans="1:7" x14ac:dyDescent="0.25">
      <c r="A4362" s="154"/>
      <c r="B4362" s="154"/>
      <c r="C4362" s="140"/>
      <c r="D4362" s="140"/>
      <c r="E4362" s="140"/>
      <c r="F4362" s="161"/>
      <c r="G4362" s="161"/>
    </row>
    <row r="4363" spans="1:7" x14ac:dyDescent="0.25">
      <c r="A4363" s="154"/>
      <c r="B4363" s="154"/>
      <c r="C4363" s="140"/>
      <c r="D4363" s="140"/>
      <c r="E4363" s="140"/>
      <c r="F4363" s="161"/>
      <c r="G4363" s="161"/>
    </row>
    <row r="4364" spans="1:7" x14ac:dyDescent="0.25">
      <c r="A4364" s="154"/>
      <c r="B4364" s="154"/>
      <c r="C4364" s="140"/>
      <c r="D4364" s="140"/>
      <c r="E4364" s="140"/>
      <c r="F4364" s="161"/>
      <c r="G4364" s="161"/>
    </row>
    <row r="4365" spans="1:7" x14ac:dyDescent="0.25">
      <c r="A4365" s="154"/>
      <c r="B4365" s="154"/>
      <c r="C4365" s="140"/>
      <c r="D4365" s="140"/>
      <c r="E4365" s="140"/>
      <c r="F4365" s="161"/>
      <c r="G4365" s="161"/>
    </row>
    <row r="4366" spans="1:7" x14ac:dyDescent="0.25">
      <c r="A4366" s="154"/>
      <c r="B4366" s="154"/>
      <c r="C4366" s="140"/>
      <c r="D4366" s="140"/>
      <c r="E4366" s="140"/>
      <c r="F4366" s="161"/>
      <c r="G4366" s="161"/>
    </row>
    <row r="4367" spans="1:7" x14ac:dyDescent="0.25">
      <c r="A4367" s="154"/>
      <c r="B4367" s="154"/>
      <c r="C4367" s="140"/>
      <c r="D4367" s="140"/>
      <c r="E4367" s="140"/>
      <c r="F4367" s="161"/>
      <c r="G4367" s="161"/>
    </row>
    <row r="4368" spans="1:7" x14ac:dyDescent="0.25">
      <c r="A4368" s="154"/>
      <c r="B4368" s="154"/>
      <c r="C4368" s="140"/>
      <c r="D4368" s="140"/>
      <c r="E4368" s="140"/>
      <c r="F4368" s="161"/>
      <c r="G4368" s="161"/>
    </row>
    <row r="4369" spans="1:7" x14ac:dyDescent="0.25">
      <c r="A4369" s="154"/>
      <c r="B4369" s="154"/>
      <c r="C4369" s="140"/>
      <c r="D4369" s="140"/>
      <c r="E4369" s="140"/>
      <c r="F4369" s="161"/>
      <c r="G4369" s="161"/>
    </row>
    <row r="4370" spans="1:7" x14ac:dyDescent="0.25">
      <c r="A4370" s="154"/>
      <c r="B4370" s="154"/>
      <c r="C4370" s="140"/>
      <c r="D4370" s="140"/>
      <c r="E4370" s="140"/>
      <c r="F4370" s="161"/>
      <c r="G4370" s="161"/>
    </row>
    <row r="4371" spans="1:7" x14ac:dyDescent="0.25">
      <c r="A4371" s="154"/>
      <c r="B4371" s="154"/>
      <c r="C4371" s="140"/>
      <c r="D4371" s="140"/>
      <c r="E4371" s="140"/>
      <c r="F4371" s="161"/>
      <c r="G4371" s="161"/>
    </row>
    <row r="4372" spans="1:7" x14ac:dyDescent="0.25">
      <c r="A4372" s="154"/>
      <c r="B4372" s="154"/>
      <c r="C4372" s="140"/>
      <c r="D4372" s="140"/>
      <c r="E4372" s="140"/>
      <c r="F4372" s="161"/>
      <c r="G4372" s="161"/>
    </row>
    <row r="4373" spans="1:7" x14ac:dyDescent="0.25">
      <c r="A4373" s="154"/>
      <c r="B4373" s="154"/>
      <c r="C4373" s="140"/>
      <c r="D4373" s="140"/>
      <c r="E4373" s="140"/>
      <c r="F4373" s="161"/>
      <c r="G4373" s="161"/>
    </row>
    <row r="4374" spans="1:7" x14ac:dyDescent="0.25">
      <c r="A4374" s="154"/>
      <c r="B4374" s="154"/>
      <c r="C4374" s="140"/>
      <c r="D4374" s="140"/>
      <c r="E4374" s="140"/>
      <c r="F4374" s="161"/>
      <c r="G4374" s="161"/>
    </row>
    <row r="4375" spans="1:7" x14ac:dyDescent="0.25">
      <c r="A4375" s="154"/>
      <c r="B4375" s="154"/>
      <c r="C4375" s="140"/>
      <c r="D4375" s="140"/>
      <c r="E4375" s="140"/>
      <c r="F4375" s="161"/>
      <c r="G4375" s="161"/>
    </row>
    <row r="4376" spans="1:7" x14ac:dyDescent="0.25">
      <c r="A4376" s="154"/>
      <c r="B4376" s="154"/>
      <c r="C4376" s="140"/>
      <c r="D4376" s="140"/>
      <c r="E4376" s="140"/>
      <c r="F4376" s="161"/>
      <c r="G4376" s="161"/>
    </row>
    <row r="4377" spans="1:7" x14ac:dyDescent="0.25">
      <c r="A4377" s="154"/>
      <c r="B4377" s="154"/>
      <c r="C4377" s="140"/>
      <c r="D4377" s="140"/>
      <c r="E4377" s="140"/>
      <c r="F4377" s="161"/>
      <c r="G4377" s="161"/>
    </row>
    <row r="4378" spans="1:7" x14ac:dyDescent="0.25">
      <c r="A4378" s="154"/>
      <c r="B4378" s="154"/>
      <c r="C4378" s="140"/>
      <c r="D4378" s="140"/>
      <c r="E4378" s="140"/>
      <c r="F4378" s="161"/>
      <c r="G4378" s="161"/>
    </row>
    <row r="4379" spans="1:7" x14ac:dyDescent="0.25">
      <c r="A4379" s="154"/>
      <c r="B4379" s="154"/>
      <c r="C4379" s="140"/>
      <c r="D4379" s="140"/>
      <c r="E4379" s="140"/>
      <c r="F4379" s="161"/>
      <c r="G4379" s="161"/>
    </row>
    <row r="4380" spans="1:7" x14ac:dyDescent="0.25">
      <c r="A4380" s="154"/>
      <c r="B4380" s="154"/>
      <c r="C4380" s="140"/>
      <c r="D4380" s="140"/>
      <c r="E4380" s="140"/>
      <c r="F4380" s="161"/>
      <c r="G4380" s="161"/>
    </row>
    <row r="4381" spans="1:7" x14ac:dyDescent="0.25">
      <c r="A4381" s="154"/>
      <c r="B4381" s="154"/>
      <c r="C4381" s="140"/>
      <c r="D4381" s="140"/>
      <c r="E4381" s="140"/>
      <c r="F4381" s="161"/>
      <c r="G4381" s="161"/>
    </row>
    <row r="4382" spans="1:7" x14ac:dyDescent="0.25">
      <c r="A4382" s="154"/>
      <c r="B4382" s="154"/>
      <c r="C4382" s="140"/>
      <c r="D4382" s="140"/>
      <c r="E4382" s="140"/>
      <c r="F4382" s="161"/>
      <c r="G4382" s="161"/>
    </row>
    <row r="4383" spans="1:7" x14ac:dyDescent="0.25">
      <c r="A4383" s="154"/>
      <c r="B4383" s="154"/>
      <c r="C4383" s="140"/>
      <c r="D4383" s="140"/>
      <c r="E4383" s="140"/>
      <c r="F4383" s="161"/>
      <c r="G4383" s="161"/>
    </row>
    <row r="4384" spans="1:7" x14ac:dyDescent="0.25">
      <c r="A4384" s="154"/>
      <c r="B4384" s="154"/>
      <c r="C4384" s="140"/>
      <c r="D4384" s="140"/>
      <c r="E4384" s="140"/>
      <c r="F4384" s="161"/>
      <c r="G4384" s="161"/>
    </row>
    <row r="4385" spans="1:7" x14ac:dyDescent="0.25">
      <c r="A4385" s="154"/>
      <c r="B4385" s="154"/>
      <c r="C4385" s="140"/>
      <c r="D4385" s="140"/>
      <c r="E4385" s="140"/>
      <c r="F4385" s="161"/>
      <c r="G4385" s="161"/>
    </row>
    <row r="4386" spans="1:7" x14ac:dyDescent="0.25">
      <c r="A4386" s="154"/>
      <c r="B4386" s="154"/>
      <c r="C4386" s="140"/>
      <c r="D4386" s="140"/>
      <c r="E4386" s="140"/>
      <c r="F4386" s="161"/>
      <c r="G4386" s="161"/>
    </row>
    <row r="4387" spans="1:7" x14ac:dyDescent="0.25">
      <c r="A4387" s="154"/>
      <c r="B4387" s="154"/>
      <c r="C4387" s="140"/>
      <c r="D4387" s="140"/>
      <c r="E4387" s="140"/>
      <c r="F4387" s="161"/>
      <c r="G4387" s="161"/>
    </row>
    <row r="4388" spans="1:7" x14ac:dyDescent="0.25">
      <c r="A4388" s="154"/>
      <c r="B4388" s="154"/>
      <c r="C4388" s="140"/>
      <c r="D4388" s="140"/>
      <c r="E4388" s="140"/>
      <c r="F4388" s="161"/>
      <c r="G4388" s="161"/>
    </row>
    <row r="4389" spans="1:7" x14ac:dyDescent="0.25">
      <c r="A4389" s="154"/>
      <c r="B4389" s="154"/>
      <c r="C4389" s="140"/>
      <c r="D4389" s="140"/>
      <c r="E4389" s="140"/>
      <c r="F4389" s="161"/>
      <c r="G4389" s="161"/>
    </row>
    <row r="4390" spans="1:7" x14ac:dyDescent="0.25">
      <c r="A4390" s="154"/>
      <c r="B4390" s="154"/>
      <c r="C4390" s="140"/>
      <c r="D4390" s="140"/>
      <c r="E4390" s="140"/>
      <c r="F4390" s="161"/>
      <c r="G4390" s="161"/>
    </row>
    <row r="4391" spans="1:7" x14ac:dyDescent="0.25">
      <c r="A4391" s="154"/>
      <c r="B4391" s="154"/>
      <c r="C4391" s="140"/>
      <c r="D4391" s="140"/>
      <c r="E4391" s="140"/>
      <c r="F4391" s="161"/>
      <c r="G4391" s="161"/>
    </row>
    <row r="4392" spans="1:7" x14ac:dyDescent="0.25">
      <c r="A4392" s="154"/>
      <c r="B4392" s="154"/>
      <c r="C4392" s="140"/>
      <c r="D4392" s="140"/>
      <c r="E4392" s="140"/>
      <c r="F4392" s="161"/>
      <c r="G4392" s="161"/>
    </row>
    <row r="4393" spans="1:7" x14ac:dyDescent="0.25">
      <c r="A4393" s="154"/>
      <c r="B4393" s="154"/>
      <c r="C4393" s="140"/>
      <c r="D4393" s="140"/>
      <c r="E4393" s="140"/>
      <c r="F4393" s="161"/>
      <c r="G4393" s="161"/>
    </row>
    <row r="4394" spans="1:7" x14ac:dyDescent="0.25">
      <c r="A4394" s="154"/>
      <c r="B4394" s="154"/>
      <c r="C4394" s="140"/>
      <c r="D4394" s="140"/>
      <c r="E4394" s="140"/>
      <c r="F4394" s="161"/>
      <c r="G4394" s="161"/>
    </row>
    <row r="4395" spans="1:7" x14ac:dyDescent="0.25">
      <c r="A4395" s="154"/>
      <c r="B4395" s="154"/>
      <c r="C4395" s="140"/>
      <c r="D4395" s="140"/>
      <c r="E4395" s="140"/>
      <c r="F4395" s="161"/>
      <c r="G4395" s="161"/>
    </row>
    <row r="4396" spans="1:7" x14ac:dyDescent="0.25">
      <c r="A4396" s="154"/>
      <c r="B4396" s="154"/>
      <c r="C4396" s="140"/>
      <c r="D4396" s="140"/>
      <c r="E4396" s="140"/>
      <c r="F4396" s="161"/>
      <c r="G4396" s="161"/>
    </row>
    <row r="4397" spans="1:7" x14ac:dyDescent="0.25">
      <c r="A4397" s="154"/>
      <c r="B4397" s="154"/>
      <c r="C4397" s="140"/>
      <c r="D4397" s="140"/>
      <c r="E4397" s="140"/>
      <c r="F4397" s="161"/>
      <c r="G4397" s="161"/>
    </row>
    <row r="4398" spans="1:7" x14ac:dyDescent="0.25">
      <c r="A4398" s="154"/>
      <c r="B4398" s="154"/>
      <c r="C4398" s="140"/>
      <c r="D4398" s="140"/>
      <c r="E4398" s="140"/>
      <c r="F4398" s="161"/>
      <c r="G4398" s="161"/>
    </row>
    <row r="4399" spans="1:7" x14ac:dyDescent="0.25">
      <c r="A4399" s="154"/>
      <c r="B4399" s="154"/>
      <c r="C4399" s="140"/>
      <c r="D4399" s="140"/>
      <c r="E4399" s="140"/>
      <c r="F4399" s="161"/>
      <c r="G4399" s="161"/>
    </row>
    <row r="4400" spans="1:7" x14ac:dyDescent="0.25">
      <c r="A4400" s="154"/>
      <c r="B4400" s="154"/>
      <c r="C4400" s="140"/>
      <c r="D4400" s="140"/>
      <c r="E4400" s="140"/>
      <c r="F4400" s="161"/>
      <c r="G4400" s="161"/>
    </row>
    <row r="4401" spans="1:7" x14ac:dyDescent="0.25">
      <c r="A4401" s="154"/>
      <c r="B4401" s="154"/>
      <c r="C4401" s="140"/>
      <c r="D4401" s="140"/>
      <c r="E4401" s="140"/>
      <c r="F4401" s="161"/>
      <c r="G4401" s="161"/>
    </row>
    <row r="4402" spans="1:7" x14ac:dyDescent="0.25">
      <c r="A4402" s="154"/>
      <c r="B4402" s="154"/>
      <c r="C4402" s="140"/>
      <c r="D4402" s="140"/>
      <c r="E4402" s="140"/>
      <c r="F4402" s="161"/>
      <c r="G4402" s="161"/>
    </row>
    <row r="4403" spans="1:7" x14ac:dyDescent="0.25">
      <c r="A4403" s="154"/>
      <c r="B4403" s="154"/>
      <c r="C4403" s="140"/>
      <c r="D4403" s="140"/>
      <c r="E4403" s="140"/>
      <c r="F4403" s="161"/>
      <c r="G4403" s="161"/>
    </row>
    <row r="4404" spans="1:7" x14ac:dyDescent="0.25">
      <c r="A4404" s="154"/>
      <c r="B4404" s="154"/>
      <c r="C4404" s="140"/>
      <c r="D4404" s="140"/>
      <c r="E4404" s="140"/>
      <c r="F4404" s="161"/>
      <c r="G4404" s="161"/>
    </row>
    <row r="4405" spans="1:7" x14ac:dyDescent="0.25">
      <c r="A4405" s="154"/>
      <c r="B4405" s="154"/>
      <c r="C4405" s="140"/>
      <c r="D4405" s="140"/>
      <c r="E4405" s="140"/>
      <c r="F4405" s="161"/>
      <c r="G4405" s="161"/>
    </row>
    <row r="4406" spans="1:7" x14ac:dyDescent="0.25">
      <c r="A4406" s="154"/>
      <c r="B4406" s="154"/>
      <c r="C4406" s="140"/>
      <c r="D4406" s="140"/>
      <c r="E4406" s="140"/>
      <c r="F4406" s="161"/>
      <c r="G4406" s="161"/>
    </row>
    <row r="4407" spans="1:7" x14ac:dyDescent="0.25">
      <c r="A4407" s="154"/>
      <c r="B4407" s="154"/>
      <c r="C4407" s="140"/>
      <c r="D4407" s="140"/>
      <c r="E4407" s="140"/>
      <c r="F4407" s="161"/>
      <c r="G4407" s="161"/>
    </row>
    <row r="4408" spans="1:7" x14ac:dyDescent="0.25">
      <c r="A4408" s="154"/>
      <c r="B4408" s="154"/>
      <c r="C4408" s="140"/>
      <c r="D4408" s="140"/>
      <c r="E4408" s="140"/>
      <c r="F4408" s="161"/>
      <c r="G4408" s="161"/>
    </row>
    <row r="4409" spans="1:7" x14ac:dyDescent="0.25">
      <c r="A4409" s="154"/>
      <c r="B4409" s="154"/>
      <c r="C4409" s="140"/>
      <c r="D4409" s="140"/>
      <c r="E4409" s="140"/>
      <c r="F4409" s="161"/>
      <c r="G4409" s="161"/>
    </row>
    <row r="4410" spans="1:7" x14ac:dyDescent="0.25">
      <c r="A4410" s="154"/>
      <c r="B4410" s="154"/>
      <c r="C4410" s="140"/>
      <c r="D4410" s="140"/>
      <c r="E4410" s="140"/>
      <c r="F4410" s="161"/>
      <c r="G4410" s="161"/>
    </row>
    <row r="4411" spans="1:7" x14ac:dyDescent="0.25">
      <c r="A4411" s="154"/>
      <c r="B4411" s="154"/>
      <c r="C4411" s="140"/>
      <c r="D4411" s="140"/>
      <c r="E4411" s="140"/>
      <c r="F4411" s="161"/>
      <c r="G4411" s="161"/>
    </row>
    <row r="4412" spans="1:7" x14ac:dyDescent="0.25">
      <c r="A4412" s="154"/>
      <c r="B4412" s="154"/>
      <c r="C4412" s="140"/>
      <c r="D4412" s="140"/>
      <c r="E4412" s="140"/>
      <c r="F4412" s="161"/>
      <c r="G4412" s="161"/>
    </row>
    <row r="4413" spans="1:7" x14ac:dyDescent="0.25">
      <c r="A4413" s="154"/>
      <c r="B4413" s="154"/>
      <c r="C4413" s="140"/>
      <c r="D4413" s="140"/>
      <c r="E4413" s="140"/>
      <c r="F4413" s="161"/>
      <c r="G4413" s="161"/>
    </row>
    <row r="4414" spans="1:7" x14ac:dyDescent="0.25">
      <c r="A4414" s="154"/>
      <c r="B4414" s="154"/>
      <c r="C4414" s="140"/>
      <c r="D4414" s="140"/>
      <c r="E4414" s="140"/>
      <c r="F4414" s="161"/>
      <c r="G4414" s="161"/>
    </row>
    <row r="4415" spans="1:7" x14ac:dyDescent="0.25">
      <c r="A4415" s="154"/>
      <c r="B4415" s="154"/>
      <c r="C4415" s="140"/>
      <c r="D4415" s="140"/>
      <c r="E4415" s="140"/>
      <c r="F4415" s="161"/>
      <c r="G4415" s="161"/>
    </row>
    <row r="4416" spans="1:7" x14ac:dyDescent="0.25">
      <c r="A4416" s="154"/>
      <c r="B4416" s="154"/>
      <c r="C4416" s="140"/>
      <c r="D4416" s="140"/>
      <c r="E4416" s="140"/>
      <c r="F4416" s="161"/>
      <c r="G4416" s="161"/>
    </row>
    <row r="4417" spans="1:7" x14ac:dyDescent="0.25">
      <c r="A4417" s="154"/>
      <c r="B4417" s="154"/>
      <c r="C4417" s="140"/>
      <c r="D4417" s="140"/>
      <c r="E4417" s="140"/>
      <c r="F4417" s="161"/>
      <c r="G4417" s="161"/>
    </row>
    <row r="4418" spans="1:7" x14ac:dyDescent="0.25">
      <c r="A4418" s="154"/>
      <c r="B4418" s="154"/>
      <c r="C4418" s="140"/>
      <c r="D4418" s="140"/>
      <c r="E4418" s="140"/>
      <c r="F4418" s="161"/>
      <c r="G4418" s="161"/>
    </row>
    <row r="4419" spans="1:7" x14ac:dyDescent="0.25">
      <c r="A4419" s="154"/>
      <c r="B4419" s="154"/>
      <c r="C4419" s="140"/>
      <c r="D4419" s="140"/>
      <c r="E4419" s="140"/>
      <c r="F4419" s="161"/>
      <c r="G4419" s="161"/>
    </row>
    <row r="4420" spans="1:7" x14ac:dyDescent="0.25">
      <c r="A4420" s="154"/>
      <c r="B4420" s="154"/>
      <c r="C4420" s="154"/>
      <c r="D4420" s="140"/>
      <c r="E4420" s="140"/>
      <c r="F4420" s="161"/>
      <c r="G4420" s="161"/>
    </row>
    <row r="4421" spans="1:7" x14ac:dyDescent="0.25">
      <c r="A4421" s="154"/>
      <c r="B4421" s="154"/>
      <c r="C4421" s="140"/>
      <c r="D4421" s="140"/>
      <c r="E4421" s="140"/>
      <c r="F4421" s="161"/>
      <c r="G4421" s="161"/>
    </row>
    <row r="4422" spans="1:7" x14ac:dyDescent="0.25">
      <c r="A4422" s="154"/>
      <c r="B4422" s="154"/>
      <c r="C4422" s="140"/>
      <c r="D4422" s="140"/>
      <c r="E4422" s="140"/>
      <c r="F4422" s="161"/>
      <c r="G4422" s="161"/>
    </row>
    <row r="4423" spans="1:7" x14ac:dyDescent="0.25">
      <c r="A4423" s="154"/>
      <c r="B4423" s="154"/>
      <c r="C4423" s="140"/>
      <c r="D4423" s="140"/>
      <c r="E4423" s="140"/>
      <c r="F4423" s="161"/>
      <c r="G4423" s="161"/>
    </row>
    <row r="4424" spans="1:7" x14ac:dyDescent="0.25">
      <c r="A4424" s="154"/>
      <c r="B4424" s="154"/>
      <c r="C4424" s="140"/>
      <c r="D4424" s="140"/>
      <c r="E4424" s="140"/>
      <c r="F4424" s="161"/>
      <c r="G4424" s="161"/>
    </row>
    <row r="4425" spans="1:7" x14ac:dyDescent="0.25">
      <c r="A4425" s="154"/>
      <c r="B4425" s="154"/>
      <c r="C4425" s="140"/>
      <c r="D4425" s="140"/>
      <c r="E4425" s="140"/>
      <c r="F4425" s="161"/>
      <c r="G4425" s="161"/>
    </row>
    <row r="4426" spans="1:7" x14ac:dyDescent="0.25">
      <c r="A4426" s="154"/>
      <c r="B4426" s="154"/>
      <c r="C4426" s="140"/>
      <c r="D4426" s="140"/>
      <c r="E4426" s="140"/>
      <c r="F4426" s="161"/>
      <c r="G4426" s="161"/>
    </row>
    <row r="4427" spans="1:7" x14ac:dyDescent="0.25">
      <c r="A4427" s="154"/>
      <c r="B4427" s="154"/>
      <c r="C4427" s="140"/>
      <c r="D4427" s="140"/>
      <c r="E4427" s="140"/>
      <c r="F4427" s="161"/>
      <c r="G4427" s="161"/>
    </row>
    <row r="4428" spans="1:7" x14ac:dyDescent="0.25">
      <c r="A4428" s="154"/>
      <c r="B4428" s="154"/>
      <c r="C4428" s="140"/>
      <c r="D4428" s="140"/>
      <c r="E4428" s="140"/>
      <c r="F4428" s="161"/>
      <c r="G4428" s="161"/>
    </row>
    <row r="4429" spans="1:7" x14ac:dyDescent="0.25">
      <c r="A4429" s="154"/>
      <c r="B4429" s="154"/>
      <c r="C4429" s="140"/>
      <c r="D4429" s="140"/>
      <c r="E4429" s="140"/>
      <c r="F4429" s="161"/>
      <c r="G4429" s="161"/>
    </row>
    <row r="4430" spans="1:7" x14ac:dyDescent="0.25">
      <c r="A4430" s="154"/>
      <c r="B4430" s="154"/>
      <c r="C4430" s="140"/>
      <c r="D4430" s="140"/>
      <c r="E4430" s="140"/>
      <c r="F4430" s="161"/>
      <c r="G4430" s="161"/>
    </row>
    <row r="4431" spans="1:7" x14ac:dyDescent="0.25">
      <c r="A4431" s="154"/>
      <c r="B4431" s="154"/>
      <c r="C4431" s="140"/>
      <c r="D4431" s="140"/>
      <c r="E4431" s="140"/>
      <c r="F4431" s="161"/>
      <c r="G4431" s="161"/>
    </row>
    <row r="4432" spans="1:7" x14ac:dyDescent="0.25">
      <c r="A4432" s="154"/>
      <c r="B4432" s="154"/>
      <c r="C4432" s="140"/>
      <c r="D4432" s="140"/>
      <c r="E4432" s="140"/>
      <c r="F4432" s="161"/>
      <c r="G4432" s="161"/>
    </row>
    <row r="4433" spans="1:7" x14ac:dyDescent="0.25">
      <c r="A4433" s="154"/>
      <c r="B4433" s="154"/>
      <c r="C4433" s="140"/>
      <c r="D4433" s="140"/>
      <c r="E4433" s="140"/>
      <c r="F4433" s="161"/>
      <c r="G4433" s="161"/>
    </row>
    <row r="4434" spans="1:7" x14ac:dyDescent="0.25">
      <c r="A4434" s="154"/>
      <c r="B4434" s="154"/>
      <c r="C4434" s="140"/>
      <c r="D4434" s="140"/>
      <c r="E4434" s="140"/>
      <c r="F4434" s="161"/>
      <c r="G4434" s="161"/>
    </row>
    <row r="4435" spans="1:7" x14ac:dyDescent="0.25">
      <c r="A4435" s="154"/>
      <c r="B4435" s="154"/>
      <c r="C4435" s="140"/>
      <c r="D4435" s="140"/>
      <c r="E4435" s="140"/>
      <c r="F4435" s="161"/>
      <c r="G4435" s="161"/>
    </row>
    <row r="4436" spans="1:7" x14ac:dyDescent="0.25">
      <c r="A4436" s="154"/>
      <c r="B4436" s="154"/>
      <c r="C4436" s="140"/>
      <c r="D4436" s="140"/>
      <c r="E4436" s="140"/>
      <c r="F4436" s="161"/>
      <c r="G4436" s="161"/>
    </row>
    <row r="4437" spans="1:7" x14ac:dyDescent="0.25">
      <c r="A4437" s="154"/>
      <c r="B4437" s="154"/>
      <c r="C4437" s="140"/>
      <c r="D4437" s="140"/>
      <c r="E4437" s="140"/>
      <c r="F4437" s="161"/>
      <c r="G4437" s="161"/>
    </row>
    <row r="4438" spans="1:7" x14ac:dyDescent="0.25">
      <c r="A4438" s="154"/>
      <c r="B4438" s="154"/>
      <c r="C4438" s="140"/>
      <c r="D4438" s="140"/>
      <c r="E4438" s="140"/>
      <c r="F4438" s="161"/>
      <c r="G4438" s="161"/>
    </row>
    <row r="4439" spans="1:7" x14ac:dyDescent="0.25">
      <c r="A4439" s="154"/>
      <c r="B4439" s="154"/>
      <c r="C4439" s="140"/>
      <c r="D4439" s="140"/>
      <c r="E4439" s="140"/>
      <c r="F4439" s="161"/>
      <c r="G4439" s="161"/>
    </row>
    <row r="4440" spans="1:7" x14ac:dyDescent="0.25">
      <c r="A4440" s="154"/>
      <c r="B4440" s="154"/>
      <c r="C4440" s="140"/>
      <c r="D4440" s="140"/>
      <c r="E4440" s="140"/>
      <c r="F4440" s="161"/>
      <c r="G4440" s="161"/>
    </row>
    <row r="4441" spans="1:7" x14ac:dyDescent="0.25">
      <c r="A4441" s="154"/>
      <c r="B4441" s="154"/>
      <c r="C4441" s="140"/>
      <c r="D4441" s="140"/>
      <c r="E4441" s="140"/>
      <c r="F4441" s="161"/>
      <c r="G4441" s="161"/>
    </row>
    <row r="4442" spans="1:7" x14ac:dyDescent="0.25">
      <c r="A4442" s="154"/>
      <c r="B4442" s="154"/>
      <c r="C4442" s="140"/>
      <c r="D4442" s="140"/>
      <c r="E4442" s="140"/>
      <c r="F4442" s="161"/>
      <c r="G4442" s="161"/>
    </row>
    <row r="4443" spans="1:7" x14ac:dyDescent="0.25">
      <c r="A4443" s="154"/>
      <c r="B4443" s="154"/>
      <c r="C4443" s="140"/>
      <c r="D4443" s="140"/>
      <c r="E4443" s="140"/>
      <c r="F4443" s="161"/>
      <c r="G4443" s="161"/>
    </row>
    <row r="4444" spans="1:7" x14ac:dyDescent="0.25">
      <c r="A4444" s="154"/>
      <c r="B4444" s="154"/>
      <c r="C4444" s="140"/>
      <c r="D4444" s="140"/>
      <c r="E4444" s="140"/>
      <c r="F4444" s="161"/>
      <c r="G4444" s="161"/>
    </row>
    <row r="4445" spans="1:7" x14ac:dyDescent="0.25">
      <c r="A4445" s="154"/>
      <c r="B4445" s="154"/>
      <c r="C4445" s="140"/>
      <c r="D4445" s="140"/>
      <c r="E4445" s="140"/>
      <c r="F4445" s="161"/>
      <c r="G4445" s="161"/>
    </row>
    <row r="4446" spans="1:7" x14ac:dyDescent="0.25">
      <c r="A4446" s="154"/>
      <c r="B4446" s="154"/>
      <c r="C4446" s="140"/>
      <c r="D4446" s="140"/>
      <c r="E4446" s="140"/>
      <c r="F4446" s="161"/>
      <c r="G4446" s="161"/>
    </row>
    <row r="4447" spans="1:7" x14ac:dyDescent="0.25">
      <c r="A4447" s="154"/>
      <c r="B4447" s="154"/>
      <c r="C4447" s="140"/>
      <c r="D4447" s="140"/>
      <c r="E4447" s="140"/>
      <c r="F4447" s="161"/>
      <c r="G4447" s="161"/>
    </row>
    <row r="4448" spans="1:7" x14ac:dyDescent="0.25">
      <c r="A4448" s="154"/>
      <c r="B4448" s="154"/>
      <c r="C4448" s="140"/>
      <c r="D4448" s="140"/>
      <c r="E4448" s="140"/>
      <c r="F4448" s="161"/>
      <c r="G4448" s="161"/>
    </row>
    <row r="4449" spans="1:7" x14ac:dyDescent="0.25">
      <c r="A4449" s="154"/>
      <c r="B4449" s="154"/>
      <c r="C4449" s="140"/>
      <c r="D4449" s="140"/>
      <c r="E4449" s="140"/>
      <c r="F4449" s="161"/>
      <c r="G4449" s="161"/>
    </row>
    <row r="4450" spans="1:7" x14ac:dyDescent="0.25">
      <c r="A4450" s="154"/>
      <c r="B4450" s="154"/>
      <c r="C4450" s="140"/>
      <c r="D4450" s="140"/>
      <c r="E4450" s="140"/>
      <c r="F4450" s="161"/>
      <c r="G4450" s="161"/>
    </row>
    <row r="4451" spans="1:7" x14ac:dyDescent="0.25">
      <c r="A4451" s="154"/>
      <c r="B4451" s="154"/>
      <c r="C4451" s="140"/>
      <c r="D4451" s="140"/>
      <c r="E4451" s="140"/>
      <c r="F4451" s="161"/>
      <c r="G4451" s="161"/>
    </row>
    <row r="4452" spans="1:7" x14ac:dyDescent="0.25">
      <c r="A4452" s="154"/>
      <c r="B4452" s="154"/>
      <c r="C4452" s="140"/>
      <c r="D4452" s="140"/>
      <c r="E4452" s="140"/>
      <c r="F4452" s="161"/>
      <c r="G4452" s="161"/>
    </row>
    <row r="4453" spans="1:7" x14ac:dyDescent="0.25">
      <c r="A4453" s="154"/>
      <c r="B4453" s="154"/>
      <c r="C4453" s="140"/>
      <c r="D4453" s="140"/>
      <c r="E4453" s="140"/>
      <c r="F4453" s="161"/>
      <c r="G4453" s="161"/>
    </row>
    <row r="4454" spans="1:7" x14ac:dyDescent="0.25">
      <c r="A4454" s="154"/>
      <c r="B4454" s="154"/>
      <c r="C4454" s="140"/>
      <c r="D4454" s="140"/>
      <c r="E4454" s="140"/>
      <c r="F4454" s="161"/>
      <c r="G4454" s="161"/>
    </row>
    <row r="4455" spans="1:7" x14ac:dyDescent="0.25">
      <c r="A4455" s="154"/>
      <c r="B4455" s="154"/>
      <c r="C4455" s="140"/>
      <c r="D4455" s="140"/>
      <c r="E4455" s="140"/>
      <c r="F4455" s="161"/>
      <c r="G4455" s="161"/>
    </row>
    <row r="4456" spans="1:7" x14ac:dyDescent="0.25">
      <c r="A4456" s="154"/>
      <c r="B4456" s="154"/>
      <c r="C4456" s="140"/>
      <c r="D4456" s="140"/>
      <c r="E4456" s="140"/>
      <c r="F4456" s="161"/>
      <c r="G4456" s="161"/>
    </row>
    <row r="4457" spans="1:7" x14ac:dyDescent="0.25">
      <c r="A4457" s="154"/>
      <c r="B4457" s="154"/>
      <c r="C4457" s="140"/>
      <c r="D4457" s="140"/>
      <c r="E4457" s="140"/>
      <c r="F4457" s="161"/>
      <c r="G4457" s="161"/>
    </row>
    <row r="4458" spans="1:7" x14ac:dyDescent="0.25">
      <c r="A4458" s="154"/>
      <c r="B4458" s="154"/>
      <c r="C4458" s="140"/>
      <c r="D4458" s="140"/>
      <c r="E4458" s="140"/>
      <c r="F4458" s="161"/>
      <c r="G4458" s="161"/>
    </row>
    <row r="4459" spans="1:7" x14ac:dyDescent="0.25">
      <c r="A4459" s="154"/>
      <c r="B4459" s="154"/>
      <c r="C4459" s="140"/>
      <c r="D4459" s="140"/>
      <c r="E4459" s="140"/>
      <c r="F4459" s="161"/>
      <c r="G4459" s="161"/>
    </row>
    <row r="4460" spans="1:7" x14ac:dyDescent="0.25">
      <c r="A4460" s="154"/>
      <c r="B4460" s="154"/>
      <c r="C4460" s="140"/>
      <c r="D4460" s="140"/>
      <c r="E4460" s="140"/>
      <c r="F4460" s="161"/>
      <c r="G4460" s="161"/>
    </row>
    <row r="4461" spans="1:7" x14ac:dyDescent="0.25">
      <c r="A4461" s="154"/>
      <c r="B4461" s="154"/>
      <c r="C4461" s="154"/>
      <c r="D4461" s="140"/>
      <c r="E4461" s="140"/>
      <c r="F4461" s="161"/>
      <c r="G4461" s="161"/>
    </row>
    <row r="4462" spans="1:7" x14ac:dyDescent="0.25">
      <c r="A4462" s="154"/>
      <c r="B4462" s="154"/>
      <c r="C4462" s="140"/>
      <c r="D4462" s="140"/>
      <c r="E4462" s="140"/>
      <c r="F4462" s="161"/>
      <c r="G4462" s="161"/>
    </row>
    <row r="4463" spans="1:7" x14ac:dyDescent="0.25">
      <c r="A4463" s="154"/>
      <c r="B4463" s="154"/>
      <c r="C4463" s="140"/>
      <c r="D4463" s="140"/>
      <c r="E4463" s="140"/>
      <c r="F4463" s="161"/>
      <c r="G4463" s="161"/>
    </row>
    <row r="4464" spans="1:7" x14ac:dyDescent="0.25">
      <c r="A4464" s="154"/>
      <c r="B4464" s="154"/>
      <c r="C4464" s="140"/>
      <c r="D4464" s="140"/>
      <c r="E4464" s="140"/>
      <c r="F4464" s="161"/>
      <c r="G4464" s="161"/>
    </row>
    <row r="4465" spans="1:7" x14ac:dyDescent="0.25">
      <c r="A4465" s="154"/>
      <c r="B4465" s="154"/>
      <c r="C4465" s="140"/>
      <c r="D4465" s="140"/>
      <c r="E4465" s="140"/>
      <c r="F4465" s="161"/>
      <c r="G4465" s="161"/>
    </row>
    <row r="4466" spans="1:7" x14ac:dyDescent="0.25">
      <c r="A4466" s="154"/>
      <c r="B4466" s="154"/>
      <c r="C4466" s="140"/>
      <c r="D4466" s="140"/>
      <c r="E4466" s="140"/>
      <c r="F4466" s="161"/>
      <c r="G4466" s="161"/>
    </row>
    <row r="4467" spans="1:7" x14ac:dyDescent="0.25">
      <c r="A4467" s="154"/>
      <c r="B4467" s="154"/>
      <c r="C4467" s="140"/>
      <c r="D4467" s="140"/>
      <c r="E4467" s="140"/>
      <c r="F4467" s="161"/>
      <c r="G4467" s="161"/>
    </row>
    <row r="4468" spans="1:7" x14ac:dyDescent="0.25">
      <c r="A4468" s="154"/>
      <c r="B4468" s="154"/>
      <c r="C4468" s="140"/>
      <c r="D4468" s="140"/>
      <c r="E4468" s="140"/>
      <c r="F4468" s="161"/>
      <c r="G4468" s="161"/>
    </row>
    <row r="4469" spans="1:7" x14ac:dyDescent="0.25">
      <c r="A4469" s="154"/>
      <c r="B4469" s="154"/>
      <c r="C4469" s="140"/>
      <c r="D4469" s="140"/>
      <c r="E4469" s="140"/>
      <c r="F4469" s="161"/>
      <c r="G4469" s="161"/>
    </row>
    <row r="4470" spans="1:7" x14ac:dyDescent="0.25">
      <c r="A4470" s="154"/>
      <c r="B4470" s="154"/>
      <c r="C4470" s="140"/>
      <c r="D4470" s="140"/>
      <c r="E4470" s="140"/>
      <c r="F4470" s="161"/>
      <c r="G4470" s="161"/>
    </row>
    <row r="4471" spans="1:7" x14ac:dyDescent="0.25">
      <c r="A4471" s="154"/>
      <c r="B4471" s="154"/>
      <c r="C4471" s="140"/>
      <c r="D4471" s="140"/>
      <c r="E4471" s="140"/>
      <c r="F4471" s="161"/>
      <c r="G4471" s="161"/>
    </row>
    <row r="4472" spans="1:7" x14ac:dyDescent="0.25">
      <c r="A4472" s="154"/>
      <c r="B4472" s="154"/>
      <c r="C4472" s="140"/>
      <c r="D4472" s="140"/>
      <c r="E4472" s="140"/>
      <c r="F4472" s="161"/>
      <c r="G4472" s="161"/>
    </row>
    <row r="4473" spans="1:7" x14ac:dyDescent="0.25">
      <c r="A4473" s="154"/>
      <c r="B4473" s="154"/>
      <c r="C4473" s="140"/>
      <c r="D4473" s="140"/>
      <c r="E4473" s="140"/>
      <c r="F4473" s="161"/>
      <c r="G4473" s="161"/>
    </row>
    <row r="4474" spans="1:7" x14ac:dyDescent="0.25">
      <c r="A4474" s="154"/>
      <c r="B4474" s="154"/>
      <c r="C4474" s="140"/>
      <c r="D4474" s="140"/>
      <c r="E4474" s="140"/>
      <c r="F4474" s="161"/>
      <c r="G4474" s="161"/>
    </row>
    <row r="4475" spans="1:7" x14ac:dyDescent="0.25">
      <c r="A4475" s="154"/>
      <c r="B4475" s="154"/>
      <c r="C4475" s="140"/>
      <c r="D4475" s="140"/>
      <c r="E4475" s="140"/>
      <c r="F4475" s="161"/>
      <c r="G4475" s="161"/>
    </row>
    <row r="4476" spans="1:7" x14ac:dyDescent="0.25">
      <c r="A4476" s="154"/>
      <c r="B4476" s="154"/>
      <c r="C4476" s="140"/>
      <c r="D4476" s="140"/>
      <c r="E4476" s="140"/>
      <c r="F4476" s="161"/>
      <c r="G4476" s="161"/>
    </row>
    <row r="4477" spans="1:7" x14ac:dyDescent="0.25">
      <c r="A4477" s="154"/>
      <c r="B4477" s="154"/>
      <c r="C4477" s="140"/>
      <c r="D4477" s="140"/>
      <c r="E4477" s="140"/>
      <c r="F4477" s="161"/>
      <c r="G4477" s="161"/>
    </row>
    <row r="4478" spans="1:7" x14ac:dyDescent="0.25">
      <c r="A4478" s="154"/>
      <c r="B4478" s="154"/>
      <c r="C4478" s="140"/>
      <c r="D4478" s="140"/>
      <c r="E4478" s="140"/>
      <c r="F4478" s="161"/>
      <c r="G4478" s="161"/>
    </row>
    <row r="4479" spans="1:7" x14ac:dyDescent="0.25">
      <c r="A4479" s="154"/>
      <c r="B4479" s="154"/>
      <c r="C4479" s="140"/>
      <c r="D4479" s="140"/>
      <c r="E4479" s="140"/>
      <c r="F4479" s="161"/>
      <c r="G4479" s="161"/>
    </row>
    <row r="4480" spans="1:7" x14ac:dyDescent="0.25">
      <c r="A4480" s="154"/>
      <c r="B4480" s="154"/>
      <c r="C4480" s="140"/>
      <c r="D4480" s="140"/>
      <c r="E4480" s="140"/>
      <c r="F4480" s="161"/>
      <c r="G4480" s="161"/>
    </row>
    <row r="4481" spans="1:7" x14ac:dyDescent="0.25">
      <c r="A4481" s="154"/>
      <c r="B4481" s="154"/>
      <c r="C4481" s="140"/>
      <c r="D4481" s="140"/>
      <c r="E4481" s="140"/>
      <c r="F4481" s="161"/>
      <c r="G4481" s="161"/>
    </row>
    <row r="4482" spans="1:7" x14ac:dyDescent="0.25">
      <c r="A4482" s="154"/>
      <c r="B4482" s="154"/>
      <c r="C4482" s="140"/>
      <c r="D4482" s="140"/>
      <c r="E4482" s="140"/>
      <c r="F4482" s="161"/>
      <c r="G4482" s="161"/>
    </row>
    <row r="4483" spans="1:7" x14ac:dyDescent="0.25">
      <c r="A4483" s="154"/>
      <c r="B4483" s="154"/>
      <c r="C4483" s="140"/>
      <c r="D4483" s="140"/>
      <c r="E4483" s="140"/>
      <c r="F4483" s="161"/>
      <c r="G4483" s="161"/>
    </row>
    <row r="4484" spans="1:7" x14ac:dyDescent="0.25">
      <c r="A4484" s="154"/>
      <c r="B4484" s="154"/>
      <c r="C4484" s="140"/>
      <c r="D4484" s="140"/>
      <c r="E4484" s="140"/>
      <c r="F4484" s="161"/>
      <c r="G4484" s="161"/>
    </row>
    <row r="4485" spans="1:7" x14ac:dyDescent="0.25">
      <c r="A4485" s="154"/>
      <c r="B4485" s="154"/>
      <c r="C4485" s="140"/>
      <c r="D4485" s="140"/>
      <c r="E4485" s="140"/>
      <c r="F4485" s="161"/>
      <c r="G4485" s="161"/>
    </row>
    <row r="4486" spans="1:7" x14ac:dyDescent="0.25">
      <c r="A4486" s="154"/>
      <c r="B4486" s="154"/>
      <c r="C4486" s="140"/>
      <c r="D4486" s="140"/>
      <c r="E4486" s="140"/>
      <c r="F4486" s="161"/>
      <c r="G4486" s="161"/>
    </row>
    <row r="4487" spans="1:7" x14ac:dyDescent="0.25">
      <c r="A4487" s="154"/>
      <c r="B4487" s="154"/>
      <c r="C4487" s="140"/>
      <c r="D4487" s="140"/>
      <c r="E4487" s="140"/>
      <c r="F4487" s="161"/>
      <c r="G4487" s="161"/>
    </row>
    <row r="4488" spans="1:7" x14ac:dyDescent="0.25">
      <c r="A4488" s="154"/>
      <c r="B4488" s="154"/>
      <c r="C4488" s="140"/>
      <c r="D4488" s="140"/>
      <c r="E4488" s="140"/>
      <c r="F4488" s="161"/>
      <c r="G4488" s="161"/>
    </row>
    <row r="4489" spans="1:7" x14ac:dyDescent="0.25">
      <c r="A4489" s="154"/>
      <c r="B4489" s="154"/>
      <c r="C4489" s="140"/>
      <c r="D4489" s="140"/>
      <c r="E4489" s="140"/>
      <c r="F4489" s="161"/>
      <c r="G4489" s="161"/>
    </row>
    <row r="4490" spans="1:7" x14ac:dyDescent="0.25">
      <c r="A4490" s="154"/>
      <c r="B4490" s="154"/>
      <c r="C4490" s="140"/>
      <c r="D4490" s="140"/>
      <c r="E4490" s="140"/>
      <c r="F4490" s="161"/>
      <c r="G4490" s="161"/>
    </row>
    <row r="4491" spans="1:7" x14ac:dyDescent="0.25">
      <c r="A4491" s="154"/>
      <c r="B4491" s="154"/>
      <c r="C4491" s="140"/>
      <c r="D4491" s="140"/>
      <c r="E4491" s="140"/>
      <c r="F4491" s="161"/>
      <c r="G4491" s="161"/>
    </row>
    <row r="4492" spans="1:7" x14ac:dyDescent="0.25">
      <c r="A4492" s="154"/>
      <c r="B4492" s="154"/>
      <c r="C4492" s="140"/>
      <c r="D4492" s="140"/>
      <c r="E4492" s="140"/>
      <c r="F4492" s="161"/>
      <c r="G4492" s="161"/>
    </row>
    <row r="4493" spans="1:7" x14ac:dyDescent="0.25">
      <c r="A4493" s="154"/>
      <c r="B4493" s="154"/>
      <c r="C4493" s="140"/>
      <c r="D4493" s="140"/>
      <c r="E4493" s="140"/>
      <c r="F4493" s="161"/>
      <c r="G4493" s="161"/>
    </row>
    <row r="4494" spans="1:7" x14ac:dyDescent="0.25">
      <c r="A4494" s="154"/>
      <c r="B4494" s="154"/>
      <c r="C4494" s="140"/>
      <c r="D4494" s="140"/>
      <c r="E4494" s="140"/>
      <c r="F4494" s="161"/>
      <c r="G4494" s="161"/>
    </row>
    <row r="4495" spans="1:7" x14ac:dyDescent="0.25">
      <c r="A4495" s="154"/>
      <c r="B4495" s="154"/>
      <c r="C4495" s="154"/>
      <c r="D4495" s="140"/>
      <c r="E4495" s="140"/>
      <c r="F4495" s="161"/>
      <c r="G4495" s="161"/>
    </row>
    <row r="4496" spans="1:7" x14ac:dyDescent="0.25">
      <c r="A4496" s="154"/>
      <c r="B4496" s="154"/>
      <c r="C4496" s="140"/>
      <c r="D4496" s="140"/>
      <c r="E4496" s="140"/>
      <c r="F4496" s="161"/>
      <c r="G4496" s="161"/>
    </row>
    <row r="4497" spans="1:7" x14ac:dyDescent="0.25">
      <c r="A4497" s="154"/>
      <c r="B4497" s="154"/>
      <c r="C4497" s="140"/>
      <c r="D4497" s="140"/>
      <c r="E4497" s="140"/>
      <c r="F4497" s="161"/>
      <c r="G4497" s="161"/>
    </row>
    <row r="4498" spans="1:7" x14ac:dyDescent="0.25">
      <c r="A4498" s="154"/>
      <c r="B4498" s="154"/>
      <c r="C4498" s="140"/>
      <c r="D4498" s="140"/>
      <c r="E4498" s="140"/>
      <c r="F4498" s="161"/>
      <c r="G4498" s="161"/>
    </row>
    <row r="4499" spans="1:7" x14ac:dyDescent="0.25">
      <c r="A4499" s="154"/>
      <c r="B4499" s="154"/>
      <c r="C4499" s="140"/>
      <c r="D4499" s="140"/>
      <c r="E4499" s="140"/>
      <c r="F4499" s="161"/>
      <c r="G4499" s="161"/>
    </row>
    <row r="4500" spans="1:7" x14ac:dyDescent="0.25">
      <c r="A4500" s="154"/>
      <c r="B4500" s="154"/>
      <c r="C4500" s="140"/>
      <c r="D4500" s="140"/>
      <c r="E4500" s="140"/>
      <c r="F4500" s="161"/>
      <c r="G4500" s="161"/>
    </row>
    <row r="4501" spans="1:7" x14ac:dyDescent="0.25">
      <c r="A4501" s="154"/>
      <c r="B4501" s="154"/>
      <c r="C4501" s="140"/>
      <c r="D4501" s="140"/>
      <c r="E4501" s="140"/>
      <c r="F4501" s="161"/>
      <c r="G4501" s="161"/>
    </row>
    <row r="4502" spans="1:7" x14ac:dyDescent="0.25">
      <c r="A4502" s="154"/>
      <c r="B4502" s="154"/>
      <c r="C4502" s="140"/>
      <c r="D4502" s="140"/>
      <c r="E4502" s="140"/>
      <c r="F4502" s="161"/>
      <c r="G4502" s="161"/>
    </row>
    <row r="4503" spans="1:7" x14ac:dyDescent="0.25">
      <c r="A4503" s="154"/>
      <c r="B4503" s="154"/>
      <c r="C4503" s="140"/>
      <c r="D4503" s="140"/>
      <c r="E4503" s="140"/>
      <c r="F4503" s="161"/>
      <c r="G4503" s="161"/>
    </row>
    <row r="4504" spans="1:7" x14ac:dyDescent="0.25">
      <c r="A4504" s="154"/>
      <c r="B4504" s="154"/>
      <c r="C4504" s="140"/>
      <c r="D4504" s="140"/>
      <c r="E4504" s="140"/>
      <c r="F4504" s="161"/>
      <c r="G4504" s="161"/>
    </row>
    <row r="4505" spans="1:7" x14ac:dyDescent="0.25">
      <c r="A4505" s="154"/>
      <c r="B4505" s="154"/>
      <c r="C4505" s="140"/>
      <c r="D4505" s="140"/>
      <c r="E4505" s="140"/>
      <c r="F4505" s="161"/>
      <c r="G4505" s="161"/>
    </row>
    <row r="4506" spans="1:7" x14ac:dyDescent="0.25">
      <c r="A4506" s="154"/>
      <c r="B4506" s="154"/>
      <c r="C4506" s="140"/>
      <c r="D4506" s="140"/>
      <c r="E4506" s="140"/>
      <c r="F4506" s="161"/>
      <c r="G4506" s="161"/>
    </row>
    <row r="4507" spans="1:7" x14ac:dyDescent="0.25">
      <c r="A4507" s="154"/>
      <c r="B4507" s="154"/>
      <c r="C4507" s="140"/>
      <c r="D4507" s="140"/>
      <c r="E4507" s="140"/>
      <c r="F4507" s="161"/>
      <c r="G4507" s="161"/>
    </row>
    <row r="4508" spans="1:7" x14ac:dyDescent="0.25">
      <c r="A4508" s="154"/>
      <c r="B4508" s="154"/>
      <c r="C4508" s="140"/>
      <c r="D4508" s="140"/>
      <c r="E4508" s="140"/>
      <c r="F4508" s="161"/>
      <c r="G4508" s="161"/>
    </row>
    <row r="4509" spans="1:7" x14ac:dyDescent="0.25">
      <c r="A4509" s="154"/>
      <c r="B4509" s="154"/>
      <c r="C4509" s="140"/>
      <c r="D4509" s="140"/>
      <c r="E4509" s="140"/>
      <c r="F4509" s="161"/>
      <c r="G4509" s="161"/>
    </row>
    <row r="4510" spans="1:7" x14ac:dyDescent="0.25">
      <c r="A4510" s="154"/>
      <c r="B4510" s="154"/>
      <c r="C4510" s="140"/>
      <c r="D4510" s="140"/>
      <c r="E4510" s="140"/>
      <c r="F4510" s="161"/>
      <c r="G4510" s="161"/>
    </row>
    <row r="4511" spans="1:7" x14ac:dyDescent="0.25">
      <c r="A4511" s="154"/>
      <c r="B4511" s="154"/>
      <c r="C4511" s="140"/>
      <c r="D4511" s="140"/>
      <c r="E4511" s="140"/>
      <c r="F4511" s="161"/>
      <c r="G4511" s="161"/>
    </row>
    <row r="4512" spans="1:7" x14ac:dyDescent="0.25">
      <c r="A4512" s="154"/>
      <c r="B4512" s="154"/>
      <c r="C4512" s="140"/>
      <c r="D4512" s="140"/>
      <c r="E4512" s="140"/>
      <c r="F4512" s="161"/>
      <c r="G4512" s="161"/>
    </row>
    <row r="4513" spans="1:7" x14ac:dyDescent="0.25">
      <c r="A4513" s="154"/>
      <c r="B4513" s="154"/>
      <c r="C4513" s="140"/>
      <c r="D4513" s="140"/>
      <c r="E4513" s="140"/>
      <c r="F4513" s="161"/>
      <c r="G4513" s="161"/>
    </row>
    <row r="4514" spans="1:7" x14ac:dyDescent="0.25">
      <c r="A4514" s="154"/>
      <c r="B4514" s="154"/>
      <c r="C4514" s="140"/>
      <c r="D4514" s="140"/>
      <c r="E4514" s="140"/>
      <c r="F4514" s="161"/>
      <c r="G4514" s="161"/>
    </row>
    <row r="4515" spans="1:7" x14ac:dyDescent="0.25">
      <c r="A4515" s="154"/>
      <c r="B4515" s="154"/>
      <c r="C4515" s="140"/>
      <c r="D4515" s="140"/>
      <c r="E4515" s="140"/>
      <c r="F4515" s="161"/>
      <c r="G4515" s="161"/>
    </row>
    <row r="4516" spans="1:7" x14ac:dyDescent="0.25">
      <c r="A4516" s="154"/>
      <c r="B4516" s="154"/>
      <c r="C4516" s="140"/>
      <c r="D4516" s="140"/>
      <c r="E4516" s="140"/>
      <c r="F4516" s="161"/>
      <c r="G4516" s="161"/>
    </row>
    <row r="4517" spans="1:7" x14ac:dyDescent="0.25">
      <c r="A4517" s="154"/>
      <c r="B4517" s="154"/>
      <c r="C4517" s="140"/>
      <c r="D4517" s="140"/>
      <c r="E4517" s="140"/>
      <c r="F4517" s="161"/>
      <c r="G4517" s="161"/>
    </row>
    <row r="4518" spans="1:7" x14ac:dyDescent="0.25">
      <c r="A4518" s="154"/>
      <c r="B4518" s="154"/>
      <c r="C4518" s="140"/>
      <c r="D4518" s="140"/>
      <c r="E4518" s="140"/>
      <c r="F4518" s="161"/>
      <c r="G4518" s="161"/>
    </row>
    <row r="4519" spans="1:7" x14ac:dyDescent="0.25">
      <c r="A4519" s="154"/>
      <c r="B4519" s="154"/>
      <c r="C4519" s="140"/>
      <c r="D4519" s="140"/>
      <c r="E4519" s="140"/>
      <c r="F4519" s="161"/>
      <c r="G4519" s="161"/>
    </row>
    <row r="4520" spans="1:7" x14ac:dyDescent="0.25">
      <c r="A4520" s="154"/>
      <c r="B4520" s="154"/>
      <c r="C4520" s="140"/>
      <c r="D4520" s="140"/>
      <c r="E4520" s="140"/>
      <c r="F4520" s="161"/>
      <c r="G4520" s="161"/>
    </row>
    <row r="4521" spans="1:7" x14ac:dyDescent="0.25">
      <c r="A4521" s="154"/>
      <c r="B4521" s="154"/>
      <c r="C4521" s="140"/>
      <c r="D4521" s="140"/>
      <c r="E4521" s="140"/>
      <c r="F4521" s="161"/>
      <c r="G4521" s="161"/>
    </row>
    <row r="4522" spans="1:7" x14ac:dyDescent="0.25">
      <c r="A4522" s="154"/>
      <c r="B4522" s="154"/>
      <c r="C4522" s="140"/>
      <c r="D4522" s="140"/>
      <c r="E4522" s="140"/>
      <c r="F4522" s="161"/>
      <c r="G4522" s="161"/>
    </row>
    <row r="4523" spans="1:7" x14ac:dyDescent="0.25">
      <c r="A4523" s="154"/>
      <c r="B4523" s="154"/>
      <c r="C4523" s="140"/>
      <c r="D4523" s="140"/>
      <c r="E4523" s="140"/>
      <c r="F4523" s="161"/>
      <c r="G4523" s="161"/>
    </row>
    <row r="4524" spans="1:7" x14ac:dyDescent="0.25">
      <c r="A4524" s="154"/>
      <c r="B4524" s="154"/>
      <c r="C4524" s="140"/>
      <c r="D4524" s="140"/>
      <c r="E4524" s="140"/>
      <c r="F4524" s="161"/>
      <c r="G4524" s="161"/>
    </row>
    <row r="4525" spans="1:7" x14ac:dyDescent="0.25">
      <c r="A4525" s="154"/>
      <c r="B4525" s="154"/>
      <c r="C4525" s="140"/>
      <c r="D4525" s="140"/>
      <c r="E4525" s="140"/>
      <c r="F4525" s="161"/>
      <c r="G4525" s="161"/>
    </row>
    <row r="4526" spans="1:7" x14ac:dyDescent="0.25">
      <c r="A4526" s="154"/>
      <c r="B4526" s="154"/>
      <c r="C4526" s="140"/>
      <c r="D4526" s="140"/>
      <c r="E4526" s="140"/>
      <c r="F4526" s="161"/>
      <c r="G4526" s="161"/>
    </row>
    <row r="4527" spans="1:7" x14ac:dyDescent="0.25">
      <c r="A4527" s="154"/>
      <c r="B4527" s="154"/>
      <c r="C4527" s="140"/>
      <c r="D4527" s="140"/>
      <c r="E4527" s="140"/>
      <c r="F4527" s="161"/>
      <c r="G4527" s="161"/>
    </row>
    <row r="4528" spans="1:7" x14ac:dyDescent="0.25">
      <c r="A4528" s="154"/>
      <c r="B4528" s="154"/>
      <c r="C4528" s="140"/>
      <c r="D4528" s="140"/>
      <c r="E4528" s="140"/>
      <c r="F4528" s="161"/>
      <c r="G4528" s="161"/>
    </row>
    <row r="4529" spans="1:7" x14ac:dyDescent="0.25">
      <c r="A4529" s="154"/>
      <c r="B4529" s="154"/>
      <c r="C4529" s="154"/>
      <c r="D4529" s="140"/>
      <c r="E4529" s="140"/>
      <c r="F4529" s="161"/>
      <c r="G4529" s="161"/>
    </row>
    <row r="4530" spans="1:7" x14ac:dyDescent="0.25">
      <c r="A4530" s="154"/>
      <c r="B4530" s="154"/>
      <c r="C4530" s="140"/>
      <c r="D4530" s="140"/>
      <c r="E4530" s="140"/>
      <c r="F4530" s="161"/>
      <c r="G4530" s="161"/>
    </row>
    <row r="4531" spans="1:7" x14ac:dyDescent="0.25">
      <c r="A4531" s="154"/>
      <c r="B4531" s="154"/>
      <c r="C4531" s="140"/>
      <c r="D4531" s="140"/>
      <c r="E4531" s="140"/>
      <c r="F4531" s="161"/>
      <c r="G4531" s="161"/>
    </row>
    <row r="4532" spans="1:7" x14ac:dyDescent="0.25">
      <c r="A4532" s="154"/>
      <c r="B4532" s="154"/>
      <c r="C4532" s="140"/>
      <c r="D4532" s="140"/>
      <c r="E4532" s="140"/>
      <c r="F4532" s="161"/>
      <c r="G4532" s="161"/>
    </row>
    <row r="4533" spans="1:7" x14ac:dyDescent="0.25">
      <c r="A4533" s="154"/>
      <c r="B4533" s="154"/>
      <c r="C4533" s="140"/>
      <c r="D4533" s="140"/>
      <c r="E4533" s="140"/>
      <c r="F4533" s="161"/>
      <c r="G4533" s="161"/>
    </row>
    <row r="4534" spans="1:7" x14ac:dyDescent="0.25">
      <c r="A4534" s="154"/>
      <c r="B4534" s="154"/>
      <c r="C4534" s="140"/>
      <c r="D4534" s="140"/>
      <c r="E4534" s="140"/>
      <c r="F4534" s="161"/>
      <c r="G4534" s="161"/>
    </row>
    <row r="4535" spans="1:7" x14ac:dyDescent="0.25">
      <c r="A4535" s="154"/>
      <c r="B4535" s="154"/>
      <c r="C4535" s="140"/>
      <c r="D4535" s="140"/>
      <c r="E4535" s="140"/>
      <c r="F4535" s="161"/>
      <c r="G4535" s="161"/>
    </row>
    <row r="4536" spans="1:7" x14ac:dyDescent="0.25">
      <c r="A4536" s="154"/>
      <c r="B4536" s="154"/>
      <c r="C4536" s="140"/>
      <c r="D4536" s="140"/>
      <c r="E4536" s="140"/>
      <c r="F4536" s="161"/>
      <c r="G4536" s="161"/>
    </row>
    <row r="4537" spans="1:7" x14ac:dyDescent="0.25">
      <c r="A4537" s="154"/>
      <c r="B4537" s="154"/>
      <c r="C4537" s="140"/>
      <c r="D4537" s="140"/>
      <c r="E4537" s="140"/>
      <c r="F4537" s="161"/>
      <c r="G4537" s="161"/>
    </row>
    <row r="4538" spans="1:7" x14ac:dyDescent="0.25">
      <c r="A4538" s="154"/>
      <c r="B4538" s="154"/>
      <c r="C4538" s="140"/>
      <c r="D4538" s="140"/>
      <c r="E4538" s="140"/>
      <c r="F4538" s="161"/>
      <c r="G4538" s="161"/>
    </row>
    <row r="4539" spans="1:7" x14ac:dyDescent="0.25">
      <c r="A4539" s="154"/>
      <c r="B4539" s="154"/>
      <c r="C4539" s="140"/>
      <c r="D4539" s="140"/>
      <c r="E4539" s="140"/>
      <c r="F4539" s="161"/>
      <c r="G4539" s="161"/>
    </row>
    <row r="4540" spans="1:7" x14ac:dyDescent="0.25">
      <c r="A4540" s="154"/>
      <c r="B4540" s="154"/>
      <c r="C4540" s="140"/>
      <c r="D4540" s="140"/>
      <c r="E4540" s="140"/>
      <c r="F4540" s="161"/>
      <c r="G4540" s="161"/>
    </row>
    <row r="4541" spans="1:7" x14ac:dyDescent="0.25">
      <c r="A4541" s="154"/>
      <c r="B4541" s="154"/>
      <c r="C4541" s="140"/>
      <c r="D4541" s="140"/>
      <c r="E4541" s="140"/>
      <c r="F4541" s="161"/>
      <c r="G4541" s="161"/>
    </row>
    <row r="4542" spans="1:7" x14ac:dyDescent="0.25">
      <c r="A4542" s="154"/>
      <c r="B4542" s="154"/>
      <c r="C4542" s="140"/>
      <c r="D4542" s="140"/>
      <c r="E4542" s="140"/>
      <c r="F4542" s="161"/>
      <c r="G4542" s="161"/>
    </row>
    <row r="4543" spans="1:7" x14ac:dyDescent="0.25">
      <c r="A4543" s="154"/>
      <c r="B4543" s="154"/>
      <c r="C4543" s="140"/>
      <c r="D4543" s="140"/>
      <c r="E4543" s="140"/>
      <c r="F4543" s="161"/>
      <c r="G4543" s="161"/>
    </row>
    <row r="4544" spans="1:7" x14ac:dyDescent="0.25">
      <c r="A4544" s="154"/>
      <c r="B4544" s="154"/>
      <c r="C4544" s="140"/>
      <c r="D4544" s="140"/>
      <c r="E4544" s="140"/>
      <c r="F4544" s="161"/>
      <c r="G4544" s="161"/>
    </row>
    <row r="4545" spans="1:7" x14ac:dyDescent="0.25">
      <c r="A4545" s="154"/>
      <c r="B4545" s="154"/>
      <c r="C4545" s="140"/>
      <c r="D4545" s="140"/>
      <c r="E4545" s="140"/>
      <c r="F4545" s="161"/>
      <c r="G4545" s="161"/>
    </row>
    <row r="4546" spans="1:7" x14ac:dyDescent="0.25">
      <c r="A4546" s="154"/>
      <c r="B4546" s="154"/>
      <c r="C4546" s="140"/>
      <c r="D4546" s="140"/>
      <c r="E4546" s="140"/>
      <c r="F4546" s="161"/>
      <c r="G4546" s="161"/>
    </row>
    <row r="4547" spans="1:7" x14ac:dyDescent="0.25">
      <c r="A4547" s="154"/>
      <c r="B4547" s="154"/>
      <c r="C4547" s="140"/>
      <c r="D4547" s="140"/>
      <c r="E4547" s="140"/>
      <c r="F4547" s="161"/>
      <c r="G4547" s="161"/>
    </row>
    <row r="4548" spans="1:7" x14ac:dyDescent="0.25">
      <c r="A4548" s="154"/>
      <c r="B4548" s="154"/>
      <c r="C4548" s="140"/>
      <c r="D4548" s="140"/>
      <c r="E4548" s="140"/>
      <c r="F4548" s="161"/>
      <c r="G4548" s="161"/>
    </row>
    <row r="4549" spans="1:7" x14ac:dyDescent="0.25">
      <c r="A4549" s="154"/>
      <c r="B4549" s="154"/>
      <c r="C4549" s="140"/>
      <c r="D4549" s="140"/>
      <c r="E4549" s="140"/>
      <c r="F4549" s="161"/>
      <c r="G4549" s="161"/>
    </row>
    <row r="4550" spans="1:7" x14ac:dyDescent="0.25">
      <c r="A4550" s="154"/>
      <c r="B4550" s="154"/>
      <c r="C4550" s="140"/>
      <c r="D4550" s="140"/>
      <c r="E4550" s="140"/>
      <c r="F4550" s="161"/>
      <c r="G4550" s="161"/>
    </row>
    <row r="4551" spans="1:7" x14ac:dyDescent="0.25">
      <c r="A4551" s="154"/>
      <c r="B4551" s="154"/>
      <c r="C4551" s="140"/>
      <c r="D4551" s="140"/>
      <c r="E4551" s="140"/>
      <c r="F4551" s="161"/>
      <c r="G4551" s="161"/>
    </row>
    <row r="4552" spans="1:7" x14ac:dyDescent="0.25">
      <c r="A4552" s="154"/>
      <c r="B4552" s="154"/>
      <c r="C4552" s="140"/>
      <c r="D4552" s="140"/>
      <c r="E4552" s="140"/>
      <c r="F4552" s="161"/>
      <c r="G4552" s="161"/>
    </row>
    <row r="4553" spans="1:7" x14ac:dyDescent="0.25">
      <c r="A4553" s="154"/>
      <c r="B4553" s="154"/>
      <c r="C4553" s="140"/>
      <c r="D4553" s="140"/>
      <c r="E4553" s="140"/>
      <c r="F4553" s="161"/>
      <c r="G4553" s="161"/>
    </row>
    <row r="4554" spans="1:7" x14ac:dyDescent="0.25">
      <c r="A4554" s="154"/>
      <c r="B4554" s="154"/>
      <c r="C4554" s="140"/>
      <c r="D4554" s="140"/>
      <c r="E4554" s="140"/>
      <c r="F4554" s="161"/>
      <c r="G4554" s="161"/>
    </row>
    <row r="4555" spans="1:7" x14ac:dyDescent="0.25">
      <c r="A4555" s="154"/>
      <c r="B4555" s="154"/>
      <c r="C4555" s="140"/>
      <c r="D4555" s="140"/>
      <c r="E4555" s="140"/>
      <c r="F4555" s="161"/>
      <c r="G4555" s="161"/>
    </row>
    <row r="4556" spans="1:7" x14ac:dyDescent="0.25">
      <c r="A4556" s="154"/>
      <c r="B4556" s="154"/>
      <c r="C4556" s="140"/>
      <c r="D4556" s="140"/>
      <c r="E4556" s="140"/>
      <c r="F4556" s="161"/>
      <c r="G4556" s="161"/>
    </row>
    <row r="4557" spans="1:7" x14ac:dyDescent="0.25">
      <c r="A4557" s="154"/>
      <c r="B4557" s="154"/>
      <c r="C4557" s="140"/>
      <c r="D4557" s="140"/>
      <c r="E4557" s="140"/>
      <c r="F4557" s="161"/>
      <c r="G4557" s="161"/>
    </row>
    <row r="4558" spans="1:7" x14ac:dyDescent="0.25">
      <c r="A4558" s="154"/>
      <c r="B4558" s="154"/>
      <c r="C4558" s="140"/>
      <c r="D4558" s="140"/>
      <c r="E4558" s="140"/>
      <c r="F4558" s="161"/>
      <c r="G4558" s="161"/>
    </row>
    <row r="4559" spans="1:7" x14ac:dyDescent="0.25">
      <c r="A4559" s="154"/>
      <c r="B4559" s="154"/>
      <c r="C4559" s="154"/>
      <c r="D4559" s="140"/>
      <c r="E4559" s="140"/>
      <c r="F4559" s="161"/>
      <c r="G4559" s="161"/>
    </row>
    <row r="4560" spans="1:7" x14ac:dyDescent="0.25">
      <c r="A4560" s="154"/>
      <c r="B4560" s="154"/>
      <c r="C4560" s="140"/>
      <c r="D4560" s="140"/>
      <c r="E4560" s="140"/>
      <c r="F4560" s="161"/>
      <c r="G4560" s="161"/>
    </row>
    <row r="4561" spans="1:7" x14ac:dyDescent="0.25">
      <c r="A4561" s="154"/>
      <c r="B4561" s="154"/>
      <c r="C4561" s="140"/>
      <c r="D4561" s="140"/>
      <c r="E4561" s="140"/>
      <c r="F4561" s="161"/>
      <c r="G4561" s="161"/>
    </row>
    <row r="4562" spans="1:7" x14ac:dyDescent="0.25">
      <c r="A4562" s="154"/>
      <c r="B4562" s="154"/>
      <c r="C4562" s="140"/>
      <c r="D4562" s="140"/>
      <c r="E4562" s="140"/>
      <c r="F4562" s="161"/>
      <c r="G4562" s="161"/>
    </row>
    <row r="4563" spans="1:7" x14ac:dyDescent="0.25">
      <c r="A4563" s="154"/>
      <c r="B4563" s="154"/>
      <c r="C4563" s="140"/>
      <c r="D4563" s="140"/>
      <c r="E4563" s="140"/>
      <c r="F4563" s="161"/>
      <c r="G4563" s="161"/>
    </row>
    <row r="4564" spans="1:7" x14ac:dyDescent="0.25">
      <c r="A4564" s="154"/>
      <c r="B4564" s="154"/>
      <c r="C4564" s="140"/>
      <c r="D4564" s="140"/>
      <c r="E4564" s="140"/>
      <c r="F4564" s="161"/>
      <c r="G4564" s="161"/>
    </row>
    <row r="4565" spans="1:7" x14ac:dyDescent="0.25">
      <c r="A4565" s="154"/>
      <c r="B4565" s="154"/>
      <c r="C4565" s="140"/>
      <c r="D4565" s="140"/>
      <c r="E4565" s="140"/>
      <c r="F4565" s="161"/>
      <c r="G4565" s="161"/>
    </row>
    <row r="4566" spans="1:7" x14ac:dyDescent="0.25">
      <c r="A4566" s="154"/>
      <c r="B4566" s="154"/>
      <c r="C4566" s="140"/>
      <c r="D4566" s="140"/>
      <c r="E4566" s="140"/>
      <c r="F4566" s="161"/>
      <c r="G4566" s="161"/>
    </row>
    <row r="4567" spans="1:7" x14ac:dyDescent="0.25">
      <c r="A4567" s="154"/>
      <c r="B4567" s="154"/>
      <c r="C4567" s="140"/>
      <c r="D4567" s="140"/>
      <c r="E4567" s="140"/>
      <c r="F4567" s="161"/>
      <c r="G4567" s="161"/>
    </row>
    <row r="4568" spans="1:7" x14ac:dyDescent="0.25">
      <c r="A4568" s="154"/>
      <c r="B4568" s="154"/>
      <c r="C4568" s="140"/>
      <c r="D4568" s="140"/>
      <c r="E4568" s="140"/>
      <c r="F4568" s="161"/>
      <c r="G4568" s="161"/>
    </row>
    <row r="4569" spans="1:7" x14ac:dyDescent="0.25">
      <c r="A4569" s="154"/>
      <c r="B4569" s="154"/>
      <c r="C4569" s="140"/>
      <c r="D4569" s="140"/>
      <c r="E4569" s="140"/>
      <c r="F4569" s="161"/>
      <c r="G4569" s="161"/>
    </row>
    <row r="4570" spans="1:7" x14ac:dyDescent="0.25">
      <c r="A4570" s="154"/>
      <c r="B4570" s="154"/>
      <c r="C4570" s="140"/>
      <c r="D4570" s="140"/>
      <c r="E4570" s="140"/>
      <c r="F4570" s="161"/>
      <c r="G4570" s="161"/>
    </row>
    <row r="4571" spans="1:7" x14ac:dyDescent="0.25">
      <c r="A4571" s="154"/>
      <c r="B4571" s="154"/>
      <c r="C4571" s="140"/>
      <c r="D4571" s="140"/>
      <c r="E4571" s="140"/>
      <c r="F4571" s="161"/>
      <c r="G4571" s="161"/>
    </row>
    <row r="4572" spans="1:7" x14ac:dyDescent="0.25">
      <c r="A4572" s="154"/>
      <c r="B4572" s="154"/>
      <c r="C4572" s="154"/>
      <c r="D4572" s="140"/>
      <c r="E4572" s="140"/>
      <c r="F4572" s="161"/>
      <c r="G4572" s="161"/>
    </row>
    <row r="4573" spans="1:7" x14ac:dyDescent="0.25">
      <c r="A4573" s="154"/>
      <c r="B4573" s="154"/>
      <c r="C4573" s="140"/>
      <c r="D4573" s="140"/>
      <c r="E4573" s="140"/>
      <c r="F4573" s="161"/>
      <c r="G4573" s="161"/>
    </row>
    <row r="4574" spans="1:7" x14ac:dyDescent="0.25">
      <c r="A4574" s="154"/>
      <c r="B4574" s="154"/>
      <c r="C4574" s="140"/>
      <c r="D4574" s="140"/>
      <c r="E4574" s="140"/>
      <c r="F4574" s="161"/>
      <c r="G4574" s="161"/>
    </row>
    <row r="4575" spans="1:7" x14ac:dyDescent="0.25">
      <c r="A4575" s="154"/>
      <c r="B4575" s="154"/>
      <c r="C4575" s="140"/>
      <c r="D4575" s="140"/>
      <c r="E4575" s="140"/>
      <c r="F4575" s="161"/>
      <c r="G4575" s="161"/>
    </row>
    <row r="4576" spans="1:7" x14ac:dyDescent="0.25">
      <c r="A4576" s="154"/>
      <c r="B4576" s="154"/>
      <c r="C4576" s="140"/>
      <c r="D4576" s="140"/>
      <c r="E4576" s="140"/>
      <c r="F4576" s="161"/>
      <c r="G4576" s="161"/>
    </row>
    <row r="4577" spans="1:7" x14ac:dyDescent="0.25">
      <c r="A4577" s="154"/>
      <c r="B4577" s="154"/>
      <c r="C4577" s="140"/>
      <c r="D4577" s="140"/>
      <c r="E4577" s="140"/>
      <c r="F4577" s="161"/>
      <c r="G4577" s="161"/>
    </row>
    <row r="4578" spans="1:7" x14ac:dyDescent="0.25">
      <c r="A4578" s="154"/>
      <c r="B4578" s="154"/>
      <c r="C4578" s="140"/>
      <c r="D4578" s="140"/>
      <c r="E4578" s="140"/>
      <c r="F4578" s="161"/>
      <c r="G4578" s="161"/>
    </row>
    <row r="4579" spans="1:7" x14ac:dyDescent="0.25">
      <c r="A4579" s="154"/>
      <c r="B4579" s="154"/>
      <c r="C4579" s="140"/>
      <c r="D4579" s="140"/>
      <c r="E4579" s="140"/>
      <c r="F4579" s="161"/>
      <c r="G4579" s="161"/>
    </row>
    <row r="4580" spans="1:7" x14ac:dyDescent="0.25">
      <c r="A4580" s="154"/>
      <c r="B4580" s="154"/>
      <c r="C4580" s="140"/>
      <c r="D4580" s="140"/>
      <c r="E4580" s="140"/>
      <c r="F4580" s="161"/>
      <c r="G4580" s="161"/>
    </row>
    <row r="4581" spans="1:7" x14ac:dyDescent="0.25">
      <c r="A4581" s="154"/>
      <c r="B4581" s="154"/>
      <c r="C4581" s="140"/>
      <c r="D4581" s="140"/>
      <c r="E4581" s="140"/>
      <c r="F4581" s="161"/>
      <c r="G4581" s="161"/>
    </row>
    <row r="4582" spans="1:7" x14ac:dyDescent="0.25">
      <c r="A4582" s="154"/>
      <c r="B4582" s="154"/>
      <c r="C4582" s="154"/>
      <c r="D4582" s="140"/>
      <c r="E4582" s="140"/>
      <c r="F4582" s="161"/>
      <c r="G4582" s="161"/>
    </row>
    <row r="4583" spans="1:7" x14ac:dyDescent="0.25">
      <c r="A4583" s="154"/>
      <c r="B4583" s="154"/>
      <c r="C4583" s="140"/>
      <c r="D4583" s="140"/>
      <c r="E4583" s="140"/>
      <c r="F4583" s="161"/>
      <c r="G4583" s="161"/>
    </row>
    <row r="4584" spans="1:7" x14ac:dyDescent="0.25">
      <c r="A4584" s="154"/>
      <c r="B4584" s="154"/>
      <c r="C4584" s="140"/>
      <c r="D4584" s="140"/>
      <c r="E4584" s="140"/>
      <c r="F4584" s="161"/>
      <c r="G4584" s="161"/>
    </row>
    <row r="4585" spans="1:7" x14ac:dyDescent="0.25">
      <c r="A4585" s="154"/>
      <c r="B4585" s="154"/>
      <c r="C4585" s="140"/>
      <c r="D4585" s="140"/>
      <c r="E4585" s="140"/>
      <c r="F4585" s="161"/>
      <c r="G4585" s="161"/>
    </row>
    <row r="4586" spans="1:7" x14ac:dyDescent="0.25">
      <c r="A4586" s="154"/>
      <c r="B4586" s="154"/>
      <c r="C4586" s="140"/>
      <c r="D4586" s="140"/>
      <c r="E4586" s="140"/>
      <c r="F4586" s="161"/>
      <c r="G4586" s="161"/>
    </row>
    <row r="4587" spans="1:7" x14ac:dyDescent="0.25">
      <c r="A4587" s="154"/>
      <c r="B4587" s="154"/>
      <c r="C4587" s="140"/>
      <c r="D4587" s="140"/>
      <c r="E4587" s="140"/>
      <c r="F4587" s="161"/>
      <c r="G4587" s="161"/>
    </row>
    <row r="4588" spans="1:7" x14ac:dyDescent="0.25">
      <c r="A4588" s="154"/>
      <c r="B4588" s="154"/>
      <c r="C4588" s="140"/>
      <c r="D4588" s="140"/>
      <c r="E4588" s="140"/>
      <c r="F4588" s="161"/>
      <c r="G4588" s="161"/>
    </row>
    <row r="4589" spans="1:7" x14ac:dyDescent="0.25">
      <c r="A4589" s="154"/>
      <c r="B4589" s="154"/>
      <c r="C4589" s="140"/>
      <c r="D4589" s="140"/>
      <c r="E4589" s="140"/>
      <c r="F4589" s="161"/>
      <c r="G4589" s="161"/>
    </row>
    <row r="4590" spans="1:7" x14ac:dyDescent="0.25">
      <c r="A4590" s="154"/>
      <c r="B4590" s="154"/>
      <c r="C4590" s="140"/>
      <c r="D4590" s="140"/>
      <c r="E4590" s="140"/>
      <c r="F4590" s="161"/>
      <c r="G4590" s="161"/>
    </row>
    <row r="4591" spans="1:7" x14ac:dyDescent="0.25">
      <c r="A4591" s="154"/>
      <c r="B4591" s="154"/>
      <c r="C4591" s="140"/>
      <c r="D4591" s="140"/>
      <c r="E4591" s="140"/>
      <c r="F4591" s="161"/>
      <c r="G4591" s="161"/>
    </row>
    <row r="4592" spans="1:7" x14ac:dyDescent="0.25">
      <c r="A4592" s="154"/>
      <c r="B4592" s="154"/>
      <c r="C4592" s="140"/>
      <c r="D4592" s="140"/>
      <c r="E4592" s="140"/>
      <c r="F4592" s="161"/>
      <c r="G4592" s="161"/>
    </row>
    <row r="4593" spans="1:7" x14ac:dyDescent="0.25">
      <c r="A4593" s="154"/>
      <c r="B4593" s="154"/>
      <c r="C4593" s="140"/>
      <c r="D4593" s="140"/>
      <c r="E4593" s="140"/>
      <c r="F4593" s="161"/>
      <c r="G4593" s="161"/>
    </row>
    <row r="4594" spans="1:7" x14ac:dyDescent="0.25">
      <c r="A4594" s="154"/>
      <c r="B4594" s="154"/>
      <c r="C4594" s="140"/>
      <c r="D4594" s="140"/>
      <c r="E4594" s="140"/>
      <c r="F4594" s="161"/>
      <c r="G4594" s="161"/>
    </row>
    <row r="4595" spans="1:7" x14ac:dyDescent="0.25">
      <c r="A4595" s="154"/>
      <c r="B4595" s="154"/>
      <c r="C4595" s="140"/>
      <c r="D4595" s="140"/>
      <c r="E4595" s="140"/>
      <c r="F4595" s="161"/>
      <c r="G4595" s="161"/>
    </row>
    <row r="4596" spans="1:7" x14ac:dyDescent="0.25">
      <c r="A4596" s="154"/>
      <c r="B4596" s="154"/>
      <c r="C4596" s="140"/>
      <c r="D4596" s="140"/>
      <c r="E4596" s="140"/>
      <c r="F4596" s="161"/>
      <c r="G4596" s="161"/>
    </row>
    <row r="4597" spans="1:7" x14ac:dyDescent="0.25">
      <c r="A4597" s="154"/>
      <c r="B4597" s="154"/>
      <c r="C4597" s="140"/>
      <c r="D4597" s="140"/>
      <c r="E4597" s="140"/>
      <c r="F4597" s="161"/>
      <c r="G4597" s="161"/>
    </row>
    <row r="4598" spans="1:7" x14ac:dyDescent="0.25">
      <c r="A4598" s="154"/>
      <c r="B4598" s="154"/>
      <c r="C4598" s="140"/>
      <c r="D4598" s="140"/>
      <c r="E4598" s="140"/>
      <c r="F4598" s="161"/>
      <c r="G4598" s="161"/>
    </row>
    <row r="4599" spans="1:7" x14ac:dyDescent="0.25">
      <c r="A4599" s="154"/>
      <c r="B4599" s="154"/>
      <c r="C4599" s="140"/>
      <c r="D4599" s="140"/>
      <c r="E4599" s="140"/>
      <c r="F4599" s="161"/>
      <c r="G4599" s="161"/>
    </row>
    <row r="4600" spans="1:7" x14ac:dyDescent="0.25">
      <c r="A4600" s="154"/>
      <c r="B4600" s="154"/>
      <c r="C4600" s="140"/>
      <c r="D4600" s="140"/>
      <c r="E4600" s="140"/>
      <c r="F4600" s="161"/>
      <c r="G4600" s="161"/>
    </row>
    <row r="4601" spans="1:7" x14ac:dyDescent="0.25">
      <c r="A4601" s="154"/>
      <c r="B4601" s="154"/>
      <c r="C4601" s="140"/>
      <c r="D4601" s="140"/>
      <c r="E4601" s="140"/>
      <c r="F4601" s="161"/>
      <c r="G4601" s="161"/>
    </row>
    <row r="4602" spans="1:7" x14ac:dyDescent="0.25">
      <c r="A4602" s="154"/>
      <c r="B4602" s="154"/>
      <c r="C4602" s="140"/>
      <c r="D4602" s="140"/>
      <c r="E4602" s="140"/>
      <c r="F4602" s="161"/>
      <c r="G4602" s="161"/>
    </row>
    <row r="4603" spans="1:7" x14ac:dyDescent="0.25">
      <c r="A4603" s="154"/>
      <c r="B4603" s="154"/>
      <c r="C4603" s="140"/>
      <c r="D4603" s="140"/>
      <c r="E4603" s="140"/>
      <c r="F4603" s="161"/>
      <c r="G4603" s="161"/>
    </row>
    <row r="4604" spans="1:7" x14ac:dyDescent="0.25">
      <c r="A4604" s="154"/>
      <c r="B4604" s="154"/>
      <c r="C4604" s="140"/>
      <c r="D4604" s="140"/>
      <c r="E4604" s="140"/>
      <c r="F4604" s="161"/>
      <c r="G4604" s="161"/>
    </row>
    <row r="4605" spans="1:7" x14ac:dyDescent="0.25">
      <c r="A4605" s="154"/>
      <c r="B4605" s="154"/>
      <c r="C4605" s="140"/>
      <c r="D4605" s="140"/>
      <c r="E4605" s="140"/>
      <c r="F4605" s="161"/>
      <c r="G4605" s="161"/>
    </row>
    <row r="4606" spans="1:7" x14ac:dyDescent="0.25">
      <c r="A4606" s="154"/>
      <c r="B4606" s="154"/>
      <c r="C4606" s="140"/>
      <c r="D4606" s="140"/>
      <c r="E4606" s="140"/>
      <c r="F4606" s="161"/>
      <c r="G4606" s="161"/>
    </row>
    <row r="4607" spans="1:7" x14ac:dyDescent="0.25">
      <c r="A4607" s="154"/>
      <c r="B4607" s="154"/>
      <c r="C4607" s="140"/>
      <c r="D4607" s="140"/>
      <c r="E4607" s="140"/>
      <c r="F4607" s="161"/>
      <c r="G4607" s="161"/>
    </row>
    <row r="4608" spans="1:7" x14ac:dyDescent="0.25">
      <c r="A4608" s="154"/>
      <c r="B4608" s="154"/>
      <c r="C4608" s="140"/>
      <c r="D4608" s="140"/>
      <c r="E4608" s="140"/>
      <c r="F4608" s="161"/>
      <c r="G4608" s="161"/>
    </row>
    <row r="4609" spans="1:7" x14ac:dyDescent="0.25">
      <c r="A4609" s="154"/>
      <c r="B4609" s="154"/>
      <c r="C4609" s="140"/>
      <c r="D4609" s="140"/>
      <c r="E4609" s="140"/>
      <c r="F4609" s="161"/>
      <c r="G4609" s="161"/>
    </row>
    <row r="4610" spans="1:7" x14ac:dyDescent="0.25">
      <c r="A4610" s="154"/>
      <c r="B4610" s="154"/>
      <c r="C4610" s="140"/>
      <c r="D4610" s="140"/>
      <c r="E4610" s="140"/>
      <c r="F4610" s="161"/>
      <c r="G4610" s="161"/>
    </row>
    <row r="4611" spans="1:7" x14ac:dyDescent="0.25">
      <c r="A4611" s="154"/>
      <c r="B4611" s="154"/>
      <c r="C4611" s="140"/>
      <c r="D4611" s="140"/>
      <c r="E4611" s="140"/>
      <c r="F4611" s="161"/>
      <c r="G4611" s="161"/>
    </row>
    <row r="4612" spans="1:7" x14ac:dyDescent="0.25">
      <c r="A4612" s="154"/>
      <c r="B4612" s="154"/>
      <c r="C4612" s="140"/>
      <c r="D4612" s="140"/>
      <c r="E4612" s="140"/>
      <c r="F4612" s="161"/>
      <c r="G4612" s="161"/>
    </row>
    <row r="4613" spans="1:7" x14ac:dyDescent="0.25">
      <c r="A4613" s="154"/>
      <c r="B4613" s="154"/>
      <c r="C4613" s="140"/>
      <c r="D4613" s="140"/>
      <c r="E4613" s="140"/>
      <c r="F4613" s="161"/>
      <c r="G4613" s="161"/>
    </row>
    <row r="4614" spans="1:7" x14ac:dyDescent="0.25">
      <c r="A4614" s="154"/>
      <c r="B4614" s="154"/>
      <c r="C4614" s="140"/>
      <c r="D4614" s="140"/>
      <c r="E4614" s="140"/>
      <c r="F4614" s="161"/>
      <c r="G4614" s="161"/>
    </row>
    <row r="4615" spans="1:7" x14ac:dyDescent="0.25">
      <c r="A4615" s="154"/>
      <c r="B4615" s="154"/>
      <c r="C4615" s="140"/>
      <c r="D4615" s="140"/>
      <c r="E4615" s="140"/>
      <c r="F4615" s="161"/>
      <c r="G4615" s="161"/>
    </row>
    <row r="4616" spans="1:7" x14ac:dyDescent="0.25">
      <c r="A4616" s="154"/>
      <c r="B4616" s="154"/>
      <c r="C4616" s="140"/>
      <c r="D4616" s="140"/>
      <c r="E4616" s="140"/>
      <c r="F4616" s="161"/>
      <c r="G4616" s="161"/>
    </row>
    <row r="4617" spans="1:7" x14ac:dyDescent="0.25">
      <c r="A4617" s="154"/>
      <c r="B4617" s="154"/>
      <c r="C4617" s="140"/>
      <c r="D4617" s="140"/>
      <c r="E4617" s="140"/>
      <c r="F4617" s="161"/>
      <c r="G4617" s="161"/>
    </row>
    <row r="4618" spans="1:7" x14ac:dyDescent="0.25">
      <c r="A4618" s="154"/>
      <c r="B4618" s="154"/>
      <c r="C4618" s="140"/>
      <c r="D4618" s="140"/>
      <c r="E4618" s="140"/>
      <c r="F4618" s="161"/>
      <c r="G4618" s="161"/>
    </row>
    <row r="4619" spans="1:7" x14ac:dyDescent="0.25">
      <c r="A4619" s="154"/>
      <c r="B4619" s="154"/>
      <c r="C4619" s="140"/>
      <c r="D4619" s="140"/>
      <c r="E4619" s="140"/>
      <c r="F4619" s="161"/>
      <c r="G4619" s="161"/>
    </row>
    <row r="4620" spans="1:7" x14ac:dyDescent="0.25">
      <c r="A4620" s="154"/>
      <c r="B4620" s="154"/>
      <c r="C4620" s="140"/>
      <c r="D4620" s="140"/>
      <c r="E4620" s="140"/>
      <c r="F4620" s="161"/>
      <c r="G4620" s="161"/>
    </row>
    <row r="4621" spans="1:7" x14ac:dyDescent="0.25">
      <c r="A4621" s="154"/>
      <c r="B4621" s="154"/>
      <c r="C4621" s="140"/>
      <c r="D4621" s="140"/>
      <c r="E4621" s="140"/>
      <c r="F4621" s="161"/>
      <c r="G4621" s="161"/>
    </row>
    <row r="4622" spans="1:7" x14ac:dyDescent="0.25">
      <c r="A4622" s="154"/>
      <c r="B4622" s="154"/>
      <c r="C4622" s="140"/>
      <c r="D4622" s="140"/>
      <c r="E4622" s="140"/>
      <c r="F4622" s="161"/>
      <c r="G4622" s="161"/>
    </row>
    <row r="4623" spans="1:7" x14ac:dyDescent="0.25">
      <c r="A4623" s="154"/>
      <c r="B4623" s="154"/>
      <c r="C4623" s="140"/>
      <c r="D4623" s="140"/>
      <c r="E4623" s="140"/>
      <c r="F4623" s="161"/>
      <c r="G4623" s="161"/>
    </row>
    <row r="4624" spans="1:7" x14ac:dyDescent="0.25">
      <c r="A4624" s="154"/>
      <c r="B4624" s="154"/>
      <c r="C4624" s="140"/>
      <c r="D4624" s="140"/>
      <c r="E4624" s="140"/>
      <c r="F4624" s="161"/>
      <c r="G4624" s="161"/>
    </row>
    <row r="4625" spans="1:7" x14ac:dyDescent="0.25">
      <c r="A4625" s="154"/>
      <c r="B4625" s="154"/>
      <c r="C4625" s="140"/>
      <c r="D4625" s="140"/>
      <c r="E4625" s="140"/>
      <c r="F4625" s="161"/>
      <c r="G4625" s="161"/>
    </row>
    <row r="4626" spans="1:7" x14ac:dyDescent="0.25">
      <c r="A4626" s="154"/>
      <c r="B4626" s="154"/>
      <c r="C4626" s="140"/>
      <c r="D4626" s="140"/>
      <c r="E4626" s="140"/>
      <c r="F4626" s="161"/>
      <c r="G4626" s="161"/>
    </row>
    <row r="4627" spans="1:7" x14ac:dyDescent="0.25">
      <c r="A4627" s="154"/>
      <c r="B4627" s="154"/>
      <c r="C4627" s="140"/>
      <c r="D4627" s="140"/>
      <c r="E4627" s="140"/>
      <c r="F4627" s="161"/>
      <c r="G4627" s="161"/>
    </row>
    <row r="4628" spans="1:7" x14ac:dyDescent="0.25">
      <c r="A4628" s="154"/>
      <c r="B4628" s="154"/>
      <c r="C4628" s="140"/>
      <c r="D4628" s="140"/>
      <c r="E4628" s="140"/>
      <c r="F4628" s="161"/>
      <c r="G4628" s="161"/>
    </row>
    <row r="4629" spans="1:7" x14ac:dyDescent="0.25">
      <c r="A4629" s="154"/>
      <c r="B4629" s="154"/>
      <c r="C4629" s="140"/>
      <c r="D4629" s="140"/>
      <c r="E4629" s="140"/>
      <c r="F4629" s="161"/>
      <c r="G4629" s="161"/>
    </row>
    <row r="4630" spans="1:7" x14ac:dyDescent="0.25">
      <c r="A4630" s="154"/>
      <c r="B4630" s="154"/>
      <c r="C4630" s="140"/>
      <c r="D4630" s="140"/>
      <c r="E4630" s="140"/>
      <c r="F4630" s="161"/>
      <c r="G4630" s="161"/>
    </row>
    <row r="4631" spans="1:7" x14ac:dyDescent="0.25">
      <c r="A4631" s="154"/>
      <c r="B4631" s="154"/>
      <c r="C4631" s="140"/>
      <c r="D4631" s="140"/>
      <c r="E4631" s="140"/>
      <c r="F4631" s="161"/>
      <c r="G4631" s="161"/>
    </row>
    <row r="4632" spans="1:7" x14ac:dyDescent="0.25">
      <c r="A4632" s="154"/>
      <c r="B4632" s="154"/>
      <c r="C4632" s="140"/>
      <c r="D4632" s="140"/>
      <c r="E4632" s="140"/>
      <c r="F4632" s="161"/>
      <c r="G4632" s="161"/>
    </row>
    <row r="4633" spans="1:7" x14ac:dyDescent="0.25">
      <c r="A4633" s="154"/>
      <c r="B4633" s="154"/>
      <c r="C4633" s="140"/>
      <c r="D4633" s="140"/>
      <c r="E4633" s="140"/>
      <c r="F4633" s="161"/>
      <c r="G4633" s="161"/>
    </row>
    <row r="4634" spans="1:7" x14ac:dyDescent="0.25">
      <c r="A4634" s="154"/>
      <c r="B4634" s="154"/>
      <c r="C4634" s="140"/>
      <c r="D4634" s="140"/>
      <c r="E4634" s="140"/>
      <c r="F4634" s="161"/>
      <c r="G4634" s="161"/>
    </row>
    <row r="4635" spans="1:7" x14ac:dyDescent="0.25">
      <c r="A4635" s="154"/>
      <c r="B4635" s="154"/>
      <c r="C4635" s="140"/>
      <c r="D4635" s="140"/>
      <c r="E4635" s="140"/>
      <c r="F4635" s="161"/>
      <c r="G4635" s="161"/>
    </row>
    <row r="4636" spans="1:7" x14ac:dyDescent="0.25">
      <c r="A4636" s="154"/>
      <c r="B4636" s="154"/>
      <c r="C4636" s="140"/>
      <c r="D4636" s="140"/>
      <c r="E4636" s="140"/>
      <c r="F4636" s="161"/>
      <c r="G4636" s="161"/>
    </row>
    <row r="4637" spans="1:7" x14ac:dyDescent="0.25">
      <c r="A4637" s="154"/>
      <c r="B4637" s="154"/>
      <c r="C4637" s="140"/>
      <c r="D4637" s="140"/>
      <c r="E4637" s="140"/>
      <c r="F4637" s="161"/>
      <c r="G4637" s="161"/>
    </row>
    <row r="4638" spans="1:7" x14ac:dyDescent="0.25">
      <c r="A4638" s="154"/>
      <c r="B4638" s="154"/>
      <c r="C4638" s="140"/>
      <c r="D4638" s="140"/>
      <c r="E4638" s="140"/>
      <c r="F4638" s="161"/>
      <c r="G4638" s="161"/>
    </row>
    <row r="4639" spans="1:7" x14ac:dyDescent="0.25">
      <c r="A4639" s="154"/>
      <c r="B4639" s="154"/>
      <c r="C4639" s="140"/>
      <c r="D4639" s="140"/>
      <c r="E4639" s="140"/>
      <c r="F4639" s="161"/>
      <c r="G4639" s="161"/>
    </row>
    <row r="4640" spans="1:7" x14ac:dyDescent="0.25">
      <c r="A4640" s="154"/>
      <c r="B4640" s="154"/>
      <c r="C4640" s="140"/>
      <c r="D4640" s="140"/>
      <c r="E4640" s="140"/>
      <c r="F4640" s="161"/>
      <c r="G4640" s="161"/>
    </row>
    <row r="4641" spans="1:7" x14ac:dyDescent="0.25">
      <c r="A4641" s="154"/>
      <c r="B4641" s="154"/>
      <c r="C4641" s="140"/>
      <c r="D4641" s="140"/>
      <c r="E4641" s="140"/>
      <c r="F4641" s="161"/>
      <c r="G4641" s="161"/>
    </row>
    <row r="4642" spans="1:7" x14ac:dyDescent="0.25">
      <c r="A4642" s="154"/>
      <c r="B4642" s="154"/>
      <c r="C4642" s="140"/>
      <c r="D4642" s="140"/>
      <c r="E4642" s="140"/>
      <c r="F4642" s="161"/>
      <c r="G4642" s="161"/>
    </row>
    <row r="4643" spans="1:7" x14ac:dyDescent="0.25">
      <c r="A4643" s="154"/>
      <c r="B4643" s="154"/>
      <c r="C4643" s="140"/>
      <c r="D4643" s="140"/>
      <c r="E4643" s="140"/>
      <c r="F4643" s="161"/>
      <c r="G4643" s="161"/>
    </row>
    <row r="4644" spans="1:7" x14ac:dyDescent="0.25">
      <c r="A4644" s="154"/>
      <c r="B4644" s="154"/>
      <c r="C4644" s="140"/>
      <c r="D4644" s="140"/>
      <c r="E4644" s="140"/>
      <c r="F4644" s="161"/>
      <c r="G4644" s="161"/>
    </row>
    <row r="4645" spans="1:7" x14ac:dyDescent="0.25">
      <c r="A4645" s="154"/>
      <c r="B4645" s="154"/>
      <c r="C4645" s="140"/>
      <c r="D4645" s="140"/>
      <c r="E4645" s="140"/>
      <c r="F4645" s="161"/>
      <c r="G4645" s="161"/>
    </row>
    <row r="4646" spans="1:7" x14ac:dyDescent="0.25">
      <c r="A4646" s="154"/>
      <c r="B4646" s="154"/>
      <c r="C4646" s="140"/>
      <c r="D4646" s="140"/>
      <c r="E4646" s="140"/>
      <c r="F4646" s="161"/>
      <c r="G4646" s="161"/>
    </row>
    <row r="4647" spans="1:7" x14ac:dyDescent="0.25">
      <c r="A4647" s="154"/>
      <c r="B4647" s="154"/>
      <c r="C4647" s="140"/>
      <c r="D4647" s="140"/>
      <c r="E4647" s="140"/>
      <c r="F4647" s="161"/>
      <c r="G4647" s="161"/>
    </row>
    <row r="4648" spans="1:7" x14ac:dyDescent="0.25">
      <c r="A4648" s="154"/>
      <c r="B4648" s="154"/>
      <c r="C4648" s="140"/>
      <c r="D4648" s="140"/>
      <c r="E4648" s="140"/>
      <c r="F4648" s="161"/>
      <c r="G4648" s="161"/>
    </row>
    <row r="4649" spans="1:7" x14ac:dyDescent="0.25">
      <c r="A4649" s="154"/>
      <c r="B4649" s="154"/>
      <c r="C4649" s="140"/>
      <c r="D4649" s="140"/>
      <c r="E4649" s="140"/>
      <c r="F4649" s="161"/>
      <c r="G4649" s="161"/>
    </row>
    <row r="4650" spans="1:7" x14ac:dyDescent="0.25">
      <c r="A4650" s="154"/>
      <c r="B4650" s="154"/>
      <c r="C4650" s="140"/>
      <c r="D4650" s="140"/>
      <c r="E4650" s="140"/>
      <c r="F4650" s="161"/>
      <c r="G4650" s="161"/>
    </row>
    <row r="4651" spans="1:7" x14ac:dyDescent="0.25">
      <c r="A4651" s="154"/>
      <c r="B4651" s="154"/>
      <c r="C4651" s="140"/>
      <c r="D4651" s="140"/>
      <c r="E4651" s="140"/>
      <c r="F4651" s="161"/>
      <c r="G4651" s="161"/>
    </row>
    <row r="4652" spans="1:7" x14ac:dyDescent="0.25">
      <c r="A4652" s="154"/>
      <c r="B4652" s="154"/>
      <c r="C4652" s="140"/>
      <c r="D4652" s="140"/>
      <c r="E4652" s="140"/>
      <c r="F4652" s="161"/>
      <c r="G4652" s="161"/>
    </row>
    <row r="4653" spans="1:7" x14ac:dyDescent="0.25">
      <c r="A4653" s="154"/>
      <c r="B4653" s="154"/>
      <c r="C4653" s="140"/>
      <c r="D4653" s="140"/>
      <c r="E4653" s="140"/>
      <c r="F4653" s="161"/>
      <c r="G4653" s="161"/>
    </row>
    <row r="4654" spans="1:7" x14ac:dyDescent="0.25">
      <c r="A4654" s="154"/>
      <c r="B4654" s="154"/>
      <c r="C4654" s="140"/>
      <c r="D4654" s="140"/>
      <c r="E4654" s="140"/>
      <c r="F4654" s="161"/>
      <c r="G4654" s="161"/>
    </row>
    <row r="4655" spans="1:7" x14ac:dyDescent="0.25">
      <c r="A4655" s="154"/>
      <c r="B4655" s="154"/>
      <c r="C4655" s="140"/>
      <c r="D4655" s="140"/>
      <c r="E4655" s="140"/>
      <c r="F4655" s="161"/>
      <c r="G4655" s="161"/>
    </row>
    <row r="4656" spans="1:7" x14ac:dyDescent="0.25">
      <c r="A4656" s="154"/>
      <c r="B4656" s="154"/>
      <c r="C4656" s="140"/>
      <c r="D4656" s="140"/>
      <c r="E4656" s="140"/>
      <c r="F4656" s="161"/>
      <c r="G4656" s="161"/>
    </row>
    <row r="4657" spans="1:7" x14ac:dyDescent="0.25">
      <c r="A4657" s="154"/>
      <c r="B4657" s="154"/>
      <c r="C4657" s="140"/>
      <c r="D4657" s="140"/>
      <c r="E4657" s="140"/>
      <c r="F4657" s="161"/>
      <c r="G4657" s="161"/>
    </row>
    <row r="4658" spans="1:7" x14ac:dyDescent="0.25">
      <c r="A4658" s="154"/>
      <c r="B4658" s="154"/>
      <c r="C4658" s="140"/>
      <c r="D4658" s="140"/>
      <c r="E4658" s="140"/>
      <c r="F4658" s="161"/>
      <c r="G4658" s="161"/>
    </row>
    <row r="4659" spans="1:7" x14ac:dyDescent="0.25">
      <c r="A4659" s="154"/>
      <c r="B4659" s="154"/>
      <c r="C4659" s="140"/>
      <c r="D4659" s="140"/>
      <c r="E4659" s="140"/>
      <c r="F4659" s="161"/>
      <c r="G4659" s="161"/>
    </row>
    <row r="4660" spans="1:7" x14ac:dyDescent="0.25">
      <c r="A4660" s="154"/>
      <c r="B4660" s="154"/>
      <c r="C4660" s="140"/>
      <c r="D4660" s="140"/>
      <c r="E4660" s="140"/>
      <c r="F4660" s="161"/>
      <c r="G4660" s="161"/>
    </row>
    <row r="4661" spans="1:7" x14ac:dyDescent="0.25">
      <c r="A4661" s="154"/>
      <c r="B4661" s="154"/>
      <c r="C4661" s="140"/>
      <c r="D4661" s="140"/>
      <c r="E4661" s="140"/>
      <c r="F4661" s="161"/>
      <c r="G4661" s="161"/>
    </row>
    <row r="4662" spans="1:7" x14ac:dyDescent="0.25">
      <c r="A4662" s="154"/>
      <c r="B4662" s="154"/>
      <c r="C4662" s="140"/>
      <c r="D4662" s="140"/>
      <c r="E4662" s="140"/>
      <c r="F4662" s="161"/>
      <c r="G4662" s="161"/>
    </row>
    <row r="4663" spans="1:7" x14ac:dyDescent="0.25">
      <c r="A4663" s="154"/>
      <c r="B4663" s="154"/>
      <c r="C4663" s="140"/>
      <c r="D4663" s="140"/>
      <c r="E4663" s="140"/>
      <c r="F4663" s="161"/>
      <c r="G4663" s="161"/>
    </row>
    <row r="4664" spans="1:7" x14ac:dyDescent="0.25">
      <c r="A4664" s="154"/>
      <c r="B4664" s="154"/>
      <c r="C4664" s="140"/>
      <c r="D4664" s="140"/>
      <c r="E4664" s="140"/>
      <c r="F4664" s="161"/>
      <c r="G4664" s="161"/>
    </row>
    <row r="4665" spans="1:7" x14ac:dyDescent="0.25">
      <c r="A4665" s="154"/>
      <c r="B4665" s="154"/>
      <c r="C4665" s="140"/>
      <c r="D4665" s="140"/>
      <c r="E4665" s="140"/>
      <c r="F4665" s="161"/>
      <c r="G4665" s="161"/>
    </row>
    <row r="4666" spans="1:7" x14ac:dyDescent="0.25">
      <c r="A4666" s="154"/>
      <c r="B4666" s="154"/>
      <c r="C4666" s="154"/>
      <c r="D4666" s="140"/>
      <c r="E4666" s="140"/>
      <c r="F4666" s="161"/>
      <c r="G4666" s="161"/>
    </row>
    <row r="4667" spans="1:7" x14ac:dyDescent="0.25">
      <c r="A4667" s="154"/>
      <c r="B4667" s="154"/>
      <c r="C4667" s="140"/>
      <c r="D4667" s="140"/>
      <c r="E4667" s="140"/>
      <c r="F4667" s="161"/>
      <c r="G4667" s="161"/>
    </row>
    <row r="4668" spans="1:7" x14ac:dyDescent="0.25">
      <c r="A4668" s="154"/>
      <c r="B4668" s="154"/>
      <c r="C4668" s="140"/>
      <c r="D4668" s="140"/>
      <c r="E4668" s="140"/>
      <c r="F4668" s="161"/>
      <c r="G4668" s="161"/>
    </row>
    <row r="4669" spans="1:7" x14ac:dyDescent="0.25">
      <c r="A4669" s="154"/>
      <c r="B4669" s="154"/>
      <c r="C4669" s="140"/>
      <c r="D4669" s="140"/>
      <c r="E4669" s="140"/>
      <c r="F4669" s="161"/>
      <c r="G4669" s="161"/>
    </row>
    <row r="4670" spans="1:7" x14ac:dyDescent="0.25">
      <c r="A4670" s="154"/>
      <c r="B4670" s="154"/>
      <c r="C4670" s="140"/>
      <c r="D4670" s="140"/>
      <c r="E4670" s="140"/>
      <c r="F4670" s="161"/>
      <c r="G4670" s="161"/>
    </row>
    <row r="4671" spans="1:7" x14ac:dyDescent="0.25">
      <c r="A4671" s="154"/>
      <c r="B4671" s="154"/>
      <c r="C4671" s="140"/>
      <c r="D4671" s="140"/>
      <c r="E4671" s="140"/>
      <c r="F4671" s="161"/>
      <c r="G4671" s="161"/>
    </row>
    <row r="4672" spans="1:7" x14ac:dyDescent="0.25">
      <c r="A4672" s="154"/>
      <c r="B4672" s="154"/>
      <c r="C4672" s="140"/>
      <c r="D4672" s="140"/>
      <c r="E4672" s="140"/>
      <c r="F4672" s="161"/>
      <c r="G4672" s="161"/>
    </row>
    <row r="4673" spans="1:7" x14ac:dyDescent="0.25">
      <c r="A4673" s="154"/>
      <c r="B4673" s="154"/>
      <c r="C4673" s="140"/>
      <c r="D4673" s="140"/>
      <c r="E4673" s="140"/>
      <c r="F4673" s="161"/>
      <c r="G4673" s="161"/>
    </row>
    <row r="4674" spans="1:7" x14ac:dyDescent="0.25">
      <c r="A4674" s="154"/>
      <c r="B4674" s="154"/>
      <c r="C4674" s="140"/>
      <c r="D4674" s="140"/>
      <c r="E4674" s="140"/>
      <c r="F4674" s="161"/>
      <c r="G4674" s="161"/>
    </row>
    <row r="4675" spans="1:7" x14ac:dyDescent="0.25">
      <c r="A4675" s="154"/>
      <c r="B4675" s="154"/>
      <c r="C4675" s="140"/>
      <c r="D4675" s="140"/>
      <c r="E4675" s="140"/>
      <c r="F4675" s="161"/>
      <c r="G4675" s="161"/>
    </row>
    <row r="4676" spans="1:7" x14ac:dyDescent="0.25">
      <c r="A4676" s="154"/>
      <c r="B4676" s="154"/>
      <c r="C4676" s="140"/>
      <c r="D4676" s="140"/>
      <c r="E4676" s="140"/>
      <c r="F4676" s="161"/>
      <c r="G4676" s="161"/>
    </row>
    <row r="4677" spans="1:7" x14ac:dyDescent="0.25">
      <c r="A4677" s="154"/>
      <c r="B4677" s="154"/>
      <c r="C4677" s="140"/>
      <c r="D4677" s="140"/>
      <c r="E4677" s="140"/>
      <c r="F4677" s="161"/>
      <c r="G4677" s="161"/>
    </row>
    <row r="4678" spans="1:7" x14ac:dyDescent="0.25">
      <c r="A4678" s="154"/>
      <c r="B4678" s="154"/>
      <c r="C4678" s="140"/>
      <c r="D4678" s="140"/>
      <c r="E4678" s="140"/>
      <c r="F4678" s="161"/>
      <c r="G4678" s="161"/>
    </row>
    <row r="4679" spans="1:7" x14ac:dyDescent="0.25">
      <c r="A4679" s="154"/>
      <c r="B4679" s="154"/>
      <c r="C4679" s="140"/>
      <c r="D4679" s="140"/>
      <c r="E4679" s="140"/>
      <c r="F4679" s="161"/>
      <c r="G4679" s="161"/>
    </row>
    <row r="4680" spans="1:7" x14ac:dyDescent="0.25">
      <c r="A4680" s="154"/>
      <c r="B4680" s="154"/>
      <c r="C4680" s="140"/>
      <c r="D4680" s="140"/>
      <c r="E4680" s="140"/>
      <c r="F4680" s="161"/>
      <c r="G4680" s="161"/>
    </row>
    <row r="4681" spans="1:7" x14ac:dyDescent="0.25">
      <c r="A4681" s="154"/>
      <c r="B4681" s="154"/>
      <c r="C4681" s="140"/>
      <c r="D4681" s="140"/>
      <c r="E4681" s="140"/>
      <c r="F4681" s="161"/>
      <c r="G4681" s="161"/>
    </row>
    <row r="4682" spans="1:7" x14ac:dyDescent="0.25">
      <c r="A4682" s="154"/>
      <c r="B4682" s="154"/>
      <c r="C4682" s="140"/>
      <c r="D4682" s="140"/>
      <c r="E4682" s="140"/>
      <c r="F4682" s="161"/>
      <c r="G4682" s="161"/>
    </row>
    <row r="4683" spans="1:7" x14ac:dyDescent="0.25">
      <c r="A4683" s="154"/>
      <c r="B4683" s="154"/>
      <c r="C4683" s="140"/>
      <c r="D4683" s="140"/>
      <c r="E4683" s="140"/>
      <c r="F4683" s="161"/>
      <c r="G4683" s="161"/>
    </row>
    <row r="4684" spans="1:7" x14ac:dyDescent="0.25">
      <c r="A4684" s="154"/>
      <c r="B4684" s="154"/>
      <c r="C4684" s="140"/>
      <c r="D4684" s="140"/>
      <c r="E4684" s="140"/>
      <c r="F4684" s="161"/>
      <c r="G4684" s="161"/>
    </row>
    <row r="4685" spans="1:7" x14ac:dyDescent="0.25">
      <c r="A4685" s="154"/>
      <c r="B4685" s="154"/>
      <c r="C4685" s="140"/>
      <c r="D4685" s="140"/>
      <c r="E4685" s="140"/>
      <c r="F4685" s="161"/>
      <c r="G4685" s="161"/>
    </row>
    <row r="4686" spans="1:7" x14ac:dyDescent="0.25">
      <c r="A4686" s="154"/>
      <c r="B4686" s="154"/>
      <c r="C4686" s="140"/>
      <c r="D4686" s="140"/>
      <c r="E4686" s="140"/>
      <c r="F4686" s="161"/>
      <c r="G4686" s="161"/>
    </row>
    <row r="4687" spans="1:7" x14ac:dyDescent="0.25">
      <c r="A4687" s="154"/>
      <c r="B4687" s="154"/>
      <c r="C4687" s="140"/>
      <c r="D4687" s="140"/>
      <c r="E4687" s="140"/>
      <c r="F4687" s="161"/>
      <c r="G4687" s="161"/>
    </row>
    <row r="4688" spans="1:7" x14ac:dyDescent="0.25">
      <c r="A4688" s="154"/>
      <c r="B4688" s="154"/>
      <c r="C4688" s="140"/>
      <c r="D4688" s="140"/>
      <c r="E4688" s="140"/>
      <c r="F4688" s="161"/>
      <c r="G4688" s="161"/>
    </row>
    <row r="4689" spans="1:7" x14ac:dyDescent="0.25">
      <c r="A4689" s="154"/>
      <c r="B4689" s="154"/>
      <c r="C4689" s="140"/>
      <c r="D4689" s="140"/>
      <c r="E4689" s="140"/>
      <c r="F4689" s="161"/>
      <c r="G4689" s="161"/>
    </row>
    <row r="4690" spans="1:7" x14ac:dyDescent="0.25">
      <c r="A4690" s="154"/>
      <c r="B4690" s="154"/>
      <c r="C4690" s="140"/>
      <c r="D4690" s="140"/>
      <c r="E4690" s="140"/>
      <c r="F4690" s="161"/>
      <c r="G4690" s="161"/>
    </row>
    <row r="4691" spans="1:7" x14ac:dyDescent="0.25">
      <c r="A4691" s="154"/>
      <c r="B4691" s="154"/>
      <c r="C4691" s="140"/>
      <c r="D4691" s="140"/>
      <c r="E4691" s="140"/>
      <c r="F4691" s="161"/>
      <c r="G4691" s="161"/>
    </row>
    <row r="4692" spans="1:7" x14ac:dyDescent="0.25">
      <c r="A4692" s="154"/>
      <c r="B4692" s="154"/>
      <c r="C4692" s="140"/>
      <c r="D4692" s="140"/>
      <c r="E4692" s="140"/>
      <c r="F4692" s="161"/>
      <c r="G4692" s="161"/>
    </row>
    <row r="4693" spans="1:7" x14ac:dyDescent="0.25">
      <c r="A4693" s="154"/>
      <c r="B4693" s="154"/>
      <c r="C4693" s="154"/>
      <c r="D4693" s="140"/>
      <c r="E4693" s="140"/>
      <c r="F4693" s="161"/>
      <c r="G4693" s="161"/>
    </row>
    <row r="4694" spans="1:7" x14ac:dyDescent="0.25">
      <c r="A4694" s="154"/>
      <c r="B4694" s="154"/>
      <c r="C4694" s="140"/>
      <c r="D4694" s="140"/>
      <c r="E4694" s="140"/>
      <c r="F4694" s="161"/>
      <c r="G4694" s="161"/>
    </row>
    <row r="4695" spans="1:7" x14ac:dyDescent="0.25">
      <c r="A4695" s="154"/>
      <c r="B4695" s="154"/>
      <c r="C4695" s="140"/>
      <c r="D4695" s="140"/>
      <c r="E4695" s="140"/>
      <c r="F4695" s="161"/>
      <c r="G4695" s="161"/>
    </row>
    <row r="4696" spans="1:7" x14ac:dyDescent="0.25">
      <c r="A4696" s="154"/>
      <c r="B4696" s="154"/>
      <c r="C4696" s="140"/>
      <c r="D4696" s="140"/>
      <c r="E4696" s="140"/>
      <c r="F4696" s="161"/>
      <c r="G4696" s="161"/>
    </row>
    <row r="4697" spans="1:7" x14ac:dyDescent="0.25">
      <c r="A4697" s="154"/>
      <c r="B4697" s="154"/>
      <c r="C4697" s="140"/>
      <c r="D4697" s="140"/>
      <c r="E4697" s="140"/>
      <c r="F4697" s="161"/>
      <c r="G4697" s="161"/>
    </row>
    <row r="4698" spans="1:7" x14ac:dyDescent="0.25">
      <c r="A4698" s="154"/>
      <c r="B4698" s="154"/>
      <c r="C4698" s="140"/>
      <c r="D4698" s="140"/>
      <c r="E4698" s="140"/>
      <c r="F4698" s="161"/>
      <c r="G4698" s="161"/>
    </row>
    <row r="4699" spans="1:7" x14ac:dyDescent="0.25">
      <c r="A4699" s="154"/>
      <c r="B4699" s="154"/>
      <c r="C4699" s="140"/>
      <c r="D4699" s="140"/>
      <c r="E4699" s="140"/>
      <c r="F4699" s="161"/>
      <c r="G4699" s="161"/>
    </row>
    <row r="4700" spans="1:7" x14ac:dyDescent="0.25">
      <c r="A4700" s="154"/>
      <c r="B4700" s="154"/>
      <c r="C4700" s="140"/>
      <c r="D4700" s="140"/>
      <c r="E4700" s="140"/>
      <c r="F4700" s="161"/>
      <c r="G4700" s="161"/>
    </row>
    <row r="4701" spans="1:7" x14ac:dyDescent="0.25">
      <c r="A4701" s="154"/>
      <c r="B4701" s="154"/>
      <c r="C4701" s="140"/>
      <c r="D4701" s="140"/>
      <c r="E4701" s="140"/>
      <c r="F4701" s="161"/>
      <c r="G4701" s="161"/>
    </row>
    <row r="4702" spans="1:7" x14ac:dyDescent="0.25">
      <c r="A4702" s="154"/>
      <c r="B4702" s="154"/>
      <c r="C4702" s="140"/>
      <c r="D4702" s="140"/>
      <c r="E4702" s="140"/>
      <c r="F4702" s="161"/>
      <c r="G4702" s="161"/>
    </row>
    <row r="4703" spans="1:7" x14ac:dyDescent="0.25">
      <c r="A4703" s="154"/>
      <c r="B4703" s="154"/>
      <c r="C4703" s="140"/>
      <c r="D4703" s="140"/>
      <c r="E4703" s="140"/>
      <c r="F4703" s="161"/>
      <c r="G4703" s="161"/>
    </row>
    <row r="4704" spans="1:7" x14ac:dyDescent="0.25">
      <c r="A4704" s="154"/>
      <c r="B4704" s="154"/>
      <c r="C4704" s="140"/>
      <c r="D4704" s="140"/>
      <c r="E4704" s="140"/>
      <c r="F4704" s="161"/>
      <c r="G4704" s="161"/>
    </row>
    <row r="4705" spans="1:7" x14ac:dyDescent="0.25">
      <c r="A4705" s="154"/>
      <c r="B4705" s="154"/>
      <c r="C4705" s="140"/>
      <c r="D4705" s="140"/>
      <c r="E4705" s="140"/>
      <c r="F4705" s="161"/>
      <c r="G4705" s="161"/>
    </row>
    <row r="4706" spans="1:7" x14ac:dyDescent="0.25">
      <c r="A4706" s="154"/>
      <c r="B4706" s="154"/>
      <c r="C4706" s="140"/>
      <c r="D4706" s="140"/>
      <c r="E4706" s="140"/>
      <c r="F4706" s="161"/>
      <c r="G4706" s="161"/>
    </row>
    <row r="4707" spans="1:7" x14ac:dyDescent="0.25">
      <c r="A4707" s="154"/>
      <c r="B4707" s="154"/>
      <c r="C4707" s="140"/>
      <c r="D4707" s="140"/>
      <c r="E4707" s="140"/>
      <c r="F4707" s="161"/>
      <c r="G4707" s="161"/>
    </row>
    <row r="4708" spans="1:7" x14ac:dyDescent="0.25">
      <c r="A4708" s="154"/>
      <c r="B4708" s="154"/>
      <c r="C4708" s="140"/>
      <c r="D4708" s="140"/>
      <c r="E4708" s="140"/>
      <c r="F4708" s="161"/>
      <c r="G4708" s="161"/>
    </row>
    <row r="4709" spans="1:7" x14ac:dyDescent="0.25">
      <c r="A4709" s="154"/>
      <c r="B4709" s="154"/>
      <c r="C4709" s="140"/>
      <c r="D4709" s="140"/>
      <c r="E4709" s="140"/>
      <c r="F4709" s="161"/>
      <c r="G4709" s="161"/>
    </row>
    <row r="4710" spans="1:7" x14ac:dyDescent="0.25">
      <c r="A4710" s="154"/>
      <c r="B4710" s="154"/>
      <c r="C4710" s="140"/>
      <c r="D4710" s="140"/>
      <c r="E4710" s="140"/>
      <c r="F4710" s="161"/>
      <c r="G4710" s="161"/>
    </row>
    <row r="4711" spans="1:7" x14ac:dyDescent="0.25">
      <c r="A4711" s="154"/>
      <c r="B4711" s="154"/>
      <c r="C4711" s="140"/>
      <c r="D4711" s="140"/>
      <c r="E4711" s="140"/>
      <c r="F4711" s="161"/>
      <c r="G4711" s="161"/>
    </row>
    <row r="4712" spans="1:7" x14ac:dyDescent="0.25">
      <c r="A4712" s="154"/>
      <c r="B4712" s="154"/>
      <c r="C4712" s="140"/>
      <c r="D4712" s="140"/>
      <c r="E4712" s="140"/>
      <c r="F4712" s="161"/>
      <c r="G4712" s="161"/>
    </row>
    <row r="4713" spans="1:7" x14ac:dyDescent="0.25">
      <c r="A4713" s="154"/>
      <c r="B4713" s="154"/>
      <c r="C4713" s="140"/>
      <c r="D4713" s="140"/>
      <c r="E4713" s="140"/>
      <c r="F4713" s="161"/>
      <c r="G4713" s="161"/>
    </row>
    <row r="4714" spans="1:7" x14ac:dyDescent="0.25">
      <c r="A4714" s="154"/>
      <c r="B4714" s="154"/>
      <c r="C4714" s="140"/>
      <c r="D4714" s="140"/>
      <c r="E4714" s="140"/>
      <c r="F4714" s="161"/>
      <c r="G4714" s="161"/>
    </row>
    <row r="4715" spans="1:7" x14ac:dyDescent="0.25">
      <c r="A4715" s="154"/>
      <c r="B4715" s="154"/>
      <c r="C4715" s="140"/>
      <c r="D4715" s="140"/>
      <c r="E4715" s="140"/>
      <c r="F4715" s="161"/>
      <c r="G4715" s="161"/>
    </row>
    <row r="4716" spans="1:7" x14ac:dyDescent="0.25">
      <c r="A4716" s="154"/>
      <c r="B4716" s="154"/>
      <c r="C4716" s="140"/>
      <c r="D4716" s="140"/>
      <c r="E4716" s="140"/>
      <c r="F4716" s="161"/>
      <c r="G4716" s="161"/>
    </row>
    <row r="4717" spans="1:7" x14ac:dyDescent="0.25">
      <c r="A4717" s="154"/>
      <c r="B4717" s="154"/>
      <c r="C4717" s="140"/>
      <c r="D4717" s="140"/>
      <c r="E4717" s="140"/>
      <c r="F4717" s="161"/>
      <c r="G4717" s="161"/>
    </row>
    <row r="4718" spans="1:7" x14ac:dyDescent="0.25">
      <c r="A4718" s="154"/>
      <c r="B4718" s="154"/>
      <c r="C4718" s="154"/>
      <c r="D4718" s="140"/>
      <c r="E4718" s="140"/>
      <c r="F4718" s="161"/>
      <c r="G4718" s="161"/>
    </row>
    <row r="4719" spans="1:7" x14ac:dyDescent="0.25">
      <c r="A4719" s="154"/>
      <c r="B4719" s="154"/>
      <c r="C4719" s="140"/>
      <c r="D4719" s="140"/>
      <c r="E4719" s="140"/>
      <c r="F4719" s="161"/>
      <c r="G4719" s="161"/>
    </row>
    <row r="4720" spans="1:7" x14ac:dyDescent="0.25">
      <c r="A4720" s="154"/>
      <c r="B4720" s="154"/>
      <c r="C4720" s="140"/>
      <c r="D4720" s="140"/>
      <c r="E4720" s="140"/>
      <c r="F4720" s="161"/>
      <c r="G4720" s="161"/>
    </row>
    <row r="4721" spans="1:7" x14ac:dyDescent="0.25">
      <c r="A4721" s="154"/>
      <c r="B4721" s="154"/>
      <c r="C4721" s="140"/>
      <c r="D4721" s="140"/>
      <c r="E4721" s="140"/>
      <c r="F4721" s="161"/>
      <c r="G4721" s="161"/>
    </row>
    <row r="4722" spans="1:7" x14ac:dyDescent="0.25">
      <c r="A4722" s="154"/>
      <c r="B4722" s="154"/>
      <c r="C4722" s="140"/>
      <c r="D4722" s="140"/>
      <c r="E4722" s="140"/>
      <c r="F4722" s="161"/>
      <c r="G4722" s="161"/>
    </row>
    <row r="4723" spans="1:7" x14ac:dyDescent="0.25">
      <c r="A4723" s="154"/>
      <c r="B4723" s="154"/>
      <c r="C4723" s="140"/>
      <c r="D4723" s="140"/>
      <c r="E4723" s="140"/>
      <c r="F4723" s="161"/>
      <c r="G4723" s="161"/>
    </row>
    <row r="4724" spans="1:7" x14ac:dyDescent="0.25">
      <c r="A4724" s="154"/>
      <c r="B4724" s="154"/>
      <c r="C4724" s="140"/>
      <c r="D4724" s="140"/>
      <c r="E4724" s="140"/>
      <c r="F4724" s="161"/>
      <c r="G4724" s="161"/>
    </row>
    <row r="4725" spans="1:7" x14ac:dyDescent="0.25">
      <c r="A4725" s="154"/>
      <c r="B4725" s="154"/>
      <c r="C4725" s="140"/>
      <c r="D4725" s="140"/>
      <c r="E4725" s="140"/>
      <c r="F4725" s="161"/>
      <c r="G4725" s="161"/>
    </row>
    <row r="4726" spans="1:7" x14ac:dyDescent="0.25">
      <c r="A4726" s="154"/>
      <c r="B4726" s="154"/>
      <c r="C4726" s="140"/>
      <c r="D4726" s="140"/>
      <c r="E4726" s="140"/>
      <c r="F4726" s="161"/>
      <c r="G4726" s="161"/>
    </row>
    <row r="4727" spans="1:7" x14ac:dyDescent="0.25">
      <c r="A4727" s="154"/>
      <c r="B4727" s="154"/>
      <c r="C4727" s="140"/>
      <c r="D4727" s="140"/>
      <c r="E4727" s="140"/>
      <c r="F4727" s="161"/>
      <c r="G4727" s="161"/>
    </row>
    <row r="4728" spans="1:7" x14ac:dyDescent="0.25">
      <c r="A4728" s="154"/>
      <c r="B4728" s="154"/>
      <c r="C4728" s="140"/>
      <c r="D4728" s="140"/>
      <c r="E4728" s="140"/>
      <c r="F4728" s="161"/>
      <c r="G4728" s="161"/>
    </row>
    <row r="4729" spans="1:7" x14ac:dyDescent="0.25">
      <c r="A4729" s="154"/>
      <c r="B4729" s="154"/>
      <c r="C4729" s="140"/>
      <c r="D4729" s="140"/>
      <c r="E4729" s="140"/>
      <c r="F4729" s="161"/>
      <c r="G4729" s="161"/>
    </row>
    <row r="4730" spans="1:7" x14ac:dyDescent="0.25">
      <c r="A4730" s="154"/>
      <c r="B4730" s="154"/>
      <c r="C4730" s="140"/>
      <c r="D4730" s="140"/>
      <c r="E4730" s="140"/>
      <c r="F4730" s="161"/>
      <c r="G4730" s="161"/>
    </row>
    <row r="4731" spans="1:7" x14ac:dyDescent="0.25">
      <c r="A4731" s="154"/>
      <c r="B4731" s="154"/>
      <c r="C4731" s="140"/>
      <c r="D4731" s="140"/>
      <c r="E4731" s="140"/>
      <c r="F4731" s="161"/>
      <c r="G4731" s="161"/>
    </row>
    <row r="4732" spans="1:7" x14ac:dyDescent="0.25">
      <c r="A4732" s="154"/>
      <c r="B4732" s="154"/>
      <c r="C4732" s="140"/>
      <c r="D4732" s="140"/>
      <c r="E4732" s="140"/>
      <c r="F4732" s="161"/>
      <c r="G4732" s="161"/>
    </row>
    <row r="4733" spans="1:7" x14ac:dyDescent="0.25">
      <c r="A4733" s="154"/>
      <c r="B4733" s="154"/>
      <c r="C4733" s="140"/>
      <c r="D4733" s="140"/>
      <c r="E4733" s="140"/>
      <c r="F4733" s="161"/>
      <c r="G4733" s="161"/>
    </row>
    <row r="4734" spans="1:7" x14ac:dyDescent="0.25">
      <c r="A4734" s="154"/>
      <c r="B4734" s="154"/>
      <c r="C4734" s="140"/>
      <c r="D4734" s="140"/>
      <c r="E4734" s="140"/>
      <c r="F4734" s="161"/>
      <c r="G4734" s="161"/>
    </row>
    <row r="4735" spans="1:7" x14ac:dyDescent="0.25">
      <c r="A4735" s="154"/>
      <c r="B4735" s="154"/>
      <c r="C4735" s="154"/>
      <c r="D4735" s="140"/>
      <c r="E4735" s="140"/>
      <c r="F4735" s="161"/>
      <c r="G4735" s="161"/>
    </row>
    <row r="4736" spans="1:7" x14ac:dyDescent="0.25">
      <c r="A4736" s="154"/>
      <c r="B4736" s="154"/>
      <c r="C4736" s="154"/>
      <c r="D4736" s="140"/>
      <c r="E4736" s="140"/>
      <c r="F4736" s="161"/>
      <c r="G4736" s="161"/>
    </row>
    <row r="4737" spans="1:7" x14ac:dyDescent="0.25">
      <c r="A4737" s="154"/>
      <c r="B4737" s="154"/>
      <c r="C4737" s="140"/>
      <c r="D4737" s="140"/>
      <c r="E4737" s="140"/>
      <c r="F4737" s="161"/>
      <c r="G4737" s="161"/>
    </row>
    <row r="4738" spans="1:7" x14ac:dyDescent="0.25">
      <c r="A4738" s="154"/>
      <c r="B4738" s="154"/>
      <c r="C4738" s="154"/>
      <c r="D4738" s="140"/>
      <c r="E4738" s="140"/>
      <c r="F4738" s="161"/>
      <c r="G4738" s="161"/>
    </row>
    <row r="4739" spans="1:7" x14ac:dyDescent="0.25">
      <c r="A4739" s="154"/>
      <c r="B4739" s="154"/>
      <c r="C4739" s="140"/>
      <c r="D4739" s="140"/>
      <c r="E4739" s="140"/>
      <c r="F4739" s="161"/>
      <c r="G4739" s="161"/>
    </row>
    <row r="4740" spans="1:7" x14ac:dyDescent="0.25">
      <c r="A4740" s="154"/>
      <c r="B4740" s="154"/>
      <c r="C4740" s="140"/>
      <c r="D4740" s="140"/>
      <c r="E4740" s="140"/>
      <c r="F4740" s="161"/>
      <c r="G4740" s="161"/>
    </row>
    <row r="4741" spans="1:7" x14ac:dyDescent="0.25">
      <c r="A4741" s="154"/>
      <c r="B4741" s="154"/>
      <c r="C4741" s="140"/>
      <c r="D4741" s="140"/>
      <c r="E4741" s="140"/>
      <c r="F4741" s="161"/>
      <c r="G4741" s="161"/>
    </row>
    <row r="4742" spans="1:7" x14ac:dyDescent="0.25">
      <c r="A4742" s="154"/>
      <c r="B4742" s="154"/>
      <c r="C4742" s="140"/>
      <c r="D4742" s="140"/>
      <c r="E4742" s="140"/>
      <c r="F4742" s="161"/>
      <c r="G4742" s="161"/>
    </row>
    <row r="4743" spans="1:7" x14ac:dyDescent="0.25">
      <c r="A4743" s="154"/>
      <c r="B4743" s="154"/>
      <c r="C4743" s="140"/>
      <c r="D4743" s="140"/>
      <c r="E4743" s="140"/>
      <c r="F4743" s="161"/>
      <c r="G4743" s="161"/>
    </row>
    <row r="4744" spans="1:7" x14ac:dyDescent="0.25">
      <c r="A4744" s="154"/>
      <c r="B4744" s="154"/>
      <c r="C4744" s="140"/>
      <c r="D4744" s="140"/>
      <c r="E4744" s="140"/>
      <c r="F4744" s="161"/>
      <c r="G4744" s="161"/>
    </row>
    <row r="4745" spans="1:7" x14ac:dyDescent="0.25">
      <c r="A4745" s="154"/>
      <c r="B4745" s="154"/>
      <c r="C4745" s="140"/>
      <c r="D4745" s="140"/>
      <c r="E4745" s="140"/>
      <c r="F4745" s="161"/>
      <c r="G4745" s="161"/>
    </row>
    <row r="4746" spans="1:7" x14ac:dyDescent="0.25">
      <c r="A4746" s="154"/>
      <c r="B4746" s="154"/>
      <c r="C4746" s="140"/>
      <c r="D4746" s="140"/>
      <c r="E4746" s="140"/>
      <c r="F4746" s="161"/>
      <c r="G4746" s="161"/>
    </row>
    <row r="4747" spans="1:7" x14ac:dyDescent="0.25">
      <c r="A4747" s="154"/>
      <c r="B4747" s="154"/>
      <c r="C4747" s="140"/>
      <c r="D4747" s="140"/>
      <c r="E4747" s="140"/>
      <c r="F4747" s="161"/>
      <c r="G4747" s="161"/>
    </row>
    <row r="4748" spans="1:7" x14ac:dyDescent="0.25">
      <c r="A4748" s="154"/>
      <c r="B4748" s="154"/>
      <c r="C4748" s="140"/>
      <c r="D4748" s="140"/>
      <c r="E4748" s="140"/>
      <c r="F4748" s="161"/>
      <c r="G4748" s="161"/>
    </row>
    <row r="4749" spans="1:7" x14ac:dyDescent="0.25">
      <c r="A4749" s="154"/>
      <c r="B4749" s="154"/>
      <c r="C4749" s="140"/>
      <c r="D4749" s="140"/>
      <c r="E4749" s="140"/>
      <c r="F4749" s="161"/>
      <c r="G4749" s="161"/>
    </row>
    <row r="4750" spans="1:7" x14ac:dyDescent="0.25">
      <c r="A4750" s="154"/>
      <c r="B4750" s="154"/>
      <c r="C4750" s="140"/>
      <c r="D4750" s="140"/>
      <c r="E4750" s="140"/>
      <c r="F4750" s="161"/>
      <c r="G4750" s="161"/>
    </row>
    <row r="4751" spans="1:7" x14ac:dyDescent="0.25">
      <c r="A4751" s="154"/>
      <c r="B4751" s="154"/>
      <c r="C4751" s="140"/>
      <c r="D4751" s="140"/>
      <c r="E4751" s="140"/>
      <c r="F4751" s="161"/>
      <c r="G4751" s="161"/>
    </row>
    <row r="4752" spans="1:7" x14ac:dyDescent="0.25">
      <c r="A4752" s="154"/>
      <c r="B4752" s="154"/>
      <c r="C4752" s="140"/>
      <c r="D4752" s="140"/>
      <c r="E4752" s="140"/>
      <c r="F4752" s="161"/>
      <c r="G4752" s="161"/>
    </row>
    <row r="4753" spans="1:7" x14ac:dyDescent="0.25">
      <c r="A4753" s="154"/>
      <c r="B4753" s="154"/>
      <c r="C4753" s="140"/>
      <c r="D4753" s="140"/>
      <c r="E4753" s="140"/>
      <c r="F4753" s="161"/>
      <c r="G4753" s="161"/>
    </row>
    <row r="4754" spans="1:7" x14ac:dyDescent="0.25">
      <c r="A4754" s="154"/>
      <c r="B4754" s="154"/>
      <c r="C4754" s="140"/>
      <c r="D4754" s="140"/>
      <c r="E4754" s="140"/>
      <c r="F4754" s="161"/>
      <c r="G4754" s="161"/>
    </row>
    <row r="4755" spans="1:7" x14ac:dyDescent="0.25">
      <c r="A4755" s="154"/>
      <c r="B4755" s="154"/>
      <c r="C4755" s="140"/>
      <c r="D4755" s="140"/>
      <c r="E4755" s="140"/>
      <c r="F4755" s="161"/>
      <c r="G4755" s="161"/>
    </row>
    <row r="4756" spans="1:7" x14ac:dyDescent="0.25">
      <c r="A4756" s="154"/>
      <c r="B4756" s="154"/>
      <c r="C4756" s="140"/>
      <c r="D4756" s="140"/>
      <c r="E4756" s="140"/>
      <c r="F4756" s="161"/>
      <c r="G4756" s="161"/>
    </row>
    <row r="4757" spans="1:7" x14ac:dyDescent="0.25">
      <c r="A4757" s="154"/>
      <c r="B4757" s="154"/>
      <c r="C4757" s="140"/>
      <c r="D4757" s="140"/>
      <c r="E4757" s="140"/>
      <c r="F4757" s="161"/>
      <c r="G4757" s="161"/>
    </row>
    <row r="4758" spans="1:7" x14ac:dyDescent="0.25">
      <c r="A4758" s="154"/>
      <c r="B4758" s="154"/>
      <c r="C4758" s="140"/>
      <c r="D4758" s="140"/>
      <c r="E4758" s="140"/>
      <c r="F4758" s="161"/>
      <c r="G4758" s="161"/>
    </row>
    <row r="4759" spans="1:7" x14ac:dyDescent="0.25">
      <c r="A4759" s="154"/>
      <c r="B4759" s="154"/>
      <c r="C4759" s="140"/>
      <c r="D4759" s="140"/>
      <c r="E4759" s="140"/>
      <c r="F4759" s="161"/>
      <c r="G4759" s="161"/>
    </row>
    <row r="4760" spans="1:7" x14ac:dyDescent="0.25">
      <c r="A4760" s="154"/>
      <c r="B4760" s="154"/>
      <c r="C4760" s="140"/>
      <c r="D4760" s="140"/>
      <c r="E4760" s="140"/>
      <c r="F4760" s="161"/>
      <c r="G4760" s="161"/>
    </row>
    <row r="4761" spans="1:7" x14ac:dyDescent="0.25">
      <c r="A4761" s="154"/>
      <c r="B4761" s="154"/>
      <c r="C4761" s="140"/>
      <c r="D4761" s="140"/>
      <c r="E4761" s="140"/>
      <c r="F4761" s="161"/>
      <c r="G4761" s="161"/>
    </row>
    <row r="4762" spans="1:7" x14ac:dyDescent="0.25">
      <c r="A4762" s="154"/>
      <c r="B4762" s="154"/>
      <c r="C4762" s="140"/>
      <c r="D4762" s="140"/>
      <c r="E4762" s="140"/>
      <c r="F4762" s="161"/>
      <c r="G4762" s="161"/>
    </row>
    <row r="4763" spans="1:7" x14ac:dyDescent="0.25">
      <c r="A4763" s="154"/>
      <c r="B4763" s="154"/>
      <c r="C4763" s="140"/>
      <c r="D4763" s="140"/>
      <c r="E4763" s="140"/>
      <c r="F4763" s="161"/>
      <c r="G4763" s="161"/>
    </row>
    <row r="4764" spans="1:7" x14ac:dyDescent="0.25">
      <c r="A4764" s="154"/>
      <c r="B4764" s="154"/>
      <c r="C4764" s="140"/>
      <c r="D4764" s="140"/>
      <c r="E4764" s="140"/>
      <c r="F4764" s="161"/>
      <c r="G4764" s="161"/>
    </row>
    <row r="4765" spans="1:7" x14ac:dyDescent="0.25">
      <c r="A4765" s="154"/>
      <c r="B4765" s="154"/>
      <c r="C4765" s="140"/>
      <c r="D4765" s="140"/>
      <c r="E4765" s="140"/>
      <c r="F4765" s="161"/>
      <c r="G4765" s="161"/>
    </row>
    <row r="4766" spans="1:7" x14ac:dyDescent="0.25">
      <c r="A4766" s="154"/>
      <c r="B4766" s="154"/>
      <c r="C4766" s="140"/>
      <c r="D4766" s="140"/>
      <c r="E4766" s="140"/>
      <c r="F4766" s="161"/>
      <c r="G4766" s="161"/>
    </row>
    <row r="4767" spans="1:7" x14ac:dyDescent="0.25">
      <c r="A4767" s="154"/>
      <c r="B4767" s="154"/>
      <c r="C4767" s="140"/>
      <c r="D4767" s="140"/>
      <c r="E4767" s="140"/>
      <c r="F4767" s="161"/>
      <c r="G4767" s="161"/>
    </row>
    <row r="4768" spans="1:7" x14ac:dyDescent="0.25">
      <c r="A4768" s="154"/>
      <c r="B4768" s="154"/>
      <c r="C4768" s="140"/>
      <c r="D4768" s="140"/>
      <c r="E4768" s="140"/>
      <c r="F4768" s="161"/>
      <c r="G4768" s="161"/>
    </row>
    <row r="4769" spans="1:7" x14ac:dyDescent="0.25">
      <c r="A4769" s="154"/>
      <c r="B4769" s="154"/>
      <c r="C4769" s="140"/>
      <c r="D4769" s="140"/>
      <c r="E4769" s="140"/>
      <c r="F4769" s="161"/>
      <c r="G4769" s="161"/>
    </row>
    <row r="4770" spans="1:7" x14ac:dyDescent="0.25">
      <c r="A4770" s="154"/>
      <c r="B4770" s="154"/>
      <c r="C4770" s="140"/>
      <c r="D4770" s="140"/>
      <c r="E4770" s="140"/>
      <c r="F4770" s="161"/>
      <c r="G4770" s="161"/>
    </row>
    <row r="4771" spans="1:7" x14ac:dyDescent="0.25">
      <c r="A4771" s="154"/>
      <c r="B4771" s="154"/>
      <c r="C4771" s="140"/>
      <c r="D4771" s="140"/>
      <c r="E4771" s="140"/>
      <c r="F4771" s="161"/>
      <c r="G4771" s="161"/>
    </row>
    <row r="4772" spans="1:7" x14ac:dyDescent="0.25">
      <c r="A4772" s="154"/>
      <c r="B4772" s="154"/>
      <c r="C4772" s="140"/>
      <c r="D4772" s="140"/>
      <c r="E4772" s="140"/>
      <c r="F4772" s="161"/>
      <c r="G4772" s="161"/>
    </row>
    <row r="4773" spans="1:7" x14ac:dyDescent="0.25">
      <c r="A4773" s="154"/>
      <c r="B4773" s="154"/>
      <c r="C4773" s="140"/>
      <c r="D4773" s="140"/>
      <c r="E4773" s="140"/>
      <c r="F4773" s="161"/>
      <c r="G4773" s="161"/>
    </row>
    <row r="4774" spans="1:7" x14ac:dyDescent="0.25">
      <c r="A4774" s="154"/>
      <c r="B4774" s="154"/>
      <c r="C4774" s="140"/>
      <c r="D4774" s="140"/>
      <c r="E4774" s="140"/>
      <c r="F4774" s="161"/>
      <c r="G4774" s="161"/>
    </row>
    <row r="4775" spans="1:7" x14ac:dyDescent="0.25">
      <c r="A4775" s="154"/>
      <c r="B4775" s="154"/>
      <c r="C4775" s="140"/>
      <c r="D4775" s="140"/>
      <c r="E4775" s="140"/>
      <c r="F4775" s="161"/>
      <c r="G4775" s="161"/>
    </row>
    <row r="4776" spans="1:7" x14ac:dyDescent="0.25">
      <c r="A4776" s="154"/>
      <c r="B4776" s="154"/>
      <c r="C4776" s="140"/>
      <c r="D4776" s="140"/>
      <c r="E4776" s="140"/>
      <c r="F4776" s="161"/>
      <c r="G4776" s="161"/>
    </row>
    <row r="4777" spans="1:7" x14ac:dyDescent="0.25">
      <c r="A4777" s="154"/>
      <c r="B4777" s="154"/>
      <c r="C4777" s="140"/>
      <c r="D4777" s="140"/>
      <c r="E4777" s="140"/>
      <c r="F4777" s="161"/>
      <c r="G4777" s="161"/>
    </row>
    <row r="4778" spans="1:7" x14ac:dyDescent="0.25">
      <c r="A4778" s="154"/>
      <c r="B4778" s="154"/>
      <c r="C4778" s="140"/>
      <c r="D4778" s="140"/>
      <c r="E4778" s="140"/>
      <c r="F4778" s="161"/>
      <c r="G4778" s="161"/>
    </row>
    <row r="4779" spans="1:7" x14ac:dyDescent="0.25">
      <c r="A4779" s="154"/>
      <c r="B4779" s="154"/>
      <c r="C4779" s="140"/>
      <c r="D4779" s="140"/>
      <c r="E4779" s="140"/>
      <c r="F4779" s="161"/>
      <c r="G4779" s="161"/>
    </row>
    <row r="4780" spans="1:7" x14ac:dyDescent="0.25">
      <c r="A4780" s="154"/>
      <c r="B4780" s="154"/>
      <c r="C4780" s="140"/>
      <c r="D4780" s="140"/>
      <c r="E4780" s="140"/>
      <c r="F4780" s="161"/>
      <c r="G4780" s="161"/>
    </row>
    <row r="4781" spans="1:7" x14ac:dyDescent="0.25">
      <c r="A4781" s="154"/>
      <c r="B4781" s="154"/>
      <c r="C4781" s="140"/>
      <c r="D4781" s="140"/>
      <c r="E4781" s="140"/>
      <c r="F4781" s="161"/>
      <c r="G4781" s="161"/>
    </row>
    <row r="4782" spans="1:7" x14ac:dyDescent="0.25">
      <c r="A4782" s="154"/>
      <c r="B4782" s="154"/>
      <c r="C4782" s="140"/>
      <c r="D4782" s="140"/>
      <c r="E4782" s="140"/>
      <c r="F4782" s="161"/>
      <c r="G4782" s="161"/>
    </row>
    <row r="4783" spans="1:7" x14ac:dyDescent="0.25">
      <c r="A4783" s="154"/>
      <c r="B4783" s="154"/>
      <c r="C4783" s="140"/>
      <c r="D4783" s="140"/>
      <c r="E4783" s="140"/>
      <c r="F4783" s="161"/>
      <c r="G4783" s="161"/>
    </row>
    <row r="4784" spans="1:7" x14ac:dyDescent="0.25">
      <c r="A4784" s="154"/>
      <c r="B4784" s="154"/>
      <c r="C4784" s="154"/>
      <c r="D4784" s="140"/>
      <c r="E4784" s="140"/>
      <c r="F4784" s="161"/>
      <c r="G4784" s="161"/>
    </row>
    <row r="4785" spans="1:7" x14ac:dyDescent="0.25">
      <c r="A4785" s="154"/>
      <c r="B4785" s="154"/>
      <c r="C4785" s="140"/>
      <c r="D4785" s="140"/>
      <c r="E4785" s="140"/>
      <c r="F4785" s="161"/>
      <c r="G4785" s="161"/>
    </row>
    <row r="4786" spans="1:7" x14ac:dyDescent="0.25">
      <c r="A4786" s="154"/>
      <c r="B4786" s="154"/>
      <c r="C4786" s="140"/>
      <c r="D4786" s="140"/>
      <c r="E4786" s="140"/>
      <c r="F4786" s="161"/>
      <c r="G4786" s="161"/>
    </row>
    <row r="4787" spans="1:7" x14ac:dyDescent="0.25">
      <c r="A4787" s="154"/>
      <c r="B4787" s="154"/>
      <c r="C4787" s="140"/>
      <c r="D4787" s="140"/>
      <c r="E4787" s="140"/>
      <c r="F4787" s="161"/>
      <c r="G4787" s="161"/>
    </row>
    <row r="4788" spans="1:7" x14ac:dyDescent="0.25">
      <c r="A4788" s="154"/>
      <c r="B4788" s="154"/>
      <c r="C4788" s="154"/>
      <c r="D4788" s="140"/>
      <c r="E4788" s="140"/>
      <c r="F4788" s="161"/>
      <c r="G4788" s="161"/>
    </row>
    <row r="4789" spans="1:7" x14ac:dyDescent="0.25">
      <c r="A4789" s="154"/>
      <c r="B4789" s="154"/>
      <c r="C4789" s="154"/>
      <c r="D4789" s="140"/>
      <c r="E4789" s="140"/>
      <c r="F4789" s="161"/>
      <c r="G4789" s="161"/>
    </row>
    <row r="4790" spans="1:7" x14ac:dyDescent="0.25">
      <c r="A4790" s="154"/>
      <c r="B4790" s="154"/>
      <c r="C4790" s="140"/>
      <c r="D4790" s="140"/>
      <c r="E4790" s="140"/>
      <c r="F4790" s="161"/>
      <c r="G4790" s="161"/>
    </row>
    <row r="4791" spans="1:7" x14ac:dyDescent="0.25">
      <c r="A4791" s="154"/>
      <c r="B4791" s="154"/>
      <c r="C4791" s="140"/>
      <c r="D4791" s="140"/>
      <c r="E4791" s="140"/>
      <c r="F4791" s="161"/>
      <c r="G4791" s="161"/>
    </row>
    <row r="4792" spans="1:7" x14ac:dyDescent="0.25">
      <c r="A4792" s="154"/>
      <c r="B4792" s="154"/>
      <c r="C4792" s="140"/>
      <c r="D4792" s="140"/>
      <c r="E4792" s="140"/>
      <c r="F4792" s="161"/>
      <c r="G4792" s="161"/>
    </row>
    <row r="4793" spans="1:7" x14ac:dyDescent="0.25">
      <c r="A4793" s="154"/>
      <c r="B4793" s="154"/>
      <c r="C4793" s="140"/>
      <c r="D4793" s="140"/>
      <c r="E4793" s="140"/>
      <c r="F4793" s="161"/>
      <c r="G4793" s="161"/>
    </row>
    <row r="4794" spans="1:7" x14ac:dyDescent="0.25">
      <c r="A4794" s="154"/>
      <c r="B4794" s="154"/>
      <c r="C4794" s="140"/>
      <c r="D4794" s="140"/>
      <c r="E4794" s="140"/>
      <c r="F4794" s="161"/>
      <c r="G4794" s="161"/>
    </row>
    <row r="4795" spans="1:7" x14ac:dyDescent="0.25">
      <c r="A4795" s="154"/>
      <c r="B4795" s="154"/>
      <c r="C4795" s="140"/>
      <c r="D4795" s="140"/>
      <c r="E4795" s="140"/>
      <c r="F4795" s="161"/>
      <c r="G4795" s="161"/>
    </row>
    <row r="4796" spans="1:7" x14ac:dyDescent="0.25">
      <c r="A4796" s="154"/>
      <c r="B4796" s="154"/>
      <c r="C4796" s="140"/>
      <c r="D4796" s="140"/>
      <c r="E4796" s="140"/>
      <c r="F4796" s="161"/>
      <c r="G4796" s="161"/>
    </row>
    <row r="4797" spans="1:7" x14ac:dyDescent="0.25">
      <c r="A4797" s="154"/>
      <c r="B4797" s="154"/>
      <c r="C4797" s="140"/>
      <c r="D4797" s="140"/>
      <c r="E4797" s="140"/>
      <c r="F4797" s="161"/>
      <c r="G4797" s="161"/>
    </row>
    <row r="4798" spans="1:7" x14ac:dyDescent="0.25">
      <c r="A4798" s="154"/>
      <c r="B4798" s="154"/>
      <c r="C4798" s="140"/>
      <c r="D4798" s="140"/>
      <c r="E4798" s="140"/>
      <c r="F4798" s="161"/>
      <c r="G4798" s="161"/>
    </row>
    <row r="4799" spans="1:7" x14ac:dyDescent="0.25">
      <c r="A4799" s="154"/>
      <c r="B4799" s="154"/>
      <c r="C4799" s="140"/>
      <c r="D4799" s="140"/>
      <c r="E4799" s="140"/>
      <c r="F4799" s="161"/>
      <c r="G4799" s="161"/>
    </row>
    <row r="4800" spans="1:7" x14ac:dyDescent="0.25">
      <c r="A4800" s="154"/>
      <c r="B4800" s="154"/>
      <c r="C4800" s="140"/>
      <c r="D4800" s="140"/>
      <c r="E4800" s="140"/>
      <c r="F4800" s="161"/>
      <c r="G4800" s="161"/>
    </row>
    <row r="4801" spans="1:7" x14ac:dyDescent="0.25">
      <c r="A4801" s="154"/>
      <c r="B4801" s="154"/>
      <c r="C4801" s="140"/>
      <c r="D4801" s="140"/>
      <c r="E4801" s="140"/>
      <c r="F4801" s="161"/>
      <c r="G4801" s="161"/>
    </row>
    <row r="4802" spans="1:7" x14ac:dyDescent="0.25">
      <c r="A4802" s="154"/>
      <c r="B4802" s="154"/>
      <c r="C4802" s="140"/>
      <c r="D4802" s="140"/>
      <c r="E4802" s="140"/>
      <c r="F4802" s="161"/>
      <c r="G4802" s="161"/>
    </row>
    <row r="4803" spans="1:7" x14ac:dyDescent="0.25">
      <c r="A4803" s="154"/>
      <c r="B4803" s="154"/>
      <c r="C4803" s="140"/>
      <c r="D4803" s="140"/>
      <c r="E4803" s="140"/>
      <c r="F4803" s="161"/>
      <c r="G4803" s="161"/>
    </row>
    <row r="4804" spans="1:7" x14ac:dyDescent="0.25">
      <c r="A4804" s="154"/>
      <c r="B4804" s="154"/>
      <c r="C4804" s="140"/>
      <c r="D4804" s="140"/>
      <c r="E4804" s="140"/>
      <c r="F4804" s="161"/>
      <c r="G4804" s="161"/>
    </row>
    <row r="4805" spans="1:7" x14ac:dyDescent="0.25">
      <c r="A4805" s="154"/>
      <c r="B4805" s="154"/>
      <c r="C4805" s="140"/>
      <c r="D4805" s="140"/>
      <c r="E4805" s="140"/>
      <c r="F4805" s="161"/>
      <c r="G4805" s="161"/>
    </row>
    <row r="4806" spans="1:7" x14ac:dyDescent="0.25">
      <c r="A4806" s="154"/>
      <c r="B4806" s="154"/>
      <c r="C4806" s="140"/>
      <c r="D4806" s="140"/>
      <c r="E4806" s="140"/>
      <c r="F4806" s="161"/>
      <c r="G4806" s="161"/>
    </row>
    <row r="4807" spans="1:7" x14ac:dyDescent="0.25">
      <c r="A4807" s="154"/>
      <c r="B4807" s="154"/>
      <c r="C4807" s="140"/>
      <c r="D4807" s="140"/>
      <c r="E4807" s="140"/>
      <c r="F4807" s="161"/>
      <c r="G4807" s="161"/>
    </row>
    <row r="4808" spans="1:7" x14ac:dyDescent="0.25">
      <c r="A4808" s="154"/>
      <c r="B4808" s="154"/>
      <c r="C4808" s="140"/>
      <c r="D4808" s="140"/>
      <c r="E4808" s="140"/>
      <c r="F4808" s="161"/>
      <c r="G4808" s="161"/>
    </row>
    <row r="4809" spans="1:7" x14ac:dyDescent="0.25">
      <c r="A4809" s="154"/>
      <c r="B4809" s="154"/>
      <c r="C4809" s="140"/>
      <c r="D4809" s="140"/>
      <c r="E4809" s="140"/>
      <c r="F4809" s="161"/>
      <c r="G4809" s="161"/>
    </row>
    <row r="4810" spans="1:7" x14ac:dyDescent="0.25">
      <c r="A4810" s="154"/>
      <c r="B4810" s="154"/>
      <c r="C4810" s="140"/>
      <c r="D4810" s="140"/>
      <c r="E4810" s="140"/>
      <c r="F4810" s="161"/>
      <c r="G4810" s="161"/>
    </row>
    <row r="4811" spans="1:7" x14ac:dyDescent="0.25">
      <c r="A4811" s="154"/>
      <c r="B4811" s="154"/>
      <c r="C4811" s="140"/>
      <c r="D4811" s="140"/>
      <c r="E4811" s="140"/>
      <c r="F4811" s="161"/>
      <c r="G4811" s="161"/>
    </row>
    <row r="4812" spans="1:7" x14ac:dyDescent="0.25">
      <c r="A4812" s="154"/>
      <c r="B4812" s="154"/>
      <c r="C4812" s="140"/>
      <c r="D4812" s="140"/>
      <c r="E4812" s="140"/>
      <c r="F4812" s="161"/>
      <c r="G4812" s="161"/>
    </row>
    <row r="4813" spans="1:7" x14ac:dyDescent="0.25">
      <c r="A4813" s="154"/>
      <c r="B4813" s="154"/>
      <c r="C4813" s="140"/>
      <c r="D4813" s="140"/>
      <c r="E4813" s="140"/>
      <c r="F4813" s="161"/>
      <c r="G4813" s="161"/>
    </row>
    <row r="4814" spans="1:7" x14ac:dyDescent="0.25">
      <c r="A4814" s="154"/>
      <c r="B4814" s="154"/>
      <c r="C4814" s="140"/>
      <c r="D4814" s="140"/>
      <c r="E4814" s="140"/>
      <c r="F4814" s="161"/>
      <c r="G4814" s="161"/>
    </row>
    <row r="4815" spans="1:7" x14ac:dyDescent="0.25">
      <c r="A4815" s="154"/>
      <c r="B4815" s="154"/>
      <c r="C4815" s="140"/>
      <c r="D4815" s="140"/>
      <c r="E4815" s="140"/>
      <c r="F4815" s="161"/>
      <c r="G4815" s="161"/>
    </row>
    <row r="4816" spans="1:7" x14ac:dyDescent="0.25">
      <c r="A4816" s="154"/>
      <c r="B4816" s="154"/>
      <c r="C4816" s="140"/>
      <c r="D4816" s="140"/>
      <c r="E4816" s="140"/>
      <c r="F4816" s="161"/>
      <c r="G4816" s="161"/>
    </row>
    <row r="4817" spans="1:7" x14ac:dyDescent="0.25">
      <c r="A4817" s="154"/>
      <c r="B4817" s="154"/>
      <c r="C4817" s="140"/>
      <c r="D4817" s="140"/>
      <c r="E4817" s="140"/>
      <c r="F4817" s="161"/>
      <c r="G4817" s="161"/>
    </row>
    <row r="4818" spans="1:7" x14ac:dyDescent="0.25">
      <c r="A4818" s="154"/>
      <c r="B4818" s="154"/>
      <c r="C4818" s="140"/>
      <c r="D4818" s="140"/>
      <c r="E4818" s="140"/>
      <c r="F4818" s="161"/>
      <c r="G4818" s="161"/>
    </row>
    <row r="4819" spans="1:7" x14ac:dyDescent="0.25">
      <c r="A4819" s="154"/>
      <c r="B4819" s="154"/>
      <c r="C4819" s="140"/>
      <c r="D4819" s="140"/>
      <c r="E4819" s="140"/>
      <c r="F4819" s="161"/>
      <c r="G4819" s="161"/>
    </row>
    <row r="4820" spans="1:7" x14ac:dyDescent="0.25">
      <c r="A4820" s="154"/>
      <c r="B4820" s="154"/>
      <c r="C4820" s="140"/>
      <c r="D4820" s="140"/>
      <c r="E4820" s="140"/>
      <c r="F4820" s="161"/>
      <c r="G4820" s="161"/>
    </row>
    <row r="4821" spans="1:7" x14ac:dyDescent="0.25">
      <c r="A4821" s="154"/>
      <c r="B4821" s="154"/>
      <c r="C4821" s="140"/>
      <c r="D4821" s="140"/>
      <c r="E4821" s="140"/>
      <c r="F4821" s="161"/>
      <c r="G4821" s="161"/>
    </row>
    <row r="4822" spans="1:7" x14ac:dyDescent="0.25">
      <c r="A4822" s="154"/>
      <c r="B4822" s="154"/>
      <c r="C4822" s="140"/>
      <c r="D4822" s="140"/>
      <c r="E4822" s="140"/>
      <c r="F4822" s="161"/>
      <c r="G4822" s="161"/>
    </row>
    <row r="4823" spans="1:7" x14ac:dyDescent="0.25">
      <c r="A4823" s="154"/>
      <c r="B4823" s="154"/>
      <c r="C4823" s="140"/>
      <c r="D4823" s="140"/>
      <c r="E4823" s="140"/>
      <c r="F4823" s="161"/>
      <c r="G4823" s="161"/>
    </row>
    <row r="4824" spans="1:7" x14ac:dyDescent="0.25">
      <c r="A4824" s="154"/>
      <c r="B4824" s="154"/>
      <c r="C4824" s="140"/>
      <c r="D4824" s="140"/>
      <c r="E4824" s="140"/>
      <c r="F4824" s="161"/>
      <c r="G4824" s="161"/>
    </row>
    <row r="4825" spans="1:7" x14ac:dyDescent="0.25">
      <c r="A4825" s="154"/>
      <c r="B4825" s="154"/>
      <c r="C4825" s="140"/>
      <c r="D4825" s="140"/>
      <c r="E4825" s="140"/>
      <c r="F4825" s="161"/>
      <c r="G4825" s="161"/>
    </row>
    <row r="4826" spans="1:7" x14ac:dyDescent="0.25">
      <c r="A4826" s="154"/>
      <c r="B4826" s="154"/>
      <c r="C4826" s="140"/>
      <c r="D4826" s="140"/>
      <c r="E4826" s="140"/>
      <c r="F4826" s="161"/>
      <c r="G4826" s="161"/>
    </row>
    <row r="4827" spans="1:7" x14ac:dyDescent="0.25">
      <c r="A4827" s="154"/>
      <c r="B4827" s="154"/>
      <c r="C4827" s="140"/>
      <c r="D4827" s="140"/>
      <c r="E4827" s="140"/>
      <c r="F4827" s="161"/>
      <c r="G4827" s="161"/>
    </row>
    <row r="4828" spans="1:7" x14ac:dyDescent="0.25">
      <c r="A4828" s="154"/>
      <c r="B4828" s="154"/>
      <c r="C4828" s="140"/>
      <c r="D4828" s="140"/>
      <c r="E4828" s="140"/>
      <c r="F4828" s="161"/>
      <c r="G4828" s="161"/>
    </row>
    <row r="4829" spans="1:7" x14ac:dyDescent="0.25">
      <c r="A4829" s="154"/>
      <c r="B4829" s="154"/>
      <c r="C4829" s="140"/>
      <c r="D4829" s="140"/>
      <c r="E4829" s="140"/>
      <c r="F4829" s="161"/>
      <c r="G4829" s="161"/>
    </row>
    <row r="4830" spans="1:7" x14ac:dyDescent="0.25">
      <c r="A4830" s="154"/>
      <c r="B4830" s="154"/>
      <c r="C4830" s="140"/>
      <c r="D4830" s="140"/>
      <c r="E4830" s="140"/>
      <c r="F4830" s="161"/>
      <c r="G4830" s="161"/>
    </row>
    <row r="4831" spans="1:7" x14ac:dyDescent="0.25">
      <c r="A4831" s="154"/>
      <c r="B4831" s="154"/>
      <c r="C4831" s="140"/>
      <c r="D4831" s="140"/>
      <c r="E4831" s="140"/>
      <c r="F4831" s="161"/>
      <c r="G4831" s="161"/>
    </row>
    <row r="4832" spans="1:7" x14ac:dyDescent="0.25">
      <c r="A4832" s="154"/>
      <c r="B4832" s="154"/>
      <c r="C4832" s="140"/>
      <c r="D4832" s="140"/>
      <c r="E4832" s="140"/>
      <c r="F4832" s="161"/>
      <c r="G4832" s="161"/>
    </row>
    <row r="4833" spans="1:7" x14ac:dyDescent="0.25">
      <c r="A4833" s="154"/>
      <c r="B4833" s="154"/>
      <c r="C4833" s="140"/>
      <c r="D4833" s="140"/>
      <c r="E4833" s="140"/>
      <c r="F4833" s="161"/>
      <c r="G4833" s="161"/>
    </row>
    <row r="4834" spans="1:7" x14ac:dyDescent="0.25">
      <c r="A4834" s="154"/>
      <c r="B4834" s="154"/>
      <c r="C4834" s="140"/>
      <c r="D4834" s="140"/>
      <c r="E4834" s="140"/>
      <c r="F4834" s="161"/>
      <c r="G4834" s="161"/>
    </row>
    <row r="4835" spans="1:7" x14ac:dyDescent="0.25">
      <c r="A4835" s="154"/>
      <c r="B4835" s="154"/>
      <c r="C4835" s="140"/>
      <c r="D4835" s="140"/>
      <c r="E4835" s="140"/>
      <c r="F4835" s="161"/>
      <c r="G4835" s="161"/>
    </row>
    <row r="4836" spans="1:7" x14ac:dyDescent="0.25">
      <c r="A4836" s="154"/>
      <c r="B4836" s="154"/>
      <c r="C4836" s="140"/>
      <c r="D4836" s="140"/>
      <c r="E4836" s="140"/>
      <c r="F4836" s="161"/>
      <c r="G4836" s="161"/>
    </row>
    <row r="4837" spans="1:7" x14ac:dyDescent="0.25">
      <c r="A4837" s="154"/>
      <c r="B4837" s="154"/>
      <c r="C4837" s="154"/>
      <c r="D4837" s="140"/>
      <c r="E4837" s="140"/>
      <c r="F4837" s="161"/>
      <c r="G4837" s="161"/>
    </row>
    <row r="4838" spans="1:7" x14ac:dyDescent="0.25">
      <c r="A4838" s="154"/>
      <c r="B4838" s="154"/>
      <c r="C4838" s="154"/>
      <c r="D4838" s="140"/>
      <c r="E4838" s="140"/>
      <c r="F4838" s="161"/>
      <c r="G4838" s="161"/>
    </row>
    <row r="4839" spans="1:7" x14ac:dyDescent="0.25">
      <c r="A4839" s="154"/>
      <c r="B4839" s="154"/>
      <c r="C4839" s="140"/>
      <c r="D4839" s="140"/>
      <c r="E4839" s="140"/>
      <c r="F4839" s="161"/>
      <c r="G4839" s="161"/>
    </row>
    <row r="4840" spans="1:7" x14ac:dyDescent="0.25">
      <c r="A4840" s="154"/>
      <c r="B4840" s="154"/>
      <c r="C4840" s="140"/>
      <c r="D4840" s="140"/>
      <c r="E4840" s="140"/>
      <c r="F4840" s="161"/>
      <c r="G4840" s="161"/>
    </row>
    <row r="4841" spans="1:7" x14ac:dyDescent="0.25">
      <c r="A4841" s="154"/>
      <c r="B4841" s="154"/>
      <c r="C4841" s="140"/>
      <c r="D4841" s="140"/>
      <c r="E4841" s="140"/>
      <c r="F4841" s="161"/>
      <c r="G4841" s="161"/>
    </row>
    <row r="4842" spans="1:7" x14ac:dyDescent="0.25">
      <c r="A4842" s="154"/>
      <c r="B4842" s="154"/>
      <c r="C4842" s="140"/>
      <c r="D4842" s="140"/>
      <c r="E4842" s="140"/>
      <c r="F4842" s="161"/>
      <c r="G4842" s="161"/>
    </row>
    <row r="4843" spans="1:7" x14ac:dyDescent="0.25">
      <c r="A4843" s="154"/>
      <c r="B4843" s="154"/>
      <c r="C4843" s="154"/>
      <c r="D4843" s="140"/>
      <c r="E4843" s="140"/>
      <c r="F4843" s="161"/>
      <c r="G4843" s="161"/>
    </row>
    <row r="4844" spans="1:7" x14ac:dyDescent="0.25">
      <c r="A4844" s="154"/>
      <c r="B4844" s="154"/>
      <c r="C4844" s="140"/>
      <c r="D4844" s="140"/>
      <c r="E4844" s="140"/>
      <c r="F4844" s="161"/>
      <c r="G4844" s="161"/>
    </row>
    <row r="4845" spans="1:7" x14ac:dyDescent="0.25">
      <c r="A4845" s="154"/>
      <c r="B4845" s="154"/>
      <c r="C4845" s="140"/>
      <c r="D4845" s="140"/>
      <c r="E4845" s="140"/>
      <c r="F4845" s="161"/>
      <c r="G4845" s="161"/>
    </row>
    <row r="4846" spans="1:7" x14ac:dyDescent="0.25">
      <c r="A4846" s="154"/>
      <c r="B4846" s="154"/>
      <c r="C4846" s="140"/>
      <c r="D4846" s="140"/>
      <c r="E4846" s="140"/>
      <c r="F4846" s="161"/>
      <c r="G4846" s="161"/>
    </row>
    <row r="4847" spans="1:7" x14ac:dyDescent="0.25">
      <c r="A4847" s="154"/>
      <c r="B4847" s="154"/>
      <c r="C4847" s="140"/>
      <c r="D4847" s="140"/>
      <c r="E4847" s="140"/>
      <c r="F4847" s="161"/>
      <c r="G4847" s="161"/>
    </row>
    <row r="4848" spans="1:7" x14ac:dyDescent="0.25">
      <c r="A4848" s="154"/>
      <c r="B4848" s="154"/>
      <c r="C4848" s="140"/>
      <c r="D4848" s="140"/>
      <c r="E4848" s="140"/>
      <c r="F4848" s="161"/>
      <c r="G4848" s="161"/>
    </row>
    <row r="4849" spans="1:7" x14ac:dyDescent="0.25">
      <c r="A4849" s="154"/>
      <c r="B4849" s="154"/>
      <c r="C4849" s="140"/>
      <c r="D4849" s="140"/>
      <c r="E4849" s="140"/>
      <c r="F4849" s="161"/>
      <c r="G4849" s="161"/>
    </row>
    <row r="4850" spans="1:7" x14ac:dyDescent="0.25">
      <c r="A4850" s="154"/>
      <c r="B4850" s="154"/>
      <c r="C4850" s="140"/>
      <c r="D4850" s="140"/>
      <c r="E4850" s="140"/>
      <c r="F4850" s="161"/>
      <c r="G4850" s="161"/>
    </row>
    <row r="4851" spans="1:7" x14ac:dyDescent="0.25">
      <c r="A4851" s="154"/>
      <c r="B4851" s="154"/>
      <c r="C4851" s="140"/>
      <c r="D4851" s="140"/>
      <c r="E4851" s="140"/>
      <c r="F4851" s="161"/>
      <c r="G4851" s="161"/>
    </row>
    <row r="4852" spans="1:7" x14ac:dyDescent="0.25">
      <c r="A4852" s="154"/>
      <c r="B4852" s="154"/>
      <c r="C4852" s="140"/>
      <c r="D4852" s="140"/>
      <c r="E4852" s="140"/>
      <c r="F4852" s="161"/>
      <c r="G4852" s="161"/>
    </row>
    <row r="4853" spans="1:7" x14ac:dyDescent="0.25">
      <c r="A4853" s="154"/>
      <c r="B4853" s="154"/>
      <c r="C4853" s="140"/>
      <c r="D4853" s="140"/>
      <c r="E4853" s="140"/>
      <c r="F4853" s="161"/>
      <c r="G4853" s="161"/>
    </row>
    <row r="4854" spans="1:7" x14ac:dyDescent="0.25">
      <c r="A4854" s="154"/>
      <c r="B4854" s="154"/>
      <c r="C4854" s="140"/>
      <c r="D4854" s="140"/>
      <c r="E4854" s="140"/>
      <c r="F4854" s="161"/>
      <c r="G4854" s="161"/>
    </row>
    <row r="4855" spans="1:7" x14ac:dyDescent="0.25">
      <c r="A4855" s="154"/>
      <c r="B4855" s="154"/>
      <c r="C4855" s="140"/>
      <c r="D4855" s="140"/>
      <c r="E4855" s="140"/>
      <c r="F4855" s="161"/>
      <c r="G4855" s="161"/>
    </row>
    <row r="4856" spans="1:7" x14ac:dyDescent="0.25">
      <c r="A4856" s="154"/>
      <c r="B4856" s="154"/>
      <c r="C4856" s="140"/>
      <c r="D4856" s="140"/>
      <c r="E4856" s="140"/>
      <c r="F4856" s="161"/>
      <c r="G4856" s="161"/>
    </row>
    <row r="4857" spans="1:7" x14ac:dyDescent="0.25">
      <c r="A4857" s="154"/>
      <c r="B4857" s="154"/>
      <c r="C4857" s="140"/>
      <c r="D4857" s="140"/>
      <c r="E4857" s="140"/>
      <c r="F4857" s="161"/>
      <c r="G4857" s="161"/>
    </row>
    <row r="4858" spans="1:7" x14ac:dyDescent="0.25">
      <c r="A4858" s="154"/>
      <c r="B4858" s="154"/>
      <c r="C4858" s="140"/>
      <c r="D4858" s="140"/>
      <c r="E4858" s="140"/>
      <c r="F4858" s="161"/>
      <c r="G4858" s="161"/>
    </row>
    <row r="4859" spans="1:7" x14ac:dyDescent="0.25">
      <c r="A4859" s="154"/>
      <c r="B4859" s="154"/>
      <c r="C4859" s="140"/>
      <c r="D4859" s="140"/>
      <c r="E4859" s="140"/>
      <c r="F4859" s="161"/>
      <c r="G4859" s="161"/>
    </row>
    <row r="4860" spans="1:7" x14ac:dyDescent="0.25">
      <c r="A4860" s="154"/>
      <c r="B4860" s="154"/>
      <c r="C4860" s="154"/>
      <c r="D4860" s="140"/>
      <c r="E4860" s="140"/>
      <c r="F4860" s="161"/>
      <c r="G4860" s="161"/>
    </row>
    <row r="4861" spans="1:7" x14ac:dyDescent="0.25">
      <c r="A4861" s="154"/>
      <c r="B4861" s="154"/>
      <c r="C4861" s="140"/>
      <c r="D4861" s="140"/>
      <c r="E4861" s="140"/>
      <c r="F4861" s="161"/>
      <c r="G4861" s="161"/>
    </row>
    <row r="4862" spans="1:7" x14ac:dyDescent="0.25">
      <c r="A4862" s="154"/>
      <c r="B4862" s="154"/>
      <c r="C4862" s="140"/>
      <c r="D4862" s="140"/>
      <c r="E4862" s="140"/>
      <c r="F4862" s="161"/>
      <c r="G4862" s="161"/>
    </row>
    <row r="4863" spans="1:7" x14ac:dyDescent="0.25">
      <c r="A4863" s="154"/>
      <c r="B4863" s="154"/>
      <c r="C4863" s="140"/>
      <c r="D4863" s="140"/>
      <c r="E4863" s="140"/>
      <c r="F4863" s="161"/>
      <c r="G4863" s="161"/>
    </row>
    <row r="4864" spans="1:7" x14ac:dyDescent="0.25">
      <c r="A4864" s="154"/>
      <c r="B4864" s="154"/>
      <c r="C4864" s="140"/>
      <c r="D4864" s="140"/>
      <c r="E4864" s="140"/>
      <c r="F4864" s="161"/>
      <c r="G4864" s="161"/>
    </row>
    <row r="4865" spans="1:7" x14ac:dyDescent="0.25">
      <c r="A4865" s="154"/>
      <c r="B4865" s="154"/>
      <c r="C4865" s="140"/>
      <c r="D4865" s="140"/>
      <c r="E4865" s="140"/>
      <c r="F4865" s="161"/>
      <c r="G4865" s="161"/>
    </row>
    <row r="4866" spans="1:7" x14ac:dyDescent="0.25">
      <c r="A4866" s="154"/>
      <c r="B4866" s="154"/>
      <c r="C4866" s="140"/>
      <c r="D4866" s="140"/>
      <c r="E4866" s="140"/>
      <c r="F4866" s="161"/>
      <c r="G4866" s="161"/>
    </row>
    <row r="4867" spans="1:7" x14ac:dyDescent="0.25">
      <c r="A4867" s="154"/>
      <c r="B4867" s="154"/>
      <c r="C4867" s="140"/>
      <c r="D4867" s="140"/>
      <c r="E4867" s="140"/>
      <c r="F4867" s="161"/>
      <c r="G4867" s="161"/>
    </row>
    <row r="4868" spans="1:7" x14ac:dyDescent="0.25">
      <c r="A4868" s="154"/>
      <c r="B4868" s="154"/>
      <c r="C4868" s="140"/>
      <c r="D4868" s="140"/>
      <c r="E4868" s="140"/>
      <c r="F4868" s="161"/>
      <c r="G4868" s="161"/>
    </row>
    <row r="4869" spans="1:7" x14ac:dyDescent="0.25">
      <c r="A4869" s="154"/>
      <c r="B4869" s="154"/>
      <c r="C4869" s="140"/>
      <c r="D4869" s="140"/>
      <c r="E4869" s="140"/>
      <c r="F4869" s="161"/>
      <c r="G4869" s="161"/>
    </row>
    <row r="4870" spans="1:7" x14ac:dyDescent="0.25">
      <c r="A4870" s="154"/>
      <c r="B4870" s="154"/>
      <c r="C4870" s="140"/>
      <c r="D4870" s="140"/>
      <c r="E4870" s="140"/>
      <c r="F4870" s="161"/>
      <c r="G4870" s="161"/>
    </row>
    <row r="4871" spans="1:7" x14ac:dyDescent="0.25">
      <c r="A4871" s="154"/>
      <c r="B4871" s="154"/>
      <c r="C4871" s="140"/>
      <c r="D4871" s="140"/>
      <c r="E4871" s="140"/>
      <c r="F4871" s="161"/>
      <c r="G4871" s="161"/>
    </row>
    <row r="4872" spans="1:7" x14ac:dyDescent="0.25">
      <c r="A4872" s="154"/>
      <c r="B4872" s="154"/>
      <c r="C4872" s="140"/>
      <c r="D4872" s="140"/>
      <c r="E4872" s="140"/>
      <c r="F4872" s="161"/>
      <c r="G4872" s="161"/>
    </row>
    <row r="4873" spans="1:7" x14ac:dyDescent="0.25">
      <c r="A4873" s="154"/>
      <c r="B4873" s="154"/>
      <c r="C4873" s="154"/>
      <c r="D4873" s="140"/>
      <c r="E4873" s="140"/>
      <c r="F4873" s="161"/>
      <c r="G4873" s="161"/>
    </row>
    <row r="4874" spans="1:7" x14ac:dyDescent="0.25">
      <c r="A4874" s="154"/>
      <c r="B4874" s="154"/>
      <c r="C4874" s="140"/>
      <c r="D4874" s="140"/>
      <c r="E4874" s="140"/>
      <c r="F4874" s="161"/>
      <c r="G4874" s="161"/>
    </row>
    <row r="4875" spans="1:7" x14ac:dyDescent="0.25">
      <c r="A4875" s="154"/>
      <c r="B4875" s="154"/>
      <c r="C4875" s="140"/>
      <c r="D4875" s="140"/>
      <c r="E4875" s="140"/>
      <c r="F4875" s="161"/>
      <c r="G4875" s="161"/>
    </row>
    <row r="4876" spans="1:7" x14ac:dyDescent="0.25">
      <c r="A4876" s="154"/>
      <c r="B4876" s="154"/>
      <c r="C4876" s="140"/>
      <c r="D4876" s="140"/>
      <c r="E4876" s="140"/>
      <c r="F4876" s="161"/>
      <c r="G4876" s="161"/>
    </row>
    <row r="4877" spans="1:7" x14ac:dyDescent="0.25">
      <c r="A4877" s="154"/>
      <c r="B4877" s="154"/>
      <c r="C4877" s="140"/>
      <c r="D4877" s="140"/>
      <c r="E4877" s="140"/>
      <c r="F4877" s="161"/>
      <c r="G4877" s="161"/>
    </row>
    <row r="4878" spans="1:7" x14ac:dyDescent="0.25">
      <c r="A4878" s="154"/>
      <c r="B4878" s="154"/>
      <c r="C4878" s="140"/>
      <c r="D4878" s="140"/>
      <c r="E4878" s="140"/>
      <c r="F4878" s="161"/>
      <c r="G4878" s="161"/>
    </row>
    <row r="4879" spans="1:7" x14ac:dyDescent="0.25">
      <c r="A4879" s="154"/>
      <c r="B4879" s="154"/>
      <c r="C4879" s="140"/>
      <c r="D4879" s="140"/>
      <c r="E4879" s="140"/>
      <c r="F4879" s="161"/>
      <c r="G4879" s="161"/>
    </row>
    <row r="4880" spans="1:7" x14ac:dyDescent="0.25">
      <c r="A4880" s="154"/>
      <c r="B4880" s="154"/>
      <c r="C4880" s="140"/>
      <c r="D4880" s="140"/>
      <c r="E4880" s="140"/>
      <c r="F4880" s="161"/>
      <c r="G4880" s="161"/>
    </row>
    <row r="4881" spans="1:7" x14ac:dyDescent="0.25">
      <c r="A4881" s="154"/>
      <c r="B4881" s="154"/>
      <c r="C4881" s="140"/>
      <c r="D4881" s="140"/>
      <c r="E4881" s="140"/>
      <c r="F4881" s="161"/>
      <c r="G4881" s="161"/>
    </row>
    <row r="4882" spans="1:7" x14ac:dyDescent="0.25">
      <c r="A4882" s="154"/>
      <c r="B4882" s="154"/>
      <c r="C4882" s="154"/>
      <c r="D4882" s="140"/>
      <c r="E4882" s="140"/>
      <c r="F4882" s="161"/>
      <c r="G4882" s="161"/>
    </row>
    <row r="4883" spans="1:7" x14ac:dyDescent="0.25">
      <c r="A4883" s="154"/>
      <c r="B4883" s="154"/>
      <c r="C4883" s="140"/>
      <c r="D4883" s="140"/>
      <c r="E4883" s="140"/>
      <c r="F4883" s="161"/>
      <c r="G4883" s="161"/>
    </row>
    <row r="4884" spans="1:7" x14ac:dyDescent="0.25">
      <c r="A4884" s="154"/>
      <c r="B4884" s="154"/>
      <c r="C4884" s="140"/>
      <c r="D4884" s="140"/>
      <c r="E4884" s="140"/>
      <c r="F4884" s="161"/>
      <c r="G4884" s="161"/>
    </row>
    <row r="4885" spans="1:7" x14ac:dyDescent="0.25">
      <c r="A4885" s="154"/>
      <c r="B4885" s="154"/>
      <c r="C4885" s="140"/>
      <c r="D4885" s="140"/>
      <c r="E4885" s="140"/>
      <c r="F4885" s="161"/>
      <c r="G4885" s="161"/>
    </row>
    <row r="4886" spans="1:7" x14ac:dyDescent="0.25">
      <c r="A4886" s="154"/>
      <c r="B4886" s="154"/>
      <c r="C4886" s="140"/>
      <c r="D4886" s="140"/>
      <c r="E4886" s="140"/>
      <c r="F4886" s="161"/>
      <c r="G4886" s="161"/>
    </row>
    <row r="4887" spans="1:7" x14ac:dyDescent="0.25">
      <c r="A4887" s="154"/>
      <c r="B4887" s="154"/>
      <c r="C4887" s="140"/>
      <c r="D4887" s="140"/>
      <c r="E4887" s="140"/>
      <c r="F4887" s="161"/>
      <c r="G4887" s="161"/>
    </row>
    <row r="4888" spans="1:7" x14ac:dyDescent="0.25">
      <c r="A4888" s="154"/>
      <c r="B4888" s="154"/>
      <c r="C4888" s="140"/>
      <c r="D4888" s="140"/>
      <c r="E4888" s="140"/>
      <c r="F4888" s="161"/>
      <c r="G4888" s="161"/>
    </row>
    <row r="4889" spans="1:7" x14ac:dyDescent="0.25">
      <c r="A4889" s="154"/>
      <c r="B4889" s="154"/>
      <c r="C4889" s="140"/>
      <c r="D4889" s="140"/>
      <c r="E4889" s="140"/>
      <c r="F4889" s="161"/>
      <c r="G4889" s="161"/>
    </row>
    <row r="4890" spans="1:7" x14ac:dyDescent="0.25">
      <c r="A4890" s="154"/>
      <c r="B4890" s="154"/>
      <c r="C4890" s="140"/>
      <c r="D4890" s="140"/>
      <c r="E4890" s="140"/>
      <c r="F4890" s="161"/>
      <c r="G4890" s="161"/>
    </row>
    <row r="4891" spans="1:7" x14ac:dyDescent="0.25">
      <c r="A4891" s="154"/>
      <c r="B4891" s="154"/>
      <c r="C4891" s="140"/>
      <c r="D4891" s="140"/>
      <c r="E4891" s="140"/>
      <c r="F4891" s="161"/>
      <c r="G4891" s="161"/>
    </row>
    <row r="4892" spans="1:7" x14ac:dyDescent="0.25">
      <c r="A4892" s="154"/>
      <c r="B4892" s="154"/>
      <c r="C4892" s="140"/>
      <c r="D4892" s="140"/>
      <c r="E4892" s="140"/>
      <c r="F4892" s="161"/>
      <c r="G4892" s="161"/>
    </row>
    <row r="4893" spans="1:7" x14ac:dyDescent="0.25">
      <c r="A4893" s="154"/>
      <c r="B4893" s="154"/>
      <c r="C4893" s="140"/>
      <c r="D4893" s="140"/>
      <c r="E4893" s="140"/>
      <c r="F4893" s="161"/>
      <c r="G4893" s="161"/>
    </row>
    <row r="4894" spans="1:7" x14ac:dyDescent="0.25">
      <c r="A4894" s="154"/>
      <c r="B4894" s="154"/>
      <c r="C4894" s="140"/>
      <c r="D4894" s="140"/>
      <c r="E4894" s="140"/>
      <c r="F4894" s="161"/>
      <c r="G4894" s="161"/>
    </row>
    <row r="4895" spans="1:7" x14ac:dyDescent="0.25">
      <c r="A4895" s="154"/>
      <c r="B4895" s="154"/>
      <c r="C4895" s="140"/>
      <c r="D4895" s="140"/>
      <c r="E4895" s="140"/>
      <c r="F4895" s="161"/>
      <c r="G4895" s="161"/>
    </row>
    <row r="4896" spans="1:7" x14ac:dyDescent="0.25">
      <c r="A4896" s="154"/>
      <c r="B4896" s="154"/>
      <c r="C4896" s="154"/>
      <c r="D4896" s="140"/>
      <c r="E4896" s="140"/>
      <c r="F4896" s="161"/>
      <c r="G4896" s="161"/>
    </row>
    <row r="4897" spans="1:7" x14ac:dyDescent="0.25">
      <c r="A4897" s="154"/>
      <c r="B4897" s="154"/>
      <c r="C4897" s="140"/>
      <c r="D4897" s="140"/>
      <c r="E4897" s="140"/>
      <c r="F4897" s="161"/>
      <c r="G4897" s="161"/>
    </row>
    <row r="4898" spans="1:7" x14ac:dyDescent="0.25">
      <c r="A4898" s="154"/>
      <c r="B4898" s="154"/>
      <c r="C4898" s="140"/>
      <c r="D4898" s="140"/>
      <c r="E4898" s="140"/>
      <c r="F4898" s="161"/>
      <c r="G4898" s="161"/>
    </row>
    <row r="4899" spans="1:7" x14ac:dyDescent="0.25">
      <c r="A4899" s="154"/>
      <c r="B4899" s="154"/>
      <c r="C4899" s="140"/>
      <c r="D4899" s="140"/>
      <c r="E4899" s="140"/>
      <c r="F4899" s="161"/>
      <c r="G4899" s="161"/>
    </row>
    <row r="4900" spans="1:7" x14ac:dyDescent="0.25">
      <c r="A4900" s="154"/>
      <c r="B4900" s="154"/>
      <c r="C4900" s="140"/>
      <c r="D4900" s="140"/>
      <c r="E4900" s="140"/>
      <c r="F4900" s="161"/>
      <c r="G4900" s="161"/>
    </row>
    <row r="4901" spans="1:7" x14ac:dyDescent="0.25">
      <c r="A4901" s="154"/>
      <c r="B4901" s="154"/>
      <c r="C4901" s="140"/>
      <c r="D4901" s="140"/>
      <c r="E4901" s="140"/>
      <c r="F4901" s="161"/>
      <c r="G4901" s="161"/>
    </row>
    <row r="4902" spans="1:7" x14ac:dyDescent="0.25">
      <c r="A4902" s="154"/>
      <c r="B4902" s="154"/>
      <c r="C4902" s="154"/>
      <c r="D4902" s="140"/>
      <c r="E4902" s="140"/>
      <c r="F4902" s="161"/>
      <c r="G4902" s="161"/>
    </row>
    <row r="4903" spans="1:7" x14ac:dyDescent="0.25">
      <c r="A4903" s="154"/>
      <c r="B4903" s="154"/>
      <c r="C4903" s="154"/>
      <c r="D4903" s="140"/>
      <c r="E4903" s="140"/>
      <c r="F4903" s="161"/>
      <c r="G4903" s="161"/>
    </row>
    <row r="4904" spans="1:7" x14ac:dyDescent="0.25">
      <c r="A4904" s="154"/>
      <c r="B4904" s="154"/>
      <c r="C4904" s="140"/>
      <c r="D4904" s="140"/>
      <c r="E4904" s="140"/>
      <c r="F4904" s="161"/>
      <c r="G4904" s="161"/>
    </row>
    <row r="4905" spans="1:7" x14ac:dyDescent="0.25">
      <c r="A4905" s="154"/>
      <c r="B4905" s="154"/>
      <c r="C4905" s="140"/>
      <c r="D4905" s="140"/>
      <c r="E4905" s="140"/>
      <c r="F4905" s="161"/>
      <c r="G4905" s="161"/>
    </row>
    <row r="4906" spans="1:7" x14ac:dyDescent="0.25">
      <c r="A4906" s="154"/>
      <c r="B4906" s="154"/>
      <c r="C4906" s="140"/>
      <c r="D4906" s="140"/>
      <c r="E4906" s="140"/>
      <c r="F4906" s="161"/>
      <c r="G4906" s="161"/>
    </row>
    <row r="4907" spans="1:7" x14ac:dyDescent="0.25">
      <c r="A4907" s="154"/>
      <c r="B4907" s="154"/>
      <c r="C4907" s="140"/>
      <c r="D4907" s="140"/>
      <c r="E4907" s="140"/>
      <c r="F4907" s="161"/>
      <c r="G4907" s="161"/>
    </row>
    <row r="4908" spans="1:7" x14ac:dyDescent="0.25">
      <c r="A4908" s="154"/>
      <c r="B4908" s="154"/>
      <c r="C4908" s="140"/>
      <c r="D4908" s="140"/>
      <c r="E4908" s="140"/>
      <c r="F4908" s="161"/>
      <c r="G4908" s="161"/>
    </row>
    <row r="4909" spans="1:7" x14ac:dyDescent="0.25">
      <c r="A4909" s="154"/>
      <c r="B4909" s="154"/>
      <c r="C4909" s="140"/>
      <c r="D4909" s="140"/>
      <c r="E4909" s="140"/>
      <c r="F4909" s="161"/>
      <c r="G4909" s="161"/>
    </row>
    <row r="4910" spans="1:7" x14ac:dyDescent="0.25">
      <c r="A4910" s="154"/>
      <c r="B4910" s="154"/>
      <c r="C4910" s="140"/>
      <c r="D4910" s="140"/>
      <c r="E4910" s="140"/>
      <c r="F4910" s="161"/>
      <c r="G4910" s="161"/>
    </row>
    <row r="4911" spans="1:7" x14ac:dyDescent="0.25">
      <c r="A4911" s="154"/>
      <c r="B4911" s="154"/>
      <c r="C4911" s="154"/>
      <c r="D4911" s="140"/>
      <c r="E4911" s="140"/>
      <c r="F4911" s="161"/>
      <c r="G4911" s="161"/>
    </row>
    <row r="4912" spans="1:7" x14ac:dyDescent="0.25">
      <c r="A4912" s="154"/>
      <c r="B4912" s="154"/>
      <c r="C4912" s="140"/>
      <c r="D4912" s="140"/>
      <c r="E4912" s="140"/>
      <c r="F4912" s="161"/>
      <c r="G4912" s="161"/>
    </row>
    <row r="4913" spans="1:7" x14ac:dyDescent="0.25">
      <c r="A4913" s="154"/>
      <c r="B4913" s="154"/>
      <c r="C4913" s="140"/>
      <c r="D4913" s="140"/>
      <c r="E4913" s="140"/>
      <c r="F4913" s="161"/>
      <c r="G4913" s="161"/>
    </row>
    <row r="4914" spans="1:7" x14ac:dyDescent="0.25">
      <c r="A4914" s="154"/>
      <c r="B4914" s="154"/>
      <c r="C4914" s="140"/>
      <c r="D4914" s="140"/>
      <c r="E4914" s="140"/>
      <c r="F4914" s="161"/>
      <c r="G4914" s="161"/>
    </row>
    <row r="4915" spans="1:7" x14ac:dyDescent="0.25">
      <c r="A4915" s="154"/>
      <c r="B4915" s="154"/>
      <c r="C4915" s="140"/>
      <c r="D4915" s="140"/>
      <c r="E4915" s="140"/>
      <c r="F4915" s="161"/>
      <c r="G4915" s="161"/>
    </row>
    <row r="4916" spans="1:7" x14ac:dyDescent="0.25">
      <c r="A4916" s="154"/>
      <c r="B4916" s="154"/>
      <c r="C4916" s="154"/>
      <c r="D4916" s="140"/>
      <c r="E4916" s="140"/>
      <c r="F4916" s="161"/>
      <c r="G4916" s="161"/>
    </row>
    <row r="4917" spans="1:7" x14ac:dyDescent="0.25">
      <c r="A4917" s="154"/>
      <c r="B4917" s="154"/>
      <c r="C4917" s="140"/>
      <c r="D4917" s="140"/>
      <c r="E4917" s="140"/>
      <c r="F4917" s="161"/>
      <c r="G4917" s="161"/>
    </row>
    <row r="4918" spans="1:7" x14ac:dyDescent="0.25">
      <c r="A4918" s="154"/>
      <c r="B4918" s="154"/>
      <c r="C4918" s="140"/>
      <c r="D4918" s="140"/>
      <c r="E4918" s="140"/>
      <c r="F4918" s="161"/>
      <c r="G4918" s="161"/>
    </row>
    <row r="4919" spans="1:7" x14ac:dyDescent="0.25">
      <c r="A4919" s="154"/>
      <c r="B4919" s="154"/>
      <c r="C4919" s="140"/>
      <c r="D4919" s="140"/>
      <c r="E4919" s="140"/>
      <c r="F4919" s="161"/>
      <c r="G4919" s="161"/>
    </row>
    <row r="4920" spans="1:7" x14ac:dyDescent="0.25">
      <c r="A4920" s="154"/>
      <c r="B4920" s="154"/>
      <c r="C4920" s="154"/>
      <c r="D4920" s="140"/>
      <c r="E4920" s="140"/>
      <c r="F4920" s="161"/>
      <c r="G4920" s="161"/>
    </row>
    <row r="4921" spans="1:7" x14ac:dyDescent="0.25">
      <c r="A4921" s="154"/>
      <c r="B4921" s="154"/>
      <c r="C4921" s="140"/>
      <c r="D4921" s="140"/>
      <c r="E4921" s="140"/>
      <c r="F4921" s="161"/>
      <c r="G4921" s="161"/>
    </row>
    <row r="4922" spans="1:7" x14ac:dyDescent="0.25">
      <c r="A4922" s="154"/>
      <c r="B4922" s="154"/>
      <c r="C4922" s="140"/>
      <c r="D4922" s="140"/>
      <c r="E4922" s="140"/>
      <c r="F4922" s="161"/>
      <c r="G4922" s="161"/>
    </row>
    <row r="4923" spans="1:7" x14ac:dyDescent="0.25">
      <c r="A4923" s="154"/>
      <c r="B4923" s="154"/>
      <c r="C4923" s="154"/>
      <c r="D4923" s="140"/>
      <c r="E4923" s="140"/>
      <c r="F4923" s="161"/>
      <c r="G4923" s="161"/>
    </row>
    <row r="4924" spans="1:7" x14ac:dyDescent="0.25">
      <c r="A4924" s="154"/>
      <c r="B4924" s="154"/>
      <c r="C4924" s="140"/>
      <c r="D4924" s="140"/>
      <c r="E4924" s="140"/>
      <c r="F4924" s="161"/>
      <c r="G4924" s="161"/>
    </row>
    <row r="4925" spans="1:7" x14ac:dyDescent="0.25">
      <c r="A4925" s="154"/>
      <c r="B4925" s="154"/>
      <c r="C4925" s="140"/>
      <c r="D4925" s="140"/>
      <c r="E4925" s="140"/>
      <c r="F4925" s="161"/>
      <c r="G4925" s="161"/>
    </row>
    <row r="4926" spans="1:7" x14ac:dyDescent="0.25">
      <c r="A4926" s="154"/>
      <c r="B4926" s="154"/>
      <c r="C4926" s="154"/>
      <c r="D4926" s="140"/>
      <c r="E4926" s="140"/>
      <c r="F4926" s="161"/>
      <c r="G4926" s="161"/>
    </row>
    <row r="4927" spans="1:7" x14ac:dyDescent="0.25">
      <c r="A4927" s="154"/>
      <c r="B4927" s="154"/>
      <c r="C4927" s="140"/>
      <c r="D4927" s="140"/>
      <c r="E4927" s="140"/>
      <c r="F4927" s="161"/>
      <c r="G4927" s="161"/>
    </row>
    <row r="4928" spans="1:7" x14ac:dyDescent="0.25">
      <c r="A4928" s="154"/>
      <c r="B4928" s="154"/>
      <c r="C4928" s="140"/>
      <c r="D4928" s="140"/>
      <c r="E4928" s="140"/>
      <c r="F4928" s="161"/>
      <c r="G4928" s="161"/>
    </row>
    <row r="4929" spans="1:7" x14ac:dyDescent="0.25">
      <c r="A4929" s="154"/>
      <c r="B4929" s="154"/>
      <c r="C4929" s="140"/>
      <c r="D4929" s="140"/>
      <c r="E4929" s="140"/>
      <c r="F4929" s="161"/>
      <c r="G4929" s="161"/>
    </row>
    <row r="4930" spans="1:7" x14ac:dyDescent="0.25">
      <c r="A4930" s="154"/>
      <c r="B4930" s="154"/>
      <c r="C4930" s="140"/>
      <c r="D4930" s="140"/>
      <c r="E4930" s="140"/>
      <c r="F4930" s="161"/>
      <c r="G4930" s="161"/>
    </row>
    <row r="4931" spans="1:7" x14ac:dyDescent="0.25">
      <c r="A4931" s="154"/>
      <c r="B4931" s="154"/>
      <c r="C4931" s="140"/>
      <c r="D4931" s="140"/>
      <c r="E4931" s="140"/>
      <c r="F4931" s="161"/>
      <c r="G4931" s="161"/>
    </row>
    <row r="4932" spans="1:7" x14ac:dyDescent="0.25">
      <c r="A4932" s="154"/>
      <c r="B4932" s="154"/>
      <c r="C4932" s="140"/>
      <c r="D4932" s="140"/>
      <c r="E4932" s="140"/>
      <c r="F4932" s="161"/>
      <c r="G4932" s="161"/>
    </row>
    <row r="4933" spans="1:7" x14ac:dyDescent="0.25">
      <c r="A4933" s="154"/>
      <c r="B4933" s="154"/>
      <c r="C4933" s="140"/>
      <c r="D4933" s="140"/>
      <c r="E4933" s="140"/>
      <c r="F4933" s="161"/>
      <c r="G4933" s="161"/>
    </row>
    <row r="4934" spans="1:7" x14ac:dyDescent="0.25">
      <c r="A4934" s="154"/>
      <c r="B4934" s="154"/>
      <c r="C4934" s="140"/>
      <c r="D4934" s="140"/>
      <c r="E4934" s="140"/>
      <c r="F4934" s="161"/>
      <c r="G4934" s="161"/>
    </row>
    <row r="4935" spans="1:7" x14ac:dyDescent="0.25">
      <c r="A4935" s="154"/>
      <c r="B4935" s="154"/>
      <c r="C4935" s="140"/>
      <c r="D4935" s="140"/>
      <c r="E4935" s="140"/>
      <c r="F4935" s="161"/>
      <c r="G4935" s="161"/>
    </row>
    <row r="4936" spans="1:7" x14ac:dyDescent="0.25">
      <c r="A4936" s="154"/>
      <c r="B4936" s="154"/>
      <c r="C4936" s="140"/>
      <c r="D4936" s="140"/>
      <c r="E4936" s="140"/>
      <c r="F4936" s="161"/>
      <c r="G4936" s="161"/>
    </row>
    <row r="4937" spans="1:7" x14ac:dyDescent="0.25">
      <c r="A4937" s="154"/>
      <c r="B4937" s="154"/>
      <c r="C4937" s="140"/>
      <c r="D4937" s="140"/>
      <c r="E4937" s="140"/>
      <c r="F4937" s="161"/>
      <c r="G4937" s="161"/>
    </row>
    <row r="4938" spans="1:7" x14ac:dyDescent="0.25">
      <c r="A4938" s="154"/>
      <c r="B4938" s="154"/>
      <c r="C4938" s="140"/>
      <c r="D4938" s="140"/>
      <c r="E4938" s="140"/>
      <c r="F4938" s="161"/>
      <c r="G4938" s="161"/>
    </row>
    <row r="4939" spans="1:7" x14ac:dyDescent="0.25">
      <c r="A4939" s="154"/>
      <c r="B4939" s="154"/>
      <c r="C4939" s="140"/>
      <c r="D4939" s="140"/>
      <c r="E4939" s="140"/>
      <c r="F4939" s="161"/>
      <c r="G4939" s="161"/>
    </row>
    <row r="4940" spans="1:7" x14ac:dyDescent="0.25">
      <c r="A4940" s="154"/>
      <c r="B4940" s="154"/>
      <c r="C4940" s="140"/>
      <c r="D4940" s="140"/>
      <c r="E4940" s="140"/>
      <c r="F4940" s="161"/>
      <c r="G4940" s="161"/>
    </row>
    <row r="4941" spans="1:7" x14ac:dyDescent="0.25">
      <c r="A4941" s="154"/>
      <c r="B4941" s="154"/>
      <c r="C4941" s="140"/>
      <c r="D4941" s="140"/>
      <c r="E4941" s="140"/>
      <c r="F4941" s="161"/>
      <c r="G4941" s="161"/>
    </row>
    <row r="4942" spans="1:7" x14ac:dyDescent="0.25">
      <c r="A4942" s="154"/>
      <c r="B4942" s="154"/>
      <c r="C4942" s="140"/>
      <c r="D4942" s="140"/>
      <c r="E4942" s="140"/>
      <c r="F4942" s="161"/>
      <c r="G4942" s="161"/>
    </row>
    <row r="4943" spans="1:7" x14ac:dyDescent="0.25">
      <c r="A4943" s="154"/>
      <c r="B4943" s="154"/>
      <c r="C4943" s="154"/>
      <c r="D4943" s="140"/>
      <c r="E4943" s="140"/>
      <c r="F4943" s="161"/>
      <c r="G4943" s="161"/>
    </row>
    <row r="4944" spans="1:7" x14ac:dyDescent="0.25">
      <c r="A4944" s="154"/>
      <c r="B4944" s="154"/>
      <c r="C4944" s="140"/>
      <c r="D4944" s="140"/>
      <c r="E4944" s="140"/>
      <c r="F4944" s="161"/>
      <c r="G4944" s="161"/>
    </row>
    <row r="4945" spans="1:7" x14ac:dyDescent="0.25">
      <c r="A4945" s="154"/>
      <c r="B4945" s="154"/>
      <c r="C4945" s="140"/>
      <c r="D4945" s="140"/>
      <c r="E4945" s="140"/>
      <c r="F4945" s="161"/>
      <c r="G4945" s="161"/>
    </row>
    <row r="4946" spans="1:7" x14ac:dyDescent="0.25">
      <c r="A4946" s="154"/>
      <c r="B4946" s="154"/>
      <c r="C4946" s="140"/>
      <c r="D4946" s="140"/>
      <c r="E4946" s="140"/>
      <c r="F4946" s="161"/>
      <c r="G4946" s="161"/>
    </row>
    <row r="4947" spans="1:7" x14ac:dyDescent="0.25">
      <c r="A4947" s="154"/>
      <c r="B4947" s="154"/>
      <c r="C4947" s="140"/>
      <c r="D4947" s="140"/>
      <c r="E4947" s="140"/>
      <c r="F4947" s="161"/>
      <c r="G4947" s="161"/>
    </row>
    <row r="4948" spans="1:7" x14ac:dyDescent="0.25">
      <c r="A4948" s="154"/>
      <c r="B4948" s="154"/>
      <c r="C4948" s="140"/>
      <c r="D4948" s="140"/>
      <c r="E4948" s="140"/>
      <c r="F4948" s="161"/>
      <c r="G4948" s="161"/>
    </row>
    <row r="4949" spans="1:7" x14ac:dyDescent="0.25">
      <c r="A4949" s="154"/>
      <c r="B4949" s="154"/>
      <c r="C4949" s="140"/>
      <c r="D4949" s="140"/>
      <c r="E4949" s="140"/>
      <c r="F4949" s="161"/>
      <c r="G4949" s="161"/>
    </row>
    <row r="4950" spans="1:7" x14ac:dyDescent="0.25">
      <c r="A4950" s="154"/>
      <c r="B4950" s="154"/>
      <c r="C4950" s="140"/>
      <c r="D4950" s="140"/>
      <c r="E4950" s="140"/>
      <c r="F4950" s="161"/>
      <c r="G4950" s="161"/>
    </row>
    <row r="4951" spans="1:7" x14ac:dyDescent="0.25">
      <c r="A4951" s="154"/>
      <c r="B4951" s="154"/>
      <c r="C4951" s="140"/>
      <c r="D4951" s="140"/>
      <c r="E4951" s="140"/>
      <c r="F4951" s="161"/>
      <c r="G4951" s="161"/>
    </row>
    <row r="4952" spans="1:7" x14ac:dyDescent="0.25">
      <c r="A4952" s="154"/>
      <c r="B4952" s="154"/>
      <c r="C4952" s="140"/>
      <c r="D4952" s="140"/>
      <c r="E4952" s="140"/>
      <c r="F4952" s="161"/>
      <c r="G4952" s="161"/>
    </row>
    <row r="4953" spans="1:7" x14ac:dyDescent="0.25">
      <c r="A4953" s="154"/>
      <c r="B4953" s="154"/>
      <c r="C4953" s="140"/>
      <c r="D4953" s="140"/>
      <c r="E4953" s="140"/>
      <c r="F4953" s="161"/>
      <c r="G4953" s="161"/>
    </row>
    <row r="4954" spans="1:7" x14ac:dyDescent="0.25">
      <c r="A4954" s="154"/>
      <c r="B4954" s="154"/>
      <c r="C4954" s="140"/>
      <c r="D4954" s="140"/>
      <c r="E4954" s="140"/>
      <c r="F4954" s="161"/>
      <c r="G4954" s="161"/>
    </row>
    <row r="4955" spans="1:7" x14ac:dyDescent="0.25">
      <c r="A4955" s="154"/>
      <c r="B4955" s="154"/>
      <c r="C4955" s="140"/>
      <c r="D4955" s="140"/>
      <c r="E4955" s="140"/>
      <c r="F4955" s="161"/>
      <c r="G4955" s="161"/>
    </row>
    <row r="4956" spans="1:7" x14ac:dyDescent="0.25">
      <c r="A4956" s="154"/>
      <c r="B4956" s="154"/>
      <c r="C4956" s="140"/>
      <c r="D4956" s="140"/>
      <c r="E4956" s="140"/>
      <c r="F4956" s="161"/>
      <c r="G4956" s="161"/>
    </row>
    <row r="4957" spans="1:7" x14ac:dyDescent="0.25">
      <c r="A4957" s="154"/>
      <c r="B4957" s="154"/>
      <c r="C4957" s="140"/>
      <c r="D4957" s="140"/>
      <c r="E4957" s="140"/>
      <c r="F4957" s="161"/>
      <c r="G4957" s="161"/>
    </row>
    <row r="4958" spans="1:7" x14ac:dyDescent="0.25">
      <c r="A4958" s="154"/>
      <c r="B4958" s="154"/>
      <c r="C4958" s="140"/>
      <c r="D4958" s="140"/>
      <c r="E4958" s="140"/>
      <c r="F4958" s="161"/>
      <c r="G4958" s="161"/>
    </row>
    <row r="4959" spans="1:7" x14ac:dyDescent="0.25">
      <c r="A4959" s="154"/>
      <c r="B4959" s="154"/>
      <c r="C4959" s="140"/>
      <c r="D4959" s="140"/>
      <c r="E4959" s="140"/>
      <c r="F4959" s="161"/>
      <c r="G4959" s="161"/>
    </row>
    <row r="4960" spans="1:7" x14ac:dyDescent="0.25">
      <c r="A4960" s="154"/>
      <c r="B4960" s="154"/>
      <c r="C4960" s="140"/>
      <c r="D4960" s="140"/>
      <c r="E4960" s="140"/>
      <c r="F4960" s="161"/>
      <c r="G4960" s="161"/>
    </row>
    <row r="4961" spans="1:7" x14ac:dyDescent="0.25">
      <c r="A4961" s="154"/>
      <c r="B4961" s="154"/>
      <c r="C4961" s="140"/>
      <c r="D4961" s="140"/>
      <c r="E4961" s="140"/>
      <c r="F4961" s="161"/>
      <c r="G4961" s="161"/>
    </row>
    <row r="4962" spans="1:7" x14ac:dyDescent="0.25">
      <c r="A4962" s="154"/>
      <c r="B4962" s="154"/>
      <c r="C4962" s="140"/>
      <c r="D4962" s="140"/>
      <c r="E4962" s="140"/>
      <c r="F4962" s="161"/>
      <c r="G4962" s="161"/>
    </row>
    <row r="4963" spans="1:7" x14ac:dyDescent="0.25">
      <c r="A4963" s="154"/>
      <c r="B4963" s="154"/>
      <c r="C4963" s="140"/>
      <c r="D4963" s="140"/>
      <c r="E4963" s="140"/>
      <c r="F4963" s="161"/>
      <c r="G4963" s="161"/>
    </row>
    <row r="4964" spans="1:7" x14ac:dyDescent="0.25">
      <c r="A4964" s="154"/>
      <c r="B4964" s="154"/>
      <c r="C4964" s="140"/>
      <c r="D4964" s="140"/>
      <c r="E4964" s="140"/>
      <c r="F4964" s="161"/>
      <c r="G4964" s="161"/>
    </row>
    <row r="4965" spans="1:7" x14ac:dyDescent="0.25">
      <c r="A4965" s="154"/>
      <c r="B4965" s="154"/>
      <c r="C4965" s="140"/>
      <c r="D4965" s="140"/>
      <c r="E4965" s="140"/>
      <c r="F4965" s="161"/>
      <c r="G4965" s="161"/>
    </row>
    <row r="4966" spans="1:7" x14ac:dyDescent="0.25">
      <c r="A4966" s="154"/>
      <c r="B4966" s="154"/>
      <c r="C4966" s="140"/>
      <c r="D4966" s="140"/>
      <c r="E4966" s="140"/>
      <c r="F4966" s="161"/>
      <c r="G4966" s="161"/>
    </row>
    <row r="4967" spans="1:7" x14ac:dyDescent="0.25">
      <c r="A4967" s="154"/>
      <c r="B4967" s="154"/>
      <c r="C4967" s="140"/>
      <c r="D4967" s="140"/>
      <c r="E4967" s="140"/>
      <c r="F4967" s="161"/>
      <c r="G4967" s="161"/>
    </row>
    <row r="4968" spans="1:7" x14ac:dyDescent="0.25">
      <c r="A4968" s="154"/>
      <c r="B4968" s="154"/>
      <c r="C4968" s="140"/>
      <c r="D4968" s="140"/>
      <c r="E4968" s="140"/>
      <c r="F4968" s="161"/>
      <c r="G4968" s="161"/>
    </row>
    <row r="4969" spans="1:7" x14ac:dyDescent="0.25">
      <c r="A4969" s="154"/>
      <c r="B4969" s="154"/>
      <c r="C4969" s="140"/>
      <c r="D4969" s="140"/>
      <c r="E4969" s="140"/>
      <c r="F4969" s="161"/>
      <c r="G4969" s="161"/>
    </row>
    <row r="4970" spans="1:7" x14ac:dyDescent="0.25">
      <c r="A4970" s="154"/>
      <c r="B4970" s="154"/>
      <c r="C4970" s="140"/>
      <c r="D4970" s="140"/>
      <c r="E4970" s="140"/>
      <c r="F4970" s="161"/>
      <c r="G4970" s="161"/>
    </row>
    <row r="4971" spans="1:7" x14ac:dyDescent="0.25">
      <c r="A4971" s="154"/>
      <c r="B4971" s="154"/>
      <c r="C4971" s="140"/>
      <c r="D4971" s="140"/>
      <c r="E4971" s="140"/>
      <c r="F4971" s="161"/>
      <c r="G4971" s="161"/>
    </row>
    <row r="4972" spans="1:7" x14ac:dyDescent="0.25">
      <c r="A4972" s="154"/>
      <c r="B4972" s="154"/>
      <c r="C4972" s="140"/>
      <c r="D4972" s="140"/>
      <c r="E4972" s="140"/>
      <c r="F4972" s="161"/>
      <c r="G4972" s="161"/>
    </row>
    <row r="4973" spans="1:7" x14ac:dyDescent="0.25">
      <c r="A4973" s="154"/>
      <c r="B4973" s="154"/>
      <c r="C4973" s="140"/>
      <c r="D4973" s="140"/>
      <c r="E4973" s="140"/>
      <c r="F4973" s="161"/>
      <c r="G4973" s="161"/>
    </row>
    <row r="4974" spans="1:7" x14ac:dyDescent="0.25">
      <c r="A4974" s="154"/>
      <c r="B4974" s="154"/>
      <c r="C4974" s="140"/>
      <c r="D4974" s="140"/>
      <c r="E4974" s="140"/>
      <c r="F4974" s="161"/>
      <c r="G4974" s="161"/>
    </row>
    <row r="4975" spans="1:7" x14ac:dyDescent="0.25">
      <c r="A4975" s="154"/>
      <c r="B4975" s="154"/>
      <c r="C4975" s="140"/>
      <c r="D4975" s="140"/>
      <c r="E4975" s="140"/>
      <c r="F4975" s="161"/>
      <c r="G4975" s="161"/>
    </row>
    <row r="4976" spans="1:7" x14ac:dyDescent="0.25">
      <c r="A4976" s="154"/>
      <c r="B4976" s="154"/>
      <c r="C4976" s="140"/>
      <c r="D4976" s="140"/>
      <c r="E4976" s="140"/>
      <c r="F4976" s="161"/>
      <c r="G4976" s="161"/>
    </row>
    <row r="4977" spans="1:7" x14ac:dyDescent="0.25">
      <c r="A4977" s="154"/>
      <c r="B4977" s="154"/>
      <c r="C4977" s="140"/>
      <c r="D4977" s="140"/>
      <c r="E4977" s="140"/>
      <c r="F4977" s="161"/>
      <c r="G4977" s="161"/>
    </row>
    <row r="4978" spans="1:7" x14ac:dyDescent="0.25">
      <c r="A4978" s="154"/>
      <c r="B4978" s="154"/>
      <c r="C4978" s="140"/>
      <c r="D4978" s="140"/>
      <c r="E4978" s="140"/>
      <c r="F4978" s="161"/>
      <c r="G4978" s="161"/>
    </row>
    <row r="4979" spans="1:7" x14ac:dyDescent="0.25">
      <c r="A4979" s="154"/>
      <c r="B4979" s="154"/>
      <c r="C4979" s="140"/>
      <c r="D4979" s="140"/>
      <c r="E4979" s="140"/>
      <c r="F4979" s="161"/>
      <c r="G4979" s="161"/>
    </row>
    <row r="4980" spans="1:7" x14ac:dyDescent="0.25">
      <c r="A4980" s="154"/>
      <c r="B4980" s="154"/>
      <c r="C4980" s="140"/>
      <c r="D4980" s="140"/>
      <c r="E4980" s="140"/>
      <c r="F4980" s="161"/>
      <c r="G4980" s="161"/>
    </row>
    <row r="4981" spans="1:7" x14ac:dyDescent="0.25">
      <c r="A4981" s="154"/>
      <c r="B4981" s="154"/>
      <c r="C4981" s="140"/>
      <c r="D4981" s="140"/>
      <c r="E4981" s="140"/>
      <c r="F4981" s="161"/>
      <c r="G4981" s="161"/>
    </row>
    <row r="4982" spans="1:7" x14ac:dyDescent="0.25">
      <c r="A4982" s="154"/>
      <c r="B4982" s="154"/>
      <c r="C4982" s="140"/>
      <c r="D4982" s="140"/>
      <c r="E4982" s="140"/>
      <c r="F4982" s="161"/>
      <c r="G4982" s="161"/>
    </row>
    <row r="4983" spans="1:7" x14ac:dyDescent="0.25">
      <c r="A4983" s="154"/>
      <c r="B4983" s="154"/>
      <c r="C4983" s="140"/>
      <c r="D4983" s="140"/>
      <c r="E4983" s="140"/>
      <c r="F4983" s="161"/>
      <c r="G4983" s="161"/>
    </row>
    <row r="4984" spans="1:7" x14ac:dyDescent="0.25">
      <c r="A4984" s="154"/>
      <c r="B4984" s="154"/>
      <c r="C4984" s="140"/>
      <c r="D4984" s="140"/>
      <c r="E4984" s="140"/>
      <c r="F4984" s="161"/>
      <c r="G4984" s="161"/>
    </row>
    <row r="4985" spans="1:7" x14ac:dyDescent="0.25">
      <c r="A4985" s="154"/>
      <c r="B4985" s="154"/>
      <c r="C4985" s="140"/>
      <c r="D4985" s="140"/>
      <c r="E4985" s="140"/>
      <c r="F4985" s="161"/>
      <c r="G4985" s="161"/>
    </row>
    <row r="4986" spans="1:7" x14ac:dyDescent="0.25">
      <c r="A4986" s="154"/>
      <c r="B4986" s="154"/>
      <c r="C4986" s="140"/>
      <c r="D4986" s="140"/>
      <c r="E4986" s="140"/>
      <c r="F4986" s="161"/>
      <c r="G4986" s="161"/>
    </row>
    <row r="4987" spans="1:7" x14ac:dyDescent="0.25">
      <c r="A4987" s="154"/>
      <c r="B4987" s="154"/>
      <c r="C4987" s="154"/>
      <c r="D4987" s="140"/>
      <c r="E4987" s="140"/>
      <c r="F4987" s="161"/>
      <c r="G4987" s="161"/>
    </row>
    <row r="4988" spans="1:7" x14ac:dyDescent="0.25">
      <c r="A4988" s="154"/>
      <c r="B4988" s="154"/>
      <c r="C4988" s="140"/>
      <c r="D4988" s="140"/>
      <c r="E4988" s="140"/>
      <c r="F4988" s="161"/>
      <c r="G4988" s="161"/>
    </row>
    <row r="4989" spans="1:7" x14ac:dyDescent="0.25">
      <c r="A4989" s="154"/>
      <c r="B4989" s="154"/>
      <c r="C4989" s="140"/>
      <c r="D4989" s="140"/>
      <c r="E4989" s="140"/>
      <c r="F4989" s="161"/>
      <c r="G4989" s="161"/>
    </row>
    <row r="4990" spans="1:7" x14ac:dyDescent="0.25">
      <c r="A4990" s="154"/>
      <c r="B4990" s="154"/>
      <c r="C4990" s="140"/>
      <c r="D4990" s="140"/>
      <c r="E4990" s="140"/>
      <c r="F4990" s="161"/>
      <c r="G4990" s="161"/>
    </row>
    <row r="4991" spans="1:7" x14ac:dyDescent="0.25">
      <c r="A4991" s="154"/>
      <c r="B4991" s="154"/>
      <c r="C4991" s="140"/>
      <c r="D4991" s="140"/>
      <c r="E4991" s="140"/>
      <c r="F4991" s="161"/>
      <c r="G4991" s="161"/>
    </row>
    <row r="4992" spans="1:7" x14ac:dyDescent="0.25">
      <c r="A4992" s="154"/>
      <c r="B4992" s="154"/>
      <c r="C4992" s="140"/>
      <c r="D4992" s="140"/>
      <c r="E4992" s="140"/>
      <c r="F4992" s="161"/>
      <c r="G4992" s="161"/>
    </row>
    <row r="4993" spans="1:7" x14ac:dyDescent="0.25">
      <c r="A4993" s="154"/>
      <c r="B4993" s="154"/>
      <c r="C4993" s="140"/>
      <c r="D4993" s="140"/>
      <c r="E4993" s="140"/>
      <c r="F4993" s="161"/>
      <c r="G4993" s="161"/>
    </row>
    <row r="4994" spans="1:7" x14ac:dyDescent="0.25">
      <c r="A4994" s="154"/>
      <c r="B4994" s="154"/>
      <c r="C4994" s="140"/>
      <c r="D4994" s="140"/>
      <c r="E4994" s="140"/>
      <c r="F4994" s="161"/>
      <c r="G4994" s="161"/>
    </row>
    <row r="4995" spans="1:7" x14ac:dyDescent="0.25">
      <c r="A4995" s="154"/>
      <c r="B4995" s="154"/>
      <c r="C4995" s="140"/>
      <c r="D4995" s="140"/>
      <c r="E4995" s="140"/>
      <c r="F4995" s="161"/>
      <c r="G4995" s="161"/>
    </row>
    <row r="4996" spans="1:7" x14ac:dyDescent="0.25">
      <c r="A4996" s="154"/>
      <c r="B4996" s="154"/>
      <c r="C4996" s="140"/>
      <c r="D4996" s="140"/>
      <c r="E4996" s="140"/>
      <c r="F4996" s="161"/>
      <c r="G4996" s="161"/>
    </row>
    <row r="4997" spans="1:7" x14ac:dyDescent="0.25">
      <c r="A4997" s="154"/>
      <c r="B4997" s="154"/>
      <c r="C4997" s="140"/>
      <c r="D4997" s="140"/>
      <c r="E4997" s="140"/>
      <c r="F4997" s="161"/>
      <c r="G4997" s="161"/>
    </row>
    <row r="4998" spans="1:7" x14ac:dyDescent="0.25">
      <c r="A4998" s="154"/>
      <c r="B4998" s="154"/>
      <c r="C4998" s="140"/>
      <c r="D4998" s="140"/>
      <c r="E4998" s="140"/>
      <c r="F4998" s="161"/>
      <c r="G4998" s="161"/>
    </row>
    <row r="4999" spans="1:7" x14ac:dyDescent="0.25">
      <c r="A4999" s="154"/>
      <c r="B4999" s="154"/>
      <c r="C4999" s="140"/>
      <c r="D4999" s="140"/>
      <c r="E4999" s="140"/>
      <c r="F4999" s="161"/>
      <c r="G4999" s="161"/>
    </row>
    <row r="5000" spans="1:7" x14ac:dyDescent="0.25">
      <c r="A5000" s="154"/>
      <c r="B5000" s="154"/>
      <c r="C5000" s="140"/>
      <c r="D5000" s="140"/>
      <c r="E5000" s="140"/>
      <c r="F5000" s="161"/>
      <c r="G5000" s="161"/>
    </row>
    <row r="5001" spans="1:7" x14ac:dyDescent="0.25">
      <c r="A5001" s="154"/>
      <c r="B5001" s="154"/>
      <c r="C5001" s="140"/>
      <c r="D5001" s="140"/>
      <c r="E5001" s="140"/>
      <c r="F5001" s="161"/>
      <c r="G5001" s="161"/>
    </row>
    <row r="5002" spans="1:7" x14ac:dyDescent="0.25">
      <c r="A5002" s="154"/>
      <c r="B5002" s="154"/>
      <c r="C5002" s="140"/>
      <c r="D5002" s="140"/>
      <c r="E5002" s="140"/>
      <c r="F5002" s="161"/>
      <c r="G5002" s="161"/>
    </row>
    <row r="5003" spans="1:7" x14ac:dyDescent="0.25">
      <c r="A5003" s="154"/>
      <c r="B5003" s="154"/>
      <c r="C5003" s="140"/>
      <c r="D5003" s="140"/>
      <c r="E5003" s="140"/>
      <c r="F5003" s="161"/>
      <c r="G5003" s="161"/>
    </row>
    <row r="5004" spans="1:7" x14ac:dyDescent="0.25">
      <c r="A5004" s="154"/>
      <c r="B5004" s="154"/>
      <c r="C5004" s="140"/>
      <c r="D5004" s="140"/>
      <c r="E5004" s="140"/>
      <c r="F5004" s="161"/>
      <c r="G5004" s="161"/>
    </row>
    <row r="5005" spans="1:7" x14ac:dyDescent="0.25">
      <c r="A5005" s="154"/>
      <c r="B5005" s="154"/>
      <c r="C5005" s="140"/>
      <c r="D5005" s="140"/>
      <c r="E5005" s="140"/>
      <c r="F5005" s="161"/>
      <c r="G5005" s="161"/>
    </row>
    <row r="5006" spans="1:7" x14ac:dyDescent="0.25">
      <c r="A5006" s="154"/>
      <c r="B5006" s="154"/>
      <c r="C5006" s="140"/>
      <c r="D5006" s="140"/>
      <c r="E5006" s="140"/>
      <c r="F5006" s="161"/>
      <c r="G5006" s="161"/>
    </row>
    <row r="5007" spans="1:7" x14ac:dyDescent="0.25">
      <c r="A5007" s="154"/>
      <c r="B5007" s="154"/>
      <c r="C5007" s="140"/>
      <c r="D5007" s="140"/>
      <c r="E5007" s="140"/>
      <c r="F5007" s="161"/>
      <c r="G5007" s="161"/>
    </row>
    <row r="5008" spans="1:7" x14ac:dyDescent="0.25">
      <c r="A5008" s="154"/>
      <c r="B5008" s="154"/>
      <c r="C5008" s="140"/>
      <c r="D5008" s="140"/>
      <c r="E5008" s="140"/>
      <c r="F5008" s="161"/>
      <c r="G5008" s="161"/>
    </row>
    <row r="5009" spans="1:7" x14ac:dyDescent="0.25">
      <c r="A5009" s="154"/>
      <c r="B5009" s="154"/>
      <c r="C5009" s="140"/>
      <c r="D5009" s="140"/>
      <c r="E5009" s="140"/>
      <c r="F5009" s="161"/>
      <c r="G5009" s="161"/>
    </row>
    <row r="5010" spans="1:7" x14ac:dyDescent="0.25">
      <c r="A5010" s="154"/>
      <c r="B5010" s="154"/>
      <c r="C5010" s="140"/>
      <c r="D5010" s="140"/>
      <c r="E5010" s="140"/>
      <c r="F5010" s="161"/>
      <c r="G5010" s="161"/>
    </row>
    <row r="5011" spans="1:7" x14ac:dyDescent="0.25">
      <c r="A5011" s="154"/>
      <c r="B5011" s="154"/>
      <c r="C5011" s="140"/>
      <c r="D5011" s="140"/>
      <c r="E5011" s="140"/>
      <c r="F5011" s="161"/>
      <c r="G5011" s="161"/>
    </row>
    <row r="5012" spans="1:7" x14ac:dyDescent="0.25">
      <c r="A5012" s="154"/>
      <c r="B5012" s="154"/>
      <c r="C5012" s="140"/>
      <c r="D5012" s="140"/>
      <c r="E5012" s="140"/>
      <c r="F5012" s="161"/>
      <c r="G5012" s="161"/>
    </row>
    <row r="5013" spans="1:7" x14ac:dyDescent="0.25">
      <c r="A5013" s="154"/>
      <c r="B5013" s="154"/>
      <c r="C5013" s="140"/>
      <c r="D5013" s="140"/>
      <c r="E5013" s="140"/>
      <c r="F5013" s="161"/>
      <c r="G5013" s="161"/>
    </row>
    <row r="5014" spans="1:7" x14ac:dyDescent="0.25">
      <c r="A5014" s="154"/>
      <c r="B5014" s="154"/>
      <c r="C5014" s="140"/>
      <c r="D5014" s="140"/>
      <c r="E5014" s="140"/>
      <c r="F5014" s="161"/>
      <c r="G5014" s="161"/>
    </row>
    <row r="5015" spans="1:7" x14ac:dyDescent="0.25">
      <c r="A5015" s="154"/>
      <c r="B5015" s="154"/>
      <c r="C5015" s="140"/>
      <c r="D5015" s="140"/>
      <c r="E5015" s="140"/>
      <c r="F5015" s="161"/>
      <c r="G5015" s="161"/>
    </row>
    <row r="5016" spans="1:7" x14ac:dyDescent="0.25">
      <c r="A5016" s="154"/>
      <c r="B5016" s="154"/>
      <c r="C5016" s="140"/>
      <c r="D5016" s="140"/>
      <c r="E5016" s="140"/>
      <c r="F5016" s="161"/>
      <c r="G5016" s="161"/>
    </row>
    <row r="5017" spans="1:7" x14ac:dyDescent="0.25">
      <c r="A5017" s="154"/>
      <c r="B5017" s="154"/>
      <c r="C5017" s="140"/>
      <c r="D5017" s="140"/>
      <c r="E5017" s="140"/>
      <c r="F5017" s="161"/>
      <c r="G5017" s="161"/>
    </row>
    <row r="5018" spans="1:7" x14ac:dyDescent="0.25">
      <c r="A5018" s="154"/>
      <c r="B5018" s="154"/>
      <c r="C5018" s="140"/>
      <c r="D5018" s="140"/>
      <c r="E5018" s="140"/>
      <c r="F5018" s="161"/>
      <c r="G5018" s="161"/>
    </row>
    <row r="5019" spans="1:7" x14ac:dyDescent="0.25">
      <c r="A5019" s="154"/>
      <c r="B5019" s="154"/>
      <c r="C5019" s="140"/>
      <c r="D5019" s="140"/>
      <c r="E5019" s="140"/>
      <c r="F5019" s="161"/>
      <c r="G5019" s="161"/>
    </row>
    <row r="5020" spans="1:7" x14ac:dyDescent="0.25">
      <c r="A5020" s="154"/>
      <c r="B5020" s="154"/>
      <c r="C5020" s="140"/>
      <c r="D5020" s="140"/>
      <c r="E5020" s="140"/>
      <c r="F5020" s="161"/>
      <c r="G5020" s="161"/>
    </row>
    <row r="5021" spans="1:7" x14ac:dyDescent="0.25">
      <c r="A5021" s="154"/>
      <c r="B5021" s="154"/>
      <c r="C5021" s="140"/>
      <c r="D5021" s="140"/>
      <c r="E5021" s="140"/>
      <c r="F5021" s="161"/>
      <c r="G5021" s="161"/>
    </row>
    <row r="5022" spans="1:7" x14ac:dyDescent="0.25">
      <c r="A5022" s="154"/>
      <c r="B5022" s="154"/>
      <c r="C5022" s="140"/>
      <c r="D5022" s="140"/>
      <c r="E5022" s="140"/>
      <c r="F5022" s="161"/>
      <c r="G5022" s="161"/>
    </row>
    <row r="5023" spans="1:7" x14ac:dyDescent="0.25">
      <c r="A5023" s="154"/>
      <c r="B5023" s="154"/>
      <c r="C5023" s="140"/>
      <c r="D5023" s="140"/>
      <c r="E5023" s="140"/>
      <c r="F5023" s="161"/>
      <c r="G5023" s="161"/>
    </row>
    <row r="5024" spans="1:7" x14ac:dyDescent="0.25">
      <c r="A5024" s="154"/>
      <c r="B5024" s="154"/>
      <c r="C5024" s="140"/>
      <c r="D5024" s="140"/>
      <c r="E5024" s="140"/>
      <c r="F5024" s="161"/>
      <c r="G5024" s="161"/>
    </row>
    <row r="5025" spans="1:7" x14ac:dyDescent="0.25">
      <c r="A5025" s="154"/>
      <c r="B5025" s="154"/>
      <c r="C5025" s="140"/>
      <c r="D5025" s="140"/>
      <c r="E5025" s="140"/>
      <c r="F5025" s="161"/>
      <c r="G5025" s="161"/>
    </row>
    <row r="5026" spans="1:7" x14ac:dyDescent="0.25">
      <c r="A5026" s="154"/>
      <c r="B5026" s="154"/>
      <c r="C5026" s="140"/>
      <c r="D5026" s="140"/>
      <c r="E5026" s="140"/>
      <c r="F5026" s="161"/>
      <c r="G5026" s="161"/>
    </row>
    <row r="5027" spans="1:7" x14ac:dyDescent="0.25">
      <c r="A5027" s="154"/>
      <c r="B5027" s="154"/>
      <c r="C5027" s="140"/>
      <c r="D5027" s="140"/>
      <c r="E5027" s="140"/>
      <c r="F5027" s="161"/>
      <c r="G5027" s="161"/>
    </row>
    <row r="5028" spans="1:7" x14ac:dyDescent="0.25">
      <c r="A5028" s="154"/>
      <c r="B5028" s="154"/>
      <c r="C5028" s="140"/>
      <c r="D5028" s="140"/>
      <c r="E5028" s="140"/>
      <c r="F5028" s="161"/>
      <c r="G5028" s="161"/>
    </row>
    <row r="5029" spans="1:7" x14ac:dyDescent="0.25">
      <c r="A5029" s="154"/>
      <c r="B5029" s="154"/>
      <c r="C5029" s="140"/>
      <c r="D5029" s="140"/>
      <c r="E5029" s="140"/>
      <c r="F5029" s="161"/>
      <c r="G5029" s="161"/>
    </row>
    <row r="5030" spans="1:7" x14ac:dyDescent="0.25">
      <c r="A5030" s="154"/>
      <c r="B5030" s="154"/>
      <c r="C5030" s="140"/>
      <c r="D5030" s="140"/>
      <c r="E5030" s="140"/>
      <c r="F5030" s="161"/>
      <c r="G5030" s="161"/>
    </row>
    <row r="5031" spans="1:7" x14ac:dyDescent="0.25">
      <c r="A5031" s="154"/>
      <c r="B5031" s="154"/>
      <c r="C5031" s="140"/>
      <c r="D5031" s="140"/>
      <c r="E5031" s="140"/>
      <c r="F5031" s="161"/>
      <c r="G5031" s="161"/>
    </row>
    <row r="5032" spans="1:7" x14ac:dyDescent="0.25">
      <c r="A5032" s="154"/>
      <c r="B5032" s="154"/>
      <c r="C5032" s="140"/>
      <c r="D5032" s="140"/>
      <c r="E5032" s="140"/>
      <c r="F5032" s="161"/>
      <c r="G5032" s="161"/>
    </row>
    <row r="5033" spans="1:7" x14ac:dyDescent="0.25">
      <c r="A5033" s="154"/>
      <c r="B5033" s="154"/>
      <c r="C5033" s="140"/>
      <c r="D5033" s="140"/>
      <c r="E5033" s="140"/>
      <c r="F5033" s="161"/>
      <c r="G5033" s="161"/>
    </row>
    <row r="5034" spans="1:7" x14ac:dyDescent="0.25">
      <c r="A5034" s="154"/>
      <c r="B5034" s="154"/>
      <c r="C5034" s="140"/>
      <c r="D5034" s="140"/>
      <c r="E5034" s="140"/>
      <c r="F5034" s="161"/>
      <c r="G5034" s="161"/>
    </row>
    <row r="5035" spans="1:7" x14ac:dyDescent="0.25">
      <c r="A5035" s="154"/>
      <c r="B5035" s="154"/>
      <c r="C5035" s="140"/>
      <c r="D5035" s="140"/>
      <c r="E5035" s="140"/>
      <c r="F5035" s="161"/>
      <c r="G5035" s="161"/>
    </row>
    <row r="5036" spans="1:7" x14ac:dyDescent="0.25">
      <c r="A5036" s="154"/>
      <c r="B5036" s="154"/>
      <c r="C5036" s="140"/>
      <c r="D5036" s="140"/>
      <c r="E5036" s="140"/>
      <c r="F5036" s="161"/>
      <c r="G5036" s="161"/>
    </row>
    <row r="5037" spans="1:7" x14ac:dyDescent="0.25">
      <c r="A5037" s="154"/>
      <c r="B5037" s="154"/>
      <c r="C5037" s="140"/>
      <c r="D5037" s="140"/>
      <c r="E5037" s="140"/>
      <c r="F5037" s="161"/>
      <c r="G5037" s="161"/>
    </row>
    <row r="5038" spans="1:7" x14ac:dyDescent="0.25">
      <c r="A5038" s="154"/>
      <c r="B5038" s="154"/>
      <c r="C5038" s="140"/>
      <c r="D5038" s="140"/>
      <c r="E5038" s="140"/>
      <c r="F5038" s="161"/>
      <c r="G5038" s="161"/>
    </row>
    <row r="5039" spans="1:7" x14ac:dyDescent="0.25">
      <c r="A5039" s="154"/>
      <c r="B5039" s="154"/>
      <c r="C5039" s="140"/>
      <c r="D5039" s="140"/>
      <c r="E5039" s="140"/>
      <c r="F5039" s="161"/>
      <c r="G5039" s="161"/>
    </row>
    <row r="5040" spans="1:7" x14ac:dyDescent="0.25">
      <c r="A5040" s="154"/>
      <c r="B5040" s="154"/>
      <c r="C5040" s="140"/>
      <c r="D5040" s="140"/>
      <c r="E5040" s="140"/>
      <c r="F5040" s="161"/>
      <c r="G5040" s="161"/>
    </row>
    <row r="5041" spans="1:7" x14ac:dyDescent="0.25">
      <c r="A5041" s="154"/>
      <c r="B5041" s="154"/>
      <c r="C5041" s="140"/>
      <c r="D5041" s="140"/>
      <c r="E5041" s="140"/>
      <c r="F5041" s="161"/>
      <c r="G5041" s="161"/>
    </row>
    <row r="5042" spans="1:7" x14ac:dyDescent="0.25">
      <c r="A5042" s="154"/>
      <c r="B5042" s="154"/>
      <c r="C5042" s="140"/>
      <c r="D5042" s="140"/>
      <c r="E5042" s="140"/>
      <c r="F5042" s="161"/>
      <c r="G5042" s="161"/>
    </row>
    <row r="5043" spans="1:7" x14ac:dyDescent="0.25">
      <c r="A5043" s="154"/>
      <c r="B5043" s="154"/>
      <c r="C5043" s="140"/>
      <c r="D5043" s="140"/>
      <c r="E5043" s="140"/>
      <c r="F5043" s="161"/>
      <c r="G5043" s="161"/>
    </row>
    <row r="5044" spans="1:7" x14ac:dyDescent="0.25">
      <c r="A5044" s="154"/>
      <c r="B5044" s="154"/>
      <c r="C5044" s="140"/>
      <c r="D5044" s="140"/>
      <c r="E5044" s="140"/>
      <c r="F5044" s="161"/>
      <c r="G5044" s="161"/>
    </row>
    <row r="5045" spans="1:7" x14ac:dyDescent="0.25">
      <c r="A5045" s="154"/>
      <c r="B5045" s="154"/>
      <c r="C5045" s="140"/>
      <c r="D5045" s="140"/>
      <c r="E5045" s="140"/>
      <c r="F5045" s="161"/>
      <c r="G5045" s="161"/>
    </row>
    <row r="5046" spans="1:7" x14ac:dyDescent="0.25">
      <c r="A5046" s="154"/>
      <c r="B5046" s="154"/>
      <c r="C5046" s="140"/>
      <c r="D5046" s="140"/>
      <c r="E5046" s="140"/>
      <c r="F5046" s="161"/>
      <c r="G5046" s="161"/>
    </row>
    <row r="5047" spans="1:7" x14ac:dyDescent="0.25">
      <c r="A5047" s="154"/>
      <c r="B5047" s="154"/>
      <c r="C5047" s="140"/>
      <c r="D5047" s="140"/>
      <c r="E5047" s="140"/>
      <c r="F5047" s="161"/>
      <c r="G5047" s="161"/>
    </row>
    <row r="5048" spans="1:7" x14ac:dyDescent="0.25">
      <c r="A5048" s="154"/>
      <c r="B5048" s="154"/>
      <c r="C5048" s="140"/>
      <c r="D5048" s="140"/>
      <c r="E5048" s="140"/>
      <c r="F5048" s="161"/>
      <c r="G5048" s="161"/>
    </row>
    <row r="5049" spans="1:7" x14ac:dyDescent="0.25">
      <c r="A5049" s="154"/>
      <c r="B5049" s="154"/>
      <c r="C5049" s="140"/>
      <c r="D5049" s="140"/>
      <c r="E5049" s="140"/>
      <c r="F5049" s="161"/>
      <c r="G5049" s="161"/>
    </row>
    <row r="5050" spans="1:7" x14ac:dyDescent="0.25">
      <c r="A5050" s="154"/>
      <c r="B5050" s="154"/>
      <c r="C5050" s="154"/>
      <c r="D5050" s="140"/>
      <c r="E5050" s="140"/>
      <c r="F5050" s="161"/>
      <c r="G5050" s="161"/>
    </row>
    <row r="5051" spans="1:7" x14ac:dyDescent="0.25">
      <c r="A5051" s="154"/>
      <c r="B5051" s="154"/>
      <c r="C5051" s="140"/>
      <c r="D5051" s="140"/>
      <c r="E5051" s="140"/>
      <c r="F5051" s="161"/>
      <c r="G5051" s="161"/>
    </row>
    <row r="5052" spans="1:7" x14ac:dyDescent="0.25">
      <c r="A5052" s="154"/>
      <c r="B5052" s="154"/>
      <c r="C5052" s="140"/>
      <c r="D5052" s="140"/>
      <c r="E5052" s="140"/>
      <c r="F5052" s="161"/>
      <c r="G5052" s="161"/>
    </row>
    <row r="5053" spans="1:7" x14ac:dyDescent="0.25">
      <c r="A5053" s="154"/>
      <c r="B5053" s="154"/>
      <c r="C5053" s="140"/>
      <c r="D5053" s="140"/>
      <c r="E5053" s="140"/>
      <c r="F5053" s="161"/>
      <c r="G5053" s="161"/>
    </row>
    <row r="5054" spans="1:7" x14ac:dyDescent="0.25">
      <c r="A5054" s="154"/>
      <c r="B5054" s="154"/>
      <c r="C5054" s="140"/>
      <c r="D5054" s="140"/>
      <c r="E5054" s="140"/>
      <c r="F5054" s="161"/>
      <c r="G5054" s="161"/>
    </row>
    <row r="5055" spans="1:7" x14ac:dyDescent="0.25">
      <c r="A5055" s="154"/>
      <c r="B5055" s="154"/>
      <c r="C5055" s="140"/>
      <c r="D5055" s="140"/>
      <c r="E5055" s="140"/>
      <c r="F5055" s="161"/>
      <c r="G5055" s="161"/>
    </row>
    <row r="5056" spans="1:7" x14ac:dyDescent="0.25">
      <c r="A5056" s="154"/>
      <c r="B5056" s="154"/>
      <c r="C5056" s="140"/>
      <c r="D5056" s="140"/>
      <c r="E5056" s="140"/>
      <c r="F5056" s="161"/>
      <c r="G5056" s="161"/>
    </row>
    <row r="5057" spans="1:7" x14ac:dyDescent="0.25">
      <c r="A5057" s="154"/>
      <c r="B5057" s="154"/>
      <c r="C5057" s="140"/>
      <c r="D5057" s="140"/>
      <c r="E5057" s="140"/>
      <c r="F5057" s="161"/>
      <c r="G5057" s="161"/>
    </row>
    <row r="5058" spans="1:7" x14ac:dyDescent="0.25">
      <c r="A5058" s="154"/>
      <c r="B5058" s="154"/>
      <c r="C5058" s="154"/>
      <c r="D5058" s="140"/>
      <c r="E5058" s="140"/>
      <c r="F5058" s="161"/>
      <c r="G5058" s="161"/>
    </row>
    <row r="5059" spans="1:7" x14ac:dyDescent="0.25">
      <c r="A5059" s="154"/>
      <c r="B5059" s="154"/>
      <c r="C5059" s="140"/>
      <c r="D5059" s="140"/>
      <c r="E5059" s="140"/>
      <c r="F5059" s="161"/>
      <c r="G5059" s="161"/>
    </row>
    <row r="5060" spans="1:7" x14ac:dyDescent="0.25">
      <c r="A5060" s="154"/>
      <c r="B5060" s="154"/>
      <c r="C5060" s="154"/>
      <c r="D5060" s="140"/>
      <c r="E5060" s="140"/>
      <c r="F5060" s="161"/>
      <c r="G5060" s="161"/>
    </row>
    <row r="5061" spans="1:7" x14ac:dyDescent="0.25">
      <c r="A5061" s="154"/>
      <c r="B5061" s="154"/>
      <c r="C5061" s="140"/>
      <c r="D5061" s="140"/>
      <c r="E5061" s="140"/>
      <c r="F5061" s="161"/>
      <c r="G5061" s="161"/>
    </row>
    <row r="5062" spans="1:7" x14ac:dyDescent="0.25">
      <c r="A5062" s="154"/>
      <c r="B5062" s="154"/>
      <c r="C5062" s="140"/>
      <c r="D5062" s="140"/>
      <c r="E5062" s="140"/>
      <c r="F5062" s="161"/>
      <c r="G5062" s="161"/>
    </row>
    <row r="5063" spans="1:7" x14ac:dyDescent="0.25">
      <c r="A5063" s="154"/>
      <c r="B5063" s="154"/>
      <c r="C5063" s="140"/>
      <c r="D5063" s="140"/>
      <c r="E5063" s="140"/>
      <c r="F5063" s="161"/>
      <c r="G5063" s="161"/>
    </row>
    <row r="5064" spans="1:7" x14ac:dyDescent="0.25">
      <c r="A5064" s="154"/>
      <c r="B5064" s="154"/>
      <c r="C5064" s="140"/>
      <c r="D5064" s="140"/>
      <c r="E5064" s="140"/>
      <c r="F5064" s="161"/>
      <c r="G5064" s="161"/>
    </row>
    <row r="5065" spans="1:7" x14ac:dyDescent="0.25">
      <c r="A5065" s="154"/>
      <c r="B5065" s="154"/>
      <c r="C5065" s="140"/>
      <c r="D5065" s="140"/>
      <c r="E5065" s="140"/>
      <c r="F5065" s="161"/>
      <c r="G5065" s="161"/>
    </row>
    <row r="5066" spans="1:7" x14ac:dyDescent="0.25">
      <c r="A5066" s="154"/>
      <c r="B5066" s="154"/>
      <c r="C5066" s="140"/>
      <c r="D5066" s="140"/>
      <c r="E5066" s="140"/>
      <c r="F5066" s="161"/>
      <c r="G5066" s="161"/>
    </row>
    <row r="5067" spans="1:7" x14ac:dyDescent="0.25">
      <c r="A5067" s="154"/>
      <c r="B5067" s="154"/>
      <c r="C5067" s="140"/>
      <c r="D5067" s="140"/>
      <c r="E5067" s="140"/>
      <c r="F5067" s="161"/>
      <c r="G5067" s="161"/>
    </row>
    <row r="5068" spans="1:7" x14ac:dyDescent="0.25">
      <c r="A5068" s="154"/>
      <c r="B5068" s="154"/>
      <c r="C5068" s="140"/>
      <c r="D5068" s="140"/>
      <c r="E5068" s="140"/>
      <c r="F5068" s="161"/>
      <c r="G5068" s="161"/>
    </row>
    <row r="5069" spans="1:7" x14ac:dyDescent="0.25">
      <c r="A5069" s="154"/>
      <c r="B5069" s="154"/>
      <c r="C5069" s="140"/>
      <c r="D5069" s="140"/>
      <c r="E5069" s="140"/>
      <c r="F5069" s="161"/>
      <c r="G5069" s="161"/>
    </row>
    <row r="5070" spans="1:7" x14ac:dyDescent="0.25">
      <c r="A5070" s="154"/>
      <c r="B5070" s="154"/>
      <c r="C5070" s="140"/>
      <c r="D5070" s="140"/>
      <c r="E5070" s="140"/>
      <c r="F5070" s="161"/>
      <c r="G5070" s="161"/>
    </row>
    <row r="5071" spans="1:7" x14ac:dyDescent="0.25">
      <c r="A5071" s="154"/>
      <c r="B5071" s="154"/>
      <c r="C5071" s="140"/>
      <c r="D5071" s="140"/>
      <c r="E5071" s="140"/>
      <c r="F5071" s="161"/>
      <c r="G5071" s="161"/>
    </row>
    <row r="5072" spans="1:7" x14ac:dyDescent="0.25">
      <c r="A5072" s="154"/>
      <c r="B5072" s="154"/>
      <c r="C5072" s="140"/>
      <c r="D5072" s="140"/>
      <c r="E5072" s="140"/>
      <c r="F5072" s="161"/>
      <c r="G5072" s="161"/>
    </row>
    <row r="5073" spans="1:7" x14ac:dyDescent="0.25">
      <c r="A5073" s="154"/>
      <c r="B5073" s="154"/>
      <c r="C5073" s="140"/>
      <c r="D5073" s="140"/>
      <c r="E5073" s="140"/>
      <c r="F5073" s="161"/>
      <c r="G5073" s="161"/>
    </row>
    <row r="5074" spans="1:7" x14ac:dyDescent="0.25">
      <c r="A5074" s="154"/>
      <c r="B5074" s="154"/>
      <c r="C5074" s="140"/>
      <c r="D5074" s="140"/>
      <c r="E5074" s="140"/>
      <c r="F5074" s="161"/>
      <c r="G5074" s="161"/>
    </row>
    <row r="5075" spans="1:7" x14ac:dyDescent="0.25">
      <c r="A5075" s="154"/>
      <c r="B5075" s="154"/>
      <c r="C5075" s="140"/>
      <c r="D5075" s="140"/>
      <c r="E5075" s="140"/>
      <c r="F5075" s="161"/>
      <c r="G5075" s="161"/>
    </row>
    <row r="5076" spans="1:7" x14ac:dyDescent="0.25">
      <c r="A5076" s="154"/>
      <c r="B5076" s="154"/>
      <c r="C5076" s="140"/>
      <c r="D5076" s="140"/>
      <c r="E5076" s="140"/>
      <c r="F5076" s="161"/>
      <c r="G5076" s="161"/>
    </row>
    <row r="5077" spans="1:7" x14ac:dyDescent="0.25">
      <c r="A5077" s="154"/>
      <c r="B5077" s="154"/>
      <c r="C5077" s="140"/>
      <c r="D5077" s="140"/>
      <c r="E5077" s="140"/>
      <c r="F5077" s="161"/>
      <c r="G5077" s="161"/>
    </row>
    <row r="5078" spans="1:7" x14ac:dyDescent="0.25">
      <c r="A5078" s="154"/>
      <c r="B5078" s="154"/>
      <c r="C5078" s="140"/>
      <c r="D5078" s="140"/>
      <c r="E5078" s="140"/>
      <c r="F5078" s="161"/>
      <c r="G5078" s="161"/>
    </row>
    <row r="5079" spans="1:7" x14ac:dyDescent="0.25">
      <c r="A5079" s="154"/>
      <c r="B5079" s="154"/>
      <c r="C5079" s="140"/>
      <c r="D5079" s="140"/>
      <c r="E5079" s="140"/>
      <c r="F5079" s="161"/>
      <c r="G5079" s="161"/>
    </row>
    <row r="5080" spans="1:7" x14ac:dyDescent="0.25">
      <c r="A5080" s="154"/>
      <c r="B5080" s="154"/>
      <c r="C5080" s="140"/>
      <c r="D5080" s="140"/>
      <c r="E5080" s="140"/>
      <c r="F5080" s="161"/>
      <c r="G5080" s="161"/>
    </row>
    <row r="5081" spans="1:7" x14ac:dyDescent="0.25">
      <c r="A5081" s="154"/>
      <c r="B5081" s="154"/>
      <c r="C5081" s="140"/>
      <c r="D5081" s="140"/>
      <c r="E5081" s="140"/>
      <c r="F5081" s="161"/>
      <c r="G5081" s="161"/>
    </row>
    <row r="5082" spans="1:7" x14ac:dyDescent="0.25">
      <c r="A5082" s="154"/>
      <c r="B5082" s="154"/>
      <c r="C5082" s="140"/>
      <c r="D5082" s="140"/>
      <c r="E5082" s="140"/>
      <c r="F5082" s="161"/>
      <c r="G5082" s="161"/>
    </row>
    <row r="5083" spans="1:7" x14ac:dyDescent="0.25">
      <c r="A5083" s="154"/>
      <c r="B5083" s="154"/>
      <c r="C5083" s="140"/>
      <c r="D5083" s="140"/>
      <c r="E5083" s="140"/>
      <c r="F5083" s="161"/>
      <c r="G5083" s="161"/>
    </row>
    <row r="5084" spans="1:7" x14ac:dyDescent="0.25">
      <c r="A5084" s="154"/>
      <c r="B5084" s="154"/>
      <c r="C5084" s="140"/>
      <c r="D5084" s="140"/>
      <c r="E5084" s="140"/>
      <c r="F5084" s="161"/>
      <c r="G5084" s="161"/>
    </row>
    <row r="5085" spans="1:7" x14ac:dyDescent="0.25">
      <c r="A5085" s="154"/>
      <c r="B5085" s="154"/>
      <c r="C5085" s="140"/>
      <c r="D5085" s="140"/>
      <c r="E5085" s="140"/>
      <c r="F5085" s="161"/>
      <c r="G5085" s="161"/>
    </row>
    <row r="5086" spans="1:7" x14ac:dyDescent="0.25">
      <c r="A5086" s="154"/>
      <c r="B5086" s="154"/>
      <c r="C5086" s="140"/>
      <c r="D5086" s="140"/>
      <c r="E5086" s="140"/>
      <c r="F5086" s="161"/>
      <c r="G5086" s="161"/>
    </row>
    <row r="5087" spans="1:7" x14ac:dyDescent="0.25">
      <c r="A5087" s="154"/>
      <c r="B5087" s="154"/>
      <c r="C5087" s="140"/>
      <c r="D5087" s="140"/>
      <c r="E5087" s="140"/>
      <c r="F5087" s="161"/>
      <c r="G5087" s="161"/>
    </row>
    <row r="5088" spans="1:7" x14ac:dyDescent="0.25">
      <c r="A5088" s="154"/>
      <c r="B5088" s="154"/>
      <c r="C5088" s="140"/>
      <c r="D5088" s="140"/>
      <c r="E5088" s="140"/>
      <c r="F5088" s="161"/>
      <c r="G5088" s="161"/>
    </row>
    <row r="5089" spans="1:7" x14ac:dyDescent="0.25">
      <c r="A5089" s="154"/>
      <c r="B5089" s="154"/>
      <c r="C5089" s="140"/>
      <c r="D5089" s="140"/>
      <c r="E5089" s="140"/>
      <c r="F5089" s="161"/>
      <c r="G5089" s="161"/>
    </row>
    <row r="5090" spans="1:7" x14ac:dyDescent="0.25">
      <c r="A5090" s="154"/>
      <c r="B5090" s="154"/>
      <c r="C5090" s="140"/>
      <c r="D5090" s="140"/>
      <c r="E5090" s="140"/>
      <c r="F5090" s="161"/>
      <c r="G5090" s="161"/>
    </row>
    <row r="5091" spans="1:7" x14ac:dyDescent="0.25">
      <c r="A5091" s="154"/>
      <c r="B5091" s="154"/>
      <c r="C5091" s="140"/>
      <c r="D5091" s="140"/>
      <c r="E5091" s="140"/>
      <c r="F5091" s="161"/>
      <c r="G5091" s="161"/>
    </row>
    <row r="5092" spans="1:7" x14ac:dyDescent="0.25">
      <c r="A5092" s="154"/>
      <c r="B5092" s="154"/>
      <c r="C5092" s="140"/>
      <c r="D5092" s="140"/>
      <c r="E5092" s="140"/>
      <c r="F5092" s="161"/>
      <c r="G5092" s="161"/>
    </row>
    <row r="5093" spans="1:7" x14ac:dyDescent="0.25">
      <c r="A5093" s="154"/>
      <c r="B5093" s="154"/>
      <c r="C5093" s="140"/>
      <c r="D5093" s="140"/>
      <c r="E5093" s="140"/>
      <c r="F5093" s="161"/>
      <c r="G5093" s="161"/>
    </row>
    <row r="5094" spans="1:7" x14ac:dyDescent="0.25">
      <c r="A5094" s="154"/>
      <c r="B5094" s="154"/>
      <c r="C5094" s="140"/>
      <c r="D5094" s="140"/>
      <c r="E5094" s="140"/>
      <c r="F5094" s="161"/>
      <c r="G5094" s="161"/>
    </row>
    <row r="5095" spans="1:7" x14ac:dyDescent="0.25">
      <c r="A5095" s="154"/>
      <c r="B5095" s="154"/>
      <c r="C5095" s="140"/>
      <c r="D5095" s="140"/>
      <c r="E5095" s="140"/>
      <c r="F5095" s="161"/>
      <c r="G5095" s="161"/>
    </row>
    <row r="5096" spans="1:7" x14ac:dyDescent="0.25">
      <c r="A5096" s="154"/>
      <c r="B5096" s="154"/>
      <c r="C5096" s="140"/>
      <c r="D5096" s="140"/>
      <c r="E5096" s="140"/>
      <c r="F5096" s="161"/>
      <c r="G5096" s="161"/>
    </row>
    <row r="5097" spans="1:7" x14ac:dyDescent="0.25">
      <c r="A5097" s="154"/>
      <c r="B5097" s="154"/>
      <c r="C5097" s="140"/>
      <c r="D5097" s="140"/>
      <c r="E5097" s="140"/>
      <c r="F5097" s="161"/>
      <c r="G5097" s="161"/>
    </row>
    <row r="5098" spans="1:7" x14ac:dyDescent="0.25">
      <c r="A5098" s="154"/>
      <c r="B5098" s="154"/>
      <c r="C5098" s="140"/>
      <c r="D5098" s="140"/>
      <c r="E5098" s="140"/>
      <c r="F5098" s="161"/>
      <c r="G5098" s="161"/>
    </row>
    <row r="5099" spans="1:7" x14ac:dyDescent="0.25">
      <c r="A5099" s="154"/>
      <c r="B5099" s="154"/>
      <c r="C5099" s="140"/>
      <c r="D5099" s="140"/>
      <c r="E5099" s="140"/>
      <c r="F5099" s="161"/>
      <c r="G5099" s="161"/>
    </row>
    <row r="5100" spans="1:7" x14ac:dyDescent="0.25">
      <c r="A5100" s="154"/>
      <c r="B5100" s="154"/>
      <c r="C5100" s="140"/>
      <c r="D5100" s="140"/>
      <c r="E5100" s="140"/>
      <c r="F5100" s="161"/>
      <c r="G5100" s="161"/>
    </row>
    <row r="5101" spans="1:7" x14ac:dyDescent="0.25">
      <c r="A5101" s="154"/>
      <c r="B5101" s="154"/>
      <c r="C5101" s="140"/>
      <c r="D5101" s="140"/>
      <c r="E5101" s="140"/>
      <c r="F5101" s="161"/>
      <c r="G5101" s="161"/>
    </row>
    <row r="5102" spans="1:7" x14ac:dyDescent="0.25">
      <c r="A5102" s="154"/>
      <c r="B5102" s="154"/>
      <c r="C5102" s="140"/>
      <c r="D5102" s="140"/>
      <c r="E5102" s="140"/>
      <c r="F5102" s="161"/>
      <c r="G5102" s="161"/>
    </row>
    <row r="5103" spans="1:7" x14ac:dyDescent="0.25">
      <c r="A5103" s="154"/>
      <c r="B5103" s="154"/>
      <c r="C5103" s="140"/>
      <c r="D5103" s="140"/>
      <c r="E5103" s="140"/>
      <c r="F5103" s="161"/>
      <c r="G5103" s="161"/>
    </row>
    <row r="5104" spans="1:7" x14ac:dyDescent="0.25">
      <c r="A5104" s="154"/>
      <c r="B5104" s="154"/>
      <c r="C5104" s="140"/>
      <c r="D5104" s="140"/>
      <c r="E5104" s="140"/>
      <c r="F5104" s="161"/>
      <c r="G5104" s="161"/>
    </row>
    <row r="5105" spans="1:7" x14ac:dyDescent="0.25">
      <c r="A5105" s="154"/>
      <c r="B5105" s="154"/>
      <c r="C5105" s="140"/>
      <c r="D5105" s="140"/>
      <c r="E5105" s="140"/>
      <c r="F5105" s="161"/>
      <c r="G5105" s="161"/>
    </row>
    <row r="5106" spans="1:7" x14ac:dyDescent="0.25">
      <c r="A5106" s="154"/>
      <c r="B5106" s="154"/>
      <c r="C5106" s="140"/>
      <c r="D5106" s="140"/>
      <c r="E5106" s="140"/>
      <c r="F5106" s="161"/>
      <c r="G5106" s="161"/>
    </row>
    <row r="5107" spans="1:7" x14ac:dyDescent="0.25">
      <c r="A5107" s="154"/>
      <c r="B5107" s="154"/>
      <c r="C5107" s="140"/>
      <c r="D5107" s="140"/>
      <c r="E5107" s="140"/>
      <c r="F5107" s="161"/>
      <c r="G5107" s="161"/>
    </row>
    <row r="5108" spans="1:7" x14ac:dyDescent="0.25">
      <c r="A5108" s="154"/>
      <c r="B5108" s="154"/>
      <c r="C5108" s="140"/>
      <c r="D5108" s="140"/>
      <c r="E5108" s="140"/>
      <c r="F5108" s="161"/>
      <c r="G5108" s="161"/>
    </row>
    <row r="5109" spans="1:7" x14ac:dyDescent="0.25">
      <c r="A5109" s="154"/>
      <c r="B5109" s="154"/>
      <c r="C5109" s="140"/>
      <c r="D5109" s="140"/>
      <c r="E5109" s="140"/>
      <c r="F5109" s="161"/>
      <c r="G5109" s="161"/>
    </row>
    <row r="5110" spans="1:7" x14ac:dyDescent="0.25">
      <c r="A5110" s="154"/>
      <c r="B5110" s="154"/>
      <c r="C5110" s="140"/>
      <c r="D5110" s="140"/>
      <c r="E5110" s="140"/>
      <c r="F5110" s="161"/>
      <c r="G5110" s="161"/>
    </row>
    <row r="5111" spans="1:7" x14ac:dyDescent="0.25">
      <c r="A5111" s="154"/>
      <c r="B5111" s="154"/>
      <c r="C5111" s="140"/>
      <c r="D5111" s="140"/>
      <c r="E5111" s="140"/>
      <c r="F5111" s="161"/>
      <c r="G5111" s="161"/>
    </row>
    <row r="5112" spans="1:7" x14ac:dyDescent="0.25">
      <c r="A5112" s="154"/>
      <c r="B5112" s="154"/>
      <c r="C5112" s="140"/>
      <c r="D5112" s="140"/>
      <c r="E5112" s="140"/>
      <c r="F5112" s="161"/>
      <c r="G5112" s="161"/>
    </row>
    <row r="5113" spans="1:7" x14ac:dyDescent="0.25">
      <c r="A5113" s="154"/>
      <c r="B5113" s="154"/>
      <c r="C5113" s="140"/>
      <c r="D5113" s="140"/>
      <c r="E5113" s="140"/>
      <c r="F5113" s="161"/>
      <c r="G5113" s="161"/>
    </row>
    <row r="5114" spans="1:7" x14ac:dyDescent="0.25">
      <c r="A5114" s="154"/>
      <c r="B5114" s="154"/>
      <c r="C5114" s="140"/>
      <c r="D5114" s="140"/>
      <c r="E5114" s="140"/>
      <c r="F5114" s="161"/>
      <c r="G5114" s="161"/>
    </row>
    <row r="5115" spans="1:7" x14ac:dyDescent="0.25">
      <c r="A5115" s="154"/>
      <c r="B5115" s="154"/>
      <c r="C5115" s="154"/>
      <c r="D5115" s="140"/>
      <c r="E5115" s="140"/>
      <c r="F5115" s="161"/>
      <c r="G5115" s="161"/>
    </row>
    <row r="5116" spans="1:7" x14ac:dyDescent="0.25">
      <c r="A5116" s="154"/>
      <c r="B5116" s="154"/>
      <c r="C5116" s="140"/>
      <c r="D5116" s="140"/>
      <c r="E5116" s="140"/>
      <c r="F5116" s="161"/>
      <c r="G5116" s="161"/>
    </row>
    <row r="5117" spans="1:7" x14ac:dyDescent="0.25">
      <c r="A5117" s="154"/>
      <c r="B5117" s="154"/>
      <c r="C5117" s="140"/>
      <c r="D5117" s="140"/>
      <c r="E5117" s="140"/>
      <c r="F5117" s="161"/>
      <c r="G5117" s="161"/>
    </row>
    <row r="5118" spans="1:7" x14ac:dyDescent="0.25">
      <c r="A5118" s="154"/>
      <c r="B5118" s="154"/>
      <c r="C5118" s="140"/>
      <c r="D5118" s="140"/>
      <c r="E5118" s="140"/>
      <c r="F5118" s="161"/>
      <c r="G5118" s="161"/>
    </row>
    <row r="5119" spans="1:7" x14ac:dyDescent="0.25">
      <c r="A5119" s="154"/>
      <c r="B5119" s="154"/>
      <c r="C5119" s="140"/>
      <c r="D5119" s="140"/>
      <c r="E5119" s="140"/>
      <c r="F5119" s="161"/>
      <c r="G5119" s="161"/>
    </row>
    <row r="5120" spans="1:7" x14ac:dyDescent="0.25">
      <c r="A5120" s="154"/>
      <c r="B5120" s="154"/>
      <c r="C5120" s="140"/>
      <c r="D5120" s="140"/>
      <c r="E5120" s="140"/>
      <c r="F5120" s="161"/>
      <c r="G5120" s="161"/>
    </row>
    <row r="5121" spans="1:7" x14ac:dyDescent="0.25">
      <c r="A5121" s="154"/>
      <c r="B5121" s="154"/>
      <c r="C5121" s="140"/>
      <c r="D5121" s="140"/>
      <c r="E5121" s="140"/>
      <c r="F5121" s="161"/>
      <c r="G5121" s="161"/>
    </row>
    <row r="5122" spans="1:7" x14ac:dyDescent="0.25">
      <c r="A5122" s="154"/>
      <c r="B5122" s="154"/>
      <c r="C5122" s="140"/>
      <c r="D5122" s="140"/>
      <c r="E5122" s="140"/>
      <c r="F5122" s="161"/>
      <c r="G5122" s="161"/>
    </row>
    <row r="5123" spans="1:7" x14ac:dyDescent="0.25">
      <c r="A5123" s="154"/>
      <c r="B5123" s="154"/>
      <c r="C5123" s="140"/>
      <c r="D5123" s="140"/>
      <c r="E5123" s="140"/>
      <c r="F5123" s="161"/>
      <c r="G5123" s="161"/>
    </row>
    <row r="5124" spans="1:7" x14ac:dyDescent="0.25">
      <c r="A5124" s="154"/>
      <c r="B5124" s="154"/>
      <c r="C5124" s="140"/>
      <c r="D5124" s="140"/>
      <c r="E5124" s="140"/>
      <c r="F5124" s="161"/>
      <c r="G5124" s="161"/>
    </row>
    <row r="5125" spans="1:7" x14ac:dyDescent="0.25">
      <c r="A5125" s="154"/>
      <c r="B5125" s="154"/>
      <c r="C5125" s="140"/>
      <c r="D5125" s="140"/>
      <c r="E5125" s="140"/>
      <c r="F5125" s="161"/>
      <c r="G5125" s="161"/>
    </row>
    <row r="5126" spans="1:7" x14ac:dyDescent="0.25">
      <c r="A5126" s="154"/>
      <c r="B5126" s="154"/>
      <c r="C5126" s="140"/>
      <c r="D5126" s="140"/>
      <c r="E5126" s="140"/>
      <c r="F5126" s="161"/>
      <c r="G5126" s="161"/>
    </row>
    <row r="5127" spans="1:7" x14ac:dyDescent="0.25">
      <c r="A5127" s="154"/>
      <c r="B5127" s="154"/>
      <c r="C5127" s="140"/>
      <c r="D5127" s="140"/>
      <c r="E5127" s="140"/>
      <c r="F5127" s="161"/>
      <c r="G5127" s="161"/>
    </row>
    <row r="5128" spans="1:7" x14ac:dyDescent="0.25">
      <c r="A5128" s="154"/>
      <c r="B5128" s="154"/>
      <c r="C5128" s="140"/>
      <c r="D5128" s="140"/>
      <c r="E5128" s="140"/>
      <c r="F5128" s="161"/>
      <c r="G5128" s="161"/>
    </row>
    <row r="5129" spans="1:7" x14ac:dyDescent="0.25">
      <c r="A5129" s="154"/>
      <c r="B5129" s="154"/>
      <c r="C5129" s="140"/>
      <c r="D5129" s="140"/>
      <c r="E5129" s="140"/>
      <c r="F5129" s="161"/>
      <c r="G5129" s="161"/>
    </row>
    <row r="5130" spans="1:7" x14ac:dyDescent="0.25">
      <c r="A5130" s="154"/>
      <c r="B5130" s="154"/>
      <c r="C5130" s="154"/>
      <c r="D5130" s="140"/>
      <c r="E5130" s="140"/>
      <c r="F5130" s="161"/>
      <c r="G5130" s="161"/>
    </row>
    <row r="5131" spans="1:7" x14ac:dyDescent="0.25">
      <c r="A5131" s="154"/>
      <c r="B5131" s="154"/>
      <c r="C5131" s="140"/>
      <c r="D5131" s="140"/>
      <c r="E5131" s="140"/>
      <c r="F5131" s="161"/>
      <c r="G5131" s="161"/>
    </row>
    <row r="5132" spans="1:7" x14ac:dyDescent="0.25">
      <c r="A5132" s="154"/>
      <c r="B5132" s="154"/>
      <c r="C5132" s="140"/>
      <c r="D5132" s="140"/>
      <c r="E5132" s="140"/>
      <c r="F5132" s="161"/>
      <c r="G5132" s="161"/>
    </row>
    <row r="5133" spans="1:7" x14ac:dyDescent="0.25">
      <c r="A5133" s="154"/>
      <c r="B5133" s="154"/>
      <c r="C5133" s="140"/>
      <c r="D5133" s="140"/>
      <c r="E5133" s="140"/>
      <c r="F5133" s="161"/>
      <c r="G5133" s="161"/>
    </row>
    <row r="5134" spans="1:7" x14ac:dyDescent="0.25">
      <c r="A5134" s="154"/>
      <c r="B5134" s="154"/>
      <c r="C5134" s="140"/>
      <c r="D5134" s="140"/>
      <c r="E5134" s="140"/>
      <c r="F5134" s="161"/>
      <c r="G5134" s="161"/>
    </row>
    <row r="5135" spans="1:7" x14ac:dyDescent="0.25">
      <c r="A5135" s="154"/>
      <c r="B5135" s="154"/>
      <c r="C5135" s="140"/>
      <c r="D5135" s="140"/>
      <c r="E5135" s="140"/>
      <c r="F5135" s="161"/>
      <c r="G5135" s="161"/>
    </row>
    <row r="5136" spans="1:7" x14ac:dyDescent="0.25">
      <c r="A5136" s="154"/>
      <c r="B5136" s="154"/>
      <c r="C5136" s="140"/>
      <c r="D5136" s="140"/>
      <c r="E5136" s="140"/>
      <c r="F5136" s="161"/>
      <c r="G5136" s="161"/>
    </row>
    <row r="5137" spans="1:7" x14ac:dyDescent="0.25">
      <c r="A5137" s="154"/>
      <c r="B5137" s="154"/>
      <c r="C5137" s="140"/>
      <c r="D5137" s="140"/>
      <c r="E5137" s="140"/>
      <c r="F5137" s="161"/>
      <c r="G5137" s="161"/>
    </row>
    <row r="5138" spans="1:7" x14ac:dyDescent="0.25">
      <c r="A5138" s="154"/>
      <c r="B5138" s="154"/>
      <c r="C5138" s="140"/>
      <c r="D5138" s="140"/>
      <c r="E5138" s="140"/>
      <c r="F5138" s="161"/>
      <c r="G5138" s="161"/>
    </row>
    <row r="5139" spans="1:7" x14ac:dyDescent="0.25">
      <c r="A5139" s="154"/>
      <c r="B5139" s="154"/>
      <c r="C5139" s="154"/>
      <c r="D5139" s="140"/>
      <c r="E5139" s="140"/>
      <c r="F5139" s="161"/>
      <c r="G5139" s="161"/>
    </row>
    <row r="5140" spans="1:7" x14ac:dyDescent="0.25">
      <c r="A5140" s="154"/>
      <c r="B5140" s="154"/>
      <c r="C5140" s="140"/>
      <c r="D5140" s="140"/>
      <c r="E5140" s="140"/>
      <c r="F5140" s="161"/>
      <c r="G5140" s="161"/>
    </row>
    <row r="5141" spans="1:7" x14ac:dyDescent="0.25">
      <c r="A5141" s="154"/>
      <c r="B5141" s="154"/>
      <c r="C5141" s="140"/>
      <c r="D5141" s="140"/>
      <c r="E5141" s="140"/>
      <c r="F5141" s="161"/>
      <c r="G5141" s="161"/>
    </row>
    <row r="5142" spans="1:7" x14ac:dyDescent="0.25">
      <c r="A5142" s="154"/>
      <c r="B5142" s="154"/>
      <c r="C5142" s="140"/>
      <c r="D5142" s="140"/>
      <c r="E5142" s="140"/>
      <c r="F5142" s="161"/>
      <c r="G5142" s="161"/>
    </row>
    <row r="5143" spans="1:7" x14ac:dyDescent="0.25">
      <c r="A5143" s="154"/>
      <c r="B5143" s="154"/>
      <c r="C5143" s="140"/>
      <c r="D5143" s="140"/>
      <c r="E5143" s="140"/>
      <c r="F5143" s="161"/>
      <c r="G5143" s="161"/>
    </row>
    <row r="5144" spans="1:7" x14ac:dyDescent="0.25">
      <c r="A5144" s="154"/>
      <c r="B5144" s="154"/>
      <c r="C5144" s="140"/>
      <c r="D5144" s="140"/>
      <c r="E5144" s="140"/>
      <c r="F5144" s="161"/>
      <c r="G5144" s="161"/>
    </row>
    <row r="5145" spans="1:7" x14ac:dyDescent="0.25">
      <c r="A5145" s="154"/>
      <c r="B5145" s="154"/>
      <c r="C5145" s="140"/>
      <c r="D5145" s="140"/>
      <c r="E5145" s="140"/>
      <c r="F5145" s="161"/>
      <c r="G5145" s="161"/>
    </row>
    <row r="5146" spans="1:7" x14ac:dyDescent="0.25">
      <c r="A5146" s="154"/>
      <c r="B5146" s="154"/>
      <c r="C5146" s="140"/>
      <c r="D5146" s="140"/>
      <c r="E5146" s="140"/>
      <c r="F5146" s="161"/>
      <c r="G5146" s="161"/>
    </row>
    <row r="5147" spans="1:7" x14ac:dyDescent="0.25">
      <c r="A5147" s="154"/>
      <c r="B5147" s="154"/>
      <c r="C5147" s="140"/>
      <c r="D5147" s="140"/>
      <c r="E5147" s="140"/>
      <c r="F5147" s="161"/>
      <c r="G5147" s="161"/>
    </row>
    <row r="5148" spans="1:7" x14ac:dyDescent="0.25">
      <c r="A5148" s="154"/>
      <c r="B5148" s="154"/>
      <c r="C5148" s="140"/>
      <c r="D5148" s="140"/>
      <c r="E5148" s="140"/>
      <c r="F5148" s="161"/>
      <c r="G5148" s="161"/>
    </row>
    <row r="5149" spans="1:7" x14ac:dyDescent="0.25">
      <c r="A5149" s="154"/>
      <c r="B5149" s="154"/>
      <c r="C5149" s="140"/>
      <c r="D5149" s="140"/>
      <c r="E5149" s="140"/>
      <c r="F5149" s="161"/>
      <c r="G5149" s="161"/>
    </row>
    <row r="5150" spans="1:7" x14ac:dyDescent="0.25">
      <c r="A5150" s="154"/>
      <c r="B5150" s="154"/>
      <c r="C5150" s="140"/>
      <c r="D5150" s="140"/>
      <c r="E5150" s="140"/>
      <c r="F5150" s="161"/>
      <c r="G5150" s="161"/>
    </row>
    <row r="5151" spans="1:7" x14ac:dyDescent="0.25">
      <c r="A5151" s="154"/>
      <c r="B5151" s="154"/>
      <c r="C5151" s="140"/>
      <c r="D5151" s="140"/>
      <c r="E5151" s="140"/>
      <c r="F5151" s="161"/>
      <c r="G5151" s="161"/>
    </row>
    <row r="5152" spans="1:7" x14ac:dyDescent="0.25">
      <c r="A5152" s="154"/>
      <c r="B5152" s="154"/>
      <c r="C5152" s="140"/>
      <c r="D5152" s="140"/>
      <c r="E5152" s="140"/>
      <c r="F5152" s="161"/>
      <c r="G5152" s="161"/>
    </row>
    <row r="5153" spans="1:7" x14ac:dyDescent="0.25">
      <c r="A5153" s="154"/>
      <c r="B5153" s="154"/>
      <c r="C5153" s="140"/>
      <c r="D5153" s="140"/>
      <c r="E5153" s="140"/>
      <c r="F5153" s="161"/>
      <c r="G5153" s="161"/>
    </row>
    <row r="5154" spans="1:7" x14ac:dyDescent="0.25">
      <c r="A5154" s="154"/>
      <c r="B5154" s="154"/>
      <c r="C5154" s="140"/>
      <c r="D5154" s="140"/>
      <c r="E5154" s="140"/>
      <c r="F5154" s="161"/>
      <c r="G5154" s="161"/>
    </row>
    <row r="5155" spans="1:7" x14ac:dyDescent="0.25">
      <c r="A5155" s="154"/>
      <c r="B5155" s="154"/>
      <c r="C5155" s="140"/>
      <c r="D5155" s="140"/>
      <c r="E5155" s="140"/>
      <c r="F5155" s="161"/>
      <c r="G5155" s="161"/>
    </row>
    <row r="5156" spans="1:7" x14ac:dyDescent="0.25">
      <c r="A5156" s="154"/>
      <c r="B5156" s="154"/>
      <c r="C5156" s="140"/>
      <c r="D5156" s="140"/>
      <c r="E5156" s="140"/>
      <c r="F5156" s="161"/>
      <c r="G5156" s="161"/>
    </row>
    <row r="5157" spans="1:7" x14ac:dyDescent="0.25">
      <c r="A5157" s="154"/>
      <c r="B5157" s="154"/>
      <c r="C5157" s="140"/>
      <c r="D5157" s="140"/>
      <c r="E5157" s="140"/>
      <c r="F5157" s="161"/>
      <c r="G5157" s="161"/>
    </row>
    <row r="5158" spans="1:7" x14ac:dyDescent="0.25">
      <c r="A5158" s="154"/>
      <c r="B5158" s="154"/>
      <c r="C5158" s="140"/>
      <c r="D5158" s="140"/>
      <c r="E5158" s="140"/>
      <c r="F5158" s="161"/>
      <c r="G5158" s="161"/>
    </row>
    <row r="5159" spans="1:7" x14ac:dyDescent="0.25">
      <c r="A5159" s="154"/>
      <c r="B5159" s="154"/>
      <c r="C5159" s="140"/>
      <c r="D5159" s="140"/>
      <c r="E5159" s="140"/>
      <c r="F5159" s="161"/>
      <c r="G5159" s="161"/>
    </row>
    <row r="5160" spans="1:7" x14ac:dyDescent="0.25">
      <c r="A5160" s="154"/>
      <c r="B5160" s="154"/>
      <c r="C5160" s="140"/>
      <c r="D5160" s="140"/>
      <c r="E5160" s="140"/>
      <c r="F5160" s="161"/>
      <c r="G5160" s="161"/>
    </row>
    <row r="5161" spans="1:7" x14ac:dyDescent="0.25">
      <c r="A5161" s="154"/>
      <c r="B5161" s="154"/>
      <c r="C5161" s="140"/>
      <c r="D5161" s="140"/>
      <c r="E5161" s="140"/>
      <c r="F5161" s="161"/>
      <c r="G5161" s="161"/>
    </row>
    <row r="5162" spans="1:7" x14ac:dyDescent="0.25">
      <c r="A5162" s="154"/>
      <c r="B5162" s="154"/>
      <c r="C5162" s="140"/>
      <c r="D5162" s="140"/>
      <c r="E5162" s="140"/>
      <c r="F5162" s="161"/>
      <c r="G5162" s="161"/>
    </row>
    <row r="5163" spans="1:7" x14ac:dyDescent="0.25">
      <c r="A5163" s="154"/>
      <c r="B5163" s="154"/>
      <c r="C5163" s="140"/>
      <c r="D5163" s="140"/>
      <c r="E5163" s="140"/>
      <c r="F5163" s="161"/>
      <c r="G5163" s="161"/>
    </row>
    <row r="5164" spans="1:7" x14ac:dyDescent="0.25">
      <c r="A5164" s="154"/>
      <c r="B5164" s="154"/>
      <c r="C5164" s="140"/>
      <c r="D5164" s="140"/>
      <c r="E5164" s="140"/>
      <c r="F5164" s="161"/>
      <c r="G5164" s="161"/>
    </row>
    <row r="5165" spans="1:7" x14ac:dyDescent="0.25">
      <c r="A5165" s="154"/>
      <c r="B5165" s="154"/>
      <c r="C5165" s="140"/>
      <c r="D5165" s="140"/>
      <c r="E5165" s="140"/>
      <c r="F5165" s="161"/>
      <c r="G5165" s="161"/>
    </row>
    <row r="5166" spans="1:7" x14ac:dyDescent="0.25">
      <c r="A5166" s="154"/>
      <c r="B5166" s="154"/>
      <c r="C5166" s="140"/>
      <c r="D5166" s="140"/>
      <c r="E5166" s="140"/>
      <c r="F5166" s="161"/>
      <c r="G5166" s="161"/>
    </row>
    <row r="5167" spans="1:7" x14ac:dyDescent="0.25">
      <c r="A5167" s="154"/>
      <c r="B5167" s="154"/>
      <c r="C5167" s="140"/>
      <c r="D5167" s="140"/>
      <c r="E5167" s="140"/>
      <c r="F5167" s="161"/>
      <c r="G5167" s="161"/>
    </row>
    <row r="5168" spans="1:7" x14ac:dyDescent="0.25">
      <c r="A5168" s="154"/>
      <c r="B5168" s="154"/>
      <c r="C5168" s="140"/>
      <c r="D5168" s="140"/>
      <c r="E5168" s="140"/>
      <c r="F5168" s="161"/>
      <c r="G5168" s="161"/>
    </row>
    <row r="5169" spans="1:7" x14ac:dyDescent="0.25">
      <c r="A5169" s="154"/>
      <c r="B5169" s="154"/>
      <c r="C5169" s="140"/>
      <c r="D5169" s="140"/>
      <c r="E5169" s="140"/>
      <c r="F5169" s="161"/>
      <c r="G5169" s="161"/>
    </row>
    <row r="5170" spans="1:7" x14ac:dyDescent="0.25">
      <c r="A5170" s="154"/>
      <c r="B5170" s="154"/>
      <c r="C5170" s="140"/>
      <c r="D5170" s="140"/>
      <c r="E5170" s="140"/>
      <c r="F5170" s="161"/>
      <c r="G5170" s="161"/>
    </row>
    <row r="5171" spans="1:7" x14ac:dyDescent="0.25">
      <c r="A5171" s="154"/>
      <c r="B5171" s="154"/>
      <c r="C5171" s="140"/>
      <c r="D5171" s="140"/>
      <c r="E5171" s="140"/>
      <c r="F5171" s="161"/>
      <c r="G5171" s="161"/>
    </row>
    <row r="5172" spans="1:7" x14ac:dyDescent="0.25">
      <c r="A5172" s="154"/>
      <c r="B5172" s="154"/>
      <c r="C5172" s="140"/>
      <c r="D5172" s="140"/>
      <c r="E5172" s="140"/>
      <c r="F5172" s="161"/>
      <c r="G5172" s="161"/>
    </row>
    <row r="5173" spans="1:7" x14ac:dyDescent="0.25">
      <c r="A5173" s="154"/>
      <c r="B5173" s="154"/>
      <c r="C5173" s="140"/>
      <c r="D5173" s="140"/>
      <c r="E5173" s="140"/>
      <c r="F5173" s="161"/>
      <c r="G5173" s="161"/>
    </row>
    <row r="5174" spans="1:7" x14ac:dyDescent="0.25">
      <c r="A5174" s="154"/>
      <c r="B5174" s="154"/>
      <c r="C5174" s="140"/>
      <c r="D5174" s="140"/>
      <c r="E5174" s="140"/>
      <c r="F5174" s="161"/>
      <c r="G5174" s="161"/>
    </row>
    <row r="5175" spans="1:7" x14ac:dyDescent="0.25">
      <c r="A5175" s="154"/>
      <c r="B5175" s="154"/>
      <c r="C5175" s="140"/>
      <c r="D5175" s="140"/>
      <c r="E5175" s="140"/>
      <c r="F5175" s="161"/>
      <c r="G5175" s="161"/>
    </row>
    <row r="5176" spans="1:7" x14ac:dyDescent="0.25">
      <c r="A5176" s="154"/>
      <c r="B5176" s="154"/>
      <c r="C5176" s="140"/>
      <c r="D5176" s="140"/>
      <c r="E5176" s="140"/>
      <c r="F5176" s="161"/>
      <c r="G5176" s="161"/>
    </row>
    <row r="5177" spans="1:7" x14ac:dyDescent="0.25">
      <c r="A5177" s="154"/>
      <c r="B5177" s="154"/>
      <c r="C5177" s="140"/>
      <c r="D5177" s="140"/>
      <c r="E5177" s="140"/>
      <c r="F5177" s="161"/>
      <c r="G5177" s="161"/>
    </row>
    <row r="5178" spans="1:7" x14ac:dyDescent="0.25">
      <c r="A5178" s="154"/>
      <c r="B5178" s="154"/>
      <c r="C5178" s="140"/>
      <c r="D5178" s="140"/>
      <c r="E5178" s="140"/>
      <c r="F5178" s="161"/>
      <c r="G5178" s="161"/>
    </row>
    <row r="5179" spans="1:7" x14ac:dyDescent="0.25">
      <c r="A5179" s="154"/>
      <c r="B5179" s="154"/>
      <c r="C5179" s="140"/>
      <c r="D5179" s="140"/>
      <c r="E5179" s="140"/>
      <c r="F5179" s="161"/>
      <c r="G5179" s="161"/>
    </row>
    <row r="5180" spans="1:7" x14ac:dyDescent="0.25">
      <c r="A5180" s="154"/>
      <c r="B5180" s="154"/>
      <c r="C5180" s="140"/>
      <c r="D5180" s="140"/>
      <c r="E5180" s="140"/>
      <c r="F5180" s="161"/>
      <c r="G5180" s="161"/>
    </row>
    <row r="5181" spans="1:7" x14ac:dyDescent="0.25">
      <c r="A5181" s="154"/>
      <c r="B5181" s="154"/>
      <c r="C5181" s="140"/>
      <c r="D5181" s="140"/>
      <c r="E5181" s="140"/>
      <c r="F5181" s="161"/>
      <c r="G5181" s="161"/>
    </row>
    <row r="5182" spans="1:7" x14ac:dyDescent="0.25">
      <c r="A5182" s="154"/>
      <c r="B5182" s="154"/>
      <c r="C5182" s="140"/>
      <c r="D5182" s="140"/>
      <c r="E5182" s="140"/>
      <c r="F5182" s="161"/>
      <c r="G5182" s="161"/>
    </row>
    <row r="5183" spans="1:7" x14ac:dyDescent="0.25">
      <c r="A5183" s="154"/>
      <c r="B5183" s="154"/>
      <c r="C5183" s="140"/>
      <c r="D5183" s="140"/>
      <c r="E5183" s="140"/>
      <c r="F5183" s="161"/>
      <c r="G5183" s="161"/>
    </row>
    <row r="5184" spans="1:7" x14ac:dyDescent="0.25">
      <c r="A5184" s="154"/>
      <c r="B5184" s="154"/>
      <c r="C5184" s="140"/>
      <c r="D5184" s="140"/>
      <c r="E5184" s="140"/>
      <c r="F5184" s="161"/>
      <c r="G5184" s="161"/>
    </row>
    <row r="5185" spans="1:7" x14ac:dyDescent="0.25">
      <c r="A5185" s="154"/>
      <c r="B5185" s="154"/>
      <c r="C5185" s="140"/>
      <c r="D5185" s="140"/>
      <c r="E5185" s="140"/>
      <c r="F5185" s="161"/>
      <c r="G5185" s="161"/>
    </row>
    <row r="5186" spans="1:7" x14ac:dyDescent="0.25">
      <c r="A5186" s="154"/>
      <c r="B5186" s="154"/>
      <c r="C5186" s="140"/>
      <c r="D5186" s="140"/>
      <c r="E5186" s="140"/>
      <c r="F5186" s="161"/>
      <c r="G5186" s="161"/>
    </row>
    <row r="5187" spans="1:7" x14ac:dyDescent="0.25">
      <c r="A5187" s="154"/>
      <c r="B5187" s="154"/>
      <c r="C5187" s="140"/>
      <c r="D5187" s="140"/>
      <c r="E5187" s="140"/>
      <c r="F5187" s="161"/>
      <c r="G5187" s="161"/>
    </row>
    <row r="5188" spans="1:7" x14ac:dyDescent="0.25">
      <c r="A5188" s="154"/>
      <c r="B5188" s="154"/>
      <c r="C5188" s="140"/>
      <c r="D5188" s="140"/>
      <c r="E5188" s="140"/>
      <c r="F5188" s="161"/>
      <c r="G5188" s="161"/>
    </row>
    <row r="5189" spans="1:7" x14ac:dyDescent="0.25">
      <c r="A5189" s="154"/>
      <c r="B5189" s="154"/>
      <c r="C5189" s="140"/>
      <c r="D5189" s="140"/>
      <c r="E5189" s="140"/>
      <c r="F5189" s="161"/>
      <c r="G5189" s="161"/>
    </row>
    <row r="5190" spans="1:7" x14ac:dyDescent="0.25">
      <c r="A5190" s="154"/>
      <c r="B5190" s="154"/>
      <c r="C5190" s="140"/>
      <c r="D5190" s="140"/>
      <c r="E5190" s="140"/>
      <c r="F5190" s="161"/>
      <c r="G5190" s="161"/>
    </row>
    <row r="5191" spans="1:7" x14ac:dyDescent="0.25">
      <c r="A5191" s="154"/>
      <c r="B5191" s="154"/>
      <c r="C5191" s="140"/>
      <c r="D5191" s="140"/>
      <c r="E5191" s="140"/>
      <c r="F5191" s="161"/>
      <c r="G5191" s="161"/>
    </row>
    <row r="5192" spans="1:7" x14ac:dyDescent="0.25">
      <c r="A5192" s="154"/>
      <c r="B5192" s="154"/>
      <c r="C5192" s="140"/>
      <c r="D5192" s="140"/>
      <c r="E5192" s="140"/>
      <c r="F5192" s="161"/>
      <c r="G5192" s="161"/>
    </row>
    <row r="5193" spans="1:7" x14ac:dyDescent="0.25">
      <c r="A5193" s="154"/>
      <c r="B5193" s="154"/>
      <c r="C5193" s="140"/>
      <c r="D5193" s="140"/>
      <c r="E5193" s="140"/>
      <c r="F5193" s="161"/>
      <c r="G5193" s="161"/>
    </row>
    <row r="5194" spans="1:7" x14ac:dyDescent="0.25">
      <c r="A5194" s="154"/>
      <c r="B5194" s="154"/>
      <c r="C5194" s="140"/>
      <c r="D5194" s="140"/>
      <c r="E5194" s="140"/>
      <c r="F5194" s="161"/>
      <c r="G5194" s="161"/>
    </row>
    <row r="5195" spans="1:7" x14ac:dyDescent="0.25">
      <c r="A5195" s="154"/>
      <c r="B5195" s="154"/>
      <c r="C5195" s="140"/>
      <c r="D5195" s="140"/>
      <c r="E5195" s="140"/>
      <c r="F5195" s="161"/>
      <c r="G5195" s="161"/>
    </row>
    <row r="5196" spans="1:7" x14ac:dyDescent="0.25">
      <c r="A5196" s="154"/>
      <c r="B5196" s="154"/>
      <c r="C5196" s="140"/>
      <c r="D5196" s="140"/>
      <c r="E5196" s="140"/>
      <c r="F5196" s="161"/>
      <c r="G5196" s="161"/>
    </row>
    <row r="5197" spans="1:7" x14ac:dyDescent="0.25">
      <c r="A5197" s="154"/>
      <c r="B5197" s="154"/>
      <c r="C5197" s="140"/>
      <c r="D5197" s="140"/>
      <c r="E5197" s="140"/>
      <c r="F5197" s="161"/>
      <c r="G5197" s="161"/>
    </row>
    <row r="5198" spans="1:7" x14ac:dyDescent="0.25">
      <c r="A5198" s="154"/>
      <c r="B5198" s="154"/>
      <c r="C5198" s="140"/>
      <c r="D5198" s="140"/>
      <c r="E5198" s="140"/>
      <c r="F5198" s="161"/>
      <c r="G5198" s="161"/>
    </row>
    <row r="5199" spans="1:7" x14ac:dyDescent="0.25">
      <c r="A5199" s="154"/>
      <c r="B5199" s="154"/>
      <c r="C5199" s="140"/>
      <c r="D5199" s="140"/>
      <c r="E5199" s="140"/>
      <c r="F5199" s="161"/>
      <c r="G5199" s="161"/>
    </row>
    <row r="5200" spans="1:7" x14ac:dyDescent="0.25">
      <c r="A5200" s="154"/>
      <c r="B5200" s="154"/>
      <c r="C5200" s="140"/>
      <c r="D5200" s="140"/>
      <c r="E5200" s="140"/>
      <c r="F5200" s="161"/>
      <c r="G5200" s="161"/>
    </row>
    <row r="5201" spans="1:7" x14ac:dyDescent="0.25">
      <c r="A5201" s="154"/>
      <c r="B5201" s="154"/>
      <c r="C5201" s="140"/>
      <c r="D5201" s="140"/>
      <c r="E5201" s="140"/>
      <c r="F5201" s="161"/>
      <c r="G5201" s="161"/>
    </row>
    <row r="5202" spans="1:7" x14ac:dyDescent="0.25">
      <c r="A5202" s="154"/>
      <c r="B5202" s="154"/>
      <c r="C5202" s="140"/>
      <c r="D5202" s="140"/>
      <c r="E5202" s="140"/>
      <c r="F5202" s="161"/>
      <c r="G5202" s="161"/>
    </row>
    <row r="5203" spans="1:7" x14ac:dyDescent="0.25">
      <c r="A5203" s="154"/>
      <c r="B5203" s="154"/>
      <c r="C5203" s="140"/>
      <c r="D5203" s="140"/>
      <c r="E5203" s="140"/>
      <c r="F5203" s="161"/>
      <c r="G5203" s="161"/>
    </row>
    <row r="5204" spans="1:7" x14ac:dyDescent="0.25">
      <c r="A5204" s="154"/>
      <c r="B5204" s="154"/>
      <c r="C5204" s="140"/>
      <c r="D5204" s="140"/>
      <c r="E5204" s="140"/>
      <c r="F5204" s="161"/>
      <c r="G5204" s="161"/>
    </row>
    <row r="5205" spans="1:7" x14ac:dyDescent="0.25">
      <c r="A5205" s="154"/>
      <c r="B5205" s="154"/>
      <c r="C5205" s="140"/>
      <c r="D5205" s="140"/>
      <c r="E5205" s="140"/>
      <c r="F5205" s="161"/>
      <c r="G5205" s="161"/>
    </row>
    <row r="5206" spans="1:7" x14ac:dyDescent="0.25">
      <c r="A5206" s="154"/>
      <c r="B5206" s="154"/>
      <c r="C5206" s="140"/>
      <c r="D5206" s="140"/>
      <c r="E5206" s="140"/>
      <c r="F5206" s="161"/>
      <c r="G5206" s="161"/>
    </row>
    <row r="5207" spans="1:7" x14ac:dyDescent="0.25">
      <c r="A5207" s="154"/>
      <c r="B5207" s="154"/>
      <c r="C5207" s="140"/>
      <c r="D5207" s="140"/>
      <c r="E5207" s="140"/>
      <c r="F5207" s="161"/>
      <c r="G5207" s="161"/>
    </row>
    <row r="5208" spans="1:7" x14ac:dyDescent="0.25">
      <c r="A5208" s="154"/>
      <c r="B5208" s="154"/>
      <c r="C5208" s="140"/>
      <c r="D5208" s="140"/>
      <c r="E5208" s="140"/>
      <c r="F5208" s="161"/>
      <c r="G5208" s="161"/>
    </row>
    <row r="5209" spans="1:7" x14ac:dyDescent="0.25">
      <c r="A5209" s="154"/>
      <c r="B5209" s="154"/>
      <c r="C5209" s="140"/>
      <c r="D5209" s="140"/>
      <c r="E5209" s="140"/>
      <c r="F5209" s="161"/>
      <c r="G5209" s="161"/>
    </row>
    <row r="5210" spans="1:7" x14ac:dyDescent="0.25">
      <c r="A5210" s="154"/>
      <c r="B5210" s="154"/>
      <c r="C5210" s="140"/>
      <c r="D5210" s="140"/>
      <c r="E5210" s="140"/>
      <c r="F5210" s="161"/>
      <c r="G5210" s="161"/>
    </row>
    <row r="5211" spans="1:7" x14ac:dyDescent="0.25">
      <c r="A5211" s="154"/>
      <c r="B5211" s="154"/>
      <c r="C5211" s="154"/>
      <c r="D5211" s="140"/>
      <c r="E5211" s="140"/>
      <c r="F5211" s="161"/>
      <c r="G5211" s="161"/>
    </row>
    <row r="5212" spans="1:7" x14ac:dyDescent="0.25">
      <c r="A5212" s="154"/>
      <c r="B5212" s="154"/>
      <c r="C5212" s="140"/>
      <c r="D5212" s="140"/>
      <c r="E5212" s="140"/>
      <c r="F5212" s="161"/>
      <c r="G5212" s="161"/>
    </row>
    <row r="5213" spans="1:7" x14ac:dyDescent="0.25">
      <c r="A5213" s="154"/>
      <c r="B5213" s="154"/>
      <c r="C5213" s="140"/>
      <c r="D5213" s="140"/>
      <c r="E5213" s="140"/>
      <c r="F5213" s="161"/>
      <c r="G5213" s="161"/>
    </row>
    <row r="5214" spans="1:7" x14ac:dyDescent="0.25">
      <c r="A5214" s="154"/>
      <c r="B5214" s="154"/>
      <c r="C5214" s="140"/>
      <c r="D5214" s="140"/>
      <c r="E5214" s="140"/>
      <c r="F5214" s="161"/>
      <c r="G5214" s="161"/>
    </row>
    <row r="5215" spans="1:7" x14ac:dyDescent="0.25">
      <c r="A5215" s="154"/>
      <c r="B5215" s="154"/>
      <c r="C5215" s="140"/>
      <c r="D5215" s="140"/>
      <c r="E5215" s="140"/>
      <c r="F5215" s="161"/>
      <c r="G5215" s="161"/>
    </row>
    <row r="5216" spans="1:7" x14ac:dyDescent="0.25">
      <c r="A5216" s="154"/>
      <c r="B5216" s="154"/>
      <c r="C5216" s="140"/>
      <c r="D5216" s="140"/>
      <c r="E5216" s="140"/>
      <c r="F5216" s="161"/>
      <c r="G5216" s="161"/>
    </row>
    <row r="5217" spans="1:7" x14ac:dyDescent="0.25">
      <c r="A5217" s="154"/>
      <c r="B5217" s="154"/>
      <c r="C5217" s="140"/>
      <c r="D5217" s="140"/>
      <c r="E5217" s="140"/>
      <c r="F5217" s="161"/>
      <c r="G5217" s="161"/>
    </row>
    <row r="5218" spans="1:7" x14ac:dyDescent="0.25">
      <c r="A5218" s="154"/>
      <c r="B5218" s="154"/>
      <c r="C5218" s="140"/>
      <c r="D5218" s="140"/>
      <c r="E5218" s="140"/>
      <c r="F5218" s="161"/>
      <c r="G5218" s="161"/>
    </row>
    <row r="5219" spans="1:7" x14ac:dyDescent="0.25">
      <c r="A5219" s="154"/>
      <c r="B5219" s="154"/>
      <c r="C5219" s="140"/>
      <c r="D5219" s="140"/>
      <c r="E5219" s="140"/>
      <c r="F5219" s="161"/>
      <c r="G5219" s="161"/>
    </row>
    <row r="5220" spans="1:7" x14ac:dyDescent="0.25">
      <c r="A5220" s="154"/>
      <c r="B5220" s="154"/>
      <c r="C5220" s="140"/>
      <c r="D5220" s="140"/>
      <c r="E5220" s="140"/>
      <c r="F5220" s="161"/>
      <c r="G5220" s="161"/>
    </row>
    <row r="5221" spans="1:7" x14ac:dyDescent="0.25">
      <c r="A5221" s="154"/>
      <c r="B5221" s="154"/>
      <c r="C5221" s="140"/>
      <c r="D5221" s="140"/>
      <c r="E5221" s="140"/>
      <c r="F5221" s="161"/>
      <c r="G5221" s="161"/>
    </row>
    <row r="5222" spans="1:7" x14ac:dyDescent="0.25">
      <c r="A5222" s="154"/>
      <c r="B5222" s="154"/>
      <c r="C5222" s="140"/>
      <c r="D5222" s="140"/>
      <c r="E5222" s="140"/>
      <c r="F5222" s="161"/>
      <c r="G5222" s="161"/>
    </row>
    <row r="5223" spans="1:7" x14ac:dyDescent="0.25">
      <c r="A5223" s="154"/>
      <c r="B5223" s="154"/>
      <c r="C5223" s="140"/>
      <c r="D5223" s="140"/>
      <c r="E5223" s="140"/>
      <c r="F5223" s="161"/>
      <c r="G5223" s="161"/>
    </row>
    <row r="5224" spans="1:7" x14ac:dyDescent="0.25">
      <c r="A5224" s="154"/>
      <c r="B5224" s="154"/>
      <c r="C5224" s="140"/>
      <c r="D5224" s="140"/>
      <c r="E5224" s="140"/>
      <c r="F5224" s="161"/>
      <c r="G5224" s="161"/>
    </row>
    <row r="5225" spans="1:7" x14ac:dyDescent="0.25">
      <c r="A5225" s="154"/>
      <c r="B5225" s="154"/>
      <c r="C5225" s="140"/>
      <c r="D5225" s="140"/>
      <c r="E5225" s="140"/>
      <c r="F5225" s="161"/>
      <c r="G5225" s="161"/>
    </row>
    <row r="5226" spans="1:7" x14ac:dyDescent="0.25">
      <c r="A5226" s="154"/>
      <c r="B5226" s="154"/>
      <c r="C5226" s="140"/>
      <c r="D5226" s="140"/>
      <c r="E5226" s="140"/>
      <c r="F5226" s="161"/>
      <c r="G5226" s="161"/>
    </row>
    <row r="5227" spans="1:7" x14ac:dyDescent="0.25">
      <c r="A5227" s="154"/>
      <c r="B5227" s="154"/>
      <c r="C5227" s="140"/>
      <c r="D5227" s="140"/>
      <c r="E5227" s="140"/>
      <c r="F5227" s="161"/>
      <c r="G5227" s="161"/>
    </row>
    <row r="5228" spans="1:7" x14ac:dyDescent="0.25">
      <c r="A5228" s="154"/>
      <c r="B5228" s="154"/>
      <c r="C5228" s="140"/>
      <c r="D5228" s="140"/>
      <c r="E5228" s="140"/>
      <c r="F5228" s="161"/>
      <c r="G5228" s="161"/>
    </row>
    <row r="5229" spans="1:7" x14ac:dyDescent="0.25">
      <c r="A5229" s="154"/>
      <c r="B5229" s="154"/>
      <c r="C5229" s="140"/>
      <c r="D5229" s="140"/>
      <c r="E5229" s="140"/>
      <c r="F5229" s="161"/>
      <c r="G5229" s="161"/>
    </row>
    <row r="5230" spans="1:7" x14ac:dyDescent="0.25">
      <c r="A5230" s="154"/>
      <c r="B5230" s="154"/>
      <c r="C5230" s="140"/>
      <c r="D5230" s="140"/>
      <c r="E5230" s="140"/>
      <c r="F5230" s="161"/>
      <c r="G5230" s="161"/>
    </row>
    <row r="5231" spans="1:7" x14ac:dyDescent="0.25">
      <c r="A5231" s="154"/>
      <c r="B5231" s="154"/>
      <c r="C5231" s="140"/>
      <c r="D5231" s="140"/>
      <c r="E5231" s="140"/>
      <c r="F5231" s="161"/>
      <c r="G5231" s="161"/>
    </row>
    <row r="5232" spans="1:7" x14ac:dyDescent="0.25">
      <c r="A5232" s="154"/>
      <c r="B5232" s="154"/>
      <c r="C5232" s="140"/>
      <c r="D5232" s="140"/>
      <c r="E5232" s="140"/>
      <c r="F5232" s="161"/>
      <c r="G5232" s="161"/>
    </row>
    <row r="5233" spans="1:7" x14ac:dyDescent="0.25">
      <c r="A5233" s="154"/>
      <c r="B5233" s="154"/>
      <c r="C5233" s="140"/>
      <c r="D5233" s="140"/>
      <c r="E5233" s="140"/>
      <c r="F5233" s="161"/>
      <c r="G5233" s="161"/>
    </row>
    <row r="5234" spans="1:7" x14ac:dyDescent="0.25">
      <c r="A5234" s="154"/>
      <c r="B5234" s="154"/>
      <c r="C5234" s="140"/>
      <c r="D5234" s="140"/>
      <c r="E5234" s="140"/>
      <c r="F5234" s="161"/>
      <c r="G5234" s="161"/>
    </row>
    <row r="5235" spans="1:7" x14ac:dyDescent="0.25">
      <c r="A5235" s="154"/>
      <c r="B5235" s="154"/>
      <c r="C5235" s="140"/>
      <c r="D5235" s="140"/>
      <c r="E5235" s="140"/>
      <c r="F5235" s="161"/>
      <c r="G5235" s="161"/>
    </row>
    <row r="5236" spans="1:7" x14ac:dyDescent="0.25">
      <c r="A5236" s="154"/>
      <c r="B5236" s="154"/>
      <c r="C5236" s="154"/>
      <c r="D5236" s="140"/>
      <c r="E5236" s="140"/>
      <c r="F5236" s="161"/>
      <c r="G5236" s="161"/>
    </row>
    <row r="5237" spans="1:7" x14ac:dyDescent="0.25">
      <c r="A5237" s="154"/>
      <c r="B5237" s="154"/>
      <c r="C5237" s="140"/>
      <c r="D5237" s="140"/>
      <c r="E5237" s="140"/>
      <c r="F5237" s="161"/>
      <c r="G5237" s="161"/>
    </row>
    <row r="5238" spans="1:7" x14ac:dyDescent="0.25">
      <c r="A5238" s="154"/>
      <c r="B5238" s="154"/>
      <c r="C5238" s="140"/>
      <c r="D5238" s="140"/>
      <c r="E5238" s="140"/>
      <c r="F5238" s="161"/>
      <c r="G5238" s="161"/>
    </row>
    <row r="5239" spans="1:7" x14ac:dyDescent="0.25">
      <c r="A5239" s="154"/>
      <c r="B5239" s="154"/>
      <c r="C5239" s="154"/>
      <c r="D5239" s="140"/>
      <c r="E5239" s="140"/>
      <c r="F5239" s="161"/>
      <c r="G5239" s="161"/>
    </row>
    <row r="5240" spans="1:7" x14ac:dyDescent="0.25">
      <c r="A5240" s="154"/>
      <c r="B5240" s="154"/>
      <c r="C5240" s="140"/>
      <c r="D5240" s="140"/>
      <c r="E5240" s="140"/>
      <c r="F5240" s="161"/>
      <c r="G5240" s="161"/>
    </row>
    <row r="5241" spans="1:7" x14ac:dyDescent="0.25">
      <c r="A5241" s="154"/>
      <c r="B5241" s="154"/>
      <c r="C5241" s="140"/>
      <c r="D5241" s="140"/>
      <c r="E5241" s="140"/>
      <c r="F5241" s="161"/>
      <c r="G5241" s="161"/>
    </row>
    <row r="5242" spans="1:7" x14ac:dyDescent="0.25">
      <c r="A5242" s="154"/>
      <c r="B5242" s="154"/>
      <c r="C5242" s="140"/>
      <c r="D5242" s="140"/>
      <c r="E5242" s="140"/>
      <c r="F5242" s="161"/>
      <c r="G5242" s="161"/>
    </row>
    <row r="5243" spans="1:7" x14ac:dyDescent="0.25">
      <c r="A5243" s="154"/>
      <c r="B5243" s="154"/>
      <c r="C5243" s="140"/>
      <c r="D5243" s="140"/>
      <c r="E5243" s="140"/>
      <c r="F5243" s="161"/>
      <c r="G5243" s="161"/>
    </row>
    <row r="5244" spans="1:7" x14ac:dyDescent="0.25">
      <c r="A5244" s="154"/>
      <c r="B5244" s="154"/>
      <c r="C5244" s="140"/>
      <c r="D5244" s="140"/>
      <c r="E5244" s="140"/>
      <c r="F5244" s="161"/>
      <c r="G5244" s="161"/>
    </row>
    <row r="5245" spans="1:7" x14ac:dyDescent="0.25">
      <c r="A5245" s="154"/>
      <c r="B5245" s="154"/>
      <c r="C5245" s="140"/>
      <c r="D5245" s="140"/>
      <c r="E5245" s="140"/>
      <c r="F5245" s="161"/>
      <c r="G5245" s="161"/>
    </row>
    <row r="5246" spans="1:7" x14ac:dyDescent="0.25">
      <c r="A5246" s="154"/>
      <c r="B5246" s="154"/>
      <c r="C5246" s="140"/>
      <c r="D5246" s="140"/>
      <c r="E5246" s="140"/>
      <c r="F5246" s="161"/>
      <c r="G5246" s="161"/>
    </row>
    <row r="5247" spans="1:7" x14ac:dyDescent="0.25">
      <c r="A5247" s="154"/>
      <c r="B5247" s="154"/>
      <c r="C5247" s="140"/>
      <c r="D5247" s="140"/>
      <c r="E5247" s="140"/>
      <c r="F5247" s="161"/>
      <c r="G5247" s="161"/>
    </row>
    <row r="5248" spans="1:7" x14ac:dyDescent="0.25">
      <c r="A5248" s="154"/>
      <c r="B5248" s="154"/>
      <c r="C5248" s="140"/>
      <c r="D5248" s="140"/>
      <c r="E5248" s="140"/>
      <c r="F5248" s="161"/>
      <c r="G5248" s="161"/>
    </row>
    <row r="5249" spans="1:7" x14ac:dyDescent="0.25">
      <c r="A5249" s="154"/>
      <c r="B5249" s="154"/>
      <c r="C5249" s="140"/>
      <c r="D5249" s="140"/>
      <c r="E5249" s="140"/>
      <c r="F5249" s="161"/>
      <c r="G5249" s="161"/>
    </row>
    <row r="5250" spans="1:7" x14ac:dyDescent="0.25">
      <c r="A5250" s="154"/>
      <c r="B5250" s="154"/>
      <c r="C5250" s="140"/>
      <c r="D5250" s="140"/>
      <c r="E5250" s="140"/>
      <c r="F5250" s="161"/>
      <c r="G5250" s="161"/>
    </row>
    <row r="5251" spans="1:7" x14ac:dyDescent="0.25">
      <c r="A5251" s="154"/>
      <c r="B5251" s="154"/>
      <c r="C5251" s="140"/>
      <c r="D5251" s="140"/>
      <c r="E5251" s="140"/>
      <c r="F5251" s="161"/>
      <c r="G5251" s="161"/>
    </row>
    <row r="5252" spans="1:7" x14ac:dyDescent="0.25">
      <c r="A5252" s="154"/>
      <c r="B5252" s="154"/>
      <c r="C5252" s="140"/>
      <c r="D5252" s="140"/>
      <c r="E5252" s="140"/>
      <c r="F5252" s="161"/>
      <c r="G5252" s="161"/>
    </row>
    <row r="5253" spans="1:7" x14ac:dyDescent="0.25">
      <c r="A5253" s="154"/>
      <c r="B5253" s="154"/>
      <c r="C5253" s="140"/>
      <c r="D5253" s="140"/>
      <c r="E5253" s="140"/>
      <c r="F5253" s="161"/>
      <c r="G5253" s="161"/>
    </row>
    <row r="5254" spans="1:7" x14ac:dyDescent="0.25">
      <c r="A5254" s="154"/>
      <c r="B5254" s="154"/>
      <c r="C5254" s="140"/>
      <c r="D5254" s="140"/>
      <c r="E5254" s="140"/>
      <c r="F5254" s="161"/>
      <c r="G5254" s="161"/>
    </row>
    <row r="5255" spans="1:7" x14ac:dyDescent="0.25">
      <c r="A5255" s="154"/>
      <c r="B5255" s="154"/>
      <c r="C5255" s="140"/>
      <c r="D5255" s="140"/>
      <c r="E5255" s="140"/>
      <c r="F5255" s="161"/>
      <c r="G5255" s="161"/>
    </row>
    <row r="5256" spans="1:7" x14ac:dyDescent="0.25">
      <c r="A5256" s="154"/>
      <c r="B5256" s="154"/>
      <c r="C5256" s="140"/>
      <c r="D5256" s="140"/>
      <c r="E5256" s="140"/>
      <c r="F5256" s="161"/>
      <c r="G5256" s="161"/>
    </row>
    <row r="5257" spans="1:7" x14ac:dyDescent="0.25">
      <c r="A5257" s="154"/>
      <c r="B5257" s="154"/>
      <c r="C5257" s="140"/>
      <c r="D5257" s="140"/>
      <c r="E5257" s="140"/>
      <c r="F5257" s="161"/>
      <c r="G5257" s="161"/>
    </row>
    <row r="5258" spans="1:7" x14ac:dyDescent="0.25">
      <c r="A5258" s="154"/>
      <c r="B5258" s="154"/>
      <c r="C5258" s="140"/>
      <c r="D5258" s="140"/>
      <c r="E5258" s="140"/>
      <c r="F5258" s="161"/>
      <c r="G5258" s="161"/>
    </row>
    <row r="5259" spans="1:7" x14ac:dyDescent="0.25">
      <c r="A5259" s="154"/>
      <c r="B5259" s="154"/>
      <c r="C5259" s="140"/>
      <c r="D5259" s="140"/>
      <c r="E5259" s="140"/>
      <c r="F5259" s="161"/>
      <c r="G5259" s="161"/>
    </row>
    <row r="5260" spans="1:7" x14ac:dyDescent="0.25">
      <c r="A5260" s="154"/>
      <c r="B5260" s="154"/>
      <c r="C5260" s="140"/>
      <c r="D5260" s="140"/>
      <c r="E5260" s="140"/>
      <c r="F5260" s="161"/>
      <c r="G5260" s="161"/>
    </row>
    <row r="5261" spans="1:7" x14ac:dyDescent="0.25">
      <c r="A5261" s="154"/>
      <c r="B5261" s="154"/>
      <c r="C5261" s="140"/>
      <c r="D5261" s="140"/>
      <c r="E5261" s="140"/>
      <c r="F5261" s="161"/>
      <c r="G5261" s="161"/>
    </row>
    <row r="5262" spans="1:7" x14ac:dyDescent="0.25">
      <c r="A5262" s="154"/>
      <c r="B5262" s="154"/>
      <c r="C5262" s="140"/>
      <c r="D5262" s="140"/>
      <c r="E5262" s="140"/>
      <c r="F5262" s="161"/>
      <c r="G5262" s="161"/>
    </row>
    <row r="5263" spans="1:7" x14ac:dyDescent="0.25">
      <c r="A5263" s="154"/>
      <c r="B5263" s="154"/>
      <c r="C5263" s="140"/>
      <c r="D5263" s="140"/>
      <c r="E5263" s="140"/>
      <c r="F5263" s="161"/>
      <c r="G5263" s="161"/>
    </row>
    <row r="5264" spans="1:7" x14ac:dyDescent="0.25">
      <c r="A5264" s="154"/>
      <c r="B5264" s="154"/>
      <c r="C5264" s="154"/>
      <c r="D5264" s="140"/>
      <c r="E5264" s="140"/>
      <c r="F5264" s="161"/>
      <c r="G5264" s="161"/>
    </row>
    <row r="5265" spans="1:7" x14ac:dyDescent="0.25">
      <c r="A5265" s="154"/>
      <c r="B5265" s="154"/>
      <c r="C5265" s="140"/>
      <c r="D5265" s="140"/>
      <c r="E5265" s="140"/>
      <c r="F5265" s="161"/>
      <c r="G5265" s="161"/>
    </row>
    <row r="5266" spans="1:7" x14ac:dyDescent="0.25">
      <c r="A5266" s="154"/>
      <c r="B5266" s="154"/>
      <c r="C5266" s="140"/>
      <c r="D5266" s="140"/>
      <c r="E5266" s="140"/>
      <c r="F5266" s="161"/>
      <c r="G5266" s="161"/>
    </row>
    <row r="5267" spans="1:7" x14ac:dyDescent="0.25">
      <c r="A5267" s="154"/>
      <c r="B5267" s="154"/>
      <c r="C5267" s="140"/>
      <c r="D5267" s="140"/>
      <c r="E5267" s="140"/>
      <c r="F5267" s="161"/>
      <c r="G5267" s="161"/>
    </row>
    <row r="5268" spans="1:7" x14ac:dyDescent="0.25">
      <c r="A5268" s="154"/>
      <c r="B5268" s="154"/>
      <c r="C5268" s="140"/>
      <c r="D5268" s="140"/>
      <c r="E5268" s="140"/>
      <c r="F5268" s="161"/>
      <c r="G5268" s="161"/>
    </row>
    <row r="5269" spans="1:7" x14ac:dyDescent="0.25">
      <c r="A5269" s="154"/>
      <c r="B5269" s="154"/>
      <c r="C5269" s="140"/>
      <c r="D5269" s="140"/>
      <c r="E5269" s="140"/>
      <c r="F5269" s="161"/>
      <c r="G5269" s="161"/>
    </row>
    <row r="5270" spans="1:7" x14ac:dyDescent="0.25">
      <c r="A5270" s="154"/>
      <c r="B5270" s="154"/>
      <c r="C5270" s="140"/>
      <c r="D5270" s="140"/>
      <c r="E5270" s="140"/>
      <c r="F5270" s="161"/>
      <c r="G5270" s="161"/>
    </row>
    <row r="5271" spans="1:7" x14ac:dyDescent="0.25">
      <c r="A5271" s="154"/>
      <c r="B5271" s="154"/>
      <c r="C5271" s="140"/>
      <c r="D5271" s="140"/>
      <c r="E5271" s="140"/>
      <c r="F5271" s="161"/>
      <c r="G5271" s="161"/>
    </row>
    <row r="5272" spans="1:7" x14ac:dyDescent="0.25">
      <c r="A5272" s="154"/>
      <c r="B5272" s="154"/>
      <c r="C5272" s="140"/>
      <c r="D5272" s="140"/>
      <c r="E5272" s="140"/>
      <c r="F5272" s="161"/>
      <c r="G5272" s="161"/>
    </row>
    <row r="5273" spans="1:7" x14ac:dyDescent="0.25">
      <c r="A5273" s="154"/>
      <c r="B5273" s="154"/>
      <c r="C5273" s="140"/>
      <c r="D5273" s="140"/>
      <c r="E5273" s="140"/>
      <c r="F5273" s="161"/>
      <c r="G5273" s="161"/>
    </row>
    <row r="5274" spans="1:7" x14ac:dyDescent="0.25">
      <c r="A5274" s="154"/>
      <c r="B5274" s="154"/>
      <c r="C5274" s="140"/>
      <c r="D5274" s="140"/>
      <c r="E5274" s="140"/>
      <c r="F5274" s="161"/>
      <c r="G5274" s="161"/>
    </row>
    <row r="5275" spans="1:7" x14ac:dyDescent="0.25">
      <c r="A5275" s="154"/>
      <c r="B5275" s="154"/>
      <c r="C5275" s="140"/>
      <c r="D5275" s="140"/>
      <c r="E5275" s="140"/>
      <c r="F5275" s="161"/>
      <c r="G5275" s="161"/>
    </row>
    <row r="5276" spans="1:7" x14ac:dyDescent="0.25">
      <c r="A5276" s="154"/>
      <c r="B5276" s="154"/>
      <c r="C5276" s="140"/>
      <c r="D5276" s="140"/>
      <c r="E5276" s="140"/>
      <c r="F5276" s="161"/>
      <c r="G5276" s="161"/>
    </row>
    <row r="5277" spans="1:7" x14ac:dyDescent="0.25">
      <c r="A5277" s="154"/>
      <c r="B5277" s="154"/>
      <c r="C5277" s="140"/>
      <c r="D5277" s="140"/>
      <c r="E5277" s="140"/>
      <c r="F5277" s="161"/>
      <c r="G5277" s="161"/>
    </row>
    <row r="5278" spans="1:7" x14ac:dyDescent="0.25">
      <c r="A5278" s="154"/>
      <c r="B5278" s="154"/>
      <c r="C5278" s="140"/>
      <c r="D5278" s="140"/>
      <c r="E5278" s="140"/>
      <c r="F5278" s="161"/>
      <c r="G5278" s="161"/>
    </row>
    <row r="5279" spans="1:7" x14ac:dyDescent="0.25">
      <c r="A5279" s="154"/>
      <c r="B5279" s="154"/>
      <c r="C5279" s="140"/>
      <c r="D5279" s="140"/>
      <c r="E5279" s="140"/>
      <c r="F5279" s="161"/>
      <c r="G5279" s="161"/>
    </row>
    <row r="5280" spans="1:7" x14ac:dyDescent="0.25">
      <c r="A5280" s="154"/>
      <c r="B5280" s="154"/>
      <c r="C5280" s="140"/>
      <c r="D5280" s="140"/>
      <c r="E5280" s="140"/>
      <c r="F5280" s="161"/>
      <c r="G5280" s="161"/>
    </row>
    <row r="5281" spans="1:7" x14ac:dyDescent="0.25">
      <c r="A5281" s="154"/>
      <c r="B5281" s="154"/>
      <c r="C5281" s="140"/>
      <c r="D5281" s="140"/>
      <c r="E5281" s="140"/>
      <c r="F5281" s="161"/>
      <c r="G5281" s="161"/>
    </row>
    <row r="5282" spans="1:7" x14ac:dyDescent="0.25">
      <c r="A5282" s="154"/>
      <c r="B5282" s="154"/>
      <c r="C5282" s="140"/>
      <c r="D5282" s="140"/>
      <c r="E5282" s="140"/>
      <c r="F5282" s="161"/>
      <c r="G5282" s="161"/>
    </row>
    <row r="5283" spans="1:7" x14ac:dyDescent="0.25">
      <c r="A5283" s="154"/>
      <c r="B5283" s="154"/>
      <c r="C5283" s="140"/>
      <c r="D5283" s="140"/>
      <c r="E5283" s="140"/>
      <c r="F5283" s="161"/>
      <c r="G5283" s="161"/>
    </row>
    <row r="5284" spans="1:7" x14ac:dyDescent="0.25">
      <c r="A5284" s="154"/>
      <c r="B5284" s="154"/>
      <c r="C5284" s="140"/>
      <c r="D5284" s="140"/>
      <c r="E5284" s="140"/>
      <c r="F5284" s="161"/>
      <c r="G5284" s="161"/>
    </row>
    <row r="5285" spans="1:7" x14ac:dyDescent="0.25">
      <c r="A5285" s="154"/>
      <c r="B5285" s="154"/>
      <c r="C5285" s="140"/>
      <c r="D5285" s="140"/>
      <c r="E5285" s="140"/>
      <c r="F5285" s="161"/>
      <c r="G5285" s="161"/>
    </row>
    <row r="5286" spans="1:7" x14ac:dyDescent="0.25">
      <c r="A5286" s="154"/>
      <c r="B5286" s="154"/>
      <c r="C5286" s="140"/>
      <c r="D5286" s="140"/>
      <c r="E5286" s="140"/>
      <c r="F5286" s="161"/>
      <c r="G5286" s="161"/>
    </row>
    <row r="5287" spans="1:7" x14ac:dyDescent="0.25">
      <c r="A5287" s="154"/>
      <c r="B5287" s="154"/>
      <c r="C5287" s="140"/>
      <c r="D5287" s="140"/>
      <c r="E5287" s="140"/>
      <c r="F5287" s="161"/>
      <c r="G5287" s="161"/>
    </row>
    <row r="5288" spans="1:7" x14ac:dyDescent="0.25">
      <c r="A5288" s="154"/>
      <c r="B5288" s="154"/>
      <c r="C5288" s="140"/>
      <c r="D5288" s="140"/>
      <c r="E5288" s="140"/>
      <c r="F5288" s="161"/>
      <c r="G5288" s="161"/>
    </row>
    <row r="5289" spans="1:7" x14ac:dyDescent="0.25">
      <c r="A5289" s="154"/>
      <c r="B5289" s="154"/>
      <c r="C5289" s="140"/>
      <c r="D5289" s="140"/>
      <c r="E5289" s="140"/>
      <c r="F5289" s="161"/>
      <c r="G5289" s="161"/>
    </row>
    <row r="5290" spans="1:7" x14ac:dyDescent="0.25">
      <c r="A5290" s="154"/>
      <c r="B5290" s="154"/>
      <c r="C5290" s="140"/>
      <c r="D5290" s="140"/>
      <c r="E5290" s="140"/>
      <c r="F5290" s="161"/>
      <c r="G5290" s="161"/>
    </row>
    <row r="5291" spans="1:7" x14ac:dyDescent="0.25">
      <c r="A5291" s="154"/>
      <c r="B5291" s="154"/>
      <c r="C5291" s="140"/>
      <c r="D5291" s="140"/>
      <c r="E5291" s="140"/>
      <c r="F5291" s="161"/>
      <c r="G5291" s="161"/>
    </row>
    <row r="5292" spans="1:7" x14ac:dyDescent="0.25">
      <c r="A5292" s="154"/>
      <c r="B5292" s="154"/>
      <c r="C5292" s="140"/>
      <c r="D5292" s="140"/>
      <c r="E5292" s="140"/>
      <c r="F5292" s="161"/>
      <c r="G5292" s="161"/>
    </row>
    <row r="5293" spans="1:7" x14ac:dyDescent="0.25">
      <c r="A5293" s="154"/>
      <c r="B5293" s="154"/>
      <c r="C5293" s="140"/>
      <c r="D5293" s="140"/>
      <c r="E5293" s="140"/>
      <c r="F5293" s="161"/>
      <c r="G5293" s="161"/>
    </row>
    <row r="5294" spans="1:7" x14ac:dyDescent="0.25">
      <c r="A5294" s="154"/>
      <c r="B5294" s="154"/>
      <c r="C5294" s="140"/>
      <c r="D5294" s="140"/>
      <c r="E5294" s="140"/>
      <c r="F5294" s="161"/>
      <c r="G5294" s="161"/>
    </row>
    <row r="5295" spans="1:7" x14ac:dyDescent="0.25">
      <c r="A5295" s="154"/>
      <c r="B5295" s="154"/>
      <c r="C5295" s="140"/>
      <c r="D5295" s="140"/>
      <c r="E5295" s="140"/>
      <c r="F5295" s="161"/>
      <c r="G5295" s="161"/>
    </row>
    <row r="5296" spans="1:7" x14ac:dyDescent="0.25">
      <c r="A5296" s="154"/>
      <c r="B5296" s="154"/>
      <c r="C5296" s="140"/>
      <c r="D5296" s="140"/>
      <c r="E5296" s="140"/>
      <c r="F5296" s="161"/>
      <c r="G5296" s="161"/>
    </row>
    <row r="5297" spans="1:7" x14ac:dyDescent="0.25">
      <c r="A5297" s="154"/>
      <c r="B5297" s="154"/>
      <c r="C5297" s="154"/>
      <c r="D5297" s="140"/>
      <c r="E5297" s="140"/>
      <c r="F5297" s="161"/>
      <c r="G5297" s="161"/>
    </row>
    <row r="5298" spans="1:7" x14ac:dyDescent="0.25">
      <c r="A5298" s="154"/>
      <c r="B5298" s="154"/>
      <c r="C5298" s="140"/>
      <c r="D5298" s="140"/>
      <c r="E5298" s="140"/>
      <c r="F5298" s="161"/>
      <c r="G5298" s="161"/>
    </row>
    <row r="5299" spans="1:7" x14ac:dyDescent="0.25">
      <c r="A5299" s="154"/>
      <c r="B5299" s="154"/>
      <c r="C5299" s="140"/>
      <c r="D5299" s="140"/>
      <c r="E5299" s="140"/>
      <c r="F5299" s="161"/>
      <c r="G5299" s="161"/>
    </row>
    <row r="5300" spans="1:7" x14ac:dyDescent="0.25">
      <c r="A5300" s="154"/>
      <c r="B5300" s="154"/>
      <c r="C5300" s="140"/>
      <c r="D5300" s="140"/>
      <c r="E5300" s="140"/>
      <c r="F5300" s="161"/>
      <c r="G5300" s="161"/>
    </row>
    <row r="5301" spans="1:7" x14ac:dyDescent="0.25">
      <c r="A5301" s="154"/>
      <c r="B5301" s="154"/>
      <c r="C5301" s="140"/>
      <c r="D5301" s="140"/>
      <c r="E5301" s="140"/>
      <c r="F5301" s="161"/>
      <c r="G5301" s="161"/>
    </row>
    <row r="5302" spans="1:7" x14ac:dyDescent="0.25">
      <c r="A5302" s="154"/>
      <c r="B5302" s="154"/>
      <c r="C5302" s="140"/>
      <c r="D5302" s="140"/>
      <c r="E5302" s="140"/>
      <c r="F5302" s="161"/>
      <c r="G5302" s="161"/>
    </row>
    <row r="5303" spans="1:7" x14ac:dyDescent="0.25">
      <c r="A5303" s="154"/>
      <c r="B5303" s="154"/>
      <c r="C5303" s="140"/>
      <c r="D5303" s="140"/>
      <c r="E5303" s="140"/>
      <c r="F5303" s="161"/>
      <c r="G5303" s="161"/>
    </row>
    <row r="5304" spans="1:7" x14ac:dyDescent="0.25">
      <c r="A5304" s="154"/>
      <c r="B5304" s="154"/>
      <c r="C5304" s="140"/>
      <c r="D5304" s="140"/>
      <c r="E5304" s="140"/>
      <c r="F5304" s="161"/>
      <c r="G5304" s="161"/>
    </row>
    <row r="5305" spans="1:7" x14ac:dyDescent="0.25">
      <c r="A5305" s="154"/>
      <c r="B5305" s="154"/>
      <c r="C5305" s="140"/>
      <c r="D5305" s="140"/>
      <c r="E5305" s="140"/>
      <c r="F5305" s="161"/>
      <c r="G5305" s="161"/>
    </row>
    <row r="5306" spans="1:7" x14ac:dyDescent="0.25">
      <c r="A5306" s="154"/>
      <c r="B5306" s="154"/>
      <c r="C5306" s="140"/>
      <c r="D5306" s="140"/>
      <c r="E5306" s="140"/>
      <c r="F5306" s="161"/>
      <c r="G5306" s="161"/>
    </row>
    <row r="5307" spans="1:7" x14ac:dyDescent="0.25">
      <c r="A5307" s="154"/>
      <c r="B5307" s="154"/>
      <c r="C5307" s="140"/>
      <c r="D5307" s="140"/>
      <c r="E5307" s="140"/>
      <c r="F5307" s="161"/>
      <c r="G5307" s="161"/>
    </row>
    <row r="5308" spans="1:7" x14ac:dyDescent="0.25">
      <c r="A5308" s="154"/>
      <c r="B5308" s="154"/>
      <c r="C5308" s="140"/>
      <c r="D5308" s="140"/>
      <c r="E5308" s="140"/>
      <c r="F5308" s="161"/>
      <c r="G5308" s="161"/>
    </row>
    <row r="5309" spans="1:7" x14ac:dyDescent="0.25">
      <c r="A5309" s="154"/>
      <c r="B5309" s="154"/>
      <c r="C5309" s="140"/>
      <c r="D5309" s="140"/>
      <c r="E5309" s="140"/>
      <c r="F5309" s="161"/>
      <c r="G5309" s="161"/>
    </row>
    <row r="5310" spans="1:7" x14ac:dyDescent="0.25">
      <c r="A5310" s="154"/>
      <c r="B5310" s="154"/>
      <c r="C5310" s="140"/>
      <c r="D5310" s="140"/>
      <c r="E5310" s="140"/>
      <c r="F5310" s="161"/>
      <c r="G5310" s="161"/>
    </row>
    <row r="5311" spans="1:7" x14ac:dyDescent="0.25">
      <c r="A5311" s="154"/>
      <c r="B5311" s="154"/>
      <c r="C5311" s="140"/>
      <c r="D5311" s="140"/>
      <c r="E5311" s="140"/>
      <c r="F5311" s="161"/>
      <c r="G5311" s="161"/>
    </row>
    <row r="5312" spans="1:7" x14ac:dyDescent="0.25">
      <c r="A5312" s="154"/>
      <c r="B5312" s="154"/>
      <c r="C5312" s="140"/>
      <c r="D5312" s="140"/>
      <c r="E5312" s="140"/>
      <c r="F5312" s="161"/>
      <c r="G5312" s="161"/>
    </row>
    <row r="5313" spans="1:7" x14ac:dyDescent="0.25">
      <c r="A5313" s="154"/>
      <c r="B5313" s="154"/>
      <c r="C5313" s="140"/>
      <c r="D5313" s="140"/>
      <c r="E5313" s="140"/>
      <c r="F5313" s="161"/>
      <c r="G5313" s="161"/>
    </row>
    <row r="5314" spans="1:7" x14ac:dyDescent="0.25">
      <c r="A5314" s="154"/>
      <c r="B5314" s="154"/>
      <c r="C5314" s="140"/>
      <c r="D5314" s="140"/>
      <c r="E5314" s="140"/>
      <c r="F5314" s="161"/>
      <c r="G5314" s="161"/>
    </row>
    <row r="5315" spans="1:7" x14ac:dyDescent="0.25">
      <c r="A5315" s="154"/>
      <c r="B5315" s="154"/>
      <c r="C5315" s="140"/>
      <c r="D5315" s="140"/>
      <c r="E5315" s="140"/>
      <c r="F5315" s="161"/>
      <c r="G5315" s="161"/>
    </row>
    <row r="5316" spans="1:7" x14ac:dyDescent="0.25">
      <c r="A5316" s="154"/>
      <c r="B5316" s="154"/>
      <c r="C5316" s="140"/>
      <c r="D5316" s="140"/>
      <c r="E5316" s="140"/>
      <c r="F5316" s="161"/>
      <c r="G5316" s="161"/>
    </row>
    <row r="5317" spans="1:7" x14ac:dyDescent="0.25">
      <c r="A5317" s="154"/>
      <c r="B5317" s="154"/>
      <c r="C5317" s="140"/>
      <c r="D5317" s="140"/>
      <c r="E5317" s="140"/>
      <c r="F5317" s="161"/>
      <c r="G5317" s="161"/>
    </row>
    <row r="5318" spans="1:7" x14ac:dyDescent="0.25">
      <c r="A5318" s="154"/>
      <c r="B5318" s="154"/>
      <c r="C5318" s="140"/>
      <c r="D5318" s="140"/>
      <c r="E5318" s="140"/>
      <c r="F5318" s="161"/>
      <c r="G5318" s="161"/>
    </row>
    <row r="5319" spans="1:7" x14ac:dyDescent="0.25">
      <c r="A5319" s="154"/>
      <c r="B5319" s="154"/>
      <c r="C5319" s="140"/>
      <c r="D5319" s="140"/>
      <c r="E5319" s="140"/>
      <c r="F5319" s="161"/>
      <c r="G5319" s="161"/>
    </row>
    <row r="5320" spans="1:7" x14ac:dyDescent="0.25">
      <c r="A5320" s="154"/>
      <c r="B5320" s="154"/>
      <c r="C5320" s="140"/>
      <c r="D5320" s="140"/>
      <c r="E5320" s="140"/>
      <c r="F5320" s="161"/>
      <c r="G5320" s="161"/>
    </row>
    <row r="5321" spans="1:7" x14ac:dyDescent="0.25">
      <c r="A5321" s="154"/>
      <c r="B5321" s="154"/>
      <c r="C5321" s="140"/>
      <c r="D5321" s="140"/>
      <c r="E5321" s="140"/>
      <c r="F5321" s="161"/>
      <c r="G5321" s="161"/>
    </row>
    <row r="5322" spans="1:7" x14ac:dyDescent="0.25">
      <c r="A5322" s="154"/>
      <c r="B5322" s="154"/>
      <c r="C5322" s="140"/>
      <c r="D5322" s="140"/>
      <c r="E5322" s="140"/>
      <c r="F5322" s="161"/>
      <c r="G5322" s="161"/>
    </row>
    <row r="5323" spans="1:7" x14ac:dyDescent="0.25">
      <c r="A5323" s="154"/>
      <c r="B5323" s="154"/>
      <c r="C5323" s="140"/>
      <c r="D5323" s="140"/>
      <c r="E5323" s="140"/>
      <c r="F5323" s="161"/>
      <c r="G5323" s="161"/>
    </row>
    <row r="5324" spans="1:7" x14ac:dyDescent="0.25">
      <c r="A5324" s="154"/>
      <c r="B5324" s="154"/>
      <c r="C5324" s="140"/>
      <c r="D5324" s="140"/>
      <c r="E5324" s="140"/>
      <c r="F5324" s="161"/>
      <c r="G5324" s="161"/>
    </row>
    <row r="5325" spans="1:7" x14ac:dyDescent="0.25">
      <c r="A5325" s="154"/>
      <c r="B5325" s="154"/>
      <c r="C5325" s="140"/>
      <c r="D5325" s="140"/>
      <c r="E5325" s="140"/>
      <c r="F5325" s="161"/>
      <c r="G5325" s="161"/>
    </row>
    <row r="5326" spans="1:7" x14ac:dyDescent="0.25">
      <c r="A5326" s="154"/>
      <c r="B5326" s="154"/>
      <c r="C5326" s="140"/>
      <c r="D5326" s="140"/>
      <c r="E5326" s="140"/>
      <c r="F5326" s="161"/>
      <c r="G5326" s="161"/>
    </row>
    <row r="5327" spans="1:7" x14ac:dyDescent="0.25">
      <c r="A5327" s="154"/>
      <c r="B5327" s="154"/>
      <c r="C5327" s="140"/>
      <c r="D5327" s="140"/>
      <c r="E5327" s="140"/>
      <c r="F5327" s="161"/>
      <c r="G5327" s="161"/>
    </row>
    <row r="5328" spans="1:7" x14ac:dyDescent="0.25">
      <c r="A5328" s="154"/>
      <c r="B5328" s="154"/>
      <c r="C5328" s="140"/>
      <c r="D5328" s="140"/>
      <c r="E5328" s="140"/>
      <c r="F5328" s="161"/>
      <c r="G5328" s="161"/>
    </row>
    <row r="5329" spans="1:7" x14ac:dyDescent="0.25">
      <c r="A5329" s="154"/>
      <c r="B5329" s="154"/>
      <c r="C5329" s="140"/>
      <c r="D5329" s="140"/>
      <c r="E5329" s="140"/>
      <c r="F5329" s="161"/>
      <c r="G5329" s="161"/>
    </row>
    <row r="5330" spans="1:7" x14ac:dyDescent="0.25">
      <c r="A5330" s="154"/>
      <c r="B5330" s="154"/>
      <c r="C5330" s="140"/>
      <c r="D5330" s="140"/>
      <c r="E5330" s="140"/>
      <c r="F5330" s="161"/>
      <c r="G5330" s="161"/>
    </row>
    <row r="5331" spans="1:7" x14ac:dyDescent="0.25">
      <c r="A5331" s="154"/>
      <c r="B5331" s="154"/>
      <c r="C5331" s="140"/>
      <c r="D5331" s="140"/>
      <c r="E5331" s="140"/>
      <c r="F5331" s="161"/>
      <c r="G5331" s="161"/>
    </row>
    <row r="5332" spans="1:7" x14ac:dyDescent="0.25">
      <c r="A5332" s="154"/>
      <c r="B5332" s="154"/>
      <c r="C5332" s="140"/>
      <c r="D5332" s="140"/>
      <c r="E5332" s="140"/>
      <c r="F5332" s="161"/>
      <c r="G5332" s="161"/>
    </row>
    <row r="5333" spans="1:7" x14ac:dyDescent="0.25">
      <c r="A5333" s="154"/>
      <c r="B5333" s="154"/>
      <c r="C5333" s="140"/>
      <c r="D5333" s="140"/>
      <c r="E5333" s="140"/>
      <c r="F5333" s="161"/>
      <c r="G5333" s="161"/>
    </row>
    <row r="5334" spans="1:7" x14ac:dyDescent="0.25">
      <c r="A5334" s="154"/>
      <c r="B5334" s="154"/>
      <c r="C5334" s="154"/>
      <c r="D5334" s="140"/>
      <c r="E5334" s="140"/>
      <c r="F5334" s="161"/>
      <c r="G5334" s="161"/>
    </row>
    <row r="5335" spans="1:7" x14ac:dyDescent="0.25">
      <c r="A5335" s="154"/>
      <c r="B5335" s="154"/>
      <c r="C5335" s="140"/>
      <c r="D5335" s="140"/>
      <c r="E5335" s="140"/>
      <c r="F5335" s="161"/>
      <c r="G5335" s="161"/>
    </row>
    <row r="5336" spans="1:7" x14ac:dyDescent="0.25">
      <c r="A5336" s="154"/>
      <c r="B5336" s="154"/>
      <c r="C5336" s="140"/>
      <c r="D5336" s="140"/>
      <c r="E5336" s="140"/>
      <c r="F5336" s="161"/>
      <c r="G5336" s="161"/>
    </row>
    <row r="5337" spans="1:7" x14ac:dyDescent="0.25">
      <c r="A5337" s="154"/>
      <c r="B5337" s="154"/>
      <c r="C5337" s="140"/>
      <c r="D5337" s="140"/>
      <c r="E5337" s="140"/>
      <c r="F5337" s="161"/>
      <c r="G5337" s="161"/>
    </row>
    <row r="5338" spans="1:7" x14ac:dyDescent="0.25">
      <c r="A5338" s="154"/>
      <c r="B5338" s="154"/>
      <c r="C5338" s="140"/>
      <c r="D5338" s="140"/>
      <c r="E5338" s="140"/>
      <c r="F5338" s="161"/>
      <c r="G5338" s="161"/>
    </row>
    <row r="5339" spans="1:7" x14ac:dyDescent="0.25">
      <c r="A5339" s="154"/>
      <c r="B5339" s="154"/>
      <c r="C5339" s="140"/>
      <c r="D5339" s="140"/>
      <c r="E5339" s="140"/>
      <c r="F5339" s="161"/>
      <c r="G5339" s="161"/>
    </row>
    <row r="5340" spans="1:7" x14ac:dyDescent="0.25">
      <c r="A5340" s="154"/>
      <c r="B5340" s="154"/>
      <c r="C5340" s="140"/>
      <c r="D5340" s="140"/>
      <c r="E5340" s="140"/>
      <c r="F5340" s="161"/>
      <c r="G5340" s="161"/>
    </row>
    <row r="5341" spans="1:7" x14ac:dyDescent="0.25">
      <c r="A5341" s="154"/>
      <c r="B5341" s="154"/>
      <c r="C5341" s="140"/>
      <c r="D5341" s="140"/>
      <c r="E5341" s="140"/>
      <c r="F5341" s="161"/>
      <c r="G5341" s="161"/>
    </row>
    <row r="5342" spans="1:7" x14ac:dyDescent="0.25">
      <c r="A5342" s="154"/>
      <c r="B5342" s="154"/>
      <c r="C5342" s="140"/>
      <c r="D5342" s="140"/>
      <c r="E5342" s="140"/>
      <c r="F5342" s="161"/>
      <c r="G5342" s="161"/>
    </row>
    <row r="5343" spans="1:7" x14ac:dyDescent="0.25">
      <c r="A5343" s="154"/>
      <c r="B5343" s="154"/>
      <c r="C5343" s="140"/>
      <c r="D5343" s="140"/>
      <c r="E5343" s="140"/>
      <c r="F5343" s="161"/>
      <c r="G5343" s="161"/>
    </row>
    <row r="5344" spans="1:7" x14ac:dyDescent="0.25">
      <c r="A5344" s="154"/>
      <c r="B5344" s="154"/>
      <c r="C5344" s="140"/>
      <c r="D5344" s="140"/>
      <c r="E5344" s="140"/>
      <c r="F5344" s="161"/>
      <c r="G5344" s="161"/>
    </row>
    <row r="5345" spans="1:7" x14ac:dyDescent="0.25">
      <c r="A5345" s="154"/>
      <c r="B5345" s="154"/>
      <c r="C5345" s="140"/>
      <c r="D5345" s="140"/>
      <c r="E5345" s="140"/>
      <c r="F5345" s="161"/>
      <c r="G5345" s="161"/>
    </row>
    <row r="5346" spans="1:7" x14ac:dyDescent="0.25">
      <c r="A5346" s="154"/>
      <c r="B5346" s="154"/>
      <c r="C5346" s="140"/>
      <c r="D5346" s="140"/>
      <c r="E5346" s="140"/>
      <c r="F5346" s="161"/>
      <c r="G5346" s="161"/>
    </row>
    <row r="5347" spans="1:7" x14ac:dyDescent="0.25">
      <c r="A5347" s="154"/>
      <c r="B5347" s="154"/>
      <c r="C5347" s="140"/>
      <c r="D5347" s="140"/>
      <c r="E5347" s="140"/>
      <c r="F5347" s="161"/>
      <c r="G5347" s="161"/>
    </row>
    <row r="5348" spans="1:7" x14ac:dyDescent="0.25">
      <c r="A5348" s="154"/>
      <c r="B5348" s="154"/>
      <c r="C5348" s="140"/>
      <c r="D5348" s="140"/>
      <c r="E5348" s="140"/>
      <c r="F5348" s="161"/>
      <c r="G5348" s="161"/>
    </row>
    <row r="5349" spans="1:7" x14ac:dyDescent="0.25">
      <c r="A5349" s="154"/>
      <c r="B5349" s="154"/>
      <c r="C5349" s="140"/>
      <c r="D5349" s="140"/>
      <c r="E5349" s="140"/>
      <c r="F5349" s="161"/>
      <c r="G5349" s="161"/>
    </row>
    <row r="5350" spans="1:7" x14ac:dyDescent="0.25">
      <c r="A5350" s="154"/>
      <c r="B5350" s="154"/>
      <c r="C5350" s="140"/>
      <c r="D5350" s="140"/>
      <c r="E5350" s="140"/>
      <c r="F5350" s="161"/>
      <c r="G5350" s="161"/>
    </row>
    <row r="5351" spans="1:7" x14ac:dyDescent="0.25">
      <c r="A5351" s="154"/>
      <c r="B5351" s="154"/>
      <c r="C5351" s="140"/>
      <c r="D5351" s="140"/>
      <c r="E5351" s="140"/>
      <c r="F5351" s="161"/>
      <c r="G5351" s="161"/>
    </row>
    <row r="5352" spans="1:7" x14ac:dyDescent="0.25">
      <c r="A5352" s="154"/>
      <c r="B5352" s="154"/>
      <c r="C5352" s="140"/>
      <c r="D5352" s="140"/>
      <c r="E5352" s="140"/>
      <c r="F5352" s="161"/>
      <c r="G5352" s="161"/>
    </row>
    <row r="5353" spans="1:7" x14ac:dyDescent="0.25">
      <c r="A5353" s="154"/>
      <c r="B5353" s="154"/>
      <c r="C5353" s="140"/>
      <c r="D5353" s="140"/>
      <c r="E5353" s="140"/>
      <c r="F5353" s="161"/>
      <c r="G5353" s="161"/>
    </row>
    <row r="5354" spans="1:7" x14ac:dyDescent="0.25">
      <c r="A5354" s="154"/>
      <c r="B5354" s="154"/>
      <c r="C5354" s="140"/>
      <c r="D5354" s="140"/>
      <c r="E5354" s="140"/>
      <c r="F5354" s="161"/>
      <c r="G5354" s="161"/>
    </row>
    <row r="5355" spans="1:7" x14ac:dyDescent="0.25">
      <c r="A5355" s="154"/>
      <c r="B5355" s="154"/>
      <c r="C5355" s="140"/>
      <c r="D5355" s="140"/>
      <c r="E5355" s="140"/>
      <c r="F5355" s="161"/>
      <c r="G5355" s="161"/>
    </row>
    <row r="5356" spans="1:7" x14ac:dyDescent="0.25">
      <c r="A5356" s="154"/>
      <c r="B5356" s="154"/>
      <c r="C5356" s="140"/>
      <c r="D5356" s="140"/>
      <c r="E5356" s="140"/>
      <c r="F5356" s="161"/>
      <c r="G5356" s="161"/>
    </row>
    <row r="5357" spans="1:7" x14ac:dyDescent="0.25">
      <c r="A5357" s="154"/>
      <c r="B5357" s="154"/>
      <c r="C5357" s="140"/>
      <c r="D5357" s="140"/>
      <c r="E5357" s="140"/>
      <c r="F5357" s="161"/>
      <c r="G5357" s="161"/>
    </row>
    <row r="5358" spans="1:7" x14ac:dyDescent="0.25">
      <c r="A5358" s="154"/>
      <c r="B5358" s="154"/>
      <c r="C5358" s="140"/>
      <c r="D5358" s="140"/>
      <c r="E5358" s="140"/>
      <c r="F5358" s="161"/>
      <c r="G5358" s="161"/>
    </row>
    <row r="5359" spans="1:7" x14ac:dyDescent="0.25">
      <c r="A5359" s="154"/>
      <c r="B5359" s="154"/>
      <c r="C5359" s="140"/>
      <c r="D5359" s="140"/>
      <c r="E5359" s="140"/>
      <c r="F5359" s="161"/>
      <c r="G5359" s="161"/>
    </row>
    <row r="5360" spans="1:7" x14ac:dyDescent="0.25">
      <c r="A5360" s="154"/>
      <c r="B5360" s="154"/>
      <c r="C5360" s="140"/>
      <c r="D5360" s="140"/>
      <c r="E5360" s="140"/>
      <c r="F5360" s="161"/>
      <c r="G5360" s="161"/>
    </row>
    <row r="5361" spans="1:7" x14ac:dyDescent="0.25">
      <c r="A5361" s="154"/>
      <c r="B5361" s="154"/>
      <c r="C5361" s="140"/>
      <c r="D5361" s="140"/>
      <c r="E5361" s="140"/>
      <c r="F5361" s="161"/>
      <c r="G5361" s="161"/>
    </row>
    <row r="5362" spans="1:7" x14ac:dyDescent="0.25">
      <c r="A5362" s="154"/>
      <c r="B5362" s="154"/>
      <c r="C5362" s="140"/>
      <c r="D5362" s="140"/>
      <c r="E5362" s="140"/>
      <c r="F5362" s="161"/>
      <c r="G5362" s="161"/>
    </row>
    <row r="5363" spans="1:7" x14ac:dyDescent="0.25">
      <c r="A5363" s="154"/>
      <c r="B5363" s="154"/>
      <c r="C5363" s="140"/>
      <c r="D5363" s="140"/>
      <c r="E5363" s="140"/>
      <c r="F5363" s="161"/>
      <c r="G5363" s="161"/>
    </row>
    <row r="5364" spans="1:7" x14ac:dyDescent="0.25">
      <c r="A5364" s="154"/>
      <c r="B5364" s="154"/>
      <c r="C5364" s="140"/>
      <c r="D5364" s="140"/>
      <c r="E5364" s="140"/>
      <c r="F5364" s="161"/>
      <c r="G5364" s="161"/>
    </row>
    <row r="5365" spans="1:7" x14ac:dyDescent="0.25">
      <c r="A5365" s="154"/>
      <c r="B5365" s="154"/>
      <c r="C5365" s="140"/>
      <c r="D5365" s="140"/>
      <c r="E5365" s="140"/>
      <c r="F5365" s="161"/>
      <c r="G5365" s="161"/>
    </row>
    <row r="5366" spans="1:7" x14ac:dyDescent="0.25">
      <c r="A5366" s="154"/>
      <c r="B5366" s="154"/>
      <c r="C5366" s="140"/>
      <c r="D5366" s="140"/>
      <c r="E5366" s="140"/>
      <c r="F5366" s="161"/>
      <c r="G5366" s="161"/>
    </row>
    <row r="5367" spans="1:7" x14ac:dyDescent="0.25">
      <c r="A5367" s="154"/>
      <c r="B5367" s="154"/>
      <c r="C5367" s="140"/>
      <c r="D5367" s="140"/>
      <c r="E5367" s="140"/>
      <c r="F5367" s="161"/>
      <c r="G5367" s="161"/>
    </row>
    <row r="5368" spans="1:7" x14ac:dyDescent="0.25">
      <c r="A5368" s="154"/>
      <c r="B5368" s="154"/>
      <c r="C5368" s="140"/>
      <c r="D5368" s="140"/>
      <c r="E5368" s="140"/>
      <c r="F5368" s="161"/>
      <c r="G5368" s="161"/>
    </row>
    <row r="5369" spans="1:7" x14ac:dyDescent="0.25">
      <c r="A5369" s="154"/>
      <c r="B5369" s="154"/>
      <c r="C5369" s="140"/>
      <c r="D5369" s="140"/>
      <c r="E5369" s="140"/>
      <c r="F5369" s="161"/>
      <c r="G5369" s="161"/>
    </row>
    <row r="5370" spans="1:7" x14ac:dyDescent="0.25">
      <c r="A5370" s="154"/>
      <c r="B5370" s="154"/>
      <c r="C5370" s="140"/>
      <c r="D5370" s="140"/>
      <c r="E5370" s="140"/>
      <c r="F5370" s="161"/>
      <c r="G5370" s="161"/>
    </row>
    <row r="5371" spans="1:7" x14ac:dyDescent="0.25">
      <c r="A5371" s="154"/>
      <c r="B5371" s="154"/>
      <c r="C5371" s="154"/>
      <c r="D5371" s="140"/>
      <c r="E5371" s="140"/>
      <c r="F5371" s="161"/>
      <c r="G5371" s="161"/>
    </row>
    <row r="5372" spans="1:7" x14ac:dyDescent="0.25">
      <c r="A5372" s="154"/>
      <c r="B5372" s="154"/>
      <c r="C5372" s="140"/>
      <c r="D5372" s="140"/>
      <c r="E5372" s="140"/>
      <c r="F5372" s="161"/>
      <c r="G5372" s="161"/>
    </row>
    <row r="5373" spans="1:7" x14ac:dyDescent="0.25">
      <c r="A5373" s="154"/>
      <c r="B5373" s="154"/>
      <c r="C5373" s="140"/>
      <c r="D5373" s="140"/>
      <c r="E5373" s="140"/>
      <c r="F5373" s="161"/>
      <c r="G5373" s="161"/>
    </row>
    <row r="5374" spans="1:7" x14ac:dyDescent="0.25">
      <c r="A5374" s="154"/>
      <c r="B5374" s="154"/>
      <c r="C5374" s="140"/>
      <c r="D5374" s="140"/>
      <c r="E5374" s="140"/>
      <c r="F5374" s="161"/>
      <c r="G5374" s="161"/>
    </row>
    <row r="5375" spans="1:7" x14ac:dyDescent="0.25">
      <c r="A5375" s="154"/>
      <c r="B5375" s="154"/>
      <c r="C5375" s="140"/>
      <c r="D5375" s="140"/>
      <c r="E5375" s="140"/>
      <c r="F5375" s="161"/>
      <c r="G5375" s="161"/>
    </row>
    <row r="5376" spans="1:7" x14ac:dyDescent="0.25">
      <c r="A5376" s="154"/>
      <c r="B5376" s="154"/>
      <c r="C5376" s="140"/>
      <c r="D5376" s="140"/>
      <c r="E5376" s="140"/>
      <c r="F5376" s="161"/>
      <c r="G5376" s="161"/>
    </row>
    <row r="5377" spans="1:7" x14ac:dyDescent="0.25">
      <c r="A5377" s="154"/>
      <c r="B5377" s="154"/>
      <c r="C5377" s="140"/>
      <c r="D5377" s="140"/>
      <c r="E5377" s="140"/>
      <c r="F5377" s="161"/>
      <c r="G5377" s="161"/>
    </row>
    <row r="5378" spans="1:7" x14ac:dyDescent="0.25">
      <c r="A5378" s="154"/>
      <c r="B5378" s="154"/>
      <c r="C5378" s="140"/>
      <c r="D5378" s="140"/>
      <c r="E5378" s="140"/>
      <c r="F5378" s="161"/>
      <c r="G5378" s="161"/>
    </row>
    <row r="5379" spans="1:7" x14ac:dyDescent="0.25">
      <c r="A5379" s="154"/>
      <c r="B5379" s="154"/>
      <c r="C5379" s="140"/>
      <c r="D5379" s="140"/>
      <c r="E5379" s="140"/>
      <c r="F5379" s="161"/>
      <c r="G5379" s="161"/>
    </row>
    <row r="5380" spans="1:7" x14ac:dyDescent="0.25">
      <c r="A5380" s="154"/>
      <c r="B5380" s="154"/>
      <c r="C5380" s="140"/>
      <c r="D5380" s="140"/>
      <c r="E5380" s="140"/>
      <c r="F5380" s="161"/>
      <c r="G5380" s="161"/>
    </row>
    <row r="5381" spans="1:7" x14ac:dyDescent="0.25">
      <c r="A5381" s="154"/>
      <c r="B5381" s="154"/>
      <c r="C5381" s="140"/>
      <c r="D5381" s="140"/>
      <c r="E5381" s="140"/>
      <c r="F5381" s="161"/>
      <c r="G5381" s="161"/>
    </row>
    <row r="5382" spans="1:7" x14ac:dyDescent="0.25">
      <c r="A5382" s="154"/>
      <c r="B5382" s="154"/>
      <c r="C5382" s="140"/>
      <c r="D5382" s="140"/>
      <c r="E5382" s="140"/>
      <c r="F5382" s="161"/>
      <c r="G5382" s="161"/>
    </row>
    <row r="5383" spans="1:7" x14ac:dyDescent="0.25">
      <c r="A5383" s="154"/>
      <c r="B5383" s="154"/>
      <c r="C5383" s="140"/>
      <c r="D5383" s="140"/>
      <c r="E5383" s="140"/>
      <c r="F5383" s="161"/>
      <c r="G5383" s="161"/>
    </row>
    <row r="5384" spans="1:7" x14ac:dyDescent="0.25">
      <c r="A5384" s="154"/>
      <c r="B5384" s="154"/>
      <c r="C5384" s="140"/>
      <c r="D5384" s="140"/>
      <c r="E5384" s="140"/>
      <c r="F5384" s="161"/>
      <c r="G5384" s="161"/>
    </row>
    <row r="5385" spans="1:7" x14ac:dyDescent="0.25">
      <c r="A5385" s="154"/>
      <c r="B5385" s="154"/>
      <c r="C5385" s="140"/>
      <c r="D5385" s="140"/>
      <c r="E5385" s="140"/>
      <c r="F5385" s="161"/>
      <c r="G5385" s="161"/>
    </row>
    <row r="5386" spans="1:7" x14ac:dyDescent="0.25">
      <c r="A5386" s="154"/>
      <c r="B5386" s="154"/>
      <c r="C5386" s="154"/>
      <c r="D5386" s="140"/>
      <c r="E5386" s="140"/>
      <c r="F5386" s="161"/>
      <c r="G5386" s="161"/>
    </row>
    <row r="5387" spans="1:7" x14ac:dyDescent="0.25">
      <c r="A5387" s="154"/>
      <c r="B5387" s="154"/>
      <c r="C5387" s="140"/>
      <c r="D5387" s="140"/>
      <c r="E5387" s="140"/>
      <c r="F5387" s="161"/>
      <c r="G5387" s="161"/>
    </row>
    <row r="5388" spans="1:7" x14ac:dyDescent="0.25">
      <c r="A5388" s="154"/>
      <c r="B5388" s="154"/>
      <c r="C5388" s="154"/>
      <c r="D5388" s="140"/>
      <c r="E5388" s="140"/>
      <c r="F5388" s="161"/>
      <c r="G5388" s="161"/>
    </row>
    <row r="5389" spans="1:7" x14ac:dyDescent="0.25">
      <c r="A5389" s="154"/>
      <c r="B5389" s="154"/>
      <c r="C5389" s="140"/>
      <c r="D5389" s="140"/>
      <c r="E5389" s="140"/>
      <c r="F5389" s="161"/>
      <c r="G5389" s="161"/>
    </row>
    <row r="5390" spans="1:7" x14ac:dyDescent="0.25">
      <c r="A5390" s="154"/>
      <c r="B5390" s="154"/>
      <c r="C5390" s="140"/>
      <c r="D5390" s="140"/>
      <c r="E5390" s="140"/>
      <c r="F5390" s="161"/>
      <c r="G5390" s="161"/>
    </row>
    <row r="5391" spans="1:7" x14ac:dyDescent="0.25">
      <c r="A5391" s="154"/>
      <c r="B5391" s="154"/>
      <c r="C5391" s="140"/>
      <c r="D5391" s="140"/>
      <c r="E5391" s="140"/>
      <c r="F5391" s="161"/>
      <c r="G5391" s="161"/>
    </row>
    <row r="5392" spans="1:7" x14ac:dyDescent="0.25">
      <c r="A5392" s="154"/>
      <c r="B5392" s="154"/>
      <c r="C5392" s="140"/>
      <c r="D5392" s="140"/>
      <c r="E5392" s="140"/>
      <c r="F5392" s="161"/>
      <c r="G5392" s="161"/>
    </row>
    <row r="5393" spans="1:7" x14ac:dyDescent="0.25">
      <c r="A5393" s="154"/>
      <c r="B5393" s="154"/>
      <c r="C5393" s="140"/>
      <c r="D5393" s="140"/>
      <c r="E5393" s="140"/>
      <c r="F5393" s="161"/>
      <c r="G5393" s="161"/>
    </row>
    <row r="5394" spans="1:7" x14ac:dyDescent="0.25">
      <c r="A5394" s="154"/>
      <c r="B5394" s="154"/>
      <c r="C5394" s="140"/>
      <c r="D5394" s="140"/>
      <c r="E5394" s="140"/>
      <c r="F5394" s="161"/>
      <c r="G5394" s="161"/>
    </row>
    <row r="5395" spans="1:7" x14ac:dyDescent="0.25">
      <c r="A5395" s="154"/>
      <c r="B5395" s="154"/>
      <c r="C5395" s="140"/>
      <c r="D5395" s="140"/>
      <c r="E5395" s="140"/>
      <c r="F5395" s="161"/>
      <c r="G5395" s="161"/>
    </row>
    <row r="5396" spans="1:7" x14ac:dyDescent="0.25">
      <c r="A5396" s="154"/>
      <c r="B5396" s="154"/>
      <c r="C5396" s="140"/>
      <c r="D5396" s="140"/>
      <c r="E5396" s="140"/>
      <c r="F5396" s="161"/>
      <c r="G5396" s="161"/>
    </row>
    <row r="5397" spans="1:7" x14ac:dyDescent="0.25">
      <c r="A5397" s="154"/>
      <c r="B5397" s="154"/>
      <c r="C5397" s="140"/>
      <c r="D5397" s="140"/>
      <c r="E5397" s="140"/>
      <c r="F5397" s="161"/>
      <c r="G5397" s="161"/>
    </row>
    <row r="5398" spans="1:7" x14ac:dyDescent="0.25">
      <c r="A5398" s="154"/>
      <c r="B5398" s="154"/>
      <c r="C5398" s="140"/>
      <c r="D5398" s="140"/>
      <c r="E5398" s="140"/>
      <c r="F5398" s="161"/>
      <c r="G5398" s="161"/>
    </row>
    <row r="5399" spans="1:7" x14ac:dyDescent="0.25">
      <c r="A5399" s="154"/>
      <c r="B5399" s="154"/>
      <c r="C5399" s="140"/>
      <c r="D5399" s="140"/>
      <c r="E5399" s="140"/>
      <c r="F5399" s="161"/>
      <c r="G5399" s="161"/>
    </row>
    <row r="5400" spans="1:7" x14ac:dyDescent="0.25">
      <c r="A5400" s="154"/>
      <c r="B5400" s="154"/>
      <c r="C5400" s="154"/>
      <c r="D5400" s="140"/>
      <c r="E5400" s="140"/>
      <c r="F5400" s="161"/>
      <c r="G5400" s="161"/>
    </row>
    <row r="5401" spans="1:7" x14ac:dyDescent="0.25">
      <c r="A5401" s="154"/>
      <c r="B5401" s="154"/>
      <c r="C5401" s="154"/>
      <c r="D5401" s="140"/>
      <c r="E5401" s="140"/>
      <c r="F5401" s="161"/>
      <c r="G5401" s="161"/>
    </row>
    <row r="5402" spans="1:7" x14ac:dyDescent="0.25">
      <c r="A5402" s="154"/>
      <c r="B5402" s="154"/>
      <c r="C5402" s="140"/>
      <c r="D5402" s="140"/>
      <c r="E5402" s="140"/>
      <c r="F5402" s="161"/>
      <c r="G5402" s="161"/>
    </row>
    <row r="5403" spans="1:7" x14ac:dyDescent="0.25">
      <c r="A5403" s="154"/>
      <c r="B5403" s="154"/>
      <c r="C5403" s="140"/>
      <c r="D5403" s="140"/>
      <c r="E5403" s="140"/>
      <c r="F5403" s="161"/>
      <c r="G5403" s="161"/>
    </row>
    <row r="5404" spans="1:7" x14ac:dyDescent="0.25">
      <c r="A5404" s="154"/>
      <c r="B5404" s="154"/>
      <c r="C5404" s="140"/>
      <c r="D5404" s="140"/>
      <c r="E5404" s="140"/>
      <c r="F5404" s="161"/>
      <c r="G5404" s="161"/>
    </row>
    <row r="5405" spans="1:7" x14ac:dyDescent="0.25">
      <c r="A5405" s="154"/>
      <c r="B5405" s="154"/>
      <c r="C5405" s="140"/>
      <c r="D5405" s="140"/>
      <c r="E5405" s="140"/>
      <c r="F5405" s="161"/>
      <c r="G5405" s="161"/>
    </row>
    <row r="5406" spans="1:7" x14ac:dyDescent="0.25">
      <c r="A5406" s="154"/>
      <c r="B5406" s="154"/>
      <c r="C5406" s="140"/>
      <c r="D5406" s="140"/>
      <c r="E5406" s="140"/>
      <c r="F5406" s="161"/>
      <c r="G5406" s="161"/>
    </row>
    <row r="5407" spans="1:7" x14ac:dyDescent="0.25">
      <c r="A5407" s="154"/>
      <c r="B5407" s="154"/>
      <c r="C5407" s="140"/>
      <c r="D5407" s="140"/>
      <c r="E5407" s="140"/>
      <c r="F5407" s="161"/>
      <c r="G5407" s="161"/>
    </row>
    <row r="5408" spans="1:7" x14ac:dyDescent="0.25">
      <c r="A5408" s="154"/>
      <c r="B5408" s="154"/>
      <c r="C5408" s="140"/>
      <c r="D5408" s="140"/>
      <c r="E5408" s="140"/>
      <c r="F5408" s="161"/>
      <c r="G5408" s="161"/>
    </row>
    <row r="5409" spans="1:7" x14ac:dyDescent="0.25">
      <c r="A5409" s="154"/>
      <c r="B5409" s="154"/>
      <c r="C5409" s="140"/>
      <c r="D5409" s="140"/>
      <c r="E5409" s="140"/>
      <c r="F5409" s="161"/>
      <c r="G5409" s="161"/>
    </row>
    <row r="5410" spans="1:7" x14ac:dyDescent="0.25">
      <c r="A5410" s="154"/>
      <c r="B5410" s="154"/>
      <c r="C5410" s="140"/>
      <c r="D5410" s="140"/>
      <c r="E5410" s="140"/>
      <c r="F5410" s="161"/>
      <c r="G5410" s="161"/>
    </row>
    <row r="5411" spans="1:7" x14ac:dyDescent="0.25">
      <c r="A5411" s="154"/>
      <c r="B5411" s="154"/>
      <c r="C5411" s="140"/>
      <c r="D5411" s="140"/>
      <c r="E5411" s="140"/>
      <c r="F5411" s="161"/>
      <c r="G5411" s="161"/>
    </row>
    <row r="5412" spans="1:7" x14ac:dyDescent="0.25">
      <c r="A5412" s="154"/>
      <c r="B5412" s="154"/>
      <c r="C5412" s="140"/>
      <c r="D5412" s="140"/>
      <c r="E5412" s="140"/>
      <c r="F5412" s="161"/>
      <c r="G5412" s="161"/>
    </row>
    <row r="5413" spans="1:7" x14ac:dyDescent="0.25">
      <c r="A5413" s="154"/>
      <c r="B5413" s="154"/>
      <c r="C5413" s="140"/>
      <c r="D5413" s="140"/>
      <c r="E5413" s="140"/>
      <c r="F5413" s="161"/>
      <c r="G5413" s="161"/>
    </row>
    <row r="5414" spans="1:7" x14ac:dyDescent="0.25">
      <c r="A5414" s="154"/>
      <c r="B5414" s="154"/>
      <c r="C5414" s="140"/>
      <c r="D5414" s="140"/>
      <c r="E5414" s="140"/>
      <c r="F5414" s="161"/>
      <c r="G5414" s="161"/>
    </row>
    <row r="5415" spans="1:7" x14ac:dyDescent="0.25">
      <c r="A5415" s="154"/>
      <c r="B5415" s="154"/>
      <c r="C5415" s="140"/>
      <c r="D5415" s="140"/>
      <c r="E5415" s="140"/>
      <c r="F5415" s="161"/>
      <c r="G5415" s="161"/>
    </row>
    <row r="5416" spans="1:7" x14ac:dyDescent="0.25">
      <c r="A5416" s="154"/>
      <c r="B5416" s="154"/>
      <c r="C5416" s="140"/>
      <c r="D5416" s="140"/>
      <c r="E5416" s="140"/>
      <c r="F5416" s="161"/>
      <c r="G5416" s="161"/>
    </row>
    <row r="5417" spans="1:7" x14ac:dyDescent="0.25">
      <c r="A5417" s="154"/>
      <c r="B5417" s="154"/>
      <c r="C5417" s="140"/>
      <c r="D5417" s="140"/>
      <c r="E5417" s="140"/>
      <c r="F5417" s="161"/>
      <c r="G5417" s="161"/>
    </row>
    <row r="5418" spans="1:7" x14ac:dyDescent="0.25">
      <c r="A5418" s="154"/>
      <c r="B5418" s="154"/>
      <c r="C5418" s="140"/>
      <c r="D5418" s="140"/>
      <c r="E5418" s="140"/>
      <c r="F5418" s="161"/>
      <c r="G5418" s="161"/>
    </row>
    <row r="5419" spans="1:7" x14ac:dyDescent="0.25">
      <c r="A5419" s="154"/>
      <c r="B5419" s="154"/>
      <c r="C5419" s="140"/>
      <c r="D5419" s="140"/>
      <c r="E5419" s="140"/>
      <c r="F5419" s="161"/>
      <c r="G5419" s="161"/>
    </row>
    <row r="5420" spans="1:7" x14ac:dyDescent="0.25">
      <c r="A5420" s="154"/>
      <c r="B5420" s="154"/>
      <c r="C5420" s="140"/>
      <c r="D5420" s="140"/>
      <c r="E5420" s="140"/>
      <c r="F5420" s="161"/>
      <c r="G5420" s="161"/>
    </row>
    <row r="5421" spans="1:7" x14ac:dyDescent="0.25">
      <c r="A5421" s="154"/>
      <c r="B5421" s="154"/>
      <c r="C5421" s="140"/>
      <c r="D5421" s="140"/>
      <c r="E5421" s="140"/>
      <c r="F5421" s="161"/>
      <c r="G5421" s="161"/>
    </row>
    <row r="5422" spans="1:7" x14ac:dyDescent="0.25">
      <c r="A5422" s="154"/>
      <c r="B5422" s="154"/>
      <c r="C5422" s="140"/>
      <c r="D5422" s="140"/>
      <c r="E5422" s="140"/>
      <c r="F5422" s="161"/>
      <c r="G5422" s="161"/>
    </row>
    <row r="5423" spans="1:7" x14ac:dyDescent="0.25">
      <c r="A5423" s="154"/>
      <c r="B5423" s="154"/>
      <c r="C5423" s="140"/>
      <c r="D5423" s="140"/>
      <c r="E5423" s="140"/>
      <c r="F5423" s="161"/>
      <c r="G5423" s="161"/>
    </row>
    <row r="5424" spans="1:7" x14ac:dyDescent="0.25">
      <c r="A5424" s="154"/>
      <c r="B5424" s="154"/>
      <c r="C5424" s="140"/>
      <c r="D5424" s="140"/>
      <c r="E5424" s="140"/>
      <c r="F5424" s="161"/>
      <c r="G5424" s="161"/>
    </row>
    <row r="5425" spans="1:7" x14ac:dyDescent="0.25">
      <c r="A5425" s="154"/>
      <c r="B5425" s="154"/>
      <c r="C5425" s="140"/>
      <c r="D5425" s="140"/>
      <c r="E5425" s="140"/>
      <c r="F5425" s="161"/>
      <c r="G5425" s="161"/>
    </row>
    <row r="5426" spans="1:7" x14ac:dyDescent="0.25">
      <c r="A5426" s="154"/>
      <c r="B5426" s="154"/>
      <c r="C5426" s="140"/>
      <c r="D5426" s="140"/>
      <c r="E5426" s="140"/>
      <c r="F5426" s="161"/>
      <c r="G5426" s="161"/>
    </row>
    <row r="5427" spans="1:7" x14ac:dyDescent="0.25">
      <c r="A5427" s="154"/>
      <c r="B5427" s="154"/>
      <c r="C5427" s="140"/>
      <c r="D5427" s="140"/>
      <c r="E5427" s="140"/>
      <c r="F5427" s="161"/>
      <c r="G5427" s="161"/>
    </row>
    <row r="5428" spans="1:7" x14ac:dyDescent="0.25">
      <c r="A5428" s="154"/>
      <c r="B5428" s="154"/>
      <c r="C5428" s="140"/>
      <c r="D5428" s="140"/>
      <c r="E5428" s="140"/>
      <c r="F5428" s="161"/>
      <c r="G5428" s="161"/>
    </row>
    <row r="5429" spans="1:7" x14ac:dyDescent="0.25">
      <c r="A5429" s="154"/>
      <c r="B5429" s="154"/>
      <c r="C5429" s="140"/>
      <c r="D5429" s="140"/>
      <c r="E5429" s="140"/>
      <c r="F5429" s="161"/>
      <c r="G5429" s="161"/>
    </row>
    <row r="5430" spans="1:7" x14ac:dyDescent="0.25">
      <c r="A5430" s="154"/>
      <c r="B5430" s="154"/>
      <c r="C5430" s="140"/>
      <c r="D5430" s="140"/>
      <c r="E5430" s="140"/>
      <c r="F5430" s="161"/>
      <c r="G5430" s="161"/>
    </row>
    <row r="5431" spans="1:7" x14ac:dyDescent="0.25">
      <c r="A5431" s="154"/>
      <c r="B5431" s="154"/>
      <c r="C5431" s="140"/>
      <c r="D5431" s="140"/>
      <c r="E5431" s="140"/>
      <c r="F5431" s="161"/>
      <c r="G5431" s="161"/>
    </row>
    <row r="5432" spans="1:7" x14ac:dyDescent="0.25">
      <c r="A5432" s="154"/>
      <c r="B5432" s="154"/>
      <c r="C5432" s="140"/>
      <c r="D5432" s="140"/>
      <c r="E5432" s="140"/>
      <c r="F5432" s="161"/>
      <c r="G5432" s="161"/>
    </row>
    <row r="5433" spans="1:7" x14ac:dyDescent="0.25">
      <c r="A5433" s="154"/>
      <c r="B5433" s="154"/>
      <c r="C5433" s="154"/>
      <c r="D5433" s="140"/>
      <c r="E5433" s="140"/>
      <c r="F5433" s="161"/>
      <c r="G5433" s="161"/>
    </row>
    <row r="5434" spans="1:7" x14ac:dyDescent="0.25">
      <c r="A5434" s="154"/>
      <c r="B5434" s="154"/>
      <c r="C5434" s="140"/>
      <c r="D5434" s="140"/>
      <c r="E5434" s="140"/>
      <c r="F5434" s="161"/>
      <c r="G5434" s="161"/>
    </row>
    <row r="5435" spans="1:7" x14ac:dyDescent="0.25">
      <c r="A5435" s="154"/>
      <c r="B5435" s="154"/>
      <c r="C5435" s="140"/>
      <c r="D5435" s="140"/>
      <c r="E5435" s="140"/>
      <c r="F5435" s="161"/>
      <c r="G5435" s="161"/>
    </row>
    <row r="5436" spans="1:7" x14ac:dyDescent="0.25">
      <c r="A5436" s="154"/>
      <c r="B5436" s="154"/>
      <c r="C5436" s="140"/>
      <c r="D5436" s="140"/>
      <c r="E5436" s="140"/>
      <c r="F5436" s="161"/>
      <c r="G5436" s="161"/>
    </row>
    <row r="5437" spans="1:7" x14ac:dyDescent="0.25">
      <c r="A5437" s="154"/>
      <c r="B5437" s="154"/>
      <c r="C5437" s="140"/>
      <c r="D5437" s="140"/>
      <c r="E5437" s="140"/>
      <c r="F5437" s="161"/>
      <c r="G5437" s="161"/>
    </row>
    <row r="5438" spans="1:7" x14ac:dyDescent="0.25">
      <c r="A5438" s="154"/>
      <c r="B5438" s="154"/>
      <c r="C5438" s="140"/>
      <c r="D5438" s="140"/>
      <c r="E5438" s="140"/>
      <c r="F5438" s="161"/>
      <c r="G5438" s="161"/>
    </row>
    <row r="5439" spans="1:7" x14ac:dyDescent="0.25">
      <c r="A5439" s="154"/>
      <c r="B5439" s="154"/>
      <c r="C5439" s="140"/>
      <c r="D5439" s="140"/>
      <c r="E5439" s="140"/>
      <c r="F5439" s="161"/>
      <c r="G5439" s="161"/>
    </row>
    <row r="5440" spans="1:7" x14ac:dyDescent="0.25">
      <c r="A5440" s="154"/>
      <c r="B5440" s="154"/>
      <c r="C5440" s="140"/>
      <c r="D5440" s="140"/>
      <c r="E5440" s="140"/>
      <c r="F5440" s="161"/>
      <c r="G5440" s="161"/>
    </row>
    <row r="5441" spans="1:7" x14ac:dyDescent="0.25">
      <c r="A5441" s="154"/>
      <c r="B5441" s="154"/>
      <c r="C5441" s="140"/>
      <c r="D5441" s="140"/>
      <c r="E5441" s="140"/>
      <c r="F5441" s="161"/>
      <c r="G5441" s="161"/>
    </row>
    <row r="5442" spans="1:7" x14ac:dyDescent="0.25">
      <c r="A5442" s="154"/>
      <c r="B5442" s="154"/>
      <c r="C5442" s="140"/>
      <c r="D5442" s="140"/>
      <c r="E5442" s="140"/>
      <c r="F5442" s="161"/>
      <c r="G5442" s="161"/>
    </row>
    <row r="5443" spans="1:7" x14ac:dyDescent="0.25">
      <c r="A5443" s="154"/>
      <c r="B5443" s="154"/>
      <c r="C5443" s="140"/>
      <c r="D5443" s="140"/>
      <c r="E5443" s="140"/>
      <c r="F5443" s="161"/>
      <c r="G5443" s="161"/>
    </row>
    <row r="5444" spans="1:7" x14ac:dyDescent="0.25">
      <c r="A5444" s="154"/>
      <c r="B5444" s="154"/>
      <c r="C5444" s="140"/>
      <c r="D5444" s="140"/>
      <c r="E5444" s="140"/>
      <c r="F5444" s="161"/>
      <c r="G5444" s="161"/>
    </row>
    <row r="5445" spans="1:7" x14ac:dyDescent="0.25">
      <c r="A5445" s="154"/>
      <c r="B5445" s="154"/>
      <c r="C5445" s="140"/>
      <c r="D5445" s="140"/>
      <c r="E5445" s="140"/>
      <c r="F5445" s="161"/>
      <c r="G5445" s="161"/>
    </row>
    <row r="5446" spans="1:7" x14ac:dyDescent="0.25">
      <c r="A5446" s="154"/>
      <c r="B5446" s="154"/>
      <c r="C5446" s="140"/>
      <c r="D5446" s="140"/>
      <c r="E5446" s="140"/>
      <c r="F5446" s="161"/>
      <c r="G5446" s="161"/>
    </row>
    <row r="5447" spans="1:7" x14ac:dyDescent="0.25">
      <c r="A5447" s="154"/>
      <c r="B5447" s="154"/>
      <c r="C5447" s="140"/>
      <c r="D5447" s="140"/>
      <c r="E5447" s="140"/>
      <c r="F5447" s="161"/>
      <c r="G5447" s="161"/>
    </row>
    <row r="5448" spans="1:7" x14ac:dyDescent="0.25">
      <c r="A5448" s="154"/>
      <c r="B5448" s="154"/>
      <c r="C5448" s="140"/>
      <c r="D5448" s="140"/>
      <c r="E5448" s="140"/>
      <c r="F5448" s="161"/>
      <c r="G5448" s="161"/>
    </row>
    <row r="5449" spans="1:7" x14ac:dyDescent="0.25">
      <c r="A5449" s="154"/>
      <c r="B5449" s="154"/>
      <c r="C5449" s="140"/>
      <c r="D5449" s="140"/>
      <c r="E5449" s="140"/>
      <c r="F5449" s="161"/>
      <c r="G5449" s="161"/>
    </row>
    <row r="5450" spans="1:7" x14ac:dyDescent="0.25">
      <c r="A5450" s="154"/>
      <c r="B5450" s="154"/>
      <c r="C5450" s="140"/>
      <c r="D5450" s="140"/>
      <c r="E5450" s="140"/>
      <c r="F5450" s="161"/>
      <c r="G5450" s="161"/>
    </row>
    <row r="5451" spans="1:7" x14ac:dyDescent="0.25">
      <c r="A5451" s="154"/>
      <c r="B5451" s="154"/>
      <c r="C5451" s="140"/>
      <c r="D5451" s="140"/>
      <c r="E5451" s="140"/>
      <c r="F5451" s="161"/>
      <c r="G5451" s="161"/>
    </row>
    <row r="5452" spans="1:7" x14ac:dyDescent="0.25">
      <c r="A5452" s="154"/>
      <c r="B5452" s="154"/>
      <c r="C5452" s="140"/>
      <c r="D5452" s="140"/>
      <c r="E5452" s="140"/>
      <c r="F5452" s="161"/>
      <c r="G5452" s="161"/>
    </row>
    <row r="5453" spans="1:7" x14ac:dyDescent="0.25">
      <c r="A5453" s="154"/>
      <c r="B5453" s="154"/>
      <c r="C5453" s="140"/>
      <c r="D5453" s="140"/>
      <c r="E5453" s="140"/>
      <c r="F5453" s="161"/>
      <c r="G5453" s="161"/>
    </row>
    <row r="5454" spans="1:7" x14ac:dyDescent="0.25">
      <c r="A5454" s="154"/>
      <c r="B5454" s="154"/>
      <c r="C5454" s="140"/>
      <c r="D5454" s="140"/>
      <c r="E5454" s="140"/>
      <c r="F5454" s="161"/>
      <c r="G5454" s="161"/>
    </row>
    <row r="5455" spans="1:7" x14ac:dyDescent="0.25">
      <c r="A5455" s="154"/>
      <c r="B5455" s="154"/>
      <c r="C5455" s="154"/>
      <c r="D5455" s="140"/>
      <c r="E5455" s="140"/>
      <c r="F5455" s="161"/>
      <c r="G5455" s="161"/>
    </row>
    <row r="5456" spans="1:7" x14ac:dyDescent="0.25">
      <c r="A5456" s="154"/>
      <c r="B5456" s="154"/>
      <c r="C5456" s="140"/>
      <c r="D5456" s="140"/>
      <c r="E5456" s="140"/>
      <c r="F5456" s="161"/>
      <c r="G5456" s="161"/>
    </row>
    <row r="5457" spans="1:7" x14ac:dyDescent="0.25">
      <c r="A5457" s="154"/>
      <c r="B5457" s="154"/>
      <c r="C5457" s="140"/>
      <c r="D5457" s="140"/>
      <c r="E5457" s="140"/>
      <c r="F5457" s="161"/>
      <c r="G5457" s="161"/>
    </row>
    <row r="5458" spans="1:7" x14ac:dyDescent="0.25">
      <c r="A5458" s="154"/>
      <c r="B5458" s="154"/>
      <c r="C5458" s="140"/>
      <c r="D5458" s="140"/>
      <c r="E5458" s="140"/>
      <c r="F5458" s="161"/>
      <c r="G5458" s="161"/>
    </row>
    <row r="5459" spans="1:7" x14ac:dyDescent="0.25">
      <c r="A5459" s="154"/>
      <c r="B5459" s="154"/>
      <c r="C5459" s="140"/>
      <c r="D5459" s="140"/>
      <c r="E5459" s="140"/>
      <c r="F5459" s="161"/>
      <c r="G5459" s="161"/>
    </row>
    <row r="5460" spans="1:7" x14ac:dyDescent="0.25">
      <c r="A5460" s="154"/>
      <c r="B5460" s="154"/>
      <c r="C5460" s="140"/>
      <c r="D5460" s="140"/>
      <c r="E5460" s="140"/>
      <c r="F5460" s="161"/>
      <c r="G5460" s="161"/>
    </row>
    <row r="5461" spans="1:7" x14ac:dyDescent="0.25">
      <c r="A5461" s="154"/>
      <c r="B5461" s="154"/>
      <c r="C5461" s="140"/>
      <c r="D5461" s="140"/>
      <c r="E5461" s="140"/>
      <c r="F5461" s="161"/>
      <c r="G5461" s="161"/>
    </row>
    <row r="5462" spans="1:7" x14ac:dyDescent="0.25">
      <c r="A5462" s="154"/>
      <c r="B5462" s="154"/>
      <c r="C5462" s="140"/>
      <c r="D5462" s="140"/>
      <c r="E5462" s="140"/>
      <c r="F5462" s="161"/>
      <c r="G5462" s="161"/>
    </row>
    <row r="5463" spans="1:7" x14ac:dyDescent="0.25">
      <c r="A5463" s="154"/>
      <c r="B5463" s="154"/>
      <c r="C5463" s="140"/>
      <c r="D5463" s="140"/>
      <c r="E5463" s="140"/>
      <c r="F5463" s="161"/>
      <c r="G5463" s="161"/>
    </row>
    <row r="5464" spans="1:7" x14ac:dyDescent="0.25">
      <c r="A5464" s="154"/>
      <c r="B5464" s="154"/>
      <c r="C5464" s="140"/>
      <c r="D5464" s="140"/>
      <c r="E5464" s="140"/>
      <c r="F5464" s="161"/>
      <c r="G5464" s="161"/>
    </row>
    <row r="5465" spans="1:7" x14ac:dyDescent="0.25">
      <c r="A5465" s="154"/>
      <c r="B5465" s="154"/>
      <c r="C5465" s="140"/>
      <c r="D5465" s="140"/>
      <c r="E5465" s="140"/>
      <c r="F5465" s="161"/>
      <c r="G5465" s="161"/>
    </row>
    <row r="5466" spans="1:7" x14ac:dyDescent="0.25">
      <c r="A5466" s="154"/>
      <c r="B5466" s="154"/>
      <c r="C5466" s="140"/>
      <c r="D5466" s="140"/>
      <c r="E5466" s="140"/>
      <c r="F5466" s="161"/>
      <c r="G5466" s="161"/>
    </row>
    <row r="5467" spans="1:7" x14ac:dyDescent="0.25">
      <c r="A5467" s="154"/>
      <c r="B5467" s="154"/>
      <c r="C5467" s="140"/>
      <c r="D5467" s="140"/>
      <c r="E5467" s="140"/>
      <c r="F5467" s="161"/>
      <c r="G5467" s="161"/>
    </row>
    <row r="5468" spans="1:7" x14ac:dyDescent="0.25">
      <c r="A5468" s="154"/>
      <c r="B5468" s="154"/>
      <c r="C5468" s="140"/>
      <c r="D5468" s="140"/>
      <c r="E5468" s="140"/>
      <c r="F5468" s="161"/>
      <c r="G5468" s="161"/>
    </row>
    <row r="5469" spans="1:7" x14ac:dyDescent="0.25">
      <c r="A5469" s="154"/>
      <c r="B5469" s="154"/>
      <c r="C5469" s="140"/>
      <c r="D5469" s="140"/>
      <c r="E5469" s="140"/>
      <c r="F5469" s="161"/>
      <c r="G5469" s="161"/>
    </row>
    <row r="5470" spans="1:7" x14ac:dyDescent="0.25">
      <c r="A5470" s="154"/>
      <c r="B5470" s="154"/>
      <c r="C5470" s="140"/>
      <c r="D5470" s="140"/>
      <c r="E5470" s="140"/>
      <c r="F5470" s="161"/>
      <c r="G5470" s="161"/>
    </row>
    <row r="5471" spans="1:7" x14ac:dyDescent="0.25">
      <c r="A5471" s="154"/>
      <c r="B5471" s="154"/>
      <c r="C5471" s="140"/>
      <c r="D5471" s="140"/>
      <c r="E5471" s="140"/>
      <c r="F5471" s="161"/>
      <c r="G5471" s="161"/>
    </row>
    <row r="5472" spans="1:7" x14ac:dyDescent="0.25">
      <c r="A5472" s="154"/>
      <c r="B5472" s="154"/>
      <c r="C5472" s="140"/>
      <c r="D5472" s="140"/>
      <c r="E5472" s="140"/>
      <c r="F5472" s="161"/>
      <c r="G5472" s="161"/>
    </row>
    <row r="5473" spans="1:7" x14ac:dyDescent="0.25">
      <c r="A5473" s="154"/>
      <c r="B5473" s="154"/>
      <c r="C5473" s="140"/>
      <c r="D5473" s="140"/>
      <c r="E5473" s="140"/>
      <c r="F5473" s="161"/>
      <c r="G5473" s="161"/>
    </row>
    <row r="5474" spans="1:7" x14ac:dyDescent="0.25">
      <c r="A5474" s="154"/>
      <c r="B5474" s="154"/>
      <c r="C5474" s="140"/>
      <c r="D5474" s="140"/>
      <c r="E5474" s="140"/>
      <c r="F5474" s="161"/>
      <c r="G5474" s="161"/>
    </row>
    <row r="5475" spans="1:7" x14ac:dyDescent="0.25">
      <c r="A5475" s="154"/>
      <c r="B5475" s="154"/>
      <c r="C5475" s="154"/>
      <c r="D5475" s="140"/>
      <c r="E5475" s="140"/>
      <c r="F5475" s="161"/>
      <c r="G5475" s="161"/>
    </row>
    <row r="5476" spans="1:7" x14ac:dyDescent="0.25">
      <c r="A5476" s="154"/>
      <c r="B5476" s="154"/>
      <c r="C5476" s="140"/>
      <c r="D5476" s="140"/>
      <c r="E5476" s="140"/>
      <c r="F5476" s="161"/>
      <c r="G5476" s="161"/>
    </row>
    <row r="5477" spans="1:7" x14ac:dyDescent="0.25">
      <c r="A5477" s="154"/>
      <c r="B5477" s="154"/>
      <c r="C5477" s="140"/>
      <c r="D5477" s="140"/>
      <c r="E5477" s="140"/>
      <c r="F5477" s="161"/>
      <c r="G5477" s="161"/>
    </row>
    <row r="5478" spans="1:7" x14ac:dyDescent="0.25">
      <c r="A5478" s="154"/>
      <c r="B5478" s="154"/>
      <c r="C5478" s="140"/>
      <c r="D5478" s="140"/>
      <c r="E5478" s="140"/>
      <c r="F5478" s="161"/>
      <c r="G5478" s="161"/>
    </row>
    <row r="5479" spans="1:7" x14ac:dyDescent="0.25">
      <c r="A5479" s="154"/>
      <c r="B5479" s="154"/>
      <c r="C5479" s="140"/>
      <c r="D5479" s="140"/>
      <c r="E5479" s="140"/>
      <c r="F5479" s="161"/>
      <c r="G5479" s="161"/>
    </row>
    <row r="5480" spans="1:7" x14ac:dyDescent="0.25">
      <c r="A5480" s="154"/>
      <c r="B5480" s="154"/>
      <c r="C5480" s="140"/>
      <c r="D5480" s="140"/>
      <c r="E5480" s="140"/>
      <c r="F5480" s="161"/>
      <c r="G5480" s="161"/>
    </row>
    <row r="5481" spans="1:7" x14ac:dyDescent="0.25">
      <c r="A5481" s="154"/>
      <c r="B5481" s="154"/>
      <c r="C5481" s="140"/>
      <c r="D5481" s="140"/>
      <c r="E5481" s="140"/>
      <c r="F5481" s="161"/>
      <c r="G5481" s="161"/>
    </row>
    <row r="5482" spans="1:7" x14ac:dyDescent="0.25">
      <c r="A5482" s="154"/>
      <c r="B5482" s="154"/>
      <c r="C5482" s="140"/>
      <c r="D5482" s="140"/>
      <c r="E5482" s="140"/>
      <c r="F5482" s="161"/>
      <c r="G5482" s="161"/>
    </row>
    <row r="5483" spans="1:7" x14ac:dyDescent="0.25">
      <c r="A5483" s="154"/>
      <c r="B5483" s="154"/>
      <c r="C5483" s="140"/>
      <c r="D5483" s="140"/>
      <c r="E5483" s="140"/>
      <c r="F5483" s="161"/>
      <c r="G5483" s="161"/>
    </row>
    <row r="5484" spans="1:7" x14ac:dyDescent="0.25">
      <c r="A5484" s="154"/>
      <c r="B5484" s="154"/>
      <c r="C5484" s="140"/>
      <c r="D5484" s="140"/>
      <c r="E5484" s="140"/>
      <c r="F5484" s="161"/>
      <c r="G5484" s="161"/>
    </row>
    <row r="5485" spans="1:7" x14ac:dyDescent="0.25">
      <c r="A5485" s="154"/>
      <c r="B5485" s="154"/>
      <c r="C5485" s="140"/>
      <c r="D5485" s="140"/>
      <c r="E5485" s="140"/>
      <c r="F5485" s="161"/>
      <c r="G5485" s="161"/>
    </row>
    <row r="5486" spans="1:7" x14ac:dyDescent="0.25">
      <c r="A5486" s="154"/>
      <c r="B5486" s="154"/>
      <c r="C5486" s="140"/>
      <c r="D5486" s="140"/>
      <c r="E5486" s="140"/>
      <c r="F5486" s="161"/>
      <c r="G5486" s="161"/>
    </row>
    <row r="5487" spans="1:7" x14ac:dyDescent="0.25">
      <c r="A5487" s="154"/>
      <c r="B5487" s="154"/>
      <c r="C5487" s="140"/>
      <c r="D5487" s="140"/>
      <c r="E5487" s="140"/>
      <c r="F5487" s="161"/>
      <c r="G5487" s="161"/>
    </row>
    <row r="5488" spans="1:7" x14ac:dyDescent="0.25">
      <c r="A5488" s="154"/>
      <c r="B5488" s="154"/>
      <c r="C5488" s="140"/>
      <c r="D5488" s="140"/>
      <c r="E5488" s="140"/>
      <c r="F5488" s="161"/>
      <c r="G5488" s="161"/>
    </row>
    <row r="5489" spans="1:7" x14ac:dyDescent="0.25">
      <c r="A5489" s="154"/>
      <c r="B5489" s="154"/>
      <c r="C5489" s="140"/>
      <c r="D5489" s="140"/>
      <c r="E5489" s="140"/>
      <c r="F5489" s="161"/>
      <c r="G5489" s="161"/>
    </row>
    <row r="5490" spans="1:7" x14ac:dyDescent="0.25">
      <c r="A5490" s="154"/>
      <c r="B5490" s="154"/>
      <c r="C5490" s="140"/>
      <c r="D5490" s="140"/>
      <c r="E5490" s="140"/>
      <c r="F5490" s="161"/>
      <c r="G5490" s="161"/>
    </row>
    <row r="5491" spans="1:7" x14ac:dyDescent="0.25">
      <c r="A5491" s="154"/>
      <c r="B5491" s="154"/>
      <c r="C5491" s="140"/>
      <c r="D5491" s="140"/>
      <c r="E5491" s="140"/>
      <c r="F5491" s="161"/>
      <c r="G5491" s="161"/>
    </row>
    <row r="5492" spans="1:7" x14ac:dyDescent="0.25">
      <c r="A5492" s="154"/>
      <c r="B5492" s="154"/>
      <c r="C5492" s="140"/>
      <c r="D5492" s="140"/>
      <c r="E5492" s="140"/>
      <c r="F5492" s="161"/>
      <c r="G5492" s="161"/>
    </row>
    <row r="5493" spans="1:7" x14ac:dyDescent="0.25">
      <c r="A5493" s="154"/>
      <c r="B5493" s="154"/>
      <c r="C5493" s="140"/>
      <c r="D5493" s="140"/>
      <c r="E5493" s="140"/>
      <c r="F5493" s="161"/>
      <c r="G5493" s="161"/>
    </row>
    <row r="5494" spans="1:7" x14ac:dyDescent="0.25">
      <c r="A5494" s="154"/>
      <c r="B5494" s="154"/>
      <c r="C5494" s="140"/>
      <c r="D5494" s="140"/>
      <c r="E5494" s="140"/>
      <c r="F5494" s="161"/>
      <c r="G5494" s="161"/>
    </row>
    <row r="5495" spans="1:7" x14ac:dyDescent="0.25">
      <c r="A5495" s="154"/>
      <c r="B5495" s="154"/>
      <c r="C5495" s="140"/>
      <c r="D5495" s="140"/>
      <c r="E5495" s="140"/>
      <c r="F5495" s="161"/>
      <c r="G5495" s="161"/>
    </row>
    <row r="5496" spans="1:7" x14ac:dyDescent="0.25">
      <c r="A5496" s="154"/>
      <c r="B5496" s="154"/>
      <c r="C5496" s="140"/>
      <c r="D5496" s="140"/>
      <c r="E5496" s="140"/>
      <c r="F5496" s="161"/>
      <c r="G5496" s="161"/>
    </row>
    <row r="5497" spans="1:7" x14ac:dyDescent="0.25">
      <c r="A5497" s="154"/>
      <c r="B5497" s="154"/>
      <c r="C5497" s="140"/>
      <c r="D5497" s="140"/>
      <c r="E5497" s="140"/>
      <c r="F5497" s="161"/>
      <c r="G5497" s="161"/>
    </row>
    <row r="5498" spans="1:7" x14ac:dyDescent="0.25">
      <c r="A5498" s="154"/>
      <c r="B5498" s="154"/>
      <c r="C5498" s="140"/>
      <c r="D5498" s="140"/>
      <c r="E5498" s="140"/>
      <c r="F5498" s="161"/>
      <c r="G5498" s="161"/>
    </row>
    <row r="5499" spans="1:7" x14ac:dyDescent="0.25">
      <c r="A5499" s="154"/>
      <c r="B5499" s="154"/>
      <c r="C5499" s="140"/>
      <c r="D5499" s="140"/>
      <c r="E5499" s="140"/>
      <c r="F5499" s="161"/>
      <c r="G5499" s="161"/>
    </row>
    <row r="5500" spans="1:7" x14ac:dyDescent="0.25">
      <c r="A5500" s="154"/>
      <c r="B5500" s="154"/>
      <c r="C5500" s="140"/>
      <c r="D5500" s="140"/>
      <c r="E5500" s="140"/>
      <c r="F5500" s="161"/>
      <c r="G5500" s="161"/>
    </row>
    <row r="5501" spans="1:7" x14ac:dyDescent="0.25">
      <c r="A5501" s="154"/>
      <c r="B5501" s="154"/>
      <c r="C5501" s="140"/>
      <c r="D5501" s="140"/>
      <c r="E5501" s="140"/>
      <c r="F5501" s="161"/>
      <c r="G5501" s="161"/>
    </row>
    <row r="5502" spans="1:7" x14ac:dyDescent="0.25">
      <c r="A5502" s="154"/>
      <c r="B5502" s="154"/>
      <c r="C5502" s="140"/>
      <c r="D5502" s="140"/>
      <c r="E5502" s="140"/>
      <c r="F5502" s="161"/>
      <c r="G5502" s="161"/>
    </row>
    <row r="5503" spans="1:7" x14ac:dyDescent="0.25">
      <c r="A5503" s="154"/>
      <c r="B5503" s="154"/>
      <c r="C5503" s="140"/>
      <c r="D5503" s="140"/>
      <c r="E5503" s="140"/>
      <c r="F5503" s="161"/>
      <c r="G5503" s="161"/>
    </row>
    <row r="5504" spans="1:7" x14ac:dyDescent="0.25">
      <c r="A5504" s="154"/>
      <c r="B5504" s="154"/>
      <c r="C5504" s="140"/>
      <c r="D5504" s="140"/>
      <c r="E5504" s="140"/>
      <c r="F5504" s="161"/>
      <c r="G5504" s="161"/>
    </row>
    <row r="5505" spans="1:7" x14ac:dyDescent="0.25">
      <c r="A5505" s="154"/>
      <c r="B5505" s="154"/>
      <c r="C5505" s="140"/>
      <c r="D5505" s="140"/>
      <c r="E5505" s="140"/>
      <c r="F5505" s="161"/>
      <c r="G5505" s="161"/>
    </row>
    <row r="5506" spans="1:7" x14ac:dyDescent="0.25">
      <c r="A5506" s="154"/>
      <c r="B5506" s="154"/>
      <c r="C5506" s="140"/>
      <c r="D5506" s="140"/>
      <c r="E5506" s="140"/>
      <c r="F5506" s="161"/>
      <c r="G5506" s="161"/>
    </row>
    <row r="5507" spans="1:7" x14ac:dyDescent="0.25">
      <c r="A5507" s="154"/>
      <c r="B5507" s="154"/>
      <c r="C5507" s="140"/>
      <c r="D5507" s="140"/>
      <c r="E5507" s="140"/>
      <c r="F5507" s="161"/>
      <c r="G5507" s="161"/>
    </row>
    <row r="5508" spans="1:7" x14ac:dyDescent="0.25">
      <c r="A5508" s="154"/>
      <c r="B5508" s="154"/>
      <c r="C5508" s="140"/>
      <c r="D5508" s="140"/>
      <c r="E5508" s="140"/>
      <c r="F5508" s="161"/>
      <c r="G5508" s="161"/>
    </row>
    <row r="5509" spans="1:7" x14ac:dyDescent="0.25">
      <c r="A5509" s="154"/>
      <c r="B5509" s="154"/>
      <c r="C5509" s="140"/>
      <c r="D5509" s="140"/>
      <c r="E5509" s="140"/>
      <c r="F5509" s="161"/>
      <c r="G5509" s="161"/>
    </row>
    <row r="5510" spans="1:7" x14ac:dyDescent="0.25">
      <c r="A5510" s="154"/>
      <c r="B5510" s="154"/>
      <c r="C5510" s="140"/>
      <c r="D5510" s="140"/>
      <c r="E5510" s="140"/>
      <c r="F5510" s="161"/>
      <c r="G5510" s="161"/>
    </row>
    <row r="5511" spans="1:7" x14ac:dyDescent="0.25">
      <c r="A5511" s="154"/>
      <c r="B5511" s="154"/>
      <c r="C5511" s="140"/>
      <c r="D5511" s="140"/>
      <c r="E5511" s="140"/>
      <c r="F5511" s="161"/>
      <c r="G5511" s="161"/>
    </row>
    <row r="5512" spans="1:7" x14ac:dyDescent="0.25">
      <c r="A5512" s="154"/>
      <c r="B5512" s="154"/>
      <c r="C5512" s="140"/>
      <c r="D5512" s="140"/>
      <c r="E5512" s="140"/>
      <c r="F5512" s="161"/>
      <c r="G5512" s="161"/>
    </row>
    <row r="5513" spans="1:7" x14ac:dyDescent="0.25">
      <c r="A5513" s="154"/>
      <c r="B5513" s="154"/>
      <c r="C5513" s="140"/>
      <c r="D5513" s="140"/>
      <c r="E5513" s="140"/>
      <c r="F5513" s="161"/>
      <c r="G5513" s="161"/>
    </row>
    <row r="5514" spans="1:7" x14ac:dyDescent="0.25">
      <c r="A5514" s="154"/>
      <c r="B5514" s="154"/>
      <c r="C5514" s="140"/>
      <c r="D5514" s="140"/>
      <c r="E5514" s="140"/>
      <c r="F5514" s="161"/>
      <c r="G5514" s="161"/>
    </row>
    <row r="5515" spans="1:7" x14ac:dyDescent="0.25">
      <c r="A5515" s="154"/>
      <c r="B5515" s="154"/>
      <c r="C5515" s="140"/>
      <c r="D5515" s="140"/>
      <c r="E5515" s="140"/>
      <c r="F5515" s="161"/>
      <c r="G5515" s="161"/>
    </row>
    <row r="5516" spans="1:7" x14ac:dyDescent="0.25">
      <c r="A5516" s="154"/>
      <c r="B5516" s="154"/>
      <c r="C5516" s="140"/>
      <c r="D5516" s="140"/>
      <c r="E5516" s="140"/>
      <c r="F5516" s="161"/>
      <c r="G5516" s="161"/>
    </row>
    <row r="5517" spans="1:7" x14ac:dyDescent="0.25">
      <c r="A5517" s="154"/>
      <c r="B5517" s="154"/>
      <c r="C5517" s="140"/>
      <c r="D5517" s="140"/>
      <c r="E5517" s="140"/>
      <c r="F5517" s="161"/>
      <c r="G5517" s="161"/>
    </row>
    <row r="5518" spans="1:7" x14ac:dyDescent="0.25">
      <c r="A5518" s="154"/>
      <c r="B5518" s="154"/>
      <c r="C5518" s="140"/>
      <c r="D5518" s="140"/>
      <c r="E5518" s="140"/>
      <c r="F5518" s="161"/>
      <c r="G5518" s="161"/>
    </row>
    <row r="5519" spans="1:7" x14ac:dyDescent="0.25">
      <c r="A5519" s="154"/>
      <c r="B5519" s="154"/>
      <c r="C5519" s="140"/>
      <c r="D5519" s="140"/>
      <c r="E5519" s="140"/>
      <c r="F5519" s="161"/>
      <c r="G5519" s="161"/>
    </row>
    <row r="5520" spans="1:7" x14ac:dyDescent="0.25">
      <c r="A5520" s="154"/>
      <c r="B5520" s="154"/>
      <c r="C5520" s="140"/>
      <c r="D5520" s="140"/>
      <c r="E5520" s="140"/>
      <c r="F5520" s="161"/>
      <c r="G5520" s="161"/>
    </row>
    <row r="5521" spans="1:7" x14ac:dyDescent="0.25">
      <c r="A5521" s="154"/>
      <c r="B5521" s="154"/>
      <c r="C5521" s="140"/>
      <c r="D5521" s="140"/>
      <c r="E5521" s="140"/>
      <c r="F5521" s="161"/>
      <c r="G5521" s="161"/>
    </row>
    <row r="5522" spans="1:7" x14ac:dyDescent="0.25">
      <c r="A5522" s="154"/>
      <c r="B5522" s="154"/>
      <c r="C5522" s="140"/>
      <c r="D5522" s="140"/>
      <c r="E5522" s="140"/>
      <c r="F5522" s="161"/>
      <c r="G5522" s="161"/>
    </row>
    <row r="5523" spans="1:7" x14ac:dyDescent="0.25">
      <c r="A5523" s="154"/>
      <c r="B5523" s="154"/>
      <c r="C5523" s="140"/>
      <c r="D5523" s="140"/>
      <c r="E5523" s="140"/>
      <c r="F5523" s="161"/>
      <c r="G5523" s="161"/>
    </row>
    <row r="5524" spans="1:7" x14ac:dyDescent="0.25">
      <c r="A5524" s="154"/>
      <c r="B5524" s="154"/>
      <c r="C5524" s="140"/>
      <c r="D5524" s="140"/>
      <c r="E5524" s="140"/>
      <c r="F5524" s="161"/>
      <c r="G5524" s="161"/>
    </row>
    <row r="5525" spans="1:7" x14ac:dyDescent="0.25">
      <c r="A5525" s="154"/>
      <c r="B5525" s="154"/>
      <c r="C5525" s="140"/>
      <c r="D5525" s="140"/>
      <c r="E5525" s="140"/>
      <c r="F5525" s="161"/>
      <c r="G5525" s="161"/>
    </row>
    <row r="5526" spans="1:7" x14ac:dyDescent="0.25">
      <c r="A5526" s="154"/>
      <c r="B5526" s="154"/>
      <c r="C5526" s="140"/>
      <c r="D5526" s="140"/>
      <c r="E5526" s="140"/>
      <c r="F5526" s="161"/>
      <c r="G5526" s="161"/>
    </row>
    <row r="5527" spans="1:7" x14ac:dyDescent="0.25">
      <c r="A5527" s="154"/>
      <c r="B5527" s="154"/>
      <c r="C5527" s="140"/>
      <c r="D5527" s="140"/>
      <c r="E5527" s="140"/>
      <c r="F5527" s="161"/>
      <c r="G5527" s="161"/>
    </row>
    <row r="5528" spans="1:7" x14ac:dyDescent="0.25">
      <c r="A5528" s="154"/>
      <c r="B5528" s="154"/>
      <c r="C5528" s="140"/>
      <c r="D5528" s="140"/>
      <c r="E5528" s="140"/>
      <c r="F5528" s="161"/>
      <c r="G5528" s="161"/>
    </row>
    <row r="5529" spans="1:7" x14ac:dyDescent="0.25">
      <c r="A5529" s="154"/>
      <c r="B5529" s="154"/>
      <c r="C5529" s="154"/>
      <c r="D5529" s="140"/>
      <c r="E5529" s="140"/>
      <c r="F5529" s="161"/>
      <c r="G5529" s="161"/>
    </row>
    <row r="5530" spans="1:7" x14ac:dyDescent="0.25">
      <c r="A5530" s="154"/>
      <c r="B5530" s="154"/>
      <c r="C5530" s="140"/>
      <c r="D5530" s="140"/>
      <c r="E5530" s="140"/>
      <c r="F5530" s="161"/>
      <c r="G5530" s="161"/>
    </row>
    <row r="5531" spans="1:7" x14ac:dyDescent="0.25">
      <c r="A5531" s="154"/>
      <c r="B5531" s="154"/>
      <c r="C5531" s="140"/>
      <c r="D5531" s="140"/>
      <c r="E5531" s="140"/>
      <c r="F5531" s="161"/>
      <c r="G5531" s="161"/>
    </row>
    <row r="5532" spans="1:7" x14ac:dyDescent="0.25">
      <c r="A5532" s="154"/>
      <c r="B5532" s="154"/>
      <c r="C5532" s="140"/>
      <c r="D5532" s="140"/>
      <c r="E5532" s="140"/>
      <c r="F5532" s="161"/>
      <c r="G5532" s="161"/>
    </row>
    <row r="5533" spans="1:7" x14ac:dyDescent="0.25">
      <c r="A5533" s="154"/>
      <c r="B5533" s="154"/>
      <c r="C5533" s="140"/>
      <c r="D5533" s="140"/>
      <c r="E5533" s="140"/>
      <c r="F5533" s="161"/>
      <c r="G5533" s="161"/>
    </row>
    <row r="5534" spans="1:7" x14ac:dyDescent="0.25">
      <c r="A5534" s="154"/>
      <c r="B5534" s="154"/>
      <c r="C5534" s="140"/>
      <c r="D5534" s="140"/>
      <c r="E5534" s="140"/>
      <c r="F5534" s="161"/>
      <c r="G5534" s="161"/>
    </row>
    <row r="5535" spans="1:7" x14ac:dyDescent="0.25">
      <c r="A5535" s="154"/>
      <c r="B5535" s="154"/>
      <c r="C5535" s="140"/>
      <c r="D5535" s="140"/>
      <c r="E5535" s="140"/>
      <c r="F5535" s="161"/>
      <c r="G5535" s="161"/>
    </row>
    <row r="5536" spans="1:7" x14ac:dyDescent="0.25">
      <c r="A5536" s="154"/>
      <c r="B5536" s="154"/>
      <c r="C5536" s="140"/>
      <c r="D5536" s="140"/>
      <c r="E5536" s="140"/>
      <c r="F5536" s="161"/>
      <c r="G5536" s="161"/>
    </row>
    <row r="5537" spans="1:7" x14ac:dyDescent="0.25">
      <c r="A5537" s="154"/>
      <c r="B5537" s="154"/>
      <c r="C5537" s="140"/>
      <c r="D5537" s="140"/>
      <c r="E5537" s="140"/>
      <c r="F5537" s="161"/>
      <c r="G5537" s="161"/>
    </row>
    <row r="5538" spans="1:7" x14ac:dyDescent="0.25">
      <c r="A5538" s="154"/>
      <c r="B5538" s="154"/>
      <c r="C5538" s="140"/>
      <c r="D5538" s="140"/>
      <c r="E5538" s="140"/>
      <c r="F5538" s="161"/>
      <c r="G5538" s="161"/>
    </row>
    <row r="5539" spans="1:7" x14ac:dyDescent="0.25">
      <c r="A5539" s="154"/>
      <c r="B5539" s="154"/>
      <c r="C5539" s="140"/>
      <c r="D5539" s="140"/>
      <c r="E5539" s="140"/>
      <c r="F5539" s="161"/>
      <c r="G5539" s="161"/>
    </row>
    <row r="5540" spans="1:7" x14ac:dyDescent="0.25">
      <c r="A5540" s="154"/>
      <c r="B5540" s="154"/>
      <c r="C5540" s="140"/>
      <c r="D5540" s="140"/>
      <c r="E5540" s="140"/>
      <c r="F5540" s="161"/>
      <c r="G5540" s="161"/>
    </row>
    <row r="5541" spans="1:7" x14ac:dyDescent="0.25">
      <c r="A5541" s="154"/>
      <c r="B5541" s="154"/>
      <c r="C5541" s="140"/>
      <c r="D5541" s="140"/>
      <c r="E5541" s="140"/>
      <c r="F5541" s="161"/>
      <c r="G5541" s="161"/>
    </row>
    <row r="5542" spans="1:7" x14ac:dyDescent="0.25">
      <c r="A5542" s="154"/>
      <c r="B5542" s="154"/>
      <c r="C5542" s="140"/>
      <c r="D5542" s="140"/>
      <c r="E5542" s="140"/>
      <c r="F5542" s="161"/>
      <c r="G5542" s="161"/>
    </row>
    <row r="5543" spans="1:7" x14ac:dyDescent="0.25">
      <c r="A5543" s="154"/>
      <c r="B5543" s="154"/>
      <c r="C5543" s="140"/>
      <c r="D5543" s="140"/>
      <c r="E5543" s="140"/>
      <c r="F5543" s="161"/>
      <c r="G5543" s="161"/>
    </row>
    <row r="5544" spans="1:7" x14ac:dyDescent="0.25">
      <c r="A5544" s="154"/>
      <c r="B5544" s="154"/>
      <c r="C5544" s="140"/>
      <c r="D5544" s="140"/>
      <c r="E5544" s="140"/>
      <c r="F5544" s="161"/>
      <c r="G5544" s="161"/>
    </row>
    <row r="5545" spans="1:7" x14ac:dyDescent="0.25">
      <c r="A5545" s="154"/>
      <c r="B5545" s="154"/>
      <c r="C5545" s="140"/>
      <c r="D5545" s="140"/>
      <c r="E5545" s="140"/>
      <c r="F5545" s="161"/>
      <c r="G5545" s="161"/>
    </row>
    <row r="5546" spans="1:7" x14ac:dyDescent="0.25">
      <c r="A5546" s="154"/>
      <c r="B5546" s="154"/>
      <c r="C5546" s="140"/>
      <c r="D5546" s="140"/>
      <c r="E5546" s="140"/>
      <c r="F5546" s="161"/>
      <c r="G5546" s="161"/>
    </row>
    <row r="5547" spans="1:7" x14ac:dyDescent="0.25">
      <c r="A5547" s="154"/>
      <c r="B5547" s="154"/>
      <c r="C5547" s="140"/>
      <c r="D5547" s="140"/>
      <c r="E5547" s="140"/>
      <c r="F5547" s="161"/>
      <c r="G5547" s="161"/>
    </row>
    <row r="5548" spans="1:7" x14ac:dyDescent="0.25">
      <c r="A5548" s="154"/>
      <c r="B5548" s="154"/>
      <c r="C5548" s="140"/>
      <c r="D5548" s="140"/>
      <c r="E5548" s="140"/>
      <c r="F5548" s="161"/>
      <c r="G5548" s="161"/>
    </row>
    <row r="5549" spans="1:7" x14ac:dyDescent="0.25">
      <c r="A5549" s="154"/>
      <c r="B5549" s="154"/>
      <c r="C5549" s="140"/>
      <c r="D5549" s="140"/>
      <c r="E5549" s="140"/>
      <c r="F5549" s="161"/>
      <c r="G5549" s="161"/>
    </row>
    <row r="5550" spans="1:7" x14ac:dyDescent="0.25">
      <c r="A5550" s="154"/>
      <c r="B5550" s="154"/>
      <c r="C5550" s="140"/>
      <c r="D5550" s="140"/>
      <c r="E5550" s="140"/>
      <c r="F5550" s="161"/>
      <c r="G5550" s="161"/>
    </row>
    <row r="5551" spans="1:7" x14ac:dyDescent="0.25">
      <c r="A5551" s="154"/>
      <c r="B5551" s="154"/>
      <c r="C5551" s="140"/>
      <c r="D5551" s="140"/>
      <c r="E5551" s="140"/>
      <c r="F5551" s="161"/>
      <c r="G5551" s="161"/>
    </row>
    <row r="5552" spans="1:7" x14ac:dyDescent="0.25">
      <c r="A5552" s="154"/>
      <c r="B5552" s="154"/>
      <c r="C5552" s="140"/>
      <c r="D5552" s="140"/>
      <c r="E5552" s="140"/>
      <c r="F5552" s="161"/>
      <c r="G5552" s="161"/>
    </row>
    <row r="5553" spans="1:7" x14ac:dyDescent="0.25">
      <c r="A5553" s="154"/>
      <c r="B5553" s="154"/>
      <c r="C5553" s="140"/>
      <c r="D5553" s="140"/>
      <c r="E5553" s="140"/>
      <c r="F5553" s="161"/>
      <c r="G5553" s="161"/>
    </row>
    <row r="5554" spans="1:7" x14ac:dyDescent="0.25">
      <c r="A5554" s="154"/>
      <c r="B5554" s="154"/>
      <c r="C5554" s="140"/>
      <c r="D5554" s="140"/>
      <c r="E5554" s="140"/>
      <c r="F5554" s="161"/>
      <c r="G5554" s="161"/>
    </row>
    <row r="5555" spans="1:7" x14ac:dyDescent="0.25">
      <c r="A5555" s="154"/>
      <c r="B5555" s="154"/>
      <c r="C5555" s="140"/>
      <c r="D5555" s="140"/>
      <c r="E5555" s="140"/>
      <c r="F5555" s="161"/>
      <c r="G5555" s="161"/>
    </row>
    <row r="5556" spans="1:7" x14ac:dyDescent="0.25">
      <c r="A5556" s="154"/>
      <c r="B5556" s="154"/>
      <c r="C5556" s="140"/>
      <c r="D5556" s="140"/>
      <c r="E5556" s="140"/>
      <c r="F5556" s="161"/>
      <c r="G5556" s="161"/>
    </row>
    <row r="5557" spans="1:7" x14ac:dyDescent="0.25">
      <c r="A5557" s="154"/>
      <c r="B5557" s="154"/>
      <c r="C5557" s="140"/>
      <c r="D5557" s="140"/>
      <c r="E5557" s="140"/>
      <c r="F5557" s="161"/>
      <c r="G5557" s="161"/>
    </row>
    <row r="5558" spans="1:7" x14ac:dyDescent="0.25">
      <c r="A5558" s="154"/>
      <c r="B5558" s="154"/>
      <c r="C5558" s="140"/>
      <c r="D5558" s="140"/>
      <c r="E5558" s="140"/>
      <c r="F5558" s="161"/>
      <c r="G5558" s="161"/>
    </row>
    <row r="5559" spans="1:7" x14ac:dyDescent="0.25">
      <c r="A5559" s="154"/>
      <c r="B5559" s="154"/>
      <c r="C5559" s="140"/>
      <c r="D5559" s="140"/>
      <c r="E5559" s="140"/>
      <c r="F5559" s="161"/>
      <c r="G5559" s="161"/>
    </row>
    <row r="5560" spans="1:7" x14ac:dyDescent="0.25">
      <c r="A5560" s="154"/>
      <c r="B5560" s="154"/>
      <c r="C5560" s="140"/>
      <c r="D5560" s="140"/>
      <c r="E5560" s="140"/>
      <c r="F5560" s="161"/>
      <c r="G5560" s="161"/>
    </row>
    <row r="5561" spans="1:7" x14ac:dyDescent="0.25">
      <c r="A5561" s="154"/>
      <c r="B5561" s="154"/>
      <c r="C5561" s="140"/>
      <c r="D5561" s="140"/>
      <c r="E5561" s="140"/>
      <c r="F5561" s="161"/>
      <c r="G5561" s="161"/>
    </row>
    <row r="5562" spans="1:7" x14ac:dyDescent="0.25">
      <c r="A5562" s="154"/>
      <c r="B5562" s="154"/>
      <c r="C5562" s="140"/>
      <c r="D5562" s="140"/>
      <c r="E5562" s="140"/>
      <c r="F5562" s="161"/>
      <c r="G5562" s="161"/>
    </row>
    <row r="5563" spans="1:7" x14ac:dyDescent="0.25">
      <c r="A5563" s="154"/>
      <c r="B5563" s="154"/>
      <c r="C5563" s="140"/>
      <c r="D5563" s="140"/>
      <c r="E5563" s="140"/>
      <c r="F5563" s="161"/>
      <c r="G5563" s="161"/>
    </row>
    <row r="5564" spans="1:7" x14ac:dyDescent="0.25">
      <c r="A5564" s="154"/>
      <c r="B5564" s="154"/>
      <c r="C5564" s="140"/>
      <c r="D5564" s="140"/>
      <c r="E5564" s="140"/>
      <c r="F5564" s="161"/>
      <c r="G5564" s="161"/>
    </row>
    <row r="5565" spans="1:7" x14ac:dyDescent="0.25">
      <c r="A5565" s="154"/>
      <c r="B5565" s="154"/>
      <c r="C5565" s="140"/>
      <c r="D5565" s="140"/>
      <c r="E5565" s="140"/>
      <c r="F5565" s="161"/>
      <c r="G5565" s="161"/>
    </row>
    <row r="5566" spans="1:7" x14ac:dyDescent="0.25">
      <c r="A5566" s="154"/>
      <c r="B5566" s="154"/>
      <c r="C5566" s="140"/>
      <c r="D5566" s="140"/>
      <c r="E5566" s="140"/>
      <c r="F5566" s="161"/>
      <c r="G5566" s="161"/>
    </row>
    <row r="5567" spans="1:7" x14ac:dyDescent="0.25">
      <c r="A5567" s="154"/>
      <c r="B5567" s="154"/>
      <c r="C5567" s="140"/>
      <c r="D5567" s="140"/>
      <c r="E5567" s="140"/>
      <c r="F5567" s="161"/>
      <c r="G5567" s="161"/>
    </row>
    <row r="5568" spans="1:7" x14ac:dyDescent="0.25">
      <c r="A5568" s="154"/>
      <c r="B5568" s="154"/>
      <c r="C5568" s="140"/>
      <c r="D5568" s="140"/>
      <c r="E5568" s="140"/>
      <c r="F5568" s="161"/>
      <c r="G5568" s="161"/>
    </row>
    <row r="5569" spans="1:7" x14ac:dyDescent="0.25">
      <c r="A5569" s="154"/>
      <c r="B5569" s="154"/>
      <c r="C5569" s="140"/>
      <c r="D5569" s="140"/>
      <c r="E5569" s="140"/>
      <c r="F5569" s="161"/>
      <c r="G5569" s="161"/>
    </row>
    <row r="5570" spans="1:7" x14ac:dyDescent="0.25">
      <c r="A5570" s="154"/>
      <c r="B5570" s="154"/>
      <c r="C5570" s="140"/>
      <c r="D5570" s="140"/>
      <c r="E5570" s="140"/>
      <c r="F5570" s="161"/>
      <c r="G5570" s="161"/>
    </row>
    <row r="5571" spans="1:7" x14ac:dyDescent="0.25">
      <c r="A5571" s="154"/>
      <c r="B5571" s="154"/>
      <c r="C5571" s="140"/>
      <c r="D5571" s="140"/>
      <c r="E5571" s="140"/>
      <c r="F5571" s="161"/>
      <c r="G5571" s="161"/>
    </row>
    <row r="5572" spans="1:7" x14ac:dyDescent="0.25">
      <c r="A5572" s="154"/>
      <c r="B5572" s="154"/>
      <c r="C5572" s="140"/>
      <c r="D5572" s="140"/>
      <c r="E5572" s="140"/>
      <c r="F5572" s="161"/>
      <c r="G5572" s="161"/>
    </row>
    <row r="5573" spans="1:7" x14ac:dyDescent="0.25">
      <c r="A5573" s="154"/>
      <c r="B5573" s="154"/>
      <c r="C5573" s="140"/>
      <c r="D5573" s="140"/>
      <c r="E5573" s="140"/>
      <c r="F5573" s="161"/>
      <c r="G5573" s="161"/>
    </row>
    <row r="5574" spans="1:7" x14ac:dyDescent="0.25">
      <c r="A5574" s="154"/>
      <c r="B5574" s="154"/>
      <c r="C5574" s="140"/>
      <c r="D5574" s="140"/>
      <c r="E5574" s="140"/>
      <c r="F5574" s="161"/>
      <c r="G5574" s="161"/>
    </row>
    <row r="5575" spans="1:7" x14ac:dyDescent="0.25">
      <c r="A5575" s="154"/>
      <c r="B5575" s="154"/>
      <c r="C5575" s="140"/>
      <c r="D5575" s="140"/>
      <c r="E5575" s="140"/>
      <c r="F5575" s="161"/>
      <c r="G5575" s="161"/>
    </row>
    <row r="5576" spans="1:7" x14ac:dyDescent="0.25">
      <c r="A5576" s="154"/>
      <c r="B5576" s="154"/>
      <c r="C5576" s="140"/>
      <c r="D5576" s="140"/>
      <c r="E5576" s="140"/>
      <c r="F5576" s="161"/>
      <c r="G5576" s="161"/>
    </row>
    <row r="5577" spans="1:7" x14ac:dyDescent="0.25">
      <c r="A5577" s="154"/>
      <c r="B5577" s="154"/>
      <c r="C5577" s="140"/>
      <c r="D5577" s="140"/>
      <c r="E5577" s="140"/>
      <c r="F5577" s="161"/>
      <c r="G5577" s="161"/>
    </row>
    <row r="5578" spans="1:7" x14ac:dyDescent="0.25">
      <c r="A5578" s="154"/>
      <c r="B5578" s="154"/>
      <c r="C5578" s="140"/>
      <c r="D5578" s="140"/>
      <c r="E5578" s="140"/>
      <c r="F5578" s="161"/>
      <c r="G5578" s="161"/>
    </row>
    <row r="5579" spans="1:7" x14ac:dyDescent="0.25">
      <c r="A5579" s="154"/>
      <c r="B5579" s="154"/>
      <c r="C5579" s="140"/>
      <c r="D5579" s="140"/>
      <c r="E5579" s="140"/>
      <c r="F5579" s="161"/>
      <c r="G5579" s="161"/>
    </row>
    <row r="5580" spans="1:7" x14ac:dyDescent="0.25">
      <c r="A5580" s="154"/>
      <c r="B5580" s="154"/>
      <c r="C5580" s="140"/>
      <c r="D5580" s="140"/>
      <c r="E5580" s="140"/>
      <c r="F5580" s="161"/>
      <c r="G5580" s="161"/>
    </row>
    <row r="5581" spans="1:7" x14ac:dyDescent="0.25">
      <c r="A5581" s="154"/>
      <c r="B5581" s="154"/>
      <c r="C5581" s="154"/>
      <c r="D5581" s="140"/>
      <c r="E5581" s="140"/>
      <c r="F5581" s="161"/>
      <c r="G5581" s="161"/>
    </row>
    <row r="5582" spans="1:7" x14ac:dyDescent="0.25">
      <c r="A5582" s="154"/>
      <c r="B5582" s="154"/>
      <c r="C5582" s="140"/>
      <c r="D5582" s="140"/>
      <c r="E5582" s="140"/>
      <c r="F5582" s="161"/>
      <c r="G5582" s="161"/>
    </row>
    <row r="5583" spans="1:7" x14ac:dyDescent="0.25">
      <c r="A5583" s="154"/>
      <c r="B5583" s="154"/>
      <c r="C5583" s="140"/>
      <c r="D5583" s="140"/>
      <c r="E5583" s="140"/>
      <c r="F5583" s="161"/>
      <c r="G5583" s="161"/>
    </row>
    <row r="5584" spans="1:7" x14ac:dyDescent="0.25">
      <c r="A5584" s="154"/>
      <c r="B5584" s="154"/>
      <c r="C5584" s="140"/>
      <c r="D5584" s="140"/>
      <c r="E5584" s="140"/>
      <c r="F5584" s="161"/>
      <c r="G5584" s="161"/>
    </row>
    <row r="5585" spans="1:7" x14ac:dyDescent="0.25">
      <c r="A5585" s="154"/>
      <c r="B5585" s="154"/>
      <c r="C5585" s="140"/>
      <c r="D5585" s="140"/>
      <c r="E5585" s="140"/>
      <c r="F5585" s="161"/>
      <c r="G5585" s="161"/>
    </row>
    <row r="5586" spans="1:7" x14ac:dyDescent="0.25">
      <c r="A5586" s="154"/>
      <c r="B5586" s="154"/>
      <c r="C5586" s="140"/>
      <c r="D5586" s="140"/>
      <c r="E5586" s="140"/>
      <c r="F5586" s="161"/>
      <c r="G5586" s="161"/>
    </row>
    <row r="5587" spans="1:7" x14ac:dyDescent="0.25">
      <c r="A5587" s="154"/>
      <c r="B5587" s="154"/>
      <c r="C5587" s="140"/>
      <c r="D5587" s="140"/>
      <c r="E5587" s="140"/>
      <c r="F5587" s="161"/>
      <c r="G5587" s="161"/>
    </row>
    <row r="5588" spans="1:7" x14ac:dyDescent="0.25">
      <c r="A5588" s="154"/>
      <c r="B5588" s="154"/>
      <c r="C5588" s="140"/>
      <c r="D5588" s="140"/>
      <c r="E5588" s="140"/>
      <c r="F5588" s="161"/>
      <c r="G5588" s="161"/>
    </row>
    <row r="5589" spans="1:7" x14ac:dyDescent="0.25">
      <c r="A5589" s="154"/>
      <c r="B5589" s="154"/>
      <c r="C5589" s="140"/>
      <c r="D5589" s="140"/>
      <c r="E5589" s="140"/>
      <c r="F5589" s="161"/>
      <c r="G5589" s="161"/>
    </row>
    <row r="5590" spans="1:7" x14ac:dyDescent="0.25">
      <c r="A5590" s="154"/>
      <c r="B5590" s="154"/>
      <c r="C5590" s="140"/>
      <c r="D5590" s="140"/>
      <c r="E5590" s="140"/>
      <c r="F5590" s="161"/>
      <c r="G5590" s="161"/>
    </row>
    <row r="5591" spans="1:7" x14ac:dyDescent="0.25">
      <c r="A5591" s="154"/>
      <c r="B5591" s="154"/>
      <c r="C5591" s="140"/>
      <c r="D5591" s="140"/>
      <c r="E5591" s="140"/>
      <c r="F5591" s="161"/>
      <c r="G5591" s="161"/>
    </row>
    <row r="5592" spans="1:7" x14ac:dyDescent="0.25">
      <c r="A5592" s="154"/>
      <c r="B5592" s="154"/>
      <c r="C5592" s="154"/>
      <c r="D5592" s="140"/>
      <c r="E5592" s="140"/>
      <c r="F5592" s="161"/>
      <c r="G5592" s="161"/>
    </row>
    <row r="5593" spans="1:7" x14ac:dyDescent="0.25">
      <c r="A5593" s="154"/>
      <c r="B5593" s="154"/>
      <c r="C5593" s="140"/>
      <c r="D5593" s="140"/>
      <c r="E5593" s="140"/>
      <c r="F5593" s="161"/>
      <c r="G5593" s="161"/>
    </row>
    <row r="5594" spans="1:7" x14ac:dyDescent="0.25">
      <c r="A5594" s="154"/>
      <c r="B5594" s="154"/>
      <c r="C5594" s="140"/>
      <c r="D5594" s="140"/>
      <c r="E5594" s="140"/>
      <c r="F5594" s="161"/>
      <c r="G5594" s="161"/>
    </row>
    <row r="5595" spans="1:7" x14ac:dyDescent="0.25">
      <c r="A5595" s="154"/>
      <c r="B5595" s="154"/>
      <c r="C5595" s="140"/>
      <c r="D5595" s="140"/>
      <c r="E5595" s="140"/>
      <c r="F5595" s="161"/>
      <c r="G5595" s="161"/>
    </row>
    <row r="5596" spans="1:7" x14ac:dyDescent="0.25">
      <c r="A5596" s="154"/>
      <c r="B5596" s="154"/>
      <c r="C5596" s="140"/>
      <c r="D5596" s="140"/>
      <c r="E5596" s="140"/>
      <c r="F5596" s="161"/>
      <c r="G5596" s="161"/>
    </row>
    <row r="5597" spans="1:7" x14ac:dyDescent="0.25">
      <c r="A5597" s="154"/>
      <c r="B5597" s="154"/>
      <c r="C5597" s="140"/>
      <c r="D5597" s="140"/>
      <c r="E5597" s="140"/>
      <c r="F5597" s="161"/>
      <c r="G5597" s="161"/>
    </row>
    <row r="5598" spans="1:7" x14ac:dyDescent="0.25">
      <c r="A5598" s="154"/>
      <c r="B5598" s="154"/>
      <c r="C5598" s="140"/>
      <c r="D5598" s="140"/>
      <c r="E5598" s="140"/>
      <c r="F5598" s="161"/>
      <c r="G5598" s="161"/>
    </row>
    <row r="5599" spans="1:7" x14ac:dyDescent="0.25">
      <c r="A5599" s="154"/>
      <c r="B5599" s="154"/>
      <c r="C5599" s="140"/>
      <c r="D5599" s="140"/>
      <c r="E5599" s="140"/>
      <c r="F5599" s="161"/>
      <c r="G5599" s="161"/>
    </row>
    <row r="5600" spans="1:7" x14ac:dyDescent="0.25">
      <c r="A5600" s="154"/>
      <c r="B5600" s="154"/>
      <c r="C5600" s="140"/>
      <c r="D5600" s="140"/>
      <c r="E5600" s="140"/>
      <c r="F5600" s="161"/>
      <c r="G5600" s="161"/>
    </row>
    <row r="5601" spans="1:7" x14ac:dyDescent="0.25">
      <c r="A5601" s="154"/>
      <c r="B5601" s="154"/>
      <c r="C5601" s="140"/>
      <c r="D5601" s="140"/>
      <c r="E5601" s="140"/>
      <c r="F5601" s="161"/>
      <c r="G5601" s="161"/>
    </row>
    <row r="5602" spans="1:7" x14ac:dyDescent="0.25">
      <c r="A5602" s="154"/>
      <c r="B5602" s="154"/>
      <c r="C5602" s="140"/>
      <c r="D5602" s="140"/>
      <c r="E5602" s="140"/>
      <c r="F5602" s="161"/>
      <c r="G5602" s="161"/>
    </row>
    <row r="5603" spans="1:7" x14ac:dyDescent="0.25">
      <c r="A5603" s="154"/>
      <c r="B5603" s="154"/>
      <c r="C5603" s="140"/>
      <c r="D5603" s="140"/>
      <c r="E5603" s="140"/>
      <c r="F5603" s="161"/>
      <c r="G5603" s="161"/>
    </row>
    <row r="5604" spans="1:7" x14ac:dyDescent="0.25">
      <c r="A5604" s="154"/>
      <c r="B5604" s="154"/>
      <c r="C5604" s="140"/>
      <c r="D5604" s="140"/>
      <c r="E5604" s="140"/>
      <c r="F5604" s="161"/>
      <c r="G5604" s="161"/>
    </row>
    <row r="5605" spans="1:7" x14ac:dyDescent="0.25">
      <c r="A5605" s="154"/>
      <c r="B5605" s="154"/>
      <c r="C5605" s="140"/>
      <c r="D5605" s="140"/>
      <c r="E5605" s="140"/>
      <c r="F5605" s="161"/>
      <c r="G5605" s="161"/>
    </row>
    <row r="5606" spans="1:7" x14ac:dyDescent="0.25">
      <c r="A5606" s="154"/>
      <c r="B5606" s="154"/>
      <c r="C5606" s="140"/>
      <c r="D5606" s="140"/>
      <c r="E5606" s="140"/>
      <c r="F5606" s="161"/>
      <c r="G5606" s="161"/>
    </row>
    <row r="5607" spans="1:7" x14ac:dyDescent="0.25">
      <c r="A5607" s="154"/>
      <c r="B5607" s="154"/>
      <c r="C5607" s="140"/>
      <c r="D5607" s="140"/>
      <c r="E5607" s="140"/>
      <c r="F5607" s="161"/>
      <c r="G5607" s="161"/>
    </row>
    <row r="5608" spans="1:7" x14ac:dyDescent="0.25">
      <c r="A5608" s="154"/>
      <c r="B5608" s="154"/>
      <c r="C5608" s="140"/>
      <c r="D5608" s="140"/>
      <c r="E5608" s="140"/>
      <c r="F5608" s="161"/>
      <c r="G5608" s="161"/>
    </row>
    <row r="5609" spans="1:7" x14ac:dyDescent="0.25">
      <c r="A5609" s="154"/>
      <c r="B5609" s="154"/>
      <c r="C5609" s="140"/>
      <c r="D5609" s="140"/>
      <c r="E5609" s="140"/>
      <c r="F5609" s="161"/>
      <c r="G5609" s="161"/>
    </row>
    <row r="5610" spans="1:7" x14ac:dyDescent="0.25">
      <c r="A5610" s="154"/>
      <c r="B5610" s="154"/>
      <c r="C5610" s="140"/>
      <c r="D5610" s="140"/>
      <c r="E5610" s="140"/>
      <c r="F5610" s="161"/>
      <c r="G5610" s="161"/>
    </row>
    <row r="5611" spans="1:7" x14ac:dyDescent="0.25">
      <c r="A5611" s="154"/>
      <c r="B5611" s="154"/>
      <c r="C5611" s="140"/>
      <c r="D5611" s="140"/>
      <c r="E5611" s="140"/>
      <c r="F5611" s="161"/>
      <c r="G5611" s="161"/>
    </row>
    <row r="5612" spans="1:7" x14ac:dyDescent="0.25">
      <c r="A5612" s="154"/>
      <c r="B5612" s="154"/>
      <c r="C5612" s="140"/>
      <c r="D5612" s="140"/>
      <c r="E5612" s="140"/>
      <c r="F5612" s="161"/>
      <c r="G5612" s="161"/>
    </row>
    <row r="5613" spans="1:7" x14ac:dyDescent="0.25">
      <c r="A5613" s="154"/>
      <c r="B5613" s="154"/>
      <c r="C5613" s="140"/>
      <c r="D5613" s="140"/>
      <c r="E5613" s="140"/>
      <c r="F5613" s="161"/>
      <c r="G5613" s="161"/>
    </row>
    <row r="5614" spans="1:7" x14ac:dyDescent="0.25">
      <c r="A5614" s="154"/>
      <c r="B5614" s="154"/>
      <c r="C5614" s="140"/>
      <c r="D5614" s="140"/>
      <c r="E5614" s="140"/>
      <c r="F5614" s="161"/>
      <c r="G5614" s="161"/>
    </row>
    <row r="5615" spans="1:7" x14ac:dyDescent="0.25">
      <c r="A5615" s="154"/>
      <c r="B5615" s="154"/>
      <c r="C5615" s="140"/>
      <c r="D5615" s="140"/>
      <c r="E5615" s="140"/>
      <c r="F5615" s="161"/>
      <c r="G5615" s="161"/>
    </row>
    <row r="5616" spans="1:7" x14ac:dyDescent="0.25">
      <c r="A5616" s="154"/>
      <c r="B5616" s="154"/>
      <c r="C5616" s="140"/>
      <c r="D5616" s="140"/>
      <c r="E5616" s="140"/>
      <c r="F5616" s="161"/>
      <c r="G5616" s="161"/>
    </row>
    <row r="5617" spans="1:7" x14ac:dyDescent="0.25">
      <c r="A5617" s="154"/>
      <c r="B5617" s="154"/>
      <c r="C5617" s="140"/>
      <c r="D5617" s="140"/>
      <c r="E5617" s="140"/>
      <c r="F5617" s="161"/>
      <c r="G5617" s="161"/>
    </row>
    <row r="5618" spans="1:7" x14ac:dyDescent="0.25">
      <c r="A5618" s="154"/>
      <c r="B5618" s="154"/>
      <c r="C5618" s="140"/>
      <c r="D5618" s="140"/>
      <c r="E5618" s="140"/>
      <c r="F5618" s="161"/>
      <c r="G5618" s="161"/>
    </row>
    <row r="5619" spans="1:7" x14ac:dyDescent="0.25">
      <c r="A5619" s="154"/>
      <c r="B5619" s="154"/>
      <c r="C5619" s="140"/>
      <c r="D5619" s="140"/>
      <c r="E5619" s="140"/>
      <c r="F5619" s="161"/>
      <c r="G5619" s="161"/>
    </row>
    <row r="5620" spans="1:7" x14ac:dyDescent="0.25">
      <c r="A5620" s="154"/>
      <c r="B5620" s="154"/>
      <c r="C5620" s="140"/>
      <c r="D5620" s="140"/>
      <c r="E5620" s="140"/>
      <c r="F5620" s="161"/>
      <c r="G5620" s="161"/>
    </row>
    <row r="5621" spans="1:7" x14ac:dyDescent="0.25">
      <c r="A5621" s="154"/>
      <c r="B5621" s="154"/>
      <c r="C5621" s="140"/>
      <c r="D5621" s="140"/>
      <c r="E5621" s="140"/>
      <c r="F5621" s="161"/>
      <c r="G5621" s="161"/>
    </row>
    <row r="5622" spans="1:7" x14ac:dyDescent="0.25">
      <c r="A5622" s="154"/>
      <c r="B5622" s="154"/>
      <c r="C5622" s="140"/>
      <c r="D5622" s="140"/>
      <c r="E5622" s="140"/>
      <c r="F5622" s="161"/>
      <c r="G5622" s="161"/>
    </row>
    <row r="5623" spans="1:7" x14ac:dyDescent="0.25">
      <c r="A5623" s="154"/>
      <c r="B5623" s="154"/>
      <c r="C5623" s="140"/>
      <c r="D5623" s="140"/>
      <c r="E5623" s="140"/>
      <c r="F5623" s="161"/>
      <c r="G5623" s="161"/>
    </row>
    <row r="5624" spans="1:7" x14ac:dyDescent="0.25">
      <c r="A5624" s="154"/>
      <c r="B5624" s="154"/>
      <c r="C5624" s="140"/>
      <c r="D5624" s="140"/>
      <c r="E5624" s="140"/>
      <c r="F5624" s="161"/>
      <c r="G5624" s="161"/>
    </row>
    <row r="5625" spans="1:7" x14ac:dyDescent="0.25">
      <c r="A5625" s="154"/>
      <c r="B5625" s="154"/>
      <c r="C5625" s="140"/>
      <c r="D5625" s="140"/>
      <c r="E5625" s="140"/>
      <c r="F5625" s="161"/>
      <c r="G5625" s="161"/>
    </row>
    <row r="5626" spans="1:7" x14ac:dyDescent="0.25">
      <c r="A5626" s="154"/>
      <c r="B5626" s="154"/>
      <c r="C5626" s="154"/>
      <c r="D5626" s="140"/>
      <c r="E5626" s="140"/>
      <c r="F5626" s="161"/>
      <c r="G5626" s="161"/>
    </row>
    <row r="5627" spans="1:7" x14ac:dyDescent="0.25">
      <c r="A5627" s="154"/>
      <c r="B5627" s="154"/>
      <c r="C5627" s="140"/>
      <c r="D5627" s="140"/>
      <c r="E5627" s="140"/>
      <c r="F5627" s="161"/>
      <c r="G5627" s="161"/>
    </row>
    <row r="5628" spans="1:7" x14ac:dyDescent="0.25">
      <c r="A5628" s="154"/>
      <c r="B5628" s="154"/>
      <c r="C5628" s="140"/>
      <c r="D5628" s="140"/>
      <c r="E5628" s="140"/>
      <c r="F5628" s="161"/>
      <c r="G5628" s="161"/>
    </row>
    <row r="5629" spans="1:7" x14ac:dyDescent="0.25">
      <c r="A5629" s="154"/>
      <c r="B5629" s="154"/>
      <c r="C5629" s="140"/>
      <c r="D5629" s="140"/>
      <c r="E5629" s="140"/>
      <c r="F5629" s="161"/>
      <c r="G5629" s="161"/>
    </row>
    <row r="5630" spans="1:7" x14ac:dyDescent="0.25">
      <c r="A5630" s="154"/>
      <c r="B5630" s="154"/>
      <c r="C5630" s="140"/>
      <c r="D5630" s="140"/>
      <c r="E5630" s="140"/>
      <c r="F5630" s="161"/>
      <c r="G5630" s="161"/>
    </row>
    <row r="5631" spans="1:7" x14ac:dyDescent="0.25">
      <c r="A5631" s="154"/>
      <c r="B5631" s="154"/>
      <c r="C5631" s="154"/>
      <c r="D5631" s="140"/>
      <c r="E5631" s="140"/>
      <c r="F5631" s="161"/>
      <c r="G5631" s="161"/>
    </row>
    <row r="5632" spans="1:7" x14ac:dyDescent="0.25">
      <c r="A5632" s="154"/>
      <c r="B5632" s="154"/>
      <c r="C5632" s="140"/>
      <c r="D5632" s="140"/>
      <c r="E5632" s="140"/>
      <c r="F5632" s="161"/>
      <c r="G5632" s="161"/>
    </row>
    <row r="5633" spans="1:7" x14ac:dyDescent="0.25">
      <c r="A5633" s="154"/>
      <c r="B5633" s="154"/>
      <c r="C5633" s="140"/>
      <c r="D5633" s="140"/>
      <c r="E5633" s="140"/>
      <c r="F5633" s="161"/>
      <c r="G5633" s="161"/>
    </row>
    <row r="5634" spans="1:7" x14ac:dyDescent="0.25">
      <c r="A5634" s="154"/>
      <c r="B5634" s="154"/>
      <c r="C5634" s="154"/>
      <c r="D5634" s="140"/>
      <c r="E5634" s="140"/>
      <c r="F5634" s="161"/>
      <c r="G5634" s="161"/>
    </row>
    <row r="5635" spans="1:7" x14ac:dyDescent="0.25">
      <c r="A5635" s="154"/>
      <c r="B5635" s="154"/>
      <c r="C5635" s="154"/>
      <c r="D5635" s="140"/>
      <c r="E5635" s="140"/>
      <c r="F5635" s="161"/>
      <c r="G5635" s="161"/>
    </row>
    <row r="5636" spans="1:7" x14ac:dyDescent="0.25">
      <c r="A5636" s="154"/>
      <c r="B5636" s="154"/>
      <c r="C5636" s="140"/>
      <c r="D5636" s="140"/>
      <c r="E5636" s="140"/>
      <c r="F5636" s="161"/>
      <c r="G5636" s="161"/>
    </row>
    <row r="5637" spans="1:7" x14ac:dyDescent="0.25">
      <c r="A5637" s="154"/>
      <c r="B5637" s="154"/>
      <c r="C5637" s="154"/>
      <c r="D5637" s="140"/>
      <c r="E5637" s="140"/>
      <c r="F5637" s="161"/>
      <c r="G5637" s="161"/>
    </row>
    <row r="5638" spans="1:7" x14ac:dyDescent="0.25">
      <c r="A5638" s="154"/>
      <c r="B5638" s="154"/>
      <c r="C5638" s="140"/>
      <c r="D5638" s="140"/>
      <c r="E5638" s="140"/>
      <c r="F5638" s="161"/>
      <c r="G5638" s="161"/>
    </row>
    <row r="5639" spans="1:7" x14ac:dyDescent="0.25">
      <c r="A5639" s="154"/>
      <c r="B5639" s="154"/>
      <c r="C5639" s="140"/>
      <c r="D5639" s="140"/>
      <c r="E5639" s="140"/>
      <c r="F5639" s="161"/>
      <c r="G5639" s="161"/>
    </row>
    <row r="5640" spans="1:7" x14ac:dyDescent="0.25">
      <c r="A5640" s="154"/>
      <c r="B5640" s="154"/>
      <c r="C5640" s="154"/>
      <c r="D5640" s="140"/>
      <c r="E5640" s="140"/>
      <c r="F5640" s="161"/>
      <c r="G5640" s="161"/>
    </row>
    <row r="5641" spans="1:7" x14ac:dyDescent="0.25">
      <c r="A5641" s="154"/>
      <c r="B5641" s="154"/>
      <c r="C5641" s="140"/>
      <c r="D5641" s="140"/>
      <c r="E5641" s="140"/>
      <c r="F5641" s="161"/>
      <c r="G5641" s="161"/>
    </row>
    <row r="5642" spans="1:7" x14ac:dyDescent="0.25">
      <c r="A5642" s="154"/>
      <c r="B5642" s="154"/>
      <c r="C5642" s="140"/>
      <c r="D5642" s="140"/>
      <c r="E5642" s="140"/>
      <c r="F5642" s="161"/>
      <c r="G5642" s="161"/>
    </row>
    <row r="5643" spans="1:7" x14ac:dyDescent="0.25">
      <c r="A5643" s="154"/>
      <c r="B5643" s="154"/>
      <c r="C5643" s="140"/>
      <c r="D5643" s="140"/>
      <c r="E5643" s="140"/>
      <c r="F5643" s="161"/>
      <c r="G5643" s="161"/>
    </row>
    <row r="5644" spans="1:7" x14ac:dyDescent="0.25">
      <c r="A5644" s="154"/>
      <c r="B5644" s="154"/>
      <c r="C5644" s="140"/>
      <c r="D5644" s="140"/>
      <c r="E5644" s="140"/>
      <c r="F5644" s="161"/>
      <c r="G5644" s="161"/>
    </row>
    <row r="5645" spans="1:7" x14ac:dyDescent="0.25">
      <c r="A5645" s="154"/>
      <c r="B5645" s="154"/>
      <c r="C5645" s="140"/>
      <c r="D5645" s="140"/>
      <c r="E5645" s="140"/>
      <c r="F5645" s="161"/>
      <c r="G5645" s="161"/>
    </row>
    <row r="5646" spans="1:7" x14ac:dyDescent="0.25">
      <c r="A5646" s="154"/>
      <c r="B5646" s="154"/>
      <c r="C5646" s="140"/>
      <c r="D5646" s="140"/>
      <c r="E5646" s="140"/>
      <c r="F5646" s="161"/>
      <c r="G5646" s="161"/>
    </row>
    <row r="5647" spans="1:7" x14ac:dyDescent="0.25">
      <c r="A5647" s="154"/>
      <c r="B5647" s="154"/>
      <c r="C5647" s="140"/>
      <c r="D5647" s="140"/>
      <c r="E5647" s="140"/>
      <c r="F5647" s="161"/>
      <c r="G5647" s="161"/>
    </row>
    <row r="5648" spans="1:7" x14ac:dyDescent="0.25">
      <c r="A5648" s="154"/>
      <c r="B5648" s="154"/>
      <c r="C5648" s="140"/>
      <c r="D5648" s="140"/>
      <c r="E5648" s="140"/>
      <c r="F5648" s="161"/>
      <c r="G5648" s="161"/>
    </row>
    <row r="5649" spans="1:7" x14ac:dyDescent="0.25">
      <c r="A5649" s="154"/>
      <c r="B5649" s="154"/>
      <c r="C5649" s="140"/>
      <c r="D5649" s="140"/>
      <c r="E5649" s="140"/>
      <c r="F5649" s="161"/>
      <c r="G5649" s="161"/>
    </row>
    <row r="5650" spans="1:7" x14ac:dyDescent="0.25">
      <c r="A5650" s="154"/>
      <c r="B5650" s="154"/>
      <c r="C5650" s="140"/>
      <c r="D5650" s="140"/>
      <c r="E5650" s="140"/>
      <c r="F5650" s="161"/>
      <c r="G5650" s="161"/>
    </row>
    <row r="5651" spans="1:7" x14ac:dyDescent="0.25">
      <c r="A5651" s="154"/>
      <c r="B5651" s="154"/>
      <c r="C5651" s="140"/>
      <c r="D5651" s="140"/>
      <c r="E5651" s="140"/>
      <c r="F5651" s="161"/>
      <c r="G5651" s="161"/>
    </row>
    <row r="5652" spans="1:7" x14ac:dyDescent="0.25">
      <c r="A5652" s="154"/>
      <c r="B5652" s="154"/>
      <c r="C5652" s="140"/>
      <c r="D5652" s="140"/>
      <c r="E5652" s="140"/>
      <c r="F5652" s="161"/>
      <c r="G5652" s="161"/>
    </row>
    <row r="5653" spans="1:7" x14ac:dyDescent="0.25">
      <c r="A5653" s="154"/>
      <c r="B5653" s="154"/>
      <c r="C5653" s="140"/>
      <c r="D5653" s="140"/>
      <c r="E5653" s="140"/>
      <c r="F5653" s="161"/>
      <c r="G5653" s="161"/>
    </row>
    <row r="5654" spans="1:7" x14ac:dyDescent="0.25">
      <c r="A5654" s="154"/>
      <c r="B5654" s="154"/>
      <c r="C5654" s="140"/>
      <c r="D5654" s="140"/>
      <c r="E5654" s="140"/>
      <c r="F5654" s="161"/>
      <c r="G5654" s="161"/>
    </row>
    <row r="5655" spans="1:7" x14ac:dyDescent="0.25">
      <c r="A5655" s="154"/>
      <c r="B5655" s="154"/>
      <c r="C5655" s="140"/>
      <c r="D5655" s="140"/>
      <c r="E5655" s="140"/>
      <c r="F5655" s="161"/>
      <c r="G5655" s="161"/>
    </row>
    <row r="5656" spans="1:7" x14ac:dyDescent="0.25">
      <c r="A5656" s="154"/>
      <c r="B5656" s="154"/>
      <c r="C5656" s="140"/>
      <c r="D5656" s="140"/>
      <c r="E5656" s="140"/>
      <c r="F5656" s="161"/>
      <c r="G5656" s="161"/>
    </row>
    <row r="5657" spans="1:7" x14ac:dyDescent="0.25">
      <c r="A5657" s="154"/>
      <c r="B5657" s="154"/>
      <c r="C5657" s="140"/>
      <c r="D5657" s="140"/>
      <c r="E5657" s="140"/>
      <c r="F5657" s="161"/>
      <c r="G5657" s="161"/>
    </row>
    <row r="5658" spans="1:7" x14ac:dyDescent="0.25">
      <c r="A5658" s="154"/>
      <c r="B5658" s="154"/>
      <c r="C5658" s="140"/>
      <c r="D5658" s="140"/>
      <c r="E5658" s="140"/>
      <c r="F5658" s="161"/>
      <c r="G5658" s="161"/>
    </row>
    <row r="5659" spans="1:7" x14ac:dyDescent="0.25">
      <c r="A5659" s="154"/>
      <c r="B5659" s="154"/>
      <c r="C5659" s="140"/>
      <c r="D5659" s="140"/>
      <c r="E5659" s="140"/>
      <c r="F5659" s="161"/>
      <c r="G5659" s="161"/>
    </row>
    <row r="5660" spans="1:7" x14ac:dyDescent="0.25">
      <c r="A5660" s="154"/>
      <c r="B5660" s="154"/>
      <c r="C5660" s="154"/>
      <c r="D5660" s="140"/>
      <c r="E5660" s="140"/>
      <c r="F5660" s="161"/>
      <c r="G5660" s="161"/>
    </row>
    <row r="5661" spans="1:7" x14ac:dyDescent="0.25">
      <c r="A5661" s="154"/>
      <c r="B5661" s="154"/>
      <c r="C5661" s="140"/>
      <c r="D5661" s="140"/>
      <c r="E5661" s="140"/>
      <c r="F5661" s="161"/>
      <c r="G5661" s="161"/>
    </row>
    <row r="5662" spans="1:7" x14ac:dyDescent="0.25">
      <c r="A5662" s="154"/>
      <c r="B5662" s="154"/>
      <c r="C5662" s="140"/>
      <c r="D5662" s="140"/>
      <c r="E5662" s="140"/>
      <c r="F5662" s="161"/>
      <c r="G5662" s="161"/>
    </row>
    <row r="5663" spans="1:7" x14ac:dyDescent="0.25">
      <c r="A5663" s="154"/>
      <c r="B5663" s="154"/>
      <c r="C5663" s="140"/>
      <c r="D5663" s="140"/>
      <c r="E5663" s="140"/>
      <c r="F5663" s="161"/>
      <c r="G5663" s="161"/>
    </row>
    <row r="5664" spans="1:7" x14ac:dyDescent="0.25">
      <c r="A5664" s="154"/>
      <c r="B5664" s="154"/>
      <c r="C5664" s="140"/>
      <c r="D5664" s="140"/>
      <c r="E5664" s="140"/>
      <c r="F5664" s="161"/>
      <c r="G5664" s="161"/>
    </row>
    <row r="5665" spans="1:7" x14ac:dyDescent="0.25">
      <c r="A5665" s="154"/>
      <c r="B5665" s="154"/>
      <c r="C5665" s="140"/>
      <c r="D5665" s="140"/>
      <c r="E5665" s="140"/>
      <c r="F5665" s="161"/>
      <c r="G5665" s="161"/>
    </row>
    <row r="5666" spans="1:7" x14ac:dyDescent="0.25">
      <c r="A5666" s="154"/>
      <c r="B5666" s="154"/>
      <c r="C5666" s="140"/>
      <c r="D5666" s="140"/>
      <c r="E5666" s="140"/>
      <c r="F5666" s="161"/>
      <c r="G5666" s="161"/>
    </row>
    <row r="5667" spans="1:7" x14ac:dyDescent="0.25">
      <c r="A5667" s="154"/>
      <c r="B5667" s="154"/>
      <c r="C5667" s="140"/>
      <c r="D5667" s="140"/>
      <c r="E5667" s="140"/>
      <c r="F5667" s="161"/>
      <c r="G5667" s="161"/>
    </row>
    <row r="5668" spans="1:7" x14ac:dyDescent="0.25">
      <c r="A5668" s="154"/>
      <c r="B5668" s="154"/>
      <c r="C5668" s="140"/>
      <c r="D5668" s="140"/>
      <c r="E5668" s="140"/>
      <c r="F5668" s="161"/>
      <c r="G5668" s="161"/>
    </row>
    <row r="5669" spans="1:7" x14ac:dyDescent="0.25">
      <c r="A5669" s="154"/>
      <c r="B5669" s="154"/>
      <c r="C5669" s="140"/>
      <c r="D5669" s="140"/>
      <c r="E5669" s="140"/>
      <c r="F5669" s="161"/>
      <c r="G5669" s="161"/>
    </row>
    <row r="5670" spans="1:7" x14ac:dyDescent="0.25">
      <c r="A5670" s="154"/>
      <c r="B5670" s="154"/>
      <c r="C5670" s="140"/>
      <c r="D5670" s="140"/>
      <c r="E5670" s="140"/>
      <c r="F5670" s="161"/>
      <c r="G5670" s="161"/>
    </row>
    <row r="5671" spans="1:7" x14ac:dyDescent="0.25">
      <c r="A5671" s="154"/>
      <c r="B5671" s="154"/>
      <c r="C5671" s="140"/>
      <c r="D5671" s="140"/>
      <c r="E5671" s="140"/>
      <c r="F5671" s="161"/>
      <c r="G5671" s="161"/>
    </row>
    <row r="5672" spans="1:7" x14ac:dyDescent="0.25">
      <c r="A5672" s="154"/>
      <c r="B5672" s="154"/>
      <c r="C5672" s="154"/>
      <c r="D5672" s="140"/>
      <c r="E5672" s="140"/>
      <c r="F5672" s="161"/>
      <c r="G5672" s="161"/>
    </row>
    <row r="5673" spans="1:7" x14ac:dyDescent="0.25">
      <c r="A5673" s="154"/>
      <c r="B5673" s="154"/>
      <c r="C5673" s="154"/>
      <c r="D5673" s="140"/>
      <c r="E5673" s="140"/>
      <c r="F5673" s="161"/>
      <c r="G5673" s="161"/>
    </row>
    <row r="5674" spans="1:7" x14ac:dyDescent="0.25">
      <c r="A5674" s="154"/>
      <c r="B5674" s="154"/>
      <c r="C5674" s="140"/>
      <c r="D5674" s="140"/>
      <c r="E5674" s="140"/>
      <c r="F5674" s="161"/>
      <c r="G5674" s="161"/>
    </row>
    <row r="5675" spans="1:7" x14ac:dyDescent="0.25">
      <c r="A5675" s="154"/>
      <c r="B5675" s="154"/>
      <c r="C5675" s="140"/>
      <c r="D5675" s="140"/>
      <c r="E5675" s="140"/>
      <c r="F5675" s="161"/>
      <c r="G5675" s="161"/>
    </row>
    <row r="5676" spans="1:7" x14ac:dyDescent="0.25">
      <c r="A5676" s="154"/>
      <c r="B5676" s="154"/>
      <c r="C5676" s="140"/>
      <c r="D5676" s="140"/>
      <c r="E5676" s="140"/>
      <c r="F5676" s="161"/>
      <c r="G5676" s="161"/>
    </row>
    <row r="5677" spans="1:7" x14ac:dyDescent="0.25">
      <c r="A5677" s="154"/>
      <c r="B5677" s="154"/>
      <c r="C5677" s="140"/>
      <c r="D5677" s="140"/>
      <c r="E5677" s="140"/>
      <c r="F5677" s="161"/>
      <c r="G5677" s="161"/>
    </row>
    <row r="5678" spans="1:7" x14ac:dyDescent="0.25">
      <c r="A5678" s="154"/>
      <c r="B5678" s="154"/>
      <c r="C5678" s="140"/>
      <c r="D5678" s="140"/>
      <c r="E5678" s="140"/>
      <c r="F5678" s="161"/>
      <c r="G5678" s="161"/>
    </row>
    <row r="5679" spans="1:7" x14ac:dyDescent="0.25">
      <c r="A5679" s="154"/>
      <c r="B5679" s="154"/>
      <c r="C5679" s="140"/>
      <c r="D5679" s="140"/>
      <c r="E5679" s="140"/>
      <c r="F5679" s="161"/>
      <c r="G5679" s="161"/>
    </row>
    <row r="5680" spans="1:7" x14ac:dyDescent="0.25">
      <c r="A5680" s="154"/>
      <c r="B5680" s="154"/>
      <c r="C5680" s="140"/>
      <c r="D5680" s="140"/>
      <c r="E5680" s="140"/>
      <c r="F5680" s="161"/>
      <c r="G5680" s="161"/>
    </row>
    <row r="5681" spans="1:7" x14ac:dyDescent="0.25">
      <c r="A5681" s="154"/>
      <c r="B5681" s="154"/>
      <c r="C5681" s="140"/>
      <c r="D5681" s="140"/>
      <c r="E5681" s="140"/>
      <c r="F5681" s="161"/>
      <c r="G5681" s="161"/>
    </row>
    <row r="5682" spans="1:7" x14ac:dyDescent="0.25">
      <c r="A5682" s="154"/>
      <c r="B5682" s="154"/>
      <c r="C5682" s="140"/>
      <c r="D5682" s="140"/>
      <c r="E5682" s="140"/>
      <c r="F5682" s="161"/>
      <c r="G5682" s="161"/>
    </row>
    <row r="5683" spans="1:7" x14ac:dyDescent="0.25">
      <c r="A5683" s="154"/>
      <c r="B5683" s="154"/>
      <c r="C5683" s="140"/>
      <c r="D5683" s="140"/>
      <c r="E5683" s="140"/>
      <c r="F5683" s="161"/>
      <c r="G5683" s="161"/>
    </row>
    <row r="5684" spans="1:7" x14ac:dyDescent="0.25">
      <c r="A5684" s="154"/>
      <c r="B5684" s="154"/>
      <c r="C5684" s="140"/>
      <c r="D5684" s="140"/>
      <c r="E5684" s="140"/>
      <c r="F5684" s="161"/>
      <c r="G5684" s="161"/>
    </row>
    <row r="5685" spans="1:7" x14ac:dyDescent="0.25">
      <c r="A5685" s="154"/>
      <c r="B5685" s="154"/>
      <c r="C5685" s="140"/>
      <c r="D5685" s="140"/>
      <c r="E5685" s="140"/>
      <c r="F5685" s="161"/>
      <c r="G5685" s="161"/>
    </row>
    <row r="5686" spans="1:7" x14ac:dyDescent="0.25">
      <c r="A5686" s="154"/>
      <c r="B5686" s="154"/>
      <c r="C5686" s="140"/>
      <c r="D5686" s="140"/>
      <c r="E5686" s="140"/>
      <c r="F5686" s="161"/>
      <c r="G5686" s="161"/>
    </row>
    <row r="5687" spans="1:7" x14ac:dyDescent="0.25">
      <c r="A5687" s="154"/>
      <c r="B5687" s="154"/>
      <c r="C5687" s="140"/>
      <c r="D5687" s="140"/>
      <c r="E5687" s="140"/>
      <c r="F5687" s="161"/>
      <c r="G5687" s="161"/>
    </row>
    <row r="5688" spans="1:7" x14ac:dyDescent="0.25">
      <c r="A5688" s="154"/>
      <c r="B5688" s="154"/>
      <c r="C5688" s="140"/>
      <c r="D5688" s="140"/>
      <c r="E5688" s="140"/>
      <c r="F5688" s="161"/>
      <c r="G5688" s="161"/>
    </row>
    <row r="5689" spans="1:7" x14ac:dyDescent="0.25">
      <c r="A5689" s="154"/>
      <c r="B5689" s="154"/>
      <c r="C5689" s="140"/>
      <c r="D5689" s="140"/>
      <c r="E5689" s="140"/>
      <c r="F5689" s="161"/>
      <c r="G5689" s="161"/>
    </row>
    <row r="5690" spans="1:7" x14ac:dyDescent="0.25">
      <c r="A5690" s="154"/>
      <c r="B5690" s="154"/>
      <c r="C5690" s="140"/>
      <c r="D5690" s="140"/>
      <c r="E5690" s="140"/>
      <c r="F5690" s="161"/>
      <c r="G5690" s="161"/>
    </row>
    <row r="5691" spans="1:7" x14ac:dyDescent="0.25">
      <c r="A5691" s="154"/>
      <c r="B5691" s="154"/>
      <c r="C5691" s="140"/>
      <c r="D5691" s="140"/>
      <c r="E5691" s="140"/>
      <c r="F5691" s="161"/>
      <c r="G5691" s="161"/>
    </row>
    <row r="5692" spans="1:7" x14ac:dyDescent="0.25">
      <c r="A5692" s="154"/>
      <c r="B5692" s="154"/>
      <c r="C5692" s="154"/>
      <c r="D5692" s="140"/>
      <c r="E5692" s="140"/>
      <c r="F5692" s="161"/>
      <c r="G5692" s="161"/>
    </row>
    <row r="5693" spans="1:7" x14ac:dyDescent="0.25">
      <c r="A5693" s="154"/>
      <c r="B5693" s="154"/>
      <c r="C5693" s="140"/>
      <c r="D5693" s="140"/>
      <c r="E5693" s="140"/>
      <c r="F5693" s="161"/>
      <c r="G5693" s="161"/>
    </row>
    <row r="5694" spans="1:7" x14ac:dyDescent="0.25">
      <c r="A5694" s="154"/>
      <c r="B5694" s="154"/>
      <c r="C5694" s="140"/>
      <c r="D5694" s="140"/>
      <c r="E5694" s="140"/>
      <c r="F5694" s="161"/>
      <c r="G5694" s="161"/>
    </row>
    <row r="5695" spans="1:7" x14ac:dyDescent="0.25">
      <c r="A5695" s="154"/>
      <c r="B5695" s="154"/>
      <c r="C5695" s="140"/>
      <c r="D5695" s="140"/>
      <c r="E5695" s="140"/>
      <c r="F5695" s="161"/>
      <c r="G5695" s="161"/>
    </row>
    <row r="5696" spans="1:7" x14ac:dyDescent="0.25">
      <c r="A5696" s="154"/>
      <c r="B5696" s="154"/>
      <c r="C5696" s="140"/>
      <c r="D5696" s="140"/>
      <c r="E5696" s="140"/>
      <c r="F5696" s="161"/>
      <c r="G5696" s="161"/>
    </row>
    <row r="5697" spans="1:7" x14ac:dyDescent="0.25">
      <c r="A5697" s="154"/>
      <c r="B5697" s="154"/>
      <c r="C5697" s="140"/>
      <c r="D5697" s="140"/>
      <c r="E5697" s="140"/>
      <c r="F5697" s="161"/>
      <c r="G5697" s="161"/>
    </row>
    <row r="5698" spans="1:7" x14ac:dyDescent="0.25">
      <c r="A5698" s="154"/>
      <c r="B5698" s="154"/>
      <c r="C5698" s="140"/>
      <c r="D5698" s="140"/>
      <c r="E5698" s="140"/>
      <c r="F5698" s="161"/>
      <c r="G5698" s="161"/>
    </row>
    <row r="5699" spans="1:7" x14ac:dyDescent="0.25">
      <c r="A5699" s="154"/>
      <c r="B5699" s="154"/>
      <c r="C5699" s="140"/>
      <c r="D5699" s="140"/>
      <c r="E5699" s="140"/>
      <c r="F5699" s="161"/>
      <c r="G5699" s="161"/>
    </row>
    <row r="5700" spans="1:7" x14ac:dyDescent="0.25">
      <c r="A5700" s="154"/>
      <c r="B5700" s="154"/>
      <c r="C5700" s="140"/>
      <c r="D5700" s="140"/>
      <c r="E5700" s="140"/>
      <c r="F5700" s="161"/>
      <c r="G5700" s="161"/>
    </row>
    <row r="5701" spans="1:7" x14ac:dyDescent="0.25">
      <c r="A5701" s="154"/>
      <c r="B5701" s="154"/>
      <c r="C5701" s="140"/>
      <c r="D5701" s="140"/>
      <c r="E5701" s="140"/>
      <c r="F5701" s="161"/>
      <c r="G5701" s="161"/>
    </row>
    <row r="5702" spans="1:7" x14ac:dyDescent="0.25">
      <c r="A5702" s="154"/>
      <c r="B5702" s="154"/>
      <c r="C5702" s="140"/>
      <c r="D5702" s="140"/>
      <c r="E5702" s="140"/>
      <c r="F5702" s="161"/>
      <c r="G5702" s="161"/>
    </row>
    <row r="5703" spans="1:7" x14ac:dyDescent="0.25">
      <c r="A5703" s="154"/>
      <c r="B5703" s="154"/>
      <c r="C5703" s="140"/>
      <c r="D5703" s="140"/>
      <c r="E5703" s="140"/>
      <c r="F5703" s="161"/>
      <c r="G5703" s="161"/>
    </row>
    <row r="5704" spans="1:7" x14ac:dyDescent="0.25">
      <c r="A5704" s="154"/>
      <c r="B5704" s="154"/>
      <c r="C5704" s="140"/>
      <c r="D5704" s="140"/>
      <c r="E5704" s="140"/>
      <c r="F5704" s="161"/>
      <c r="G5704" s="161"/>
    </row>
    <row r="5705" spans="1:7" x14ac:dyDescent="0.25">
      <c r="A5705" s="154"/>
      <c r="B5705" s="154"/>
      <c r="C5705" s="140"/>
      <c r="D5705" s="140"/>
      <c r="E5705" s="140"/>
      <c r="F5705" s="161"/>
      <c r="G5705" s="161"/>
    </row>
    <row r="5706" spans="1:7" x14ac:dyDescent="0.25">
      <c r="A5706" s="154"/>
      <c r="B5706" s="154"/>
      <c r="C5706" s="140"/>
      <c r="D5706" s="140"/>
      <c r="E5706" s="140"/>
      <c r="F5706" s="161"/>
      <c r="G5706" s="161"/>
    </row>
    <row r="5707" spans="1:7" x14ac:dyDescent="0.25">
      <c r="A5707" s="154"/>
      <c r="B5707" s="154"/>
      <c r="C5707" s="140"/>
      <c r="D5707" s="140"/>
      <c r="E5707" s="140"/>
      <c r="F5707" s="161"/>
      <c r="G5707" s="161"/>
    </row>
    <row r="5708" spans="1:7" x14ac:dyDescent="0.25">
      <c r="A5708" s="154"/>
      <c r="B5708" s="154"/>
      <c r="C5708" s="140"/>
      <c r="D5708" s="140"/>
      <c r="E5708" s="140"/>
      <c r="F5708" s="161"/>
      <c r="G5708" s="161"/>
    </row>
    <row r="5709" spans="1:7" x14ac:dyDescent="0.25">
      <c r="A5709" s="154"/>
      <c r="B5709" s="154"/>
      <c r="C5709" s="140"/>
      <c r="D5709" s="140"/>
      <c r="E5709" s="140"/>
      <c r="F5709" s="161"/>
      <c r="G5709" s="161"/>
    </row>
    <row r="5710" spans="1:7" x14ac:dyDescent="0.25">
      <c r="A5710" s="154"/>
      <c r="B5710" s="154"/>
      <c r="C5710" s="140"/>
      <c r="D5710" s="140"/>
      <c r="E5710" s="140"/>
      <c r="F5710" s="161"/>
      <c r="G5710" s="161"/>
    </row>
    <row r="5711" spans="1:7" x14ac:dyDescent="0.25">
      <c r="A5711" s="154"/>
      <c r="B5711" s="154"/>
      <c r="C5711" s="140"/>
      <c r="D5711" s="140"/>
      <c r="E5711" s="140"/>
      <c r="F5711" s="161"/>
      <c r="G5711" s="161"/>
    </row>
    <row r="5712" spans="1:7" x14ac:dyDescent="0.25">
      <c r="A5712" s="154"/>
      <c r="B5712" s="154"/>
      <c r="C5712" s="140"/>
      <c r="D5712" s="140"/>
      <c r="E5712" s="140"/>
      <c r="F5712" s="161"/>
      <c r="G5712" s="161"/>
    </row>
    <row r="5713" spans="1:7" x14ac:dyDescent="0.25">
      <c r="A5713" s="154"/>
      <c r="B5713" s="154"/>
      <c r="C5713" s="140"/>
      <c r="D5713" s="140"/>
      <c r="E5713" s="140"/>
      <c r="F5713" s="161"/>
      <c r="G5713" s="161"/>
    </row>
    <row r="5714" spans="1:7" x14ac:dyDescent="0.25">
      <c r="A5714" s="154"/>
      <c r="B5714" s="154"/>
      <c r="C5714" s="140"/>
      <c r="D5714" s="140"/>
      <c r="E5714" s="140"/>
      <c r="F5714" s="161"/>
      <c r="G5714" s="161"/>
    </row>
    <row r="5715" spans="1:7" x14ac:dyDescent="0.25">
      <c r="A5715" s="154"/>
      <c r="B5715" s="154"/>
      <c r="C5715" s="140"/>
      <c r="D5715" s="140"/>
      <c r="E5715" s="140"/>
      <c r="F5715" s="161"/>
      <c r="G5715" s="161"/>
    </row>
    <row r="5716" spans="1:7" x14ac:dyDescent="0.25">
      <c r="A5716" s="154"/>
      <c r="B5716" s="154"/>
      <c r="C5716" s="140"/>
      <c r="D5716" s="140"/>
      <c r="E5716" s="140"/>
      <c r="F5716" s="161"/>
      <c r="G5716" s="161"/>
    </row>
    <row r="5717" spans="1:7" x14ac:dyDescent="0.25">
      <c r="A5717" s="154"/>
      <c r="B5717" s="154"/>
      <c r="C5717" s="140"/>
      <c r="D5717" s="140"/>
      <c r="E5717" s="140"/>
      <c r="F5717" s="161"/>
      <c r="G5717" s="161"/>
    </row>
    <row r="5718" spans="1:7" x14ac:dyDescent="0.25">
      <c r="A5718" s="154"/>
      <c r="B5718" s="154"/>
      <c r="C5718" s="140"/>
      <c r="D5718" s="140"/>
      <c r="E5718" s="140"/>
      <c r="F5718" s="161"/>
      <c r="G5718" s="161"/>
    </row>
    <row r="5719" spans="1:7" x14ac:dyDescent="0.25">
      <c r="A5719" s="154"/>
      <c r="B5719" s="154"/>
      <c r="C5719" s="140"/>
      <c r="D5719" s="140"/>
      <c r="E5719" s="140"/>
      <c r="F5719" s="161"/>
      <c r="G5719" s="161"/>
    </row>
    <row r="5720" spans="1:7" x14ac:dyDescent="0.25">
      <c r="A5720" s="154"/>
      <c r="B5720" s="154"/>
      <c r="C5720" s="140"/>
      <c r="D5720" s="140"/>
      <c r="E5720" s="140"/>
      <c r="F5720" s="161"/>
      <c r="G5720" s="161"/>
    </row>
    <row r="5721" spans="1:7" x14ac:dyDescent="0.25">
      <c r="A5721" s="154"/>
      <c r="B5721" s="154"/>
      <c r="C5721" s="140"/>
      <c r="D5721" s="140"/>
      <c r="E5721" s="140"/>
      <c r="F5721" s="161"/>
      <c r="G5721" s="161"/>
    </row>
    <row r="5722" spans="1:7" x14ac:dyDescent="0.25">
      <c r="A5722" s="154"/>
      <c r="B5722" s="154"/>
      <c r="C5722" s="140"/>
      <c r="D5722" s="140"/>
      <c r="E5722" s="140"/>
      <c r="F5722" s="161"/>
      <c r="G5722" s="161"/>
    </row>
    <row r="5723" spans="1:7" x14ac:dyDescent="0.25">
      <c r="A5723" s="154"/>
      <c r="B5723" s="154"/>
      <c r="C5723" s="140"/>
      <c r="D5723" s="140"/>
      <c r="E5723" s="140"/>
      <c r="F5723" s="161"/>
      <c r="G5723" s="161"/>
    </row>
    <row r="5724" spans="1:7" x14ac:dyDescent="0.25">
      <c r="A5724" s="154"/>
      <c r="B5724" s="154"/>
      <c r="C5724" s="140"/>
      <c r="D5724" s="140"/>
      <c r="E5724" s="140"/>
      <c r="F5724" s="161"/>
      <c r="G5724" s="161"/>
    </row>
    <row r="5725" spans="1:7" x14ac:dyDescent="0.25">
      <c r="A5725" s="154"/>
      <c r="B5725" s="154"/>
      <c r="C5725" s="154"/>
      <c r="D5725" s="140"/>
      <c r="E5725" s="140"/>
      <c r="F5725" s="161"/>
      <c r="G5725" s="161"/>
    </row>
    <row r="5726" spans="1:7" x14ac:dyDescent="0.25">
      <c r="A5726" s="154"/>
      <c r="B5726" s="154"/>
      <c r="C5726" s="140"/>
      <c r="D5726" s="140"/>
      <c r="E5726" s="140"/>
      <c r="F5726" s="161"/>
      <c r="G5726" s="161"/>
    </row>
    <row r="5727" spans="1:7" x14ac:dyDescent="0.25">
      <c r="A5727" s="154"/>
      <c r="B5727" s="154"/>
      <c r="C5727" s="140"/>
      <c r="D5727" s="140"/>
      <c r="E5727" s="140"/>
      <c r="F5727" s="161"/>
      <c r="G5727" s="161"/>
    </row>
    <row r="5728" spans="1:7" x14ac:dyDescent="0.25">
      <c r="A5728" s="154"/>
      <c r="B5728" s="154"/>
      <c r="C5728" s="140"/>
      <c r="D5728" s="140"/>
      <c r="E5728" s="140"/>
      <c r="F5728" s="161"/>
      <c r="G5728" s="161"/>
    </row>
    <row r="5729" spans="1:7" x14ac:dyDescent="0.25">
      <c r="A5729" s="154"/>
      <c r="B5729" s="154"/>
      <c r="C5729" s="140"/>
      <c r="D5729" s="140"/>
      <c r="E5729" s="140"/>
      <c r="F5729" s="161"/>
      <c r="G5729" s="161"/>
    </row>
    <row r="5730" spans="1:7" x14ac:dyDescent="0.25">
      <c r="A5730" s="154"/>
      <c r="B5730" s="154"/>
      <c r="C5730" s="140"/>
      <c r="D5730" s="140"/>
      <c r="E5730" s="140"/>
      <c r="F5730" s="161"/>
      <c r="G5730" s="161"/>
    </row>
    <row r="5731" spans="1:7" x14ac:dyDescent="0.25">
      <c r="A5731" s="154"/>
      <c r="B5731" s="154"/>
      <c r="C5731" s="140"/>
      <c r="D5731" s="140"/>
      <c r="E5731" s="140"/>
      <c r="F5731" s="161"/>
      <c r="G5731" s="161"/>
    </row>
    <row r="5732" spans="1:7" x14ac:dyDescent="0.25">
      <c r="A5732" s="154"/>
      <c r="B5732" s="154"/>
      <c r="C5732" s="140"/>
      <c r="D5732" s="140"/>
      <c r="E5732" s="140"/>
      <c r="F5732" s="161"/>
      <c r="G5732" s="161"/>
    </row>
    <row r="5733" spans="1:7" x14ac:dyDescent="0.25">
      <c r="A5733" s="154"/>
      <c r="B5733" s="154"/>
      <c r="C5733" s="140"/>
      <c r="D5733" s="140"/>
      <c r="E5733" s="140"/>
      <c r="F5733" s="161"/>
      <c r="G5733" s="161"/>
    </row>
    <row r="5734" spans="1:7" x14ac:dyDescent="0.25">
      <c r="A5734" s="154"/>
      <c r="B5734" s="154"/>
      <c r="C5734" s="140"/>
      <c r="D5734" s="140"/>
      <c r="E5734" s="140"/>
      <c r="F5734" s="161"/>
      <c r="G5734" s="161"/>
    </row>
    <row r="5735" spans="1:7" x14ac:dyDescent="0.25">
      <c r="A5735" s="154"/>
      <c r="B5735" s="154"/>
      <c r="C5735" s="140"/>
      <c r="D5735" s="140"/>
      <c r="E5735" s="140"/>
      <c r="F5735" s="161"/>
      <c r="G5735" s="161"/>
    </row>
    <row r="5736" spans="1:7" x14ac:dyDescent="0.25">
      <c r="A5736" s="154"/>
      <c r="B5736" s="154"/>
      <c r="C5736" s="140"/>
      <c r="D5736" s="140"/>
      <c r="E5736" s="140"/>
      <c r="F5736" s="161"/>
      <c r="G5736" s="161"/>
    </row>
    <row r="5737" spans="1:7" x14ac:dyDescent="0.25">
      <c r="A5737" s="154"/>
      <c r="B5737" s="154"/>
      <c r="C5737" s="140"/>
      <c r="D5737" s="140"/>
      <c r="E5737" s="140"/>
      <c r="F5737" s="161"/>
      <c r="G5737" s="161"/>
    </row>
    <row r="5738" spans="1:7" x14ac:dyDescent="0.25">
      <c r="A5738" s="154"/>
      <c r="B5738" s="154"/>
      <c r="C5738" s="140"/>
      <c r="D5738" s="140"/>
      <c r="E5738" s="140"/>
      <c r="F5738" s="161"/>
      <c r="G5738" s="161"/>
    </row>
    <row r="5739" spans="1:7" x14ac:dyDescent="0.25">
      <c r="A5739" s="154"/>
      <c r="B5739" s="154"/>
      <c r="C5739" s="140"/>
      <c r="D5739" s="140"/>
      <c r="E5739" s="140"/>
      <c r="F5739" s="161"/>
      <c r="G5739" s="161"/>
    </row>
    <row r="5740" spans="1:7" x14ac:dyDescent="0.25">
      <c r="A5740" s="154"/>
      <c r="B5740" s="154"/>
      <c r="C5740" s="140"/>
      <c r="D5740" s="140"/>
      <c r="E5740" s="140"/>
      <c r="F5740" s="161"/>
      <c r="G5740" s="161"/>
    </row>
    <row r="5741" spans="1:7" x14ac:dyDescent="0.25">
      <c r="A5741" s="154"/>
      <c r="B5741" s="154"/>
      <c r="C5741" s="140"/>
      <c r="D5741" s="140"/>
      <c r="E5741" s="140"/>
      <c r="F5741" s="161"/>
      <c r="G5741" s="161"/>
    </row>
    <row r="5742" spans="1:7" x14ac:dyDescent="0.25">
      <c r="A5742" s="154"/>
      <c r="B5742" s="154"/>
      <c r="C5742" s="140"/>
      <c r="D5742" s="140"/>
      <c r="E5742" s="140"/>
      <c r="F5742" s="161"/>
      <c r="G5742" s="161"/>
    </row>
    <row r="5743" spans="1:7" x14ac:dyDescent="0.25">
      <c r="A5743" s="154"/>
      <c r="B5743" s="154"/>
      <c r="C5743" s="140"/>
      <c r="D5743" s="140"/>
      <c r="E5743" s="140"/>
      <c r="F5743" s="161"/>
      <c r="G5743" s="161"/>
    </row>
    <row r="5744" spans="1:7" x14ac:dyDescent="0.25">
      <c r="A5744" s="154"/>
      <c r="B5744" s="154"/>
      <c r="C5744" s="140"/>
      <c r="D5744" s="140"/>
      <c r="E5744" s="140"/>
      <c r="F5744" s="161"/>
      <c r="G5744" s="161"/>
    </row>
    <row r="5745" spans="1:7" x14ac:dyDescent="0.25">
      <c r="A5745" s="154"/>
      <c r="B5745" s="154"/>
      <c r="C5745" s="140"/>
      <c r="D5745" s="140"/>
      <c r="E5745" s="140"/>
      <c r="F5745" s="161"/>
      <c r="G5745" s="161"/>
    </row>
    <row r="5746" spans="1:7" x14ac:dyDescent="0.25">
      <c r="A5746" s="154"/>
      <c r="B5746" s="154"/>
      <c r="C5746" s="140"/>
      <c r="D5746" s="140"/>
      <c r="E5746" s="140"/>
      <c r="F5746" s="161"/>
      <c r="G5746" s="161"/>
    </row>
    <row r="5747" spans="1:7" x14ac:dyDescent="0.25">
      <c r="A5747" s="154"/>
      <c r="B5747" s="154"/>
      <c r="C5747" s="140"/>
      <c r="D5747" s="140"/>
      <c r="E5747" s="140"/>
      <c r="F5747" s="161"/>
      <c r="G5747" s="161"/>
    </row>
    <row r="5748" spans="1:7" x14ac:dyDescent="0.25">
      <c r="A5748" s="154"/>
      <c r="B5748" s="154"/>
      <c r="C5748" s="140"/>
      <c r="D5748" s="140"/>
      <c r="E5748" s="140"/>
      <c r="F5748" s="161"/>
      <c r="G5748" s="161"/>
    </row>
    <row r="5749" spans="1:7" x14ac:dyDescent="0.25">
      <c r="A5749" s="154"/>
      <c r="B5749" s="154"/>
      <c r="C5749" s="140"/>
      <c r="D5749" s="140"/>
      <c r="E5749" s="140"/>
      <c r="F5749" s="161"/>
      <c r="G5749" s="161"/>
    </row>
    <row r="5750" spans="1:7" x14ac:dyDescent="0.25">
      <c r="A5750" s="154"/>
      <c r="B5750" s="154"/>
      <c r="C5750" s="140"/>
      <c r="D5750" s="140"/>
      <c r="E5750" s="140"/>
      <c r="F5750" s="161"/>
      <c r="G5750" s="161"/>
    </row>
    <row r="5751" spans="1:7" x14ac:dyDescent="0.25">
      <c r="A5751" s="154"/>
      <c r="B5751" s="154"/>
      <c r="C5751" s="140"/>
      <c r="D5751" s="140"/>
      <c r="E5751" s="140"/>
      <c r="F5751" s="161"/>
      <c r="G5751" s="161"/>
    </row>
    <row r="5752" spans="1:7" x14ac:dyDescent="0.25">
      <c r="A5752" s="154"/>
      <c r="B5752" s="154"/>
      <c r="C5752" s="154"/>
      <c r="D5752" s="140"/>
      <c r="E5752" s="140"/>
      <c r="F5752" s="161"/>
      <c r="G5752" s="161"/>
    </row>
    <row r="5753" spans="1:7" x14ac:dyDescent="0.25">
      <c r="A5753" s="154"/>
      <c r="B5753" s="154"/>
      <c r="C5753" s="140"/>
      <c r="D5753" s="140"/>
      <c r="E5753" s="140"/>
      <c r="F5753" s="161"/>
      <c r="G5753" s="161"/>
    </row>
    <row r="5754" spans="1:7" x14ac:dyDescent="0.25">
      <c r="A5754" s="154"/>
      <c r="B5754" s="154"/>
      <c r="C5754" s="154"/>
      <c r="D5754" s="140"/>
      <c r="E5754" s="140"/>
      <c r="F5754" s="161"/>
      <c r="G5754" s="161"/>
    </row>
    <row r="5755" spans="1:7" x14ac:dyDescent="0.25">
      <c r="A5755" s="154"/>
      <c r="B5755" s="154"/>
      <c r="C5755" s="140"/>
      <c r="D5755" s="140"/>
      <c r="E5755" s="140"/>
      <c r="F5755" s="161"/>
      <c r="G5755" s="161"/>
    </row>
    <row r="5756" spans="1:7" x14ac:dyDescent="0.25">
      <c r="A5756" s="154"/>
      <c r="B5756" s="154"/>
      <c r="C5756" s="140"/>
      <c r="D5756" s="140"/>
      <c r="E5756" s="140"/>
      <c r="F5756" s="161"/>
      <c r="G5756" s="161"/>
    </row>
    <row r="5757" spans="1:7" x14ac:dyDescent="0.25">
      <c r="A5757" s="154"/>
      <c r="B5757" s="154"/>
      <c r="C5757" s="140"/>
      <c r="D5757" s="140"/>
      <c r="E5757" s="140"/>
      <c r="F5757" s="161"/>
      <c r="G5757" s="161"/>
    </row>
    <row r="5758" spans="1:7" x14ac:dyDescent="0.25">
      <c r="A5758" s="154"/>
      <c r="B5758" s="154"/>
      <c r="C5758" s="140"/>
      <c r="D5758" s="140"/>
      <c r="E5758" s="140"/>
      <c r="F5758" s="161"/>
      <c r="G5758" s="161"/>
    </row>
    <row r="5759" spans="1:7" x14ac:dyDescent="0.25">
      <c r="A5759" s="154"/>
      <c r="B5759" s="154"/>
      <c r="C5759" s="140"/>
      <c r="D5759" s="140"/>
      <c r="E5759" s="140"/>
      <c r="F5759" s="161"/>
      <c r="G5759" s="161"/>
    </row>
    <row r="5760" spans="1:7" x14ac:dyDescent="0.25">
      <c r="A5760" s="154"/>
      <c r="B5760" s="154"/>
      <c r="C5760" s="140"/>
      <c r="D5760" s="140"/>
      <c r="E5760" s="140"/>
      <c r="F5760" s="161"/>
      <c r="G5760" s="161"/>
    </row>
    <row r="5761" spans="1:7" x14ac:dyDescent="0.25">
      <c r="A5761" s="154"/>
      <c r="B5761" s="154"/>
      <c r="C5761" s="140"/>
      <c r="D5761" s="140"/>
      <c r="E5761" s="140"/>
      <c r="F5761" s="161"/>
      <c r="G5761" s="161"/>
    </row>
    <row r="5762" spans="1:7" x14ac:dyDescent="0.25">
      <c r="A5762" s="154"/>
      <c r="B5762" s="154"/>
      <c r="C5762" s="140"/>
      <c r="D5762" s="140"/>
      <c r="E5762" s="140"/>
      <c r="F5762" s="161"/>
      <c r="G5762" s="161"/>
    </row>
    <row r="5763" spans="1:7" x14ac:dyDescent="0.25">
      <c r="A5763" s="154"/>
      <c r="B5763" s="154"/>
      <c r="C5763" s="140"/>
      <c r="D5763" s="140"/>
      <c r="E5763" s="140"/>
      <c r="F5763" s="161"/>
      <c r="G5763" s="161"/>
    </row>
    <row r="5764" spans="1:7" x14ac:dyDescent="0.25">
      <c r="A5764" s="154"/>
      <c r="B5764" s="154"/>
      <c r="C5764" s="140"/>
      <c r="D5764" s="140"/>
      <c r="E5764" s="140"/>
      <c r="F5764" s="161"/>
      <c r="G5764" s="161"/>
    </row>
    <row r="5765" spans="1:7" x14ac:dyDescent="0.25">
      <c r="A5765" s="154"/>
      <c r="B5765" s="154"/>
      <c r="C5765" s="140"/>
      <c r="D5765" s="140"/>
      <c r="E5765" s="140"/>
      <c r="F5765" s="161"/>
      <c r="G5765" s="161"/>
    </row>
    <row r="5766" spans="1:7" x14ac:dyDescent="0.25">
      <c r="A5766" s="154"/>
      <c r="B5766" s="154"/>
      <c r="C5766" s="140"/>
      <c r="D5766" s="140"/>
      <c r="E5766" s="140"/>
      <c r="F5766" s="161"/>
      <c r="G5766" s="161"/>
    </row>
    <row r="5767" spans="1:7" x14ac:dyDescent="0.25">
      <c r="A5767" s="154"/>
      <c r="B5767" s="154"/>
      <c r="C5767" s="140"/>
      <c r="D5767" s="140"/>
      <c r="E5767" s="140"/>
      <c r="F5767" s="161"/>
      <c r="G5767" s="161"/>
    </row>
    <row r="5768" spans="1:7" x14ac:dyDescent="0.25">
      <c r="A5768" s="154"/>
      <c r="B5768" s="154"/>
      <c r="C5768" s="140"/>
      <c r="D5768" s="140"/>
      <c r="E5768" s="140"/>
      <c r="F5768" s="161"/>
      <c r="G5768" s="161"/>
    </row>
    <row r="5769" spans="1:7" x14ac:dyDescent="0.25">
      <c r="A5769" s="154"/>
      <c r="B5769" s="154"/>
      <c r="C5769" s="140"/>
      <c r="D5769" s="140"/>
      <c r="E5769" s="140"/>
      <c r="F5769" s="161"/>
      <c r="G5769" s="161"/>
    </row>
    <row r="5770" spans="1:7" x14ac:dyDescent="0.25">
      <c r="A5770" s="154"/>
      <c r="B5770" s="154"/>
      <c r="C5770" s="140"/>
      <c r="D5770" s="140"/>
      <c r="E5770" s="140"/>
      <c r="F5770" s="161"/>
      <c r="G5770" s="161"/>
    </row>
    <row r="5771" spans="1:7" x14ac:dyDescent="0.25">
      <c r="A5771" s="154"/>
      <c r="B5771" s="154"/>
      <c r="C5771" s="140"/>
      <c r="D5771" s="140"/>
      <c r="E5771" s="140"/>
      <c r="F5771" s="161"/>
      <c r="G5771" s="161"/>
    </row>
    <row r="5772" spans="1:7" x14ac:dyDescent="0.25">
      <c r="A5772" s="154"/>
      <c r="B5772" s="154"/>
      <c r="C5772" s="154"/>
      <c r="D5772" s="140"/>
      <c r="E5772" s="140"/>
      <c r="F5772" s="161"/>
      <c r="G5772" s="161"/>
    </row>
    <row r="5773" spans="1:7" x14ac:dyDescent="0.25">
      <c r="A5773" s="154"/>
      <c r="B5773" s="154"/>
      <c r="C5773" s="140"/>
      <c r="D5773" s="140"/>
      <c r="E5773" s="140"/>
      <c r="F5773" s="161"/>
      <c r="G5773" s="161"/>
    </row>
    <row r="5774" spans="1:7" x14ac:dyDescent="0.25">
      <c r="A5774" s="154"/>
      <c r="B5774" s="154"/>
      <c r="C5774" s="140"/>
      <c r="D5774" s="140"/>
      <c r="E5774" s="140"/>
      <c r="F5774" s="161"/>
      <c r="G5774" s="161"/>
    </row>
    <row r="5775" spans="1:7" x14ac:dyDescent="0.25">
      <c r="A5775" s="154"/>
      <c r="B5775" s="154"/>
      <c r="C5775" s="140"/>
      <c r="D5775" s="140"/>
      <c r="E5775" s="140"/>
      <c r="F5775" s="161"/>
      <c r="G5775" s="161"/>
    </row>
    <row r="5776" spans="1:7" x14ac:dyDescent="0.25">
      <c r="A5776" s="154"/>
      <c r="B5776" s="154"/>
      <c r="C5776" s="140"/>
      <c r="D5776" s="140"/>
      <c r="E5776" s="140"/>
      <c r="F5776" s="161"/>
      <c r="G5776" s="161"/>
    </row>
    <row r="5777" spans="1:7" x14ac:dyDescent="0.25">
      <c r="A5777" s="154"/>
      <c r="B5777" s="154"/>
      <c r="C5777" s="140"/>
      <c r="D5777" s="140"/>
      <c r="E5777" s="140"/>
      <c r="F5777" s="161"/>
      <c r="G5777" s="161"/>
    </row>
    <row r="5778" spans="1:7" x14ac:dyDescent="0.25">
      <c r="A5778" s="154"/>
      <c r="B5778" s="154"/>
      <c r="C5778" s="140"/>
      <c r="D5778" s="140"/>
      <c r="E5778" s="140"/>
      <c r="F5778" s="161"/>
      <c r="G5778" s="161"/>
    </row>
    <row r="5779" spans="1:7" x14ac:dyDescent="0.25">
      <c r="A5779" s="154"/>
      <c r="B5779" s="154"/>
      <c r="C5779" s="154"/>
      <c r="D5779" s="140"/>
      <c r="E5779" s="140"/>
      <c r="F5779" s="161"/>
      <c r="G5779" s="161"/>
    </row>
    <row r="5780" spans="1:7" x14ac:dyDescent="0.25">
      <c r="A5780" s="154"/>
      <c r="B5780" s="154"/>
      <c r="C5780" s="140"/>
      <c r="D5780" s="140"/>
      <c r="E5780" s="140"/>
      <c r="F5780" s="161"/>
      <c r="G5780" s="161"/>
    </row>
    <row r="5781" spans="1:7" x14ac:dyDescent="0.25">
      <c r="A5781" s="154"/>
      <c r="B5781" s="154"/>
      <c r="C5781" s="140"/>
      <c r="D5781" s="140"/>
      <c r="E5781" s="140"/>
      <c r="F5781" s="161"/>
      <c r="G5781" s="161"/>
    </row>
    <row r="5782" spans="1:7" x14ac:dyDescent="0.25">
      <c r="A5782" s="154"/>
      <c r="B5782" s="154"/>
      <c r="C5782" s="140"/>
      <c r="D5782" s="140"/>
      <c r="E5782" s="140"/>
      <c r="F5782" s="161"/>
      <c r="G5782" s="161"/>
    </row>
    <row r="5783" spans="1:7" x14ac:dyDescent="0.25">
      <c r="A5783" s="154"/>
      <c r="B5783" s="154"/>
      <c r="C5783" s="140"/>
      <c r="D5783" s="140"/>
      <c r="E5783" s="140"/>
      <c r="F5783" s="161"/>
      <c r="G5783" s="161"/>
    </row>
    <row r="5784" spans="1:7" x14ac:dyDescent="0.25">
      <c r="A5784" s="154"/>
      <c r="B5784" s="154"/>
      <c r="C5784" s="154"/>
      <c r="D5784" s="140"/>
      <c r="E5784" s="140"/>
      <c r="F5784" s="161"/>
      <c r="G5784" s="161"/>
    </row>
    <row r="5785" spans="1:7" x14ac:dyDescent="0.25">
      <c r="A5785" s="154"/>
      <c r="B5785" s="154"/>
      <c r="C5785" s="140"/>
      <c r="D5785" s="140"/>
      <c r="E5785" s="140"/>
      <c r="F5785" s="161"/>
      <c r="G5785" s="161"/>
    </row>
    <row r="5786" spans="1:7" x14ac:dyDescent="0.25">
      <c r="A5786" s="154"/>
      <c r="B5786" s="154"/>
      <c r="C5786" s="154"/>
      <c r="D5786" s="140"/>
      <c r="E5786" s="140"/>
      <c r="F5786" s="161"/>
      <c r="G5786" s="161"/>
    </row>
    <row r="5787" spans="1:7" x14ac:dyDescent="0.25">
      <c r="A5787" s="154"/>
      <c r="B5787" s="154"/>
      <c r="C5787" s="140"/>
      <c r="D5787" s="140"/>
      <c r="E5787" s="140"/>
      <c r="F5787" s="161"/>
      <c r="G5787" s="161"/>
    </row>
    <row r="5788" spans="1:7" x14ac:dyDescent="0.25">
      <c r="A5788" s="154"/>
      <c r="B5788" s="154"/>
      <c r="C5788" s="140"/>
      <c r="D5788" s="140"/>
      <c r="E5788" s="140"/>
      <c r="F5788" s="161"/>
      <c r="G5788" s="161"/>
    </row>
    <row r="5789" spans="1:7" x14ac:dyDescent="0.25">
      <c r="A5789" s="154"/>
      <c r="B5789" s="154"/>
      <c r="C5789" s="140"/>
      <c r="D5789" s="140"/>
      <c r="E5789" s="140"/>
      <c r="F5789" s="161"/>
      <c r="G5789" s="161"/>
    </row>
    <row r="5790" spans="1:7" x14ac:dyDescent="0.25">
      <c r="A5790" s="154"/>
      <c r="B5790" s="154"/>
      <c r="C5790" s="140"/>
      <c r="D5790" s="140"/>
      <c r="E5790" s="140"/>
      <c r="F5790" s="161"/>
      <c r="G5790" s="161"/>
    </row>
    <row r="5791" spans="1:7" x14ac:dyDescent="0.25">
      <c r="A5791" s="154"/>
      <c r="B5791" s="154"/>
      <c r="C5791" s="140"/>
      <c r="D5791" s="140"/>
      <c r="E5791" s="140"/>
      <c r="F5791" s="161"/>
      <c r="G5791" s="161"/>
    </row>
    <row r="5792" spans="1:7" x14ac:dyDescent="0.25">
      <c r="A5792" s="154"/>
      <c r="B5792" s="154"/>
      <c r="C5792" s="140"/>
      <c r="D5792" s="140"/>
      <c r="E5792" s="140"/>
      <c r="F5792" s="161"/>
      <c r="G5792" s="161"/>
    </row>
    <row r="5793" spans="1:7" x14ac:dyDescent="0.25">
      <c r="A5793" s="154"/>
      <c r="B5793" s="154"/>
      <c r="C5793" s="140"/>
      <c r="D5793" s="140"/>
      <c r="E5793" s="140"/>
      <c r="F5793" s="161"/>
      <c r="G5793" s="161"/>
    </row>
    <row r="5794" spans="1:7" x14ac:dyDescent="0.25">
      <c r="A5794" s="154"/>
      <c r="B5794" s="154"/>
      <c r="C5794" s="140"/>
      <c r="D5794" s="140"/>
      <c r="E5794" s="140"/>
      <c r="F5794" s="161"/>
      <c r="G5794" s="161"/>
    </row>
    <row r="5795" spans="1:7" x14ac:dyDescent="0.25">
      <c r="A5795" s="154"/>
      <c r="B5795" s="154"/>
      <c r="C5795" s="140"/>
      <c r="D5795" s="140"/>
      <c r="E5795" s="140"/>
      <c r="F5795" s="161"/>
      <c r="G5795" s="161"/>
    </row>
    <row r="5796" spans="1:7" x14ac:dyDescent="0.25">
      <c r="A5796" s="154"/>
      <c r="B5796" s="154"/>
      <c r="C5796" s="140"/>
      <c r="D5796" s="140"/>
      <c r="E5796" s="140"/>
      <c r="F5796" s="161"/>
      <c r="G5796" s="161"/>
    </row>
    <row r="5797" spans="1:7" x14ac:dyDescent="0.25">
      <c r="A5797" s="154"/>
      <c r="B5797" s="154"/>
      <c r="C5797" s="140"/>
      <c r="D5797" s="140"/>
      <c r="E5797" s="140"/>
      <c r="F5797" s="161"/>
      <c r="G5797" s="161"/>
    </row>
    <row r="5798" spans="1:7" x14ac:dyDescent="0.25">
      <c r="A5798" s="154"/>
      <c r="B5798" s="154"/>
      <c r="C5798" s="154"/>
      <c r="D5798" s="140"/>
      <c r="E5798" s="140"/>
      <c r="F5798" s="161"/>
      <c r="G5798" s="161"/>
    </row>
    <row r="5799" spans="1:7" x14ac:dyDescent="0.25">
      <c r="A5799" s="154"/>
      <c r="B5799" s="154"/>
      <c r="C5799" s="140"/>
      <c r="D5799" s="140"/>
      <c r="E5799" s="140"/>
      <c r="F5799" s="161"/>
      <c r="G5799" s="161"/>
    </row>
    <row r="5800" spans="1:7" x14ac:dyDescent="0.25">
      <c r="A5800" s="154"/>
      <c r="B5800" s="154"/>
      <c r="C5800" s="140"/>
      <c r="D5800" s="140"/>
      <c r="E5800" s="140"/>
      <c r="F5800" s="161"/>
      <c r="G5800" s="161"/>
    </row>
    <row r="5801" spans="1:7" x14ac:dyDescent="0.25">
      <c r="A5801" s="154"/>
      <c r="B5801" s="154"/>
      <c r="C5801" s="140"/>
      <c r="D5801" s="140"/>
      <c r="E5801" s="140"/>
      <c r="F5801" s="161"/>
      <c r="G5801" s="161"/>
    </row>
    <row r="5802" spans="1:7" x14ac:dyDescent="0.25">
      <c r="A5802" s="154"/>
      <c r="B5802" s="154"/>
      <c r="C5802" s="140"/>
      <c r="D5802" s="140"/>
      <c r="E5802" s="140"/>
      <c r="F5802" s="161"/>
      <c r="G5802" s="161"/>
    </row>
    <row r="5803" spans="1:7" x14ac:dyDescent="0.25">
      <c r="A5803" s="154"/>
      <c r="B5803" s="154"/>
      <c r="C5803" s="140"/>
      <c r="D5803" s="140"/>
      <c r="E5803" s="140"/>
      <c r="F5803" s="161"/>
      <c r="G5803" s="161"/>
    </row>
    <row r="5804" spans="1:7" x14ac:dyDescent="0.25">
      <c r="A5804" s="154"/>
      <c r="B5804" s="154"/>
      <c r="C5804" s="140"/>
      <c r="D5804" s="140"/>
      <c r="E5804" s="140"/>
      <c r="F5804" s="161"/>
      <c r="G5804" s="161"/>
    </row>
    <row r="5805" spans="1:7" x14ac:dyDescent="0.25">
      <c r="A5805" s="154"/>
      <c r="B5805" s="154"/>
      <c r="C5805" s="140"/>
      <c r="D5805" s="140"/>
      <c r="E5805" s="140"/>
      <c r="F5805" s="161"/>
      <c r="G5805" s="161"/>
    </row>
    <row r="5806" spans="1:7" x14ac:dyDescent="0.25">
      <c r="A5806" s="154"/>
      <c r="B5806" s="154"/>
      <c r="C5806" s="140"/>
      <c r="D5806" s="140"/>
      <c r="E5806" s="140"/>
      <c r="F5806" s="161"/>
      <c r="G5806" s="161"/>
    </row>
    <row r="5807" spans="1:7" x14ac:dyDescent="0.25">
      <c r="A5807" s="154"/>
      <c r="B5807" s="154"/>
      <c r="C5807" s="140"/>
      <c r="D5807" s="140"/>
      <c r="E5807" s="140"/>
      <c r="F5807" s="161"/>
      <c r="G5807" s="161"/>
    </row>
    <row r="5808" spans="1:7" x14ac:dyDescent="0.25">
      <c r="A5808" s="154"/>
      <c r="B5808" s="154"/>
      <c r="C5808" s="140"/>
      <c r="D5808" s="140"/>
      <c r="E5808" s="140"/>
      <c r="F5808" s="161"/>
      <c r="G5808" s="161"/>
    </row>
    <row r="5809" spans="1:7" x14ac:dyDescent="0.25">
      <c r="A5809" s="154"/>
      <c r="B5809" s="154"/>
      <c r="C5809" s="140"/>
      <c r="D5809" s="140"/>
      <c r="E5809" s="140"/>
      <c r="F5809" s="161"/>
      <c r="G5809" s="161"/>
    </row>
    <row r="5810" spans="1:7" x14ac:dyDescent="0.25">
      <c r="A5810" s="154"/>
      <c r="B5810" s="154"/>
      <c r="C5810" s="140"/>
      <c r="D5810" s="140"/>
      <c r="E5810" s="140"/>
      <c r="F5810" s="161"/>
      <c r="G5810" s="161"/>
    </row>
    <row r="5811" spans="1:7" x14ac:dyDescent="0.25">
      <c r="A5811" s="154"/>
      <c r="B5811" s="154"/>
      <c r="C5811" s="154"/>
      <c r="D5811" s="140"/>
      <c r="E5811" s="140"/>
      <c r="F5811" s="161"/>
      <c r="G5811" s="161"/>
    </row>
    <row r="5812" spans="1:7" x14ac:dyDescent="0.25">
      <c r="A5812" s="154"/>
      <c r="B5812" s="154"/>
      <c r="C5812" s="140"/>
      <c r="D5812" s="140"/>
      <c r="E5812" s="140"/>
      <c r="F5812" s="161"/>
      <c r="G5812" s="161"/>
    </row>
    <row r="5813" spans="1:7" x14ac:dyDescent="0.25">
      <c r="A5813" s="154"/>
      <c r="B5813" s="154"/>
      <c r="C5813" s="140"/>
      <c r="D5813" s="140"/>
      <c r="E5813" s="140"/>
      <c r="F5813" s="161"/>
      <c r="G5813" s="161"/>
    </row>
    <row r="5814" spans="1:7" x14ac:dyDescent="0.25">
      <c r="A5814" s="154"/>
      <c r="B5814" s="154"/>
      <c r="C5814" s="140"/>
      <c r="D5814" s="140"/>
      <c r="E5814" s="140"/>
      <c r="F5814" s="161"/>
      <c r="G5814" s="161"/>
    </row>
    <row r="5815" spans="1:7" x14ac:dyDescent="0.25">
      <c r="A5815" s="154"/>
      <c r="B5815" s="154"/>
      <c r="C5815" s="140"/>
      <c r="D5815" s="140"/>
      <c r="E5815" s="140"/>
      <c r="F5815" s="161"/>
      <c r="G5815" s="161"/>
    </row>
    <row r="5816" spans="1:7" x14ac:dyDescent="0.25">
      <c r="A5816" s="154"/>
      <c r="B5816" s="154"/>
      <c r="C5816" s="140"/>
      <c r="D5816" s="140"/>
      <c r="E5816" s="140"/>
      <c r="F5816" s="161"/>
      <c r="G5816" s="161"/>
    </row>
    <row r="5817" spans="1:7" x14ac:dyDescent="0.25">
      <c r="A5817" s="154"/>
      <c r="B5817" s="154"/>
      <c r="C5817" s="140"/>
      <c r="D5817" s="140"/>
      <c r="E5817" s="140"/>
      <c r="F5817" s="161"/>
      <c r="G5817" s="161"/>
    </row>
    <row r="5818" spans="1:7" x14ac:dyDescent="0.25">
      <c r="A5818" s="154"/>
      <c r="B5818" s="154"/>
      <c r="C5818" s="140"/>
      <c r="D5818" s="140"/>
      <c r="E5818" s="140"/>
      <c r="F5818" s="161"/>
      <c r="G5818" s="161"/>
    </row>
    <row r="5819" spans="1:7" x14ac:dyDescent="0.25">
      <c r="A5819" s="154"/>
      <c r="B5819" s="154"/>
      <c r="C5819" s="140"/>
      <c r="D5819" s="140"/>
      <c r="E5819" s="140"/>
      <c r="F5819" s="161"/>
      <c r="G5819" s="161"/>
    </row>
    <row r="5820" spans="1:7" x14ac:dyDescent="0.25">
      <c r="A5820" s="154"/>
      <c r="B5820" s="154"/>
      <c r="C5820" s="140"/>
      <c r="D5820" s="140"/>
      <c r="E5820" s="140"/>
      <c r="F5820" s="161"/>
      <c r="G5820" s="161"/>
    </row>
    <row r="5821" spans="1:7" x14ac:dyDescent="0.25">
      <c r="A5821" s="154"/>
      <c r="B5821" s="154"/>
      <c r="C5821" s="140"/>
      <c r="D5821" s="140"/>
      <c r="E5821" s="140"/>
      <c r="F5821" s="161"/>
      <c r="G5821" s="161"/>
    </row>
    <row r="5822" spans="1:7" x14ac:dyDescent="0.25">
      <c r="A5822" s="154"/>
      <c r="B5822" s="154"/>
      <c r="C5822" s="140"/>
      <c r="D5822" s="140"/>
      <c r="E5822" s="140"/>
      <c r="F5822" s="161"/>
      <c r="G5822" s="161"/>
    </row>
    <row r="5823" spans="1:7" x14ac:dyDescent="0.25">
      <c r="A5823" s="154"/>
      <c r="B5823" s="154"/>
      <c r="C5823" s="140"/>
      <c r="D5823" s="140"/>
      <c r="E5823" s="140"/>
      <c r="F5823" s="161"/>
      <c r="G5823" s="161"/>
    </row>
    <row r="5824" spans="1:7" x14ac:dyDescent="0.25">
      <c r="A5824" s="154"/>
      <c r="B5824" s="154"/>
      <c r="C5824" s="140"/>
      <c r="D5824" s="140"/>
      <c r="E5824" s="140"/>
      <c r="F5824" s="161"/>
      <c r="G5824" s="161"/>
    </row>
    <row r="5825" spans="1:7" x14ac:dyDescent="0.25">
      <c r="A5825" s="154"/>
      <c r="B5825" s="154"/>
      <c r="C5825" s="140"/>
      <c r="D5825" s="140"/>
      <c r="E5825" s="140"/>
      <c r="F5825" s="161"/>
      <c r="G5825" s="161"/>
    </row>
    <row r="5826" spans="1:7" x14ac:dyDescent="0.25">
      <c r="A5826" s="154"/>
      <c r="B5826" s="154"/>
      <c r="C5826" s="140"/>
      <c r="D5826" s="140"/>
      <c r="E5826" s="140"/>
      <c r="F5826" s="161"/>
      <c r="G5826" s="161"/>
    </row>
    <row r="5827" spans="1:7" x14ac:dyDescent="0.25">
      <c r="A5827" s="154"/>
      <c r="B5827" s="154"/>
      <c r="C5827" s="140"/>
      <c r="D5827" s="140"/>
      <c r="E5827" s="140"/>
      <c r="F5827" s="161"/>
      <c r="G5827" s="161"/>
    </row>
    <row r="5828" spans="1:7" x14ac:dyDescent="0.25">
      <c r="A5828" s="154"/>
      <c r="B5828" s="154"/>
      <c r="C5828" s="140"/>
      <c r="D5828" s="140"/>
      <c r="E5828" s="140"/>
      <c r="F5828" s="161"/>
      <c r="G5828" s="161"/>
    </row>
    <row r="5829" spans="1:7" x14ac:dyDescent="0.25">
      <c r="A5829" s="154"/>
      <c r="B5829" s="154"/>
      <c r="C5829" s="140"/>
      <c r="D5829" s="140"/>
      <c r="E5829" s="140"/>
      <c r="F5829" s="161"/>
      <c r="G5829" s="161"/>
    </row>
    <row r="5830" spans="1:7" x14ac:dyDescent="0.25">
      <c r="A5830" s="154"/>
      <c r="B5830" s="154"/>
      <c r="C5830" s="140"/>
      <c r="D5830" s="140"/>
      <c r="E5830" s="140"/>
      <c r="F5830" s="161"/>
      <c r="G5830" s="161"/>
    </row>
    <row r="5831" spans="1:7" x14ac:dyDescent="0.25">
      <c r="A5831" s="154"/>
      <c r="B5831" s="154"/>
      <c r="C5831" s="140"/>
      <c r="D5831" s="140"/>
      <c r="E5831" s="140"/>
      <c r="F5831" s="161"/>
      <c r="G5831" s="161"/>
    </row>
    <row r="5832" spans="1:7" x14ac:dyDescent="0.25">
      <c r="A5832" s="154"/>
      <c r="B5832" s="154"/>
      <c r="C5832" s="140"/>
      <c r="D5832" s="140"/>
      <c r="E5832" s="140"/>
      <c r="F5832" s="161"/>
      <c r="G5832" s="161"/>
    </row>
    <row r="5833" spans="1:7" x14ac:dyDescent="0.25">
      <c r="A5833" s="154"/>
      <c r="B5833" s="154"/>
      <c r="C5833" s="140"/>
      <c r="D5833" s="140"/>
      <c r="E5833" s="140"/>
      <c r="F5833" s="161"/>
      <c r="G5833" s="161"/>
    </row>
    <row r="5834" spans="1:7" x14ac:dyDescent="0.25">
      <c r="A5834" s="154"/>
      <c r="B5834" s="154"/>
      <c r="C5834" s="140"/>
      <c r="D5834" s="140"/>
      <c r="E5834" s="140"/>
      <c r="F5834" s="161"/>
      <c r="G5834" s="161"/>
    </row>
    <row r="5835" spans="1:7" x14ac:dyDescent="0.25">
      <c r="A5835" s="154"/>
      <c r="B5835" s="154"/>
      <c r="C5835" s="140"/>
      <c r="D5835" s="140"/>
      <c r="E5835" s="140"/>
      <c r="F5835" s="161"/>
      <c r="G5835" s="161"/>
    </row>
    <row r="5836" spans="1:7" x14ac:dyDescent="0.25">
      <c r="A5836" s="154"/>
      <c r="B5836" s="154"/>
      <c r="C5836" s="140"/>
      <c r="D5836" s="140"/>
      <c r="E5836" s="140"/>
      <c r="F5836" s="161"/>
      <c r="G5836" s="161"/>
    </row>
    <row r="5837" spans="1:7" x14ac:dyDescent="0.25">
      <c r="A5837" s="154"/>
      <c r="B5837" s="154"/>
      <c r="C5837" s="140"/>
      <c r="D5837" s="140"/>
      <c r="E5837" s="140"/>
      <c r="F5837" s="161"/>
      <c r="G5837" s="161"/>
    </row>
    <row r="5838" spans="1:7" x14ac:dyDescent="0.25">
      <c r="A5838" s="154"/>
      <c r="B5838" s="154"/>
      <c r="C5838" s="140"/>
      <c r="D5838" s="140"/>
      <c r="E5838" s="140"/>
      <c r="F5838" s="161"/>
      <c r="G5838" s="161"/>
    </row>
    <row r="5839" spans="1:7" x14ac:dyDescent="0.25">
      <c r="A5839" s="154"/>
      <c r="B5839" s="154"/>
      <c r="C5839" s="140"/>
      <c r="D5839" s="140"/>
      <c r="E5839" s="140"/>
      <c r="F5839" s="161"/>
      <c r="G5839" s="161"/>
    </row>
    <row r="5840" spans="1:7" x14ac:dyDescent="0.25">
      <c r="A5840" s="154"/>
      <c r="B5840" s="154"/>
      <c r="C5840" s="140"/>
      <c r="D5840" s="140"/>
      <c r="E5840" s="140"/>
      <c r="F5840" s="161"/>
      <c r="G5840" s="161"/>
    </row>
    <row r="5841" spans="1:7" x14ac:dyDescent="0.25">
      <c r="A5841" s="154"/>
      <c r="B5841" s="154"/>
      <c r="C5841" s="140"/>
      <c r="D5841" s="140"/>
      <c r="E5841" s="140"/>
      <c r="F5841" s="161"/>
      <c r="G5841" s="161"/>
    </row>
    <row r="5842" spans="1:7" x14ac:dyDescent="0.25">
      <c r="A5842" s="154"/>
      <c r="B5842" s="154"/>
      <c r="C5842" s="140"/>
      <c r="D5842" s="140"/>
      <c r="E5842" s="140"/>
      <c r="F5842" s="161"/>
      <c r="G5842" s="161"/>
    </row>
    <row r="5843" spans="1:7" x14ac:dyDescent="0.25">
      <c r="A5843" s="154"/>
      <c r="B5843" s="154"/>
      <c r="C5843" s="140"/>
      <c r="D5843" s="140"/>
      <c r="E5843" s="140"/>
      <c r="F5843" s="161"/>
      <c r="G5843" s="161"/>
    </row>
    <row r="5844" spans="1:7" x14ac:dyDescent="0.25">
      <c r="A5844" s="154"/>
      <c r="B5844" s="154"/>
      <c r="C5844" s="140"/>
      <c r="D5844" s="140"/>
      <c r="E5844" s="140"/>
      <c r="F5844" s="161"/>
      <c r="G5844" s="161"/>
    </row>
    <row r="5845" spans="1:7" x14ac:dyDescent="0.25">
      <c r="A5845" s="154"/>
      <c r="B5845" s="154"/>
      <c r="C5845" s="140"/>
      <c r="D5845" s="140"/>
      <c r="E5845" s="140"/>
      <c r="F5845" s="161"/>
      <c r="G5845" s="161"/>
    </row>
    <row r="5846" spans="1:7" x14ac:dyDescent="0.25">
      <c r="A5846" s="154"/>
      <c r="B5846" s="154"/>
      <c r="C5846" s="140"/>
      <c r="D5846" s="140"/>
      <c r="E5846" s="140"/>
      <c r="F5846" s="161"/>
      <c r="G5846" s="161"/>
    </row>
    <row r="5847" spans="1:7" x14ac:dyDescent="0.25">
      <c r="A5847" s="154"/>
      <c r="B5847" s="154"/>
      <c r="C5847" s="140"/>
      <c r="D5847" s="140"/>
      <c r="E5847" s="140"/>
      <c r="F5847" s="161"/>
      <c r="G5847" s="161"/>
    </row>
    <row r="5848" spans="1:7" x14ac:dyDescent="0.25">
      <c r="A5848" s="154"/>
      <c r="B5848" s="154"/>
      <c r="C5848" s="140"/>
      <c r="D5848" s="140"/>
      <c r="E5848" s="140"/>
      <c r="F5848" s="161"/>
      <c r="G5848" s="161"/>
    </row>
    <row r="5849" spans="1:7" x14ac:dyDescent="0.25">
      <c r="A5849" s="154"/>
      <c r="B5849" s="154"/>
      <c r="C5849" s="140"/>
      <c r="D5849" s="140"/>
      <c r="E5849" s="140"/>
      <c r="F5849" s="161"/>
      <c r="G5849" s="161"/>
    </row>
    <row r="5850" spans="1:7" x14ac:dyDescent="0.25">
      <c r="A5850" s="154"/>
      <c r="B5850" s="154"/>
      <c r="C5850" s="140"/>
      <c r="D5850" s="140"/>
      <c r="E5850" s="140"/>
      <c r="F5850" s="161"/>
      <c r="G5850" s="161"/>
    </row>
    <row r="5851" spans="1:7" x14ac:dyDescent="0.25">
      <c r="A5851" s="154"/>
      <c r="B5851" s="154"/>
      <c r="C5851" s="140"/>
      <c r="D5851" s="140"/>
      <c r="E5851" s="140"/>
      <c r="F5851" s="161"/>
      <c r="G5851" s="161"/>
    </row>
    <row r="5852" spans="1:7" x14ac:dyDescent="0.25">
      <c r="A5852" s="154"/>
      <c r="B5852" s="154"/>
      <c r="C5852" s="140"/>
      <c r="D5852" s="140"/>
      <c r="E5852" s="140"/>
      <c r="F5852" s="161"/>
      <c r="G5852" s="161"/>
    </row>
    <row r="5853" spans="1:7" x14ac:dyDescent="0.25">
      <c r="A5853" s="154"/>
      <c r="B5853" s="154"/>
      <c r="C5853" s="140"/>
      <c r="D5853" s="140"/>
      <c r="E5853" s="140"/>
      <c r="F5853" s="161"/>
      <c r="G5853" s="161"/>
    </row>
    <row r="5854" spans="1:7" x14ac:dyDescent="0.25">
      <c r="A5854" s="154"/>
      <c r="B5854" s="154"/>
      <c r="C5854" s="140"/>
      <c r="D5854" s="140"/>
      <c r="E5854" s="140"/>
      <c r="F5854" s="161"/>
      <c r="G5854" s="161"/>
    </row>
    <row r="5855" spans="1:7" x14ac:dyDescent="0.25">
      <c r="A5855" s="154"/>
      <c r="B5855" s="154"/>
      <c r="C5855" s="140"/>
      <c r="D5855" s="140"/>
      <c r="E5855" s="140"/>
      <c r="F5855" s="161"/>
      <c r="G5855" s="161"/>
    </row>
    <row r="5856" spans="1:7" x14ac:dyDescent="0.25">
      <c r="A5856" s="154"/>
      <c r="B5856" s="154"/>
      <c r="C5856" s="140"/>
      <c r="D5856" s="140"/>
      <c r="E5856" s="140"/>
      <c r="F5856" s="161"/>
      <c r="G5856" s="161"/>
    </row>
    <row r="5857" spans="1:7" x14ac:dyDescent="0.25">
      <c r="A5857" s="154"/>
      <c r="B5857" s="154"/>
      <c r="C5857" s="140"/>
      <c r="D5857" s="140"/>
      <c r="E5857" s="140"/>
      <c r="F5857" s="161"/>
      <c r="G5857" s="161"/>
    </row>
    <row r="5858" spans="1:7" x14ac:dyDescent="0.25">
      <c r="A5858" s="154"/>
      <c r="B5858" s="154"/>
      <c r="C5858" s="140"/>
      <c r="D5858" s="140"/>
      <c r="E5858" s="140"/>
      <c r="F5858" s="161"/>
      <c r="G5858" s="161"/>
    </row>
    <row r="5859" spans="1:7" x14ac:dyDescent="0.25">
      <c r="A5859" s="154"/>
      <c r="B5859" s="154"/>
      <c r="C5859" s="140"/>
      <c r="D5859" s="140"/>
      <c r="E5859" s="140"/>
      <c r="F5859" s="161"/>
      <c r="G5859" s="161"/>
    </row>
    <row r="5860" spans="1:7" x14ac:dyDescent="0.25">
      <c r="A5860" s="154"/>
      <c r="B5860" s="154"/>
      <c r="C5860" s="140"/>
      <c r="D5860" s="140"/>
      <c r="E5860" s="140"/>
      <c r="F5860" s="161"/>
      <c r="G5860" s="161"/>
    </row>
    <row r="5861" spans="1:7" x14ac:dyDescent="0.25">
      <c r="A5861" s="154"/>
      <c r="B5861" s="154"/>
      <c r="C5861" s="140"/>
      <c r="D5861" s="140"/>
      <c r="E5861" s="140"/>
      <c r="F5861" s="161"/>
      <c r="G5861" s="161"/>
    </row>
    <row r="5862" spans="1:7" x14ac:dyDescent="0.25">
      <c r="A5862" s="154"/>
      <c r="B5862" s="154"/>
      <c r="C5862" s="140"/>
      <c r="D5862" s="140"/>
      <c r="E5862" s="140"/>
      <c r="F5862" s="161"/>
      <c r="G5862" s="161"/>
    </row>
    <row r="5863" spans="1:7" x14ac:dyDescent="0.25">
      <c r="A5863" s="154"/>
      <c r="B5863" s="154"/>
      <c r="C5863" s="140"/>
      <c r="D5863" s="140"/>
      <c r="E5863" s="140"/>
      <c r="F5863" s="161"/>
      <c r="G5863" s="161"/>
    </row>
    <row r="5864" spans="1:7" x14ac:dyDescent="0.25">
      <c r="A5864" s="154"/>
      <c r="B5864" s="154"/>
      <c r="C5864" s="140"/>
      <c r="D5864" s="140"/>
      <c r="E5864" s="140"/>
      <c r="F5864" s="161"/>
      <c r="G5864" s="161"/>
    </row>
    <row r="5865" spans="1:7" x14ac:dyDescent="0.25">
      <c r="A5865" s="154"/>
      <c r="B5865" s="154"/>
      <c r="C5865" s="140"/>
      <c r="D5865" s="140"/>
      <c r="E5865" s="140"/>
      <c r="F5865" s="161"/>
      <c r="G5865" s="161"/>
    </row>
    <row r="5866" spans="1:7" x14ac:dyDescent="0.25">
      <c r="A5866" s="154"/>
      <c r="B5866" s="154"/>
      <c r="C5866" s="140"/>
      <c r="D5866" s="140"/>
      <c r="E5866" s="140"/>
      <c r="F5866" s="161"/>
      <c r="G5866" s="161"/>
    </row>
    <row r="5867" spans="1:7" x14ac:dyDescent="0.25">
      <c r="A5867" s="154"/>
      <c r="B5867" s="154"/>
      <c r="C5867" s="140"/>
      <c r="D5867" s="140"/>
      <c r="E5867" s="140"/>
      <c r="F5867" s="161"/>
      <c r="G5867" s="161"/>
    </row>
    <row r="5868" spans="1:7" x14ac:dyDescent="0.25">
      <c r="A5868" s="154"/>
      <c r="B5868" s="154"/>
      <c r="C5868" s="140"/>
      <c r="D5868" s="140"/>
      <c r="E5868" s="140"/>
      <c r="F5868" s="161"/>
      <c r="G5868" s="161"/>
    </row>
    <row r="5869" spans="1:7" x14ac:dyDescent="0.25">
      <c r="A5869" s="154"/>
      <c r="B5869" s="154"/>
      <c r="C5869" s="140"/>
      <c r="D5869" s="140"/>
      <c r="E5869" s="140"/>
      <c r="F5869" s="161"/>
      <c r="G5869" s="161"/>
    </row>
    <row r="5870" spans="1:7" x14ac:dyDescent="0.25">
      <c r="A5870" s="154"/>
      <c r="B5870" s="154"/>
      <c r="C5870" s="140"/>
      <c r="D5870" s="140"/>
      <c r="E5870" s="140"/>
      <c r="F5870" s="161"/>
      <c r="G5870" s="161"/>
    </row>
    <row r="5871" spans="1:7" x14ac:dyDescent="0.25">
      <c r="A5871" s="154"/>
      <c r="B5871" s="154"/>
      <c r="C5871" s="140"/>
      <c r="D5871" s="140"/>
      <c r="E5871" s="140"/>
      <c r="F5871" s="161"/>
      <c r="G5871" s="161"/>
    </row>
    <row r="5872" spans="1:7" x14ac:dyDescent="0.25">
      <c r="A5872" s="154"/>
      <c r="B5872" s="154"/>
      <c r="C5872" s="140"/>
      <c r="D5872" s="140"/>
      <c r="E5872" s="140"/>
      <c r="F5872" s="161"/>
      <c r="G5872" s="161"/>
    </row>
    <row r="5873" spans="1:7" x14ac:dyDescent="0.25">
      <c r="A5873" s="154"/>
      <c r="B5873" s="154"/>
      <c r="C5873" s="140"/>
      <c r="D5873" s="140"/>
      <c r="E5873" s="140"/>
      <c r="F5873" s="161"/>
      <c r="G5873" s="161"/>
    </row>
    <row r="5874" spans="1:7" x14ac:dyDescent="0.25">
      <c r="A5874" s="154"/>
      <c r="B5874" s="154"/>
      <c r="C5874" s="140"/>
      <c r="D5874" s="140"/>
      <c r="E5874" s="140"/>
      <c r="F5874" s="161"/>
      <c r="G5874" s="161"/>
    </row>
    <row r="5875" spans="1:7" x14ac:dyDescent="0.25">
      <c r="A5875" s="154"/>
      <c r="B5875" s="154"/>
      <c r="C5875" s="140"/>
      <c r="D5875" s="140"/>
      <c r="E5875" s="140"/>
      <c r="F5875" s="161"/>
      <c r="G5875" s="161"/>
    </row>
    <row r="5876" spans="1:7" x14ac:dyDescent="0.25">
      <c r="A5876" s="154"/>
      <c r="B5876" s="154"/>
      <c r="C5876" s="140"/>
      <c r="D5876" s="140"/>
      <c r="E5876" s="140"/>
      <c r="F5876" s="161"/>
      <c r="G5876" s="161"/>
    </row>
    <row r="5877" spans="1:7" x14ac:dyDescent="0.25">
      <c r="A5877" s="154"/>
      <c r="B5877" s="154"/>
      <c r="C5877" s="140"/>
      <c r="D5877" s="140"/>
      <c r="E5877" s="140"/>
      <c r="F5877" s="161"/>
      <c r="G5877" s="161"/>
    </row>
    <row r="5878" spans="1:7" x14ac:dyDescent="0.25">
      <c r="A5878" s="154"/>
      <c r="B5878" s="154"/>
      <c r="C5878" s="140"/>
      <c r="D5878" s="140"/>
      <c r="E5878" s="140"/>
      <c r="F5878" s="161"/>
      <c r="G5878" s="161"/>
    </row>
    <row r="5879" spans="1:7" x14ac:dyDescent="0.25">
      <c r="A5879" s="154"/>
      <c r="B5879" s="154"/>
      <c r="C5879" s="140"/>
      <c r="D5879" s="140"/>
      <c r="E5879" s="140"/>
      <c r="F5879" s="161"/>
      <c r="G5879" s="161"/>
    </row>
    <row r="5880" spans="1:7" x14ac:dyDescent="0.25">
      <c r="A5880" s="154"/>
      <c r="B5880" s="154"/>
      <c r="C5880" s="140"/>
      <c r="D5880" s="140"/>
      <c r="E5880" s="140"/>
      <c r="F5880" s="161"/>
      <c r="G5880" s="161"/>
    </row>
    <row r="5881" spans="1:7" x14ac:dyDescent="0.25">
      <c r="A5881" s="154"/>
      <c r="B5881" s="154"/>
      <c r="C5881" s="140"/>
      <c r="D5881" s="140"/>
      <c r="E5881" s="140"/>
      <c r="F5881" s="161"/>
      <c r="G5881" s="161"/>
    </row>
    <row r="5882" spans="1:7" x14ac:dyDescent="0.25">
      <c r="A5882" s="154"/>
      <c r="B5882" s="154"/>
      <c r="C5882" s="140"/>
      <c r="D5882" s="140"/>
      <c r="E5882" s="140"/>
      <c r="F5882" s="161"/>
      <c r="G5882" s="161"/>
    </row>
    <row r="5883" spans="1:7" x14ac:dyDescent="0.25">
      <c r="A5883" s="154"/>
      <c r="B5883" s="154"/>
      <c r="C5883" s="140"/>
      <c r="D5883" s="140"/>
      <c r="E5883" s="140"/>
      <c r="F5883" s="161"/>
      <c r="G5883" s="161"/>
    </row>
    <row r="5884" spans="1:7" x14ac:dyDescent="0.25">
      <c r="A5884" s="154"/>
      <c r="B5884" s="154"/>
      <c r="C5884" s="140"/>
      <c r="D5884" s="140"/>
      <c r="E5884" s="140"/>
      <c r="F5884" s="161"/>
      <c r="G5884" s="161"/>
    </row>
    <row r="5885" spans="1:7" x14ac:dyDescent="0.25">
      <c r="A5885" s="154"/>
      <c r="B5885" s="154"/>
      <c r="C5885" s="140"/>
      <c r="D5885" s="140"/>
      <c r="E5885" s="140"/>
      <c r="F5885" s="161"/>
      <c r="G5885" s="161"/>
    </row>
    <row r="5886" spans="1:7" x14ac:dyDescent="0.25">
      <c r="A5886" s="154"/>
      <c r="B5886" s="154"/>
      <c r="C5886" s="140"/>
      <c r="D5886" s="140"/>
      <c r="E5886" s="140"/>
      <c r="F5886" s="161"/>
      <c r="G5886" s="161"/>
    </row>
    <row r="5887" spans="1:7" x14ac:dyDescent="0.25">
      <c r="A5887" s="154"/>
      <c r="B5887" s="154"/>
      <c r="C5887" s="140"/>
      <c r="D5887" s="140"/>
      <c r="E5887" s="140"/>
      <c r="F5887" s="161"/>
      <c r="G5887" s="161"/>
    </row>
    <row r="5888" spans="1:7" x14ac:dyDescent="0.25">
      <c r="A5888" s="154"/>
      <c r="B5888" s="154"/>
      <c r="C5888" s="140"/>
      <c r="D5888" s="140"/>
      <c r="E5888" s="140"/>
      <c r="F5888" s="161"/>
      <c r="G5888" s="161"/>
    </row>
    <row r="5889" spans="1:7" x14ac:dyDescent="0.25">
      <c r="A5889" s="154"/>
      <c r="B5889" s="154"/>
      <c r="C5889" s="140"/>
      <c r="D5889" s="140"/>
      <c r="E5889" s="140"/>
      <c r="F5889" s="161"/>
      <c r="G5889" s="161"/>
    </row>
    <row r="5890" spans="1:7" x14ac:dyDescent="0.25">
      <c r="A5890" s="154"/>
      <c r="B5890" s="154"/>
      <c r="C5890" s="140"/>
      <c r="D5890" s="140"/>
      <c r="E5890" s="140"/>
      <c r="F5890" s="161"/>
      <c r="G5890" s="161"/>
    </row>
    <row r="5891" spans="1:7" x14ac:dyDescent="0.25">
      <c r="A5891" s="154"/>
      <c r="B5891" s="154"/>
      <c r="C5891" s="140"/>
      <c r="D5891" s="140"/>
      <c r="E5891" s="140"/>
      <c r="F5891" s="161"/>
      <c r="G5891" s="161"/>
    </row>
    <row r="5892" spans="1:7" x14ac:dyDescent="0.25">
      <c r="A5892" s="154"/>
      <c r="B5892" s="154"/>
      <c r="C5892" s="140"/>
      <c r="D5892" s="140"/>
      <c r="E5892" s="140"/>
      <c r="F5892" s="161"/>
      <c r="G5892" s="161"/>
    </row>
    <row r="5893" spans="1:7" x14ac:dyDescent="0.25">
      <c r="A5893" s="154"/>
      <c r="B5893" s="154"/>
      <c r="C5893" s="154"/>
      <c r="D5893" s="140"/>
      <c r="E5893" s="140"/>
      <c r="F5893" s="161"/>
      <c r="G5893" s="161"/>
    </row>
    <row r="5894" spans="1:7" x14ac:dyDescent="0.25">
      <c r="A5894" s="154"/>
      <c r="B5894" s="154"/>
      <c r="C5894" s="140"/>
      <c r="D5894" s="140"/>
      <c r="E5894" s="140"/>
      <c r="F5894" s="161"/>
      <c r="G5894" s="161"/>
    </row>
    <row r="5895" spans="1:7" x14ac:dyDescent="0.25">
      <c r="A5895" s="154"/>
      <c r="B5895" s="154"/>
      <c r="C5895" s="140"/>
      <c r="D5895" s="140"/>
      <c r="E5895" s="140"/>
      <c r="F5895" s="161"/>
      <c r="G5895" s="161"/>
    </row>
    <row r="5896" spans="1:7" x14ac:dyDescent="0.25">
      <c r="A5896" s="154"/>
      <c r="B5896" s="154"/>
      <c r="C5896" s="140"/>
      <c r="D5896" s="140"/>
      <c r="E5896" s="140"/>
      <c r="F5896" s="161"/>
      <c r="G5896" s="161"/>
    </row>
    <row r="5897" spans="1:7" x14ac:dyDescent="0.25">
      <c r="A5897" s="154"/>
      <c r="B5897" s="154"/>
      <c r="C5897" s="140"/>
      <c r="D5897" s="140"/>
      <c r="E5897" s="140"/>
      <c r="F5897" s="161"/>
      <c r="G5897" s="161"/>
    </row>
    <row r="5898" spans="1:7" x14ac:dyDescent="0.25">
      <c r="A5898" s="154"/>
      <c r="B5898" s="154"/>
      <c r="C5898" s="140"/>
      <c r="D5898" s="140"/>
      <c r="E5898" s="140"/>
      <c r="F5898" s="161"/>
      <c r="G5898" s="161"/>
    </row>
    <row r="5899" spans="1:7" x14ac:dyDescent="0.25">
      <c r="A5899" s="154"/>
      <c r="B5899" s="154"/>
      <c r="C5899" s="140"/>
      <c r="D5899" s="140"/>
      <c r="E5899" s="140"/>
      <c r="F5899" s="161"/>
      <c r="G5899" s="161"/>
    </row>
    <row r="5900" spans="1:7" x14ac:dyDescent="0.25">
      <c r="A5900" s="154"/>
      <c r="B5900" s="154"/>
      <c r="C5900" s="140"/>
      <c r="D5900" s="140"/>
      <c r="E5900" s="140"/>
      <c r="F5900" s="161"/>
      <c r="G5900" s="161"/>
    </row>
    <row r="5901" spans="1:7" x14ac:dyDescent="0.25">
      <c r="A5901" s="154"/>
      <c r="B5901" s="154"/>
      <c r="C5901" s="140"/>
      <c r="D5901" s="140"/>
      <c r="E5901" s="140"/>
      <c r="F5901" s="161"/>
      <c r="G5901" s="161"/>
    </row>
    <row r="5902" spans="1:7" x14ac:dyDescent="0.25">
      <c r="A5902" s="154"/>
      <c r="B5902" s="154"/>
      <c r="C5902" s="140"/>
      <c r="D5902" s="140"/>
      <c r="E5902" s="140"/>
      <c r="F5902" s="161"/>
      <c r="G5902" s="161"/>
    </row>
    <row r="5903" spans="1:7" x14ac:dyDescent="0.25">
      <c r="A5903" s="154"/>
      <c r="B5903" s="154"/>
      <c r="C5903" s="140"/>
      <c r="D5903" s="140"/>
      <c r="E5903" s="140"/>
      <c r="F5903" s="161"/>
      <c r="G5903" s="161"/>
    </row>
    <row r="5904" spans="1:7" x14ac:dyDescent="0.25">
      <c r="A5904" s="154"/>
      <c r="B5904" s="154"/>
      <c r="C5904" s="154"/>
      <c r="D5904" s="140"/>
      <c r="E5904" s="140"/>
      <c r="F5904" s="161"/>
      <c r="G5904" s="161"/>
    </row>
    <row r="5905" spans="1:7" x14ac:dyDescent="0.25">
      <c r="A5905" s="154"/>
      <c r="B5905" s="154"/>
      <c r="C5905" s="140"/>
      <c r="D5905" s="140"/>
      <c r="E5905" s="140"/>
      <c r="F5905" s="161"/>
      <c r="G5905" s="161"/>
    </row>
    <row r="5906" spans="1:7" x14ac:dyDescent="0.25">
      <c r="A5906" s="154"/>
      <c r="B5906" s="154"/>
      <c r="C5906" s="140"/>
      <c r="D5906" s="140"/>
      <c r="E5906" s="140"/>
      <c r="F5906" s="161"/>
      <c r="G5906" s="161"/>
    </row>
    <row r="5907" spans="1:7" x14ac:dyDescent="0.25">
      <c r="A5907" s="154"/>
      <c r="B5907" s="154"/>
      <c r="C5907" s="140"/>
      <c r="D5907" s="140"/>
      <c r="E5907" s="140"/>
      <c r="F5907" s="161"/>
      <c r="G5907" s="161"/>
    </row>
    <row r="5908" spans="1:7" x14ac:dyDescent="0.25">
      <c r="A5908" s="154"/>
      <c r="B5908" s="154"/>
      <c r="C5908" s="140"/>
      <c r="D5908" s="140"/>
      <c r="E5908" s="140"/>
      <c r="F5908" s="161"/>
      <c r="G5908" s="161"/>
    </row>
    <row r="5909" spans="1:7" x14ac:dyDescent="0.25">
      <c r="A5909" s="154"/>
      <c r="B5909" s="154"/>
      <c r="C5909" s="140"/>
      <c r="D5909" s="140"/>
      <c r="E5909" s="140"/>
      <c r="F5909" s="161"/>
      <c r="G5909" s="161"/>
    </row>
    <row r="5910" spans="1:7" x14ac:dyDescent="0.25">
      <c r="A5910" s="154"/>
      <c r="B5910" s="154"/>
      <c r="C5910" s="140"/>
      <c r="D5910" s="140"/>
      <c r="E5910" s="140"/>
      <c r="F5910" s="161"/>
      <c r="G5910" s="161"/>
    </row>
    <row r="5911" spans="1:7" x14ac:dyDescent="0.25">
      <c r="A5911" s="154"/>
      <c r="B5911" s="154"/>
      <c r="C5911" s="140"/>
      <c r="D5911" s="140"/>
      <c r="E5911" s="140"/>
      <c r="F5911" s="161"/>
      <c r="G5911" s="161"/>
    </row>
    <row r="5912" spans="1:7" x14ac:dyDescent="0.25">
      <c r="A5912" s="154"/>
      <c r="B5912" s="154"/>
      <c r="C5912" s="140"/>
      <c r="D5912" s="140"/>
      <c r="E5912" s="140"/>
      <c r="F5912" s="161"/>
      <c r="G5912" s="161"/>
    </row>
    <row r="5913" spans="1:7" x14ac:dyDescent="0.25">
      <c r="A5913" s="154"/>
      <c r="B5913" s="154"/>
      <c r="C5913" s="140"/>
      <c r="D5913" s="140"/>
      <c r="E5913" s="140"/>
      <c r="F5913" s="161"/>
      <c r="G5913" s="161"/>
    </row>
    <row r="5914" spans="1:7" x14ac:dyDescent="0.25">
      <c r="A5914" s="154"/>
      <c r="B5914" s="154"/>
      <c r="C5914" s="154"/>
      <c r="D5914" s="140"/>
      <c r="E5914" s="140"/>
      <c r="F5914" s="161"/>
      <c r="G5914" s="161"/>
    </row>
    <row r="5915" spans="1:7" x14ac:dyDescent="0.25">
      <c r="A5915" s="154"/>
      <c r="B5915" s="154"/>
      <c r="C5915" s="140"/>
      <c r="D5915" s="140"/>
      <c r="E5915" s="140"/>
      <c r="F5915" s="161"/>
      <c r="G5915" s="161"/>
    </row>
    <row r="5916" spans="1:7" x14ac:dyDescent="0.25">
      <c r="A5916" s="154"/>
      <c r="B5916" s="154"/>
      <c r="C5916" s="140"/>
      <c r="D5916" s="140"/>
      <c r="E5916" s="140"/>
      <c r="F5916" s="161"/>
      <c r="G5916" s="161"/>
    </row>
    <row r="5917" spans="1:7" x14ac:dyDescent="0.25">
      <c r="A5917" s="154"/>
      <c r="B5917" s="154"/>
      <c r="C5917" s="140"/>
      <c r="D5917" s="140"/>
      <c r="E5917" s="140"/>
      <c r="F5917" s="161"/>
      <c r="G5917" s="161"/>
    </row>
    <row r="5918" spans="1:7" x14ac:dyDescent="0.25">
      <c r="A5918" s="154"/>
      <c r="B5918" s="154"/>
      <c r="C5918" s="140"/>
      <c r="D5918" s="140"/>
      <c r="E5918" s="140"/>
      <c r="F5918" s="161"/>
      <c r="G5918" s="161"/>
    </row>
    <row r="5919" spans="1:7" x14ac:dyDescent="0.25">
      <c r="A5919" s="154"/>
      <c r="B5919" s="154"/>
      <c r="C5919" s="140"/>
      <c r="D5919" s="140"/>
      <c r="E5919" s="140"/>
      <c r="F5919" s="161"/>
      <c r="G5919" s="161"/>
    </row>
    <row r="5920" spans="1:7" x14ac:dyDescent="0.25">
      <c r="A5920" s="154"/>
      <c r="B5920" s="154"/>
      <c r="C5920" s="140"/>
      <c r="D5920" s="140"/>
      <c r="E5920" s="140"/>
      <c r="F5920" s="161"/>
      <c r="G5920" s="161"/>
    </row>
    <row r="5921" spans="1:7" x14ac:dyDescent="0.25">
      <c r="A5921" s="154"/>
      <c r="B5921" s="154"/>
      <c r="C5921" s="140"/>
      <c r="D5921" s="140"/>
      <c r="E5921" s="140"/>
      <c r="F5921" s="161"/>
      <c r="G5921" s="161"/>
    </row>
    <row r="5922" spans="1:7" x14ac:dyDescent="0.25">
      <c r="A5922" s="154"/>
      <c r="B5922" s="154"/>
      <c r="C5922" s="140"/>
      <c r="D5922" s="140"/>
      <c r="E5922" s="140"/>
      <c r="F5922" s="161"/>
      <c r="G5922" s="161"/>
    </row>
    <row r="5923" spans="1:7" x14ac:dyDescent="0.25">
      <c r="A5923" s="154"/>
      <c r="B5923" s="154"/>
      <c r="C5923" s="140"/>
      <c r="D5923" s="140"/>
      <c r="E5923" s="140"/>
      <c r="F5923" s="161"/>
      <c r="G5923" s="161"/>
    </row>
    <row r="5924" spans="1:7" x14ac:dyDescent="0.25">
      <c r="A5924" s="154"/>
      <c r="B5924" s="154"/>
      <c r="C5924" s="140"/>
      <c r="D5924" s="140"/>
      <c r="E5924" s="140"/>
      <c r="F5924" s="161"/>
      <c r="G5924" s="161"/>
    </row>
    <row r="5925" spans="1:7" x14ac:dyDescent="0.25">
      <c r="A5925" s="154"/>
      <c r="B5925" s="154"/>
      <c r="C5925" s="140"/>
      <c r="D5925" s="140"/>
      <c r="E5925" s="140"/>
      <c r="F5925" s="161"/>
      <c r="G5925" s="161"/>
    </row>
    <row r="5926" spans="1:7" x14ac:dyDescent="0.25">
      <c r="A5926" s="154"/>
      <c r="B5926" s="154"/>
      <c r="C5926" s="140"/>
      <c r="D5926" s="140"/>
      <c r="E5926" s="140"/>
      <c r="F5926" s="161"/>
      <c r="G5926" s="161"/>
    </row>
    <row r="5927" spans="1:7" x14ac:dyDescent="0.25">
      <c r="A5927" s="154"/>
      <c r="B5927" s="154"/>
      <c r="C5927" s="154"/>
      <c r="D5927" s="140"/>
      <c r="E5927" s="140"/>
      <c r="F5927" s="161"/>
      <c r="G5927" s="161"/>
    </row>
    <row r="5928" spans="1:7" x14ac:dyDescent="0.25">
      <c r="A5928" s="154"/>
      <c r="B5928" s="154"/>
      <c r="C5928" s="154"/>
      <c r="D5928" s="140"/>
      <c r="E5928" s="140"/>
      <c r="F5928" s="161"/>
      <c r="G5928" s="161"/>
    </row>
    <row r="5929" spans="1:7" x14ac:dyDescent="0.25">
      <c r="A5929" s="154"/>
      <c r="B5929" s="154"/>
      <c r="C5929" s="140"/>
      <c r="D5929" s="140"/>
      <c r="E5929" s="140"/>
      <c r="F5929" s="161"/>
      <c r="G5929" s="161"/>
    </row>
    <row r="5930" spans="1:7" x14ac:dyDescent="0.25">
      <c r="A5930" s="154"/>
      <c r="B5930" s="154"/>
      <c r="C5930" s="140"/>
      <c r="D5930" s="140"/>
      <c r="E5930" s="140"/>
      <c r="F5930" s="161"/>
      <c r="G5930" s="161"/>
    </row>
    <row r="5931" spans="1:7" x14ac:dyDescent="0.25">
      <c r="A5931" s="154"/>
      <c r="B5931" s="154"/>
      <c r="C5931" s="140"/>
      <c r="D5931" s="140"/>
      <c r="E5931" s="140"/>
      <c r="F5931" s="161"/>
      <c r="G5931" s="161"/>
    </row>
    <row r="5932" spans="1:7" x14ac:dyDescent="0.25">
      <c r="A5932" s="154"/>
      <c r="B5932" s="154"/>
      <c r="C5932" s="140"/>
      <c r="D5932" s="140"/>
      <c r="E5932" s="140"/>
      <c r="F5932" s="161"/>
      <c r="G5932" s="161"/>
    </row>
    <row r="5933" spans="1:7" x14ac:dyDescent="0.25">
      <c r="A5933" s="154"/>
      <c r="B5933" s="154"/>
      <c r="C5933" s="154"/>
      <c r="D5933" s="140"/>
      <c r="E5933" s="140"/>
      <c r="F5933" s="161"/>
      <c r="G5933" s="161"/>
    </row>
    <row r="5934" spans="1:7" x14ac:dyDescent="0.25">
      <c r="A5934" s="154"/>
      <c r="B5934" s="154"/>
      <c r="C5934" s="140"/>
      <c r="D5934" s="140"/>
      <c r="E5934" s="140"/>
      <c r="F5934" s="161"/>
      <c r="G5934" s="161"/>
    </row>
    <row r="5935" spans="1:7" x14ac:dyDescent="0.25">
      <c r="A5935" s="154"/>
      <c r="B5935" s="154"/>
      <c r="C5935" s="140"/>
      <c r="D5935" s="140"/>
      <c r="E5935" s="140"/>
      <c r="F5935" s="161"/>
      <c r="G5935" s="161"/>
    </row>
    <row r="5936" spans="1:7" x14ac:dyDescent="0.25">
      <c r="A5936" s="154"/>
      <c r="B5936" s="154"/>
      <c r="C5936" s="140"/>
      <c r="D5936" s="140"/>
      <c r="E5936" s="140"/>
      <c r="F5936" s="161"/>
      <c r="G5936" s="161"/>
    </row>
    <row r="5937" spans="1:7" x14ac:dyDescent="0.25">
      <c r="A5937" s="154"/>
      <c r="B5937" s="154"/>
      <c r="C5937" s="140"/>
      <c r="D5937" s="140"/>
      <c r="E5937" s="140"/>
      <c r="F5937" s="161"/>
      <c r="G5937" s="161"/>
    </row>
    <row r="5938" spans="1:7" x14ac:dyDescent="0.25">
      <c r="A5938" s="154"/>
      <c r="B5938" s="154"/>
      <c r="C5938" s="140"/>
      <c r="D5938" s="140"/>
      <c r="E5938" s="140"/>
      <c r="F5938" s="161"/>
      <c r="G5938" s="161"/>
    </row>
    <row r="5939" spans="1:7" x14ac:dyDescent="0.25">
      <c r="A5939" s="154"/>
      <c r="B5939" s="154"/>
      <c r="C5939" s="140"/>
      <c r="D5939" s="140"/>
      <c r="E5939" s="140"/>
      <c r="F5939" s="161"/>
      <c r="G5939" s="161"/>
    </row>
    <row r="5940" spans="1:7" x14ac:dyDescent="0.25">
      <c r="A5940" s="154"/>
      <c r="B5940" s="154"/>
      <c r="C5940" s="140"/>
      <c r="D5940" s="140"/>
      <c r="E5940" s="140"/>
      <c r="F5940" s="161"/>
      <c r="G5940" s="161"/>
    </row>
    <row r="5941" spans="1:7" x14ac:dyDescent="0.25">
      <c r="A5941" s="154"/>
      <c r="B5941" s="154"/>
      <c r="C5941" s="140"/>
      <c r="D5941" s="140"/>
      <c r="E5941" s="140"/>
      <c r="F5941" s="161"/>
      <c r="G5941" s="161"/>
    </row>
    <row r="5942" spans="1:7" x14ac:dyDescent="0.25">
      <c r="A5942" s="154"/>
      <c r="B5942" s="154"/>
      <c r="C5942" s="140"/>
      <c r="D5942" s="140"/>
      <c r="E5942" s="140"/>
      <c r="F5942" s="161"/>
      <c r="G5942" s="161"/>
    </row>
    <row r="5943" spans="1:7" x14ac:dyDescent="0.25">
      <c r="A5943" s="154"/>
      <c r="B5943" s="154"/>
      <c r="C5943" s="140"/>
      <c r="D5943" s="140"/>
      <c r="E5943" s="140"/>
      <c r="F5943" s="161"/>
      <c r="G5943" s="161"/>
    </row>
    <row r="5944" spans="1:7" x14ac:dyDescent="0.25">
      <c r="A5944" s="154"/>
      <c r="B5944" s="154"/>
      <c r="C5944" s="140"/>
      <c r="D5944" s="140"/>
      <c r="E5944" s="140"/>
      <c r="F5944" s="161"/>
      <c r="G5944" s="161"/>
    </row>
    <row r="5945" spans="1:7" x14ac:dyDescent="0.25">
      <c r="A5945" s="154"/>
      <c r="B5945" s="154"/>
      <c r="C5945" s="140"/>
      <c r="D5945" s="140"/>
      <c r="E5945" s="140"/>
      <c r="F5945" s="161"/>
      <c r="G5945" s="161"/>
    </row>
    <row r="5946" spans="1:7" x14ac:dyDescent="0.25">
      <c r="A5946" s="154"/>
      <c r="B5946" s="154"/>
      <c r="C5946" s="140"/>
      <c r="D5946" s="140"/>
      <c r="E5946" s="140"/>
      <c r="F5946" s="161"/>
      <c r="G5946" s="161"/>
    </row>
    <row r="5947" spans="1:7" x14ac:dyDescent="0.25">
      <c r="A5947" s="154"/>
      <c r="B5947" s="154"/>
      <c r="C5947" s="140"/>
      <c r="D5947" s="140"/>
      <c r="E5947" s="140"/>
      <c r="F5947" s="161"/>
      <c r="G5947" s="161"/>
    </row>
    <row r="5948" spans="1:7" x14ac:dyDescent="0.25">
      <c r="A5948" s="154"/>
      <c r="B5948" s="154"/>
      <c r="C5948" s="140"/>
      <c r="D5948" s="140"/>
      <c r="E5948" s="140"/>
      <c r="F5948" s="161"/>
      <c r="G5948" s="161"/>
    </row>
    <row r="5949" spans="1:7" x14ac:dyDescent="0.25">
      <c r="A5949" s="154"/>
      <c r="B5949" s="154"/>
      <c r="C5949" s="140"/>
      <c r="D5949" s="140"/>
      <c r="E5949" s="140"/>
      <c r="F5949" s="161"/>
      <c r="G5949" s="161"/>
    </row>
    <row r="5950" spans="1:7" x14ac:dyDescent="0.25">
      <c r="A5950" s="154"/>
      <c r="B5950" s="154"/>
      <c r="C5950" s="140"/>
      <c r="D5950" s="140"/>
      <c r="E5950" s="140"/>
      <c r="F5950" s="161"/>
      <c r="G5950" s="161"/>
    </row>
    <row r="5951" spans="1:7" x14ac:dyDescent="0.25">
      <c r="A5951" s="154"/>
      <c r="B5951" s="154"/>
      <c r="C5951" s="140"/>
      <c r="D5951" s="140"/>
      <c r="E5951" s="140"/>
      <c r="F5951" s="161"/>
      <c r="G5951" s="161"/>
    </row>
    <row r="5952" spans="1:7" x14ac:dyDescent="0.25">
      <c r="A5952" s="154"/>
      <c r="B5952" s="154"/>
      <c r="C5952" s="140"/>
      <c r="D5952" s="140"/>
      <c r="E5952" s="140"/>
      <c r="F5952" s="161"/>
      <c r="G5952" s="161"/>
    </row>
    <row r="5953" spans="1:7" x14ac:dyDescent="0.25">
      <c r="A5953" s="154"/>
      <c r="B5953" s="154"/>
      <c r="C5953" s="140"/>
      <c r="D5953" s="140"/>
      <c r="E5953" s="140"/>
      <c r="F5953" s="161"/>
      <c r="G5953" s="161"/>
    </row>
    <row r="5954" spans="1:7" x14ac:dyDescent="0.25">
      <c r="A5954" s="154"/>
      <c r="B5954" s="154"/>
      <c r="C5954" s="140"/>
      <c r="D5954" s="140"/>
      <c r="E5954" s="140"/>
      <c r="F5954" s="161"/>
      <c r="G5954" s="161"/>
    </row>
    <row r="5955" spans="1:7" x14ac:dyDescent="0.25">
      <c r="A5955" s="154"/>
      <c r="B5955" s="154"/>
      <c r="C5955" s="140"/>
      <c r="D5955" s="140"/>
      <c r="E5955" s="140"/>
      <c r="F5955" s="161"/>
      <c r="G5955" s="161"/>
    </row>
    <row r="5956" spans="1:7" x14ac:dyDescent="0.25">
      <c r="A5956" s="154"/>
      <c r="B5956" s="154"/>
      <c r="C5956" s="140"/>
      <c r="D5956" s="140"/>
      <c r="E5956" s="140"/>
      <c r="F5956" s="161"/>
      <c r="G5956" s="161"/>
    </row>
    <row r="5957" spans="1:7" x14ac:dyDescent="0.25">
      <c r="A5957" s="154"/>
      <c r="B5957" s="154"/>
      <c r="C5957" s="154"/>
      <c r="D5957" s="140"/>
      <c r="E5957" s="140"/>
      <c r="F5957" s="161"/>
      <c r="G5957" s="161"/>
    </row>
    <row r="5958" spans="1:7" x14ac:dyDescent="0.25">
      <c r="A5958" s="154"/>
      <c r="B5958" s="154"/>
      <c r="C5958" s="140"/>
      <c r="D5958" s="140"/>
      <c r="E5958" s="140"/>
      <c r="F5958" s="161"/>
      <c r="G5958" s="161"/>
    </row>
    <row r="5959" spans="1:7" x14ac:dyDescent="0.25">
      <c r="A5959" s="154"/>
      <c r="B5959" s="154"/>
      <c r="C5959" s="140"/>
      <c r="D5959" s="140"/>
      <c r="E5959" s="140"/>
      <c r="F5959" s="161"/>
      <c r="G5959" s="161"/>
    </row>
    <row r="5960" spans="1:7" x14ac:dyDescent="0.25">
      <c r="A5960" s="154"/>
      <c r="B5960" s="154"/>
      <c r="C5960" s="140"/>
      <c r="D5960" s="140"/>
      <c r="E5960" s="140"/>
      <c r="F5960" s="161"/>
      <c r="G5960" s="161"/>
    </row>
    <row r="5961" spans="1:7" x14ac:dyDescent="0.25">
      <c r="A5961" s="154"/>
      <c r="B5961" s="154"/>
      <c r="C5961" s="140"/>
      <c r="D5961" s="140"/>
      <c r="E5961" s="140"/>
      <c r="F5961" s="161"/>
      <c r="G5961" s="161"/>
    </row>
    <row r="5962" spans="1:7" x14ac:dyDescent="0.25">
      <c r="A5962" s="154"/>
      <c r="B5962" s="154"/>
      <c r="C5962" s="140"/>
      <c r="D5962" s="140"/>
      <c r="E5962" s="140"/>
      <c r="F5962" s="161"/>
      <c r="G5962" s="161"/>
    </row>
    <row r="5963" spans="1:7" x14ac:dyDescent="0.25">
      <c r="A5963" s="154"/>
      <c r="B5963" s="154"/>
      <c r="C5963" s="140"/>
      <c r="D5963" s="140"/>
      <c r="E5963" s="140"/>
      <c r="F5963" s="161"/>
      <c r="G5963" s="161"/>
    </row>
    <row r="5964" spans="1:7" x14ac:dyDescent="0.25">
      <c r="A5964" s="154"/>
      <c r="B5964" s="154"/>
      <c r="C5964" s="140"/>
      <c r="D5964" s="140"/>
      <c r="E5964" s="140"/>
      <c r="F5964" s="161"/>
      <c r="G5964" s="161"/>
    </row>
    <row r="5965" spans="1:7" x14ac:dyDescent="0.25">
      <c r="A5965" s="154"/>
      <c r="B5965" s="154"/>
      <c r="C5965" s="140"/>
      <c r="D5965" s="140"/>
      <c r="E5965" s="140"/>
      <c r="F5965" s="161"/>
      <c r="G5965" s="161"/>
    </row>
    <row r="5966" spans="1:7" x14ac:dyDescent="0.25">
      <c r="A5966" s="154"/>
      <c r="B5966" s="154"/>
      <c r="C5966" s="140"/>
      <c r="D5966" s="140"/>
      <c r="E5966" s="140"/>
      <c r="F5966" s="161"/>
      <c r="G5966" s="161"/>
    </row>
    <row r="5967" spans="1:7" x14ac:dyDescent="0.25">
      <c r="A5967" s="154"/>
      <c r="B5967" s="154"/>
      <c r="C5967" s="140"/>
      <c r="D5967" s="140"/>
      <c r="E5967" s="140"/>
      <c r="F5967" s="161"/>
      <c r="G5967" s="161"/>
    </row>
    <row r="5968" spans="1:7" x14ac:dyDescent="0.25">
      <c r="A5968" s="154"/>
      <c r="B5968" s="154"/>
      <c r="C5968" s="140"/>
      <c r="D5968" s="140"/>
      <c r="E5968" s="140"/>
      <c r="F5968" s="161"/>
      <c r="G5968" s="161"/>
    </row>
    <row r="5969" spans="1:7" x14ac:dyDescent="0.25">
      <c r="A5969" s="154"/>
      <c r="B5969" s="154"/>
      <c r="C5969" s="140"/>
      <c r="D5969" s="140"/>
      <c r="E5969" s="140"/>
      <c r="F5969" s="161"/>
      <c r="G5969" s="161"/>
    </row>
    <row r="5970" spans="1:7" x14ac:dyDescent="0.25">
      <c r="A5970" s="154"/>
      <c r="B5970" s="154"/>
      <c r="C5970" s="140"/>
      <c r="D5970" s="140"/>
      <c r="E5970" s="140"/>
      <c r="F5970" s="161"/>
      <c r="G5970" s="161"/>
    </row>
    <row r="5971" spans="1:7" x14ac:dyDescent="0.25">
      <c r="A5971" s="154"/>
      <c r="B5971" s="154"/>
      <c r="C5971" s="140"/>
      <c r="D5971" s="140"/>
      <c r="E5971" s="140"/>
      <c r="F5971" s="161"/>
      <c r="G5971" s="161"/>
    </row>
    <row r="5972" spans="1:7" x14ac:dyDescent="0.25">
      <c r="A5972" s="154"/>
      <c r="B5972" s="154"/>
      <c r="C5972" s="140"/>
      <c r="D5972" s="140"/>
      <c r="E5972" s="140"/>
      <c r="F5972" s="161"/>
      <c r="G5972" s="161"/>
    </row>
    <row r="5973" spans="1:7" x14ac:dyDescent="0.25">
      <c r="A5973" s="154"/>
      <c r="B5973" s="154"/>
      <c r="C5973" s="140"/>
      <c r="D5973" s="140"/>
      <c r="E5973" s="140"/>
      <c r="F5973" s="161"/>
      <c r="G5973" s="161"/>
    </row>
    <row r="5974" spans="1:7" x14ac:dyDescent="0.25">
      <c r="A5974" s="154"/>
      <c r="B5974" s="154"/>
      <c r="C5974" s="140"/>
      <c r="D5974" s="140"/>
      <c r="E5974" s="140"/>
      <c r="F5974" s="161"/>
      <c r="G5974" s="161"/>
    </row>
    <row r="5975" spans="1:7" x14ac:dyDescent="0.25">
      <c r="A5975" s="154"/>
      <c r="B5975" s="154"/>
      <c r="C5975" s="140"/>
      <c r="D5975" s="140"/>
      <c r="E5975" s="140"/>
      <c r="F5975" s="161"/>
      <c r="G5975" s="161"/>
    </row>
    <row r="5976" spans="1:7" x14ac:dyDescent="0.25">
      <c r="A5976" s="154"/>
      <c r="B5976" s="154"/>
      <c r="C5976" s="140"/>
      <c r="D5976" s="140"/>
      <c r="E5976" s="140"/>
      <c r="F5976" s="161"/>
      <c r="G5976" s="161"/>
    </row>
    <row r="5977" spans="1:7" x14ac:dyDescent="0.25">
      <c r="A5977" s="154"/>
      <c r="B5977" s="154"/>
      <c r="C5977" s="140"/>
      <c r="D5977" s="140"/>
      <c r="E5977" s="140"/>
      <c r="F5977" s="161"/>
      <c r="G5977" s="161"/>
    </row>
    <row r="5978" spans="1:7" x14ac:dyDescent="0.25">
      <c r="A5978" s="154"/>
      <c r="B5978" s="154"/>
      <c r="C5978" s="140"/>
      <c r="D5978" s="140"/>
      <c r="E5978" s="140"/>
      <c r="F5978" s="161"/>
      <c r="G5978" s="161"/>
    </row>
    <row r="5979" spans="1:7" x14ac:dyDescent="0.25">
      <c r="A5979" s="154"/>
      <c r="B5979" s="154"/>
      <c r="C5979" s="140"/>
      <c r="D5979" s="140"/>
      <c r="E5979" s="140"/>
      <c r="F5979" s="161"/>
      <c r="G5979" s="161"/>
    </row>
    <row r="5980" spans="1:7" x14ac:dyDescent="0.25">
      <c r="A5980" s="154"/>
      <c r="B5980" s="154"/>
      <c r="C5980" s="140"/>
      <c r="D5980" s="140"/>
      <c r="E5980" s="140"/>
      <c r="F5980" s="161"/>
      <c r="G5980" s="161"/>
    </row>
    <row r="5981" spans="1:7" x14ac:dyDescent="0.25">
      <c r="A5981" s="154"/>
      <c r="B5981" s="154"/>
      <c r="C5981" s="140"/>
      <c r="D5981" s="140"/>
      <c r="E5981" s="140"/>
      <c r="F5981" s="161"/>
      <c r="G5981" s="161"/>
    </row>
    <row r="5982" spans="1:7" x14ac:dyDescent="0.25">
      <c r="A5982" s="154"/>
      <c r="B5982" s="154"/>
      <c r="C5982" s="140"/>
      <c r="D5982" s="140"/>
      <c r="E5982" s="140"/>
      <c r="F5982" s="161"/>
      <c r="G5982" s="161"/>
    </row>
    <row r="5983" spans="1:7" x14ac:dyDescent="0.25">
      <c r="A5983" s="154"/>
      <c r="B5983" s="154"/>
      <c r="C5983" s="140"/>
      <c r="D5983" s="140"/>
      <c r="E5983" s="140"/>
      <c r="F5983" s="161"/>
      <c r="G5983" s="161"/>
    </row>
    <row r="5984" spans="1:7" x14ac:dyDescent="0.25">
      <c r="A5984" s="154"/>
      <c r="B5984" s="154"/>
      <c r="C5984" s="140"/>
      <c r="D5984" s="140"/>
      <c r="E5984" s="140"/>
      <c r="F5984" s="161"/>
      <c r="G5984" s="161"/>
    </row>
    <row r="5985" spans="1:7" x14ac:dyDescent="0.25">
      <c r="A5985" s="154"/>
      <c r="B5985" s="154"/>
      <c r="C5985" s="140"/>
      <c r="D5985" s="140"/>
      <c r="E5985" s="140"/>
      <c r="F5985" s="161"/>
      <c r="G5985" s="161"/>
    </row>
    <row r="5986" spans="1:7" x14ac:dyDescent="0.25">
      <c r="A5986" s="154"/>
      <c r="B5986" s="154"/>
      <c r="C5986" s="140"/>
      <c r="D5986" s="140"/>
      <c r="E5986" s="140"/>
      <c r="F5986" s="161"/>
      <c r="G5986" s="161"/>
    </row>
    <row r="5987" spans="1:7" x14ac:dyDescent="0.25">
      <c r="A5987" s="154"/>
      <c r="B5987" s="154"/>
      <c r="C5987" s="140"/>
      <c r="D5987" s="140"/>
      <c r="E5987" s="140"/>
      <c r="F5987" s="161"/>
      <c r="G5987" s="161"/>
    </row>
    <row r="5988" spans="1:7" x14ac:dyDescent="0.25">
      <c r="A5988" s="154"/>
      <c r="B5988" s="154"/>
      <c r="C5988" s="140"/>
      <c r="D5988" s="140"/>
      <c r="E5988" s="140"/>
      <c r="F5988" s="161"/>
      <c r="G5988" s="161"/>
    </row>
    <row r="5989" spans="1:7" x14ac:dyDescent="0.25">
      <c r="A5989" s="154"/>
      <c r="B5989" s="154"/>
      <c r="C5989" s="140"/>
      <c r="D5989" s="140"/>
      <c r="E5989" s="140"/>
      <c r="F5989" s="161"/>
      <c r="G5989" s="161"/>
    </row>
    <row r="5990" spans="1:7" x14ac:dyDescent="0.25">
      <c r="A5990" s="154"/>
      <c r="B5990" s="154"/>
      <c r="C5990" s="140"/>
      <c r="D5990" s="140"/>
      <c r="E5990" s="140"/>
      <c r="F5990" s="161"/>
      <c r="G5990" s="161"/>
    </row>
    <row r="5991" spans="1:7" x14ac:dyDescent="0.25">
      <c r="A5991" s="154"/>
      <c r="B5991" s="154"/>
      <c r="C5991" s="140"/>
      <c r="D5991" s="140"/>
      <c r="E5991" s="140"/>
      <c r="F5991" s="161"/>
      <c r="G5991" s="161"/>
    </row>
    <row r="5992" spans="1:7" x14ac:dyDescent="0.25">
      <c r="A5992" s="154"/>
      <c r="B5992" s="154"/>
      <c r="C5992" s="140"/>
      <c r="D5992" s="140"/>
      <c r="E5992" s="140"/>
      <c r="F5992" s="161"/>
      <c r="G5992" s="161"/>
    </row>
    <row r="5993" spans="1:7" x14ac:dyDescent="0.25">
      <c r="A5993" s="154"/>
      <c r="B5993" s="154"/>
      <c r="C5993" s="140"/>
      <c r="D5993" s="140"/>
      <c r="E5993" s="140"/>
      <c r="F5993" s="161"/>
      <c r="G5993" s="161"/>
    </row>
    <row r="5994" spans="1:7" x14ac:dyDescent="0.25">
      <c r="A5994" s="154"/>
      <c r="B5994" s="154"/>
      <c r="C5994" s="140"/>
      <c r="D5994" s="140"/>
      <c r="E5994" s="140"/>
      <c r="F5994" s="161"/>
      <c r="G5994" s="161"/>
    </row>
    <row r="5995" spans="1:7" x14ac:dyDescent="0.25">
      <c r="A5995" s="154"/>
      <c r="B5995" s="154"/>
      <c r="C5995" s="140"/>
      <c r="D5995" s="140"/>
      <c r="E5995" s="140"/>
      <c r="F5995" s="161"/>
      <c r="G5995" s="161"/>
    </row>
    <row r="5996" spans="1:7" x14ac:dyDescent="0.25">
      <c r="A5996" s="154"/>
      <c r="B5996" s="154"/>
      <c r="C5996" s="140"/>
      <c r="D5996" s="140"/>
      <c r="E5996" s="140"/>
      <c r="F5996" s="161"/>
      <c r="G5996" s="161"/>
    </row>
    <row r="5997" spans="1:7" x14ac:dyDescent="0.25">
      <c r="A5997" s="154"/>
      <c r="B5997" s="154"/>
      <c r="C5997" s="140"/>
      <c r="D5997" s="140"/>
      <c r="E5997" s="140"/>
      <c r="F5997" s="161"/>
      <c r="G5997" s="161"/>
    </row>
    <row r="5998" spans="1:7" x14ac:dyDescent="0.25">
      <c r="A5998" s="154"/>
      <c r="B5998" s="154"/>
      <c r="C5998" s="140"/>
      <c r="D5998" s="140"/>
      <c r="E5998" s="140"/>
      <c r="F5998" s="161"/>
      <c r="G5998" s="161"/>
    </row>
    <row r="5999" spans="1:7" x14ac:dyDescent="0.25">
      <c r="A5999" s="154"/>
      <c r="B5999" s="154"/>
      <c r="C5999" s="140"/>
      <c r="D5999" s="140"/>
      <c r="E5999" s="140"/>
      <c r="F5999" s="161"/>
      <c r="G5999" s="161"/>
    </row>
    <row r="6000" spans="1:7" x14ac:dyDescent="0.25">
      <c r="A6000" s="154"/>
      <c r="B6000" s="154"/>
      <c r="C6000" s="140"/>
      <c r="D6000" s="140"/>
      <c r="E6000" s="140"/>
      <c r="F6000" s="161"/>
      <c r="G6000" s="161"/>
    </row>
    <row r="6001" spans="1:7" x14ac:dyDescent="0.25">
      <c r="A6001" s="154"/>
      <c r="B6001" s="154"/>
      <c r="C6001" s="140"/>
      <c r="D6001" s="140"/>
      <c r="E6001" s="140"/>
      <c r="F6001" s="161"/>
      <c r="G6001" s="161"/>
    </row>
    <row r="6002" spans="1:7" x14ac:dyDescent="0.25">
      <c r="A6002" s="154"/>
      <c r="B6002" s="154"/>
      <c r="C6002" s="140"/>
      <c r="D6002" s="140"/>
      <c r="E6002" s="140"/>
      <c r="F6002" s="161"/>
      <c r="G6002" s="161"/>
    </row>
    <row r="6003" spans="1:7" x14ac:dyDescent="0.25">
      <c r="A6003" s="154"/>
      <c r="B6003" s="154"/>
      <c r="C6003" s="140"/>
      <c r="D6003" s="140"/>
      <c r="E6003" s="140"/>
      <c r="F6003" s="161"/>
      <c r="G6003" s="161"/>
    </row>
    <row r="6004" spans="1:7" x14ac:dyDescent="0.25">
      <c r="A6004" s="154"/>
      <c r="B6004" s="154"/>
      <c r="C6004" s="140"/>
      <c r="D6004" s="140"/>
      <c r="E6004" s="140"/>
      <c r="F6004" s="161"/>
      <c r="G6004" s="161"/>
    </row>
    <row r="6005" spans="1:7" x14ac:dyDescent="0.25">
      <c r="A6005" s="154"/>
      <c r="B6005" s="154"/>
      <c r="C6005" s="140"/>
      <c r="D6005" s="140"/>
      <c r="E6005" s="140"/>
      <c r="F6005" s="161"/>
      <c r="G6005" s="161"/>
    </row>
    <row r="6006" spans="1:7" x14ac:dyDescent="0.25">
      <c r="A6006" s="154"/>
      <c r="B6006" s="154"/>
      <c r="C6006" s="140"/>
      <c r="D6006" s="140"/>
      <c r="E6006" s="140"/>
      <c r="F6006" s="161"/>
      <c r="G6006" s="161"/>
    </row>
    <row r="6007" spans="1:7" x14ac:dyDescent="0.25">
      <c r="A6007" s="154"/>
      <c r="B6007" s="154"/>
      <c r="C6007" s="140"/>
      <c r="D6007" s="140"/>
      <c r="E6007" s="140"/>
      <c r="F6007" s="161"/>
      <c r="G6007" s="161"/>
    </row>
    <row r="6008" spans="1:7" x14ac:dyDescent="0.25">
      <c r="A6008" s="154"/>
      <c r="B6008" s="154"/>
      <c r="C6008" s="140"/>
      <c r="D6008" s="140"/>
      <c r="E6008" s="140"/>
      <c r="F6008" s="161"/>
      <c r="G6008" s="161"/>
    </row>
    <row r="6009" spans="1:7" x14ac:dyDescent="0.25">
      <c r="A6009" s="154"/>
      <c r="B6009" s="154"/>
      <c r="C6009" s="140"/>
      <c r="D6009" s="140"/>
      <c r="E6009" s="140"/>
      <c r="F6009" s="161"/>
      <c r="G6009" s="161"/>
    </row>
    <row r="6010" spans="1:7" x14ac:dyDescent="0.25">
      <c r="A6010" s="154"/>
      <c r="B6010" s="154"/>
      <c r="C6010" s="140"/>
      <c r="D6010" s="140"/>
      <c r="E6010" s="140"/>
      <c r="F6010" s="161"/>
      <c r="G6010" s="161"/>
    </row>
    <row r="6011" spans="1:7" x14ac:dyDescent="0.25">
      <c r="A6011" s="154"/>
      <c r="B6011" s="154"/>
      <c r="C6011" s="140"/>
      <c r="D6011" s="140"/>
      <c r="E6011" s="140"/>
      <c r="F6011" s="161"/>
      <c r="G6011" s="161"/>
    </row>
    <row r="6012" spans="1:7" x14ac:dyDescent="0.25">
      <c r="A6012" s="154"/>
      <c r="B6012" s="154"/>
      <c r="C6012" s="140"/>
      <c r="D6012" s="140"/>
      <c r="E6012" s="140"/>
      <c r="F6012" s="161"/>
      <c r="G6012" s="161"/>
    </row>
    <row r="6013" spans="1:7" x14ac:dyDescent="0.25">
      <c r="A6013" s="154"/>
      <c r="B6013" s="154"/>
      <c r="C6013" s="140"/>
      <c r="D6013" s="140"/>
      <c r="E6013" s="140"/>
      <c r="F6013" s="161"/>
      <c r="G6013" s="161"/>
    </row>
    <row r="6014" spans="1:7" x14ac:dyDescent="0.25">
      <c r="A6014" s="154"/>
      <c r="B6014" s="154"/>
      <c r="C6014" s="140"/>
      <c r="D6014" s="140"/>
      <c r="E6014" s="140"/>
      <c r="F6014" s="161"/>
      <c r="G6014" s="161"/>
    </row>
    <row r="6015" spans="1:7" x14ac:dyDescent="0.25">
      <c r="A6015" s="154"/>
      <c r="B6015" s="154"/>
      <c r="C6015" s="140"/>
      <c r="D6015" s="140"/>
      <c r="E6015" s="140"/>
      <c r="F6015" s="161"/>
      <c r="G6015" s="161"/>
    </row>
    <row r="6016" spans="1:7" x14ac:dyDescent="0.25">
      <c r="A6016" s="154"/>
      <c r="B6016" s="154"/>
      <c r="C6016" s="140"/>
      <c r="D6016" s="140"/>
      <c r="E6016" s="140"/>
      <c r="F6016" s="161"/>
      <c r="G6016" s="161"/>
    </row>
    <row r="6017" spans="1:7" x14ac:dyDescent="0.25">
      <c r="A6017" s="154"/>
      <c r="B6017" s="154"/>
      <c r="C6017" s="140"/>
      <c r="D6017" s="140"/>
      <c r="E6017" s="140"/>
      <c r="F6017" s="161"/>
      <c r="G6017" s="161"/>
    </row>
    <row r="6018" spans="1:7" x14ac:dyDescent="0.25">
      <c r="A6018" s="154"/>
      <c r="B6018" s="154"/>
      <c r="C6018" s="140"/>
      <c r="D6018" s="140"/>
      <c r="E6018" s="140"/>
      <c r="F6018" s="161"/>
      <c r="G6018" s="161"/>
    </row>
    <row r="6019" spans="1:7" x14ac:dyDescent="0.25">
      <c r="A6019" s="154"/>
      <c r="B6019" s="154"/>
      <c r="C6019" s="140"/>
      <c r="D6019" s="140"/>
      <c r="E6019" s="140"/>
      <c r="F6019" s="161"/>
      <c r="G6019" s="161"/>
    </row>
    <row r="6020" spans="1:7" x14ac:dyDescent="0.25">
      <c r="A6020" s="154"/>
      <c r="B6020" s="154"/>
      <c r="C6020" s="140"/>
      <c r="D6020" s="140"/>
      <c r="E6020" s="140"/>
      <c r="F6020" s="161"/>
      <c r="G6020" s="161"/>
    </row>
    <row r="6021" spans="1:7" x14ac:dyDescent="0.25">
      <c r="A6021" s="154"/>
      <c r="B6021" s="154"/>
      <c r="C6021" s="140"/>
      <c r="D6021" s="140"/>
      <c r="E6021" s="140"/>
      <c r="F6021" s="161"/>
      <c r="G6021" s="161"/>
    </row>
    <row r="6022" spans="1:7" x14ac:dyDescent="0.25">
      <c r="A6022" s="154"/>
      <c r="B6022" s="154"/>
      <c r="C6022" s="140"/>
      <c r="D6022" s="140"/>
      <c r="E6022" s="140"/>
      <c r="F6022" s="161"/>
      <c r="G6022" s="161"/>
    </row>
    <row r="6023" spans="1:7" x14ac:dyDescent="0.25">
      <c r="A6023" s="154"/>
      <c r="B6023" s="154"/>
      <c r="C6023" s="140"/>
      <c r="D6023" s="140"/>
      <c r="E6023" s="140"/>
      <c r="F6023" s="161"/>
      <c r="G6023" s="161"/>
    </row>
    <row r="6024" spans="1:7" x14ac:dyDescent="0.25">
      <c r="A6024" s="154"/>
      <c r="B6024" s="154"/>
      <c r="C6024" s="140"/>
      <c r="D6024" s="140"/>
      <c r="E6024" s="140"/>
      <c r="F6024" s="161"/>
      <c r="G6024" s="161"/>
    </row>
    <row r="6025" spans="1:7" x14ac:dyDescent="0.25">
      <c r="A6025" s="154"/>
      <c r="B6025" s="154"/>
      <c r="C6025" s="140"/>
      <c r="D6025" s="140"/>
      <c r="E6025" s="140"/>
      <c r="F6025" s="161"/>
      <c r="G6025" s="161"/>
    </row>
    <row r="6026" spans="1:7" x14ac:dyDescent="0.25">
      <c r="A6026" s="154"/>
      <c r="B6026" s="154"/>
      <c r="C6026" s="140"/>
      <c r="D6026" s="140"/>
      <c r="E6026" s="140"/>
      <c r="F6026" s="161"/>
      <c r="G6026" s="161"/>
    </row>
    <row r="6027" spans="1:7" x14ac:dyDescent="0.25">
      <c r="A6027" s="154"/>
      <c r="B6027" s="154"/>
      <c r="C6027" s="140"/>
      <c r="D6027" s="140"/>
      <c r="E6027" s="140"/>
      <c r="F6027" s="161"/>
      <c r="G6027" s="161"/>
    </row>
    <row r="6028" spans="1:7" x14ac:dyDescent="0.25">
      <c r="A6028" s="154"/>
      <c r="B6028" s="154"/>
      <c r="C6028" s="140"/>
      <c r="D6028" s="140"/>
      <c r="E6028" s="140"/>
      <c r="F6028" s="161"/>
      <c r="G6028" s="161"/>
    </row>
    <row r="6029" spans="1:7" x14ac:dyDescent="0.25">
      <c r="A6029" s="154"/>
      <c r="B6029" s="154"/>
      <c r="C6029" s="140"/>
      <c r="D6029" s="140"/>
      <c r="E6029" s="140"/>
      <c r="F6029" s="161"/>
      <c r="G6029" s="161"/>
    </row>
    <row r="6030" spans="1:7" x14ac:dyDescent="0.25">
      <c r="A6030" s="154"/>
      <c r="B6030" s="154"/>
      <c r="C6030" s="140"/>
      <c r="D6030" s="140"/>
      <c r="E6030" s="140"/>
      <c r="F6030" s="161"/>
      <c r="G6030" s="161"/>
    </row>
    <row r="6031" spans="1:7" x14ac:dyDescent="0.25">
      <c r="A6031" s="154"/>
      <c r="B6031" s="154"/>
      <c r="C6031" s="140"/>
      <c r="D6031" s="140"/>
      <c r="E6031" s="140"/>
      <c r="F6031" s="161"/>
      <c r="G6031" s="161"/>
    </row>
    <row r="6032" spans="1:7" x14ac:dyDescent="0.25">
      <c r="A6032" s="154"/>
      <c r="B6032" s="154"/>
      <c r="C6032" s="140"/>
      <c r="D6032" s="140"/>
      <c r="E6032" s="140"/>
      <c r="F6032" s="161"/>
      <c r="G6032" s="161"/>
    </row>
    <row r="6033" spans="1:7" x14ac:dyDescent="0.25">
      <c r="A6033" s="154"/>
      <c r="B6033" s="154"/>
      <c r="C6033" s="140"/>
      <c r="D6033" s="140"/>
      <c r="E6033" s="140"/>
      <c r="F6033" s="161"/>
      <c r="G6033" s="161"/>
    </row>
    <row r="6034" spans="1:7" x14ac:dyDescent="0.25">
      <c r="A6034" s="154"/>
      <c r="B6034" s="154"/>
      <c r="C6034" s="140"/>
      <c r="D6034" s="140"/>
      <c r="E6034" s="140"/>
      <c r="F6034" s="161"/>
      <c r="G6034" s="161"/>
    </row>
    <row r="6035" spans="1:7" x14ac:dyDescent="0.25">
      <c r="A6035" s="154"/>
      <c r="B6035" s="154"/>
      <c r="C6035" s="154"/>
      <c r="D6035" s="140"/>
      <c r="E6035" s="140"/>
      <c r="F6035" s="161"/>
      <c r="G6035" s="161"/>
    </row>
    <row r="6036" spans="1:7" x14ac:dyDescent="0.25">
      <c r="A6036" s="154"/>
      <c r="B6036" s="154"/>
      <c r="C6036" s="140"/>
      <c r="D6036" s="140"/>
      <c r="E6036" s="140"/>
      <c r="F6036" s="161"/>
      <c r="G6036" s="161"/>
    </row>
    <row r="6037" spans="1:7" x14ac:dyDescent="0.25">
      <c r="A6037" s="154"/>
      <c r="B6037" s="154"/>
      <c r="C6037" s="140"/>
      <c r="D6037" s="140"/>
      <c r="E6037" s="140"/>
      <c r="F6037" s="161"/>
      <c r="G6037" s="161"/>
    </row>
    <row r="6038" spans="1:7" x14ac:dyDescent="0.25">
      <c r="A6038" s="154"/>
      <c r="B6038" s="154"/>
      <c r="C6038" s="140"/>
      <c r="D6038" s="140"/>
      <c r="E6038" s="140"/>
      <c r="F6038" s="161"/>
      <c r="G6038" s="161"/>
    </row>
    <row r="6039" spans="1:7" x14ac:dyDescent="0.25">
      <c r="A6039" s="154"/>
      <c r="B6039" s="154"/>
      <c r="C6039" s="140"/>
      <c r="D6039" s="140"/>
      <c r="E6039" s="140"/>
      <c r="F6039" s="161"/>
      <c r="G6039" s="161"/>
    </row>
    <row r="6040" spans="1:7" x14ac:dyDescent="0.25">
      <c r="A6040" s="154"/>
      <c r="B6040" s="154"/>
      <c r="C6040" s="140"/>
      <c r="D6040" s="140"/>
      <c r="E6040" s="140"/>
      <c r="F6040" s="161"/>
      <c r="G6040" s="161"/>
    </row>
    <row r="6041" spans="1:7" x14ac:dyDescent="0.25">
      <c r="A6041" s="154"/>
      <c r="B6041" s="154"/>
      <c r="C6041" s="140"/>
      <c r="D6041" s="140"/>
      <c r="E6041" s="140"/>
      <c r="F6041" s="161"/>
      <c r="G6041" s="161"/>
    </row>
    <row r="6042" spans="1:7" x14ac:dyDescent="0.25">
      <c r="A6042" s="154"/>
      <c r="B6042" s="154"/>
      <c r="C6042" s="140"/>
      <c r="D6042" s="140"/>
      <c r="E6042" s="140"/>
      <c r="F6042" s="161"/>
      <c r="G6042" s="161"/>
    </row>
    <row r="6043" spans="1:7" x14ac:dyDescent="0.25">
      <c r="A6043" s="154"/>
      <c r="B6043" s="154"/>
      <c r="C6043" s="140"/>
      <c r="D6043" s="140"/>
      <c r="E6043" s="140"/>
      <c r="F6043" s="161"/>
      <c r="G6043" s="161"/>
    </row>
    <row r="6044" spans="1:7" x14ac:dyDescent="0.25">
      <c r="A6044" s="154"/>
      <c r="B6044" s="154"/>
      <c r="C6044" s="140"/>
      <c r="D6044" s="140"/>
      <c r="E6044" s="140"/>
      <c r="F6044" s="161"/>
      <c r="G6044" s="161"/>
    </row>
    <row r="6045" spans="1:7" x14ac:dyDescent="0.25">
      <c r="A6045" s="154"/>
      <c r="B6045" s="154"/>
      <c r="C6045" s="140"/>
      <c r="D6045" s="140"/>
      <c r="E6045" s="140"/>
      <c r="F6045" s="161"/>
      <c r="G6045" s="161"/>
    </row>
    <row r="6046" spans="1:7" x14ac:dyDescent="0.25">
      <c r="A6046" s="154"/>
      <c r="B6046" s="154"/>
      <c r="C6046" s="140"/>
      <c r="D6046" s="140"/>
      <c r="E6046" s="140"/>
      <c r="F6046" s="161"/>
      <c r="G6046" s="161"/>
    </row>
    <row r="6047" spans="1:7" x14ac:dyDescent="0.25">
      <c r="A6047" s="154"/>
      <c r="B6047" s="154"/>
      <c r="C6047" s="140"/>
      <c r="D6047" s="140"/>
      <c r="E6047" s="140"/>
      <c r="F6047" s="161"/>
      <c r="G6047" s="161"/>
    </row>
    <row r="6048" spans="1:7" x14ac:dyDescent="0.25">
      <c r="A6048" s="154"/>
      <c r="B6048" s="154"/>
      <c r="C6048" s="140"/>
      <c r="D6048" s="140"/>
      <c r="E6048" s="140"/>
      <c r="F6048" s="161"/>
      <c r="G6048" s="161"/>
    </row>
    <row r="6049" spans="1:7" x14ac:dyDescent="0.25">
      <c r="A6049" s="154"/>
      <c r="B6049" s="154"/>
      <c r="C6049" s="140"/>
      <c r="D6049" s="140"/>
      <c r="E6049" s="140"/>
      <c r="F6049" s="161"/>
      <c r="G6049" s="161"/>
    </row>
    <row r="6050" spans="1:7" x14ac:dyDescent="0.25">
      <c r="A6050" s="154"/>
      <c r="B6050" s="154"/>
      <c r="C6050" s="140"/>
      <c r="D6050" s="140"/>
      <c r="E6050" s="140"/>
      <c r="F6050" s="161"/>
      <c r="G6050" s="161"/>
    </row>
    <row r="6051" spans="1:7" x14ac:dyDescent="0.25">
      <c r="A6051" s="154"/>
      <c r="B6051" s="154"/>
      <c r="C6051" s="140"/>
      <c r="D6051" s="140"/>
      <c r="E6051" s="140"/>
      <c r="F6051" s="161"/>
      <c r="G6051" s="161"/>
    </row>
    <row r="6052" spans="1:7" x14ac:dyDescent="0.25">
      <c r="A6052" s="154"/>
      <c r="B6052" s="154"/>
      <c r="C6052" s="140"/>
      <c r="D6052" s="140"/>
      <c r="E6052" s="140"/>
      <c r="F6052" s="161"/>
      <c r="G6052" s="161"/>
    </row>
    <row r="6053" spans="1:7" x14ac:dyDescent="0.25">
      <c r="A6053" s="154"/>
      <c r="B6053" s="154"/>
      <c r="C6053" s="140"/>
      <c r="D6053" s="140"/>
      <c r="E6053" s="140"/>
      <c r="F6053" s="161"/>
      <c r="G6053" s="161"/>
    </row>
    <row r="6054" spans="1:7" x14ac:dyDescent="0.25">
      <c r="A6054" s="154"/>
      <c r="B6054" s="154"/>
      <c r="C6054" s="140"/>
      <c r="D6054" s="140"/>
      <c r="E6054" s="140"/>
      <c r="F6054" s="161"/>
      <c r="G6054" s="161"/>
    </row>
    <row r="6055" spans="1:7" x14ac:dyDescent="0.25">
      <c r="A6055" s="154"/>
      <c r="B6055" s="154"/>
      <c r="C6055" s="140"/>
      <c r="D6055" s="140"/>
      <c r="E6055" s="140"/>
      <c r="F6055" s="161"/>
      <c r="G6055" s="161"/>
    </row>
    <row r="6056" spans="1:7" x14ac:dyDescent="0.25">
      <c r="A6056" s="154"/>
      <c r="B6056" s="154"/>
      <c r="C6056" s="140"/>
      <c r="D6056" s="140"/>
      <c r="E6056" s="140"/>
      <c r="F6056" s="161"/>
      <c r="G6056" s="161"/>
    </row>
    <row r="6057" spans="1:7" x14ac:dyDescent="0.25">
      <c r="A6057" s="154"/>
      <c r="B6057" s="154"/>
      <c r="C6057" s="140"/>
      <c r="D6057" s="140"/>
      <c r="E6057" s="140"/>
      <c r="F6057" s="161"/>
      <c r="G6057" s="161"/>
    </row>
    <row r="6058" spans="1:7" x14ac:dyDescent="0.25">
      <c r="A6058" s="154"/>
      <c r="B6058" s="154"/>
      <c r="C6058" s="140"/>
      <c r="D6058" s="140"/>
      <c r="E6058" s="140"/>
      <c r="F6058" s="161"/>
      <c r="G6058" s="161"/>
    </row>
    <row r="6059" spans="1:7" x14ac:dyDescent="0.25">
      <c r="A6059" s="154"/>
      <c r="B6059" s="154"/>
      <c r="C6059" s="140"/>
      <c r="D6059" s="140"/>
      <c r="E6059" s="140"/>
      <c r="F6059" s="161"/>
      <c r="G6059" s="161"/>
    </row>
    <row r="6060" spans="1:7" x14ac:dyDescent="0.25">
      <c r="A6060" s="154"/>
      <c r="B6060" s="154"/>
      <c r="C6060" s="140"/>
      <c r="D6060" s="140"/>
      <c r="E6060" s="140"/>
      <c r="F6060" s="161"/>
      <c r="G6060" s="161"/>
    </row>
    <row r="6061" spans="1:7" x14ac:dyDescent="0.25">
      <c r="A6061" s="154"/>
      <c r="B6061" s="154"/>
      <c r="C6061" s="140"/>
      <c r="D6061" s="140"/>
      <c r="E6061" s="140"/>
      <c r="F6061" s="161"/>
      <c r="G6061" s="161"/>
    </row>
    <row r="6062" spans="1:7" x14ac:dyDescent="0.25">
      <c r="A6062" s="154"/>
      <c r="B6062" s="154"/>
      <c r="C6062" s="140"/>
      <c r="D6062" s="140"/>
      <c r="E6062" s="140"/>
      <c r="F6062" s="161"/>
      <c r="G6062" s="161"/>
    </row>
    <row r="6063" spans="1:7" x14ac:dyDescent="0.25">
      <c r="A6063" s="154"/>
      <c r="B6063" s="154"/>
      <c r="C6063" s="140"/>
      <c r="D6063" s="140"/>
      <c r="E6063" s="140"/>
      <c r="F6063" s="161"/>
      <c r="G6063" s="161"/>
    </row>
    <row r="6064" spans="1:7" x14ac:dyDescent="0.25">
      <c r="A6064" s="154"/>
      <c r="B6064" s="154"/>
      <c r="C6064" s="154"/>
      <c r="D6064" s="140"/>
      <c r="E6064" s="140"/>
      <c r="F6064" s="161"/>
      <c r="G6064" s="161"/>
    </row>
    <row r="6065" spans="1:7" x14ac:dyDescent="0.25">
      <c r="A6065" s="154"/>
      <c r="B6065" s="154"/>
      <c r="C6065" s="140"/>
      <c r="D6065" s="140"/>
      <c r="E6065" s="140"/>
      <c r="F6065" s="161"/>
      <c r="G6065" s="161"/>
    </row>
    <row r="6066" spans="1:7" x14ac:dyDescent="0.25">
      <c r="A6066" s="154"/>
      <c r="B6066" s="154"/>
      <c r="C6066" s="140"/>
      <c r="D6066" s="140"/>
      <c r="E6066" s="140"/>
      <c r="F6066" s="161"/>
      <c r="G6066" s="161"/>
    </row>
    <row r="6067" spans="1:7" x14ac:dyDescent="0.25">
      <c r="A6067" s="154"/>
      <c r="B6067" s="154"/>
      <c r="C6067" s="140"/>
      <c r="D6067" s="140"/>
      <c r="E6067" s="140"/>
      <c r="F6067" s="161"/>
      <c r="G6067" s="161"/>
    </row>
    <row r="6068" spans="1:7" x14ac:dyDescent="0.25">
      <c r="A6068" s="154"/>
      <c r="B6068" s="154"/>
      <c r="C6068" s="140"/>
      <c r="D6068" s="140"/>
      <c r="E6068" s="140"/>
      <c r="F6068" s="161"/>
      <c r="G6068" s="161"/>
    </row>
    <row r="6069" spans="1:7" x14ac:dyDescent="0.25">
      <c r="A6069" s="154"/>
      <c r="B6069" s="154"/>
      <c r="C6069" s="140"/>
      <c r="D6069" s="140"/>
      <c r="E6069" s="140"/>
      <c r="F6069" s="161"/>
      <c r="G6069" s="161"/>
    </row>
    <row r="6070" spans="1:7" x14ac:dyDescent="0.25">
      <c r="A6070" s="154"/>
      <c r="B6070" s="154"/>
      <c r="C6070" s="140"/>
      <c r="D6070" s="140"/>
      <c r="E6070" s="140"/>
      <c r="F6070" s="161"/>
      <c r="G6070" s="161"/>
    </row>
    <row r="6071" spans="1:7" x14ac:dyDescent="0.25">
      <c r="A6071" s="154"/>
      <c r="B6071" s="154"/>
      <c r="C6071" s="140"/>
      <c r="D6071" s="140"/>
      <c r="E6071" s="140"/>
      <c r="F6071" s="161"/>
      <c r="G6071" s="161"/>
    </row>
    <row r="6072" spans="1:7" x14ac:dyDescent="0.25">
      <c r="A6072" s="154"/>
      <c r="B6072" s="154"/>
      <c r="C6072" s="140"/>
      <c r="D6072" s="140"/>
      <c r="E6072" s="140"/>
      <c r="F6072" s="161"/>
      <c r="G6072" s="161"/>
    </row>
    <row r="6073" spans="1:7" x14ac:dyDescent="0.25">
      <c r="A6073" s="154"/>
      <c r="B6073" s="154"/>
      <c r="C6073" s="140"/>
      <c r="D6073" s="140"/>
      <c r="E6073" s="140"/>
      <c r="F6073" s="161"/>
      <c r="G6073" s="161"/>
    </row>
    <row r="6074" spans="1:7" x14ac:dyDescent="0.25">
      <c r="A6074" s="154"/>
      <c r="B6074" s="154"/>
      <c r="C6074" s="140"/>
      <c r="D6074" s="140"/>
      <c r="E6074" s="140"/>
      <c r="F6074" s="161"/>
      <c r="G6074" s="161"/>
    </row>
    <row r="6075" spans="1:7" x14ac:dyDescent="0.25">
      <c r="A6075" s="154"/>
      <c r="B6075" s="154"/>
      <c r="C6075" s="140"/>
      <c r="D6075" s="140"/>
      <c r="E6075" s="140"/>
      <c r="F6075" s="161"/>
      <c r="G6075" s="161"/>
    </row>
    <row r="6076" spans="1:7" x14ac:dyDescent="0.25">
      <c r="A6076" s="154"/>
      <c r="B6076" s="154"/>
      <c r="C6076" s="140"/>
      <c r="D6076" s="140"/>
      <c r="E6076" s="140"/>
      <c r="F6076" s="161"/>
      <c r="G6076" s="161"/>
    </row>
    <row r="6077" spans="1:7" x14ac:dyDescent="0.25">
      <c r="A6077" s="154"/>
      <c r="B6077" s="154"/>
      <c r="C6077" s="140"/>
      <c r="D6077" s="140"/>
      <c r="E6077" s="140"/>
      <c r="F6077" s="161"/>
      <c r="G6077" s="161"/>
    </row>
    <row r="6078" spans="1:7" x14ac:dyDescent="0.25">
      <c r="A6078" s="154"/>
      <c r="B6078" s="154"/>
      <c r="C6078" s="140"/>
      <c r="D6078" s="140"/>
      <c r="E6078" s="140"/>
      <c r="F6078" s="161"/>
      <c r="G6078" s="161"/>
    </row>
    <row r="6079" spans="1:7" x14ac:dyDescent="0.25">
      <c r="A6079" s="154"/>
      <c r="B6079" s="154"/>
      <c r="C6079" s="140"/>
      <c r="D6079" s="140"/>
      <c r="E6079" s="140"/>
      <c r="F6079" s="161"/>
      <c r="G6079" s="161"/>
    </row>
    <row r="6080" spans="1:7" x14ac:dyDescent="0.25">
      <c r="A6080" s="154"/>
      <c r="B6080" s="154"/>
      <c r="C6080" s="140"/>
      <c r="D6080" s="140"/>
      <c r="E6080" s="140"/>
      <c r="F6080" s="161"/>
      <c r="G6080" s="161"/>
    </row>
    <row r="6081" spans="1:7" x14ac:dyDescent="0.25">
      <c r="A6081" s="154"/>
      <c r="B6081" s="154"/>
      <c r="C6081" s="140"/>
      <c r="D6081" s="140"/>
      <c r="E6081" s="140"/>
      <c r="F6081" s="161"/>
      <c r="G6081" s="161"/>
    </row>
    <row r="6082" spans="1:7" x14ac:dyDescent="0.25">
      <c r="A6082" s="154"/>
      <c r="B6082" s="154"/>
      <c r="C6082" s="140"/>
      <c r="D6082" s="140"/>
      <c r="E6082" s="140"/>
      <c r="F6082" s="161"/>
      <c r="G6082" s="161"/>
    </row>
    <row r="6083" spans="1:7" x14ac:dyDescent="0.25">
      <c r="A6083" s="154"/>
      <c r="B6083" s="154"/>
      <c r="C6083" s="140"/>
      <c r="D6083" s="140"/>
      <c r="E6083" s="140"/>
      <c r="F6083" s="161"/>
      <c r="G6083" s="161"/>
    </row>
    <row r="6084" spans="1:7" x14ac:dyDescent="0.25">
      <c r="A6084" s="154"/>
      <c r="B6084" s="154"/>
      <c r="C6084" s="140"/>
      <c r="D6084" s="140"/>
      <c r="E6084" s="140"/>
      <c r="F6084" s="161"/>
      <c r="G6084" s="161"/>
    </row>
    <row r="6085" spans="1:7" x14ac:dyDescent="0.25">
      <c r="A6085" s="154"/>
      <c r="B6085" s="154"/>
      <c r="C6085" s="140"/>
      <c r="D6085" s="140"/>
      <c r="E6085" s="140"/>
      <c r="F6085" s="161"/>
      <c r="G6085" s="161"/>
    </row>
    <row r="6086" spans="1:7" x14ac:dyDescent="0.25">
      <c r="A6086" s="154"/>
      <c r="B6086" s="154"/>
      <c r="C6086" s="140"/>
      <c r="D6086" s="140"/>
      <c r="E6086" s="140"/>
      <c r="F6086" s="161"/>
      <c r="G6086" s="161"/>
    </row>
    <row r="6087" spans="1:7" x14ac:dyDescent="0.25">
      <c r="A6087" s="154"/>
      <c r="B6087" s="154"/>
      <c r="C6087" s="140"/>
      <c r="D6087" s="140"/>
      <c r="E6087" s="140"/>
      <c r="F6087" s="161"/>
      <c r="G6087" s="161"/>
    </row>
    <row r="6088" spans="1:7" x14ac:dyDescent="0.25">
      <c r="A6088" s="154"/>
      <c r="B6088" s="154"/>
      <c r="C6088" s="154"/>
      <c r="D6088" s="140"/>
      <c r="E6088" s="140"/>
      <c r="F6088" s="161"/>
      <c r="G6088" s="161"/>
    </row>
    <row r="6089" spans="1:7" x14ac:dyDescent="0.25">
      <c r="A6089" s="154"/>
      <c r="B6089" s="154"/>
      <c r="C6089" s="140"/>
      <c r="D6089" s="140"/>
      <c r="E6089" s="140"/>
      <c r="F6089" s="161"/>
      <c r="G6089" s="161"/>
    </row>
    <row r="6090" spans="1:7" x14ac:dyDescent="0.25">
      <c r="A6090" s="154"/>
      <c r="B6090" s="154"/>
      <c r="C6090" s="140"/>
      <c r="D6090" s="140"/>
      <c r="E6090" s="140"/>
      <c r="F6090" s="161"/>
      <c r="G6090" s="161"/>
    </row>
    <row r="6091" spans="1:7" x14ac:dyDescent="0.25">
      <c r="A6091" s="154"/>
      <c r="B6091" s="154"/>
      <c r="C6091" s="140"/>
      <c r="D6091" s="140"/>
      <c r="E6091" s="140"/>
      <c r="F6091" s="161"/>
      <c r="G6091" s="161"/>
    </row>
    <row r="6092" spans="1:7" x14ac:dyDescent="0.25">
      <c r="A6092" s="154"/>
      <c r="B6092" s="154"/>
      <c r="C6092" s="140"/>
      <c r="D6092" s="140"/>
      <c r="E6092" s="140"/>
      <c r="F6092" s="161"/>
      <c r="G6092" s="161"/>
    </row>
    <row r="6093" spans="1:7" x14ac:dyDescent="0.25">
      <c r="A6093" s="154"/>
      <c r="B6093" s="154"/>
      <c r="C6093" s="140"/>
      <c r="D6093" s="140"/>
      <c r="E6093" s="140"/>
      <c r="F6093" s="161"/>
      <c r="G6093" s="161"/>
    </row>
    <row r="6094" spans="1:7" x14ac:dyDescent="0.25">
      <c r="A6094" s="154"/>
      <c r="B6094" s="154"/>
      <c r="C6094" s="140"/>
      <c r="D6094" s="140"/>
      <c r="E6094" s="140"/>
      <c r="F6094" s="161"/>
      <c r="G6094" s="161"/>
    </row>
    <row r="6095" spans="1:7" x14ac:dyDescent="0.25">
      <c r="A6095" s="154"/>
      <c r="B6095" s="154"/>
      <c r="C6095" s="140"/>
      <c r="D6095" s="140"/>
      <c r="E6095" s="140"/>
      <c r="F6095" s="161"/>
      <c r="G6095" s="161"/>
    </row>
    <row r="6096" spans="1:7" x14ac:dyDescent="0.25">
      <c r="A6096" s="154"/>
      <c r="B6096" s="154"/>
      <c r="C6096" s="140"/>
      <c r="D6096" s="140"/>
      <c r="E6096" s="140"/>
      <c r="F6096" s="161"/>
      <c r="G6096" s="161"/>
    </row>
    <row r="6097" spans="1:7" x14ac:dyDescent="0.25">
      <c r="A6097" s="154"/>
      <c r="B6097" s="154"/>
      <c r="C6097" s="140"/>
      <c r="D6097" s="140"/>
      <c r="E6097" s="140"/>
      <c r="F6097" s="161"/>
      <c r="G6097" s="161"/>
    </row>
    <row r="6098" spans="1:7" x14ac:dyDescent="0.25">
      <c r="A6098" s="154"/>
      <c r="B6098" s="154"/>
      <c r="C6098" s="140"/>
      <c r="D6098" s="140"/>
      <c r="E6098" s="140"/>
      <c r="F6098" s="161"/>
      <c r="G6098" s="161"/>
    </row>
    <row r="6099" spans="1:7" x14ac:dyDescent="0.25">
      <c r="A6099" s="154"/>
      <c r="B6099" s="154"/>
      <c r="C6099" s="140"/>
      <c r="D6099" s="140"/>
      <c r="E6099" s="140"/>
      <c r="F6099" s="161"/>
      <c r="G6099" s="161"/>
    </row>
    <row r="6100" spans="1:7" x14ac:dyDescent="0.25">
      <c r="A6100" s="154"/>
      <c r="B6100" s="154"/>
      <c r="C6100" s="140"/>
      <c r="D6100" s="140"/>
      <c r="E6100" s="140"/>
      <c r="F6100" s="161"/>
      <c r="G6100" s="161"/>
    </row>
    <row r="6101" spans="1:7" x14ac:dyDescent="0.25">
      <c r="A6101" s="154"/>
      <c r="B6101" s="154"/>
      <c r="C6101" s="140"/>
      <c r="D6101" s="140"/>
      <c r="E6101" s="140"/>
      <c r="F6101" s="161"/>
      <c r="G6101" s="161"/>
    </row>
    <row r="6102" spans="1:7" x14ac:dyDescent="0.25">
      <c r="A6102" s="154"/>
      <c r="B6102" s="154"/>
      <c r="C6102" s="140"/>
      <c r="D6102" s="140"/>
      <c r="E6102" s="140"/>
      <c r="F6102" s="161"/>
      <c r="G6102" s="161"/>
    </row>
    <row r="6103" spans="1:7" x14ac:dyDescent="0.25">
      <c r="A6103" s="154"/>
      <c r="B6103" s="154"/>
      <c r="C6103" s="140"/>
      <c r="D6103" s="140"/>
      <c r="E6103" s="140"/>
      <c r="F6103" s="161"/>
      <c r="G6103" s="161"/>
    </row>
    <row r="6104" spans="1:7" x14ac:dyDescent="0.25">
      <c r="A6104" s="154"/>
      <c r="B6104" s="154"/>
      <c r="C6104" s="140"/>
      <c r="D6104" s="140"/>
      <c r="E6104" s="140"/>
      <c r="F6104" s="161"/>
      <c r="G6104" s="161"/>
    </row>
    <row r="6105" spans="1:7" x14ac:dyDescent="0.25">
      <c r="A6105" s="154"/>
      <c r="B6105" s="154"/>
      <c r="C6105" s="140"/>
      <c r="D6105" s="140"/>
      <c r="E6105" s="140"/>
      <c r="F6105" s="161"/>
      <c r="G6105" s="161"/>
    </row>
    <row r="6106" spans="1:7" x14ac:dyDescent="0.25">
      <c r="A6106" s="154"/>
      <c r="B6106" s="154"/>
      <c r="C6106" s="140"/>
      <c r="D6106" s="140"/>
      <c r="E6106" s="140"/>
      <c r="F6106" s="161"/>
      <c r="G6106" s="161"/>
    </row>
    <row r="6107" spans="1:7" x14ac:dyDescent="0.25">
      <c r="A6107" s="154"/>
      <c r="B6107" s="154"/>
      <c r="C6107" s="140"/>
      <c r="D6107" s="140"/>
      <c r="E6107" s="140"/>
      <c r="F6107" s="161"/>
      <c r="G6107" s="161"/>
    </row>
    <row r="6108" spans="1:7" x14ac:dyDescent="0.25">
      <c r="A6108" s="154"/>
      <c r="B6108" s="154"/>
      <c r="C6108" s="140"/>
      <c r="D6108" s="140"/>
      <c r="E6108" s="140"/>
      <c r="F6108" s="161"/>
      <c r="G6108" s="161"/>
    </row>
    <row r="6109" spans="1:7" x14ac:dyDescent="0.25">
      <c r="A6109" s="154"/>
      <c r="B6109" s="154"/>
      <c r="C6109" s="140"/>
      <c r="D6109" s="140"/>
      <c r="E6109" s="140"/>
      <c r="F6109" s="161"/>
      <c r="G6109" s="161"/>
    </row>
    <row r="6110" spans="1:7" x14ac:dyDescent="0.25">
      <c r="A6110" s="154"/>
      <c r="B6110" s="154"/>
      <c r="C6110" s="154"/>
      <c r="D6110" s="140"/>
      <c r="E6110" s="140"/>
      <c r="F6110" s="161"/>
      <c r="G6110" s="161"/>
    </row>
    <row r="6111" spans="1:7" x14ac:dyDescent="0.25">
      <c r="A6111" s="154"/>
      <c r="B6111" s="154"/>
      <c r="C6111" s="140"/>
      <c r="D6111" s="140"/>
      <c r="E6111" s="140"/>
      <c r="F6111" s="161"/>
      <c r="G6111" s="161"/>
    </row>
    <row r="6112" spans="1:7" x14ac:dyDescent="0.25">
      <c r="A6112" s="154"/>
      <c r="B6112" s="154"/>
      <c r="C6112" s="140"/>
      <c r="D6112" s="140"/>
      <c r="E6112" s="140"/>
      <c r="F6112" s="161"/>
      <c r="G6112" s="161"/>
    </row>
    <row r="6113" spans="1:7" x14ac:dyDescent="0.25">
      <c r="A6113" s="154"/>
      <c r="B6113" s="154"/>
      <c r="C6113" s="140"/>
      <c r="D6113" s="140"/>
      <c r="E6113" s="140"/>
      <c r="F6113" s="161"/>
      <c r="G6113" s="161"/>
    </row>
    <row r="6114" spans="1:7" x14ac:dyDescent="0.25">
      <c r="A6114" s="154"/>
      <c r="B6114" s="154"/>
      <c r="C6114" s="140"/>
      <c r="D6114" s="140"/>
      <c r="E6114" s="140"/>
      <c r="F6114" s="161"/>
      <c r="G6114" s="161"/>
    </row>
    <row r="6115" spans="1:7" x14ac:dyDescent="0.25">
      <c r="A6115" s="154"/>
      <c r="B6115" s="154"/>
      <c r="C6115" s="140"/>
      <c r="D6115" s="140"/>
      <c r="E6115" s="140"/>
      <c r="F6115" s="161"/>
      <c r="G6115" s="161"/>
    </row>
    <row r="6116" spans="1:7" x14ac:dyDescent="0.25">
      <c r="A6116" s="154"/>
      <c r="B6116" s="154"/>
      <c r="C6116" s="140"/>
      <c r="D6116" s="140"/>
      <c r="E6116" s="140"/>
      <c r="F6116" s="161"/>
      <c r="G6116" s="161"/>
    </row>
    <row r="6117" spans="1:7" x14ac:dyDescent="0.25">
      <c r="A6117" s="154"/>
      <c r="B6117" s="154"/>
      <c r="C6117" s="140"/>
      <c r="D6117" s="140"/>
      <c r="E6117" s="140"/>
      <c r="F6117" s="161"/>
      <c r="G6117" s="161"/>
    </row>
    <row r="6118" spans="1:7" x14ac:dyDescent="0.25">
      <c r="A6118" s="154"/>
      <c r="B6118" s="154"/>
      <c r="C6118" s="140"/>
      <c r="D6118" s="140"/>
      <c r="E6118" s="140"/>
      <c r="F6118" s="161"/>
      <c r="G6118" s="161"/>
    </row>
    <row r="6119" spans="1:7" x14ac:dyDescent="0.25">
      <c r="A6119" s="154"/>
      <c r="B6119" s="154"/>
      <c r="C6119" s="140"/>
      <c r="D6119" s="140"/>
      <c r="E6119" s="140"/>
      <c r="F6119" s="161"/>
      <c r="G6119" s="161"/>
    </row>
    <row r="6120" spans="1:7" x14ac:dyDescent="0.25">
      <c r="A6120" s="154"/>
      <c r="B6120" s="154"/>
      <c r="C6120" s="140"/>
      <c r="D6120" s="140"/>
      <c r="E6120" s="140"/>
      <c r="F6120" s="161"/>
      <c r="G6120" s="161"/>
    </row>
    <row r="6121" spans="1:7" x14ac:dyDescent="0.25">
      <c r="A6121" s="154"/>
      <c r="B6121" s="154"/>
      <c r="C6121" s="140"/>
      <c r="D6121" s="140"/>
      <c r="E6121" s="140"/>
      <c r="F6121" s="161"/>
      <c r="G6121" s="161"/>
    </row>
    <row r="6122" spans="1:7" x14ac:dyDescent="0.25">
      <c r="A6122" s="154"/>
      <c r="B6122" s="154"/>
      <c r="C6122" s="140"/>
      <c r="D6122" s="140"/>
      <c r="E6122" s="140"/>
      <c r="F6122" s="161"/>
      <c r="G6122" s="161"/>
    </row>
    <row r="6123" spans="1:7" x14ac:dyDescent="0.25">
      <c r="A6123" s="154"/>
      <c r="B6123" s="154"/>
      <c r="C6123" s="140"/>
      <c r="D6123" s="140"/>
      <c r="E6123" s="140"/>
      <c r="F6123" s="161"/>
      <c r="G6123" s="161"/>
    </row>
    <row r="6124" spans="1:7" x14ac:dyDescent="0.25">
      <c r="A6124" s="154"/>
      <c r="B6124" s="154"/>
      <c r="C6124" s="140"/>
      <c r="D6124" s="140"/>
      <c r="E6124" s="140"/>
      <c r="F6124" s="161"/>
      <c r="G6124" s="161"/>
    </row>
    <row r="6125" spans="1:7" x14ac:dyDescent="0.25">
      <c r="A6125" s="154"/>
      <c r="B6125" s="154"/>
      <c r="C6125" s="140"/>
      <c r="D6125" s="140"/>
      <c r="E6125" s="140"/>
      <c r="F6125" s="161"/>
      <c r="G6125" s="161"/>
    </row>
    <row r="6126" spans="1:7" x14ac:dyDescent="0.25">
      <c r="A6126" s="154"/>
      <c r="B6126" s="154"/>
      <c r="C6126" s="140"/>
      <c r="D6126" s="140"/>
      <c r="E6126" s="140"/>
      <c r="F6126" s="161"/>
      <c r="G6126" s="161"/>
    </row>
    <row r="6127" spans="1:7" x14ac:dyDescent="0.25">
      <c r="A6127" s="154"/>
      <c r="B6127" s="154"/>
      <c r="C6127" s="140"/>
      <c r="D6127" s="140"/>
      <c r="E6127" s="140"/>
      <c r="F6127" s="161"/>
      <c r="G6127" s="161"/>
    </row>
    <row r="6128" spans="1:7" x14ac:dyDescent="0.25">
      <c r="A6128" s="154"/>
      <c r="B6128" s="154"/>
      <c r="C6128" s="140"/>
      <c r="D6128" s="140"/>
      <c r="E6128" s="140"/>
      <c r="F6128" s="161"/>
      <c r="G6128" s="161"/>
    </row>
    <row r="6129" spans="1:7" x14ac:dyDescent="0.25">
      <c r="A6129" s="154"/>
      <c r="B6129" s="154"/>
      <c r="C6129" s="140"/>
      <c r="D6129" s="140"/>
      <c r="E6129" s="140"/>
      <c r="F6129" s="161"/>
      <c r="G6129" s="161"/>
    </row>
    <row r="6130" spans="1:7" x14ac:dyDescent="0.25">
      <c r="A6130" s="154"/>
      <c r="B6130" s="154"/>
      <c r="C6130" s="140"/>
      <c r="D6130" s="140"/>
      <c r="E6130" s="140"/>
      <c r="F6130" s="161"/>
      <c r="G6130" s="161"/>
    </row>
    <row r="6131" spans="1:7" x14ac:dyDescent="0.25">
      <c r="A6131" s="154"/>
      <c r="B6131" s="154"/>
      <c r="C6131" s="140"/>
      <c r="D6131" s="140"/>
      <c r="E6131" s="140"/>
      <c r="F6131" s="161"/>
      <c r="G6131" s="161"/>
    </row>
    <row r="6132" spans="1:7" x14ac:dyDescent="0.25">
      <c r="A6132" s="154"/>
      <c r="B6132" s="154"/>
      <c r="C6132" s="140"/>
      <c r="D6132" s="140"/>
      <c r="E6132" s="140"/>
      <c r="F6132" s="161"/>
      <c r="G6132" s="161"/>
    </row>
    <row r="6133" spans="1:7" x14ac:dyDescent="0.25">
      <c r="A6133" s="154"/>
      <c r="B6133" s="154"/>
      <c r="C6133" s="140"/>
      <c r="D6133" s="140"/>
      <c r="E6133" s="140"/>
      <c r="F6133" s="161"/>
      <c r="G6133" s="161"/>
    </row>
    <row r="6134" spans="1:7" x14ac:dyDescent="0.25">
      <c r="A6134" s="154"/>
      <c r="B6134" s="154"/>
      <c r="C6134" s="140"/>
      <c r="D6134" s="140"/>
      <c r="E6134" s="140"/>
      <c r="F6134" s="161"/>
      <c r="G6134" s="161"/>
    </row>
    <row r="6135" spans="1:7" x14ac:dyDescent="0.25">
      <c r="A6135" s="154"/>
      <c r="B6135" s="154"/>
      <c r="C6135" s="140"/>
      <c r="D6135" s="140"/>
      <c r="E6135" s="140"/>
      <c r="F6135" s="161"/>
      <c r="G6135" s="161"/>
    </row>
    <row r="6136" spans="1:7" x14ac:dyDescent="0.25">
      <c r="A6136" s="154"/>
      <c r="B6136" s="154"/>
      <c r="C6136" s="140"/>
      <c r="D6136" s="140"/>
      <c r="E6136" s="140"/>
      <c r="F6136" s="161"/>
      <c r="G6136" s="161"/>
    </row>
    <row r="6137" spans="1:7" x14ac:dyDescent="0.25">
      <c r="A6137" s="154"/>
      <c r="B6137" s="154"/>
      <c r="C6137" s="140"/>
      <c r="D6137" s="140"/>
      <c r="E6137" s="140"/>
      <c r="F6137" s="161"/>
      <c r="G6137" s="161"/>
    </row>
    <row r="6138" spans="1:7" x14ac:dyDescent="0.25">
      <c r="A6138" s="154"/>
      <c r="B6138" s="154"/>
      <c r="C6138" s="140"/>
      <c r="D6138" s="140"/>
      <c r="E6138" s="140"/>
      <c r="F6138" s="161"/>
      <c r="G6138" s="161"/>
    </row>
    <row r="6139" spans="1:7" x14ac:dyDescent="0.25">
      <c r="A6139" s="154"/>
      <c r="B6139" s="154"/>
      <c r="C6139" s="140"/>
      <c r="D6139" s="140"/>
      <c r="E6139" s="140"/>
      <c r="F6139" s="161"/>
      <c r="G6139" s="161"/>
    </row>
    <row r="6140" spans="1:7" x14ac:dyDescent="0.25">
      <c r="A6140" s="154"/>
      <c r="B6140" s="154"/>
      <c r="C6140" s="154"/>
      <c r="D6140" s="140"/>
      <c r="E6140" s="140"/>
      <c r="F6140" s="161"/>
      <c r="G6140" s="161"/>
    </row>
    <row r="6141" spans="1:7" x14ac:dyDescent="0.25">
      <c r="A6141" s="154"/>
      <c r="B6141" s="154"/>
      <c r="C6141" s="140"/>
      <c r="D6141" s="140"/>
      <c r="E6141" s="140"/>
      <c r="F6141" s="161"/>
      <c r="G6141" s="161"/>
    </row>
    <row r="6142" spans="1:7" x14ac:dyDescent="0.25">
      <c r="A6142" s="154"/>
      <c r="B6142" s="154"/>
      <c r="C6142" s="140"/>
      <c r="D6142" s="140"/>
      <c r="E6142" s="140"/>
      <c r="F6142" s="161"/>
      <c r="G6142" s="161"/>
    </row>
    <row r="6143" spans="1:7" x14ac:dyDescent="0.25">
      <c r="A6143" s="154"/>
      <c r="B6143" s="154"/>
      <c r="C6143" s="140"/>
      <c r="D6143" s="140"/>
      <c r="E6143" s="140"/>
      <c r="F6143" s="161"/>
      <c r="G6143" s="161"/>
    </row>
    <row r="6144" spans="1:7" x14ac:dyDescent="0.25">
      <c r="A6144" s="154"/>
      <c r="B6144" s="154"/>
      <c r="C6144" s="140"/>
      <c r="D6144" s="140"/>
      <c r="E6144" s="140"/>
      <c r="F6144" s="161"/>
      <c r="G6144" s="161"/>
    </row>
    <row r="6145" spans="1:7" x14ac:dyDescent="0.25">
      <c r="A6145" s="154"/>
      <c r="B6145" s="154"/>
      <c r="C6145" s="140"/>
      <c r="D6145" s="140"/>
      <c r="E6145" s="140"/>
      <c r="F6145" s="161"/>
      <c r="G6145" s="161"/>
    </row>
    <row r="6146" spans="1:7" x14ac:dyDescent="0.25">
      <c r="A6146" s="154"/>
      <c r="B6146" s="154"/>
      <c r="C6146" s="140"/>
      <c r="D6146" s="140"/>
      <c r="E6146" s="140"/>
      <c r="F6146" s="161"/>
      <c r="G6146" s="161"/>
    </row>
    <row r="6147" spans="1:7" x14ac:dyDescent="0.25">
      <c r="A6147" s="154"/>
      <c r="B6147" s="154"/>
      <c r="C6147" s="140"/>
      <c r="D6147" s="140"/>
      <c r="E6147" s="140"/>
      <c r="F6147" s="161"/>
      <c r="G6147" s="161"/>
    </row>
    <row r="6148" spans="1:7" x14ac:dyDescent="0.25">
      <c r="A6148" s="154"/>
      <c r="B6148" s="154"/>
      <c r="C6148" s="140"/>
      <c r="D6148" s="140"/>
      <c r="E6148" s="140"/>
      <c r="F6148" s="161"/>
      <c r="G6148" s="161"/>
    </row>
    <row r="6149" spans="1:7" x14ac:dyDescent="0.25">
      <c r="A6149" s="154"/>
      <c r="B6149" s="154"/>
      <c r="C6149" s="140"/>
      <c r="D6149" s="140"/>
      <c r="E6149" s="140"/>
      <c r="F6149" s="161"/>
      <c r="G6149" s="161"/>
    </row>
    <row r="6150" spans="1:7" x14ac:dyDescent="0.25">
      <c r="A6150" s="154"/>
      <c r="B6150" s="154"/>
      <c r="C6150" s="140"/>
      <c r="D6150" s="140"/>
      <c r="E6150" s="140"/>
      <c r="F6150" s="161"/>
      <c r="G6150" s="161"/>
    </row>
    <row r="6151" spans="1:7" x14ac:dyDescent="0.25">
      <c r="A6151" s="154"/>
      <c r="B6151" s="154"/>
      <c r="C6151" s="140"/>
      <c r="D6151" s="140"/>
      <c r="E6151" s="140"/>
      <c r="F6151" s="161"/>
      <c r="G6151" s="161"/>
    </row>
    <row r="6152" spans="1:7" x14ac:dyDescent="0.25">
      <c r="A6152" s="154"/>
      <c r="B6152" s="154"/>
      <c r="C6152" s="140"/>
      <c r="D6152" s="140"/>
      <c r="E6152" s="140"/>
      <c r="F6152" s="161"/>
      <c r="G6152" s="161"/>
    </row>
    <row r="6153" spans="1:7" x14ac:dyDescent="0.25">
      <c r="A6153" s="154"/>
      <c r="B6153" s="154"/>
      <c r="C6153" s="140"/>
      <c r="D6153" s="140"/>
      <c r="E6153" s="140"/>
      <c r="F6153" s="161"/>
      <c r="G6153" s="161"/>
    </row>
    <row r="6154" spans="1:7" x14ac:dyDescent="0.25">
      <c r="A6154" s="154"/>
      <c r="B6154" s="154"/>
      <c r="C6154" s="140"/>
      <c r="D6154" s="140"/>
      <c r="E6154" s="140"/>
      <c r="F6154" s="161"/>
      <c r="G6154" s="161"/>
    </row>
    <row r="6155" spans="1:7" x14ac:dyDescent="0.25">
      <c r="A6155" s="154"/>
      <c r="B6155" s="154"/>
      <c r="C6155" s="140"/>
      <c r="D6155" s="140"/>
      <c r="E6155" s="140"/>
      <c r="F6155" s="161"/>
      <c r="G6155" s="161"/>
    </row>
    <row r="6156" spans="1:7" x14ac:dyDescent="0.25">
      <c r="A6156" s="154"/>
      <c r="B6156" s="154"/>
      <c r="C6156" s="140"/>
      <c r="D6156" s="140"/>
      <c r="E6156" s="140"/>
      <c r="F6156" s="161"/>
      <c r="G6156" s="161"/>
    </row>
    <row r="6157" spans="1:7" x14ac:dyDescent="0.25">
      <c r="A6157" s="154"/>
      <c r="B6157" s="154"/>
      <c r="C6157" s="140"/>
      <c r="D6157" s="140"/>
      <c r="E6157" s="140"/>
      <c r="F6157" s="161"/>
      <c r="G6157" s="161"/>
    </row>
    <row r="6158" spans="1:7" x14ac:dyDescent="0.25">
      <c r="A6158" s="154"/>
      <c r="B6158" s="154"/>
      <c r="C6158" s="140"/>
      <c r="D6158" s="140"/>
      <c r="E6158" s="140"/>
      <c r="F6158" s="161"/>
      <c r="G6158" s="161"/>
    </row>
    <row r="6159" spans="1:7" x14ac:dyDescent="0.25">
      <c r="A6159" s="154"/>
      <c r="B6159" s="154"/>
      <c r="C6159" s="140"/>
      <c r="D6159" s="140"/>
      <c r="E6159" s="140"/>
      <c r="F6159" s="161"/>
      <c r="G6159" s="161"/>
    </row>
    <row r="6160" spans="1:7" x14ac:dyDescent="0.25">
      <c r="A6160" s="154"/>
      <c r="B6160" s="154"/>
      <c r="C6160" s="140"/>
      <c r="D6160" s="140"/>
      <c r="E6160" s="140"/>
      <c r="F6160" s="161"/>
      <c r="G6160" s="161"/>
    </row>
    <row r="6161" spans="1:7" x14ac:dyDescent="0.25">
      <c r="A6161" s="154"/>
      <c r="B6161" s="154"/>
      <c r="C6161" s="140"/>
      <c r="D6161" s="140"/>
      <c r="E6161" s="140"/>
      <c r="F6161" s="161"/>
      <c r="G6161" s="161"/>
    </row>
    <row r="6162" spans="1:7" x14ac:dyDescent="0.25">
      <c r="A6162" s="154"/>
      <c r="B6162" s="154"/>
      <c r="C6162" s="140"/>
      <c r="D6162" s="140"/>
      <c r="E6162" s="140"/>
      <c r="F6162" s="161"/>
      <c r="G6162" s="161"/>
    </row>
    <row r="6163" spans="1:7" x14ac:dyDescent="0.25">
      <c r="A6163" s="154"/>
      <c r="B6163" s="154"/>
      <c r="C6163" s="140"/>
      <c r="D6163" s="140"/>
      <c r="E6163" s="140"/>
      <c r="F6163" s="161"/>
      <c r="G6163" s="161"/>
    </row>
    <row r="6164" spans="1:7" x14ac:dyDescent="0.25">
      <c r="A6164" s="154"/>
      <c r="B6164" s="154"/>
      <c r="C6164" s="140"/>
      <c r="D6164" s="140"/>
      <c r="E6164" s="140"/>
      <c r="F6164" s="161"/>
      <c r="G6164" s="161"/>
    </row>
    <row r="6165" spans="1:7" x14ac:dyDescent="0.25">
      <c r="A6165" s="154"/>
      <c r="B6165" s="154"/>
      <c r="C6165" s="140"/>
      <c r="D6165" s="140"/>
      <c r="E6165" s="140"/>
      <c r="F6165" s="161"/>
      <c r="G6165" s="161"/>
    </row>
    <row r="6166" spans="1:7" x14ac:dyDescent="0.25">
      <c r="A6166" s="154"/>
      <c r="B6166" s="154"/>
      <c r="C6166" s="140"/>
      <c r="D6166" s="140"/>
      <c r="E6166" s="140"/>
      <c r="F6166" s="161"/>
      <c r="G6166" s="161"/>
    </row>
    <row r="6167" spans="1:7" x14ac:dyDescent="0.25">
      <c r="A6167" s="154"/>
      <c r="B6167" s="154"/>
      <c r="C6167" s="140"/>
      <c r="D6167" s="140"/>
      <c r="E6167" s="140"/>
      <c r="F6167" s="161"/>
      <c r="G6167" s="161"/>
    </row>
    <row r="6168" spans="1:7" x14ac:dyDescent="0.25">
      <c r="A6168" s="154"/>
      <c r="B6168" s="154"/>
      <c r="C6168" s="140"/>
      <c r="D6168" s="140"/>
      <c r="E6168" s="140"/>
      <c r="F6168" s="161"/>
      <c r="G6168" s="161"/>
    </row>
    <row r="6169" spans="1:7" x14ac:dyDescent="0.25">
      <c r="A6169" s="154"/>
      <c r="B6169" s="154"/>
      <c r="C6169" s="140"/>
      <c r="D6169" s="140"/>
      <c r="E6169" s="140"/>
      <c r="F6169" s="161"/>
      <c r="G6169" s="161"/>
    </row>
    <row r="6170" spans="1:7" x14ac:dyDescent="0.25">
      <c r="A6170" s="154"/>
      <c r="B6170" s="154"/>
      <c r="C6170" s="140"/>
      <c r="D6170" s="140"/>
      <c r="E6170" s="140"/>
      <c r="F6170" s="161"/>
      <c r="G6170" s="161"/>
    </row>
    <row r="6171" spans="1:7" x14ac:dyDescent="0.25">
      <c r="A6171" s="154"/>
      <c r="B6171" s="154"/>
      <c r="C6171" s="140"/>
      <c r="D6171" s="140"/>
      <c r="E6171" s="140"/>
      <c r="F6171" s="161"/>
      <c r="G6171" s="161"/>
    </row>
    <row r="6172" spans="1:7" x14ac:dyDescent="0.25">
      <c r="A6172" s="154"/>
      <c r="B6172" s="154"/>
      <c r="C6172" s="140"/>
      <c r="D6172" s="140"/>
      <c r="E6172" s="140"/>
      <c r="F6172" s="161"/>
      <c r="G6172" s="161"/>
    </row>
    <row r="6173" spans="1:7" x14ac:dyDescent="0.25">
      <c r="A6173" s="154"/>
      <c r="B6173" s="154"/>
      <c r="C6173" s="140"/>
      <c r="D6173" s="140"/>
      <c r="E6173" s="140"/>
      <c r="F6173" s="161"/>
      <c r="G6173" s="161"/>
    </row>
    <row r="6174" spans="1:7" x14ac:dyDescent="0.25">
      <c r="A6174" s="154"/>
      <c r="B6174" s="154"/>
      <c r="C6174" s="140"/>
      <c r="D6174" s="140"/>
      <c r="E6174" s="140"/>
      <c r="F6174" s="161"/>
      <c r="G6174" s="161"/>
    </row>
    <row r="6175" spans="1:7" x14ac:dyDescent="0.25">
      <c r="A6175" s="154"/>
      <c r="B6175" s="154"/>
      <c r="C6175" s="140"/>
      <c r="D6175" s="140"/>
      <c r="E6175" s="140"/>
      <c r="F6175" s="161"/>
      <c r="G6175" s="161"/>
    </row>
    <row r="6176" spans="1:7" x14ac:dyDescent="0.25">
      <c r="A6176" s="154"/>
      <c r="B6176" s="154"/>
      <c r="C6176" s="140"/>
      <c r="D6176" s="140"/>
      <c r="E6176" s="140"/>
      <c r="F6176" s="161"/>
      <c r="G6176" s="161"/>
    </row>
    <row r="6177" spans="1:7" x14ac:dyDescent="0.25">
      <c r="A6177" s="154"/>
      <c r="B6177" s="154"/>
      <c r="C6177" s="140"/>
      <c r="D6177" s="140"/>
      <c r="E6177" s="140"/>
      <c r="F6177" s="161"/>
      <c r="G6177" s="161"/>
    </row>
    <row r="6178" spans="1:7" x14ac:dyDescent="0.25">
      <c r="A6178" s="154"/>
      <c r="B6178" s="154"/>
      <c r="C6178" s="140"/>
      <c r="D6178" s="140"/>
      <c r="E6178" s="140"/>
      <c r="F6178" s="161"/>
      <c r="G6178" s="161"/>
    </row>
    <row r="6179" spans="1:7" x14ac:dyDescent="0.25">
      <c r="A6179" s="154"/>
      <c r="B6179" s="154"/>
      <c r="C6179" s="140"/>
      <c r="D6179" s="140"/>
      <c r="E6179" s="140"/>
      <c r="F6179" s="161"/>
      <c r="G6179" s="161"/>
    </row>
    <row r="6180" spans="1:7" x14ac:dyDescent="0.25">
      <c r="A6180" s="154"/>
      <c r="B6180" s="154"/>
      <c r="C6180" s="140"/>
      <c r="D6180" s="140"/>
      <c r="E6180" s="140"/>
      <c r="F6180" s="161"/>
      <c r="G6180" s="161"/>
    </row>
    <row r="6181" spans="1:7" x14ac:dyDescent="0.25">
      <c r="A6181" s="154"/>
      <c r="B6181" s="154"/>
      <c r="C6181" s="140"/>
      <c r="D6181" s="140"/>
      <c r="E6181" s="140"/>
      <c r="F6181" s="161"/>
      <c r="G6181" s="161"/>
    </row>
    <row r="6182" spans="1:7" x14ac:dyDescent="0.25">
      <c r="A6182" s="154"/>
      <c r="B6182" s="154"/>
      <c r="C6182" s="140"/>
      <c r="D6182" s="140"/>
      <c r="E6182" s="140"/>
      <c r="F6182" s="161"/>
      <c r="G6182" s="161"/>
    </row>
    <row r="6183" spans="1:7" x14ac:dyDescent="0.25">
      <c r="A6183" s="154"/>
      <c r="B6183" s="154"/>
      <c r="C6183" s="154"/>
      <c r="D6183" s="140"/>
      <c r="E6183" s="140"/>
      <c r="F6183" s="161"/>
      <c r="G6183" s="161"/>
    </row>
    <row r="6184" spans="1:7" x14ac:dyDescent="0.25">
      <c r="A6184" s="154"/>
      <c r="B6184" s="154"/>
      <c r="C6184" s="154"/>
      <c r="D6184" s="140"/>
      <c r="E6184" s="140"/>
      <c r="F6184" s="161"/>
      <c r="G6184" s="161"/>
    </row>
    <row r="6185" spans="1:7" x14ac:dyDescent="0.25">
      <c r="A6185" s="154"/>
      <c r="B6185" s="154"/>
      <c r="C6185" s="140"/>
      <c r="D6185" s="140"/>
      <c r="E6185" s="140"/>
      <c r="F6185" s="161"/>
      <c r="G6185" s="161"/>
    </row>
    <row r="6186" spans="1:7" x14ac:dyDescent="0.25">
      <c r="A6186" s="154"/>
      <c r="B6186" s="154"/>
      <c r="C6186" s="140"/>
      <c r="D6186" s="140"/>
      <c r="E6186" s="140"/>
      <c r="F6186" s="161"/>
      <c r="G6186" s="161"/>
    </row>
    <row r="6187" spans="1:7" x14ac:dyDescent="0.25">
      <c r="A6187" s="154"/>
      <c r="B6187" s="154"/>
      <c r="C6187" s="140"/>
      <c r="D6187" s="140"/>
      <c r="E6187" s="140"/>
      <c r="F6187" s="161"/>
      <c r="G6187" s="161"/>
    </row>
    <row r="6188" spans="1:7" x14ac:dyDescent="0.25">
      <c r="A6188" s="154"/>
      <c r="B6188" s="154"/>
      <c r="C6188" s="140"/>
      <c r="D6188" s="140"/>
      <c r="E6188" s="140"/>
      <c r="F6188" s="161"/>
      <c r="G6188" s="161"/>
    </row>
    <row r="6189" spans="1:7" x14ac:dyDescent="0.25">
      <c r="A6189" s="154"/>
      <c r="B6189" s="154"/>
      <c r="C6189" s="140"/>
      <c r="D6189" s="140"/>
      <c r="E6189" s="140"/>
      <c r="F6189" s="161"/>
      <c r="G6189" s="161"/>
    </row>
    <row r="6190" spans="1:7" x14ac:dyDescent="0.25">
      <c r="A6190" s="154"/>
      <c r="B6190" s="154"/>
      <c r="C6190" s="140"/>
      <c r="D6190" s="140"/>
      <c r="E6190" s="140"/>
      <c r="F6190" s="161"/>
      <c r="G6190" s="161"/>
    </row>
    <row r="6191" spans="1:7" x14ac:dyDescent="0.25">
      <c r="A6191" s="154"/>
      <c r="B6191" s="154"/>
      <c r="C6191" s="154"/>
      <c r="D6191" s="140"/>
      <c r="E6191" s="140"/>
      <c r="F6191" s="161"/>
      <c r="G6191" s="161"/>
    </row>
    <row r="6192" spans="1:7" x14ac:dyDescent="0.25">
      <c r="A6192" s="154"/>
      <c r="B6192" s="154"/>
      <c r="C6192" s="154"/>
      <c r="D6192" s="140"/>
      <c r="E6192" s="140"/>
      <c r="F6192" s="161"/>
      <c r="G6192" s="161"/>
    </row>
    <row r="6193" spans="1:7" x14ac:dyDescent="0.25">
      <c r="A6193" s="154"/>
      <c r="B6193" s="154"/>
      <c r="C6193" s="140"/>
      <c r="D6193" s="140"/>
      <c r="E6193" s="140"/>
      <c r="F6193" s="161"/>
      <c r="G6193" s="161"/>
    </row>
    <row r="6194" spans="1:7" x14ac:dyDescent="0.25">
      <c r="A6194" s="154"/>
      <c r="B6194" s="154"/>
      <c r="C6194" s="154"/>
      <c r="D6194" s="140"/>
      <c r="E6194" s="140"/>
      <c r="F6194" s="161"/>
      <c r="G6194" s="161"/>
    </row>
    <row r="6195" spans="1:7" x14ac:dyDescent="0.25">
      <c r="A6195" s="154"/>
      <c r="B6195" s="154"/>
      <c r="C6195" s="140"/>
      <c r="D6195" s="140"/>
      <c r="E6195" s="140"/>
      <c r="F6195" s="161"/>
      <c r="G6195" s="161"/>
    </row>
    <row r="6196" spans="1:7" x14ac:dyDescent="0.25">
      <c r="A6196" s="154"/>
      <c r="B6196" s="154"/>
      <c r="C6196" s="140"/>
      <c r="D6196" s="140"/>
      <c r="E6196" s="140"/>
      <c r="F6196" s="161"/>
      <c r="G6196" s="161"/>
    </row>
    <row r="6197" spans="1:7" x14ac:dyDescent="0.25">
      <c r="A6197" s="154"/>
      <c r="B6197" s="154"/>
      <c r="C6197" s="140"/>
      <c r="D6197" s="140"/>
      <c r="E6197" s="140"/>
      <c r="F6197" s="161"/>
      <c r="G6197" s="161"/>
    </row>
    <row r="6198" spans="1:7" x14ac:dyDescent="0.25">
      <c r="A6198" s="154"/>
      <c r="B6198" s="154"/>
      <c r="C6198" s="140"/>
      <c r="D6198" s="140"/>
      <c r="E6198" s="140"/>
      <c r="F6198" s="161"/>
      <c r="G6198" s="161"/>
    </row>
    <row r="6199" spans="1:7" x14ac:dyDescent="0.25">
      <c r="A6199" s="154"/>
      <c r="B6199" s="154"/>
      <c r="C6199" s="154"/>
      <c r="D6199" s="140"/>
      <c r="E6199" s="140"/>
      <c r="F6199" s="161"/>
      <c r="G6199" s="161"/>
    </row>
    <row r="6200" spans="1:7" x14ac:dyDescent="0.25">
      <c r="A6200" s="154"/>
      <c r="B6200" s="154"/>
      <c r="C6200" s="140"/>
      <c r="D6200" s="140"/>
      <c r="E6200" s="140"/>
      <c r="F6200" s="161"/>
      <c r="G6200" s="161"/>
    </row>
    <row r="6201" spans="1:7" x14ac:dyDescent="0.25">
      <c r="A6201" s="154"/>
      <c r="B6201" s="154"/>
      <c r="C6201" s="140"/>
      <c r="D6201" s="140"/>
      <c r="E6201" s="140"/>
      <c r="F6201" s="161"/>
      <c r="G6201" s="161"/>
    </row>
    <row r="6202" spans="1:7" x14ac:dyDescent="0.25">
      <c r="A6202" s="154"/>
      <c r="B6202" s="154"/>
      <c r="C6202" s="140"/>
      <c r="D6202" s="140"/>
      <c r="E6202" s="140"/>
      <c r="F6202" s="161"/>
      <c r="G6202" s="161"/>
    </row>
    <row r="6203" spans="1:7" x14ac:dyDescent="0.25">
      <c r="A6203" s="154"/>
      <c r="B6203" s="154"/>
      <c r="C6203" s="154"/>
      <c r="D6203" s="140"/>
      <c r="E6203" s="140"/>
      <c r="F6203" s="161"/>
      <c r="G6203" s="161"/>
    </row>
    <row r="6204" spans="1:7" x14ac:dyDescent="0.25">
      <c r="A6204" s="154"/>
      <c r="B6204" s="154"/>
      <c r="C6204" s="140"/>
      <c r="D6204" s="140"/>
      <c r="E6204" s="140"/>
      <c r="F6204" s="161"/>
      <c r="G6204" s="161"/>
    </row>
    <row r="6205" spans="1:7" x14ac:dyDescent="0.25">
      <c r="A6205" s="154"/>
      <c r="B6205" s="154"/>
      <c r="C6205" s="154"/>
      <c r="D6205" s="140"/>
      <c r="E6205" s="140"/>
      <c r="F6205" s="161"/>
      <c r="G6205" s="161"/>
    </row>
    <row r="6206" spans="1:7" x14ac:dyDescent="0.25">
      <c r="A6206" s="154"/>
      <c r="B6206" s="154"/>
      <c r="C6206" s="140"/>
      <c r="D6206" s="140"/>
      <c r="E6206" s="140"/>
      <c r="F6206" s="161"/>
      <c r="G6206" s="161"/>
    </row>
    <row r="6207" spans="1:7" x14ac:dyDescent="0.25">
      <c r="A6207" s="154"/>
      <c r="B6207" s="154"/>
      <c r="C6207" s="140"/>
      <c r="D6207" s="140"/>
      <c r="E6207" s="140"/>
      <c r="F6207" s="161"/>
      <c r="G6207" s="161"/>
    </row>
    <row r="6208" spans="1:7" x14ac:dyDescent="0.25">
      <c r="A6208" s="154"/>
      <c r="B6208" s="154"/>
      <c r="C6208" s="140"/>
      <c r="D6208" s="140"/>
      <c r="E6208" s="140"/>
      <c r="F6208" s="161"/>
      <c r="G6208" s="161"/>
    </row>
    <row r="6209" spans="1:7" x14ac:dyDescent="0.25">
      <c r="A6209" s="154"/>
      <c r="B6209" s="154"/>
      <c r="C6209" s="154"/>
      <c r="D6209" s="140"/>
      <c r="E6209" s="140"/>
      <c r="F6209" s="161"/>
      <c r="G6209" s="161"/>
    </row>
    <row r="6210" spans="1:7" x14ac:dyDescent="0.25">
      <c r="A6210" s="154"/>
      <c r="B6210" s="154"/>
      <c r="C6210" s="140"/>
      <c r="D6210" s="140"/>
      <c r="E6210" s="140"/>
      <c r="F6210" s="161"/>
      <c r="G6210" s="161"/>
    </row>
    <row r="6211" spans="1:7" x14ac:dyDescent="0.25">
      <c r="A6211" s="154"/>
      <c r="B6211" s="154"/>
      <c r="C6211" s="140"/>
      <c r="D6211" s="140"/>
      <c r="E6211" s="140"/>
      <c r="F6211" s="161"/>
      <c r="G6211" s="161"/>
    </row>
    <row r="6212" spans="1:7" x14ac:dyDescent="0.25">
      <c r="A6212" s="154"/>
      <c r="B6212" s="154"/>
      <c r="C6212" s="140"/>
      <c r="D6212" s="140"/>
      <c r="E6212" s="140"/>
      <c r="F6212" s="161"/>
      <c r="G6212" s="161"/>
    </row>
    <row r="6213" spans="1:7" x14ac:dyDescent="0.25">
      <c r="A6213" s="154"/>
      <c r="B6213" s="154"/>
      <c r="C6213" s="140"/>
      <c r="D6213" s="140"/>
      <c r="E6213" s="140"/>
      <c r="F6213" s="161"/>
      <c r="G6213" s="161"/>
    </row>
    <row r="6214" spans="1:7" x14ac:dyDescent="0.25">
      <c r="A6214" s="154"/>
      <c r="B6214" s="154"/>
      <c r="C6214" s="140"/>
      <c r="D6214" s="140"/>
      <c r="E6214" s="140"/>
      <c r="F6214" s="161"/>
      <c r="G6214" s="161"/>
    </row>
    <row r="6215" spans="1:7" x14ac:dyDescent="0.25">
      <c r="A6215" s="154"/>
      <c r="B6215" s="154"/>
      <c r="C6215" s="140"/>
      <c r="D6215" s="140"/>
      <c r="E6215" s="140"/>
      <c r="F6215" s="161"/>
      <c r="G6215" s="161"/>
    </row>
    <row r="6216" spans="1:7" x14ac:dyDescent="0.25">
      <c r="A6216" s="154"/>
      <c r="B6216" s="154"/>
      <c r="C6216" s="140"/>
      <c r="D6216" s="140"/>
      <c r="E6216" s="140"/>
      <c r="F6216" s="161"/>
      <c r="G6216" s="161"/>
    </row>
    <row r="6217" spans="1:7" x14ac:dyDescent="0.25">
      <c r="A6217" s="154"/>
      <c r="B6217" s="154"/>
      <c r="C6217" s="140"/>
      <c r="D6217" s="140"/>
      <c r="E6217" s="140"/>
      <c r="F6217" s="161"/>
      <c r="G6217" s="161"/>
    </row>
    <row r="6218" spans="1:7" x14ac:dyDescent="0.25">
      <c r="A6218" s="154"/>
      <c r="B6218" s="154"/>
      <c r="C6218" s="140"/>
      <c r="D6218" s="140"/>
      <c r="E6218" s="140"/>
      <c r="F6218" s="161"/>
      <c r="G6218" s="161"/>
    </row>
    <row r="6219" spans="1:7" x14ac:dyDescent="0.25">
      <c r="A6219" s="154"/>
      <c r="B6219" s="154"/>
      <c r="C6219" s="140"/>
      <c r="D6219" s="140"/>
      <c r="E6219" s="140"/>
      <c r="F6219" s="161"/>
      <c r="G6219" s="161"/>
    </row>
    <row r="6220" spans="1:7" x14ac:dyDescent="0.25">
      <c r="A6220" s="154"/>
      <c r="B6220" s="154"/>
      <c r="C6220" s="140"/>
      <c r="D6220" s="140"/>
      <c r="E6220" s="140"/>
      <c r="F6220" s="161"/>
      <c r="G6220" s="161"/>
    </row>
    <row r="6221" spans="1:7" x14ac:dyDescent="0.25">
      <c r="A6221" s="154"/>
      <c r="B6221" s="154"/>
      <c r="C6221" s="140"/>
      <c r="D6221" s="140"/>
      <c r="E6221" s="140"/>
      <c r="F6221" s="161"/>
      <c r="G6221" s="161"/>
    </row>
    <row r="6222" spans="1:7" x14ac:dyDescent="0.25">
      <c r="A6222" s="154"/>
      <c r="B6222" s="154"/>
      <c r="C6222" s="140"/>
      <c r="D6222" s="140"/>
      <c r="E6222" s="140"/>
      <c r="F6222" s="161"/>
      <c r="G6222" s="161"/>
    </row>
    <row r="6223" spans="1:7" x14ac:dyDescent="0.25">
      <c r="A6223" s="154"/>
      <c r="B6223" s="154"/>
      <c r="C6223" s="140"/>
      <c r="D6223" s="140"/>
      <c r="E6223" s="140"/>
      <c r="F6223" s="161"/>
      <c r="G6223" s="161"/>
    </row>
    <row r="6224" spans="1:7" x14ac:dyDescent="0.25">
      <c r="A6224" s="154"/>
      <c r="B6224" s="154"/>
      <c r="C6224" s="154"/>
      <c r="D6224" s="140"/>
      <c r="E6224" s="140"/>
      <c r="F6224" s="161"/>
      <c r="G6224" s="161"/>
    </row>
    <row r="6225" spans="1:7" x14ac:dyDescent="0.25">
      <c r="A6225" s="154"/>
      <c r="B6225" s="154"/>
      <c r="C6225" s="140"/>
      <c r="D6225" s="140"/>
      <c r="E6225" s="140"/>
      <c r="F6225" s="161"/>
      <c r="G6225" s="161"/>
    </row>
    <row r="6226" spans="1:7" x14ac:dyDescent="0.25">
      <c r="A6226" s="154"/>
      <c r="B6226" s="154"/>
      <c r="C6226" s="140"/>
      <c r="D6226" s="140"/>
      <c r="E6226" s="140"/>
      <c r="F6226" s="161"/>
      <c r="G6226" s="161"/>
    </row>
    <row r="6227" spans="1:7" x14ac:dyDescent="0.25">
      <c r="A6227" s="154"/>
      <c r="B6227" s="154"/>
      <c r="C6227" s="154"/>
      <c r="D6227" s="140"/>
      <c r="E6227" s="140"/>
      <c r="F6227" s="161"/>
      <c r="G6227" s="161"/>
    </row>
    <row r="6228" spans="1:7" x14ac:dyDescent="0.25">
      <c r="A6228" s="154"/>
      <c r="B6228" s="154"/>
      <c r="C6228" s="140"/>
      <c r="D6228" s="140"/>
      <c r="E6228" s="140"/>
      <c r="F6228" s="161"/>
      <c r="G6228" s="161"/>
    </row>
    <row r="6229" spans="1:7" x14ac:dyDescent="0.25">
      <c r="A6229" s="154"/>
      <c r="B6229" s="154"/>
      <c r="C6229" s="140"/>
      <c r="D6229" s="140"/>
      <c r="E6229" s="140"/>
      <c r="F6229" s="161"/>
      <c r="G6229" s="161"/>
    </row>
    <row r="6230" spans="1:7" x14ac:dyDescent="0.25">
      <c r="A6230" s="154"/>
      <c r="B6230" s="154"/>
      <c r="C6230" s="140"/>
      <c r="D6230" s="140"/>
      <c r="E6230" s="140"/>
      <c r="F6230" s="161"/>
      <c r="G6230" s="161"/>
    </row>
    <row r="6231" spans="1:7" x14ac:dyDescent="0.25">
      <c r="A6231" s="154"/>
      <c r="B6231" s="154"/>
      <c r="C6231" s="140"/>
      <c r="D6231" s="140"/>
      <c r="E6231" s="140"/>
      <c r="F6231" s="161"/>
      <c r="G6231" s="161"/>
    </row>
    <row r="6232" spans="1:7" x14ac:dyDescent="0.25">
      <c r="A6232" s="154"/>
      <c r="B6232" s="154"/>
      <c r="C6232" s="140"/>
      <c r="D6232" s="140"/>
      <c r="E6232" s="140"/>
      <c r="F6232" s="161"/>
      <c r="G6232" s="161"/>
    </row>
    <row r="6233" spans="1:7" x14ac:dyDescent="0.25">
      <c r="A6233" s="154"/>
      <c r="B6233" s="154"/>
      <c r="C6233" s="140"/>
      <c r="D6233" s="140"/>
      <c r="E6233" s="140"/>
      <c r="F6233" s="161"/>
      <c r="G6233" s="161"/>
    </row>
    <row r="6234" spans="1:7" x14ac:dyDescent="0.25">
      <c r="A6234" s="154"/>
      <c r="B6234" s="154"/>
      <c r="C6234" s="140"/>
      <c r="D6234" s="140"/>
      <c r="E6234" s="140"/>
      <c r="F6234" s="161"/>
      <c r="G6234" s="161"/>
    </row>
    <row r="6235" spans="1:7" x14ac:dyDescent="0.25">
      <c r="A6235" s="154"/>
      <c r="B6235" s="154"/>
      <c r="C6235" s="140"/>
      <c r="D6235" s="140"/>
      <c r="E6235" s="140"/>
      <c r="F6235" s="161"/>
      <c r="G6235" s="161"/>
    </row>
    <row r="6236" spans="1:7" x14ac:dyDescent="0.25">
      <c r="A6236" s="154"/>
      <c r="B6236" s="154"/>
      <c r="C6236" s="140"/>
      <c r="D6236" s="140"/>
      <c r="E6236" s="140"/>
      <c r="F6236" s="161"/>
      <c r="G6236" s="161"/>
    </row>
    <row r="6237" spans="1:7" x14ac:dyDescent="0.25">
      <c r="A6237" s="154"/>
      <c r="B6237" s="154"/>
      <c r="C6237" s="140"/>
      <c r="D6237" s="140"/>
      <c r="E6237" s="140"/>
      <c r="F6237" s="161"/>
      <c r="G6237" s="161"/>
    </row>
    <row r="6238" spans="1:7" x14ac:dyDescent="0.25">
      <c r="A6238" s="154"/>
      <c r="B6238" s="154"/>
      <c r="C6238" s="140"/>
      <c r="D6238" s="140"/>
      <c r="E6238" s="140"/>
      <c r="F6238" s="161"/>
      <c r="G6238" s="161"/>
    </row>
    <row r="6239" spans="1:7" x14ac:dyDescent="0.25">
      <c r="A6239" s="154"/>
      <c r="B6239" s="154"/>
      <c r="C6239" s="140"/>
      <c r="D6239" s="140"/>
      <c r="E6239" s="140"/>
      <c r="F6239" s="161"/>
      <c r="G6239" s="161"/>
    </row>
    <row r="6240" spans="1:7" x14ac:dyDescent="0.25">
      <c r="A6240" s="154"/>
      <c r="B6240" s="154"/>
      <c r="C6240" s="140"/>
      <c r="D6240" s="140"/>
      <c r="E6240" s="140"/>
      <c r="F6240" s="161"/>
      <c r="G6240" s="161"/>
    </row>
    <row r="6241" spans="1:7" x14ac:dyDescent="0.25">
      <c r="A6241" s="154"/>
      <c r="B6241" s="154"/>
      <c r="C6241" s="140"/>
      <c r="D6241" s="140"/>
      <c r="E6241" s="140"/>
      <c r="F6241" s="161"/>
      <c r="G6241" s="161"/>
    </row>
    <row r="6242" spans="1:7" x14ac:dyDescent="0.25">
      <c r="A6242" s="154"/>
      <c r="B6242" s="154"/>
      <c r="C6242" s="140"/>
      <c r="D6242" s="140"/>
      <c r="E6242" s="140"/>
      <c r="F6242" s="161"/>
      <c r="G6242" s="161"/>
    </row>
    <row r="6243" spans="1:7" x14ac:dyDescent="0.25">
      <c r="A6243" s="154"/>
      <c r="B6243" s="154"/>
      <c r="C6243" s="140"/>
      <c r="D6243" s="140"/>
      <c r="E6243" s="140"/>
      <c r="F6243" s="161"/>
      <c r="G6243" s="161"/>
    </row>
    <row r="6244" spans="1:7" x14ac:dyDescent="0.25">
      <c r="A6244" s="154"/>
      <c r="B6244" s="154"/>
      <c r="C6244" s="140"/>
      <c r="D6244" s="140"/>
      <c r="E6244" s="140"/>
      <c r="F6244" s="161"/>
      <c r="G6244" s="161"/>
    </row>
    <row r="6245" spans="1:7" x14ac:dyDescent="0.25">
      <c r="A6245" s="154"/>
      <c r="B6245" s="154"/>
      <c r="C6245" s="140"/>
      <c r="D6245" s="140"/>
      <c r="E6245" s="140"/>
      <c r="F6245" s="161"/>
      <c r="G6245" s="161"/>
    </row>
    <row r="6246" spans="1:7" x14ac:dyDescent="0.25">
      <c r="A6246" s="154"/>
      <c r="B6246" s="154"/>
      <c r="C6246" s="140"/>
      <c r="D6246" s="140"/>
      <c r="E6246" s="140"/>
      <c r="F6246" s="161"/>
      <c r="G6246" s="161"/>
    </row>
    <row r="6247" spans="1:7" x14ac:dyDescent="0.25">
      <c r="A6247" s="154"/>
      <c r="B6247" s="154"/>
      <c r="C6247" s="154"/>
      <c r="D6247" s="140"/>
      <c r="E6247" s="140"/>
      <c r="F6247" s="161"/>
      <c r="G6247" s="161"/>
    </row>
    <row r="6248" spans="1:7" x14ac:dyDescent="0.25">
      <c r="A6248" s="154"/>
      <c r="B6248" s="154"/>
      <c r="C6248" s="154"/>
      <c r="D6248" s="140"/>
      <c r="E6248" s="140"/>
      <c r="F6248" s="161"/>
      <c r="G6248" s="161"/>
    </row>
    <row r="6249" spans="1:7" x14ac:dyDescent="0.25">
      <c r="A6249" s="154"/>
      <c r="B6249" s="154"/>
      <c r="C6249" s="140"/>
      <c r="D6249" s="140"/>
      <c r="E6249" s="140"/>
      <c r="F6249" s="161"/>
      <c r="G6249" s="161"/>
    </row>
    <row r="6250" spans="1:7" x14ac:dyDescent="0.25">
      <c r="A6250" s="154"/>
      <c r="B6250" s="154"/>
      <c r="C6250" s="140"/>
      <c r="D6250" s="140"/>
      <c r="E6250" s="140"/>
      <c r="F6250" s="161"/>
      <c r="G6250" s="161"/>
    </row>
    <row r="6251" spans="1:7" x14ac:dyDescent="0.25">
      <c r="A6251" s="154"/>
      <c r="B6251" s="154"/>
      <c r="C6251" s="140"/>
      <c r="D6251" s="140"/>
      <c r="E6251" s="140"/>
      <c r="F6251" s="161"/>
      <c r="G6251" s="161"/>
    </row>
    <row r="6252" spans="1:7" x14ac:dyDescent="0.25">
      <c r="A6252" s="154"/>
      <c r="B6252" s="154"/>
      <c r="C6252" s="140"/>
      <c r="D6252" s="140"/>
      <c r="E6252" s="140"/>
      <c r="F6252" s="161"/>
      <c r="G6252" s="161"/>
    </row>
    <row r="6253" spans="1:7" x14ac:dyDescent="0.25">
      <c r="A6253" s="154"/>
      <c r="B6253" s="154"/>
      <c r="C6253" s="140"/>
      <c r="D6253" s="140"/>
      <c r="E6253" s="140"/>
      <c r="F6253" s="161"/>
      <c r="G6253" s="161"/>
    </row>
    <row r="6254" spans="1:7" x14ac:dyDescent="0.25">
      <c r="A6254" s="154"/>
      <c r="B6254" s="154"/>
      <c r="C6254" s="140"/>
      <c r="D6254" s="140"/>
      <c r="E6254" s="140"/>
      <c r="F6254" s="161"/>
      <c r="G6254" s="161"/>
    </row>
    <row r="6255" spans="1:7" x14ac:dyDescent="0.25">
      <c r="A6255" s="154"/>
      <c r="B6255" s="154"/>
      <c r="C6255" s="140"/>
      <c r="D6255" s="140"/>
      <c r="E6255" s="140"/>
      <c r="F6255" s="161"/>
      <c r="G6255" s="161"/>
    </row>
    <row r="6256" spans="1:7" x14ac:dyDescent="0.25">
      <c r="A6256" s="154"/>
      <c r="B6256" s="154"/>
      <c r="C6256" s="140"/>
      <c r="D6256" s="140"/>
      <c r="E6256" s="140"/>
      <c r="F6256" s="161"/>
      <c r="G6256" s="161"/>
    </row>
    <row r="6257" spans="1:7" x14ac:dyDescent="0.25">
      <c r="A6257" s="154"/>
      <c r="B6257" s="154"/>
      <c r="C6257" s="140"/>
      <c r="D6257" s="140"/>
      <c r="E6257" s="140"/>
      <c r="F6257" s="161"/>
      <c r="G6257" s="161"/>
    </row>
    <row r="6258" spans="1:7" x14ac:dyDescent="0.25">
      <c r="A6258" s="154"/>
      <c r="B6258" s="154"/>
      <c r="C6258" s="140"/>
      <c r="D6258" s="140"/>
      <c r="E6258" s="140"/>
      <c r="F6258" s="161"/>
      <c r="G6258" s="161"/>
    </row>
    <row r="6259" spans="1:7" x14ac:dyDescent="0.25">
      <c r="A6259" s="154"/>
      <c r="B6259" s="154"/>
      <c r="C6259" s="140"/>
      <c r="D6259" s="140"/>
      <c r="E6259" s="140"/>
      <c r="F6259" s="161"/>
      <c r="G6259" s="161"/>
    </row>
    <row r="6260" spans="1:7" x14ac:dyDescent="0.25">
      <c r="A6260" s="154"/>
      <c r="B6260" s="154"/>
      <c r="C6260" s="140"/>
      <c r="D6260" s="140"/>
      <c r="E6260" s="140"/>
      <c r="F6260" s="161"/>
      <c r="G6260" s="161"/>
    </row>
    <row r="6261" spans="1:7" x14ac:dyDescent="0.25">
      <c r="A6261" s="154"/>
      <c r="B6261" s="154"/>
      <c r="C6261" s="140"/>
      <c r="D6261" s="140"/>
      <c r="E6261" s="140"/>
      <c r="F6261" s="161"/>
      <c r="G6261" s="161"/>
    </row>
    <row r="6262" spans="1:7" x14ac:dyDescent="0.25">
      <c r="A6262" s="154"/>
      <c r="B6262" s="154"/>
      <c r="C6262" s="140"/>
      <c r="D6262" s="140"/>
      <c r="E6262" s="140"/>
      <c r="F6262" s="161"/>
      <c r="G6262" s="161"/>
    </row>
    <row r="6263" spans="1:7" x14ac:dyDescent="0.25">
      <c r="A6263" s="154"/>
      <c r="B6263" s="154"/>
      <c r="C6263" s="140"/>
      <c r="D6263" s="140"/>
      <c r="E6263" s="140"/>
      <c r="F6263" s="161"/>
      <c r="G6263" s="161"/>
    </row>
    <row r="6264" spans="1:7" x14ac:dyDescent="0.25">
      <c r="A6264" s="154"/>
      <c r="B6264" s="154"/>
      <c r="C6264" s="140"/>
      <c r="D6264" s="140"/>
      <c r="E6264" s="140"/>
      <c r="F6264" s="161"/>
      <c r="G6264" s="161"/>
    </row>
    <row r="6265" spans="1:7" x14ac:dyDescent="0.25">
      <c r="A6265" s="154"/>
      <c r="B6265" s="154"/>
      <c r="C6265" s="140"/>
      <c r="D6265" s="140"/>
      <c r="E6265" s="140"/>
      <c r="F6265" s="161"/>
      <c r="G6265" s="161"/>
    </row>
    <row r="6266" spans="1:7" x14ac:dyDescent="0.25">
      <c r="A6266" s="154"/>
      <c r="B6266" s="154"/>
      <c r="C6266" s="140"/>
      <c r="D6266" s="140"/>
      <c r="E6266" s="140"/>
      <c r="F6266" s="161"/>
      <c r="G6266" s="161"/>
    </row>
    <row r="6267" spans="1:7" x14ac:dyDescent="0.25">
      <c r="A6267" s="154"/>
      <c r="B6267" s="154"/>
      <c r="C6267" s="140"/>
      <c r="D6267" s="140"/>
      <c r="E6267" s="140"/>
      <c r="F6267" s="161"/>
      <c r="G6267" s="161"/>
    </row>
    <row r="6268" spans="1:7" x14ac:dyDescent="0.25">
      <c r="A6268" s="154"/>
      <c r="B6268" s="154"/>
      <c r="C6268" s="140"/>
      <c r="D6268" s="140"/>
      <c r="E6268" s="140"/>
      <c r="F6268" s="161"/>
      <c r="G6268" s="161"/>
    </row>
    <row r="6269" spans="1:7" x14ac:dyDescent="0.25">
      <c r="A6269" s="154"/>
      <c r="B6269" s="154"/>
      <c r="C6269" s="140"/>
      <c r="D6269" s="140"/>
      <c r="E6269" s="140"/>
      <c r="F6269" s="161"/>
      <c r="G6269" s="161"/>
    </row>
    <row r="6270" spans="1:7" x14ac:dyDescent="0.25">
      <c r="A6270" s="154"/>
      <c r="B6270" s="154"/>
      <c r="C6270" s="140"/>
      <c r="D6270" s="140"/>
      <c r="E6270" s="140"/>
      <c r="F6270" s="161"/>
      <c r="G6270" s="161"/>
    </row>
    <row r="6271" spans="1:7" x14ac:dyDescent="0.25">
      <c r="A6271" s="154"/>
      <c r="B6271" s="154"/>
      <c r="C6271" s="140"/>
      <c r="D6271" s="140"/>
      <c r="E6271" s="140"/>
      <c r="F6271" s="161"/>
      <c r="G6271" s="161"/>
    </row>
    <row r="6272" spans="1:7" x14ac:dyDescent="0.25">
      <c r="A6272" s="154"/>
      <c r="B6272" s="154"/>
      <c r="C6272" s="140"/>
      <c r="D6272" s="140"/>
      <c r="E6272" s="140"/>
      <c r="F6272" s="161"/>
      <c r="G6272" s="161"/>
    </row>
    <row r="6273" spans="1:7" x14ac:dyDescent="0.25">
      <c r="A6273" s="154"/>
      <c r="B6273" s="154"/>
      <c r="C6273" s="140"/>
      <c r="D6273" s="140"/>
      <c r="E6273" s="140"/>
      <c r="F6273" s="161"/>
      <c r="G6273" s="161"/>
    </row>
    <row r="6274" spans="1:7" x14ac:dyDescent="0.25">
      <c r="A6274" s="154"/>
      <c r="B6274" s="154"/>
      <c r="C6274" s="140"/>
      <c r="D6274" s="140"/>
      <c r="E6274" s="140"/>
      <c r="F6274" s="161"/>
      <c r="G6274" s="161"/>
    </row>
    <row r="6275" spans="1:7" x14ac:dyDescent="0.25">
      <c r="A6275" s="154"/>
      <c r="B6275" s="154"/>
      <c r="C6275" s="140"/>
      <c r="D6275" s="140"/>
      <c r="E6275" s="140"/>
      <c r="F6275" s="161"/>
      <c r="G6275" s="161"/>
    </row>
    <row r="6276" spans="1:7" x14ac:dyDescent="0.25">
      <c r="A6276" s="154"/>
      <c r="B6276" s="154"/>
      <c r="C6276" s="140"/>
      <c r="D6276" s="140"/>
      <c r="E6276" s="140"/>
      <c r="F6276" s="161"/>
      <c r="G6276" s="161"/>
    </row>
    <row r="6277" spans="1:7" x14ac:dyDescent="0.25">
      <c r="A6277" s="154"/>
      <c r="B6277" s="154"/>
      <c r="C6277" s="140"/>
      <c r="D6277" s="140"/>
      <c r="E6277" s="140"/>
      <c r="F6277" s="161"/>
      <c r="G6277" s="161"/>
    </row>
    <row r="6278" spans="1:7" x14ac:dyDescent="0.25">
      <c r="A6278" s="154"/>
      <c r="B6278" s="154"/>
      <c r="C6278" s="154"/>
      <c r="D6278" s="140"/>
      <c r="E6278" s="140"/>
      <c r="F6278" s="161"/>
      <c r="G6278" s="161"/>
    </row>
    <row r="6279" spans="1:7" x14ac:dyDescent="0.25">
      <c r="A6279" s="154"/>
      <c r="B6279" s="154"/>
      <c r="C6279" s="140"/>
      <c r="D6279" s="140"/>
      <c r="E6279" s="140"/>
      <c r="F6279" s="161"/>
      <c r="G6279" s="161"/>
    </row>
    <row r="6280" spans="1:7" x14ac:dyDescent="0.25">
      <c r="A6280" s="154"/>
      <c r="B6280" s="154"/>
      <c r="C6280" s="140"/>
      <c r="D6280" s="140"/>
      <c r="E6280" s="140"/>
      <c r="F6280" s="161"/>
      <c r="G6280" s="161"/>
    </row>
    <row r="6281" spans="1:7" x14ac:dyDescent="0.25">
      <c r="A6281" s="154"/>
      <c r="B6281" s="154"/>
      <c r="C6281" s="140"/>
      <c r="D6281" s="140"/>
      <c r="E6281" s="140"/>
      <c r="F6281" s="161"/>
      <c r="G6281" s="161"/>
    </row>
    <row r="6282" spans="1:7" x14ac:dyDescent="0.25">
      <c r="A6282" s="154"/>
      <c r="B6282" s="154"/>
      <c r="C6282" s="140"/>
      <c r="D6282" s="140"/>
      <c r="E6282" s="140"/>
      <c r="F6282" s="161"/>
      <c r="G6282" s="161"/>
    </row>
    <row r="6283" spans="1:7" x14ac:dyDescent="0.25">
      <c r="A6283" s="154"/>
      <c r="B6283" s="154"/>
      <c r="C6283" s="154"/>
      <c r="D6283" s="140"/>
      <c r="E6283" s="140"/>
      <c r="F6283" s="161"/>
      <c r="G6283" s="161"/>
    </row>
    <row r="6284" spans="1:7" x14ac:dyDescent="0.25">
      <c r="A6284" s="154"/>
      <c r="B6284" s="154"/>
      <c r="C6284" s="140"/>
      <c r="D6284" s="140"/>
      <c r="E6284" s="140"/>
      <c r="F6284" s="161"/>
      <c r="G6284" s="161"/>
    </row>
    <row r="6285" spans="1:7" x14ac:dyDescent="0.25">
      <c r="A6285" s="154"/>
      <c r="B6285" s="154"/>
      <c r="C6285" s="140"/>
      <c r="D6285" s="140"/>
      <c r="E6285" s="140"/>
      <c r="F6285" s="161"/>
      <c r="G6285" s="161"/>
    </row>
    <row r="6286" spans="1:7" x14ac:dyDescent="0.25">
      <c r="A6286" s="154"/>
      <c r="B6286" s="154"/>
      <c r="C6286" s="140"/>
      <c r="D6286" s="140"/>
      <c r="E6286" s="140"/>
      <c r="F6286" s="161"/>
      <c r="G6286" s="161"/>
    </row>
    <row r="6287" spans="1:7" x14ac:dyDescent="0.25">
      <c r="A6287" s="154"/>
      <c r="B6287" s="154"/>
      <c r="C6287" s="140"/>
      <c r="D6287" s="140"/>
      <c r="E6287" s="140"/>
      <c r="F6287" s="161"/>
      <c r="G6287" s="161"/>
    </row>
    <row r="6288" spans="1:7" x14ac:dyDescent="0.25">
      <c r="A6288" s="154"/>
      <c r="B6288" s="154"/>
      <c r="C6288" s="140"/>
      <c r="D6288" s="140"/>
      <c r="E6288" s="140"/>
      <c r="F6288" s="161"/>
      <c r="G6288" s="161"/>
    </row>
    <row r="6289" spans="1:7" x14ac:dyDescent="0.25">
      <c r="A6289" s="154"/>
      <c r="B6289" s="154"/>
      <c r="C6289" s="140"/>
      <c r="D6289" s="140"/>
      <c r="E6289" s="140"/>
      <c r="F6289" s="161"/>
      <c r="G6289" s="161"/>
    </row>
    <row r="6290" spans="1:7" x14ac:dyDescent="0.25">
      <c r="A6290" s="154"/>
      <c r="B6290" s="154"/>
      <c r="C6290" s="140"/>
      <c r="D6290" s="140"/>
      <c r="E6290" s="140"/>
      <c r="F6290" s="161"/>
      <c r="G6290" s="161"/>
    </row>
    <row r="6291" spans="1:7" x14ac:dyDescent="0.25">
      <c r="A6291" s="154"/>
      <c r="B6291" s="154"/>
      <c r="C6291" s="140"/>
      <c r="D6291" s="140"/>
      <c r="E6291" s="140"/>
      <c r="F6291" s="161"/>
      <c r="G6291" s="161"/>
    </row>
    <row r="6292" spans="1:7" x14ac:dyDescent="0.25">
      <c r="A6292" s="154"/>
      <c r="B6292" s="154"/>
      <c r="C6292" s="140"/>
      <c r="D6292" s="140"/>
      <c r="E6292" s="140"/>
      <c r="F6292" s="161"/>
      <c r="G6292" s="161"/>
    </row>
    <row r="6293" spans="1:7" x14ac:dyDescent="0.25">
      <c r="A6293" s="154"/>
      <c r="B6293" s="154"/>
      <c r="C6293" s="154"/>
      <c r="D6293" s="140"/>
      <c r="E6293" s="140"/>
      <c r="F6293" s="161"/>
      <c r="G6293" s="161"/>
    </row>
    <row r="6294" spans="1:7" x14ac:dyDescent="0.25">
      <c r="A6294" s="154"/>
      <c r="B6294" s="154"/>
      <c r="C6294" s="140"/>
      <c r="D6294" s="140"/>
      <c r="E6294" s="140"/>
      <c r="F6294" s="161"/>
      <c r="G6294" s="161"/>
    </row>
    <row r="6295" spans="1:7" x14ac:dyDescent="0.25">
      <c r="A6295" s="154"/>
      <c r="B6295" s="154"/>
      <c r="C6295" s="140"/>
      <c r="D6295" s="140"/>
      <c r="E6295" s="140"/>
      <c r="F6295" s="161"/>
      <c r="G6295" s="161"/>
    </row>
    <row r="6296" spans="1:7" x14ac:dyDescent="0.25">
      <c r="A6296" s="154"/>
      <c r="B6296" s="154"/>
      <c r="C6296" s="140"/>
      <c r="D6296" s="140"/>
      <c r="E6296" s="140"/>
      <c r="F6296" s="161"/>
      <c r="G6296" s="161"/>
    </row>
    <row r="6297" spans="1:7" x14ac:dyDescent="0.25">
      <c r="A6297" s="154"/>
      <c r="B6297" s="154"/>
      <c r="C6297" s="140"/>
      <c r="D6297" s="140"/>
      <c r="E6297" s="140"/>
      <c r="F6297" s="161"/>
      <c r="G6297" s="161"/>
    </row>
    <row r="6298" spans="1:7" x14ac:dyDescent="0.25">
      <c r="A6298" s="154"/>
      <c r="B6298" s="154"/>
      <c r="C6298" s="140"/>
      <c r="D6298" s="140"/>
      <c r="E6298" s="140"/>
      <c r="F6298" s="161"/>
      <c r="G6298" s="161"/>
    </row>
    <row r="6299" spans="1:7" x14ac:dyDescent="0.25">
      <c r="A6299" s="154"/>
      <c r="B6299" s="154"/>
      <c r="C6299" s="140"/>
      <c r="D6299" s="140"/>
      <c r="E6299" s="140"/>
      <c r="F6299" s="161"/>
      <c r="G6299" s="161"/>
    </row>
    <row r="6300" spans="1:7" x14ac:dyDescent="0.25">
      <c r="A6300" s="154"/>
      <c r="B6300" s="154"/>
      <c r="C6300" s="140"/>
      <c r="D6300" s="140"/>
      <c r="E6300" s="140"/>
      <c r="F6300" s="161"/>
      <c r="G6300" s="161"/>
    </row>
    <row r="6301" spans="1:7" x14ac:dyDescent="0.25">
      <c r="A6301" s="154"/>
      <c r="B6301" s="154"/>
      <c r="C6301" s="140"/>
      <c r="D6301" s="140"/>
      <c r="E6301" s="140"/>
      <c r="F6301" s="161"/>
      <c r="G6301" s="161"/>
    </row>
    <row r="6302" spans="1:7" x14ac:dyDescent="0.25">
      <c r="A6302" s="154"/>
      <c r="B6302" s="154"/>
      <c r="C6302" s="140"/>
      <c r="D6302" s="140"/>
      <c r="E6302" s="140"/>
      <c r="F6302" s="161"/>
      <c r="G6302" s="161"/>
    </row>
    <row r="6303" spans="1:7" x14ac:dyDescent="0.25">
      <c r="A6303" s="154"/>
      <c r="B6303" s="154"/>
      <c r="C6303" s="140"/>
      <c r="D6303" s="140"/>
      <c r="E6303" s="140"/>
      <c r="F6303" s="161"/>
      <c r="G6303" s="161"/>
    </row>
    <row r="6304" spans="1:7" x14ac:dyDescent="0.25">
      <c r="A6304" s="154"/>
      <c r="B6304" s="154"/>
      <c r="C6304" s="140"/>
      <c r="D6304" s="140"/>
      <c r="E6304" s="140"/>
      <c r="F6304" s="161"/>
      <c r="G6304" s="161"/>
    </row>
    <row r="6305" spans="1:7" x14ac:dyDescent="0.25">
      <c r="A6305" s="154"/>
      <c r="B6305" s="154"/>
      <c r="C6305" s="140"/>
      <c r="D6305" s="140"/>
      <c r="E6305" s="140"/>
      <c r="F6305" s="161"/>
      <c r="G6305" s="161"/>
    </row>
    <row r="6306" spans="1:7" x14ac:dyDescent="0.25">
      <c r="A6306" s="154"/>
      <c r="B6306" s="154"/>
      <c r="C6306" s="140"/>
      <c r="D6306" s="140"/>
      <c r="E6306" s="140"/>
      <c r="F6306" s="161"/>
      <c r="G6306" s="161"/>
    </row>
    <row r="6307" spans="1:7" x14ac:dyDescent="0.25">
      <c r="A6307" s="154"/>
      <c r="B6307" s="154"/>
      <c r="C6307" s="140"/>
      <c r="D6307" s="140"/>
      <c r="E6307" s="140"/>
      <c r="F6307" s="161"/>
      <c r="G6307" s="161"/>
    </row>
    <row r="6308" spans="1:7" x14ac:dyDescent="0.25">
      <c r="A6308" s="154"/>
      <c r="B6308" s="154"/>
      <c r="C6308" s="140"/>
      <c r="D6308" s="140"/>
      <c r="E6308" s="140"/>
      <c r="F6308" s="161"/>
      <c r="G6308" s="161"/>
    </row>
    <row r="6309" spans="1:7" x14ac:dyDescent="0.25">
      <c r="A6309" s="154"/>
      <c r="B6309" s="154"/>
      <c r="C6309" s="140"/>
      <c r="D6309" s="140"/>
      <c r="E6309" s="140"/>
      <c r="F6309" s="161"/>
      <c r="G6309" s="161"/>
    </row>
    <row r="6310" spans="1:7" x14ac:dyDescent="0.25">
      <c r="A6310" s="154"/>
      <c r="B6310" s="154"/>
      <c r="C6310" s="140"/>
      <c r="D6310" s="140"/>
      <c r="E6310" s="140"/>
      <c r="F6310" s="161"/>
      <c r="G6310" s="161"/>
    </row>
    <row r="6311" spans="1:7" x14ac:dyDescent="0.25">
      <c r="A6311" s="154"/>
      <c r="B6311" s="154"/>
      <c r="C6311" s="154"/>
      <c r="D6311" s="140"/>
      <c r="E6311" s="140"/>
      <c r="F6311" s="161"/>
      <c r="G6311" s="161"/>
    </row>
    <row r="6312" spans="1:7" x14ac:dyDescent="0.25">
      <c r="A6312" s="154"/>
      <c r="B6312" s="154"/>
      <c r="C6312" s="140"/>
      <c r="D6312" s="140"/>
      <c r="E6312" s="140"/>
      <c r="F6312" s="161"/>
      <c r="G6312" s="161"/>
    </row>
    <row r="6313" spans="1:7" x14ac:dyDescent="0.25">
      <c r="A6313" s="154"/>
      <c r="B6313" s="154"/>
      <c r="C6313" s="140"/>
      <c r="D6313" s="140"/>
      <c r="E6313" s="140"/>
      <c r="F6313" s="161"/>
      <c r="G6313" s="161"/>
    </row>
    <row r="6314" spans="1:7" x14ac:dyDescent="0.25">
      <c r="A6314" s="154"/>
      <c r="B6314" s="154"/>
      <c r="C6314" s="140"/>
      <c r="D6314" s="140"/>
      <c r="E6314" s="140"/>
      <c r="F6314" s="161"/>
      <c r="G6314" s="161"/>
    </row>
    <row r="6315" spans="1:7" x14ac:dyDescent="0.25">
      <c r="A6315" s="154"/>
      <c r="B6315" s="154"/>
      <c r="C6315" s="140"/>
      <c r="D6315" s="140"/>
      <c r="E6315" s="140"/>
      <c r="F6315" s="161"/>
      <c r="G6315" s="161"/>
    </row>
    <row r="6316" spans="1:7" x14ac:dyDescent="0.25">
      <c r="A6316" s="154"/>
      <c r="B6316" s="154"/>
      <c r="C6316" s="140"/>
      <c r="D6316" s="140"/>
      <c r="E6316" s="140"/>
      <c r="F6316" s="161"/>
      <c r="G6316" s="161"/>
    </row>
    <row r="6317" spans="1:7" x14ac:dyDescent="0.25">
      <c r="A6317" s="154"/>
      <c r="B6317" s="154"/>
      <c r="C6317" s="140"/>
      <c r="D6317" s="140"/>
      <c r="E6317" s="140"/>
      <c r="F6317" s="161"/>
      <c r="G6317" s="161"/>
    </row>
    <row r="6318" spans="1:7" x14ac:dyDescent="0.25">
      <c r="A6318" s="154"/>
      <c r="B6318" s="154"/>
      <c r="C6318" s="140"/>
      <c r="D6318" s="140"/>
      <c r="E6318" s="140"/>
      <c r="F6318" s="161"/>
      <c r="G6318" s="161"/>
    </row>
    <row r="6319" spans="1:7" x14ac:dyDescent="0.25">
      <c r="A6319" s="154"/>
      <c r="B6319" s="154"/>
      <c r="C6319" s="140"/>
      <c r="D6319" s="140"/>
      <c r="E6319" s="140"/>
      <c r="F6319" s="161"/>
      <c r="G6319" s="161"/>
    </row>
    <row r="6320" spans="1:7" x14ac:dyDescent="0.25">
      <c r="A6320" s="154"/>
      <c r="B6320" s="154"/>
      <c r="C6320" s="140"/>
      <c r="D6320" s="140"/>
      <c r="E6320" s="140"/>
      <c r="F6320" s="161"/>
      <c r="G6320" s="161"/>
    </row>
    <row r="6321" spans="1:7" x14ac:dyDescent="0.25">
      <c r="A6321" s="154"/>
      <c r="B6321" s="154"/>
      <c r="C6321" s="140"/>
      <c r="D6321" s="140"/>
      <c r="E6321" s="140"/>
      <c r="F6321" s="161"/>
      <c r="G6321" s="161"/>
    </row>
    <row r="6322" spans="1:7" x14ac:dyDescent="0.25">
      <c r="A6322" s="154"/>
      <c r="B6322" s="154"/>
      <c r="C6322" s="140"/>
      <c r="D6322" s="140"/>
      <c r="E6322" s="140"/>
      <c r="F6322" s="161"/>
      <c r="G6322" s="161"/>
    </row>
    <row r="6323" spans="1:7" x14ac:dyDescent="0.25">
      <c r="A6323" s="154"/>
      <c r="B6323" s="154"/>
      <c r="C6323" s="154"/>
      <c r="D6323" s="140"/>
      <c r="E6323" s="140"/>
      <c r="F6323" s="161"/>
      <c r="G6323" s="161"/>
    </row>
    <row r="6324" spans="1:7" x14ac:dyDescent="0.25">
      <c r="A6324" s="154"/>
      <c r="B6324" s="154"/>
      <c r="C6324" s="140"/>
      <c r="D6324" s="140"/>
      <c r="E6324" s="140"/>
      <c r="F6324" s="161"/>
      <c r="G6324" s="161"/>
    </row>
    <row r="6325" spans="1:7" x14ac:dyDescent="0.25">
      <c r="A6325" s="154"/>
      <c r="B6325" s="154"/>
      <c r="C6325" s="140"/>
      <c r="D6325" s="140"/>
      <c r="E6325" s="140"/>
      <c r="F6325" s="161"/>
      <c r="G6325" s="161"/>
    </row>
    <row r="6326" spans="1:7" x14ac:dyDescent="0.25">
      <c r="A6326" s="154"/>
      <c r="B6326" s="154"/>
      <c r="C6326" s="140"/>
      <c r="D6326" s="140"/>
      <c r="E6326" s="140"/>
      <c r="F6326" s="161"/>
      <c r="G6326" s="161"/>
    </row>
    <row r="6327" spans="1:7" x14ac:dyDescent="0.25">
      <c r="A6327" s="154"/>
      <c r="B6327" s="154"/>
      <c r="C6327" s="140"/>
      <c r="D6327" s="140"/>
      <c r="E6327" s="140"/>
      <c r="F6327" s="161"/>
      <c r="G6327" s="161"/>
    </row>
    <row r="6328" spans="1:7" x14ac:dyDescent="0.25">
      <c r="A6328" s="154"/>
      <c r="B6328" s="154"/>
      <c r="C6328" s="140"/>
      <c r="D6328" s="140"/>
      <c r="E6328" s="140"/>
      <c r="F6328" s="161"/>
      <c r="G6328" s="161"/>
    </row>
    <row r="6329" spans="1:7" x14ac:dyDescent="0.25">
      <c r="A6329" s="154"/>
      <c r="B6329" s="154"/>
      <c r="C6329" s="140"/>
      <c r="D6329" s="140"/>
      <c r="E6329" s="140"/>
      <c r="F6329" s="161"/>
      <c r="G6329" s="161"/>
    </row>
    <row r="6330" spans="1:7" x14ac:dyDescent="0.25">
      <c r="A6330" s="154"/>
      <c r="B6330" s="154"/>
      <c r="C6330" s="140"/>
      <c r="D6330" s="140"/>
      <c r="E6330" s="140"/>
      <c r="F6330" s="161"/>
      <c r="G6330" s="161"/>
    </row>
    <row r="6331" spans="1:7" x14ac:dyDescent="0.25">
      <c r="A6331" s="154"/>
      <c r="B6331" s="154"/>
      <c r="C6331" s="140"/>
      <c r="D6331" s="140"/>
      <c r="E6331" s="140"/>
      <c r="F6331" s="161"/>
      <c r="G6331" s="161"/>
    </row>
    <row r="6332" spans="1:7" x14ac:dyDescent="0.25">
      <c r="A6332" s="154"/>
      <c r="B6332" s="154"/>
      <c r="C6332" s="140"/>
      <c r="D6332" s="140"/>
      <c r="E6332" s="140"/>
      <c r="F6332" s="161"/>
      <c r="G6332" s="161"/>
    </row>
    <row r="6333" spans="1:7" x14ac:dyDescent="0.25">
      <c r="A6333" s="154"/>
      <c r="B6333" s="154"/>
      <c r="C6333" s="140"/>
      <c r="D6333" s="140"/>
      <c r="E6333" s="140"/>
      <c r="F6333" s="161"/>
      <c r="G6333" s="161"/>
    </row>
    <row r="6334" spans="1:7" x14ac:dyDescent="0.25">
      <c r="A6334" s="154"/>
      <c r="B6334" s="154"/>
      <c r="C6334" s="140"/>
      <c r="D6334" s="140"/>
      <c r="E6334" s="140"/>
      <c r="F6334" s="161"/>
      <c r="G6334" s="161"/>
    </row>
    <row r="6335" spans="1:7" x14ac:dyDescent="0.25">
      <c r="A6335" s="154"/>
      <c r="B6335" s="154"/>
      <c r="C6335" s="140"/>
      <c r="D6335" s="140"/>
      <c r="E6335" s="140"/>
      <c r="F6335" s="161"/>
      <c r="G6335" s="161"/>
    </row>
    <row r="6336" spans="1:7" x14ac:dyDescent="0.25">
      <c r="A6336" s="154"/>
      <c r="B6336" s="154"/>
      <c r="C6336" s="140"/>
      <c r="D6336" s="140"/>
      <c r="E6336" s="140"/>
      <c r="F6336" s="161"/>
      <c r="G6336" s="161"/>
    </row>
    <row r="6337" spans="1:7" x14ac:dyDescent="0.25">
      <c r="A6337" s="154"/>
      <c r="B6337" s="154"/>
      <c r="C6337" s="140"/>
      <c r="D6337" s="140"/>
      <c r="E6337" s="140"/>
      <c r="F6337" s="161"/>
      <c r="G6337" s="161"/>
    </row>
    <row r="6338" spans="1:7" x14ac:dyDescent="0.25">
      <c r="A6338" s="154"/>
      <c r="B6338" s="154"/>
      <c r="C6338" s="140"/>
      <c r="D6338" s="140"/>
      <c r="E6338" s="140"/>
      <c r="F6338" s="161"/>
      <c r="G6338" s="161"/>
    </row>
    <row r="6339" spans="1:7" x14ac:dyDescent="0.25">
      <c r="A6339" s="154"/>
      <c r="B6339" s="154"/>
      <c r="C6339" s="140"/>
      <c r="D6339" s="140"/>
      <c r="E6339" s="140"/>
      <c r="F6339" s="161"/>
      <c r="G6339" s="161"/>
    </row>
    <row r="6340" spans="1:7" x14ac:dyDescent="0.25">
      <c r="A6340" s="154"/>
      <c r="B6340" s="154"/>
      <c r="C6340" s="140"/>
      <c r="D6340" s="140"/>
      <c r="E6340" s="140"/>
      <c r="F6340" s="161"/>
      <c r="G6340" s="161"/>
    </row>
    <row r="6341" spans="1:7" x14ac:dyDescent="0.25">
      <c r="A6341" s="154"/>
      <c r="B6341" s="154"/>
      <c r="C6341" s="140"/>
      <c r="D6341" s="140"/>
      <c r="E6341" s="140"/>
      <c r="F6341" s="161"/>
      <c r="G6341" s="161"/>
    </row>
    <row r="6342" spans="1:7" x14ac:dyDescent="0.25">
      <c r="A6342" s="154"/>
      <c r="B6342" s="154"/>
      <c r="C6342" s="140"/>
      <c r="D6342" s="140"/>
      <c r="E6342" s="140"/>
      <c r="F6342" s="161"/>
      <c r="G6342" s="161"/>
    </row>
    <row r="6343" spans="1:7" x14ac:dyDescent="0.25">
      <c r="A6343" s="154"/>
      <c r="B6343" s="154"/>
      <c r="C6343" s="140"/>
      <c r="D6343" s="140"/>
      <c r="E6343" s="140"/>
      <c r="F6343" s="161"/>
      <c r="G6343" s="161"/>
    </row>
    <row r="6344" spans="1:7" x14ac:dyDescent="0.25">
      <c r="A6344" s="154"/>
      <c r="B6344" s="154"/>
      <c r="C6344" s="140"/>
      <c r="D6344" s="140"/>
      <c r="E6344" s="140"/>
      <c r="F6344" s="161"/>
      <c r="G6344" s="161"/>
    </row>
    <row r="6345" spans="1:7" x14ac:dyDescent="0.25">
      <c r="A6345" s="154"/>
      <c r="B6345" s="154"/>
      <c r="C6345" s="140"/>
      <c r="D6345" s="140"/>
      <c r="E6345" s="140"/>
      <c r="F6345" s="161"/>
      <c r="G6345" s="161"/>
    </row>
    <row r="6346" spans="1:7" x14ac:dyDescent="0.25">
      <c r="A6346" s="154"/>
      <c r="B6346" s="154"/>
      <c r="C6346" s="140"/>
      <c r="D6346" s="140"/>
      <c r="E6346" s="140"/>
      <c r="F6346" s="161"/>
      <c r="G6346" s="161"/>
    </row>
    <row r="6347" spans="1:7" x14ac:dyDescent="0.25">
      <c r="A6347" s="154"/>
      <c r="B6347" s="154"/>
      <c r="C6347" s="140"/>
      <c r="D6347" s="140"/>
      <c r="E6347" s="140"/>
      <c r="F6347" s="161"/>
      <c r="G6347" s="161"/>
    </row>
    <row r="6348" spans="1:7" x14ac:dyDescent="0.25">
      <c r="A6348" s="154"/>
      <c r="B6348" s="154"/>
      <c r="C6348" s="140"/>
      <c r="D6348" s="140"/>
      <c r="E6348" s="140"/>
      <c r="F6348" s="161"/>
      <c r="G6348" s="161"/>
    </row>
    <row r="6349" spans="1:7" x14ac:dyDescent="0.25">
      <c r="A6349" s="154"/>
      <c r="B6349" s="154"/>
      <c r="C6349" s="140"/>
      <c r="D6349" s="140"/>
      <c r="E6349" s="140"/>
      <c r="F6349" s="161"/>
      <c r="G6349" s="161"/>
    </row>
    <row r="6350" spans="1:7" x14ac:dyDescent="0.25">
      <c r="A6350" s="154"/>
      <c r="B6350" s="154"/>
      <c r="C6350" s="140"/>
      <c r="D6350" s="140"/>
      <c r="E6350" s="140"/>
      <c r="F6350" s="161"/>
      <c r="G6350" s="161"/>
    </row>
    <row r="6351" spans="1:7" x14ac:dyDescent="0.25">
      <c r="A6351" s="154"/>
      <c r="B6351" s="154"/>
      <c r="C6351" s="140"/>
      <c r="D6351" s="140"/>
      <c r="E6351" s="140"/>
      <c r="F6351" s="161"/>
      <c r="G6351" s="161"/>
    </row>
    <row r="6352" spans="1:7" x14ac:dyDescent="0.25">
      <c r="A6352" s="154"/>
      <c r="B6352" s="154"/>
      <c r="C6352" s="140"/>
      <c r="D6352" s="140"/>
      <c r="E6352" s="140"/>
      <c r="F6352" s="161"/>
      <c r="G6352" s="161"/>
    </row>
    <row r="6353" spans="1:7" x14ac:dyDescent="0.25">
      <c r="A6353" s="154"/>
      <c r="B6353" s="154"/>
      <c r="C6353" s="140"/>
      <c r="D6353" s="140"/>
      <c r="E6353" s="140"/>
      <c r="F6353" s="161"/>
      <c r="G6353" s="161"/>
    </row>
    <row r="6354" spans="1:7" x14ac:dyDescent="0.25">
      <c r="A6354" s="154"/>
      <c r="B6354" s="154"/>
      <c r="C6354" s="140"/>
      <c r="D6354" s="140"/>
      <c r="E6354" s="140"/>
      <c r="F6354" s="161"/>
      <c r="G6354" s="161"/>
    </row>
    <row r="6355" spans="1:7" x14ac:dyDescent="0.25">
      <c r="A6355" s="154"/>
      <c r="B6355" s="154"/>
      <c r="C6355" s="140"/>
      <c r="D6355" s="140"/>
      <c r="E6355" s="140"/>
      <c r="F6355" s="161"/>
      <c r="G6355" s="161"/>
    </row>
    <row r="6356" spans="1:7" x14ac:dyDescent="0.25">
      <c r="A6356" s="154"/>
      <c r="B6356" s="154"/>
      <c r="C6356" s="140"/>
      <c r="D6356" s="140"/>
      <c r="E6356" s="140"/>
      <c r="F6356" s="161"/>
      <c r="G6356" s="161"/>
    </row>
    <row r="6357" spans="1:7" x14ac:dyDescent="0.25">
      <c r="A6357" s="154"/>
      <c r="B6357" s="154"/>
      <c r="C6357" s="140"/>
      <c r="D6357" s="140"/>
      <c r="E6357" s="140"/>
      <c r="F6357" s="161"/>
      <c r="G6357" s="161"/>
    </row>
    <row r="6358" spans="1:7" x14ac:dyDescent="0.25">
      <c r="A6358" s="154"/>
      <c r="B6358" s="154"/>
      <c r="C6358" s="140"/>
      <c r="D6358" s="140"/>
      <c r="E6358" s="140"/>
      <c r="F6358" s="161"/>
      <c r="G6358" s="161"/>
    </row>
    <row r="6359" spans="1:7" x14ac:dyDescent="0.25">
      <c r="A6359" s="154"/>
      <c r="B6359" s="154"/>
      <c r="C6359" s="140"/>
      <c r="D6359" s="140"/>
      <c r="E6359" s="140"/>
      <c r="F6359" s="161"/>
      <c r="G6359" s="161"/>
    </row>
    <row r="6360" spans="1:7" x14ac:dyDescent="0.25">
      <c r="A6360" s="154"/>
      <c r="B6360" s="154"/>
      <c r="C6360" s="140"/>
      <c r="D6360" s="140"/>
      <c r="E6360" s="140"/>
      <c r="F6360" s="161"/>
      <c r="G6360" s="161"/>
    </row>
    <row r="6361" spans="1:7" x14ac:dyDescent="0.25">
      <c r="A6361" s="154"/>
      <c r="B6361" s="154"/>
      <c r="C6361" s="140"/>
      <c r="D6361" s="140"/>
      <c r="E6361" s="140"/>
      <c r="F6361" s="161"/>
      <c r="G6361" s="161"/>
    </row>
    <row r="6362" spans="1:7" x14ac:dyDescent="0.25">
      <c r="A6362" s="154"/>
      <c r="B6362" s="154"/>
      <c r="C6362" s="140"/>
      <c r="D6362" s="140"/>
      <c r="E6362" s="140"/>
      <c r="F6362" s="161"/>
      <c r="G6362" s="161"/>
    </row>
    <row r="6363" spans="1:7" x14ac:dyDescent="0.25">
      <c r="A6363" s="154"/>
      <c r="B6363" s="154"/>
      <c r="C6363" s="140"/>
      <c r="D6363" s="140"/>
      <c r="E6363" s="140"/>
      <c r="F6363" s="161"/>
      <c r="G6363" s="161"/>
    </row>
    <row r="6364" spans="1:7" x14ac:dyDescent="0.25">
      <c r="A6364" s="154"/>
      <c r="B6364" s="154"/>
      <c r="C6364" s="140"/>
      <c r="D6364" s="140"/>
      <c r="E6364" s="140"/>
      <c r="F6364" s="161"/>
      <c r="G6364" s="161"/>
    </row>
    <row r="6365" spans="1:7" x14ac:dyDescent="0.25">
      <c r="A6365" s="154"/>
      <c r="B6365" s="154"/>
      <c r="C6365" s="154"/>
      <c r="D6365" s="140"/>
      <c r="E6365" s="140"/>
      <c r="F6365" s="161"/>
      <c r="G6365" s="161"/>
    </row>
    <row r="6366" spans="1:7" x14ac:dyDescent="0.25">
      <c r="A6366" s="154"/>
      <c r="B6366" s="154"/>
      <c r="C6366" s="140"/>
      <c r="D6366" s="140"/>
      <c r="E6366" s="140"/>
      <c r="F6366" s="161"/>
      <c r="G6366" s="161"/>
    </row>
    <row r="6367" spans="1:7" x14ac:dyDescent="0.25">
      <c r="A6367" s="154"/>
      <c r="B6367" s="154"/>
      <c r="C6367" s="140"/>
      <c r="D6367" s="140"/>
      <c r="E6367" s="140"/>
      <c r="F6367" s="161"/>
      <c r="G6367" s="161"/>
    </row>
    <row r="6368" spans="1:7" x14ac:dyDescent="0.25">
      <c r="A6368" s="154"/>
      <c r="B6368" s="154"/>
      <c r="C6368" s="154"/>
      <c r="D6368" s="140"/>
      <c r="E6368" s="140"/>
      <c r="F6368" s="161"/>
      <c r="G6368" s="161"/>
    </row>
    <row r="6369" spans="1:7" x14ac:dyDescent="0.25">
      <c r="A6369" s="154"/>
      <c r="B6369" s="154"/>
      <c r="C6369" s="140"/>
      <c r="D6369" s="140"/>
      <c r="E6369" s="140"/>
      <c r="F6369" s="161"/>
      <c r="G6369" s="161"/>
    </row>
    <row r="6370" spans="1:7" x14ac:dyDescent="0.25">
      <c r="A6370" s="154"/>
      <c r="B6370" s="154"/>
      <c r="C6370" s="140"/>
      <c r="D6370" s="140"/>
      <c r="E6370" s="140"/>
      <c r="F6370" s="161"/>
      <c r="G6370" s="161"/>
    </row>
    <row r="6371" spans="1:7" x14ac:dyDescent="0.25">
      <c r="A6371" s="154"/>
      <c r="B6371" s="154"/>
      <c r="C6371" s="140"/>
      <c r="D6371" s="140"/>
      <c r="E6371" s="140"/>
      <c r="F6371" s="161"/>
      <c r="G6371" s="161"/>
    </row>
    <row r="6372" spans="1:7" x14ac:dyDescent="0.25">
      <c r="A6372" s="154"/>
      <c r="B6372" s="154"/>
      <c r="C6372" s="140"/>
      <c r="D6372" s="140"/>
      <c r="E6372" s="140"/>
      <c r="F6372" s="161"/>
      <c r="G6372" s="161"/>
    </row>
    <row r="6373" spans="1:7" x14ac:dyDescent="0.25">
      <c r="A6373" s="154"/>
      <c r="B6373" s="154"/>
      <c r="C6373" s="154"/>
      <c r="D6373" s="140"/>
      <c r="E6373" s="140"/>
      <c r="F6373" s="161"/>
      <c r="G6373" s="161"/>
    </row>
    <row r="6374" spans="1:7" x14ac:dyDescent="0.25">
      <c r="A6374" s="154"/>
      <c r="B6374" s="154"/>
      <c r="C6374" s="140"/>
      <c r="D6374" s="140"/>
      <c r="E6374" s="140"/>
      <c r="F6374" s="161"/>
      <c r="G6374" s="161"/>
    </row>
    <row r="6375" spans="1:7" x14ac:dyDescent="0.25">
      <c r="A6375" s="154"/>
      <c r="B6375" s="154"/>
      <c r="C6375" s="140"/>
      <c r="D6375" s="140"/>
      <c r="E6375" s="140"/>
      <c r="F6375" s="161"/>
      <c r="G6375" s="161"/>
    </row>
    <row r="6376" spans="1:7" x14ac:dyDescent="0.25">
      <c r="A6376" s="154"/>
      <c r="B6376" s="154"/>
      <c r="C6376" s="154"/>
      <c r="D6376" s="140"/>
      <c r="E6376" s="140"/>
      <c r="F6376" s="161"/>
      <c r="G6376" s="161"/>
    </row>
    <row r="6377" spans="1:7" x14ac:dyDescent="0.25">
      <c r="A6377" s="154"/>
      <c r="B6377" s="154"/>
      <c r="C6377" s="140"/>
      <c r="D6377" s="140"/>
      <c r="E6377" s="140"/>
      <c r="F6377" s="161"/>
      <c r="G6377" s="161"/>
    </row>
    <row r="6378" spans="1:7" x14ac:dyDescent="0.25">
      <c r="A6378" s="154"/>
      <c r="B6378" s="154"/>
      <c r="C6378" s="140"/>
      <c r="D6378" s="140"/>
      <c r="E6378" s="140"/>
      <c r="F6378" s="161"/>
      <c r="G6378" s="161"/>
    </row>
    <row r="6379" spans="1:7" x14ac:dyDescent="0.25">
      <c r="A6379" s="154"/>
      <c r="B6379" s="154"/>
      <c r="C6379" s="154"/>
      <c r="D6379" s="140"/>
      <c r="E6379" s="140"/>
      <c r="F6379" s="161"/>
      <c r="G6379" s="161"/>
    </row>
    <row r="6380" spans="1:7" x14ac:dyDescent="0.25">
      <c r="A6380" s="154"/>
      <c r="B6380" s="154"/>
      <c r="C6380" s="140"/>
      <c r="D6380" s="140"/>
      <c r="E6380" s="140"/>
      <c r="F6380" s="161"/>
      <c r="G6380" s="161"/>
    </row>
    <row r="6381" spans="1:7" x14ac:dyDescent="0.25">
      <c r="A6381" s="154"/>
      <c r="B6381" s="154"/>
      <c r="C6381" s="154"/>
      <c r="D6381" s="140"/>
      <c r="E6381" s="140"/>
      <c r="F6381" s="161"/>
      <c r="G6381" s="161"/>
    </row>
    <row r="6382" spans="1:7" x14ac:dyDescent="0.25">
      <c r="A6382" s="154"/>
      <c r="B6382" s="154"/>
      <c r="C6382" s="140"/>
      <c r="D6382" s="140"/>
      <c r="E6382" s="140"/>
      <c r="F6382" s="161"/>
      <c r="G6382" s="161"/>
    </row>
    <row r="6383" spans="1:7" x14ac:dyDescent="0.25">
      <c r="A6383" s="154"/>
      <c r="B6383" s="154"/>
      <c r="C6383" s="140"/>
      <c r="D6383" s="140"/>
      <c r="E6383" s="140"/>
      <c r="F6383" s="161"/>
      <c r="G6383" s="161"/>
    </row>
    <row r="6384" spans="1:7" x14ac:dyDescent="0.25">
      <c r="A6384" s="154"/>
      <c r="B6384" s="154"/>
      <c r="C6384" s="140"/>
      <c r="D6384" s="140"/>
      <c r="E6384" s="140"/>
      <c r="F6384" s="161"/>
      <c r="G6384" s="161"/>
    </row>
    <row r="6385" spans="1:7" x14ac:dyDescent="0.25">
      <c r="A6385" s="154"/>
      <c r="B6385" s="154"/>
      <c r="C6385" s="140"/>
      <c r="D6385" s="140"/>
      <c r="E6385" s="140"/>
      <c r="F6385" s="161"/>
      <c r="G6385" s="161"/>
    </row>
    <row r="6386" spans="1:7" x14ac:dyDescent="0.25">
      <c r="A6386" s="154"/>
      <c r="B6386" s="154"/>
      <c r="C6386" s="140"/>
      <c r="D6386" s="140"/>
      <c r="E6386" s="140"/>
      <c r="F6386" s="161"/>
      <c r="G6386" s="161"/>
    </row>
    <row r="6387" spans="1:7" x14ac:dyDescent="0.25">
      <c r="A6387" s="154"/>
      <c r="B6387" s="154"/>
      <c r="C6387" s="140"/>
      <c r="D6387" s="140"/>
      <c r="E6387" s="140"/>
      <c r="F6387" s="161"/>
      <c r="G6387" s="161"/>
    </row>
    <row r="6388" spans="1:7" x14ac:dyDescent="0.25">
      <c r="A6388" s="154"/>
      <c r="B6388" s="154"/>
      <c r="C6388" s="140"/>
      <c r="D6388" s="140"/>
      <c r="E6388" s="140"/>
      <c r="F6388" s="161"/>
      <c r="G6388" s="161"/>
    </row>
    <row r="6389" spans="1:7" x14ac:dyDescent="0.25">
      <c r="A6389" s="154"/>
      <c r="B6389" s="154"/>
      <c r="C6389" s="140"/>
      <c r="D6389" s="140"/>
      <c r="E6389" s="140"/>
      <c r="F6389" s="161"/>
      <c r="G6389" s="161"/>
    </row>
    <row r="6390" spans="1:7" x14ac:dyDescent="0.25">
      <c r="A6390" s="154"/>
      <c r="B6390" s="154"/>
      <c r="C6390" s="140"/>
      <c r="D6390" s="140"/>
      <c r="E6390" s="140"/>
      <c r="F6390" s="161"/>
      <c r="G6390" s="161"/>
    </row>
    <row r="6391" spans="1:7" x14ac:dyDescent="0.25">
      <c r="A6391" s="154"/>
      <c r="B6391" s="154"/>
      <c r="C6391" s="140"/>
      <c r="D6391" s="140"/>
      <c r="E6391" s="140"/>
      <c r="F6391" s="161"/>
      <c r="G6391" s="161"/>
    </row>
    <row r="6392" spans="1:7" x14ac:dyDescent="0.25">
      <c r="A6392" s="154"/>
      <c r="B6392" s="154"/>
      <c r="C6392" s="154"/>
      <c r="D6392" s="140"/>
      <c r="E6392" s="140"/>
      <c r="F6392" s="161"/>
      <c r="G6392" s="161"/>
    </row>
    <row r="6393" spans="1:7" x14ac:dyDescent="0.25">
      <c r="A6393" s="154"/>
      <c r="B6393" s="154"/>
      <c r="C6393" s="140"/>
      <c r="D6393" s="140"/>
      <c r="E6393" s="140"/>
      <c r="F6393" s="161"/>
      <c r="G6393" s="161"/>
    </row>
    <row r="6394" spans="1:7" x14ac:dyDescent="0.25">
      <c r="A6394" s="154"/>
      <c r="B6394" s="154"/>
      <c r="C6394" s="140"/>
      <c r="D6394" s="140"/>
      <c r="E6394" s="140"/>
      <c r="F6394" s="161"/>
      <c r="G6394" s="161"/>
    </row>
    <row r="6395" spans="1:7" x14ac:dyDescent="0.25">
      <c r="A6395" s="154"/>
      <c r="B6395" s="154"/>
      <c r="C6395" s="140"/>
      <c r="D6395" s="140"/>
      <c r="E6395" s="140"/>
      <c r="F6395" s="161"/>
      <c r="G6395" s="161"/>
    </row>
    <row r="6396" spans="1:7" x14ac:dyDescent="0.25">
      <c r="A6396" s="154"/>
      <c r="B6396" s="154"/>
      <c r="C6396" s="140"/>
      <c r="D6396" s="140"/>
      <c r="E6396" s="140"/>
      <c r="F6396" s="161"/>
      <c r="G6396" s="161"/>
    </row>
    <row r="6397" spans="1:7" x14ac:dyDescent="0.25">
      <c r="A6397" s="154"/>
      <c r="B6397" s="154"/>
      <c r="C6397" s="140"/>
      <c r="D6397" s="140"/>
      <c r="E6397" s="140"/>
      <c r="F6397" s="161"/>
      <c r="G6397" s="161"/>
    </row>
    <row r="6398" spans="1:7" x14ac:dyDescent="0.25">
      <c r="A6398" s="154"/>
      <c r="B6398" s="154"/>
      <c r="C6398" s="140"/>
      <c r="D6398" s="140"/>
      <c r="E6398" s="140"/>
      <c r="F6398" s="161"/>
      <c r="G6398" s="161"/>
    </row>
    <row r="6399" spans="1:7" x14ac:dyDescent="0.25">
      <c r="A6399" s="154"/>
      <c r="B6399" s="154"/>
      <c r="C6399" s="154"/>
      <c r="D6399" s="140"/>
      <c r="E6399" s="140"/>
      <c r="F6399" s="161"/>
      <c r="G6399" s="161"/>
    </row>
    <row r="6400" spans="1:7" x14ac:dyDescent="0.25">
      <c r="A6400" s="154"/>
      <c r="B6400" s="154"/>
      <c r="C6400" s="140"/>
      <c r="D6400" s="140"/>
      <c r="E6400" s="140"/>
      <c r="F6400" s="161"/>
      <c r="G6400" s="161"/>
    </row>
    <row r="6401" spans="1:7" x14ac:dyDescent="0.25">
      <c r="A6401" s="154"/>
      <c r="B6401" s="154"/>
      <c r="C6401" s="140"/>
      <c r="D6401" s="140"/>
      <c r="E6401" s="140"/>
      <c r="F6401" s="161"/>
      <c r="G6401" s="161"/>
    </row>
    <row r="6402" spans="1:7" x14ac:dyDescent="0.25">
      <c r="A6402" s="154"/>
      <c r="B6402" s="154"/>
      <c r="C6402" s="140"/>
      <c r="D6402" s="140"/>
      <c r="E6402" s="140"/>
      <c r="F6402" s="161"/>
      <c r="G6402" s="161"/>
    </row>
    <row r="6403" spans="1:7" x14ac:dyDescent="0.25">
      <c r="A6403" s="154"/>
      <c r="B6403" s="154"/>
      <c r="C6403" s="140"/>
      <c r="D6403" s="140"/>
      <c r="E6403" s="140"/>
      <c r="F6403" s="161"/>
      <c r="G6403" s="161"/>
    </row>
    <row r="6404" spans="1:7" x14ac:dyDescent="0.25">
      <c r="A6404" s="154"/>
      <c r="B6404" s="154"/>
      <c r="C6404" s="140"/>
      <c r="D6404" s="140"/>
      <c r="E6404" s="140"/>
      <c r="F6404" s="161"/>
      <c r="G6404" s="161"/>
    </row>
    <row r="6405" spans="1:7" x14ac:dyDescent="0.25">
      <c r="A6405" s="154"/>
      <c r="B6405" s="154"/>
      <c r="C6405" s="140"/>
      <c r="D6405" s="140"/>
      <c r="E6405" s="140"/>
      <c r="F6405" s="161"/>
      <c r="G6405" s="161"/>
    </row>
    <row r="6406" spans="1:7" x14ac:dyDescent="0.25">
      <c r="A6406" s="154"/>
      <c r="B6406" s="154"/>
      <c r="C6406" s="140"/>
      <c r="D6406" s="140"/>
      <c r="E6406" s="140"/>
      <c r="F6406" s="161"/>
      <c r="G6406" s="161"/>
    </row>
    <row r="6407" spans="1:7" x14ac:dyDescent="0.25">
      <c r="A6407" s="154"/>
      <c r="B6407" s="154"/>
      <c r="C6407" s="140"/>
      <c r="D6407" s="140"/>
      <c r="E6407" s="140"/>
      <c r="F6407" s="161"/>
      <c r="G6407" s="161"/>
    </row>
    <row r="6408" spans="1:7" x14ac:dyDescent="0.25">
      <c r="A6408" s="154"/>
      <c r="B6408" s="154"/>
      <c r="C6408" s="140"/>
      <c r="D6408" s="140"/>
      <c r="E6408" s="140"/>
      <c r="F6408" s="161"/>
      <c r="G6408" s="161"/>
    </row>
    <row r="6409" spans="1:7" x14ac:dyDescent="0.25">
      <c r="A6409" s="154"/>
      <c r="B6409" s="154"/>
      <c r="C6409" s="140"/>
      <c r="D6409" s="140"/>
      <c r="E6409" s="140"/>
      <c r="F6409" s="161"/>
      <c r="G6409" s="161"/>
    </row>
    <row r="6410" spans="1:7" x14ac:dyDescent="0.25">
      <c r="A6410" s="154"/>
      <c r="B6410" s="154"/>
      <c r="C6410" s="140"/>
      <c r="D6410" s="140"/>
      <c r="E6410" s="140"/>
      <c r="F6410" s="161"/>
      <c r="G6410" s="161"/>
    </row>
    <row r="6411" spans="1:7" x14ac:dyDescent="0.25">
      <c r="A6411" s="154"/>
      <c r="B6411" s="154"/>
      <c r="C6411" s="140"/>
      <c r="D6411" s="140"/>
      <c r="E6411" s="140"/>
      <c r="F6411" s="161"/>
      <c r="G6411" s="161"/>
    </row>
    <row r="6412" spans="1:7" x14ac:dyDescent="0.25">
      <c r="A6412" s="154"/>
      <c r="B6412" s="154"/>
      <c r="C6412" s="140"/>
      <c r="D6412" s="140"/>
      <c r="E6412" s="140"/>
      <c r="F6412" s="161"/>
      <c r="G6412" s="161"/>
    </row>
    <row r="6413" spans="1:7" x14ac:dyDescent="0.25">
      <c r="A6413" s="154"/>
      <c r="B6413" s="154"/>
      <c r="C6413" s="140"/>
      <c r="D6413" s="140"/>
      <c r="E6413" s="140"/>
      <c r="F6413" s="161"/>
      <c r="G6413" s="161"/>
    </row>
    <row r="6414" spans="1:7" x14ac:dyDescent="0.25">
      <c r="A6414" s="154"/>
      <c r="B6414" s="154"/>
      <c r="C6414" s="140"/>
      <c r="D6414" s="140"/>
      <c r="E6414" s="140"/>
      <c r="F6414" s="161"/>
      <c r="G6414" s="161"/>
    </row>
    <row r="6415" spans="1:7" x14ac:dyDescent="0.25">
      <c r="A6415" s="154"/>
      <c r="B6415" s="154"/>
      <c r="C6415" s="140"/>
      <c r="D6415" s="140"/>
      <c r="E6415" s="140"/>
      <c r="F6415" s="161"/>
      <c r="G6415" s="161"/>
    </row>
    <row r="6416" spans="1:7" x14ac:dyDescent="0.25">
      <c r="A6416" s="154"/>
      <c r="B6416" s="154"/>
      <c r="C6416" s="140"/>
      <c r="D6416" s="140"/>
      <c r="E6416" s="140"/>
      <c r="F6416" s="161"/>
      <c r="G6416" s="161"/>
    </row>
    <row r="6417" spans="1:7" x14ac:dyDescent="0.25">
      <c r="A6417" s="154"/>
      <c r="B6417" s="154"/>
      <c r="C6417" s="140"/>
      <c r="D6417" s="140"/>
      <c r="E6417" s="140"/>
      <c r="F6417" s="161"/>
      <c r="G6417" s="161"/>
    </row>
    <row r="6418" spans="1:7" x14ac:dyDescent="0.25">
      <c r="A6418" s="154"/>
      <c r="B6418" s="154"/>
      <c r="C6418" s="140"/>
      <c r="D6418" s="140"/>
      <c r="E6418" s="140"/>
      <c r="F6418" s="161"/>
      <c r="G6418" s="161"/>
    </row>
    <row r="6419" spans="1:7" x14ac:dyDescent="0.25">
      <c r="A6419" s="154"/>
      <c r="B6419" s="154"/>
      <c r="C6419" s="140"/>
      <c r="D6419" s="140"/>
      <c r="E6419" s="140"/>
      <c r="F6419" s="161"/>
      <c r="G6419" s="161"/>
    </row>
    <row r="6420" spans="1:7" x14ac:dyDescent="0.25">
      <c r="A6420" s="154"/>
      <c r="B6420" s="154"/>
      <c r="C6420" s="140"/>
      <c r="D6420" s="140"/>
      <c r="E6420" s="140"/>
      <c r="F6420" s="161"/>
      <c r="G6420" s="161"/>
    </row>
    <row r="6421" spans="1:7" x14ac:dyDescent="0.25">
      <c r="A6421" s="154"/>
      <c r="B6421" s="154"/>
      <c r="C6421" s="140"/>
      <c r="D6421" s="140"/>
      <c r="E6421" s="140"/>
      <c r="F6421" s="161"/>
      <c r="G6421" s="161"/>
    </row>
    <row r="6422" spans="1:7" x14ac:dyDescent="0.25">
      <c r="A6422" s="154"/>
      <c r="B6422" s="154"/>
      <c r="C6422" s="140"/>
      <c r="D6422" s="140"/>
      <c r="E6422" s="140"/>
      <c r="F6422" s="161"/>
      <c r="G6422" s="161"/>
    </row>
    <row r="6423" spans="1:7" x14ac:dyDescent="0.25">
      <c r="A6423" s="154"/>
      <c r="B6423" s="154"/>
      <c r="C6423" s="140"/>
      <c r="D6423" s="140"/>
      <c r="E6423" s="140"/>
      <c r="F6423" s="161"/>
      <c r="G6423" s="161"/>
    </row>
    <row r="6424" spans="1:7" x14ac:dyDescent="0.25">
      <c r="A6424" s="154"/>
      <c r="B6424" s="154"/>
      <c r="C6424" s="154"/>
      <c r="D6424" s="140"/>
      <c r="E6424" s="140"/>
      <c r="F6424" s="161"/>
      <c r="G6424" s="161"/>
    </row>
    <row r="6425" spans="1:7" x14ac:dyDescent="0.25">
      <c r="A6425" s="154"/>
      <c r="B6425" s="154"/>
      <c r="C6425" s="140"/>
      <c r="D6425" s="140"/>
      <c r="E6425" s="140"/>
      <c r="F6425" s="161"/>
      <c r="G6425" s="161"/>
    </row>
    <row r="6426" spans="1:7" x14ac:dyDescent="0.25">
      <c r="A6426" s="154"/>
      <c r="B6426" s="154"/>
      <c r="C6426" s="140"/>
      <c r="D6426" s="140"/>
      <c r="E6426" s="140"/>
      <c r="F6426" s="161"/>
      <c r="G6426" s="161"/>
    </row>
    <row r="6427" spans="1:7" x14ac:dyDescent="0.25">
      <c r="A6427" s="154"/>
      <c r="B6427" s="154"/>
      <c r="C6427" s="140"/>
      <c r="D6427" s="140"/>
      <c r="E6427" s="140"/>
      <c r="F6427" s="161"/>
      <c r="G6427" s="161"/>
    </row>
    <row r="6428" spans="1:7" x14ac:dyDescent="0.25">
      <c r="A6428" s="154"/>
      <c r="B6428" s="154"/>
      <c r="C6428" s="140"/>
      <c r="D6428" s="140"/>
      <c r="E6428" s="140"/>
      <c r="F6428" s="161"/>
      <c r="G6428" s="161"/>
    </row>
    <row r="6429" spans="1:7" x14ac:dyDescent="0.25">
      <c r="A6429" s="154"/>
      <c r="B6429" s="154"/>
      <c r="C6429" s="140"/>
      <c r="D6429" s="140"/>
      <c r="E6429" s="140"/>
      <c r="F6429" s="161"/>
      <c r="G6429" s="161"/>
    </row>
    <row r="6430" spans="1:7" x14ac:dyDescent="0.25">
      <c r="A6430" s="154"/>
      <c r="B6430" s="154"/>
      <c r="C6430" s="140"/>
      <c r="D6430" s="140"/>
      <c r="E6430" s="140"/>
      <c r="F6430" s="161"/>
      <c r="G6430" s="161"/>
    </row>
    <row r="6431" spans="1:7" x14ac:dyDescent="0.25">
      <c r="A6431" s="154"/>
      <c r="B6431" s="154"/>
      <c r="C6431" s="140"/>
      <c r="D6431" s="140"/>
      <c r="E6431" s="140"/>
      <c r="F6431" s="161"/>
      <c r="G6431" s="161"/>
    </row>
    <row r="6432" spans="1:7" x14ac:dyDescent="0.25">
      <c r="A6432" s="154"/>
      <c r="B6432" s="154"/>
      <c r="C6432" s="140"/>
      <c r="D6432" s="140"/>
      <c r="E6432" s="140"/>
      <c r="F6432" s="161"/>
      <c r="G6432" s="161"/>
    </row>
    <row r="6433" spans="1:7" x14ac:dyDescent="0.25">
      <c r="A6433" s="154"/>
      <c r="B6433" s="154"/>
      <c r="C6433" s="140"/>
      <c r="D6433" s="140"/>
      <c r="E6433" s="140"/>
      <c r="F6433" s="161"/>
      <c r="G6433" s="161"/>
    </row>
    <row r="6434" spans="1:7" x14ac:dyDescent="0.25">
      <c r="A6434" s="154"/>
      <c r="B6434" s="154"/>
      <c r="C6434" s="140"/>
      <c r="D6434" s="140"/>
      <c r="E6434" s="140"/>
      <c r="F6434" s="161"/>
      <c r="G6434" s="161"/>
    </row>
    <row r="6435" spans="1:7" x14ac:dyDescent="0.25">
      <c r="A6435" s="154"/>
      <c r="B6435" s="154"/>
      <c r="C6435" s="140"/>
      <c r="D6435" s="140"/>
      <c r="E6435" s="140"/>
      <c r="F6435" s="161"/>
      <c r="G6435" s="161"/>
    </row>
    <row r="6436" spans="1:7" x14ac:dyDescent="0.25">
      <c r="A6436" s="154"/>
      <c r="B6436" s="154"/>
      <c r="C6436" s="140"/>
      <c r="D6436" s="140"/>
      <c r="E6436" s="140"/>
      <c r="F6436" s="161"/>
      <c r="G6436" s="161"/>
    </row>
    <row r="6437" spans="1:7" x14ac:dyDescent="0.25">
      <c r="A6437" s="154"/>
      <c r="B6437" s="154"/>
      <c r="C6437" s="140"/>
      <c r="D6437" s="140"/>
      <c r="E6437" s="140"/>
      <c r="F6437" s="161"/>
      <c r="G6437" s="161"/>
    </row>
    <row r="6438" spans="1:7" x14ac:dyDescent="0.25">
      <c r="A6438" s="154"/>
      <c r="B6438" s="154"/>
      <c r="C6438" s="140"/>
      <c r="D6438" s="140"/>
      <c r="E6438" s="140"/>
      <c r="F6438" s="161"/>
      <c r="G6438" s="161"/>
    </row>
    <row r="6439" spans="1:7" x14ac:dyDescent="0.25">
      <c r="A6439" s="154"/>
      <c r="B6439" s="154"/>
      <c r="C6439" s="140"/>
      <c r="D6439" s="140"/>
      <c r="E6439" s="140"/>
      <c r="F6439" s="161"/>
      <c r="G6439" s="161"/>
    </row>
    <row r="6440" spans="1:7" x14ac:dyDescent="0.25">
      <c r="A6440" s="154"/>
      <c r="B6440" s="154"/>
      <c r="C6440" s="140"/>
      <c r="D6440" s="140"/>
      <c r="E6440" s="140"/>
      <c r="F6440" s="161"/>
      <c r="G6440" s="161"/>
    </row>
    <row r="6441" spans="1:7" x14ac:dyDescent="0.25">
      <c r="A6441" s="154"/>
      <c r="B6441" s="154"/>
      <c r="C6441" s="140"/>
      <c r="D6441" s="140"/>
      <c r="E6441" s="140"/>
      <c r="F6441" s="161"/>
      <c r="G6441" s="161"/>
    </row>
    <row r="6442" spans="1:7" x14ac:dyDescent="0.25">
      <c r="A6442" s="154"/>
      <c r="B6442" s="154"/>
      <c r="C6442" s="140"/>
      <c r="D6442" s="140"/>
      <c r="E6442" s="140"/>
      <c r="F6442" s="161"/>
      <c r="G6442" s="161"/>
    </row>
    <row r="6443" spans="1:7" x14ac:dyDescent="0.25">
      <c r="A6443" s="154"/>
      <c r="B6443" s="154"/>
      <c r="C6443" s="140"/>
      <c r="D6443" s="140"/>
      <c r="E6443" s="140"/>
      <c r="F6443" s="161"/>
      <c r="G6443" s="161"/>
    </row>
    <row r="6444" spans="1:7" x14ac:dyDescent="0.25">
      <c r="A6444" s="154"/>
      <c r="B6444" s="154"/>
      <c r="C6444" s="140"/>
      <c r="D6444" s="140"/>
      <c r="E6444" s="140"/>
      <c r="F6444" s="161"/>
      <c r="G6444" s="161"/>
    </row>
    <row r="6445" spans="1:7" x14ac:dyDescent="0.25">
      <c r="A6445" s="154"/>
      <c r="B6445" s="154"/>
      <c r="C6445" s="140"/>
      <c r="D6445" s="140"/>
      <c r="E6445" s="140"/>
      <c r="F6445" s="161"/>
      <c r="G6445" s="161"/>
    </row>
    <row r="6446" spans="1:7" x14ac:dyDescent="0.25">
      <c r="A6446" s="154"/>
      <c r="B6446" s="154"/>
      <c r="C6446" s="140"/>
      <c r="D6446" s="140"/>
      <c r="E6446" s="140"/>
      <c r="F6446" s="161"/>
      <c r="G6446" s="161"/>
    </row>
    <row r="6447" spans="1:7" x14ac:dyDescent="0.25">
      <c r="A6447" s="154"/>
      <c r="B6447" s="154"/>
      <c r="C6447" s="140"/>
      <c r="D6447" s="140"/>
      <c r="E6447" s="140"/>
      <c r="F6447" s="161"/>
      <c r="G6447" s="161"/>
    </row>
    <row r="6448" spans="1:7" x14ac:dyDescent="0.25">
      <c r="A6448" s="154"/>
      <c r="B6448" s="154"/>
      <c r="C6448" s="140"/>
      <c r="D6448" s="140"/>
      <c r="E6448" s="140"/>
      <c r="F6448" s="161"/>
      <c r="G6448" s="161"/>
    </row>
    <row r="6449" spans="1:7" x14ac:dyDescent="0.25">
      <c r="A6449" s="154"/>
      <c r="B6449" s="154"/>
      <c r="C6449" s="140"/>
      <c r="D6449" s="140"/>
      <c r="E6449" s="140"/>
      <c r="F6449" s="161"/>
      <c r="G6449" s="161"/>
    </row>
    <row r="6450" spans="1:7" x14ac:dyDescent="0.25">
      <c r="A6450" s="154"/>
      <c r="B6450" s="154"/>
      <c r="C6450" s="140"/>
      <c r="D6450" s="140"/>
      <c r="E6450" s="140"/>
      <c r="F6450" s="161"/>
      <c r="G6450" s="161"/>
    </row>
    <row r="6451" spans="1:7" x14ac:dyDescent="0.25">
      <c r="A6451" s="154"/>
      <c r="B6451" s="154"/>
      <c r="C6451" s="140"/>
      <c r="D6451" s="140"/>
      <c r="E6451" s="140"/>
      <c r="F6451" s="161"/>
      <c r="G6451" s="161"/>
    </row>
    <row r="6452" spans="1:7" x14ac:dyDescent="0.25">
      <c r="A6452" s="154"/>
      <c r="B6452" s="154"/>
      <c r="C6452" s="140"/>
      <c r="D6452" s="140"/>
      <c r="E6452" s="140"/>
      <c r="F6452" s="161"/>
      <c r="G6452" s="161"/>
    </row>
    <row r="6453" spans="1:7" x14ac:dyDescent="0.25">
      <c r="A6453" s="154"/>
      <c r="B6453" s="154"/>
      <c r="C6453" s="140"/>
      <c r="D6453" s="140"/>
      <c r="E6453" s="140"/>
      <c r="F6453" s="161"/>
      <c r="G6453" s="161"/>
    </row>
    <row r="6454" spans="1:7" x14ac:dyDescent="0.25">
      <c r="A6454" s="154"/>
      <c r="B6454" s="154"/>
      <c r="C6454" s="140"/>
      <c r="D6454" s="140"/>
      <c r="E6454" s="140"/>
      <c r="F6454" s="161"/>
      <c r="G6454" s="161"/>
    </row>
    <row r="6455" spans="1:7" x14ac:dyDescent="0.25">
      <c r="A6455" s="154"/>
      <c r="B6455" s="154"/>
      <c r="C6455" s="140"/>
      <c r="D6455" s="140"/>
      <c r="E6455" s="140"/>
      <c r="F6455" s="161"/>
      <c r="G6455" s="161"/>
    </row>
    <row r="6456" spans="1:7" x14ac:dyDescent="0.25">
      <c r="A6456" s="154"/>
      <c r="B6456" s="154"/>
      <c r="C6456" s="140"/>
      <c r="D6456" s="140"/>
      <c r="E6456" s="140"/>
      <c r="F6456" s="161"/>
      <c r="G6456" s="161"/>
    </row>
    <row r="6457" spans="1:7" x14ac:dyDescent="0.25">
      <c r="A6457" s="154"/>
      <c r="B6457" s="154"/>
      <c r="C6457" s="140"/>
      <c r="D6457" s="140"/>
      <c r="E6457" s="140"/>
      <c r="F6457" s="161"/>
      <c r="G6457" s="161"/>
    </row>
    <row r="6458" spans="1:7" x14ac:dyDescent="0.25">
      <c r="A6458" s="154"/>
      <c r="B6458" s="154"/>
      <c r="C6458" s="140"/>
      <c r="D6458" s="140"/>
      <c r="E6458" s="140"/>
      <c r="F6458" s="161"/>
      <c r="G6458" s="161"/>
    </row>
    <row r="6459" spans="1:7" x14ac:dyDescent="0.25">
      <c r="A6459" s="154"/>
      <c r="B6459" s="154"/>
      <c r="C6459" s="140"/>
      <c r="D6459" s="140"/>
      <c r="E6459" s="140"/>
      <c r="F6459" s="161"/>
      <c r="G6459" s="161"/>
    </row>
    <row r="6460" spans="1:7" x14ac:dyDescent="0.25">
      <c r="A6460" s="154"/>
      <c r="B6460" s="154"/>
      <c r="C6460" s="140"/>
      <c r="D6460" s="140"/>
      <c r="E6460" s="140"/>
      <c r="F6460" s="161"/>
      <c r="G6460" s="161"/>
    </row>
    <row r="6461" spans="1:7" x14ac:dyDescent="0.25">
      <c r="A6461" s="154"/>
      <c r="B6461" s="154"/>
      <c r="C6461" s="140"/>
      <c r="D6461" s="140"/>
      <c r="E6461" s="140"/>
      <c r="F6461" s="161"/>
      <c r="G6461" s="161"/>
    </row>
    <row r="6462" spans="1:7" x14ac:dyDescent="0.25">
      <c r="A6462" s="154"/>
      <c r="B6462" s="154"/>
      <c r="C6462" s="140"/>
      <c r="D6462" s="140"/>
      <c r="E6462" s="140"/>
      <c r="F6462" s="161"/>
      <c r="G6462" s="161"/>
    </row>
    <row r="6463" spans="1:7" x14ac:dyDescent="0.25">
      <c r="A6463" s="154"/>
      <c r="B6463" s="154"/>
      <c r="C6463" s="140"/>
      <c r="D6463" s="140"/>
      <c r="E6463" s="140"/>
      <c r="F6463" s="161"/>
      <c r="G6463" s="161"/>
    </row>
    <row r="6464" spans="1:7" x14ac:dyDescent="0.25">
      <c r="A6464" s="154"/>
      <c r="B6464" s="154"/>
      <c r="C6464" s="140"/>
      <c r="D6464" s="140"/>
      <c r="E6464" s="140"/>
      <c r="F6464" s="161"/>
      <c r="G6464" s="161"/>
    </row>
    <row r="6465" spans="1:7" x14ac:dyDescent="0.25">
      <c r="A6465" s="154"/>
      <c r="B6465" s="154"/>
      <c r="C6465" s="140"/>
      <c r="D6465" s="140"/>
      <c r="E6465" s="140"/>
      <c r="F6465" s="161"/>
      <c r="G6465" s="161"/>
    </row>
    <row r="6466" spans="1:7" x14ac:dyDescent="0.25">
      <c r="A6466" s="154"/>
      <c r="B6466" s="154"/>
      <c r="C6466" s="140"/>
      <c r="D6466" s="140"/>
      <c r="E6466" s="140"/>
      <c r="F6466" s="161"/>
      <c r="G6466" s="161"/>
    </row>
    <row r="6467" spans="1:7" x14ac:dyDescent="0.25">
      <c r="A6467" s="154"/>
      <c r="B6467" s="154"/>
      <c r="C6467" s="140"/>
      <c r="D6467" s="140"/>
      <c r="E6467" s="140"/>
      <c r="F6467" s="161"/>
      <c r="G6467" s="161"/>
    </row>
    <row r="6468" spans="1:7" x14ac:dyDescent="0.25">
      <c r="A6468" s="154"/>
      <c r="B6468" s="154"/>
      <c r="C6468" s="140"/>
      <c r="D6468" s="140"/>
      <c r="E6468" s="140"/>
      <c r="F6468" s="161"/>
      <c r="G6468" s="161"/>
    </row>
    <row r="6469" spans="1:7" x14ac:dyDescent="0.25">
      <c r="A6469" s="154"/>
      <c r="B6469" s="154"/>
      <c r="C6469" s="140"/>
      <c r="D6469" s="140"/>
      <c r="E6469" s="140"/>
      <c r="F6469" s="161"/>
      <c r="G6469" s="161"/>
    </row>
    <row r="6470" spans="1:7" x14ac:dyDescent="0.25">
      <c r="A6470" s="154"/>
      <c r="B6470" s="154"/>
      <c r="C6470" s="140"/>
      <c r="D6470" s="140"/>
      <c r="E6470" s="140"/>
      <c r="F6470" s="161"/>
      <c r="G6470" s="161"/>
    </row>
    <row r="6471" spans="1:7" x14ac:dyDescent="0.25">
      <c r="A6471" s="154"/>
      <c r="B6471" s="154"/>
      <c r="C6471" s="140"/>
      <c r="D6471" s="140"/>
      <c r="E6471" s="140"/>
      <c r="F6471" s="161"/>
      <c r="G6471" s="161"/>
    </row>
    <row r="6472" spans="1:7" x14ac:dyDescent="0.25">
      <c r="A6472" s="154"/>
      <c r="B6472" s="154"/>
      <c r="C6472" s="140"/>
      <c r="D6472" s="140"/>
      <c r="E6472" s="140"/>
      <c r="F6472" s="161"/>
      <c r="G6472" s="161"/>
    </row>
    <row r="6473" spans="1:7" x14ac:dyDescent="0.25">
      <c r="A6473" s="154"/>
      <c r="B6473" s="154"/>
      <c r="C6473" s="140"/>
      <c r="D6473" s="140"/>
      <c r="E6473" s="140"/>
      <c r="F6473" s="161"/>
      <c r="G6473" s="161"/>
    </row>
    <row r="6474" spans="1:7" x14ac:dyDescent="0.25">
      <c r="A6474" s="154"/>
      <c r="B6474" s="154"/>
      <c r="C6474" s="154"/>
      <c r="D6474" s="140"/>
      <c r="E6474" s="140"/>
      <c r="F6474" s="161"/>
      <c r="G6474" s="161"/>
    </row>
    <row r="6475" spans="1:7" x14ac:dyDescent="0.25">
      <c r="A6475" s="154"/>
      <c r="B6475" s="154"/>
      <c r="C6475" s="140"/>
      <c r="D6475" s="140"/>
      <c r="E6475" s="140"/>
      <c r="F6475" s="161"/>
      <c r="G6475" s="161"/>
    </row>
    <row r="6476" spans="1:7" x14ac:dyDescent="0.25">
      <c r="A6476" s="154"/>
      <c r="B6476" s="154"/>
      <c r="C6476" s="140"/>
      <c r="D6476" s="140"/>
      <c r="E6476" s="140"/>
      <c r="F6476" s="161"/>
      <c r="G6476" s="161"/>
    </row>
    <row r="6477" spans="1:7" x14ac:dyDescent="0.25">
      <c r="A6477" s="154"/>
      <c r="B6477" s="154"/>
      <c r="C6477" s="140"/>
      <c r="D6477" s="140"/>
      <c r="E6477" s="140"/>
      <c r="F6477" s="161"/>
      <c r="G6477" s="161"/>
    </row>
    <row r="6478" spans="1:7" x14ac:dyDescent="0.25">
      <c r="A6478" s="154"/>
      <c r="B6478" s="154"/>
      <c r="C6478" s="140"/>
      <c r="D6478" s="140"/>
      <c r="E6478" s="140"/>
      <c r="F6478" s="161"/>
      <c r="G6478" s="161"/>
    </row>
    <row r="6479" spans="1:7" x14ac:dyDescent="0.25">
      <c r="A6479" s="154"/>
      <c r="B6479" s="154"/>
      <c r="C6479" s="140"/>
      <c r="D6479" s="140"/>
      <c r="E6479" s="140"/>
      <c r="F6479" s="161"/>
      <c r="G6479" s="161"/>
    </row>
    <row r="6480" spans="1:7" x14ac:dyDescent="0.25">
      <c r="A6480" s="154"/>
      <c r="B6480" s="154"/>
      <c r="C6480" s="140"/>
      <c r="D6480" s="140"/>
      <c r="E6480" s="140"/>
      <c r="F6480" s="161"/>
      <c r="G6480" s="161"/>
    </row>
    <row r="6481" spans="1:7" x14ac:dyDescent="0.25">
      <c r="A6481" s="154"/>
      <c r="B6481" s="154"/>
      <c r="C6481" s="140"/>
      <c r="D6481" s="140"/>
      <c r="E6481" s="140"/>
      <c r="F6481" s="161"/>
      <c r="G6481" s="161"/>
    </row>
    <row r="6482" spans="1:7" x14ac:dyDescent="0.25">
      <c r="A6482" s="154"/>
      <c r="B6482" s="154"/>
      <c r="C6482" s="140"/>
      <c r="D6482" s="140"/>
      <c r="E6482" s="140"/>
      <c r="F6482" s="161"/>
      <c r="G6482" s="161"/>
    </row>
    <row r="6483" spans="1:7" x14ac:dyDescent="0.25">
      <c r="A6483" s="154"/>
      <c r="B6483" s="154"/>
      <c r="C6483" s="140"/>
      <c r="D6483" s="140"/>
      <c r="E6483" s="140"/>
      <c r="F6483" s="161"/>
      <c r="G6483" s="161"/>
    </row>
    <row r="6484" spans="1:7" x14ac:dyDescent="0.25">
      <c r="A6484" s="154"/>
      <c r="B6484" s="154"/>
      <c r="C6484" s="140"/>
      <c r="D6484" s="140"/>
      <c r="E6484" s="140"/>
      <c r="F6484" s="161"/>
      <c r="G6484" s="161"/>
    </row>
    <row r="6485" spans="1:7" x14ac:dyDescent="0.25">
      <c r="A6485" s="154"/>
      <c r="B6485" s="154"/>
      <c r="C6485" s="140"/>
      <c r="D6485" s="140"/>
      <c r="E6485" s="140"/>
      <c r="F6485" s="161"/>
      <c r="G6485" s="161"/>
    </row>
    <row r="6486" spans="1:7" x14ac:dyDescent="0.25">
      <c r="A6486" s="154"/>
      <c r="B6486" s="154"/>
      <c r="C6486" s="140"/>
      <c r="D6486" s="140"/>
      <c r="E6486" s="140"/>
      <c r="F6486" s="161"/>
      <c r="G6486" s="161"/>
    </row>
    <row r="6487" spans="1:7" x14ac:dyDescent="0.25">
      <c r="A6487" s="154"/>
      <c r="B6487" s="154"/>
      <c r="C6487" s="140"/>
      <c r="D6487" s="140"/>
      <c r="E6487" s="140"/>
      <c r="F6487" s="161"/>
      <c r="G6487" s="161"/>
    </row>
    <row r="6488" spans="1:7" x14ac:dyDescent="0.25">
      <c r="A6488" s="154"/>
      <c r="B6488" s="154"/>
      <c r="C6488" s="140"/>
      <c r="D6488" s="140"/>
      <c r="E6488" s="140"/>
      <c r="F6488" s="161"/>
      <c r="G6488" s="161"/>
    </row>
    <row r="6489" spans="1:7" x14ac:dyDescent="0.25">
      <c r="A6489" s="154"/>
      <c r="B6489" s="154"/>
      <c r="C6489" s="154"/>
      <c r="D6489" s="140"/>
      <c r="E6489" s="140"/>
      <c r="F6489" s="161"/>
      <c r="G6489" s="161"/>
    </row>
    <row r="6490" spans="1:7" x14ac:dyDescent="0.25">
      <c r="A6490" s="154"/>
      <c r="B6490" s="154"/>
      <c r="C6490" s="140"/>
      <c r="D6490" s="140"/>
      <c r="E6490" s="140"/>
      <c r="F6490" s="161"/>
      <c r="G6490" s="161"/>
    </row>
    <row r="6491" spans="1:7" x14ac:dyDescent="0.25">
      <c r="A6491" s="154"/>
      <c r="B6491" s="154"/>
      <c r="C6491" s="140"/>
      <c r="D6491" s="140"/>
      <c r="E6491" s="140"/>
      <c r="F6491" s="161"/>
      <c r="G6491" s="161"/>
    </row>
    <row r="6492" spans="1:7" x14ac:dyDescent="0.25">
      <c r="A6492" s="154"/>
      <c r="B6492" s="154"/>
      <c r="C6492" s="140"/>
      <c r="D6492" s="140"/>
      <c r="E6492" s="140"/>
      <c r="F6492" s="161"/>
      <c r="G6492" s="161"/>
    </row>
    <row r="6493" spans="1:7" x14ac:dyDescent="0.25">
      <c r="A6493" s="154"/>
      <c r="B6493" s="154"/>
      <c r="C6493" s="140"/>
      <c r="D6493" s="140"/>
      <c r="E6493" s="140"/>
      <c r="F6493" s="161"/>
      <c r="G6493" s="161"/>
    </row>
    <row r="6494" spans="1:7" x14ac:dyDescent="0.25">
      <c r="A6494" s="154"/>
      <c r="B6494" s="154"/>
      <c r="C6494" s="140"/>
      <c r="D6494" s="140"/>
      <c r="E6494" s="140"/>
      <c r="F6494" s="161"/>
      <c r="G6494" s="161"/>
    </row>
    <row r="6495" spans="1:7" x14ac:dyDescent="0.25">
      <c r="A6495" s="154"/>
      <c r="B6495" s="154"/>
      <c r="C6495" s="140"/>
      <c r="D6495" s="140"/>
      <c r="E6495" s="140"/>
      <c r="F6495" s="161"/>
      <c r="G6495" s="161"/>
    </row>
    <row r="6496" spans="1:7" x14ac:dyDescent="0.25">
      <c r="A6496" s="154"/>
      <c r="B6496" s="154"/>
      <c r="C6496" s="140"/>
      <c r="D6496" s="140"/>
      <c r="E6496" s="140"/>
      <c r="F6496" s="161"/>
      <c r="G6496" s="161"/>
    </row>
    <row r="6497" spans="1:7" x14ac:dyDescent="0.25">
      <c r="A6497" s="154"/>
      <c r="B6497" s="154"/>
      <c r="C6497" s="140"/>
      <c r="D6497" s="140"/>
      <c r="E6497" s="140"/>
      <c r="F6497" s="161"/>
      <c r="G6497" s="161"/>
    </row>
    <row r="6498" spans="1:7" x14ac:dyDescent="0.25">
      <c r="A6498" s="154"/>
      <c r="B6498" s="154"/>
      <c r="C6498" s="140"/>
      <c r="D6498" s="140"/>
      <c r="E6498" s="140"/>
      <c r="F6498" s="161"/>
      <c r="G6498" s="161"/>
    </row>
    <row r="6499" spans="1:7" x14ac:dyDescent="0.25">
      <c r="A6499" s="154"/>
      <c r="B6499" s="154"/>
      <c r="C6499" s="140"/>
      <c r="D6499" s="140"/>
      <c r="E6499" s="140"/>
      <c r="F6499" s="161"/>
      <c r="G6499" s="161"/>
    </row>
    <row r="6500" spans="1:7" x14ac:dyDescent="0.25">
      <c r="A6500" s="154"/>
      <c r="B6500" s="154"/>
      <c r="C6500" s="140"/>
      <c r="D6500" s="140"/>
      <c r="E6500" s="140"/>
      <c r="F6500" s="161"/>
      <c r="G6500" s="161"/>
    </row>
    <row r="6501" spans="1:7" x14ac:dyDescent="0.25">
      <c r="A6501" s="154"/>
      <c r="B6501" s="154"/>
      <c r="C6501" s="140"/>
      <c r="D6501" s="140"/>
      <c r="E6501" s="140"/>
      <c r="F6501" s="161"/>
      <c r="G6501" s="161"/>
    </row>
    <row r="6502" spans="1:7" x14ac:dyDescent="0.25">
      <c r="A6502" s="154"/>
      <c r="B6502" s="154"/>
      <c r="C6502" s="140"/>
      <c r="D6502" s="140"/>
      <c r="E6502" s="140"/>
      <c r="F6502" s="161"/>
      <c r="G6502" s="161"/>
    </row>
    <row r="6503" spans="1:7" x14ac:dyDescent="0.25">
      <c r="A6503" s="154"/>
      <c r="B6503" s="154"/>
      <c r="C6503" s="140"/>
      <c r="D6503" s="140"/>
      <c r="E6503" s="140"/>
      <c r="F6503" s="161"/>
      <c r="G6503" s="161"/>
    </row>
    <row r="6504" spans="1:7" x14ac:dyDescent="0.25">
      <c r="A6504" s="154"/>
      <c r="B6504" s="154"/>
      <c r="C6504" s="140"/>
      <c r="D6504" s="140"/>
      <c r="E6504" s="140"/>
      <c r="F6504" s="161"/>
      <c r="G6504" s="161"/>
    </row>
    <row r="6505" spans="1:7" x14ac:dyDescent="0.25">
      <c r="A6505" s="154"/>
      <c r="B6505" s="154"/>
      <c r="C6505" s="140"/>
      <c r="D6505" s="140"/>
      <c r="E6505" s="140"/>
      <c r="F6505" s="161"/>
      <c r="G6505" s="161"/>
    </row>
    <row r="6506" spans="1:7" x14ac:dyDescent="0.25">
      <c r="A6506" s="154"/>
      <c r="B6506" s="154"/>
      <c r="C6506" s="140"/>
      <c r="D6506" s="140"/>
      <c r="E6506" s="140"/>
      <c r="F6506" s="161"/>
      <c r="G6506" s="161"/>
    </row>
    <row r="6507" spans="1:7" x14ac:dyDescent="0.25">
      <c r="A6507" s="154"/>
      <c r="B6507" s="154"/>
      <c r="C6507" s="140"/>
      <c r="D6507" s="140"/>
      <c r="E6507" s="140"/>
      <c r="F6507" s="161"/>
      <c r="G6507" s="161"/>
    </row>
    <row r="6508" spans="1:7" x14ac:dyDescent="0.25">
      <c r="A6508" s="154"/>
      <c r="B6508" s="154"/>
      <c r="C6508" s="140"/>
      <c r="D6508" s="140"/>
      <c r="E6508" s="140"/>
      <c r="F6508" s="161"/>
      <c r="G6508" s="161"/>
    </row>
    <row r="6509" spans="1:7" x14ac:dyDescent="0.25">
      <c r="A6509" s="154"/>
      <c r="B6509" s="154"/>
      <c r="C6509" s="154"/>
      <c r="D6509" s="140"/>
      <c r="E6509" s="140"/>
      <c r="F6509" s="161"/>
      <c r="G6509" s="161"/>
    </row>
    <row r="6510" spans="1:7" x14ac:dyDescent="0.25">
      <c r="A6510" s="154"/>
      <c r="B6510" s="154"/>
      <c r="C6510" s="140"/>
      <c r="D6510" s="140"/>
      <c r="E6510" s="140"/>
      <c r="F6510" s="161"/>
      <c r="G6510" s="161"/>
    </row>
    <row r="6511" spans="1:7" x14ac:dyDescent="0.25">
      <c r="A6511" s="154"/>
      <c r="B6511" s="154"/>
      <c r="C6511" s="140"/>
      <c r="D6511" s="140"/>
      <c r="E6511" s="140"/>
      <c r="F6511" s="161"/>
      <c r="G6511" s="161"/>
    </row>
    <row r="6512" spans="1:7" x14ac:dyDescent="0.25">
      <c r="A6512" s="154"/>
      <c r="B6512" s="154"/>
      <c r="C6512" s="140"/>
      <c r="D6512" s="140"/>
      <c r="E6512" s="140"/>
      <c r="F6512" s="161"/>
      <c r="G6512" s="161"/>
    </row>
    <row r="6513" spans="1:7" x14ac:dyDescent="0.25">
      <c r="A6513" s="154"/>
      <c r="B6513" s="154"/>
      <c r="C6513" s="154"/>
      <c r="D6513" s="140"/>
      <c r="E6513" s="140"/>
      <c r="F6513" s="161"/>
      <c r="G6513" s="161"/>
    </row>
    <row r="6514" spans="1:7" x14ac:dyDescent="0.25">
      <c r="A6514" s="154"/>
      <c r="B6514" s="154"/>
      <c r="C6514" s="140"/>
      <c r="D6514" s="140"/>
      <c r="E6514" s="140"/>
      <c r="F6514" s="161"/>
      <c r="G6514" s="161"/>
    </row>
    <row r="6515" spans="1:7" x14ac:dyDescent="0.25">
      <c r="A6515" s="154"/>
      <c r="B6515" s="154"/>
      <c r="C6515" s="140"/>
      <c r="D6515" s="140"/>
      <c r="E6515" s="140"/>
      <c r="F6515" s="161"/>
      <c r="G6515" s="161"/>
    </row>
    <row r="6516" spans="1:7" x14ac:dyDescent="0.25">
      <c r="A6516" s="154"/>
      <c r="B6516" s="154"/>
      <c r="C6516" s="140"/>
      <c r="D6516" s="140"/>
      <c r="E6516" s="140"/>
      <c r="F6516" s="161"/>
      <c r="G6516" s="161"/>
    </row>
    <row r="6517" spans="1:7" x14ac:dyDescent="0.25">
      <c r="A6517" s="154"/>
      <c r="B6517" s="154"/>
      <c r="C6517" s="140"/>
      <c r="D6517" s="140"/>
      <c r="E6517" s="140"/>
      <c r="F6517" s="161"/>
      <c r="G6517" s="161"/>
    </row>
    <row r="6518" spans="1:7" x14ac:dyDescent="0.25">
      <c r="A6518" s="154"/>
      <c r="B6518" s="154"/>
      <c r="C6518" s="140"/>
      <c r="D6518" s="140"/>
      <c r="E6518" s="140"/>
      <c r="F6518" s="161"/>
      <c r="G6518" s="161"/>
    </row>
    <row r="6519" spans="1:7" x14ac:dyDescent="0.25">
      <c r="A6519" s="154"/>
      <c r="B6519" s="154"/>
      <c r="C6519" s="140"/>
      <c r="D6519" s="140"/>
      <c r="E6519" s="140"/>
      <c r="F6519" s="161"/>
      <c r="G6519" s="161"/>
    </row>
    <row r="6520" spans="1:7" x14ac:dyDescent="0.25">
      <c r="A6520" s="154"/>
      <c r="B6520" s="154"/>
      <c r="C6520" s="154"/>
      <c r="D6520" s="140"/>
      <c r="E6520" s="140"/>
      <c r="F6520" s="161"/>
      <c r="G6520" s="161"/>
    </row>
    <row r="6521" spans="1:7" x14ac:dyDescent="0.25">
      <c r="A6521" s="154"/>
      <c r="B6521" s="154"/>
      <c r="C6521" s="140"/>
      <c r="D6521" s="140"/>
      <c r="E6521" s="140"/>
      <c r="F6521" s="161"/>
      <c r="G6521" s="161"/>
    </row>
    <row r="6522" spans="1:7" x14ac:dyDescent="0.25">
      <c r="A6522" s="154"/>
      <c r="B6522" s="154"/>
      <c r="C6522" s="140"/>
      <c r="D6522" s="140"/>
      <c r="E6522" s="140"/>
      <c r="F6522" s="161"/>
      <c r="G6522" s="161"/>
    </row>
    <row r="6523" spans="1:7" x14ac:dyDescent="0.25">
      <c r="A6523" s="154"/>
      <c r="B6523" s="154"/>
      <c r="C6523" s="140"/>
      <c r="D6523" s="140"/>
      <c r="E6523" s="140"/>
      <c r="F6523" s="161"/>
      <c r="G6523" s="161"/>
    </row>
    <row r="6524" spans="1:7" x14ac:dyDescent="0.25">
      <c r="A6524" s="154"/>
      <c r="B6524" s="154"/>
      <c r="C6524" s="140"/>
      <c r="D6524" s="140"/>
      <c r="E6524" s="140"/>
      <c r="F6524" s="161"/>
      <c r="G6524" s="161"/>
    </row>
    <row r="6525" spans="1:7" x14ac:dyDescent="0.25">
      <c r="A6525" s="154"/>
      <c r="B6525" s="154"/>
      <c r="C6525" s="140"/>
      <c r="D6525" s="140"/>
      <c r="E6525" s="140"/>
      <c r="F6525" s="161"/>
      <c r="G6525" s="161"/>
    </row>
    <row r="6526" spans="1:7" x14ac:dyDescent="0.25">
      <c r="A6526" s="154"/>
      <c r="B6526" s="154"/>
      <c r="C6526" s="140"/>
      <c r="D6526" s="140"/>
      <c r="E6526" s="140"/>
      <c r="F6526" s="161"/>
      <c r="G6526" s="161"/>
    </row>
    <row r="6527" spans="1:7" x14ac:dyDescent="0.25">
      <c r="A6527" s="154"/>
      <c r="B6527" s="154"/>
      <c r="C6527" s="140"/>
      <c r="D6527" s="140"/>
      <c r="E6527" s="140"/>
      <c r="F6527" s="161"/>
      <c r="G6527" s="161"/>
    </row>
    <row r="6528" spans="1:7" x14ac:dyDescent="0.25">
      <c r="A6528" s="154"/>
      <c r="B6528" s="154"/>
      <c r="C6528" s="140"/>
      <c r="D6528" s="140"/>
      <c r="E6528" s="140"/>
      <c r="F6528" s="161"/>
      <c r="G6528" s="161"/>
    </row>
    <row r="6529" spans="1:7" x14ac:dyDescent="0.25">
      <c r="A6529" s="154"/>
      <c r="B6529" s="154"/>
      <c r="C6529" s="154"/>
      <c r="D6529" s="140"/>
      <c r="E6529" s="140"/>
      <c r="F6529" s="161"/>
      <c r="G6529" s="161"/>
    </row>
    <row r="6530" spans="1:7" x14ac:dyDescent="0.25">
      <c r="A6530" s="154"/>
      <c r="B6530" s="154"/>
      <c r="C6530" s="140"/>
      <c r="D6530" s="140"/>
      <c r="E6530" s="140"/>
      <c r="F6530" s="161"/>
      <c r="G6530" s="161"/>
    </row>
    <row r="6531" spans="1:7" x14ac:dyDescent="0.25">
      <c r="A6531" s="154"/>
      <c r="B6531" s="154"/>
      <c r="C6531" s="140"/>
      <c r="D6531" s="140"/>
      <c r="E6531" s="140"/>
      <c r="F6531" s="161"/>
      <c r="G6531" s="161"/>
    </row>
    <row r="6532" spans="1:7" x14ac:dyDescent="0.25">
      <c r="A6532" s="154"/>
      <c r="B6532" s="154"/>
      <c r="C6532" s="140"/>
      <c r="D6532" s="140"/>
      <c r="E6532" s="140"/>
      <c r="F6532" s="161"/>
      <c r="G6532" s="161"/>
    </row>
    <row r="6533" spans="1:7" x14ac:dyDescent="0.25">
      <c r="A6533" s="154"/>
      <c r="B6533" s="154"/>
      <c r="C6533" s="140"/>
      <c r="D6533" s="140"/>
      <c r="E6533" s="140"/>
      <c r="F6533" s="161"/>
      <c r="G6533" s="161"/>
    </row>
    <row r="6534" spans="1:7" x14ac:dyDescent="0.25">
      <c r="A6534" s="154"/>
      <c r="B6534" s="154"/>
      <c r="C6534" s="140"/>
      <c r="D6534" s="140"/>
      <c r="E6534" s="140"/>
      <c r="F6534" s="161"/>
      <c r="G6534" s="161"/>
    </row>
    <row r="6535" spans="1:7" x14ac:dyDescent="0.25">
      <c r="A6535" s="154"/>
      <c r="B6535" s="154"/>
      <c r="C6535" s="140"/>
      <c r="D6535" s="140"/>
      <c r="E6535" s="140"/>
      <c r="F6535" s="161"/>
      <c r="G6535" s="161"/>
    </row>
    <row r="6536" spans="1:7" x14ac:dyDescent="0.25">
      <c r="A6536" s="154"/>
      <c r="B6536" s="154"/>
      <c r="C6536" s="154"/>
      <c r="D6536" s="140"/>
      <c r="E6536" s="140"/>
      <c r="F6536" s="161"/>
      <c r="G6536" s="161"/>
    </row>
    <row r="6537" spans="1:7" x14ac:dyDescent="0.25">
      <c r="A6537" s="154"/>
      <c r="B6537" s="154"/>
      <c r="C6537" s="140"/>
      <c r="D6537" s="140"/>
      <c r="E6537" s="140"/>
      <c r="F6537" s="161"/>
      <c r="G6537" s="161"/>
    </row>
    <row r="6538" spans="1:7" x14ac:dyDescent="0.25">
      <c r="A6538" s="154"/>
      <c r="B6538" s="154"/>
      <c r="C6538" s="140"/>
      <c r="D6538" s="140"/>
      <c r="E6538" s="140"/>
      <c r="F6538" s="161"/>
      <c r="G6538" s="161"/>
    </row>
    <row r="6539" spans="1:7" x14ac:dyDescent="0.25">
      <c r="A6539" s="154"/>
      <c r="B6539" s="154"/>
      <c r="C6539" s="140"/>
      <c r="D6539" s="140"/>
      <c r="E6539" s="140"/>
      <c r="F6539" s="161"/>
      <c r="G6539" s="161"/>
    </row>
    <row r="6540" spans="1:7" x14ac:dyDescent="0.25">
      <c r="A6540" s="154"/>
      <c r="B6540" s="154"/>
      <c r="C6540" s="140"/>
      <c r="D6540" s="140"/>
      <c r="E6540" s="140"/>
      <c r="F6540" s="161"/>
      <c r="G6540" s="161"/>
    </row>
    <row r="6541" spans="1:7" x14ac:dyDescent="0.25">
      <c r="A6541" s="154"/>
      <c r="B6541" s="154"/>
      <c r="C6541" s="140"/>
      <c r="D6541" s="140"/>
      <c r="E6541" s="140"/>
      <c r="F6541" s="161"/>
      <c r="G6541" s="161"/>
    </row>
    <row r="6542" spans="1:7" x14ac:dyDescent="0.25">
      <c r="A6542" s="154"/>
      <c r="B6542" s="154"/>
      <c r="C6542" s="140"/>
      <c r="D6542" s="140"/>
      <c r="E6542" s="140"/>
      <c r="F6542" s="161"/>
      <c r="G6542" s="161"/>
    </row>
    <row r="6543" spans="1:7" x14ac:dyDescent="0.25">
      <c r="A6543" s="154"/>
      <c r="B6543" s="154"/>
      <c r="C6543" s="140"/>
      <c r="D6543" s="140"/>
      <c r="E6543" s="140"/>
      <c r="F6543" s="161"/>
      <c r="G6543" s="161"/>
    </row>
    <row r="6544" spans="1:7" x14ac:dyDescent="0.25">
      <c r="A6544" s="154"/>
      <c r="B6544" s="154"/>
      <c r="C6544" s="140"/>
      <c r="D6544" s="140"/>
      <c r="E6544" s="140"/>
      <c r="F6544" s="161"/>
      <c r="G6544" s="161"/>
    </row>
    <row r="6545" spans="1:7" x14ac:dyDescent="0.25">
      <c r="A6545" s="154"/>
      <c r="B6545" s="154"/>
      <c r="C6545" s="140"/>
      <c r="D6545" s="140"/>
      <c r="E6545" s="140"/>
      <c r="F6545" s="161"/>
      <c r="G6545" s="161"/>
    </row>
    <row r="6546" spans="1:7" x14ac:dyDescent="0.25">
      <c r="A6546" s="154"/>
      <c r="B6546" s="154"/>
      <c r="C6546" s="140"/>
      <c r="D6546" s="140"/>
      <c r="E6546" s="140"/>
      <c r="F6546" s="161"/>
      <c r="G6546" s="161"/>
    </row>
    <row r="6547" spans="1:7" x14ac:dyDescent="0.25">
      <c r="A6547" s="154"/>
      <c r="B6547" s="154"/>
      <c r="C6547" s="140"/>
      <c r="D6547" s="140"/>
      <c r="E6547" s="140"/>
      <c r="F6547" s="161"/>
      <c r="G6547" s="161"/>
    </row>
    <row r="6548" spans="1:7" x14ac:dyDescent="0.25">
      <c r="A6548" s="154"/>
      <c r="B6548" s="154"/>
      <c r="C6548" s="154"/>
      <c r="D6548" s="140"/>
      <c r="E6548" s="140"/>
      <c r="F6548" s="161"/>
      <c r="G6548" s="161"/>
    </row>
    <row r="6549" spans="1:7" x14ac:dyDescent="0.25">
      <c r="A6549" s="154"/>
      <c r="B6549" s="154"/>
      <c r="C6549" s="140"/>
      <c r="D6549" s="140"/>
      <c r="E6549" s="140"/>
      <c r="F6549" s="161"/>
      <c r="G6549" s="161"/>
    </row>
    <row r="6550" spans="1:7" x14ac:dyDescent="0.25">
      <c r="A6550" s="154"/>
      <c r="B6550" s="154"/>
      <c r="C6550" s="140"/>
      <c r="D6550" s="140"/>
      <c r="E6550" s="140"/>
      <c r="F6550" s="161"/>
      <c r="G6550" s="161"/>
    </row>
    <row r="6551" spans="1:7" x14ac:dyDescent="0.25">
      <c r="A6551" s="154"/>
      <c r="B6551" s="154"/>
      <c r="C6551" s="140"/>
      <c r="D6551" s="140"/>
      <c r="E6551" s="140"/>
      <c r="F6551" s="161"/>
      <c r="G6551" s="161"/>
    </row>
    <row r="6552" spans="1:7" x14ac:dyDescent="0.25">
      <c r="A6552" s="154"/>
      <c r="B6552" s="154"/>
      <c r="C6552" s="140"/>
      <c r="D6552" s="140"/>
      <c r="E6552" s="140"/>
      <c r="F6552" s="161"/>
      <c r="G6552" s="161"/>
    </row>
    <row r="6553" spans="1:7" x14ac:dyDescent="0.25">
      <c r="A6553" s="154"/>
      <c r="B6553" s="154"/>
      <c r="C6553" s="140"/>
      <c r="D6553" s="140"/>
      <c r="E6553" s="140"/>
      <c r="F6553" s="161"/>
      <c r="G6553" s="161"/>
    </row>
    <row r="6554" spans="1:7" x14ac:dyDescent="0.25">
      <c r="A6554" s="154"/>
      <c r="B6554" s="154"/>
      <c r="C6554" s="140"/>
      <c r="D6554" s="140"/>
      <c r="E6554" s="140"/>
      <c r="F6554" s="161"/>
      <c r="G6554" s="161"/>
    </row>
    <row r="6555" spans="1:7" x14ac:dyDescent="0.25">
      <c r="A6555" s="154"/>
      <c r="B6555" s="154"/>
      <c r="C6555" s="140"/>
      <c r="D6555" s="140"/>
      <c r="E6555" s="140"/>
      <c r="F6555" s="161"/>
      <c r="G6555" s="161"/>
    </row>
    <row r="6556" spans="1:7" x14ac:dyDescent="0.25">
      <c r="A6556" s="154"/>
      <c r="B6556" s="154"/>
      <c r="C6556" s="140"/>
      <c r="D6556" s="140"/>
      <c r="E6556" s="140"/>
      <c r="F6556" s="161"/>
      <c r="G6556" s="161"/>
    </row>
    <row r="6557" spans="1:7" x14ac:dyDescent="0.25">
      <c r="A6557" s="154"/>
      <c r="B6557" s="154"/>
      <c r="C6557" s="140"/>
      <c r="D6557" s="140"/>
      <c r="E6557" s="140"/>
      <c r="F6557" s="161"/>
      <c r="G6557" s="161"/>
    </row>
    <row r="6558" spans="1:7" x14ac:dyDescent="0.25">
      <c r="A6558" s="154"/>
      <c r="B6558" s="154"/>
      <c r="C6558" s="140"/>
      <c r="D6558" s="140"/>
      <c r="E6558" s="140"/>
      <c r="F6558" s="161"/>
      <c r="G6558" s="161"/>
    </row>
    <row r="6559" spans="1:7" x14ac:dyDescent="0.25">
      <c r="A6559" s="154"/>
      <c r="B6559" s="154"/>
      <c r="C6559" s="140"/>
      <c r="D6559" s="140"/>
      <c r="E6559" s="140"/>
      <c r="F6559" s="161"/>
      <c r="G6559" s="161"/>
    </row>
    <row r="6560" spans="1:7" x14ac:dyDescent="0.25">
      <c r="A6560" s="154"/>
      <c r="B6560" s="154"/>
      <c r="C6560" s="140"/>
      <c r="D6560" s="140"/>
      <c r="E6560" s="140"/>
      <c r="F6560" s="161"/>
      <c r="G6560" s="161"/>
    </row>
    <row r="6561" spans="1:7" x14ac:dyDescent="0.25">
      <c r="A6561" s="154"/>
      <c r="B6561" s="154"/>
      <c r="C6561" s="140"/>
      <c r="D6561" s="140"/>
      <c r="E6561" s="140"/>
      <c r="F6561" s="161"/>
      <c r="G6561" s="161"/>
    </row>
    <row r="6562" spans="1:7" x14ac:dyDescent="0.25">
      <c r="A6562" s="154"/>
      <c r="B6562" s="154"/>
      <c r="C6562" s="140"/>
      <c r="D6562" s="140"/>
      <c r="E6562" s="140"/>
      <c r="F6562" s="161"/>
      <c r="G6562" s="161"/>
    </row>
    <row r="6563" spans="1:7" x14ac:dyDescent="0.25">
      <c r="A6563" s="154"/>
      <c r="B6563" s="154"/>
      <c r="C6563" s="140"/>
      <c r="D6563" s="140"/>
      <c r="E6563" s="140"/>
      <c r="F6563" s="161"/>
      <c r="G6563" s="161"/>
    </row>
    <row r="6564" spans="1:7" x14ac:dyDescent="0.25">
      <c r="A6564" s="154"/>
      <c r="B6564" s="154"/>
      <c r="C6564" s="154"/>
      <c r="D6564" s="140"/>
      <c r="E6564" s="140"/>
      <c r="F6564" s="161"/>
      <c r="G6564" s="161"/>
    </row>
    <row r="6565" spans="1:7" x14ac:dyDescent="0.25">
      <c r="A6565" s="154"/>
      <c r="B6565" s="154"/>
      <c r="C6565" s="140"/>
      <c r="D6565" s="140"/>
      <c r="E6565" s="140"/>
      <c r="F6565" s="161"/>
      <c r="G6565" s="161"/>
    </row>
    <row r="6566" spans="1:7" x14ac:dyDescent="0.25">
      <c r="A6566" s="154"/>
      <c r="B6566" s="154"/>
      <c r="C6566" s="140"/>
      <c r="D6566" s="140"/>
      <c r="E6566" s="140"/>
      <c r="F6566" s="161"/>
      <c r="G6566" s="161"/>
    </row>
    <row r="6567" spans="1:7" x14ac:dyDescent="0.25">
      <c r="A6567" s="154"/>
      <c r="B6567" s="154"/>
      <c r="C6567" s="140"/>
      <c r="D6567" s="140"/>
      <c r="E6567" s="140"/>
      <c r="F6567" s="161"/>
      <c r="G6567" s="161"/>
    </row>
    <row r="6568" spans="1:7" x14ac:dyDescent="0.25">
      <c r="A6568" s="154"/>
      <c r="B6568" s="154"/>
      <c r="C6568" s="140"/>
      <c r="D6568" s="140"/>
      <c r="E6568" s="140"/>
      <c r="F6568" s="161"/>
      <c r="G6568" s="161"/>
    </row>
    <row r="6569" spans="1:7" x14ac:dyDescent="0.25">
      <c r="A6569" s="154"/>
      <c r="B6569" s="154"/>
      <c r="C6569" s="140"/>
      <c r="D6569" s="140"/>
      <c r="E6569" s="140"/>
      <c r="F6569" s="161"/>
      <c r="G6569" s="161"/>
    </row>
    <row r="6570" spans="1:7" x14ac:dyDescent="0.25">
      <c r="A6570" s="154"/>
      <c r="B6570" s="154"/>
      <c r="C6570" s="140"/>
      <c r="D6570" s="140"/>
      <c r="E6570" s="140"/>
      <c r="F6570" s="161"/>
      <c r="G6570" s="161"/>
    </row>
    <row r="6571" spans="1:7" x14ac:dyDescent="0.25">
      <c r="A6571" s="154"/>
      <c r="B6571" s="154"/>
      <c r="C6571" s="140"/>
      <c r="D6571" s="140"/>
      <c r="E6571" s="140"/>
      <c r="F6571" s="161"/>
      <c r="G6571" s="161"/>
    </row>
    <row r="6572" spans="1:7" x14ac:dyDescent="0.25">
      <c r="A6572" s="154"/>
      <c r="B6572" s="154"/>
      <c r="C6572" s="154"/>
      <c r="D6572" s="140"/>
      <c r="E6572" s="140"/>
      <c r="F6572" s="161"/>
      <c r="G6572" s="161"/>
    </row>
    <row r="6573" spans="1:7" x14ac:dyDescent="0.25">
      <c r="A6573" s="154"/>
      <c r="B6573" s="154"/>
      <c r="C6573" s="140"/>
      <c r="D6573" s="140"/>
      <c r="E6573" s="140"/>
      <c r="F6573" s="161"/>
      <c r="G6573" s="161"/>
    </row>
    <row r="6574" spans="1:7" x14ac:dyDescent="0.25">
      <c r="A6574" s="154"/>
      <c r="B6574" s="154"/>
      <c r="C6574" s="140"/>
      <c r="D6574" s="140"/>
      <c r="E6574" s="140"/>
      <c r="F6574" s="161"/>
      <c r="G6574" s="161"/>
    </row>
    <row r="6575" spans="1:7" x14ac:dyDescent="0.25">
      <c r="A6575" s="154"/>
      <c r="B6575" s="154"/>
      <c r="C6575" s="140"/>
      <c r="D6575" s="140"/>
      <c r="E6575" s="140"/>
      <c r="F6575" s="161"/>
      <c r="G6575" s="161"/>
    </row>
    <row r="6576" spans="1:7" x14ac:dyDescent="0.25">
      <c r="A6576" s="154"/>
      <c r="B6576" s="154"/>
      <c r="C6576" s="140"/>
      <c r="D6576" s="140"/>
      <c r="E6576" s="140"/>
      <c r="F6576" s="161"/>
      <c r="G6576" s="161"/>
    </row>
    <row r="6577" spans="1:7" x14ac:dyDescent="0.25">
      <c r="A6577" s="154"/>
      <c r="B6577" s="154"/>
      <c r="C6577" s="140"/>
      <c r="D6577" s="140"/>
      <c r="E6577" s="140"/>
      <c r="F6577" s="161"/>
      <c r="G6577" s="161"/>
    </row>
    <row r="6578" spans="1:7" x14ac:dyDescent="0.25">
      <c r="A6578" s="154"/>
      <c r="B6578" s="154"/>
      <c r="C6578" s="154"/>
      <c r="D6578" s="140"/>
      <c r="E6578" s="140"/>
      <c r="F6578" s="161"/>
      <c r="G6578" s="161"/>
    </row>
    <row r="6579" spans="1:7" x14ac:dyDescent="0.25">
      <c r="A6579" s="154"/>
      <c r="B6579" s="154"/>
      <c r="C6579" s="140"/>
      <c r="D6579" s="140"/>
      <c r="E6579" s="140"/>
      <c r="F6579" s="161"/>
      <c r="G6579" s="161"/>
    </row>
    <row r="6580" spans="1:7" x14ac:dyDescent="0.25">
      <c r="A6580" s="154"/>
      <c r="B6580" s="154"/>
      <c r="C6580" s="154"/>
      <c r="D6580" s="140"/>
      <c r="E6580" s="140"/>
      <c r="F6580" s="161"/>
      <c r="G6580" s="161"/>
    </row>
    <row r="6581" spans="1:7" x14ac:dyDescent="0.25">
      <c r="A6581" s="154"/>
      <c r="B6581" s="154"/>
      <c r="C6581" s="140"/>
      <c r="D6581" s="140"/>
      <c r="E6581" s="140"/>
      <c r="F6581" s="161"/>
      <c r="G6581" s="161"/>
    </row>
    <row r="6582" spans="1:7" x14ac:dyDescent="0.25">
      <c r="A6582" s="154"/>
      <c r="B6582" s="154"/>
      <c r="C6582" s="140"/>
      <c r="D6582" s="140"/>
      <c r="E6582" s="140"/>
      <c r="F6582" s="161"/>
      <c r="G6582" s="161"/>
    </row>
    <row r="6583" spans="1:7" x14ac:dyDescent="0.25">
      <c r="A6583" s="154"/>
      <c r="B6583" s="154"/>
      <c r="C6583" s="140"/>
      <c r="D6583" s="140"/>
      <c r="E6583" s="140"/>
      <c r="F6583" s="161"/>
      <c r="G6583" s="161"/>
    </row>
    <row r="6584" spans="1:7" x14ac:dyDescent="0.25">
      <c r="A6584" s="154"/>
      <c r="B6584" s="154"/>
      <c r="C6584" s="140"/>
      <c r="D6584" s="140"/>
      <c r="E6584" s="140"/>
      <c r="F6584" s="161"/>
      <c r="G6584" s="161"/>
    </row>
    <row r="6585" spans="1:7" x14ac:dyDescent="0.25">
      <c r="A6585" s="154"/>
      <c r="B6585" s="154"/>
      <c r="C6585" s="140"/>
      <c r="D6585" s="140"/>
      <c r="E6585" s="140"/>
      <c r="F6585" s="161"/>
      <c r="G6585" s="161"/>
    </row>
    <row r="6586" spans="1:7" x14ac:dyDescent="0.25">
      <c r="A6586" s="154"/>
      <c r="B6586" s="154"/>
      <c r="C6586" s="140"/>
      <c r="D6586" s="140"/>
      <c r="E6586" s="140"/>
      <c r="F6586" s="161"/>
      <c r="G6586" s="161"/>
    </row>
    <row r="6587" spans="1:7" x14ac:dyDescent="0.25">
      <c r="A6587" s="154"/>
      <c r="B6587" s="154"/>
      <c r="C6587" s="140"/>
      <c r="D6587" s="140"/>
      <c r="E6587" s="140"/>
      <c r="F6587" s="161"/>
      <c r="G6587" s="161"/>
    </row>
    <row r="6588" spans="1:7" x14ac:dyDescent="0.25">
      <c r="A6588" s="154"/>
      <c r="B6588" s="154"/>
      <c r="C6588" s="140"/>
      <c r="D6588" s="140"/>
      <c r="E6588" s="140"/>
      <c r="F6588" s="161"/>
      <c r="G6588" s="161"/>
    </row>
    <row r="6589" spans="1:7" x14ac:dyDescent="0.25">
      <c r="A6589" s="154"/>
      <c r="B6589" s="154"/>
      <c r="C6589" s="140"/>
      <c r="D6589" s="140"/>
      <c r="E6589" s="140"/>
      <c r="F6589" s="161"/>
      <c r="G6589" s="161"/>
    </row>
    <row r="6590" spans="1:7" x14ac:dyDescent="0.25">
      <c r="A6590" s="154"/>
      <c r="B6590" s="154"/>
      <c r="C6590" s="140"/>
      <c r="D6590" s="140"/>
      <c r="E6590" s="140"/>
      <c r="F6590" s="161"/>
      <c r="G6590" s="161"/>
    </row>
    <row r="6591" spans="1:7" x14ac:dyDescent="0.25">
      <c r="A6591" s="154"/>
      <c r="B6591" s="154"/>
      <c r="C6591" s="140"/>
      <c r="D6591" s="140"/>
      <c r="E6591" s="140"/>
      <c r="F6591" s="161"/>
      <c r="G6591" s="161"/>
    </row>
    <row r="6592" spans="1:7" x14ac:dyDescent="0.25">
      <c r="A6592" s="154"/>
      <c r="B6592" s="154"/>
      <c r="C6592" s="140"/>
      <c r="D6592" s="140"/>
      <c r="E6592" s="140"/>
      <c r="F6592" s="161"/>
      <c r="G6592" s="161"/>
    </row>
    <row r="6593" spans="1:7" x14ac:dyDescent="0.25">
      <c r="A6593" s="154"/>
      <c r="B6593" s="154"/>
      <c r="C6593" s="140"/>
      <c r="D6593" s="140"/>
      <c r="E6593" s="140"/>
      <c r="F6593" s="161"/>
      <c r="G6593" s="161"/>
    </row>
    <row r="6594" spans="1:7" x14ac:dyDescent="0.25">
      <c r="A6594" s="154"/>
      <c r="B6594" s="154"/>
      <c r="C6594" s="140"/>
      <c r="D6594" s="140"/>
      <c r="E6594" s="140"/>
      <c r="F6594" s="161"/>
      <c r="G6594" s="161"/>
    </row>
    <row r="6595" spans="1:7" x14ac:dyDescent="0.25">
      <c r="A6595" s="154"/>
      <c r="B6595" s="154"/>
      <c r="C6595" s="140"/>
      <c r="D6595" s="140"/>
      <c r="E6595" s="140"/>
      <c r="F6595" s="161"/>
      <c r="G6595" s="161"/>
    </row>
    <row r="6596" spans="1:7" x14ac:dyDescent="0.25">
      <c r="A6596" s="154"/>
      <c r="B6596" s="154"/>
      <c r="C6596" s="140"/>
      <c r="D6596" s="140"/>
      <c r="E6596" s="140"/>
      <c r="F6596" s="161"/>
      <c r="G6596" s="161"/>
    </row>
    <row r="6597" spans="1:7" x14ac:dyDescent="0.25">
      <c r="A6597" s="154"/>
      <c r="B6597" s="154"/>
      <c r="C6597" s="140"/>
      <c r="D6597" s="140"/>
      <c r="E6597" s="140"/>
      <c r="F6597" s="161"/>
      <c r="G6597" s="161"/>
    </row>
    <row r="6598" spans="1:7" x14ac:dyDescent="0.25">
      <c r="A6598" s="154"/>
      <c r="B6598" s="154"/>
      <c r="C6598" s="140"/>
      <c r="D6598" s="140"/>
      <c r="E6598" s="140"/>
      <c r="F6598" s="161"/>
      <c r="G6598" s="161"/>
    </row>
    <row r="6599" spans="1:7" x14ac:dyDescent="0.25">
      <c r="A6599" s="154"/>
      <c r="B6599" s="154"/>
      <c r="C6599" s="140"/>
      <c r="D6599" s="140"/>
      <c r="E6599" s="140"/>
      <c r="F6599" s="161"/>
      <c r="G6599" s="161"/>
    </row>
    <row r="6600" spans="1:7" x14ac:dyDescent="0.25">
      <c r="A6600" s="154"/>
      <c r="B6600" s="154"/>
      <c r="C6600" s="140"/>
      <c r="D6600" s="140"/>
      <c r="E6600" s="140"/>
      <c r="F6600" s="161"/>
      <c r="G6600" s="161"/>
    </row>
    <row r="6601" spans="1:7" x14ac:dyDescent="0.25">
      <c r="A6601" s="154"/>
      <c r="B6601" s="154"/>
      <c r="C6601" s="140"/>
      <c r="D6601" s="140"/>
      <c r="E6601" s="140"/>
      <c r="F6601" s="161"/>
      <c r="G6601" s="161"/>
    </row>
    <row r="6602" spans="1:7" x14ac:dyDescent="0.25">
      <c r="A6602" s="154"/>
      <c r="B6602" s="154"/>
      <c r="C6602" s="140"/>
      <c r="D6602" s="140"/>
      <c r="E6602" s="140"/>
      <c r="F6602" s="161"/>
      <c r="G6602" s="161"/>
    </row>
    <row r="6603" spans="1:7" x14ac:dyDescent="0.25">
      <c r="A6603" s="154"/>
      <c r="B6603" s="154"/>
      <c r="C6603" s="140"/>
      <c r="D6603" s="140"/>
      <c r="E6603" s="140"/>
      <c r="F6603" s="161"/>
      <c r="G6603" s="161"/>
    </row>
    <row r="6604" spans="1:7" x14ac:dyDescent="0.25">
      <c r="A6604" s="154"/>
      <c r="B6604" s="154"/>
      <c r="C6604" s="140"/>
      <c r="D6604" s="140"/>
      <c r="E6604" s="140"/>
      <c r="F6604" s="161"/>
      <c r="G6604" s="161"/>
    </row>
    <row r="6605" spans="1:7" x14ac:dyDescent="0.25">
      <c r="A6605" s="154"/>
      <c r="B6605" s="154"/>
      <c r="C6605" s="140"/>
      <c r="D6605" s="140"/>
      <c r="E6605" s="140"/>
      <c r="F6605" s="161"/>
      <c r="G6605" s="161"/>
    </row>
    <row r="6606" spans="1:7" x14ac:dyDescent="0.25">
      <c r="A6606" s="154"/>
      <c r="B6606" s="154"/>
      <c r="C6606" s="140"/>
      <c r="D6606" s="140"/>
      <c r="E6606" s="140"/>
      <c r="F6606" s="161"/>
      <c r="G6606" s="161"/>
    </row>
    <row r="6607" spans="1:7" x14ac:dyDescent="0.25">
      <c r="A6607" s="154"/>
      <c r="B6607" s="154"/>
      <c r="C6607" s="140"/>
      <c r="D6607" s="140"/>
      <c r="E6607" s="140"/>
      <c r="F6607" s="161"/>
      <c r="G6607" s="161"/>
    </row>
    <row r="6608" spans="1:7" x14ac:dyDescent="0.25">
      <c r="A6608" s="154"/>
      <c r="B6608" s="154"/>
      <c r="C6608" s="140"/>
      <c r="D6608" s="140"/>
      <c r="E6608" s="140"/>
      <c r="F6608" s="161"/>
      <c r="G6608" s="161"/>
    </row>
    <row r="6609" spans="1:7" x14ac:dyDescent="0.25">
      <c r="A6609" s="154"/>
      <c r="B6609" s="154"/>
      <c r="C6609" s="140"/>
      <c r="D6609" s="140"/>
      <c r="E6609" s="140"/>
      <c r="F6609" s="161"/>
      <c r="G6609" s="161"/>
    </row>
    <row r="6610" spans="1:7" x14ac:dyDescent="0.25">
      <c r="A6610" s="154"/>
      <c r="B6610" s="154"/>
      <c r="C6610" s="140"/>
      <c r="D6610" s="140"/>
      <c r="E6610" s="140"/>
      <c r="F6610" s="161"/>
      <c r="G6610" s="161"/>
    </row>
    <row r="6611" spans="1:7" x14ac:dyDescent="0.25">
      <c r="A6611" s="154"/>
      <c r="B6611" s="154"/>
      <c r="C6611" s="140"/>
      <c r="D6611" s="140"/>
      <c r="E6611" s="140"/>
      <c r="F6611" s="161"/>
      <c r="G6611" s="161"/>
    </row>
    <row r="6612" spans="1:7" x14ac:dyDescent="0.25">
      <c r="A6612" s="154"/>
      <c r="B6612" s="154"/>
      <c r="C6612" s="140"/>
      <c r="D6612" s="140"/>
      <c r="E6612" s="140"/>
      <c r="F6612" s="161"/>
      <c r="G6612" s="161"/>
    </row>
    <row r="6613" spans="1:7" x14ac:dyDescent="0.25">
      <c r="A6613" s="154"/>
      <c r="B6613" s="154"/>
      <c r="C6613" s="140"/>
      <c r="D6613" s="140"/>
      <c r="E6613" s="140"/>
      <c r="F6613" s="161"/>
      <c r="G6613" s="161"/>
    </row>
    <row r="6614" spans="1:7" x14ac:dyDescent="0.25">
      <c r="A6614" s="154"/>
      <c r="B6614" s="154"/>
      <c r="C6614" s="140"/>
      <c r="D6614" s="140"/>
      <c r="E6614" s="140"/>
      <c r="F6614" s="161"/>
      <c r="G6614" s="161"/>
    </row>
    <row r="6615" spans="1:7" x14ac:dyDescent="0.25">
      <c r="A6615" s="154"/>
      <c r="B6615" s="154"/>
      <c r="C6615" s="140"/>
      <c r="D6615" s="140"/>
      <c r="E6615" s="140"/>
      <c r="F6615" s="161"/>
      <c r="G6615" s="161"/>
    </row>
    <row r="6616" spans="1:7" x14ac:dyDescent="0.25">
      <c r="A6616" s="154"/>
      <c r="B6616" s="154"/>
      <c r="C6616" s="140"/>
      <c r="D6616" s="140"/>
      <c r="E6616" s="140"/>
      <c r="F6616" s="161"/>
      <c r="G6616" s="161"/>
    </row>
    <row r="6617" spans="1:7" x14ac:dyDescent="0.25">
      <c r="A6617" s="154"/>
      <c r="B6617" s="154"/>
      <c r="C6617" s="140"/>
      <c r="D6617" s="140"/>
      <c r="E6617" s="140"/>
      <c r="F6617" s="161"/>
      <c r="G6617" s="161"/>
    </row>
    <row r="6618" spans="1:7" x14ac:dyDescent="0.25">
      <c r="A6618" s="154"/>
      <c r="B6618" s="154"/>
      <c r="C6618" s="140"/>
      <c r="D6618" s="140"/>
      <c r="E6618" s="140"/>
      <c r="F6618" s="161"/>
      <c r="G6618" s="161"/>
    </row>
    <row r="6619" spans="1:7" x14ac:dyDescent="0.25">
      <c r="A6619" s="154"/>
      <c r="B6619" s="154"/>
      <c r="C6619" s="140"/>
      <c r="D6619" s="140"/>
      <c r="E6619" s="140"/>
      <c r="F6619" s="161"/>
      <c r="G6619" s="161"/>
    </row>
    <row r="6620" spans="1:7" x14ac:dyDescent="0.25">
      <c r="A6620" s="154"/>
      <c r="B6620" s="154"/>
      <c r="C6620" s="140"/>
      <c r="D6620" s="140"/>
      <c r="E6620" s="140"/>
      <c r="F6620" s="161"/>
      <c r="G6620" s="161"/>
    </row>
    <row r="6621" spans="1:7" x14ac:dyDescent="0.25">
      <c r="A6621" s="154"/>
      <c r="B6621" s="154"/>
      <c r="C6621" s="140"/>
      <c r="D6621" s="140"/>
      <c r="E6621" s="140"/>
      <c r="F6621" s="161"/>
      <c r="G6621" s="161"/>
    </row>
    <row r="6622" spans="1:7" x14ac:dyDescent="0.25">
      <c r="A6622" s="154"/>
      <c r="B6622" s="154"/>
      <c r="C6622" s="140"/>
      <c r="D6622" s="140"/>
      <c r="E6622" s="140"/>
      <c r="F6622" s="161"/>
      <c r="G6622" s="161"/>
    </row>
    <row r="6623" spans="1:7" x14ac:dyDescent="0.25">
      <c r="A6623" s="154"/>
      <c r="B6623" s="154"/>
      <c r="C6623" s="140"/>
      <c r="D6623" s="140"/>
      <c r="E6623" s="140"/>
      <c r="F6623" s="161"/>
      <c r="G6623" s="161"/>
    </row>
    <row r="6624" spans="1:7" x14ac:dyDescent="0.25">
      <c r="A6624" s="154"/>
      <c r="B6624" s="154"/>
      <c r="C6624" s="140"/>
      <c r="D6624" s="140"/>
      <c r="E6624" s="140"/>
      <c r="F6624" s="161"/>
      <c r="G6624" s="161"/>
    </row>
    <row r="6625" spans="1:7" x14ac:dyDescent="0.25">
      <c r="A6625" s="154"/>
      <c r="B6625" s="154"/>
      <c r="C6625" s="140"/>
      <c r="D6625" s="140"/>
      <c r="E6625" s="140"/>
      <c r="F6625" s="161"/>
      <c r="G6625" s="161"/>
    </row>
    <row r="6626" spans="1:7" x14ac:dyDescent="0.25">
      <c r="A6626" s="154"/>
      <c r="B6626" s="154"/>
      <c r="C6626" s="140"/>
      <c r="D6626" s="140"/>
      <c r="E6626" s="140"/>
      <c r="F6626" s="161"/>
      <c r="G6626" s="161"/>
    </row>
    <row r="6627" spans="1:7" x14ac:dyDescent="0.25">
      <c r="A6627" s="154"/>
      <c r="B6627" s="154"/>
      <c r="C6627" s="140"/>
      <c r="D6627" s="140"/>
      <c r="E6627" s="140"/>
      <c r="F6627" s="161"/>
      <c r="G6627" s="161"/>
    </row>
    <row r="6628" spans="1:7" x14ac:dyDescent="0.25">
      <c r="A6628" s="154"/>
      <c r="B6628" s="154"/>
      <c r="C6628" s="140"/>
      <c r="D6628" s="140"/>
      <c r="E6628" s="140"/>
      <c r="F6628" s="161"/>
      <c r="G6628" s="161"/>
    </row>
    <row r="6629" spans="1:7" x14ac:dyDescent="0.25">
      <c r="A6629" s="154"/>
      <c r="B6629" s="154"/>
      <c r="C6629" s="140"/>
      <c r="D6629" s="140"/>
      <c r="E6629" s="140"/>
      <c r="F6629" s="161"/>
      <c r="G6629" s="161"/>
    </row>
    <row r="6630" spans="1:7" x14ac:dyDescent="0.25">
      <c r="A6630" s="154"/>
      <c r="B6630" s="154"/>
      <c r="C6630" s="140"/>
      <c r="D6630" s="140"/>
      <c r="E6630" s="140"/>
      <c r="F6630" s="161"/>
      <c r="G6630" s="161"/>
    </row>
    <row r="6631" spans="1:7" x14ac:dyDescent="0.25">
      <c r="A6631" s="154"/>
      <c r="B6631" s="154"/>
      <c r="C6631" s="140"/>
      <c r="D6631" s="140"/>
      <c r="E6631" s="140"/>
      <c r="F6631" s="161"/>
      <c r="G6631" s="161"/>
    </row>
    <row r="6632" spans="1:7" x14ac:dyDescent="0.25">
      <c r="A6632" s="154"/>
      <c r="B6632" s="154"/>
      <c r="C6632" s="140"/>
      <c r="D6632" s="140"/>
      <c r="E6632" s="140"/>
      <c r="F6632" s="161"/>
      <c r="G6632" s="161"/>
    </row>
    <row r="6633" spans="1:7" x14ac:dyDescent="0.25">
      <c r="A6633" s="154"/>
      <c r="B6633" s="154"/>
      <c r="C6633" s="140"/>
      <c r="D6633" s="140"/>
      <c r="E6633" s="140"/>
      <c r="F6633" s="161"/>
      <c r="G6633" s="161"/>
    </row>
    <row r="6634" spans="1:7" x14ac:dyDescent="0.25">
      <c r="A6634" s="154"/>
      <c r="B6634" s="154"/>
      <c r="C6634" s="140"/>
      <c r="D6634" s="140"/>
      <c r="E6634" s="140"/>
      <c r="F6634" s="161"/>
      <c r="G6634" s="161"/>
    </row>
    <row r="6635" spans="1:7" x14ac:dyDescent="0.25">
      <c r="A6635" s="154"/>
      <c r="B6635" s="154"/>
      <c r="C6635" s="140"/>
      <c r="D6635" s="140"/>
      <c r="E6635" s="140"/>
      <c r="F6635" s="161"/>
      <c r="G6635" s="161"/>
    </row>
    <row r="6636" spans="1:7" x14ac:dyDescent="0.25">
      <c r="A6636" s="154"/>
      <c r="B6636" s="154"/>
      <c r="C6636" s="140"/>
      <c r="D6636" s="140"/>
      <c r="E6636" s="140"/>
      <c r="F6636" s="161"/>
      <c r="G6636" s="161"/>
    </row>
    <row r="6637" spans="1:7" x14ac:dyDescent="0.25">
      <c r="A6637" s="154"/>
      <c r="B6637" s="154"/>
      <c r="C6637" s="140"/>
      <c r="D6637" s="140"/>
      <c r="E6637" s="140"/>
      <c r="F6637" s="161"/>
      <c r="G6637" s="161"/>
    </row>
    <row r="6638" spans="1:7" x14ac:dyDescent="0.25">
      <c r="A6638" s="154"/>
      <c r="B6638" s="154"/>
      <c r="C6638" s="140"/>
      <c r="D6638" s="140"/>
      <c r="E6638" s="140"/>
      <c r="F6638" s="161"/>
      <c r="G6638" s="161"/>
    </row>
    <row r="6639" spans="1:7" x14ac:dyDescent="0.25">
      <c r="A6639" s="154"/>
      <c r="B6639" s="154"/>
      <c r="C6639" s="140"/>
      <c r="D6639" s="140"/>
      <c r="E6639" s="140"/>
      <c r="F6639" s="161"/>
      <c r="G6639" s="161"/>
    </row>
    <row r="6640" spans="1:7" x14ac:dyDescent="0.25">
      <c r="A6640" s="154"/>
      <c r="B6640" s="154"/>
      <c r="C6640" s="140"/>
      <c r="D6640" s="140"/>
      <c r="E6640" s="140"/>
      <c r="F6640" s="161"/>
      <c r="G6640" s="161"/>
    </row>
    <row r="6641" spans="1:7" x14ac:dyDescent="0.25">
      <c r="A6641" s="154"/>
      <c r="B6641" s="154"/>
      <c r="C6641" s="140"/>
      <c r="D6641" s="140"/>
      <c r="E6641" s="140"/>
      <c r="F6641" s="161"/>
      <c r="G6641" s="161"/>
    </row>
    <row r="6642" spans="1:7" x14ac:dyDescent="0.25">
      <c r="A6642" s="154"/>
      <c r="B6642" s="154"/>
      <c r="C6642" s="140"/>
      <c r="D6642" s="140"/>
      <c r="E6642" s="140"/>
      <c r="F6642" s="161"/>
      <c r="G6642" s="161"/>
    </row>
    <row r="6643" spans="1:7" x14ac:dyDescent="0.25">
      <c r="A6643" s="154"/>
      <c r="B6643" s="154"/>
      <c r="C6643" s="140"/>
      <c r="D6643" s="140"/>
      <c r="E6643" s="140"/>
      <c r="F6643" s="161"/>
      <c r="G6643" s="161"/>
    </row>
    <row r="6644" spans="1:7" x14ac:dyDescent="0.25">
      <c r="A6644" s="154"/>
      <c r="B6644" s="154"/>
      <c r="C6644" s="140"/>
      <c r="D6644" s="140"/>
      <c r="E6644" s="140"/>
      <c r="F6644" s="161"/>
      <c r="G6644" s="161"/>
    </row>
    <row r="6645" spans="1:7" x14ac:dyDescent="0.25">
      <c r="A6645" s="154"/>
      <c r="B6645" s="154"/>
      <c r="C6645" s="140"/>
      <c r="D6645" s="140"/>
      <c r="E6645" s="140"/>
      <c r="F6645" s="161"/>
      <c r="G6645" s="161"/>
    </row>
    <row r="6646" spans="1:7" x14ac:dyDescent="0.25">
      <c r="A6646" s="154"/>
      <c r="B6646" s="154"/>
      <c r="C6646" s="140"/>
      <c r="D6646" s="140"/>
      <c r="E6646" s="140"/>
      <c r="F6646" s="161"/>
      <c r="G6646" s="161"/>
    </row>
    <row r="6647" spans="1:7" x14ac:dyDescent="0.25">
      <c r="A6647" s="154"/>
      <c r="B6647" s="154"/>
      <c r="C6647" s="140"/>
      <c r="D6647" s="140"/>
      <c r="E6647" s="140"/>
      <c r="F6647" s="161"/>
      <c r="G6647" s="161"/>
    </row>
    <row r="6648" spans="1:7" x14ac:dyDescent="0.25">
      <c r="A6648" s="154"/>
      <c r="B6648" s="154"/>
      <c r="C6648" s="140"/>
      <c r="D6648" s="140"/>
      <c r="E6648" s="140"/>
      <c r="F6648" s="161"/>
      <c r="G6648" s="161"/>
    </row>
    <row r="6649" spans="1:7" x14ac:dyDescent="0.25">
      <c r="A6649" s="154"/>
      <c r="B6649" s="154"/>
      <c r="C6649" s="140"/>
      <c r="D6649" s="140"/>
      <c r="E6649" s="140"/>
      <c r="F6649" s="161"/>
      <c r="G6649" s="161"/>
    </row>
    <row r="6650" spans="1:7" x14ac:dyDescent="0.25">
      <c r="A6650" s="154"/>
      <c r="B6650" s="154"/>
      <c r="C6650" s="140"/>
      <c r="D6650" s="140"/>
      <c r="E6650" s="140"/>
      <c r="F6650" s="161"/>
      <c r="G6650" s="161"/>
    </row>
    <row r="6651" spans="1:7" x14ac:dyDescent="0.25">
      <c r="A6651" s="154"/>
      <c r="B6651" s="154"/>
      <c r="C6651" s="140"/>
      <c r="D6651" s="140"/>
      <c r="E6651" s="140"/>
      <c r="F6651" s="161"/>
      <c r="G6651" s="161"/>
    </row>
    <row r="6652" spans="1:7" x14ac:dyDescent="0.25">
      <c r="A6652" s="154"/>
      <c r="B6652" s="154"/>
      <c r="C6652" s="140"/>
      <c r="D6652" s="140"/>
      <c r="E6652" s="140"/>
      <c r="F6652" s="161"/>
      <c r="G6652" s="161"/>
    </row>
    <row r="6653" spans="1:7" x14ac:dyDescent="0.25">
      <c r="A6653" s="154"/>
      <c r="B6653" s="154"/>
      <c r="C6653" s="140"/>
      <c r="D6653" s="140"/>
      <c r="E6653" s="140"/>
      <c r="F6653" s="161"/>
      <c r="G6653" s="161"/>
    </row>
    <row r="6654" spans="1:7" x14ac:dyDescent="0.25">
      <c r="A6654" s="154"/>
      <c r="B6654" s="154"/>
      <c r="C6654" s="140"/>
      <c r="D6654" s="140"/>
      <c r="E6654" s="140"/>
      <c r="F6654" s="161"/>
      <c r="G6654" s="161"/>
    </row>
    <row r="6655" spans="1:7" x14ac:dyDescent="0.25">
      <c r="A6655" s="154"/>
      <c r="B6655" s="154"/>
      <c r="C6655" s="140"/>
      <c r="D6655" s="140"/>
      <c r="E6655" s="140"/>
      <c r="F6655" s="161"/>
      <c r="G6655" s="161"/>
    </row>
    <row r="6656" spans="1:7" x14ac:dyDescent="0.25">
      <c r="A6656" s="154"/>
      <c r="B6656" s="154"/>
      <c r="C6656" s="140"/>
      <c r="D6656" s="140"/>
      <c r="E6656" s="140"/>
      <c r="F6656" s="161"/>
      <c r="G6656" s="161"/>
    </row>
    <row r="6657" spans="1:7" x14ac:dyDescent="0.25">
      <c r="A6657" s="154"/>
      <c r="B6657" s="154"/>
      <c r="C6657" s="140"/>
      <c r="D6657" s="140"/>
      <c r="E6657" s="140"/>
      <c r="F6657" s="161"/>
      <c r="G6657" s="161"/>
    </row>
    <row r="6658" spans="1:7" x14ac:dyDescent="0.25">
      <c r="A6658" s="154"/>
      <c r="B6658" s="154"/>
      <c r="C6658" s="140"/>
      <c r="D6658" s="140"/>
      <c r="E6658" s="140"/>
      <c r="F6658" s="161"/>
      <c r="G6658" s="161"/>
    </row>
    <row r="6659" spans="1:7" x14ac:dyDescent="0.25">
      <c r="A6659" s="154"/>
      <c r="B6659" s="154"/>
      <c r="C6659" s="140"/>
      <c r="D6659" s="140"/>
      <c r="E6659" s="140"/>
      <c r="F6659" s="161"/>
      <c r="G6659" s="161"/>
    </row>
    <row r="6660" spans="1:7" x14ac:dyDescent="0.25">
      <c r="A6660" s="154"/>
      <c r="B6660" s="154"/>
      <c r="C6660" s="154"/>
      <c r="D6660" s="140"/>
      <c r="E6660" s="140"/>
      <c r="F6660" s="161"/>
      <c r="G6660" s="161"/>
    </row>
    <row r="6661" spans="1:7" x14ac:dyDescent="0.25">
      <c r="A6661" s="154"/>
      <c r="B6661" s="154"/>
      <c r="C6661" s="140"/>
      <c r="D6661" s="140"/>
      <c r="E6661" s="140"/>
      <c r="F6661" s="161"/>
      <c r="G6661" s="161"/>
    </row>
    <row r="6662" spans="1:7" x14ac:dyDescent="0.25">
      <c r="A6662" s="154"/>
      <c r="B6662" s="154"/>
      <c r="C6662" s="140"/>
      <c r="D6662" s="140"/>
      <c r="E6662" s="140"/>
      <c r="F6662" s="161"/>
      <c r="G6662" s="161"/>
    </row>
    <row r="6663" spans="1:7" x14ac:dyDescent="0.25">
      <c r="A6663" s="154"/>
      <c r="B6663" s="154"/>
      <c r="C6663" s="140"/>
      <c r="D6663" s="140"/>
      <c r="E6663" s="140"/>
      <c r="F6663" s="161"/>
      <c r="G6663" s="161"/>
    </row>
    <row r="6664" spans="1:7" x14ac:dyDescent="0.25">
      <c r="A6664" s="154"/>
      <c r="B6664" s="154"/>
      <c r="C6664" s="140"/>
      <c r="D6664" s="140"/>
      <c r="E6664" s="140"/>
      <c r="F6664" s="161"/>
      <c r="G6664" s="161"/>
    </row>
    <row r="6665" spans="1:7" x14ac:dyDescent="0.25">
      <c r="A6665" s="154"/>
      <c r="B6665" s="154"/>
      <c r="C6665" s="140"/>
      <c r="D6665" s="140"/>
      <c r="E6665" s="140"/>
      <c r="F6665" s="161"/>
      <c r="G6665" s="161"/>
    </row>
    <row r="6666" spans="1:7" x14ac:dyDescent="0.25">
      <c r="A6666" s="154"/>
      <c r="B6666" s="154"/>
      <c r="C6666" s="140"/>
      <c r="D6666" s="140"/>
      <c r="E6666" s="140"/>
      <c r="F6666" s="161"/>
      <c r="G6666" s="161"/>
    </row>
    <row r="6667" spans="1:7" x14ac:dyDescent="0.25">
      <c r="A6667" s="154"/>
      <c r="B6667" s="154"/>
      <c r="C6667" s="154"/>
      <c r="D6667" s="140"/>
      <c r="E6667" s="140"/>
      <c r="F6667" s="161"/>
      <c r="G6667" s="161"/>
    </row>
    <row r="6668" spans="1:7" x14ac:dyDescent="0.25">
      <c r="A6668" s="154"/>
      <c r="B6668" s="154"/>
      <c r="C6668" s="140"/>
      <c r="D6668" s="140"/>
      <c r="E6668" s="140"/>
      <c r="F6668" s="161"/>
      <c r="G6668" s="161"/>
    </row>
    <row r="6669" spans="1:7" x14ac:dyDescent="0.25">
      <c r="A6669" s="154"/>
      <c r="B6669" s="154"/>
      <c r="C6669" s="140"/>
      <c r="D6669" s="140"/>
      <c r="E6669" s="140"/>
      <c r="F6669" s="161"/>
      <c r="G6669" s="161"/>
    </row>
    <row r="6670" spans="1:7" x14ac:dyDescent="0.25">
      <c r="A6670" s="154"/>
      <c r="B6670" s="154"/>
      <c r="C6670" s="140"/>
      <c r="D6670" s="140"/>
      <c r="E6670" s="140"/>
      <c r="F6670" s="161"/>
      <c r="G6670" s="161"/>
    </row>
    <row r="6671" spans="1:7" x14ac:dyDescent="0.25">
      <c r="A6671" s="154"/>
      <c r="B6671" s="154"/>
      <c r="C6671" s="140"/>
      <c r="D6671" s="140"/>
      <c r="E6671" s="140"/>
      <c r="F6671" s="161"/>
      <c r="G6671" s="161"/>
    </row>
    <row r="6672" spans="1:7" x14ac:dyDescent="0.25">
      <c r="A6672" s="154"/>
      <c r="B6672" s="154"/>
      <c r="C6672" s="140"/>
      <c r="D6672" s="140"/>
      <c r="E6672" s="140"/>
      <c r="F6672" s="161"/>
      <c r="G6672" s="161"/>
    </row>
    <row r="6673" spans="1:7" x14ac:dyDescent="0.25">
      <c r="A6673" s="154"/>
      <c r="B6673" s="154"/>
      <c r="C6673" s="140"/>
      <c r="D6673" s="140"/>
      <c r="E6673" s="140"/>
      <c r="F6673" s="161"/>
      <c r="G6673" s="161"/>
    </row>
    <row r="6674" spans="1:7" x14ac:dyDescent="0.25">
      <c r="A6674" s="154"/>
      <c r="B6674" s="154"/>
      <c r="C6674" s="154"/>
      <c r="D6674" s="140"/>
      <c r="E6674" s="140"/>
      <c r="F6674" s="161"/>
      <c r="G6674" s="161"/>
    </row>
    <row r="6675" spans="1:7" x14ac:dyDescent="0.25">
      <c r="A6675" s="154"/>
      <c r="B6675" s="154"/>
      <c r="C6675" s="154"/>
      <c r="D6675" s="140"/>
      <c r="E6675" s="140"/>
      <c r="F6675" s="161"/>
      <c r="G6675" s="161"/>
    </row>
    <row r="6676" spans="1:7" x14ac:dyDescent="0.25">
      <c r="A6676" s="154"/>
      <c r="B6676" s="154"/>
      <c r="C6676" s="140"/>
      <c r="D6676" s="140"/>
      <c r="E6676" s="140"/>
      <c r="F6676" s="161"/>
      <c r="G6676" s="161"/>
    </row>
    <row r="6677" spans="1:7" x14ac:dyDescent="0.25">
      <c r="A6677" s="154"/>
      <c r="B6677" s="154"/>
      <c r="C6677" s="140"/>
      <c r="D6677" s="140"/>
      <c r="E6677" s="140"/>
      <c r="F6677" s="161"/>
      <c r="G6677" s="161"/>
    </row>
    <row r="6678" spans="1:7" x14ac:dyDescent="0.25">
      <c r="A6678" s="154"/>
      <c r="B6678" s="154"/>
      <c r="C6678" s="154"/>
      <c r="D6678" s="140"/>
      <c r="E6678" s="140"/>
      <c r="F6678" s="161"/>
      <c r="G6678" s="161"/>
    </row>
    <row r="6679" spans="1:7" x14ac:dyDescent="0.25">
      <c r="A6679" s="154"/>
      <c r="B6679" s="154"/>
      <c r="C6679" s="140"/>
      <c r="D6679" s="140"/>
      <c r="E6679" s="140"/>
      <c r="F6679" s="161"/>
      <c r="G6679" s="161"/>
    </row>
    <row r="6680" spans="1:7" x14ac:dyDescent="0.25">
      <c r="A6680" s="154"/>
      <c r="B6680" s="154"/>
      <c r="C6680" s="140"/>
      <c r="D6680" s="140"/>
      <c r="E6680" s="140"/>
      <c r="F6680" s="161"/>
      <c r="G6680" s="161"/>
    </row>
    <row r="6681" spans="1:7" x14ac:dyDescent="0.25">
      <c r="A6681" s="154"/>
      <c r="B6681" s="154"/>
      <c r="C6681" s="140"/>
      <c r="D6681" s="140"/>
      <c r="E6681" s="140"/>
      <c r="F6681" s="161"/>
      <c r="G6681" s="161"/>
    </row>
    <row r="6682" spans="1:7" x14ac:dyDescent="0.25">
      <c r="A6682" s="154"/>
      <c r="B6682" s="154"/>
      <c r="C6682" s="140"/>
      <c r="D6682" s="140"/>
      <c r="E6682" s="140"/>
      <c r="F6682" s="161"/>
      <c r="G6682" s="161"/>
    </row>
    <row r="6683" spans="1:7" x14ac:dyDescent="0.25">
      <c r="A6683" s="154"/>
      <c r="B6683" s="154"/>
      <c r="C6683" s="154"/>
      <c r="D6683" s="140"/>
      <c r="E6683" s="140"/>
      <c r="F6683" s="161"/>
      <c r="G6683" s="161"/>
    </row>
    <row r="6684" spans="1:7" x14ac:dyDescent="0.25">
      <c r="A6684" s="154"/>
      <c r="B6684" s="154"/>
      <c r="C6684" s="140"/>
      <c r="D6684" s="140"/>
      <c r="E6684" s="140"/>
      <c r="F6684" s="161"/>
      <c r="G6684" s="161"/>
    </row>
    <row r="6685" spans="1:7" x14ac:dyDescent="0.25">
      <c r="A6685" s="154"/>
      <c r="B6685" s="154"/>
      <c r="C6685" s="140"/>
      <c r="D6685" s="140"/>
      <c r="E6685" s="140"/>
      <c r="F6685" s="161"/>
      <c r="G6685" s="161"/>
    </row>
    <row r="6686" spans="1:7" x14ac:dyDescent="0.25">
      <c r="A6686" s="154"/>
      <c r="B6686" s="154"/>
      <c r="C6686" s="154"/>
      <c r="D6686" s="140"/>
      <c r="E6686" s="140"/>
      <c r="F6686" s="161"/>
      <c r="G6686" s="161"/>
    </row>
    <row r="6687" spans="1:7" x14ac:dyDescent="0.25">
      <c r="A6687" s="154"/>
      <c r="B6687" s="154"/>
      <c r="C6687" s="140"/>
      <c r="D6687" s="140"/>
      <c r="E6687" s="140"/>
      <c r="F6687" s="161"/>
      <c r="G6687" s="161"/>
    </row>
    <row r="6688" spans="1:7" x14ac:dyDescent="0.25">
      <c r="A6688" s="154"/>
      <c r="B6688" s="154"/>
      <c r="C6688" s="140"/>
      <c r="D6688" s="140"/>
      <c r="E6688" s="140"/>
      <c r="F6688" s="161"/>
      <c r="G6688" s="161"/>
    </row>
    <row r="6689" spans="1:7" x14ac:dyDescent="0.25">
      <c r="A6689" s="154"/>
      <c r="B6689" s="154"/>
      <c r="C6689" s="140"/>
      <c r="D6689" s="140"/>
      <c r="E6689" s="140"/>
      <c r="F6689" s="161"/>
      <c r="G6689" s="161"/>
    </row>
    <row r="6690" spans="1:7" x14ac:dyDescent="0.25">
      <c r="A6690" s="154"/>
      <c r="B6690" s="154"/>
      <c r="C6690" s="140"/>
      <c r="D6690" s="140"/>
      <c r="E6690" s="140"/>
      <c r="F6690" s="161"/>
      <c r="G6690" s="161"/>
    </row>
    <row r="6691" spans="1:7" x14ac:dyDescent="0.25">
      <c r="A6691" s="154"/>
      <c r="B6691" s="154"/>
      <c r="C6691" s="140"/>
      <c r="D6691" s="140"/>
      <c r="E6691" s="140"/>
      <c r="F6691" s="161"/>
      <c r="G6691" s="161"/>
    </row>
    <row r="6692" spans="1:7" x14ac:dyDescent="0.25">
      <c r="A6692" s="154"/>
      <c r="B6692" s="154"/>
      <c r="C6692" s="140"/>
      <c r="D6692" s="140"/>
      <c r="E6692" s="140"/>
      <c r="F6692" s="161"/>
      <c r="G6692" s="161"/>
    </row>
    <row r="6693" spans="1:7" x14ac:dyDescent="0.25">
      <c r="A6693" s="154"/>
      <c r="B6693" s="154"/>
      <c r="C6693" s="140"/>
      <c r="D6693" s="140"/>
      <c r="E6693" s="140"/>
      <c r="F6693" s="161"/>
      <c r="G6693" s="161"/>
    </row>
    <row r="6694" spans="1:7" x14ac:dyDescent="0.25">
      <c r="A6694" s="154"/>
      <c r="B6694" s="154"/>
      <c r="C6694" s="140"/>
      <c r="D6694" s="140"/>
      <c r="E6694" s="140"/>
      <c r="F6694" s="161"/>
      <c r="G6694" s="161"/>
    </row>
    <row r="6695" spans="1:7" x14ac:dyDescent="0.25">
      <c r="A6695" s="154"/>
      <c r="B6695" s="154"/>
      <c r="C6695" s="140"/>
      <c r="D6695" s="140"/>
      <c r="E6695" s="140"/>
      <c r="F6695" s="161"/>
      <c r="G6695" s="161"/>
    </row>
    <row r="6696" spans="1:7" x14ac:dyDescent="0.25">
      <c r="A6696" s="154"/>
      <c r="B6696" s="154"/>
      <c r="C6696" s="140"/>
      <c r="D6696" s="140"/>
      <c r="E6696" s="140"/>
      <c r="F6696" s="161"/>
      <c r="G6696" s="161"/>
    </row>
    <row r="6697" spans="1:7" x14ac:dyDescent="0.25">
      <c r="A6697" s="154"/>
      <c r="B6697" s="154"/>
      <c r="C6697" s="140"/>
      <c r="D6697" s="140"/>
      <c r="E6697" s="140"/>
      <c r="F6697" s="161"/>
      <c r="G6697" s="161"/>
    </row>
    <row r="6698" spans="1:7" x14ac:dyDescent="0.25">
      <c r="A6698" s="154"/>
      <c r="B6698" s="154"/>
      <c r="C6698" s="140"/>
      <c r="D6698" s="140"/>
      <c r="E6698" s="140"/>
      <c r="F6698" s="161"/>
      <c r="G6698" s="161"/>
    </row>
    <row r="6699" spans="1:7" x14ac:dyDescent="0.25">
      <c r="A6699" s="154"/>
      <c r="B6699" s="154"/>
      <c r="C6699" s="140"/>
      <c r="D6699" s="140"/>
      <c r="E6699" s="140"/>
      <c r="F6699" s="161"/>
      <c r="G6699" s="161"/>
    </row>
    <row r="6700" spans="1:7" x14ac:dyDescent="0.25">
      <c r="A6700" s="154"/>
      <c r="B6700" s="154"/>
      <c r="C6700" s="140"/>
      <c r="D6700" s="140"/>
      <c r="E6700" s="140"/>
      <c r="F6700" s="161"/>
      <c r="G6700" s="161"/>
    </row>
    <row r="6701" spans="1:7" x14ac:dyDescent="0.25">
      <c r="A6701" s="154"/>
      <c r="B6701" s="154"/>
      <c r="C6701" s="140"/>
      <c r="D6701" s="140"/>
      <c r="E6701" s="140"/>
      <c r="F6701" s="161"/>
      <c r="G6701" s="161"/>
    </row>
    <row r="6702" spans="1:7" x14ac:dyDescent="0.25">
      <c r="A6702" s="154"/>
      <c r="B6702" s="154"/>
      <c r="C6702" s="140"/>
      <c r="D6702" s="140"/>
      <c r="E6702" s="140"/>
      <c r="F6702" s="161"/>
      <c r="G6702" s="161"/>
    </row>
    <row r="6703" spans="1:7" x14ac:dyDescent="0.25">
      <c r="A6703" s="154"/>
      <c r="B6703" s="154"/>
      <c r="C6703" s="140"/>
      <c r="D6703" s="140"/>
      <c r="E6703" s="140"/>
      <c r="F6703" s="161"/>
      <c r="G6703" s="161"/>
    </row>
    <row r="6704" spans="1:7" x14ac:dyDescent="0.25">
      <c r="A6704" s="154"/>
      <c r="B6704" s="154"/>
      <c r="C6704" s="140"/>
      <c r="D6704" s="140"/>
      <c r="E6704" s="140"/>
      <c r="F6704" s="161"/>
      <c r="G6704" s="161"/>
    </row>
    <row r="6705" spans="1:7" x14ac:dyDescent="0.25">
      <c r="A6705" s="154"/>
      <c r="B6705" s="154"/>
      <c r="C6705" s="140"/>
      <c r="D6705" s="140"/>
      <c r="E6705" s="140"/>
      <c r="F6705" s="161"/>
      <c r="G6705" s="161"/>
    </row>
    <row r="6706" spans="1:7" x14ac:dyDescent="0.25">
      <c r="A6706" s="154"/>
      <c r="B6706" s="154"/>
      <c r="C6706" s="140"/>
      <c r="D6706" s="140"/>
      <c r="E6706" s="140"/>
      <c r="F6706" s="161"/>
      <c r="G6706" s="161"/>
    </row>
    <row r="6707" spans="1:7" x14ac:dyDescent="0.25">
      <c r="A6707" s="154"/>
      <c r="B6707" s="154"/>
      <c r="C6707" s="140"/>
      <c r="D6707" s="140"/>
      <c r="E6707" s="140"/>
      <c r="F6707" s="161"/>
      <c r="G6707" s="161"/>
    </row>
    <row r="6708" spans="1:7" x14ac:dyDescent="0.25">
      <c r="A6708" s="154"/>
      <c r="B6708" s="154"/>
      <c r="C6708" s="140"/>
      <c r="D6708" s="140"/>
      <c r="E6708" s="140"/>
      <c r="F6708" s="161"/>
      <c r="G6708" s="161"/>
    </row>
    <row r="6709" spans="1:7" x14ac:dyDescent="0.25">
      <c r="A6709" s="154"/>
      <c r="B6709" s="154"/>
      <c r="C6709" s="140"/>
      <c r="D6709" s="140"/>
      <c r="E6709" s="140"/>
      <c r="F6709" s="161"/>
      <c r="G6709" s="161"/>
    </row>
    <row r="6710" spans="1:7" x14ac:dyDescent="0.25">
      <c r="A6710" s="154"/>
      <c r="B6710" s="154"/>
      <c r="C6710" s="140"/>
      <c r="D6710" s="140"/>
      <c r="E6710" s="140"/>
      <c r="F6710" s="161"/>
      <c r="G6710" s="161"/>
    </row>
    <row r="6711" spans="1:7" x14ac:dyDescent="0.25">
      <c r="A6711" s="154"/>
      <c r="B6711" s="154"/>
      <c r="C6711" s="140"/>
      <c r="D6711" s="140"/>
      <c r="E6711" s="140"/>
      <c r="F6711" s="161"/>
      <c r="G6711" s="161"/>
    </row>
    <row r="6712" spans="1:7" x14ac:dyDescent="0.25">
      <c r="A6712" s="154"/>
      <c r="B6712" s="154"/>
      <c r="C6712" s="140"/>
      <c r="D6712" s="140"/>
      <c r="E6712" s="140"/>
      <c r="F6712" s="161"/>
      <c r="G6712" s="161"/>
    </row>
    <row r="6713" spans="1:7" x14ac:dyDescent="0.25">
      <c r="A6713" s="154"/>
      <c r="B6713" s="154"/>
      <c r="C6713" s="140"/>
      <c r="D6713" s="140"/>
      <c r="E6713" s="140"/>
      <c r="F6713" s="161"/>
      <c r="G6713" s="161"/>
    </row>
    <row r="6714" spans="1:7" x14ac:dyDescent="0.25">
      <c r="A6714" s="154"/>
      <c r="B6714" s="154"/>
      <c r="C6714" s="140"/>
      <c r="D6714" s="140"/>
      <c r="E6714" s="140"/>
      <c r="F6714" s="161"/>
      <c r="G6714" s="161"/>
    </row>
    <row r="6715" spans="1:7" x14ac:dyDescent="0.25">
      <c r="A6715" s="154"/>
      <c r="B6715" s="154"/>
      <c r="C6715" s="140"/>
      <c r="D6715" s="140"/>
      <c r="E6715" s="140"/>
      <c r="F6715" s="161"/>
      <c r="G6715" s="161"/>
    </row>
    <row r="6716" spans="1:7" x14ac:dyDescent="0.25">
      <c r="A6716" s="154"/>
      <c r="B6716" s="154"/>
      <c r="C6716" s="140"/>
      <c r="D6716" s="140"/>
      <c r="E6716" s="140"/>
      <c r="F6716" s="161"/>
      <c r="G6716" s="161"/>
    </row>
    <row r="6717" spans="1:7" x14ac:dyDescent="0.25">
      <c r="A6717" s="154"/>
      <c r="B6717" s="154"/>
      <c r="C6717" s="140"/>
      <c r="D6717" s="140"/>
      <c r="E6717" s="140"/>
      <c r="F6717" s="161"/>
      <c r="G6717" s="161"/>
    </row>
    <row r="6718" spans="1:7" x14ac:dyDescent="0.25">
      <c r="A6718" s="154"/>
      <c r="B6718" s="154"/>
      <c r="C6718" s="140"/>
      <c r="D6718" s="140"/>
      <c r="E6718" s="140"/>
      <c r="F6718" s="161"/>
      <c r="G6718" s="161"/>
    </row>
    <row r="6719" spans="1:7" x14ac:dyDescent="0.25">
      <c r="A6719" s="154"/>
      <c r="B6719" s="154"/>
      <c r="C6719" s="140"/>
      <c r="D6719" s="140"/>
      <c r="E6719" s="140"/>
      <c r="F6719" s="161"/>
      <c r="G6719" s="161"/>
    </row>
    <row r="6720" spans="1:7" x14ac:dyDescent="0.25">
      <c r="A6720" s="154"/>
      <c r="B6720" s="154"/>
      <c r="C6720" s="140"/>
      <c r="D6720" s="140"/>
      <c r="E6720" s="140"/>
      <c r="F6720" s="161"/>
      <c r="G6720" s="161"/>
    </row>
    <row r="6721" spans="1:7" x14ac:dyDescent="0.25">
      <c r="A6721" s="154"/>
      <c r="B6721" s="154"/>
      <c r="C6721" s="140"/>
      <c r="D6721" s="140"/>
      <c r="E6721" s="140"/>
      <c r="F6721" s="161"/>
      <c r="G6721" s="161"/>
    </row>
    <row r="6722" spans="1:7" x14ac:dyDescent="0.25">
      <c r="A6722" s="154"/>
      <c r="B6722" s="154"/>
      <c r="C6722" s="140"/>
      <c r="D6722" s="140"/>
      <c r="E6722" s="140"/>
      <c r="F6722" s="161"/>
      <c r="G6722" s="161"/>
    </row>
    <row r="6723" spans="1:7" x14ac:dyDescent="0.25">
      <c r="A6723" s="154"/>
      <c r="B6723" s="154"/>
      <c r="C6723" s="140"/>
      <c r="D6723" s="140"/>
      <c r="E6723" s="140"/>
      <c r="F6723" s="161"/>
      <c r="G6723" s="161"/>
    </row>
    <row r="6724" spans="1:7" x14ac:dyDescent="0.25">
      <c r="A6724" s="154"/>
      <c r="B6724" s="154"/>
      <c r="C6724" s="140"/>
      <c r="D6724" s="140"/>
      <c r="E6724" s="140"/>
      <c r="F6724" s="161"/>
      <c r="G6724" s="161"/>
    </row>
    <row r="6725" spans="1:7" x14ac:dyDescent="0.25">
      <c r="A6725" s="154"/>
      <c r="B6725" s="154"/>
      <c r="C6725" s="140"/>
      <c r="D6725" s="140"/>
      <c r="E6725" s="140"/>
      <c r="F6725" s="161"/>
      <c r="G6725" s="161"/>
    </row>
    <row r="6726" spans="1:7" x14ac:dyDescent="0.25">
      <c r="A6726" s="154"/>
      <c r="B6726" s="154"/>
      <c r="C6726" s="140"/>
      <c r="D6726" s="140"/>
      <c r="E6726" s="140"/>
      <c r="F6726" s="161"/>
      <c r="G6726" s="161"/>
    </row>
    <row r="6727" spans="1:7" x14ac:dyDescent="0.25">
      <c r="A6727" s="154"/>
      <c r="B6727" s="154"/>
      <c r="C6727" s="140"/>
      <c r="D6727" s="140"/>
      <c r="E6727" s="140"/>
      <c r="F6727" s="161"/>
      <c r="G6727" s="161"/>
    </row>
    <row r="6728" spans="1:7" x14ac:dyDescent="0.25">
      <c r="A6728" s="154"/>
      <c r="B6728" s="154"/>
      <c r="C6728" s="154"/>
      <c r="D6728" s="140"/>
      <c r="E6728" s="140"/>
      <c r="F6728" s="161"/>
      <c r="G6728" s="161"/>
    </row>
    <row r="6729" spans="1:7" x14ac:dyDescent="0.25">
      <c r="A6729" s="154"/>
      <c r="B6729" s="154"/>
      <c r="C6729" s="140"/>
      <c r="D6729" s="140"/>
      <c r="E6729" s="140"/>
      <c r="F6729" s="161"/>
      <c r="G6729" s="161"/>
    </row>
    <row r="6730" spans="1:7" x14ac:dyDescent="0.25">
      <c r="A6730" s="154"/>
      <c r="B6730" s="154"/>
      <c r="C6730" s="140"/>
      <c r="D6730" s="140"/>
      <c r="E6730" s="140"/>
      <c r="F6730" s="161"/>
      <c r="G6730" s="161"/>
    </row>
    <row r="6731" spans="1:7" x14ac:dyDescent="0.25">
      <c r="A6731" s="154"/>
      <c r="B6731" s="154"/>
      <c r="C6731" s="140"/>
      <c r="D6731" s="140"/>
      <c r="E6731" s="140"/>
      <c r="F6731" s="161"/>
      <c r="G6731" s="161"/>
    </row>
    <row r="6732" spans="1:7" x14ac:dyDescent="0.25">
      <c r="A6732" s="154"/>
      <c r="B6732" s="154"/>
      <c r="C6732" s="140"/>
      <c r="D6732" s="140"/>
      <c r="E6732" s="140"/>
      <c r="F6732" s="161"/>
      <c r="G6732" s="161"/>
    </row>
    <row r="6733" spans="1:7" x14ac:dyDescent="0.25">
      <c r="A6733" s="154"/>
      <c r="B6733" s="154"/>
      <c r="C6733" s="140"/>
      <c r="D6733" s="140"/>
      <c r="E6733" s="140"/>
      <c r="F6733" s="161"/>
      <c r="G6733" s="161"/>
    </row>
    <row r="6734" spans="1:7" x14ac:dyDescent="0.25">
      <c r="A6734" s="154"/>
      <c r="B6734" s="154"/>
      <c r="C6734" s="140"/>
      <c r="D6734" s="140"/>
      <c r="E6734" s="140"/>
      <c r="F6734" s="161"/>
      <c r="G6734" s="161"/>
    </row>
    <row r="6735" spans="1:7" x14ac:dyDescent="0.25">
      <c r="A6735" s="154"/>
      <c r="B6735" s="154"/>
      <c r="C6735" s="140"/>
      <c r="D6735" s="140"/>
      <c r="E6735" s="140"/>
      <c r="F6735" s="161"/>
      <c r="G6735" s="161"/>
    </row>
    <row r="6736" spans="1:7" x14ac:dyDescent="0.25">
      <c r="A6736" s="154"/>
      <c r="B6736" s="154"/>
      <c r="C6736" s="140"/>
      <c r="D6736" s="140"/>
      <c r="E6736" s="140"/>
      <c r="F6736" s="161"/>
      <c r="G6736" s="161"/>
    </row>
    <row r="6737" spans="1:7" x14ac:dyDescent="0.25">
      <c r="A6737" s="154"/>
      <c r="B6737" s="154"/>
      <c r="C6737" s="140"/>
      <c r="D6737" s="140"/>
      <c r="E6737" s="140"/>
      <c r="F6737" s="161"/>
      <c r="G6737" s="161"/>
    </row>
    <row r="6738" spans="1:7" x14ac:dyDescent="0.25">
      <c r="A6738" s="154"/>
      <c r="B6738" s="154"/>
      <c r="C6738" s="140"/>
      <c r="D6738" s="140"/>
      <c r="E6738" s="140"/>
      <c r="F6738" s="161"/>
      <c r="G6738" s="161"/>
    </row>
    <row r="6739" spans="1:7" x14ac:dyDescent="0.25">
      <c r="A6739" s="154"/>
      <c r="B6739" s="154"/>
      <c r="C6739" s="140"/>
      <c r="D6739" s="140"/>
      <c r="E6739" s="140"/>
      <c r="F6739" s="161"/>
      <c r="G6739" s="161"/>
    </row>
    <row r="6740" spans="1:7" x14ac:dyDescent="0.25">
      <c r="A6740" s="154"/>
      <c r="B6740" s="154"/>
      <c r="C6740" s="140"/>
      <c r="D6740" s="140"/>
      <c r="E6740" s="140"/>
      <c r="F6740" s="161"/>
      <c r="G6740" s="161"/>
    </row>
    <row r="6741" spans="1:7" x14ac:dyDescent="0.25">
      <c r="A6741" s="154"/>
      <c r="B6741" s="154"/>
      <c r="C6741" s="140"/>
      <c r="D6741" s="140"/>
      <c r="E6741" s="140"/>
      <c r="F6741" s="161"/>
      <c r="G6741" s="161"/>
    </row>
    <row r="6742" spans="1:7" x14ac:dyDescent="0.25">
      <c r="A6742" s="154"/>
      <c r="B6742" s="154"/>
      <c r="C6742" s="140"/>
      <c r="D6742" s="140"/>
      <c r="E6742" s="140"/>
      <c r="F6742" s="161"/>
      <c r="G6742" s="161"/>
    </row>
    <row r="6743" spans="1:7" x14ac:dyDescent="0.25">
      <c r="A6743" s="154"/>
      <c r="B6743" s="154"/>
      <c r="C6743" s="140"/>
      <c r="D6743" s="140"/>
      <c r="E6743" s="140"/>
      <c r="F6743" s="161"/>
      <c r="G6743" s="161"/>
    </row>
    <row r="6744" spans="1:7" x14ac:dyDescent="0.25">
      <c r="A6744" s="154"/>
      <c r="B6744" s="154"/>
      <c r="C6744" s="140"/>
      <c r="D6744" s="140"/>
      <c r="E6744" s="140"/>
      <c r="F6744" s="161"/>
      <c r="G6744" s="161"/>
    </row>
    <row r="6745" spans="1:7" x14ac:dyDescent="0.25">
      <c r="A6745" s="154"/>
      <c r="B6745" s="154"/>
      <c r="C6745" s="140"/>
      <c r="D6745" s="140"/>
      <c r="E6745" s="140"/>
      <c r="F6745" s="161"/>
      <c r="G6745" s="161"/>
    </row>
    <row r="6746" spans="1:7" x14ac:dyDescent="0.25">
      <c r="A6746" s="154"/>
      <c r="B6746" s="154"/>
      <c r="C6746" s="140"/>
      <c r="D6746" s="140"/>
      <c r="E6746" s="140"/>
      <c r="F6746" s="161"/>
      <c r="G6746" s="161"/>
    </row>
    <row r="6747" spans="1:7" x14ac:dyDescent="0.25">
      <c r="A6747" s="154"/>
      <c r="B6747" s="154"/>
      <c r="C6747" s="140"/>
      <c r="D6747" s="140"/>
      <c r="E6747" s="140"/>
      <c r="F6747" s="161"/>
      <c r="G6747" s="161"/>
    </row>
    <row r="6748" spans="1:7" x14ac:dyDescent="0.25">
      <c r="A6748" s="154"/>
      <c r="B6748" s="154"/>
      <c r="C6748" s="140"/>
      <c r="D6748" s="140"/>
      <c r="E6748" s="140"/>
      <c r="F6748" s="161"/>
      <c r="G6748" s="161"/>
    </row>
    <row r="6749" spans="1:7" x14ac:dyDescent="0.25">
      <c r="A6749" s="154"/>
      <c r="B6749" s="154"/>
      <c r="C6749" s="140"/>
      <c r="D6749" s="140"/>
      <c r="E6749" s="140"/>
      <c r="F6749" s="161"/>
      <c r="G6749" s="161"/>
    </row>
    <row r="6750" spans="1:7" x14ac:dyDescent="0.25">
      <c r="A6750" s="154"/>
      <c r="B6750" s="154"/>
      <c r="C6750" s="140"/>
      <c r="D6750" s="140"/>
      <c r="E6750" s="140"/>
      <c r="F6750" s="161"/>
      <c r="G6750" s="161"/>
    </row>
    <row r="6751" spans="1:7" x14ac:dyDescent="0.25">
      <c r="A6751" s="154"/>
      <c r="B6751" s="154"/>
      <c r="C6751" s="140"/>
      <c r="D6751" s="140"/>
      <c r="E6751" s="140"/>
      <c r="F6751" s="161"/>
      <c r="G6751" s="161"/>
    </row>
    <row r="6752" spans="1:7" x14ac:dyDescent="0.25">
      <c r="A6752" s="154"/>
      <c r="B6752" s="154"/>
      <c r="C6752" s="140"/>
      <c r="D6752" s="140"/>
      <c r="E6752" s="140"/>
      <c r="F6752" s="161"/>
      <c r="G6752" s="161"/>
    </row>
    <row r="6753" spans="1:7" x14ac:dyDescent="0.25">
      <c r="A6753" s="154"/>
      <c r="B6753" s="154"/>
      <c r="C6753" s="140"/>
      <c r="D6753" s="140"/>
      <c r="E6753" s="140"/>
      <c r="F6753" s="161"/>
      <c r="G6753" s="161"/>
    </row>
    <row r="6754" spans="1:7" x14ac:dyDescent="0.25">
      <c r="A6754" s="154"/>
      <c r="B6754" s="154"/>
      <c r="C6754" s="154"/>
      <c r="D6754" s="140"/>
      <c r="E6754" s="140"/>
      <c r="F6754" s="161"/>
      <c r="G6754" s="161"/>
    </row>
    <row r="6755" spans="1:7" x14ac:dyDescent="0.25">
      <c r="A6755" s="154"/>
      <c r="B6755" s="154"/>
      <c r="C6755" s="140"/>
      <c r="D6755" s="140"/>
      <c r="E6755" s="140"/>
      <c r="F6755" s="161"/>
      <c r="G6755" s="161"/>
    </row>
    <row r="6756" spans="1:7" x14ac:dyDescent="0.25">
      <c r="A6756" s="154"/>
      <c r="B6756" s="154"/>
      <c r="C6756" s="140"/>
      <c r="D6756" s="140"/>
      <c r="E6756" s="140"/>
      <c r="F6756" s="161"/>
      <c r="G6756" s="161"/>
    </row>
    <row r="6757" spans="1:7" x14ac:dyDescent="0.25">
      <c r="A6757" s="154"/>
      <c r="B6757" s="154"/>
      <c r="C6757" s="154"/>
      <c r="D6757" s="140"/>
      <c r="E6757" s="140"/>
      <c r="F6757" s="161"/>
      <c r="G6757" s="161"/>
    </row>
    <row r="6758" spans="1:7" x14ac:dyDescent="0.25">
      <c r="A6758" s="154"/>
      <c r="B6758" s="154"/>
      <c r="C6758" s="154"/>
      <c r="D6758" s="140"/>
      <c r="E6758" s="140"/>
      <c r="F6758" s="161"/>
      <c r="G6758" s="161"/>
    </row>
    <row r="6759" spans="1:7" x14ac:dyDescent="0.25">
      <c r="A6759" s="154"/>
      <c r="B6759" s="154"/>
      <c r="C6759" s="154"/>
      <c r="D6759" s="140"/>
      <c r="E6759" s="140"/>
      <c r="F6759" s="161"/>
      <c r="G6759" s="161"/>
    </row>
    <row r="6760" spans="1:7" x14ac:dyDescent="0.25">
      <c r="A6760" s="154"/>
      <c r="B6760" s="154"/>
      <c r="C6760" s="140"/>
      <c r="D6760" s="140"/>
      <c r="E6760" s="140"/>
      <c r="F6760" s="161"/>
      <c r="G6760" s="161"/>
    </row>
    <row r="6761" spans="1:7" x14ac:dyDescent="0.25">
      <c r="A6761" s="154"/>
      <c r="B6761" s="154"/>
      <c r="C6761" s="154"/>
      <c r="D6761" s="140"/>
      <c r="E6761" s="140"/>
      <c r="F6761" s="161"/>
      <c r="G6761" s="161"/>
    </row>
    <row r="6762" spans="1:7" x14ac:dyDescent="0.25">
      <c r="A6762" s="154"/>
      <c r="B6762" s="154"/>
      <c r="C6762" s="140"/>
      <c r="D6762" s="140"/>
      <c r="E6762" s="140"/>
      <c r="F6762" s="161"/>
      <c r="G6762" s="161"/>
    </row>
    <row r="6763" spans="1:7" x14ac:dyDescent="0.25">
      <c r="A6763" s="154"/>
      <c r="B6763" s="154"/>
      <c r="C6763" s="140"/>
      <c r="D6763" s="140"/>
      <c r="E6763" s="140"/>
      <c r="F6763" s="161"/>
      <c r="G6763" s="161"/>
    </row>
    <row r="6764" spans="1:7" x14ac:dyDescent="0.25">
      <c r="A6764" s="154"/>
      <c r="B6764" s="154"/>
      <c r="C6764" s="140"/>
      <c r="D6764" s="140"/>
      <c r="E6764" s="140"/>
      <c r="F6764" s="161"/>
      <c r="G6764" s="161"/>
    </row>
    <row r="6765" spans="1:7" x14ac:dyDescent="0.25">
      <c r="A6765" s="154"/>
      <c r="B6765" s="154"/>
      <c r="C6765" s="140"/>
      <c r="D6765" s="140"/>
      <c r="E6765" s="140"/>
      <c r="F6765" s="161"/>
      <c r="G6765" s="161"/>
    </row>
    <row r="6766" spans="1:7" x14ac:dyDescent="0.25">
      <c r="A6766" s="154"/>
      <c r="B6766" s="154"/>
      <c r="C6766" s="140"/>
      <c r="D6766" s="140"/>
      <c r="E6766" s="140"/>
      <c r="F6766" s="161"/>
      <c r="G6766" s="161"/>
    </row>
    <row r="6767" spans="1:7" x14ac:dyDescent="0.25">
      <c r="A6767" s="154"/>
      <c r="B6767" s="154"/>
      <c r="C6767" s="140"/>
      <c r="D6767" s="140"/>
      <c r="E6767" s="140"/>
      <c r="F6767" s="161"/>
      <c r="G6767" s="161"/>
    </row>
    <row r="6768" spans="1:7" x14ac:dyDescent="0.25">
      <c r="A6768" s="154"/>
      <c r="B6768" s="154"/>
      <c r="C6768" s="140"/>
      <c r="D6768" s="140"/>
      <c r="E6768" s="140"/>
      <c r="F6768" s="161"/>
      <c r="G6768" s="161"/>
    </row>
    <row r="6769" spans="1:7" x14ac:dyDescent="0.25">
      <c r="A6769" s="154"/>
      <c r="B6769" s="154"/>
      <c r="C6769" s="140"/>
      <c r="D6769" s="140"/>
      <c r="E6769" s="140"/>
      <c r="F6769" s="161"/>
      <c r="G6769" s="161"/>
    </row>
    <row r="6770" spans="1:7" x14ac:dyDescent="0.25">
      <c r="A6770" s="154"/>
      <c r="B6770" s="154"/>
      <c r="C6770" s="140"/>
      <c r="D6770" s="140"/>
      <c r="E6770" s="140"/>
      <c r="F6770" s="161"/>
      <c r="G6770" s="161"/>
    </row>
    <row r="6771" spans="1:7" x14ac:dyDescent="0.25">
      <c r="A6771" s="154"/>
      <c r="B6771" s="154"/>
      <c r="C6771" s="140"/>
      <c r="D6771" s="140"/>
      <c r="E6771" s="140"/>
      <c r="F6771" s="161"/>
      <c r="G6771" s="161"/>
    </row>
    <row r="6772" spans="1:7" x14ac:dyDescent="0.25">
      <c r="A6772" s="154"/>
      <c r="B6772" s="154"/>
      <c r="C6772" s="140"/>
      <c r="D6772" s="140"/>
      <c r="E6772" s="140"/>
      <c r="F6772" s="161"/>
      <c r="G6772" s="161"/>
    </row>
    <row r="6773" spans="1:7" x14ac:dyDescent="0.25">
      <c r="A6773" s="154"/>
      <c r="B6773" s="154"/>
      <c r="C6773" s="140"/>
      <c r="D6773" s="140"/>
      <c r="E6773" s="140"/>
      <c r="F6773" s="161"/>
      <c r="G6773" s="161"/>
    </row>
    <row r="6774" spans="1:7" x14ac:dyDescent="0.25">
      <c r="A6774" s="154"/>
      <c r="B6774" s="154"/>
      <c r="C6774" s="140"/>
      <c r="D6774" s="140"/>
      <c r="E6774" s="140"/>
      <c r="F6774" s="161"/>
      <c r="G6774" s="161"/>
    </row>
    <row r="6775" spans="1:7" x14ac:dyDescent="0.25">
      <c r="A6775" s="154"/>
      <c r="B6775" s="154"/>
      <c r="C6775" s="140"/>
      <c r="D6775" s="140"/>
      <c r="E6775" s="140"/>
      <c r="F6775" s="161"/>
      <c r="G6775" s="161"/>
    </row>
    <row r="6776" spans="1:7" x14ac:dyDescent="0.25">
      <c r="A6776" s="154"/>
      <c r="B6776" s="154"/>
      <c r="C6776" s="140"/>
      <c r="D6776" s="140"/>
      <c r="E6776" s="140"/>
      <c r="F6776" s="161"/>
      <c r="G6776" s="161"/>
    </row>
    <row r="6777" spans="1:7" x14ac:dyDescent="0.25">
      <c r="A6777" s="154"/>
      <c r="B6777" s="154"/>
      <c r="C6777" s="154"/>
      <c r="D6777" s="140"/>
      <c r="E6777" s="140"/>
      <c r="F6777" s="161"/>
      <c r="G6777" s="161"/>
    </row>
    <row r="6778" spans="1:7" x14ac:dyDescent="0.25">
      <c r="A6778" s="154"/>
      <c r="B6778" s="154"/>
      <c r="C6778" s="140"/>
      <c r="D6778" s="140"/>
      <c r="E6778" s="140"/>
      <c r="F6778" s="161"/>
      <c r="G6778" s="161"/>
    </row>
    <row r="6779" spans="1:7" x14ac:dyDescent="0.25">
      <c r="A6779" s="154"/>
      <c r="B6779" s="154"/>
      <c r="C6779" s="140"/>
      <c r="D6779" s="140"/>
      <c r="E6779" s="140"/>
      <c r="F6779" s="161"/>
      <c r="G6779" s="161"/>
    </row>
    <row r="6780" spans="1:7" x14ac:dyDescent="0.25">
      <c r="A6780" s="154"/>
      <c r="B6780" s="154"/>
      <c r="C6780" s="140"/>
      <c r="D6780" s="140"/>
      <c r="E6780" s="140"/>
      <c r="F6780" s="161"/>
      <c r="G6780" s="161"/>
    </row>
    <row r="6781" spans="1:7" x14ac:dyDescent="0.25">
      <c r="A6781" s="154"/>
      <c r="B6781" s="154"/>
      <c r="C6781" s="140"/>
      <c r="D6781" s="140"/>
      <c r="E6781" s="140"/>
      <c r="F6781" s="161"/>
      <c r="G6781" s="161"/>
    </row>
    <row r="6782" spans="1:7" x14ac:dyDescent="0.25">
      <c r="A6782" s="154"/>
      <c r="B6782" s="154"/>
      <c r="C6782" s="140"/>
      <c r="D6782" s="140"/>
      <c r="E6782" s="140"/>
      <c r="F6782" s="161"/>
      <c r="G6782" s="161"/>
    </row>
    <row r="6783" spans="1:7" x14ac:dyDescent="0.25">
      <c r="A6783" s="154"/>
      <c r="B6783" s="154"/>
      <c r="C6783" s="140"/>
      <c r="D6783" s="140"/>
      <c r="E6783" s="140"/>
      <c r="F6783" s="161"/>
      <c r="G6783" s="161"/>
    </row>
    <row r="6784" spans="1:7" x14ac:dyDescent="0.25">
      <c r="A6784" s="154"/>
      <c r="B6784" s="154"/>
      <c r="C6784" s="140"/>
      <c r="D6784" s="140"/>
      <c r="E6784" s="140"/>
      <c r="F6784" s="161"/>
      <c r="G6784" s="161"/>
    </row>
    <row r="6785" spans="1:7" x14ac:dyDescent="0.25">
      <c r="A6785" s="154"/>
      <c r="B6785" s="154"/>
      <c r="C6785" s="140"/>
      <c r="D6785" s="140"/>
      <c r="E6785" s="140"/>
      <c r="F6785" s="161"/>
      <c r="G6785" s="161"/>
    </row>
    <row r="6786" spans="1:7" x14ac:dyDescent="0.25">
      <c r="A6786" s="154"/>
      <c r="B6786" s="154"/>
      <c r="C6786" s="140"/>
      <c r="D6786" s="140"/>
      <c r="E6786" s="140"/>
      <c r="F6786" s="161"/>
      <c r="G6786" s="161"/>
    </row>
    <row r="6787" spans="1:7" x14ac:dyDescent="0.25">
      <c r="A6787" s="154"/>
      <c r="B6787" s="154"/>
      <c r="C6787" s="140"/>
      <c r="D6787" s="140"/>
      <c r="E6787" s="140"/>
      <c r="F6787" s="161"/>
      <c r="G6787" s="161"/>
    </row>
    <row r="6788" spans="1:7" x14ac:dyDescent="0.25">
      <c r="A6788" s="154"/>
      <c r="B6788" s="154"/>
      <c r="C6788" s="140"/>
      <c r="D6788" s="140"/>
      <c r="E6788" s="140"/>
      <c r="F6788" s="161"/>
      <c r="G6788" s="161"/>
    </row>
    <row r="6789" spans="1:7" x14ac:dyDescent="0.25">
      <c r="A6789" s="154"/>
      <c r="B6789" s="154"/>
      <c r="C6789" s="140"/>
      <c r="D6789" s="140"/>
      <c r="E6789" s="140"/>
      <c r="F6789" s="161"/>
      <c r="G6789" s="161"/>
    </row>
    <row r="6790" spans="1:7" x14ac:dyDescent="0.25">
      <c r="A6790" s="154"/>
      <c r="B6790" s="154"/>
      <c r="C6790" s="140"/>
      <c r="D6790" s="140"/>
      <c r="E6790" s="140"/>
      <c r="F6790" s="161"/>
      <c r="G6790" s="161"/>
    </row>
    <row r="6791" spans="1:7" x14ac:dyDescent="0.25">
      <c r="A6791" s="154"/>
      <c r="B6791" s="154"/>
      <c r="C6791" s="140"/>
      <c r="D6791" s="140"/>
      <c r="E6791" s="140"/>
      <c r="F6791" s="161"/>
      <c r="G6791" s="161"/>
    </row>
    <row r="6792" spans="1:7" x14ac:dyDescent="0.25">
      <c r="A6792" s="154"/>
      <c r="B6792" s="154"/>
      <c r="C6792" s="140"/>
      <c r="D6792" s="140"/>
      <c r="E6792" s="140"/>
      <c r="F6792" s="161"/>
      <c r="G6792" s="161"/>
    </row>
    <row r="6793" spans="1:7" x14ac:dyDescent="0.25">
      <c r="A6793" s="154"/>
      <c r="B6793" s="154"/>
      <c r="C6793" s="140"/>
      <c r="D6793" s="140"/>
      <c r="E6793" s="140"/>
      <c r="F6793" s="161"/>
      <c r="G6793" s="161"/>
    </row>
    <row r="6794" spans="1:7" x14ac:dyDescent="0.25">
      <c r="A6794" s="154"/>
      <c r="B6794" s="154"/>
      <c r="C6794" s="140"/>
      <c r="D6794" s="140"/>
      <c r="E6794" s="140"/>
      <c r="F6794" s="161"/>
      <c r="G6794" s="161"/>
    </row>
    <row r="6795" spans="1:7" x14ac:dyDescent="0.25">
      <c r="A6795" s="154"/>
      <c r="B6795" s="154"/>
      <c r="C6795" s="140"/>
      <c r="D6795" s="140"/>
      <c r="E6795" s="140"/>
      <c r="F6795" s="161"/>
      <c r="G6795" s="161"/>
    </row>
    <row r="6796" spans="1:7" x14ac:dyDescent="0.25">
      <c r="A6796" s="154"/>
      <c r="B6796" s="154"/>
      <c r="C6796" s="140"/>
      <c r="D6796" s="140"/>
      <c r="E6796" s="140"/>
      <c r="F6796" s="161"/>
      <c r="G6796" s="161"/>
    </row>
    <row r="6797" spans="1:7" x14ac:dyDescent="0.25">
      <c r="A6797" s="154"/>
      <c r="B6797" s="154"/>
      <c r="C6797" s="140"/>
      <c r="D6797" s="140"/>
      <c r="E6797" s="140"/>
      <c r="F6797" s="161"/>
      <c r="G6797" s="161"/>
    </row>
    <row r="6798" spans="1:7" x14ac:dyDescent="0.25">
      <c r="A6798" s="154"/>
      <c r="B6798" s="154"/>
      <c r="C6798" s="140"/>
      <c r="D6798" s="140"/>
      <c r="E6798" s="140"/>
      <c r="F6798" s="161"/>
      <c r="G6798" s="161"/>
    </row>
    <row r="6799" spans="1:7" x14ac:dyDescent="0.25">
      <c r="A6799" s="154"/>
      <c r="B6799" s="154"/>
      <c r="C6799" s="140"/>
      <c r="D6799" s="140"/>
      <c r="E6799" s="140"/>
      <c r="F6799" s="161"/>
      <c r="G6799" s="161"/>
    </row>
    <row r="6800" spans="1:7" x14ac:dyDescent="0.25">
      <c r="A6800" s="154"/>
      <c r="B6800" s="154"/>
      <c r="C6800" s="140"/>
      <c r="D6800" s="140"/>
      <c r="E6800" s="140"/>
      <c r="F6800" s="161"/>
      <c r="G6800" s="161"/>
    </row>
    <row r="6801" spans="1:7" x14ac:dyDescent="0.25">
      <c r="A6801" s="154"/>
      <c r="B6801" s="154"/>
      <c r="C6801" s="140"/>
      <c r="D6801" s="140"/>
      <c r="E6801" s="140"/>
      <c r="F6801" s="161"/>
      <c r="G6801" s="161"/>
    </row>
    <row r="6802" spans="1:7" x14ac:dyDescent="0.25">
      <c r="A6802" s="154"/>
      <c r="B6802" s="154"/>
      <c r="C6802" s="140"/>
      <c r="D6802" s="140"/>
      <c r="E6802" s="140"/>
      <c r="F6802" s="161"/>
      <c r="G6802" s="161"/>
    </row>
    <row r="6803" spans="1:7" x14ac:dyDescent="0.25">
      <c r="A6803" s="154"/>
      <c r="B6803" s="154"/>
      <c r="C6803" s="140"/>
      <c r="D6803" s="140"/>
      <c r="E6803" s="140"/>
      <c r="F6803" s="161"/>
      <c r="G6803" s="161"/>
    </row>
    <row r="6804" spans="1:7" x14ac:dyDescent="0.25">
      <c r="A6804" s="154"/>
      <c r="B6804" s="154"/>
      <c r="C6804" s="140"/>
      <c r="D6804" s="140"/>
      <c r="E6804" s="140"/>
      <c r="F6804" s="161"/>
      <c r="G6804" s="161"/>
    </row>
    <row r="6805" spans="1:7" x14ac:dyDescent="0.25">
      <c r="A6805" s="154"/>
      <c r="B6805" s="154"/>
      <c r="C6805" s="140"/>
      <c r="D6805" s="140"/>
      <c r="E6805" s="140"/>
      <c r="F6805" s="161"/>
      <c r="G6805" s="161"/>
    </row>
    <row r="6806" spans="1:7" x14ac:dyDescent="0.25">
      <c r="A6806" s="154"/>
      <c r="B6806" s="154"/>
      <c r="C6806" s="140"/>
      <c r="D6806" s="140"/>
      <c r="E6806" s="140"/>
      <c r="F6806" s="161"/>
      <c r="G6806" s="161"/>
    </row>
    <row r="6807" spans="1:7" x14ac:dyDescent="0.25">
      <c r="A6807" s="154"/>
      <c r="B6807" s="154"/>
      <c r="C6807" s="140"/>
      <c r="D6807" s="140"/>
      <c r="E6807" s="140"/>
      <c r="F6807" s="161"/>
      <c r="G6807" s="161"/>
    </row>
    <row r="6808" spans="1:7" x14ac:dyDescent="0.25">
      <c r="A6808" s="154"/>
      <c r="B6808" s="154"/>
      <c r="C6808" s="140"/>
      <c r="D6808" s="140"/>
      <c r="E6808" s="140"/>
      <c r="F6808" s="161"/>
      <c r="G6808" s="161"/>
    </row>
    <row r="6809" spans="1:7" x14ac:dyDescent="0.25">
      <c r="A6809" s="154"/>
      <c r="B6809" s="154"/>
      <c r="C6809" s="140"/>
      <c r="D6809" s="140"/>
      <c r="E6809" s="140"/>
      <c r="F6809" s="161"/>
      <c r="G6809" s="161"/>
    </row>
    <row r="6810" spans="1:7" x14ac:dyDescent="0.25">
      <c r="A6810" s="154"/>
      <c r="B6810" s="154"/>
      <c r="C6810" s="140"/>
      <c r="D6810" s="140"/>
      <c r="E6810" s="140"/>
      <c r="F6810" s="161"/>
      <c r="G6810" s="161"/>
    </row>
    <row r="6811" spans="1:7" x14ac:dyDescent="0.25">
      <c r="A6811" s="154"/>
      <c r="B6811" s="154"/>
      <c r="C6811" s="154"/>
      <c r="D6811" s="140"/>
      <c r="E6811" s="140"/>
      <c r="F6811" s="161"/>
      <c r="G6811" s="161"/>
    </row>
    <row r="6812" spans="1:7" x14ac:dyDescent="0.25">
      <c r="A6812" s="154"/>
      <c r="B6812" s="154"/>
      <c r="C6812" s="154"/>
      <c r="D6812" s="140"/>
      <c r="E6812" s="140"/>
      <c r="F6812" s="161"/>
      <c r="G6812" s="161"/>
    </row>
    <row r="6813" spans="1:7" x14ac:dyDescent="0.25">
      <c r="A6813" s="154"/>
      <c r="B6813" s="154"/>
      <c r="C6813" s="140"/>
      <c r="D6813" s="140"/>
      <c r="E6813" s="140"/>
      <c r="F6813" s="161"/>
      <c r="G6813" s="161"/>
    </row>
    <row r="6814" spans="1:7" x14ac:dyDescent="0.25">
      <c r="A6814" s="154"/>
      <c r="B6814" s="154"/>
      <c r="C6814" s="140"/>
      <c r="D6814" s="140"/>
      <c r="E6814" s="140"/>
      <c r="F6814" s="161"/>
      <c r="G6814" s="161"/>
    </row>
    <row r="6815" spans="1:7" x14ac:dyDescent="0.25">
      <c r="A6815" s="154"/>
      <c r="B6815" s="154"/>
      <c r="C6815" s="140"/>
      <c r="D6815" s="140"/>
      <c r="E6815" s="140"/>
      <c r="F6815" s="161"/>
      <c r="G6815" s="161"/>
    </row>
    <row r="6816" spans="1:7" x14ac:dyDescent="0.25">
      <c r="A6816" s="154"/>
      <c r="B6816" s="154"/>
      <c r="C6816" s="140"/>
      <c r="D6816" s="140"/>
      <c r="E6816" s="140"/>
      <c r="F6816" s="161"/>
      <c r="G6816" s="161"/>
    </row>
    <row r="6817" spans="1:7" x14ac:dyDescent="0.25">
      <c r="A6817" s="154"/>
      <c r="B6817" s="154"/>
      <c r="C6817" s="140"/>
      <c r="D6817" s="140"/>
      <c r="E6817" s="140"/>
      <c r="F6817" s="161"/>
      <c r="G6817" s="161"/>
    </row>
    <row r="6818" spans="1:7" x14ac:dyDescent="0.25">
      <c r="A6818" s="154"/>
      <c r="B6818" s="154"/>
      <c r="C6818" s="140"/>
      <c r="D6818" s="140"/>
      <c r="E6818" s="140"/>
      <c r="F6818" s="161"/>
      <c r="G6818" s="161"/>
    </row>
    <row r="6819" spans="1:7" x14ac:dyDescent="0.25">
      <c r="A6819" s="154"/>
      <c r="B6819" s="154"/>
      <c r="C6819" s="140"/>
      <c r="D6819" s="140"/>
      <c r="E6819" s="140"/>
      <c r="F6819" s="161"/>
      <c r="G6819" s="161"/>
    </row>
    <row r="6820" spans="1:7" x14ac:dyDescent="0.25">
      <c r="A6820" s="154"/>
      <c r="B6820" s="154"/>
      <c r="C6820" s="140"/>
      <c r="D6820" s="140"/>
      <c r="E6820" s="140"/>
      <c r="F6820" s="161"/>
      <c r="G6820" s="161"/>
    </row>
    <row r="6821" spans="1:7" x14ac:dyDescent="0.25">
      <c r="A6821" s="154"/>
      <c r="B6821" s="154"/>
      <c r="C6821" s="140"/>
      <c r="D6821" s="140"/>
      <c r="E6821" s="140"/>
      <c r="F6821" s="161"/>
      <c r="G6821" s="161"/>
    </row>
    <row r="6822" spans="1:7" x14ac:dyDescent="0.25">
      <c r="A6822" s="154"/>
      <c r="B6822" s="154"/>
      <c r="C6822" s="140"/>
      <c r="D6822" s="140"/>
      <c r="E6822" s="140"/>
      <c r="F6822" s="161"/>
      <c r="G6822" s="161"/>
    </row>
    <row r="6823" spans="1:7" x14ac:dyDescent="0.25">
      <c r="A6823" s="154"/>
      <c r="B6823" s="154"/>
      <c r="C6823" s="140"/>
      <c r="D6823" s="140"/>
      <c r="E6823" s="140"/>
      <c r="F6823" s="161"/>
      <c r="G6823" s="161"/>
    </row>
    <row r="6824" spans="1:7" x14ac:dyDescent="0.25">
      <c r="A6824" s="154"/>
      <c r="B6824" s="154"/>
      <c r="C6824" s="140"/>
      <c r="D6824" s="140"/>
      <c r="E6824" s="140"/>
      <c r="F6824" s="161"/>
      <c r="G6824" s="161"/>
    </row>
    <row r="6825" spans="1:7" x14ac:dyDescent="0.25">
      <c r="A6825" s="154"/>
      <c r="B6825" s="154"/>
      <c r="C6825" s="140"/>
      <c r="D6825" s="140"/>
      <c r="E6825" s="140"/>
      <c r="F6825" s="161"/>
      <c r="G6825" s="161"/>
    </row>
    <row r="6826" spans="1:7" x14ac:dyDescent="0.25">
      <c r="A6826" s="154"/>
      <c r="B6826" s="154"/>
      <c r="C6826" s="140"/>
      <c r="D6826" s="140"/>
      <c r="E6826" s="140"/>
      <c r="F6826" s="161"/>
      <c r="G6826" s="161"/>
    </row>
    <row r="6827" spans="1:7" x14ac:dyDescent="0.25">
      <c r="A6827" s="154"/>
      <c r="B6827" s="154"/>
      <c r="C6827" s="140"/>
      <c r="D6827" s="140"/>
      <c r="E6827" s="140"/>
      <c r="F6827" s="161"/>
      <c r="G6827" s="161"/>
    </row>
    <row r="6828" spans="1:7" x14ac:dyDescent="0.25">
      <c r="A6828" s="154"/>
      <c r="B6828" s="154"/>
      <c r="C6828" s="140"/>
      <c r="D6828" s="140"/>
      <c r="E6828" s="140"/>
      <c r="F6828" s="161"/>
      <c r="G6828" s="161"/>
    </row>
    <row r="6829" spans="1:7" x14ac:dyDescent="0.25">
      <c r="A6829" s="154"/>
      <c r="B6829" s="154"/>
      <c r="C6829" s="140"/>
      <c r="D6829" s="140"/>
      <c r="E6829" s="140"/>
      <c r="F6829" s="161"/>
      <c r="G6829" s="161"/>
    </row>
    <row r="6830" spans="1:7" x14ac:dyDescent="0.25">
      <c r="A6830" s="154"/>
      <c r="B6830" s="154"/>
      <c r="C6830" s="140"/>
      <c r="D6830" s="140"/>
      <c r="E6830" s="140"/>
      <c r="F6830" s="161"/>
      <c r="G6830" s="161"/>
    </row>
    <row r="6831" spans="1:7" x14ac:dyDescent="0.25">
      <c r="A6831" s="154"/>
      <c r="B6831" s="154"/>
      <c r="C6831" s="140"/>
      <c r="D6831" s="140"/>
      <c r="E6831" s="140"/>
      <c r="F6831" s="161"/>
      <c r="G6831" s="161"/>
    </row>
    <row r="6832" spans="1:7" x14ac:dyDescent="0.25">
      <c r="A6832" s="154"/>
      <c r="B6832" s="154"/>
      <c r="C6832" s="140"/>
      <c r="D6832" s="140"/>
      <c r="E6832" s="140"/>
      <c r="F6832" s="161"/>
      <c r="G6832" s="161"/>
    </row>
    <row r="6833" spans="1:7" x14ac:dyDescent="0.25">
      <c r="A6833" s="154"/>
      <c r="B6833" s="154"/>
      <c r="C6833" s="140"/>
      <c r="D6833" s="140"/>
      <c r="E6833" s="140"/>
      <c r="F6833" s="161"/>
      <c r="G6833" s="161"/>
    </row>
    <row r="6834" spans="1:7" x14ac:dyDescent="0.25">
      <c r="A6834" s="154"/>
      <c r="B6834" s="154"/>
      <c r="C6834" s="140"/>
      <c r="D6834" s="140"/>
      <c r="E6834" s="140"/>
      <c r="F6834" s="161"/>
      <c r="G6834" s="161"/>
    </row>
    <row r="6835" spans="1:7" x14ac:dyDescent="0.25">
      <c r="A6835" s="154"/>
      <c r="B6835" s="154"/>
      <c r="C6835" s="140"/>
      <c r="D6835" s="140"/>
      <c r="E6835" s="140"/>
      <c r="F6835" s="161"/>
      <c r="G6835" s="161"/>
    </row>
    <row r="6836" spans="1:7" x14ac:dyDescent="0.25">
      <c r="A6836" s="154"/>
      <c r="B6836" s="154"/>
      <c r="C6836" s="140"/>
      <c r="D6836" s="140"/>
      <c r="E6836" s="140"/>
      <c r="F6836" s="161"/>
      <c r="G6836" s="161"/>
    </row>
    <row r="6837" spans="1:7" x14ac:dyDescent="0.25">
      <c r="A6837" s="154"/>
      <c r="B6837" s="154"/>
      <c r="C6837" s="140"/>
      <c r="D6837" s="140"/>
      <c r="E6837" s="140"/>
      <c r="F6837" s="161"/>
      <c r="G6837" s="161"/>
    </row>
    <row r="6838" spans="1:7" x14ac:dyDescent="0.25">
      <c r="A6838" s="154"/>
      <c r="B6838" s="154"/>
      <c r="C6838" s="140"/>
      <c r="D6838" s="140"/>
      <c r="E6838" s="140"/>
      <c r="F6838" s="161"/>
      <c r="G6838" s="161"/>
    </row>
    <row r="6839" spans="1:7" x14ac:dyDescent="0.25">
      <c r="A6839" s="154"/>
      <c r="B6839" s="154"/>
      <c r="C6839" s="140"/>
      <c r="D6839" s="140"/>
      <c r="E6839" s="140"/>
      <c r="F6839" s="161"/>
      <c r="G6839" s="161"/>
    </row>
    <row r="6840" spans="1:7" x14ac:dyDescent="0.25">
      <c r="A6840" s="154"/>
      <c r="B6840" s="154"/>
      <c r="C6840" s="140"/>
      <c r="D6840" s="140"/>
      <c r="E6840" s="140"/>
      <c r="F6840" s="161"/>
      <c r="G6840" s="161"/>
    </row>
    <row r="6841" spans="1:7" x14ac:dyDescent="0.25">
      <c r="A6841" s="154"/>
      <c r="B6841" s="154"/>
      <c r="C6841" s="140"/>
      <c r="D6841" s="140"/>
      <c r="E6841" s="140"/>
      <c r="F6841" s="161"/>
      <c r="G6841" s="161"/>
    </row>
    <row r="6842" spans="1:7" x14ac:dyDescent="0.25">
      <c r="A6842" s="154"/>
      <c r="B6842" s="154"/>
      <c r="C6842" s="154"/>
      <c r="D6842" s="140"/>
      <c r="E6842" s="140"/>
      <c r="F6842" s="161"/>
      <c r="G6842" s="161"/>
    </row>
    <row r="6843" spans="1:7" x14ac:dyDescent="0.25">
      <c r="A6843" s="154"/>
      <c r="B6843" s="154"/>
      <c r="C6843" s="140"/>
      <c r="D6843" s="140"/>
      <c r="E6843" s="140"/>
      <c r="F6843" s="161"/>
      <c r="G6843" s="161"/>
    </row>
    <row r="6844" spans="1:7" x14ac:dyDescent="0.25">
      <c r="A6844" s="154"/>
      <c r="B6844" s="154"/>
      <c r="C6844" s="140"/>
      <c r="D6844" s="140"/>
      <c r="E6844" s="140"/>
      <c r="F6844" s="161"/>
      <c r="G6844" s="161"/>
    </row>
    <row r="6845" spans="1:7" x14ac:dyDescent="0.25">
      <c r="A6845" s="154"/>
      <c r="B6845" s="154"/>
      <c r="C6845" s="140"/>
      <c r="D6845" s="140"/>
      <c r="E6845" s="140"/>
      <c r="F6845" s="161"/>
      <c r="G6845" s="161"/>
    </row>
    <row r="6846" spans="1:7" x14ac:dyDescent="0.25">
      <c r="A6846" s="154"/>
      <c r="B6846" s="154"/>
      <c r="C6846" s="140"/>
      <c r="D6846" s="140"/>
      <c r="E6846" s="140"/>
      <c r="F6846" s="161"/>
      <c r="G6846" s="161"/>
    </row>
    <row r="6847" spans="1:7" x14ac:dyDescent="0.25">
      <c r="A6847" s="154"/>
      <c r="B6847" s="154"/>
      <c r="C6847" s="140"/>
      <c r="D6847" s="140"/>
      <c r="E6847" s="140"/>
      <c r="F6847" s="161"/>
      <c r="G6847" s="161"/>
    </row>
    <row r="6848" spans="1:7" x14ac:dyDescent="0.25">
      <c r="A6848" s="154"/>
      <c r="B6848" s="154"/>
      <c r="C6848" s="140"/>
      <c r="D6848" s="140"/>
      <c r="E6848" s="140"/>
      <c r="F6848" s="161"/>
      <c r="G6848" s="161"/>
    </row>
    <row r="6849" spans="1:7" x14ac:dyDescent="0.25">
      <c r="A6849" s="154"/>
      <c r="B6849" s="154"/>
      <c r="C6849" s="140"/>
      <c r="D6849" s="140"/>
      <c r="E6849" s="140"/>
      <c r="F6849" s="161"/>
      <c r="G6849" s="161"/>
    </row>
    <row r="6850" spans="1:7" x14ac:dyDescent="0.25">
      <c r="A6850" s="154"/>
      <c r="B6850" s="154"/>
      <c r="C6850" s="140"/>
      <c r="D6850" s="140"/>
      <c r="E6850" s="140"/>
      <c r="F6850" s="161"/>
      <c r="G6850" s="161"/>
    </row>
    <row r="6851" spans="1:7" x14ac:dyDescent="0.25">
      <c r="A6851" s="154"/>
      <c r="B6851" s="154"/>
      <c r="C6851" s="140"/>
      <c r="D6851" s="140"/>
      <c r="E6851" s="140"/>
      <c r="F6851" s="161"/>
      <c r="G6851" s="161"/>
    </row>
    <row r="6852" spans="1:7" x14ac:dyDescent="0.25">
      <c r="A6852" s="154"/>
      <c r="B6852" s="154"/>
      <c r="C6852" s="140"/>
      <c r="D6852" s="140"/>
      <c r="E6852" s="140"/>
      <c r="F6852" s="161"/>
      <c r="G6852" s="161"/>
    </row>
    <row r="6853" spans="1:7" x14ac:dyDescent="0.25">
      <c r="A6853" s="154"/>
      <c r="B6853" s="154"/>
      <c r="C6853" s="140"/>
      <c r="D6853" s="140"/>
      <c r="E6853" s="140"/>
      <c r="F6853" s="161"/>
      <c r="G6853" s="161"/>
    </row>
    <row r="6854" spans="1:7" x14ac:dyDescent="0.25">
      <c r="A6854" s="154"/>
      <c r="B6854" s="154"/>
      <c r="C6854" s="140"/>
      <c r="D6854" s="140"/>
      <c r="E6854" s="140"/>
      <c r="F6854" s="161"/>
      <c r="G6854" s="161"/>
    </row>
    <row r="6855" spans="1:7" x14ac:dyDescent="0.25">
      <c r="A6855" s="154"/>
      <c r="B6855" s="154"/>
      <c r="C6855" s="140"/>
      <c r="D6855" s="140"/>
      <c r="E6855" s="140"/>
      <c r="F6855" s="161"/>
      <c r="G6855" s="161"/>
    </row>
    <row r="6856" spans="1:7" x14ac:dyDescent="0.25">
      <c r="A6856" s="154"/>
      <c r="B6856" s="154"/>
      <c r="C6856" s="140"/>
      <c r="D6856" s="140"/>
      <c r="E6856" s="140"/>
      <c r="F6856" s="161"/>
      <c r="G6856" s="161"/>
    </row>
    <row r="6857" spans="1:7" x14ac:dyDescent="0.25">
      <c r="A6857" s="154"/>
      <c r="B6857" s="154"/>
      <c r="C6857" s="140"/>
      <c r="D6857" s="140"/>
      <c r="E6857" s="140"/>
      <c r="F6857" s="161"/>
      <c r="G6857" s="161"/>
    </row>
    <row r="6858" spans="1:7" x14ac:dyDescent="0.25">
      <c r="A6858" s="154"/>
      <c r="B6858" s="154"/>
      <c r="C6858" s="140"/>
      <c r="D6858" s="140"/>
      <c r="E6858" s="140"/>
      <c r="F6858" s="161"/>
      <c r="G6858" s="161"/>
    </row>
    <row r="6859" spans="1:7" x14ac:dyDescent="0.25">
      <c r="A6859" s="154"/>
      <c r="B6859" s="154"/>
      <c r="C6859" s="140"/>
      <c r="D6859" s="140"/>
      <c r="E6859" s="140"/>
      <c r="F6859" s="161"/>
      <c r="G6859" s="161"/>
    </row>
    <row r="6860" spans="1:7" x14ac:dyDescent="0.25">
      <c r="A6860" s="154"/>
      <c r="B6860" s="154"/>
      <c r="C6860" s="140"/>
      <c r="D6860" s="140"/>
      <c r="E6860" s="140"/>
      <c r="F6860" s="161"/>
      <c r="G6860" s="161"/>
    </row>
    <row r="6861" spans="1:7" x14ac:dyDescent="0.25">
      <c r="A6861" s="154"/>
      <c r="B6861" s="154"/>
      <c r="C6861" s="154"/>
      <c r="D6861" s="140"/>
      <c r="E6861" s="140"/>
      <c r="F6861" s="161"/>
      <c r="G6861" s="161"/>
    </row>
    <row r="6862" spans="1:7" x14ac:dyDescent="0.25">
      <c r="A6862" s="154"/>
      <c r="B6862" s="154"/>
      <c r="C6862" s="140"/>
      <c r="D6862" s="140"/>
      <c r="E6862" s="140"/>
      <c r="F6862" s="161"/>
      <c r="G6862" s="161"/>
    </row>
    <row r="6863" spans="1:7" x14ac:dyDescent="0.25">
      <c r="A6863" s="154"/>
      <c r="B6863" s="154"/>
      <c r="C6863" s="140"/>
      <c r="D6863" s="140"/>
      <c r="E6863" s="140"/>
      <c r="F6863" s="161"/>
      <c r="G6863" s="161"/>
    </row>
    <row r="6864" spans="1:7" x14ac:dyDescent="0.25">
      <c r="A6864" s="154"/>
      <c r="B6864" s="154"/>
      <c r="C6864" s="140"/>
      <c r="D6864" s="140"/>
      <c r="E6864" s="140"/>
      <c r="F6864" s="161"/>
      <c r="G6864" s="161"/>
    </row>
    <row r="6865" spans="1:7" x14ac:dyDescent="0.25">
      <c r="A6865" s="154"/>
      <c r="B6865" s="154"/>
      <c r="C6865" s="140"/>
      <c r="D6865" s="140"/>
      <c r="E6865" s="140"/>
      <c r="F6865" s="161"/>
      <c r="G6865" s="161"/>
    </row>
    <row r="6866" spans="1:7" x14ac:dyDescent="0.25">
      <c r="A6866" s="154"/>
      <c r="B6866" s="154"/>
      <c r="C6866" s="140"/>
      <c r="D6866" s="140"/>
      <c r="E6866" s="140"/>
      <c r="F6866" s="161"/>
      <c r="G6866" s="161"/>
    </row>
    <row r="6867" spans="1:7" x14ac:dyDescent="0.25">
      <c r="A6867" s="154"/>
      <c r="B6867" s="154"/>
      <c r="C6867" s="140"/>
      <c r="D6867" s="140"/>
      <c r="E6867" s="140"/>
      <c r="F6867" s="161"/>
      <c r="G6867" s="161"/>
    </row>
    <row r="6868" spans="1:7" x14ac:dyDescent="0.25">
      <c r="A6868" s="154"/>
      <c r="B6868" s="154"/>
      <c r="C6868" s="140"/>
      <c r="D6868" s="140"/>
      <c r="E6868" s="140"/>
      <c r="F6868" s="161"/>
      <c r="G6868" s="161"/>
    </row>
    <row r="6869" spans="1:7" x14ac:dyDescent="0.25">
      <c r="A6869" s="154"/>
      <c r="B6869" s="154"/>
      <c r="C6869" s="140"/>
      <c r="D6869" s="140"/>
      <c r="E6869" s="140"/>
      <c r="F6869" s="161"/>
      <c r="G6869" s="161"/>
    </row>
    <row r="6870" spans="1:7" x14ac:dyDescent="0.25">
      <c r="A6870" s="154"/>
      <c r="B6870" s="154"/>
      <c r="C6870" s="140"/>
      <c r="D6870" s="140"/>
      <c r="E6870" s="140"/>
      <c r="F6870" s="161"/>
      <c r="G6870" s="161"/>
    </row>
    <row r="6871" spans="1:7" x14ac:dyDescent="0.25">
      <c r="A6871" s="154"/>
      <c r="B6871" s="154"/>
      <c r="C6871" s="140"/>
      <c r="D6871" s="140"/>
      <c r="E6871" s="140"/>
      <c r="F6871" s="161"/>
      <c r="G6871" s="161"/>
    </row>
    <row r="6872" spans="1:7" x14ac:dyDescent="0.25">
      <c r="A6872" s="154"/>
      <c r="B6872" s="154"/>
      <c r="C6872" s="140"/>
      <c r="D6872" s="140"/>
      <c r="E6872" s="140"/>
      <c r="F6872" s="161"/>
      <c r="G6872" s="161"/>
    </row>
    <row r="6873" spans="1:7" x14ac:dyDescent="0.25">
      <c r="A6873" s="154"/>
      <c r="B6873" s="154"/>
      <c r="C6873" s="140"/>
      <c r="D6873" s="140"/>
      <c r="E6873" s="140"/>
      <c r="F6873" s="161"/>
      <c r="G6873" s="161"/>
    </row>
    <row r="6874" spans="1:7" x14ac:dyDescent="0.25">
      <c r="A6874" s="154"/>
      <c r="B6874" s="154"/>
      <c r="C6874" s="140"/>
      <c r="D6874" s="140"/>
      <c r="E6874" s="140"/>
      <c r="F6874" s="161"/>
      <c r="G6874" s="161"/>
    </row>
    <row r="6875" spans="1:7" x14ac:dyDescent="0.25">
      <c r="A6875" s="154"/>
      <c r="B6875" s="154"/>
      <c r="C6875" s="140"/>
      <c r="D6875" s="140"/>
      <c r="E6875" s="140"/>
      <c r="F6875" s="161"/>
      <c r="G6875" s="161"/>
    </row>
    <row r="6876" spans="1:7" x14ac:dyDescent="0.25">
      <c r="A6876" s="154"/>
      <c r="B6876" s="154"/>
      <c r="C6876" s="140"/>
      <c r="D6876" s="140"/>
      <c r="E6876" s="140"/>
      <c r="F6876" s="161"/>
      <c r="G6876" s="161"/>
    </row>
    <row r="6877" spans="1:7" x14ac:dyDescent="0.25">
      <c r="A6877" s="154"/>
      <c r="B6877" s="154"/>
      <c r="C6877" s="140"/>
      <c r="D6877" s="140"/>
      <c r="E6877" s="140"/>
      <c r="F6877" s="161"/>
      <c r="G6877" s="161"/>
    </row>
    <row r="6878" spans="1:7" x14ac:dyDescent="0.25">
      <c r="A6878" s="154"/>
      <c r="B6878" s="154"/>
      <c r="C6878" s="140"/>
      <c r="D6878" s="140"/>
      <c r="E6878" s="140"/>
      <c r="F6878" s="161"/>
      <c r="G6878" s="161"/>
    </row>
    <row r="6879" spans="1:7" x14ac:dyDescent="0.25">
      <c r="A6879" s="154"/>
      <c r="B6879" s="154"/>
      <c r="C6879" s="140"/>
      <c r="D6879" s="140"/>
      <c r="E6879" s="140"/>
      <c r="F6879" s="161"/>
      <c r="G6879" s="161"/>
    </row>
    <row r="6880" spans="1:7" x14ac:dyDescent="0.25">
      <c r="A6880" s="154"/>
      <c r="B6880" s="154"/>
      <c r="C6880" s="154"/>
      <c r="D6880" s="140"/>
      <c r="E6880" s="140"/>
      <c r="F6880" s="161"/>
      <c r="G6880" s="161"/>
    </row>
    <row r="6881" spans="1:7" x14ac:dyDescent="0.25">
      <c r="A6881" s="154"/>
      <c r="B6881" s="154"/>
      <c r="C6881" s="140"/>
      <c r="D6881" s="140"/>
      <c r="E6881" s="140"/>
      <c r="F6881" s="161"/>
      <c r="G6881" s="161"/>
    </row>
    <row r="6882" spans="1:7" x14ac:dyDescent="0.25">
      <c r="A6882" s="154"/>
      <c r="B6882" s="154"/>
      <c r="C6882" s="140"/>
      <c r="D6882" s="140"/>
      <c r="E6882" s="140"/>
      <c r="F6882" s="161"/>
      <c r="G6882" s="161"/>
    </row>
    <row r="6883" spans="1:7" x14ac:dyDescent="0.25">
      <c r="A6883" s="154"/>
      <c r="B6883" s="154"/>
      <c r="C6883" s="140"/>
      <c r="D6883" s="140"/>
      <c r="E6883" s="140"/>
      <c r="F6883" s="161"/>
      <c r="G6883" s="161"/>
    </row>
    <row r="6884" spans="1:7" x14ac:dyDescent="0.25">
      <c r="A6884" s="154"/>
      <c r="B6884" s="154"/>
      <c r="C6884" s="140"/>
      <c r="D6884" s="140"/>
      <c r="E6884" s="140"/>
      <c r="F6884" s="161"/>
      <c r="G6884" s="161"/>
    </row>
    <row r="6885" spans="1:7" x14ac:dyDescent="0.25">
      <c r="A6885" s="154"/>
      <c r="B6885" s="154"/>
      <c r="C6885" s="140"/>
      <c r="D6885" s="140"/>
      <c r="E6885" s="140"/>
      <c r="F6885" s="161"/>
      <c r="G6885" s="161"/>
    </row>
    <row r="6886" spans="1:7" x14ac:dyDescent="0.25">
      <c r="A6886" s="154"/>
      <c r="B6886" s="154"/>
      <c r="C6886" s="140"/>
      <c r="D6886" s="140"/>
      <c r="E6886" s="140"/>
      <c r="F6886" s="161"/>
      <c r="G6886" s="161"/>
    </row>
    <row r="6887" spans="1:7" x14ac:dyDescent="0.25">
      <c r="A6887" s="154"/>
      <c r="B6887" s="154"/>
      <c r="C6887" s="140"/>
      <c r="D6887" s="140"/>
      <c r="E6887" s="140"/>
      <c r="F6887" s="161"/>
      <c r="G6887" s="161"/>
    </row>
    <row r="6888" spans="1:7" x14ac:dyDescent="0.25">
      <c r="A6888" s="154"/>
      <c r="B6888" s="154"/>
      <c r="C6888" s="140"/>
      <c r="D6888" s="140"/>
      <c r="E6888" s="140"/>
      <c r="F6888" s="161"/>
      <c r="G6888" s="161"/>
    </row>
    <row r="6889" spans="1:7" x14ac:dyDescent="0.25">
      <c r="A6889" s="154"/>
      <c r="B6889" s="154"/>
      <c r="C6889" s="140"/>
      <c r="D6889" s="140"/>
      <c r="E6889" s="140"/>
      <c r="F6889" s="161"/>
      <c r="G6889" s="161"/>
    </row>
    <row r="6890" spans="1:7" x14ac:dyDescent="0.25">
      <c r="A6890" s="154"/>
      <c r="B6890" s="154"/>
      <c r="C6890" s="140"/>
      <c r="D6890" s="140"/>
      <c r="E6890" s="140"/>
      <c r="F6890" s="161"/>
      <c r="G6890" s="161"/>
    </row>
    <row r="6891" spans="1:7" x14ac:dyDescent="0.25">
      <c r="A6891" s="154"/>
      <c r="B6891" s="154"/>
      <c r="C6891" s="140"/>
      <c r="D6891" s="140"/>
      <c r="E6891" s="140"/>
      <c r="F6891" s="161"/>
      <c r="G6891" s="161"/>
    </row>
    <row r="6892" spans="1:7" x14ac:dyDescent="0.25">
      <c r="A6892" s="154"/>
      <c r="B6892" s="154"/>
      <c r="C6892" s="140"/>
      <c r="D6892" s="140"/>
      <c r="E6892" s="140"/>
      <c r="F6892" s="161"/>
      <c r="G6892" s="161"/>
    </row>
    <row r="6893" spans="1:7" x14ac:dyDescent="0.25">
      <c r="A6893" s="154"/>
      <c r="B6893" s="154"/>
      <c r="C6893" s="140"/>
      <c r="D6893" s="140"/>
      <c r="E6893" s="140"/>
      <c r="F6893" s="161"/>
      <c r="G6893" s="161"/>
    </row>
    <row r="6894" spans="1:7" x14ac:dyDescent="0.25">
      <c r="A6894" s="154"/>
      <c r="B6894" s="154"/>
      <c r="C6894" s="140"/>
      <c r="D6894" s="140"/>
      <c r="E6894" s="140"/>
      <c r="F6894" s="161"/>
      <c r="G6894" s="161"/>
    </row>
    <row r="6895" spans="1:7" x14ac:dyDescent="0.25">
      <c r="A6895" s="154"/>
      <c r="B6895" s="154"/>
      <c r="C6895" s="140"/>
      <c r="D6895" s="140"/>
      <c r="E6895" s="140"/>
      <c r="F6895" s="161"/>
      <c r="G6895" s="161"/>
    </row>
    <row r="6896" spans="1:7" x14ac:dyDescent="0.25">
      <c r="A6896" s="154"/>
      <c r="B6896" s="154"/>
      <c r="C6896" s="140"/>
      <c r="D6896" s="140"/>
      <c r="E6896" s="140"/>
      <c r="F6896" s="161"/>
      <c r="G6896" s="161"/>
    </row>
    <row r="6897" spans="1:7" x14ac:dyDescent="0.25">
      <c r="A6897" s="154"/>
      <c r="B6897" s="154"/>
      <c r="C6897" s="140"/>
      <c r="D6897" s="140"/>
      <c r="E6897" s="140"/>
      <c r="F6897" s="161"/>
      <c r="G6897" s="161"/>
    </row>
    <row r="6898" spans="1:7" x14ac:dyDescent="0.25">
      <c r="A6898" s="154"/>
      <c r="B6898" s="154"/>
      <c r="C6898" s="154"/>
      <c r="D6898" s="140"/>
      <c r="E6898" s="140"/>
      <c r="F6898" s="161"/>
      <c r="G6898" s="161"/>
    </row>
    <row r="6899" spans="1:7" x14ac:dyDescent="0.25">
      <c r="A6899" s="154"/>
      <c r="B6899" s="154"/>
      <c r="C6899" s="140"/>
      <c r="D6899" s="140"/>
      <c r="E6899" s="140"/>
      <c r="F6899" s="161"/>
      <c r="G6899" s="161"/>
    </row>
    <row r="6900" spans="1:7" x14ac:dyDescent="0.25">
      <c r="A6900" s="154"/>
      <c r="B6900" s="154"/>
      <c r="C6900" s="140"/>
      <c r="D6900" s="140"/>
      <c r="E6900" s="140"/>
      <c r="F6900" s="161"/>
      <c r="G6900" s="161"/>
    </row>
    <row r="6901" spans="1:7" x14ac:dyDescent="0.25">
      <c r="A6901" s="154"/>
      <c r="B6901" s="154"/>
      <c r="C6901" s="140"/>
      <c r="D6901" s="140"/>
      <c r="E6901" s="140"/>
      <c r="F6901" s="161"/>
      <c r="G6901" s="161"/>
    </row>
    <row r="6902" spans="1:7" x14ac:dyDescent="0.25">
      <c r="A6902" s="154"/>
      <c r="B6902" s="154"/>
      <c r="C6902" s="140"/>
      <c r="D6902" s="140"/>
      <c r="E6902" s="140"/>
      <c r="F6902" s="161"/>
      <c r="G6902" s="161"/>
    </row>
    <row r="6903" spans="1:7" x14ac:dyDescent="0.25">
      <c r="A6903" s="154"/>
      <c r="B6903" s="154"/>
      <c r="C6903" s="154"/>
      <c r="D6903" s="140"/>
      <c r="E6903" s="140"/>
      <c r="F6903" s="161"/>
      <c r="G6903" s="161"/>
    </row>
    <row r="6904" spans="1:7" x14ac:dyDescent="0.25">
      <c r="A6904" s="154"/>
      <c r="B6904" s="154"/>
      <c r="C6904" s="140"/>
      <c r="D6904" s="140"/>
      <c r="E6904" s="140"/>
      <c r="F6904" s="161"/>
      <c r="G6904" s="161"/>
    </row>
    <row r="6905" spans="1:7" x14ac:dyDescent="0.25">
      <c r="A6905" s="154"/>
      <c r="B6905" s="154"/>
      <c r="C6905" s="154"/>
      <c r="D6905" s="140"/>
      <c r="E6905" s="140"/>
      <c r="F6905" s="161"/>
      <c r="G6905" s="161"/>
    </row>
    <row r="6906" spans="1:7" x14ac:dyDescent="0.25">
      <c r="A6906" s="154"/>
      <c r="B6906" s="154"/>
      <c r="C6906" s="140"/>
      <c r="D6906" s="140"/>
      <c r="E6906" s="140"/>
      <c r="F6906" s="161"/>
      <c r="G6906" s="161"/>
    </row>
    <row r="6907" spans="1:7" x14ac:dyDescent="0.25">
      <c r="A6907" s="154"/>
      <c r="B6907" s="154"/>
      <c r="C6907" s="140"/>
      <c r="D6907" s="140"/>
      <c r="E6907" s="140"/>
      <c r="F6907" s="161"/>
      <c r="G6907" s="161"/>
    </row>
    <row r="6908" spans="1:7" x14ac:dyDescent="0.25">
      <c r="A6908" s="154"/>
      <c r="B6908" s="154"/>
      <c r="C6908" s="140"/>
      <c r="D6908" s="140"/>
      <c r="E6908" s="140"/>
      <c r="F6908" s="161"/>
      <c r="G6908" s="161"/>
    </row>
    <row r="6909" spans="1:7" x14ac:dyDescent="0.25">
      <c r="A6909" s="154"/>
      <c r="B6909" s="154"/>
      <c r="C6909" s="140"/>
      <c r="D6909" s="140"/>
      <c r="E6909" s="140"/>
      <c r="F6909" s="161"/>
      <c r="G6909" s="161"/>
    </row>
    <row r="6910" spans="1:7" x14ac:dyDescent="0.25">
      <c r="A6910" s="154"/>
      <c r="B6910" s="154"/>
      <c r="C6910" s="140"/>
      <c r="D6910" s="140"/>
      <c r="E6910" s="140"/>
      <c r="F6910" s="161"/>
      <c r="G6910" s="161"/>
    </row>
    <row r="6911" spans="1:7" x14ac:dyDescent="0.25">
      <c r="A6911" s="154"/>
      <c r="B6911" s="154"/>
      <c r="C6911" s="140"/>
      <c r="D6911" s="140"/>
      <c r="E6911" s="140"/>
      <c r="F6911" s="161"/>
      <c r="G6911" s="161"/>
    </row>
    <row r="6912" spans="1:7" x14ac:dyDescent="0.25">
      <c r="A6912" s="154"/>
      <c r="B6912" s="154"/>
      <c r="C6912" s="140"/>
      <c r="D6912" s="140"/>
      <c r="E6912" s="140"/>
      <c r="F6912" s="161"/>
      <c r="G6912" s="161"/>
    </row>
    <row r="6913" spans="1:7" x14ac:dyDescent="0.25">
      <c r="A6913" s="154"/>
      <c r="B6913" s="154"/>
      <c r="C6913" s="140"/>
      <c r="D6913" s="140"/>
      <c r="E6913" s="140"/>
      <c r="F6913" s="161"/>
      <c r="G6913" s="161"/>
    </row>
    <row r="6914" spans="1:7" x14ac:dyDescent="0.25">
      <c r="A6914" s="154"/>
      <c r="B6914" s="154"/>
      <c r="C6914" s="140"/>
      <c r="D6914" s="140"/>
      <c r="E6914" s="140"/>
      <c r="F6914" s="161"/>
      <c r="G6914" s="161"/>
    </row>
    <row r="6915" spans="1:7" x14ac:dyDescent="0.25">
      <c r="A6915" s="154"/>
      <c r="B6915" s="154"/>
      <c r="C6915" s="140"/>
      <c r="D6915" s="140"/>
      <c r="E6915" s="140"/>
      <c r="F6915" s="161"/>
      <c r="G6915" s="161"/>
    </row>
    <row r="6916" spans="1:7" x14ac:dyDescent="0.25">
      <c r="A6916" s="154"/>
      <c r="B6916" s="154"/>
      <c r="C6916" s="140"/>
      <c r="D6916" s="140"/>
      <c r="E6916" s="140"/>
      <c r="F6916" s="161"/>
      <c r="G6916" s="161"/>
    </row>
    <row r="6917" spans="1:7" x14ac:dyDescent="0.25">
      <c r="A6917" s="154"/>
      <c r="B6917" s="154"/>
      <c r="C6917" s="140"/>
      <c r="D6917" s="140"/>
      <c r="E6917" s="140"/>
      <c r="F6917" s="161"/>
      <c r="G6917" s="161"/>
    </row>
    <row r="6918" spans="1:7" x14ac:dyDescent="0.25">
      <c r="A6918" s="154"/>
      <c r="B6918" s="154"/>
      <c r="C6918" s="140"/>
      <c r="D6918" s="140"/>
      <c r="E6918" s="140"/>
      <c r="F6918" s="161"/>
      <c r="G6918" s="161"/>
    </row>
    <row r="6919" spans="1:7" x14ac:dyDescent="0.25">
      <c r="A6919" s="154"/>
      <c r="B6919" s="154"/>
      <c r="C6919" s="140"/>
      <c r="D6919" s="140"/>
      <c r="E6919" s="140"/>
      <c r="F6919" s="161"/>
      <c r="G6919" s="161"/>
    </row>
    <row r="6920" spans="1:7" x14ac:dyDescent="0.25">
      <c r="A6920" s="154"/>
      <c r="B6920" s="154"/>
      <c r="C6920" s="140"/>
      <c r="D6920" s="140"/>
      <c r="E6920" s="140"/>
      <c r="F6920" s="161"/>
      <c r="G6920" s="161"/>
    </row>
    <row r="6921" spans="1:7" x14ac:dyDescent="0.25">
      <c r="A6921" s="154"/>
      <c r="B6921" s="154"/>
      <c r="C6921" s="154"/>
      <c r="D6921" s="140"/>
      <c r="E6921" s="140"/>
      <c r="F6921" s="161"/>
      <c r="G6921" s="161"/>
    </row>
    <row r="6922" spans="1:7" x14ac:dyDescent="0.25">
      <c r="A6922" s="154"/>
      <c r="B6922" s="154"/>
      <c r="C6922" s="140"/>
      <c r="D6922" s="140"/>
      <c r="E6922" s="140"/>
      <c r="F6922" s="161"/>
      <c r="G6922" s="161"/>
    </row>
    <row r="6923" spans="1:7" x14ac:dyDescent="0.25">
      <c r="A6923" s="154"/>
      <c r="B6923" s="154"/>
      <c r="C6923" s="140"/>
      <c r="D6923" s="140"/>
      <c r="E6923" s="140"/>
      <c r="F6923" s="161"/>
      <c r="G6923" s="161"/>
    </row>
    <row r="6924" spans="1:7" x14ac:dyDescent="0.25">
      <c r="A6924" s="154"/>
      <c r="B6924" s="154"/>
      <c r="C6924" s="140"/>
      <c r="D6924" s="140"/>
      <c r="E6924" s="140"/>
      <c r="F6924" s="161"/>
      <c r="G6924" s="161"/>
    </row>
    <row r="6925" spans="1:7" x14ac:dyDescent="0.25">
      <c r="A6925" s="154"/>
      <c r="B6925" s="154"/>
      <c r="C6925" s="154"/>
      <c r="D6925" s="140"/>
      <c r="E6925" s="140"/>
      <c r="F6925" s="161"/>
      <c r="G6925" s="161"/>
    </row>
    <row r="6926" spans="1:7" x14ac:dyDescent="0.25">
      <c r="A6926" s="154"/>
      <c r="B6926" s="154"/>
      <c r="C6926" s="140"/>
      <c r="D6926" s="140"/>
      <c r="E6926" s="140"/>
      <c r="F6926" s="161"/>
      <c r="G6926" s="161"/>
    </row>
    <row r="6927" spans="1:7" x14ac:dyDescent="0.25">
      <c r="A6927" s="154"/>
      <c r="B6927" s="154"/>
      <c r="C6927" s="140"/>
      <c r="D6927" s="140"/>
      <c r="E6927" s="140"/>
      <c r="F6927" s="161"/>
      <c r="G6927" s="161"/>
    </row>
    <row r="6928" spans="1:7" x14ac:dyDescent="0.25">
      <c r="A6928" s="154"/>
      <c r="B6928" s="154"/>
      <c r="C6928" s="140"/>
      <c r="D6928" s="140"/>
      <c r="E6928" s="140"/>
      <c r="F6928" s="161"/>
      <c r="G6928" s="161"/>
    </row>
    <row r="6929" spans="1:7" x14ac:dyDescent="0.25">
      <c r="A6929" s="154"/>
      <c r="B6929" s="154"/>
      <c r="C6929" s="140"/>
      <c r="D6929" s="140"/>
      <c r="E6929" s="140"/>
      <c r="F6929" s="161"/>
      <c r="G6929" s="161"/>
    </row>
    <row r="6930" spans="1:7" x14ac:dyDescent="0.25">
      <c r="A6930" s="154"/>
      <c r="B6930" s="154"/>
      <c r="C6930" s="140"/>
      <c r="D6930" s="140"/>
      <c r="E6930" s="140"/>
      <c r="F6930" s="161"/>
      <c r="G6930" s="161"/>
    </row>
    <row r="6931" spans="1:7" x14ac:dyDescent="0.25">
      <c r="A6931" s="154"/>
      <c r="B6931" s="154"/>
      <c r="C6931" s="140"/>
      <c r="D6931" s="140"/>
      <c r="E6931" s="140"/>
      <c r="F6931" s="161"/>
      <c r="G6931" s="161"/>
    </row>
    <row r="6932" spans="1:7" x14ac:dyDescent="0.25">
      <c r="A6932" s="154"/>
      <c r="B6932" s="154"/>
      <c r="C6932" s="140"/>
      <c r="D6932" s="140"/>
      <c r="E6932" s="140"/>
      <c r="F6932" s="161"/>
      <c r="G6932" s="161"/>
    </row>
    <row r="6933" spans="1:7" x14ac:dyDescent="0.25">
      <c r="A6933" s="154"/>
      <c r="B6933" s="154"/>
      <c r="C6933" s="140"/>
      <c r="D6933" s="140"/>
      <c r="E6933" s="140"/>
      <c r="F6933" s="161"/>
      <c r="G6933" s="161"/>
    </row>
    <row r="6934" spans="1:7" x14ac:dyDescent="0.25">
      <c r="A6934" s="154"/>
      <c r="B6934" s="154"/>
      <c r="C6934" s="140"/>
      <c r="D6934" s="140"/>
      <c r="E6934" s="140"/>
      <c r="F6934" s="161"/>
      <c r="G6934" s="161"/>
    </row>
    <row r="6935" spans="1:7" x14ac:dyDescent="0.25">
      <c r="A6935" s="154"/>
      <c r="B6935" s="154"/>
      <c r="C6935" s="140"/>
      <c r="D6935" s="140"/>
      <c r="E6935" s="140"/>
      <c r="F6935" s="161"/>
      <c r="G6935" s="161"/>
    </row>
    <row r="6936" spans="1:7" x14ac:dyDescent="0.25">
      <c r="A6936" s="154"/>
      <c r="B6936" s="154"/>
      <c r="C6936" s="140"/>
      <c r="D6936" s="140"/>
      <c r="E6936" s="140"/>
      <c r="F6936" s="161"/>
      <c r="G6936" s="161"/>
    </row>
    <row r="6937" spans="1:7" x14ac:dyDescent="0.25">
      <c r="A6937" s="154"/>
      <c r="B6937" s="154"/>
      <c r="C6937" s="140"/>
      <c r="D6937" s="140"/>
      <c r="E6937" s="140"/>
      <c r="F6937" s="161"/>
      <c r="G6937" s="161"/>
    </row>
    <row r="6938" spans="1:7" x14ac:dyDescent="0.25">
      <c r="A6938" s="154"/>
      <c r="B6938" s="154"/>
      <c r="C6938" s="154"/>
      <c r="D6938" s="140"/>
      <c r="E6938" s="140"/>
      <c r="F6938" s="161"/>
      <c r="G6938" s="161"/>
    </row>
    <row r="6939" spans="1:7" x14ac:dyDescent="0.25">
      <c r="A6939" s="154"/>
      <c r="B6939" s="154"/>
      <c r="C6939" s="140"/>
      <c r="D6939" s="140"/>
      <c r="E6939" s="140"/>
      <c r="F6939" s="161"/>
      <c r="G6939" s="161"/>
    </row>
    <row r="6940" spans="1:7" x14ac:dyDescent="0.25">
      <c r="A6940" s="154"/>
      <c r="B6940" s="154"/>
      <c r="C6940" s="140"/>
      <c r="D6940" s="140"/>
      <c r="E6940" s="140"/>
      <c r="F6940" s="161"/>
      <c r="G6940" s="161"/>
    </row>
    <row r="6941" spans="1:7" x14ac:dyDescent="0.25">
      <c r="A6941" s="154"/>
      <c r="B6941" s="154"/>
      <c r="C6941" s="140"/>
      <c r="D6941" s="140"/>
      <c r="E6941" s="140"/>
      <c r="F6941" s="161"/>
      <c r="G6941" s="161"/>
    </row>
    <row r="6942" spans="1:7" x14ac:dyDescent="0.25">
      <c r="A6942" s="154"/>
      <c r="B6942" s="154"/>
      <c r="C6942" s="140"/>
      <c r="D6942" s="140"/>
      <c r="E6942" s="140"/>
      <c r="F6942" s="161"/>
      <c r="G6942" s="161"/>
    </row>
    <row r="6943" spans="1:7" x14ac:dyDescent="0.25">
      <c r="A6943" s="154"/>
      <c r="B6943" s="154"/>
      <c r="C6943" s="140"/>
      <c r="D6943" s="140"/>
      <c r="E6943" s="140"/>
      <c r="F6943" s="161"/>
      <c r="G6943" s="161"/>
    </row>
    <row r="6944" spans="1:7" x14ac:dyDescent="0.25">
      <c r="A6944" s="154"/>
      <c r="B6944" s="154"/>
      <c r="C6944" s="140"/>
      <c r="D6944" s="140"/>
      <c r="E6944" s="140"/>
      <c r="F6944" s="161"/>
      <c r="G6944" s="161"/>
    </row>
    <row r="6945" spans="1:7" x14ac:dyDescent="0.25">
      <c r="A6945" s="154"/>
      <c r="B6945" s="154"/>
      <c r="C6945" s="140"/>
      <c r="D6945" s="140"/>
      <c r="E6945" s="140"/>
      <c r="F6945" s="161"/>
      <c r="G6945" s="161"/>
    </row>
    <row r="6946" spans="1:7" x14ac:dyDescent="0.25">
      <c r="A6946" s="154"/>
      <c r="B6946" s="154"/>
      <c r="C6946" s="140"/>
      <c r="D6946" s="140"/>
      <c r="E6946" s="140"/>
      <c r="F6946" s="161"/>
      <c r="G6946" s="161"/>
    </row>
    <row r="6947" spans="1:7" x14ac:dyDescent="0.25">
      <c r="A6947" s="154"/>
      <c r="B6947" s="154"/>
      <c r="C6947" s="140"/>
      <c r="D6947" s="140"/>
      <c r="E6947" s="140"/>
      <c r="F6947" s="161"/>
      <c r="G6947" s="161"/>
    </row>
    <row r="6948" spans="1:7" x14ac:dyDescent="0.25">
      <c r="A6948" s="154"/>
      <c r="B6948" s="154"/>
      <c r="C6948" s="140"/>
      <c r="D6948" s="140"/>
      <c r="E6948" s="140"/>
      <c r="F6948" s="161"/>
      <c r="G6948" s="161"/>
    </row>
    <row r="6949" spans="1:7" x14ac:dyDescent="0.25">
      <c r="A6949" s="154"/>
      <c r="B6949" s="154"/>
      <c r="C6949" s="140"/>
      <c r="D6949" s="140"/>
      <c r="E6949" s="140"/>
      <c r="F6949" s="161"/>
      <c r="G6949" s="161"/>
    </row>
    <row r="6950" spans="1:7" x14ac:dyDescent="0.25">
      <c r="A6950" s="154"/>
      <c r="B6950" s="154"/>
      <c r="C6950" s="140"/>
      <c r="D6950" s="140"/>
      <c r="E6950" s="140"/>
      <c r="F6950" s="161"/>
      <c r="G6950" s="161"/>
    </row>
    <row r="6951" spans="1:7" x14ac:dyDescent="0.25">
      <c r="A6951" s="154"/>
      <c r="B6951" s="154"/>
      <c r="C6951" s="140"/>
      <c r="D6951" s="140"/>
      <c r="E6951" s="140"/>
      <c r="F6951" s="161"/>
      <c r="G6951" s="161"/>
    </row>
    <row r="6952" spans="1:7" x14ac:dyDescent="0.25">
      <c r="A6952" s="154"/>
      <c r="B6952" s="154"/>
      <c r="C6952" s="140"/>
      <c r="D6952" s="140"/>
      <c r="E6952" s="140"/>
      <c r="F6952" s="161"/>
      <c r="G6952" s="161"/>
    </row>
    <row r="6953" spans="1:7" x14ac:dyDescent="0.25">
      <c r="A6953" s="154"/>
      <c r="B6953" s="154"/>
      <c r="C6953" s="140"/>
      <c r="D6953" s="140"/>
      <c r="E6953" s="140"/>
      <c r="F6953" s="161"/>
      <c r="G6953" s="161"/>
    </row>
    <row r="6954" spans="1:7" x14ac:dyDescent="0.25">
      <c r="A6954" s="154"/>
      <c r="B6954" s="154"/>
      <c r="C6954" s="140"/>
      <c r="D6954" s="140"/>
      <c r="E6954" s="140"/>
      <c r="F6954" s="161"/>
      <c r="G6954" s="161"/>
    </row>
    <row r="6955" spans="1:7" x14ac:dyDescent="0.25">
      <c r="A6955" s="154"/>
      <c r="B6955" s="154"/>
      <c r="C6955" s="140"/>
      <c r="D6955" s="140"/>
      <c r="E6955" s="140"/>
      <c r="F6955" s="161"/>
      <c r="G6955" s="161"/>
    </row>
    <row r="6956" spans="1:7" x14ac:dyDescent="0.25">
      <c r="A6956" s="154"/>
      <c r="B6956" s="154"/>
      <c r="C6956" s="140"/>
      <c r="D6956" s="140"/>
      <c r="E6956" s="140"/>
      <c r="F6956" s="161"/>
      <c r="G6956" s="161"/>
    </row>
    <row r="6957" spans="1:7" x14ac:dyDescent="0.25">
      <c r="A6957" s="154"/>
      <c r="B6957" s="154"/>
      <c r="C6957" s="140"/>
      <c r="D6957" s="140"/>
      <c r="E6957" s="140"/>
      <c r="F6957" s="161"/>
      <c r="G6957" s="161"/>
    </row>
    <row r="6958" spans="1:7" x14ac:dyDescent="0.25">
      <c r="A6958" s="154"/>
      <c r="B6958" s="154"/>
      <c r="C6958" s="140"/>
      <c r="D6958" s="140"/>
      <c r="E6958" s="140"/>
      <c r="F6958" s="161"/>
      <c r="G6958" s="161"/>
    </row>
    <row r="6959" spans="1:7" x14ac:dyDescent="0.25">
      <c r="A6959" s="154"/>
      <c r="B6959" s="154"/>
      <c r="C6959" s="140"/>
      <c r="D6959" s="140"/>
      <c r="E6959" s="140"/>
      <c r="F6959" s="161"/>
      <c r="G6959" s="161"/>
    </row>
    <row r="6960" spans="1:7" x14ac:dyDescent="0.25">
      <c r="A6960" s="154"/>
      <c r="B6960" s="154"/>
      <c r="C6960" s="140"/>
      <c r="D6960" s="140"/>
      <c r="E6960" s="140"/>
      <c r="F6960" s="161"/>
      <c r="G6960" s="161"/>
    </row>
    <row r="6961" spans="1:7" x14ac:dyDescent="0.25">
      <c r="A6961" s="154"/>
      <c r="B6961" s="154"/>
      <c r="C6961" s="140"/>
      <c r="D6961" s="140"/>
      <c r="E6961" s="140"/>
      <c r="F6961" s="161"/>
      <c r="G6961" s="161"/>
    </row>
    <row r="6962" spans="1:7" x14ac:dyDescent="0.25">
      <c r="A6962" s="154"/>
      <c r="B6962" s="154"/>
      <c r="C6962" s="140"/>
      <c r="D6962" s="140"/>
      <c r="E6962" s="140"/>
      <c r="F6962" s="161"/>
      <c r="G6962" s="161"/>
    </row>
    <row r="6963" spans="1:7" x14ac:dyDescent="0.25">
      <c r="A6963" s="154"/>
      <c r="B6963" s="154"/>
      <c r="C6963" s="140"/>
      <c r="D6963" s="140"/>
      <c r="E6963" s="140"/>
      <c r="F6963" s="161"/>
      <c r="G6963" s="161"/>
    </row>
    <row r="6964" spans="1:7" x14ac:dyDescent="0.25">
      <c r="A6964" s="154"/>
      <c r="B6964" s="154"/>
      <c r="C6964" s="140"/>
      <c r="D6964" s="140"/>
      <c r="E6964" s="140"/>
      <c r="F6964" s="161"/>
      <c r="G6964" s="161"/>
    </row>
    <row r="6965" spans="1:7" x14ac:dyDescent="0.25">
      <c r="A6965" s="154"/>
      <c r="B6965" s="154"/>
      <c r="C6965" s="140"/>
      <c r="D6965" s="140"/>
      <c r="E6965" s="140"/>
      <c r="F6965" s="161"/>
      <c r="G6965" s="161"/>
    </row>
    <row r="6966" spans="1:7" x14ac:dyDescent="0.25">
      <c r="A6966" s="154"/>
      <c r="B6966" s="154"/>
      <c r="C6966" s="140"/>
      <c r="D6966" s="140"/>
      <c r="E6966" s="140"/>
      <c r="F6966" s="161"/>
      <c r="G6966" s="161"/>
    </row>
    <row r="6967" spans="1:7" x14ac:dyDescent="0.25">
      <c r="A6967" s="154"/>
      <c r="B6967" s="154"/>
      <c r="C6967" s="140"/>
      <c r="D6967" s="140"/>
      <c r="E6967" s="140"/>
      <c r="F6967" s="161"/>
      <c r="G6967" s="161"/>
    </row>
    <row r="6968" spans="1:7" x14ac:dyDescent="0.25">
      <c r="A6968" s="154"/>
      <c r="B6968" s="154"/>
      <c r="C6968" s="140"/>
      <c r="D6968" s="140"/>
      <c r="E6968" s="140"/>
      <c r="F6968" s="161"/>
      <c r="G6968" s="161"/>
    </row>
    <row r="6969" spans="1:7" x14ac:dyDescent="0.25">
      <c r="A6969" s="154"/>
      <c r="B6969" s="154"/>
      <c r="C6969" s="154"/>
      <c r="D6969" s="140"/>
      <c r="E6969" s="140"/>
      <c r="F6969" s="161"/>
      <c r="G6969" s="161"/>
    </row>
    <row r="6970" spans="1:7" x14ac:dyDescent="0.25">
      <c r="A6970" s="154"/>
      <c r="B6970" s="154"/>
      <c r="C6970" s="154"/>
      <c r="D6970" s="140"/>
      <c r="E6970" s="140"/>
      <c r="F6970" s="161"/>
      <c r="G6970" s="161"/>
    </row>
    <row r="6971" spans="1:7" x14ac:dyDescent="0.25">
      <c r="A6971" s="154"/>
      <c r="B6971" s="154"/>
      <c r="C6971" s="140"/>
      <c r="D6971" s="140"/>
      <c r="E6971" s="140"/>
      <c r="F6971" s="161"/>
      <c r="G6971" s="161"/>
    </row>
    <row r="6972" spans="1:7" x14ac:dyDescent="0.25">
      <c r="A6972" s="154"/>
      <c r="B6972" s="154"/>
      <c r="C6972" s="140"/>
      <c r="D6972" s="140"/>
      <c r="E6972" s="140"/>
      <c r="F6972" s="161"/>
      <c r="G6972" s="161"/>
    </row>
    <row r="6973" spans="1:7" x14ac:dyDescent="0.25">
      <c r="A6973" s="154"/>
      <c r="B6973" s="154"/>
      <c r="C6973" s="140"/>
      <c r="D6973" s="140"/>
      <c r="E6973" s="140"/>
      <c r="F6973" s="161"/>
      <c r="G6973" s="161"/>
    </row>
    <row r="6974" spans="1:7" x14ac:dyDescent="0.25">
      <c r="A6974" s="154"/>
      <c r="B6974" s="154"/>
      <c r="C6974" s="140"/>
      <c r="D6974" s="140"/>
      <c r="E6974" s="140"/>
      <c r="F6974" s="161"/>
      <c r="G6974" s="161"/>
    </row>
    <row r="6975" spans="1:7" x14ac:dyDescent="0.25">
      <c r="A6975" s="154"/>
      <c r="B6975" s="154"/>
      <c r="C6975" s="140"/>
      <c r="D6975" s="140"/>
      <c r="E6975" s="140"/>
      <c r="F6975" s="161"/>
      <c r="G6975" s="161"/>
    </row>
    <row r="6976" spans="1:7" x14ac:dyDescent="0.25">
      <c r="A6976" s="154"/>
      <c r="B6976" s="154"/>
      <c r="C6976" s="140"/>
      <c r="D6976" s="140"/>
      <c r="E6976" s="140"/>
      <c r="F6976" s="161"/>
      <c r="G6976" s="161"/>
    </row>
    <row r="6977" spans="1:7" x14ac:dyDescent="0.25">
      <c r="A6977" s="154"/>
      <c r="B6977" s="154"/>
      <c r="C6977" s="140"/>
      <c r="D6977" s="140"/>
      <c r="E6977" s="140"/>
      <c r="F6977" s="161"/>
      <c r="G6977" s="161"/>
    </row>
    <row r="6978" spans="1:7" x14ac:dyDescent="0.25">
      <c r="A6978" s="154"/>
      <c r="B6978" s="154"/>
      <c r="C6978" s="140"/>
      <c r="D6978" s="140"/>
      <c r="E6978" s="140"/>
      <c r="F6978" s="161"/>
      <c r="G6978" s="161"/>
    </row>
    <row r="6979" spans="1:7" x14ac:dyDescent="0.25">
      <c r="A6979" s="154"/>
      <c r="B6979" s="154"/>
      <c r="C6979" s="140"/>
      <c r="D6979" s="140"/>
      <c r="E6979" s="140"/>
      <c r="F6979" s="161"/>
      <c r="G6979" s="161"/>
    </row>
    <row r="6980" spans="1:7" x14ac:dyDescent="0.25">
      <c r="A6980" s="154"/>
      <c r="B6980" s="154"/>
      <c r="C6980" s="140"/>
      <c r="D6980" s="140"/>
      <c r="E6980" s="140"/>
      <c r="F6980" s="161"/>
      <c r="G6980" s="161"/>
    </row>
    <row r="6981" spans="1:7" x14ac:dyDescent="0.25">
      <c r="A6981" s="154"/>
      <c r="B6981" s="154"/>
      <c r="C6981" s="140"/>
      <c r="D6981" s="140"/>
      <c r="E6981" s="140"/>
      <c r="F6981" s="161"/>
      <c r="G6981" s="161"/>
    </row>
    <row r="6982" spans="1:7" x14ac:dyDescent="0.25">
      <c r="A6982" s="154"/>
      <c r="B6982" s="154"/>
      <c r="C6982" s="140"/>
      <c r="D6982" s="140"/>
      <c r="E6982" s="140"/>
      <c r="F6982" s="161"/>
      <c r="G6982" s="161"/>
    </row>
    <row r="6983" spans="1:7" x14ac:dyDescent="0.25">
      <c r="A6983" s="154"/>
      <c r="B6983" s="154"/>
      <c r="C6983" s="140"/>
      <c r="D6983" s="140"/>
      <c r="E6983" s="140"/>
      <c r="F6983" s="161"/>
      <c r="G6983" s="161"/>
    </row>
    <row r="6984" spans="1:7" x14ac:dyDescent="0.25">
      <c r="A6984" s="154"/>
      <c r="B6984" s="154"/>
      <c r="C6984" s="140"/>
      <c r="D6984" s="140"/>
      <c r="E6984" s="140"/>
      <c r="F6984" s="161"/>
      <c r="G6984" s="161"/>
    </row>
    <row r="6985" spans="1:7" x14ac:dyDescent="0.25">
      <c r="A6985" s="154"/>
      <c r="B6985" s="154"/>
      <c r="C6985" s="140"/>
      <c r="D6985" s="140"/>
      <c r="E6985" s="140"/>
      <c r="F6985" s="161"/>
      <c r="G6985" s="161"/>
    </row>
    <row r="6986" spans="1:7" x14ac:dyDescent="0.25">
      <c r="A6986" s="154"/>
      <c r="B6986" s="154"/>
      <c r="C6986" s="140"/>
      <c r="D6986" s="140"/>
      <c r="E6986" s="140"/>
      <c r="F6986" s="161"/>
      <c r="G6986" s="161"/>
    </row>
    <row r="6987" spans="1:7" x14ac:dyDescent="0.25">
      <c r="A6987" s="154"/>
      <c r="B6987" s="154"/>
      <c r="C6987" s="140"/>
      <c r="D6987" s="140"/>
      <c r="E6987" s="140"/>
      <c r="F6987" s="161"/>
      <c r="G6987" s="161"/>
    </row>
    <row r="6988" spans="1:7" x14ac:dyDescent="0.25">
      <c r="A6988" s="154"/>
      <c r="B6988" s="154"/>
      <c r="C6988" s="140"/>
      <c r="D6988" s="140"/>
      <c r="E6988" s="140"/>
      <c r="F6988" s="161"/>
      <c r="G6988" s="161"/>
    </row>
    <row r="6989" spans="1:7" x14ac:dyDescent="0.25">
      <c r="A6989" s="154"/>
      <c r="B6989" s="154"/>
      <c r="C6989" s="140"/>
      <c r="D6989" s="140"/>
      <c r="E6989" s="140"/>
      <c r="F6989" s="161"/>
      <c r="G6989" s="161"/>
    </row>
    <row r="6990" spans="1:7" x14ac:dyDescent="0.25">
      <c r="A6990" s="154"/>
      <c r="B6990" s="154"/>
      <c r="C6990" s="140"/>
      <c r="D6990" s="140"/>
      <c r="E6990" s="140"/>
      <c r="F6990" s="161"/>
      <c r="G6990" s="161"/>
    </row>
    <row r="6991" spans="1:7" x14ac:dyDescent="0.25">
      <c r="A6991" s="154"/>
      <c r="B6991" s="154"/>
      <c r="C6991" s="140"/>
      <c r="D6991" s="140"/>
      <c r="E6991" s="140"/>
      <c r="F6991" s="161"/>
      <c r="G6991" s="161"/>
    </row>
    <row r="6992" spans="1:7" x14ac:dyDescent="0.25">
      <c r="A6992" s="154"/>
      <c r="B6992" s="154"/>
      <c r="C6992" s="140"/>
      <c r="D6992" s="140"/>
      <c r="E6992" s="140"/>
      <c r="F6992" s="161"/>
      <c r="G6992" s="161"/>
    </row>
    <row r="6993" spans="1:7" x14ac:dyDescent="0.25">
      <c r="A6993" s="154"/>
      <c r="B6993" s="154"/>
      <c r="C6993" s="140"/>
      <c r="D6993" s="140"/>
      <c r="E6993" s="140"/>
      <c r="F6993" s="161"/>
      <c r="G6993" s="161"/>
    </row>
    <row r="6994" spans="1:7" x14ac:dyDescent="0.25">
      <c r="A6994" s="154"/>
      <c r="B6994" s="154"/>
      <c r="C6994" s="140"/>
      <c r="D6994" s="140"/>
      <c r="E6994" s="140"/>
      <c r="F6994" s="161"/>
      <c r="G6994" s="161"/>
    </row>
    <row r="6995" spans="1:7" x14ac:dyDescent="0.25">
      <c r="A6995" s="154"/>
      <c r="B6995" s="154"/>
      <c r="C6995" s="140"/>
      <c r="D6995" s="140"/>
      <c r="E6995" s="140"/>
      <c r="F6995" s="161"/>
      <c r="G6995" s="161"/>
    </row>
    <row r="6996" spans="1:7" x14ac:dyDescent="0.25">
      <c r="A6996" s="154"/>
      <c r="B6996" s="154"/>
      <c r="C6996" s="140"/>
      <c r="D6996" s="140"/>
      <c r="E6996" s="140"/>
      <c r="F6996" s="161"/>
      <c r="G6996" s="161"/>
    </row>
    <row r="6997" spans="1:7" x14ac:dyDescent="0.25">
      <c r="A6997" s="154"/>
      <c r="B6997" s="154"/>
      <c r="C6997" s="140"/>
      <c r="D6997" s="140"/>
      <c r="E6997" s="140"/>
      <c r="F6997" s="161"/>
      <c r="G6997" s="161"/>
    </row>
    <row r="6998" spans="1:7" x14ac:dyDescent="0.25">
      <c r="A6998" s="154"/>
      <c r="B6998" s="154"/>
      <c r="C6998" s="140"/>
      <c r="D6998" s="140"/>
      <c r="E6998" s="140"/>
      <c r="F6998" s="161"/>
      <c r="G6998" s="161"/>
    </row>
    <row r="6999" spans="1:7" x14ac:dyDescent="0.25">
      <c r="A6999" s="154"/>
      <c r="B6999" s="154"/>
      <c r="C6999" s="140"/>
      <c r="D6999" s="140"/>
      <c r="E6999" s="140"/>
      <c r="F6999" s="161"/>
      <c r="G6999" s="161"/>
    </row>
    <row r="7000" spans="1:7" x14ac:dyDescent="0.25">
      <c r="A7000" s="154"/>
      <c r="B7000" s="154"/>
      <c r="C7000" s="140"/>
      <c r="D7000" s="140"/>
      <c r="E7000" s="140"/>
      <c r="F7000" s="161"/>
      <c r="G7000" s="161"/>
    </row>
    <row r="7001" spans="1:7" x14ac:dyDescent="0.25">
      <c r="A7001" s="154"/>
      <c r="B7001" s="154"/>
      <c r="C7001" s="140"/>
      <c r="D7001" s="140"/>
      <c r="E7001" s="140"/>
      <c r="F7001" s="161"/>
      <c r="G7001" s="161"/>
    </row>
    <row r="7002" spans="1:7" x14ac:dyDescent="0.25">
      <c r="A7002" s="154"/>
      <c r="B7002" s="154"/>
      <c r="C7002" s="140"/>
      <c r="D7002" s="140"/>
      <c r="E7002" s="140"/>
      <c r="F7002" s="161"/>
      <c r="G7002" s="161"/>
    </row>
    <row r="7003" spans="1:7" x14ac:dyDescent="0.25">
      <c r="A7003" s="154"/>
      <c r="B7003" s="154"/>
      <c r="C7003" s="140"/>
      <c r="D7003" s="140"/>
      <c r="E7003" s="140"/>
      <c r="F7003" s="161"/>
      <c r="G7003" s="161"/>
    </row>
    <row r="7004" spans="1:7" x14ac:dyDescent="0.25">
      <c r="A7004" s="154"/>
      <c r="B7004" s="154"/>
      <c r="C7004" s="140"/>
      <c r="D7004" s="140"/>
      <c r="E7004" s="140"/>
      <c r="F7004" s="161"/>
      <c r="G7004" s="161"/>
    </row>
    <row r="7005" spans="1:7" x14ac:dyDescent="0.25">
      <c r="A7005" s="154"/>
      <c r="B7005" s="154"/>
      <c r="C7005" s="140"/>
      <c r="D7005" s="140"/>
      <c r="E7005" s="140"/>
      <c r="F7005" s="161"/>
      <c r="G7005" s="161"/>
    </row>
    <row r="7006" spans="1:7" x14ac:dyDescent="0.25">
      <c r="A7006" s="154"/>
      <c r="B7006" s="154"/>
      <c r="C7006" s="140"/>
      <c r="D7006" s="140"/>
      <c r="E7006" s="140"/>
      <c r="F7006" s="161"/>
      <c r="G7006" s="161"/>
    </row>
    <row r="7007" spans="1:7" x14ac:dyDescent="0.25">
      <c r="A7007" s="154"/>
      <c r="B7007" s="154"/>
      <c r="C7007" s="140"/>
      <c r="D7007" s="140"/>
      <c r="E7007" s="140"/>
      <c r="F7007" s="161"/>
      <c r="G7007" s="161"/>
    </row>
    <row r="7008" spans="1:7" x14ac:dyDescent="0.25">
      <c r="A7008" s="154"/>
      <c r="B7008" s="154"/>
      <c r="C7008" s="140"/>
      <c r="D7008" s="140"/>
      <c r="E7008" s="140"/>
      <c r="F7008" s="161"/>
      <c r="G7008" s="161"/>
    </row>
    <row r="7009" spans="1:7" x14ac:dyDescent="0.25">
      <c r="A7009" s="154"/>
      <c r="B7009" s="154"/>
      <c r="C7009" s="140"/>
      <c r="D7009" s="140"/>
      <c r="E7009" s="140"/>
      <c r="F7009" s="161"/>
      <c r="G7009" s="161"/>
    </row>
    <row r="7010" spans="1:7" x14ac:dyDescent="0.25">
      <c r="A7010" s="154"/>
      <c r="B7010" s="154"/>
      <c r="C7010" s="140"/>
      <c r="D7010" s="140"/>
      <c r="E7010" s="140"/>
      <c r="F7010" s="161"/>
      <c r="G7010" s="161"/>
    </row>
    <row r="7011" spans="1:7" x14ac:dyDescent="0.25">
      <c r="A7011" s="154"/>
      <c r="B7011" s="154"/>
      <c r="C7011" s="140"/>
      <c r="D7011" s="140"/>
      <c r="E7011" s="140"/>
      <c r="F7011" s="161"/>
      <c r="G7011" s="161"/>
    </row>
    <row r="7012" spans="1:7" x14ac:dyDescent="0.25">
      <c r="A7012" s="154"/>
      <c r="B7012" s="154"/>
      <c r="C7012" s="140"/>
      <c r="D7012" s="140"/>
      <c r="E7012" s="140"/>
      <c r="F7012" s="161"/>
      <c r="G7012" s="161"/>
    </row>
    <row r="7013" spans="1:7" x14ac:dyDescent="0.25">
      <c r="A7013" s="154"/>
      <c r="B7013" s="154"/>
      <c r="C7013" s="140"/>
      <c r="D7013" s="140"/>
      <c r="E7013" s="140"/>
      <c r="F7013" s="161"/>
      <c r="G7013" s="161"/>
    </row>
    <row r="7014" spans="1:7" x14ac:dyDescent="0.25">
      <c r="A7014" s="154"/>
      <c r="B7014" s="154"/>
      <c r="C7014" s="140"/>
      <c r="D7014" s="140"/>
      <c r="E7014" s="140"/>
      <c r="F7014" s="161"/>
      <c r="G7014" s="161"/>
    </row>
    <row r="7015" spans="1:7" x14ac:dyDescent="0.25">
      <c r="A7015" s="154"/>
      <c r="B7015" s="154"/>
      <c r="C7015" s="140"/>
      <c r="D7015" s="140"/>
      <c r="E7015" s="140"/>
      <c r="F7015" s="161"/>
      <c r="G7015" s="161"/>
    </row>
    <row r="7016" spans="1:7" x14ac:dyDescent="0.25">
      <c r="A7016" s="154"/>
      <c r="B7016" s="154"/>
      <c r="C7016" s="140"/>
      <c r="D7016" s="140"/>
      <c r="E7016" s="140"/>
      <c r="F7016" s="161"/>
      <c r="G7016" s="161"/>
    </row>
    <row r="7017" spans="1:7" x14ac:dyDescent="0.25">
      <c r="A7017" s="154"/>
      <c r="B7017" s="154"/>
      <c r="C7017" s="140"/>
      <c r="D7017" s="140"/>
      <c r="E7017" s="140"/>
      <c r="F7017" s="161"/>
      <c r="G7017" s="161"/>
    </row>
    <row r="7018" spans="1:7" x14ac:dyDescent="0.25">
      <c r="A7018" s="154"/>
      <c r="B7018" s="154"/>
      <c r="C7018" s="140"/>
      <c r="D7018" s="140"/>
      <c r="E7018" s="140"/>
      <c r="F7018" s="161"/>
      <c r="G7018" s="161"/>
    </row>
    <row r="7019" spans="1:7" x14ac:dyDescent="0.25">
      <c r="A7019" s="154"/>
      <c r="B7019" s="154"/>
      <c r="C7019" s="140"/>
      <c r="D7019" s="140"/>
      <c r="E7019" s="140"/>
      <c r="F7019" s="161"/>
      <c r="G7019" s="161"/>
    </row>
    <row r="7020" spans="1:7" x14ac:dyDescent="0.25">
      <c r="A7020" s="154"/>
      <c r="B7020" s="154"/>
      <c r="C7020" s="140"/>
      <c r="D7020" s="140"/>
      <c r="E7020" s="140"/>
      <c r="F7020" s="161"/>
      <c r="G7020" s="161"/>
    </row>
    <row r="7021" spans="1:7" x14ac:dyDescent="0.25">
      <c r="A7021" s="154"/>
      <c r="B7021" s="154"/>
      <c r="C7021" s="140"/>
      <c r="D7021" s="140"/>
      <c r="E7021" s="140"/>
      <c r="F7021" s="161"/>
      <c r="G7021" s="161"/>
    </row>
    <row r="7022" spans="1:7" x14ac:dyDescent="0.25">
      <c r="A7022" s="154"/>
      <c r="B7022" s="154"/>
      <c r="C7022" s="140"/>
      <c r="D7022" s="140"/>
      <c r="E7022" s="140"/>
      <c r="F7022" s="161"/>
      <c r="G7022" s="161"/>
    </row>
    <row r="7023" spans="1:7" x14ac:dyDescent="0.25">
      <c r="A7023" s="154"/>
      <c r="B7023" s="154"/>
      <c r="C7023" s="140"/>
      <c r="D7023" s="140"/>
      <c r="E7023" s="140"/>
      <c r="F7023" s="161"/>
      <c r="G7023" s="161"/>
    </row>
    <row r="7024" spans="1:7" x14ac:dyDescent="0.25">
      <c r="A7024" s="154"/>
      <c r="B7024" s="154"/>
      <c r="C7024" s="140"/>
      <c r="D7024" s="140"/>
      <c r="E7024" s="140"/>
      <c r="F7024" s="161"/>
      <c r="G7024" s="161"/>
    </row>
    <row r="7025" spans="1:7" x14ac:dyDescent="0.25">
      <c r="A7025" s="154"/>
      <c r="B7025" s="154"/>
      <c r="C7025" s="140"/>
      <c r="D7025" s="140"/>
      <c r="E7025" s="140"/>
      <c r="F7025" s="161"/>
      <c r="G7025" s="161"/>
    </row>
    <row r="7026" spans="1:7" x14ac:dyDescent="0.25">
      <c r="A7026" s="154"/>
      <c r="B7026" s="154"/>
      <c r="C7026" s="140"/>
      <c r="D7026" s="140"/>
      <c r="E7026" s="140"/>
      <c r="F7026" s="161"/>
      <c r="G7026" s="161"/>
    </row>
    <row r="7027" spans="1:7" x14ac:dyDescent="0.25">
      <c r="A7027" s="154"/>
      <c r="B7027" s="154"/>
      <c r="C7027" s="140"/>
      <c r="D7027" s="140"/>
      <c r="E7027" s="140"/>
      <c r="F7027" s="161"/>
      <c r="G7027" s="161"/>
    </row>
    <row r="7028" spans="1:7" x14ac:dyDescent="0.25">
      <c r="A7028" s="154"/>
      <c r="B7028" s="154"/>
      <c r="C7028" s="140"/>
      <c r="D7028" s="140"/>
      <c r="E7028" s="140"/>
      <c r="F7028" s="161"/>
      <c r="G7028" s="161"/>
    </row>
    <row r="7029" spans="1:7" x14ac:dyDescent="0.25">
      <c r="A7029" s="154"/>
      <c r="B7029" s="154"/>
      <c r="C7029" s="140"/>
      <c r="D7029" s="140"/>
      <c r="E7029" s="140"/>
      <c r="F7029" s="161"/>
      <c r="G7029" s="161"/>
    </row>
    <row r="7030" spans="1:7" x14ac:dyDescent="0.25">
      <c r="A7030" s="154"/>
      <c r="B7030" s="154"/>
      <c r="C7030" s="140"/>
      <c r="D7030" s="140"/>
      <c r="E7030" s="140"/>
      <c r="F7030" s="161"/>
      <c r="G7030" s="161"/>
    </row>
    <row r="7031" spans="1:7" x14ac:dyDescent="0.25">
      <c r="A7031" s="154"/>
      <c r="B7031" s="154"/>
      <c r="C7031" s="140"/>
      <c r="D7031" s="140"/>
      <c r="E7031" s="140"/>
      <c r="F7031" s="161"/>
      <c r="G7031" s="161"/>
    </row>
    <row r="7032" spans="1:7" x14ac:dyDescent="0.25">
      <c r="A7032" s="154"/>
      <c r="B7032" s="154"/>
      <c r="C7032" s="140"/>
      <c r="D7032" s="140"/>
      <c r="E7032" s="140"/>
      <c r="F7032" s="161"/>
      <c r="G7032" s="161"/>
    </row>
    <row r="7033" spans="1:7" x14ac:dyDescent="0.25">
      <c r="A7033" s="154"/>
      <c r="B7033" s="154"/>
      <c r="C7033" s="140"/>
      <c r="D7033" s="140"/>
      <c r="E7033" s="140"/>
      <c r="F7033" s="161"/>
      <c r="G7033" s="161"/>
    </row>
    <row r="7034" spans="1:7" x14ac:dyDescent="0.25">
      <c r="A7034" s="154"/>
      <c r="B7034" s="154"/>
      <c r="C7034" s="140"/>
      <c r="D7034" s="140"/>
      <c r="E7034" s="140"/>
      <c r="F7034" s="161"/>
      <c r="G7034" s="161"/>
    </row>
    <row r="7035" spans="1:7" x14ac:dyDescent="0.25">
      <c r="A7035" s="154"/>
      <c r="B7035" s="154"/>
      <c r="C7035" s="154"/>
      <c r="D7035" s="140"/>
      <c r="E7035" s="140"/>
      <c r="F7035" s="161"/>
      <c r="G7035" s="161"/>
    </row>
    <row r="7036" spans="1:7" x14ac:dyDescent="0.25">
      <c r="A7036" s="154"/>
      <c r="B7036" s="154"/>
      <c r="C7036" s="140"/>
      <c r="D7036" s="140"/>
      <c r="E7036" s="140"/>
      <c r="F7036" s="161"/>
      <c r="G7036" s="161"/>
    </row>
    <row r="7037" spans="1:7" x14ac:dyDescent="0.25">
      <c r="A7037" s="154"/>
      <c r="B7037" s="154"/>
      <c r="C7037" s="140"/>
      <c r="D7037" s="140"/>
      <c r="E7037" s="140"/>
      <c r="F7037" s="161"/>
      <c r="G7037" s="161"/>
    </row>
    <row r="7038" spans="1:7" x14ac:dyDescent="0.25">
      <c r="A7038" s="154"/>
      <c r="B7038" s="154"/>
      <c r="C7038" s="140"/>
      <c r="D7038" s="140"/>
      <c r="E7038" s="140"/>
      <c r="F7038" s="161"/>
      <c r="G7038" s="161"/>
    </row>
    <row r="7039" spans="1:7" x14ac:dyDescent="0.25">
      <c r="A7039" s="154"/>
      <c r="B7039" s="154"/>
      <c r="C7039" s="140"/>
      <c r="D7039" s="140"/>
      <c r="E7039" s="140"/>
      <c r="F7039" s="161"/>
      <c r="G7039" s="161"/>
    </row>
    <row r="7040" spans="1:7" x14ac:dyDescent="0.25">
      <c r="A7040" s="154"/>
      <c r="B7040" s="154"/>
      <c r="C7040" s="140"/>
      <c r="D7040" s="140"/>
      <c r="E7040" s="140"/>
      <c r="F7040" s="161"/>
      <c r="G7040" s="161"/>
    </row>
    <row r="7041" spans="1:7" x14ac:dyDescent="0.25">
      <c r="A7041" s="154"/>
      <c r="B7041" s="154"/>
      <c r="C7041" s="140"/>
      <c r="D7041" s="140"/>
      <c r="E7041" s="140"/>
      <c r="F7041" s="161"/>
      <c r="G7041" s="161"/>
    </row>
    <row r="7042" spans="1:7" x14ac:dyDescent="0.25">
      <c r="A7042" s="154"/>
      <c r="B7042" s="154"/>
      <c r="C7042" s="140"/>
      <c r="D7042" s="140"/>
      <c r="E7042" s="140"/>
      <c r="F7042" s="161"/>
      <c r="G7042" s="161"/>
    </row>
    <row r="7043" spans="1:7" x14ac:dyDescent="0.25">
      <c r="A7043" s="154"/>
      <c r="B7043" s="154"/>
      <c r="C7043" s="140"/>
      <c r="D7043" s="140"/>
      <c r="E7043" s="140"/>
      <c r="F7043" s="161"/>
      <c r="G7043" s="161"/>
    </row>
    <row r="7044" spans="1:7" x14ac:dyDescent="0.25">
      <c r="A7044" s="154"/>
      <c r="B7044" s="154"/>
      <c r="C7044" s="140"/>
      <c r="D7044" s="140"/>
      <c r="E7044" s="140"/>
      <c r="F7044" s="161"/>
      <c r="G7044" s="161"/>
    </row>
    <row r="7045" spans="1:7" x14ac:dyDescent="0.25">
      <c r="A7045" s="154"/>
      <c r="B7045" s="154"/>
      <c r="C7045" s="140"/>
      <c r="D7045" s="140"/>
      <c r="E7045" s="140"/>
      <c r="F7045" s="161"/>
      <c r="G7045" s="161"/>
    </row>
    <row r="7046" spans="1:7" x14ac:dyDescent="0.25">
      <c r="A7046" s="154"/>
      <c r="B7046" s="154"/>
      <c r="C7046" s="140"/>
      <c r="D7046" s="140"/>
      <c r="E7046" s="140"/>
      <c r="F7046" s="161"/>
      <c r="G7046" s="161"/>
    </row>
    <row r="7047" spans="1:7" x14ac:dyDescent="0.25">
      <c r="A7047" s="154"/>
      <c r="B7047" s="154"/>
      <c r="C7047" s="140"/>
      <c r="D7047" s="140"/>
      <c r="E7047" s="140"/>
      <c r="F7047" s="161"/>
      <c r="G7047" s="161"/>
    </row>
    <row r="7048" spans="1:7" x14ac:dyDescent="0.25">
      <c r="A7048" s="154"/>
      <c r="B7048" s="154"/>
      <c r="C7048" s="140"/>
      <c r="D7048" s="140"/>
      <c r="E7048" s="140"/>
      <c r="F7048" s="161"/>
      <c r="G7048" s="161"/>
    </row>
    <row r="7049" spans="1:7" x14ac:dyDescent="0.25">
      <c r="A7049" s="154"/>
      <c r="B7049" s="154"/>
      <c r="C7049" s="140"/>
      <c r="D7049" s="140"/>
      <c r="E7049" s="140"/>
      <c r="F7049" s="161"/>
      <c r="G7049" s="161"/>
    </row>
    <row r="7050" spans="1:7" x14ac:dyDescent="0.25">
      <c r="A7050" s="154"/>
      <c r="B7050" s="154"/>
      <c r="C7050" s="140"/>
      <c r="D7050" s="140"/>
      <c r="E7050" s="140"/>
      <c r="F7050" s="161"/>
      <c r="G7050" s="161"/>
    </row>
    <row r="7051" spans="1:7" x14ac:dyDescent="0.25">
      <c r="A7051" s="154"/>
      <c r="B7051" s="154"/>
      <c r="C7051" s="140"/>
      <c r="D7051" s="140"/>
      <c r="E7051" s="140"/>
      <c r="F7051" s="161"/>
      <c r="G7051" s="161"/>
    </row>
    <row r="7052" spans="1:7" x14ac:dyDescent="0.25">
      <c r="A7052" s="154"/>
      <c r="B7052" s="154"/>
      <c r="C7052" s="140"/>
      <c r="D7052" s="140"/>
      <c r="E7052" s="140"/>
      <c r="F7052" s="161"/>
      <c r="G7052" s="161"/>
    </row>
    <row r="7053" spans="1:7" x14ac:dyDescent="0.25">
      <c r="A7053" s="154"/>
      <c r="B7053" s="154"/>
      <c r="C7053" s="140"/>
      <c r="D7053" s="140"/>
      <c r="E7053" s="140"/>
      <c r="F7053" s="161"/>
      <c r="G7053" s="161"/>
    </row>
    <row r="7054" spans="1:7" x14ac:dyDescent="0.25">
      <c r="A7054" s="154"/>
      <c r="B7054" s="154"/>
      <c r="C7054" s="140"/>
      <c r="D7054" s="140"/>
      <c r="E7054" s="140"/>
      <c r="F7054" s="161"/>
      <c r="G7054" s="161"/>
    </row>
    <row r="7055" spans="1:7" x14ac:dyDescent="0.25">
      <c r="A7055" s="154"/>
      <c r="B7055" s="154"/>
      <c r="C7055" s="140"/>
      <c r="D7055" s="140"/>
      <c r="E7055" s="140"/>
      <c r="F7055" s="161"/>
      <c r="G7055" s="161"/>
    </row>
    <row r="7056" spans="1:7" x14ac:dyDescent="0.25">
      <c r="A7056" s="154"/>
      <c r="B7056" s="154"/>
      <c r="C7056" s="140"/>
      <c r="D7056" s="140"/>
      <c r="E7056" s="140"/>
      <c r="F7056" s="161"/>
      <c r="G7056" s="161"/>
    </row>
    <row r="7057" spans="1:7" x14ac:dyDescent="0.25">
      <c r="A7057" s="154"/>
      <c r="B7057" s="154"/>
      <c r="C7057" s="140"/>
      <c r="D7057" s="140"/>
      <c r="E7057" s="140"/>
      <c r="F7057" s="161"/>
      <c r="G7057" s="161"/>
    </row>
    <row r="7058" spans="1:7" x14ac:dyDescent="0.25">
      <c r="A7058" s="154"/>
      <c r="B7058" s="154"/>
      <c r="C7058" s="140"/>
      <c r="D7058" s="140"/>
      <c r="E7058" s="140"/>
      <c r="F7058" s="161"/>
      <c r="G7058" s="161"/>
    </row>
    <row r="7059" spans="1:7" x14ac:dyDescent="0.25">
      <c r="A7059" s="154"/>
      <c r="B7059" s="154"/>
      <c r="C7059" s="140"/>
      <c r="D7059" s="140"/>
      <c r="E7059" s="140"/>
      <c r="F7059" s="161"/>
      <c r="G7059" s="161"/>
    </row>
    <row r="7060" spans="1:7" x14ac:dyDescent="0.25">
      <c r="A7060" s="154"/>
      <c r="B7060" s="154"/>
      <c r="C7060" s="140"/>
      <c r="D7060" s="140"/>
      <c r="E7060" s="140"/>
      <c r="F7060" s="161"/>
      <c r="G7060" s="161"/>
    </row>
    <row r="7061" spans="1:7" x14ac:dyDescent="0.25">
      <c r="A7061" s="154"/>
      <c r="B7061" s="154"/>
      <c r="C7061" s="140"/>
      <c r="D7061" s="140"/>
      <c r="E7061" s="140"/>
      <c r="F7061" s="161"/>
      <c r="G7061" s="161"/>
    </row>
    <row r="7062" spans="1:7" x14ac:dyDescent="0.25">
      <c r="A7062" s="154"/>
      <c r="B7062" s="154"/>
      <c r="C7062" s="140"/>
      <c r="D7062" s="140"/>
      <c r="E7062" s="140"/>
      <c r="F7062" s="161"/>
      <c r="G7062" s="161"/>
    </row>
    <row r="7063" spans="1:7" x14ac:dyDescent="0.25">
      <c r="A7063" s="154"/>
      <c r="B7063" s="154"/>
      <c r="C7063" s="140"/>
      <c r="D7063" s="140"/>
      <c r="E7063" s="140"/>
      <c r="F7063" s="161"/>
      <c r="G7063" s="161"/>
    </row>
    <row r="7064" spans="1:7" x14ac:dyDescent="0.25">
      <c r="A7064" s="154"/>
      <c r="B7064" s="154"/>
      <c r="C7064" s="140"/>
      <c r="D7064" s="140"/>
      <c r="E7064" s="140"/>
      <c r="F7064" s="161"/>
      <c r="G7064" s="161"/>
    </row>
    <row r="7065" spans="1:7" x14ac:dyDescent="0.25">
      <c r="A7065" s="154"/>
      <c r="B7065" s="154"/>
      <c r="C7065" s="140"/>
      <c r="D7065" s="140"/>
      <c r="E7065" s="140"/>
      <c r="F7065" s="161"/>
      <c r="G7065" s="161"/>
    </row>
    <row r="7066" spans="1:7" x14ac:dyDescent="0.25">
      <c r="A7066" s="154"/>
      <c r="B7066" s="154"/>
      <c r="C7066" s="140"/>
      <c r="D7066" s="140"/>
      <c r="E7066" s="140"/>
      <c r="F7066" s="161"/>
      <c r="G7066" s="161"/>
    </row>
    <row r="7067" spans="1:7" x14ac:dyDescent="0.25">
      <c r="A7067" s="154"/>
      <c r="B7067" s="154"/>
      <c r="C7067" s="140"/>
      <c r="D7067" s="140"/>
      <c r="E7067" s="140"/>
      <c r="F7067" s="161"/>
      <c r="G7067" s="161"/>
    </row>
    <row r="7068" spans="1:7" x14ac:dyDescent="0.25">
      <c r="A7068" s="154"/>
      <c r="B7068" s="154"/>
      <c r="C7068" s="140"/>
      <c r="D7068" s="140"/>
      <c r="E7068" s="140"/>
      <c r="F7068" s="161"/>
      <c r="G7068" s="161"/>
    </row>
    <row r="7069" spans="1:7" x14ac:dyDescent="0.25">
      <c r="A7069" s="154"/>
      <c r="B7069" s="154"/>
      <c r="C7069" s="140"/>
      <c r="D7069" s="140"/>
      <c r="E7069" s="140"/>
      <c r="F7069" s="161"/>
      <c r="G7069" s="161"/>
    </row>
    <row r="7070" spans="1:7" x14ac:dyDescent="0.25">
      <c r="A7070" s="154"/>
      <c r="B7070" s="154"/>
      <c r="C7070" s="140"/>
      <c r="D7070" s="140"/>
      <c r="E7070" s="140"/>
      <c r="F7070" s="161"/>
      <c r="G7070" s="161"/>
    </row>
    <row r="7071" spans="1:7" x14ac:dyDescent="0.25">
      <c r="A7071" s="154"/>
      <c r="B7071" s="154"/>
      <c r="C7071" s="140"/>
      <c r="D7071" s="140"/>
      <c r="E7071" s="140"/>
      <c r="F7071" s="161"/>
      <c r="G7071" s="161"/>
    </row>
    <row r="7072" spans="1:7" x14ac:dyDescent="0.25">
      <c r="A7072" s="154"/>
      <c r="B7072" s="154"/>
      <c r="C7072" s="140"/>
      <c r="D7072" s="140"/>
      <c r="E7072" s="140"/>
      <c r="F7072" s="161"/>
      <c r="G7072" s="161"/>
    </row>
    <row r="7073" spans="1:7" x14ac:dyDescent="0.25">
      <c r="A7073" s="154"/>
      <c r="B7073" s="154"/>
      <c r="C7073" s="140"/>
      <c r="D7073" s="140"/>
      <c r="E7073" s="140"/>
      <c r="F7073" s="161"/>
      <c r="G7073" s="161"/>
    </row>
    <row r="7074" spans="1:7" x14ac:dyDescent="0.25">
      <c r="A7074" s="154"/>
      <c r="B7074" s="154"/>
      <c r="C7074" s="140"/>
      <c r="D7074" s="140"/>
      <c r="E7074" s="140"/>
      <c r="F7074" s="161"/>
      <c r="G7074" s="161"/>
    </row>
    <row r="7075" spans="1:7" x14ac:dyDescent="0.25">
      <c r="A7075" s="154"/>
      <c r="B7075" s="154"/>
      <c r="C7075" s="140"/>
      <c r="D7075" s="140"/>
      <c r="E7075" s="140"/>
      <c r="F7075" s="161"/>
      <c r="G7075" s="161"/>
    </row>
    <row r="7076" spans="1:7" x14ac:dyDescent="0.25">
      <c r="A7076" s="154"/>
      <c r="B7076" s="154"/>
      <c r="C7076" s="140"/>
      <c r="D7076" s="140"/>
      <c r="E7076" s="140"/>
      <c r="F7076" s="161"/>
      <c r="G7076" s="161"/>
    </row>
    <row r="7077" spans="1:7" x14ac:dyDescent="0.25">
      <c r="A7077" s="154"/>
      <c r="B7077" s="154"/>
      <c r="C7077" s="140"/>
      <c r="D7077" s="140"/>
      <c r="E7077" s="140"/>
      <c r="F7077" s="161"/>
      <c r="G7077" s="161"/>
    </row>
    <row r="7078" spans="1:7" x14ac:dyDescent="0.25">
      <c r="A7078" s="154"/>
      <c r="B7078" s="154"/>
      <c r="C7078" s="140"/>
      <c r="D7078" s="140"/>
      <c r="E7078" s="140"/>
      <c r="F7078" s="161"/>
      <c r="G7078" s="161"/>
    </row>
    <row r="7079" spans="1:7" x14ac:dyDescent="0.25">
      <c r="A7079" s="154"/>
      <c r="B7079" s="154"/>
      <c r="C7079" s="140"/>
      <c r="D7079" s="140"/>
      <c r="E7079" s="140"/>
      <c r="F7079" s="161"/>
      <c r="G7079" s="161"/>
    </row>
    <row r="7080" spans="1:7" x14ac:dyDescent="0.25">
      <c r="A7080" s="154"/>
      <c r="B7080" s="154"/>
      <c r="C7080" s="140"/>
      <c r="D7080" s="140"/>
      <c r="E7080" s="140"/>
      <c r="F7080" s="161"/>
      <c r="G7080" s="161"/>
    </row>
    <row r="7081" spans="1:7" x14ac:dyDescent="0.25">
      <c r="A7081" s="154"/>
      <c r="B7081" s="154"/>
      <c r="C7081" s="140"/>
      <c r="D7081" s="140"/>
      <c r="E7081" s="140"/>
      <c r="F7081" s="161"/>
      <c r="G7081" s="161"/>
    </row>
    <row r="7082" spans="1:7" x14ac:dyDescent="0.25">
      <c r="A7082" s="154"/>
      <c r="B7082" s="154"/>
      <c r="C7082" s="140"/>
      <c r="D7082" s="140"/>
      <c r="E7082" s="140"/>
      <c r="F7082" s="161"/>
      <c r="G7082" s="161"/>
    </row>
    <row r="7083" spans="1:7" x14ac:dyDescent="0.25">
      <c r="A7083" s="154"/>
      <c r="B7083" s="154"/>
      <c r="C7083" s="140"/>
      <c r="D7083" s="140"/>
      <c r="E7083" s="140"/>
      <c r="F7083" s="161"/>
      <c r="G7083" s="161"/>
    </row>
    <row r="7084" spans="1:7" x14ac:dyDescent="0.25">
      <c r="A7084" s="154"/>
      <c r="B7084" s="154"/>
      <c r="C7084" s="140"/>
      <c r="D7084" s="140"/>
      <c r="E7084" s="140"/>
      <c r="F7084" s="161"/>
      <c r="G7084" s="161"/>
    </row>
    <row r="7085" spans="1:7" x14ac:dyDescent="0.25">
      <c r="A7085" s="154"/>
      <c r="B7085" s="154"/>
      <c r="C7085" s="140"/>
      <c r="D7085" s="140"/>
      <c r="E7085" s="140"/>
      <c r="F7085" s="161"/>
      <c r="G7085" s="161"/>
    </row>
    <row r="7086" spans="1:7" x14ac:dyDescent="0.25">
      <c r="A7086" s="154"/>
      <c r="B7086" s="154"/>
      <c r="C7086" s="140"/>
      <c r="D7086" s="140"/>
      <c r="E7086" s="140"/>
      <c r="F7086" s="161"/>
      <c r="G7086" s="161"/>
    </row>
    <row r="7087" spans="1:7" x14ac:dyDescent="0.25">
      <c r="A7087" s="154"/>
      <c r="B7087" s="154"/>
      <c r="C7087" s="140"/>
      <c r="D7087" s="140"/>
      <c r="E7087" s="140"/>
      <c r="F7087" s="161"/>
      <c r="G7087" s="161"/>
    </row>
    <row r="7088" spans="1:7" x14ac:dyDescent="0.25">
      <c r="A7088" s="154"/>
      <c r="B7088" s="154"/>
      <c r="C7088" s="140"/>
      <c r="D7088" s="140"/>
      <c r="E7088" s="140"/>
      <c r="F7088" s="161"/>
      <c r="G7088" s="161"/>
    </row>
    <row r="7089" spans="1:7" x14ac:dyDescent="0.25">
      <c r="A7089" s="154"/>
      <c r="B7089" s="154"/>
      <c r="C7089" s="140"/>
      <c r="D7089" s="140"/>
      <c r="E7089" s="140"/>
      <c r="F7089" s="161"/>
      <c r="G7089" s="161"/>
    </row>
    <row r="7090" spans="1:7" x14ac:dyDescent="0.25">
      <c r="A7090" s="154"/>
      <c r="B7090" s="154"/>
      <c r="C7090" s="140"/>
      <c r="D7090" s="140"/>
      <c r="E7090" s="140"/>
      <c r="F7090" s="161"/>
      <c r="G7090" s="161"/>
    </row>
    <row r="7091" spans="1:7" x14ac:dyDescent="0.25">
      <c r="A7091" s="154"/>
      <c r="B7091" s="154"/>
      <c r="C7091" s="140"/>
      <c r="D7091" s="140"/>
      <c r="E7091" s="140"/>
      <c r="F7091" s="161"/>
      <c r="G7091" s="161"/>
    </row>
    <row r="7092" spans="1:7" x14ac:dyDescent="0.25">
      <c r="A7092" s="154"/>
      <c r="B7092" s="154"/>
      <c r="C7092" s="154"/>
      <c r="D7092" s="140"/>
      <c r="E7092" s="140"/>
      <c r="F7092" s="161"/>
      <c r="G7092" s="161"/>
    </row>
    <row r="7093" spans="1:7" x14ac:dyDescent="0.25">
      <c r="A7093" s="154"/>
      <c r="B7093" s="154"/>
      <c r="C7093" s="140"/>
      <c r="D7093" s="140"/>
      <c r="E7093" s="140"/>
      <c r="F7093" s="161"/>
      <c r="G7093" s="161"/>
    </row>
    <row r="7094" spans="1:7" x14ac:dyDescent="0.25">
      <c r="A7094" s="154"/>
      <c r="B7094" s="154"/>
      <c r="C7094" s="140"/>
      <c r="D7094" s="140"/>
      <c r="E7094" s="140"/>
      <c r="F7094" s="161"/>
      <c r="G7094" s="161"/>
    </row>
    <row r="7095" spans="1:7" x14ac:dyDescent="0.25">
      <c r="A7095" s="154"/>
      <c r="B7095" s="154"/>
      <c r="C7095" s="154"/>
      <c r="D7095" s="140"/>
      <c r="E7095" s="140"/>
      <c r="F7095" s="161"/>
      <c r="G7095" s="161"/>
    </row>
    <row r="7096" spans="1:7" x14ac:dyDescent="0.25">
      <c r="A7096" s="154"/>
      <c r="B7096" s="154"/>
      <c r="C7096" s="140"/>
      <c r="D7096" s="140"/>
      <c r="E7096" s="140"/>
      <c r="F7096" s="161"/>
      <c r="G7096" s="161"/>
    </row>
    <row r="7097" spans="1:7" x14ac:dyDescent="0.25">
      <c r="A7097" s="154"/>
      <c r="B7097" s="154"/>
      <c r="C7097" s="154"/>
      <c r="D7097" s="140"/>
      <c r="E7097" s="140"/>
      <c r="F7097" s="161"/>
      <c r="G7097" s="161"/>
    </row>
    <row r="7098" spans="1:7" x14ac:dyDescent="0.25">
      <c r="A7098" s="154"/>
      <c r="B7098" s="154"/>
      <c r="C7098" s="140"/>
      <c r="D7098" s="140"/>
      <c r="E7098" s="140"/>
      <c r="F7098" s="161"/>
      <c r="G7098" s="161"/>
    </row>
    <row r="7099" spans="1:7" x14ac:dyDescent="0.25">
      <c r="A7099" s="154"/>
      <c r="B7099" s="154"/>
      <c r="C7099" s="140"/>
      <c r="D7099" s="140"/>
      <c r="E7099" s="140"/>
      <c r="F7099" s="161"/>
      <c r="G7099" s="161"/>
    </row>
    <row r="7100" spans="1:7" x14ac:dyDescent="0.25">
      <c r="A7100" s="154"/>
      <c r="B7100" s="154"/>
      <c r="C7100" s="140"/>
      <c r="D7100" s="140"/>
      <c r="E7100" s="140"/>
      <c r="F7100" s="161"/>
      <c r="G7100" s="161"/>
    </row>
    <row r="7101" spans="1:7" x14ac:dyDescent="0.25">
      <c r="A7101" s="154"/>
      <c r="B7101" s="154"/>
      <c r="C7101" s="140"/>
      <c r="D7101" s="140"/>
      <c r="E7101" s="140"/>
      <c r="F7101" s="161"/>
      <c r="G7101" s="161"/>
    </row>
    <row r="7102" spans="1:7" x14ac:dyDescent="0.25">
      <c r="A7102" s="154"/>
      <c r="B7102" s="154"/>
      <c r="C7102" s="140"/>
      <c r="D7102" s="140"/>
      <c r="E7102" s="140"/>
      <c r="F7102" s="161"/>
      <c r="G7102" s="161"/>
    </row>
    <row r="7103" spans="1:7" x14ac:dyDescent="0.25">
      <c r="A7103" s="154"/>
      <c r="B7103" s="154"/>
      <c r="C7103" s="140"/>
      <c r="D7103" s="140"/>
      <c r="E7103" s="140"/>
      <c r="F7103" s="161"/>
      <c r="G7103" s="161"/>
    </row>
    <row r="7104" spans="1:7" x14ac:dyDescent="0.25">
      <c r="A7104" s="154"/>
      <c r="B7104" s="154"/>
      <c r="C7104" s="140"/>
      <c r="D7104" s="140"/>
      <c r="E7104" s="140"/>
      <c r="F7104" s="161"/>
      <c r="G7104" s="161"/>
    </row>
    <row r="7105" spans="1:7" x14ac:dyDescent="0.25">
      <c r="A7105" s="154"/>
      <c r="B7105" s="154"/>
      <c r="C7105" s="140"/>
      <c r="D7105" s="140"/>
      <c r="E7105" s="140"/>
      <c r="F7105" s="161"/>
      <c r="G7105" s="161"/>
    </row>
    <row r="7106" spans="1:7" x14ac:dyDescent="0.25">
      <c r="A7106" s="154"/>
      <c r="B7106" s="154"/>
      <c r="C7106" s="140"/>
      <c r="D7106" s="140"/>
      <c r="E7106" s="140"/>
      <c r="F7106" s="161"/>
      <c r="G7106" s="161"/>
    </row>
    <row r="7107" spans="1:7" x14ac:dyDescent="0.25">
      <c r="A7107" s="154"/>
      <c r="B7107" s="154"/>
      <c r="C7107" s="140"/>
      <c r="D7107" s="140"/>
      <c r="E7107" s="140"/>
      <c r="F7107" s="161"/>
      <c r="G7107" s="161"/>
    </row>
    <row r="7108" spans="1:7" x14ac:dyDescent="0.25">
      <c r="A7108" s="154"/>
      <c r="B7108" s="154"/>
      <c r="C7108" s="140"/>
      <c r="D7108" s="140"/>
      <c r="E7108" s="140"/>
      <c r="F7108" s="161"/>
      <c r="G7108" s="161"/>
    </row>
    <row r="7109" spans="1:7" x14ac:dyDescent="0.25">
      <c r="A7109" s="154"/>
      <c r="B7109" s="154"/>
      <c r="C7109" s="140"/>
      <c r="D7109" s="140"/>
      <c r="E7109" s="140"/>
      <c r="F7109" s="161"/>
      <c r="G7109" s="161"/>
    </row>
    <row r="7110" spans="1:7" x14ac:dyDescent="0.25">
      <c r="A7110" s="154"/>
      <c r="B7110" s="154"/>
      <c r="C7110" s="140"/>
      <c r="D7110" s="140"/>
      <c r="E7110" s="140"/>
      <c r="F7110" s="161"/>
      <c r="G7110" s="161"/>
    </row>
    <row r="7111" spans="1:7" x14ac:dyDescent="0.25">
      <c r="A7111" s="154"/>
      <c r="B7111" s="154"/>
      <c r="C7111" s="140"/>
      <c r="D7111" s="140"/>
      <c r="E7111" s="140"/>
      <c r="F7111" s="161"/>
      <c r="G7111" s="161"/>
    </row>
    <row r="7112" spans="1:7" x14ac:dyDescent="0.25">
      <c r="A7112" s="154"/>
      <c r="B7112" s="154"/>
      <c r="C7112" s="140"/>
      <c r="D7112" s="140"/>
      <c r="E7112" s="140"/>
      <c r="F7112" s="161"/>
      <c r="G7112" s="161"/>
    </row>
    <row r="7113" spans="1:7" x14ac:dyDescent="0.25">
      <c r="A7113" s="154"/>
      <c r="B7113" s="154"/>
      <c r="C7113" s="140"/>
      <c r="D7113" s="140"/>
      <c r="E7113" s="140"/>
      <c r="F7113" s="161"/>
      <c r="G7113" s="161"/>
    </row>
    <row r="7114" spans="1:7" x14ac:dyDescent="0.25">
      <c r="A7114" s="154"/>
      <c r="B7114" s="154"/>
      <c r="C7114" s="140"/>
      <c r="D7114" s="140"/>
      <c r="E7114" s="140"/>
      <c r="F7114" s="161"/>
      <c r="G7114" s="161"/>
    </row>
    <row r="7115" spans="1:7" x14ac:dyDescent="0.25">
      <c r="A7115" s="154"/>
      <c r="B7115" s="154"/>
      <c r="C7115" s="140"/>
      <c r="D7115" s="140"/>
      <c r="E7115" s="140"/>
      <c r="F7115" s="161"/>
      <c r="G7115" s="161"/>
    </row>
    <row r="7116" spans="1:7" x14ac:dyDescent="0.25">
      <c r="A7116" s="154"/>
      <c r="B7116" s="154"/>
      <c r="C7116" s="140"/>
      <c r="D7116" s="140"/>
      <c r="E7116" s="140"/>
      <c r="F7116" s="161"/>
      <c r="G7116" s="161"/>
    </row>
    <row r="7117" spans="1:7" x14ac:dyDescent="0.25">
      <c r="A7117" s="154"/>
      <c r="B7117" s="154"/>
      <c r="C7117" s="140"/>
      <c r="D7117" s="140"/>
      <c r="E7117" s="140"/>
      <c r="F7117" s="161"/>
      <c r="G7117" s="161"/>
    </row>
    <row r="7118" spans="1:7" x14ac:dyDescent="0.25">
      <c r="A7118" s="154"/>
      <c r="B7118" s="154"/>
      <c r="C7118" s="140"/>
      <c r="D7118" s="140"/>
      <c r="E7118" s="140"/>
      <c r="F7118" s="161"/>
      <c r="G7118" s="161"/>
    </row>
    <row r="7119" spans="1:7" x14ac:dyDescent="0.25">
      <c r="A7119" s="154"/>
      <c r="B7119" s="154"/>
      <c r="C7119" s="140"/>
      <c r="D7119" s="140"/>
      <c r="E7119" s="140"/>
      <c r="F7119" s="161"/>
      <c r="G7119" s="161"/>
    </row>
    <row r="7120" spans="1:7" x14ac:dyDescent="0.25">
      <c r="A7120" s="154"/>
      <c r="B7120" s="154"/>
      <c r="C7120" s="140"/>
      <c r="D7120" s="140"/>
      <c r="E7120" s="140"/>
      <c r="F7120" s="161"/>
      <c r="G7120" s="161"/>
    </row>
    <row r="7121" spans="1:7" x14ac:dyDescent="0.25">
      <c r="A7121" s="154"/>
      <c r="B7121" s="154"/>
      <c r="C7121" s="140"/>
      <c r="D7121" s="140"/>
      <c r="E7121" s="140"/>
      <c r="F7121" s="161"/>
      <c r="G7121" s="161"/>
    </row>
    <row r="7122" spans="1:7" x14ac:dyDescent="0.25">
      <c r="A7122" s="154"/>
      <c r="B7122" s="154"/>
      <c r="C7122" s="140"/>
      <c r="D7122" s="140"/>
      <c r="E7122" s="140"/>
      <c r="F7122" s="161"/>
      <c r="G7122" s="161"/>
    </row>
    <row r="7123" spans="1:7" x14ac:dyDescent="0.25">
      <c r="A7123" s="154"/>
      <c r="B7123" s="154"/>
      <c r="C7123" s="140"/>
      <c r="D7123" s="140"/>
      <c r="E7123" s="140"/>
      <c r="F7123" s="161"/>
      <c r="G7123" s="161"/>
    </row>
    <row r="7124" spans="1:7" x14ac:dyDescent="0.25">
      <c r="A7124" s="154"/>
      <c r="B7124" s="154"/>
      <c r="C7124" s="140"/>
      <c r="D7124" s="140"/>
      <c r="E7124" s="140"/>
      <c r="F7124" s="161"/>
      <c r="G7124" s="161"/>
    </row>
    <row r="7125" spans="1:7" x14ac:dyDescent="0.25">
      <c r="A7125" s="154"/>
      <c r="B7125" s="154"/>
      <c r="C7125" s="140"/>
      <c r="D7125" s="140"/>
      <c r="E7125" s="140"/>
      <c r="F7125" s="161"/>
      <c r="G7125" s="161"/>
    </row>
    <row r="7126" spans="1:7" x14ac:dyDescent="0.25">
      <c r="A7126" s="154"/>
      <c r="B7126" s="154"/>
      <c r="C7126" s="140"/>
      <c r="D7126" s="140"/>
      <c r="E7126" s="140"/>
      <c r="F7126" s="161"/>
      <c r="G7126" s="161"/>
    </row>
    <row r="7127" spans="1:7" x14ac:dyDescent="0.25">
      <c r="A7127" s="154"/>
      <c r="B7127" s="154"/>
      <c r="C7127" s="140"/>
      <c r="D7127" s="140"/>
      <c r="E7127" s="140"/>
      <c r="F7127" s="161"/>
      <c r="G7127" s="161"/>
    </row>
    <row r="7128" spans="1:7" x14ac:dyDescent="0.25">
      <c r="A7128" s="154"/>
      <c r="B7128" s="154"/>
      <c r="C7128" s="140"/>
      <c r="D7128" s="140"/>
      <c r="E7128" s="140"/>
      <c r="F7128" s="161"/>
      <c r="G7128" s="161"/>
    </row>
    <row r="7129" spans="1:7" x14ac:dyDescent="0.25">
      <c r="A7129" s="154"/>
      <c r="B7129" s="154"/>
      <c r="C7129" s="140"/>
      <c r="D7129" s="140"/>
      <c r="E7129" s="140"/>
      <c r="F7129" s="161"/>
      <c r="G7129" s="161"/>
    </row>
    <row r="7130" spans="1:7" x14ac:dyDescent="0.25">
      <c r="A7130" s="154"/>
      <c r="B7130" s="154"/>
      <c r="C7130" s="140"/>
      <c r="D7130" s="140"/>
      <c r="E7130" s="140"/>
      <c r="F7130" s="161"/>
      <c r="G7130" s="161"/>
    </row>
    <row r="7131" spans="1:7" x14ac:dyDescent="0.25">
      <c r="A7131" s="154"/>
      <c r="B7131" s="154"/>
      <c r="C7131" s="140"/>
      <c r="D7131" s="140"/>
      <c r="E7131" s="140"/>
      <c r="F7131" s="161"/>
      <c r="G7131" s="161"/>
    </row>
    <row r="7132" spans="1:7" x14ac:dyDescent="0.25">
      <c r="A7132" s="154"/>
      <c r="B7132" s="154"/>
      <c r="C7132" s="140"/>
      <c r="D7132" s="140"/>
      <c r="E7132" s="140"/>
      <c r="F7132" s="161"/>
      <c r="G7132" s="161"/>
    </row>
    <row r="7133" spans="1:7" x14ac:dyDescent="0.25">
      <c r="A7133" s="154"/>
      <c r="B7133" s="154"/>
      <c r="C7133" s="140"/>
      <c r="D7133" s="140"/>
      <c r="E7133" s="140"/>
      <c r="F7133" s="161"/>
      <c r="G7133" s="161"/>
    </row>
    <row r="7134" spans="1:7" x14ac:dyDescent="0.25">
      <c r="A7134" s="154"/>
      <c r="B7134" s="154"/>
      <c r="C7134" s="140"/>
      <c r="D7134" s="140"/>
      <c r="E7134" s="140"/>
      <c r="F7134" s="161"/>
      <c r="G7134" s="161"/>
    </row>
    <row r="7135" spans="1:7" x14ac:dyDescent="0.25">
      <c r="A7135" s="154"/>
      <c r="B7135" s="154"/>
      <c r="C7135" s="140"/>
      <c r="D7135" s="140"/>
      <c r="E7135" s="140"/>
      <c r="F7135" s="161"/>
      <c r="G7135" s="161"/>
    </row>
    <row r="7136" spans="1:7" x14ac:dyDescent="0.25">
      <c r="A7136" s="154"/>
      <c r="B7136" s="154"/>
      <c r="C7136" s="140"/>
      <c r="D7136" s="140"/>
      <c r="E7136" s="140"/>
      <c r="F7136" s="161"/>
      <c r="G7136" s="161"/>
    </row>
    <row r="7137" spans="1:7" x14ac:dyDescent="0.25">
      <c r="A7137" s="154"/>
      <c r="B7137" s="154"/>
      <c r="C7137" s="140"/>
      <c r="D7137" s="140"/>
      <c r="E7137" s="140"/>
      <c r="F7137" s="161"/>
      <c r="G7137" s="161"/>
    </row>
    <row r="7138" spans="1:7" x14ac:dyDescent="0.25">
      <c r="A7138" s="154"/>
      <c r="B7138" s="154"/>
      <c r="C7138" s="140"/>
      <c r="D7138" s="140"/>
      <c r="E7138" s="140"/>
      <c r="F7138" s="161"/>
      <c r="G7138" s="161"/>
    </row>
    <row r="7139" spans="1:7" x14ac:dyDescent="0.25">
      <c r="A7139" s="154"/>
      <c r="B7139" s="154"/>
      <c r="C7139" s="140"/>
      <c r="D7139" s="140"/>
      <c r="E7139" s="140"/>
      <c r="F7139" s="161"/>
      <c r="G7139" s="161"/>
    </row>
    <row r="7140" spans="1:7" x14ac:dyDescent="0.25">
      <c r="A7140" s="154"/>
      <c r="B7140" s="154"/>
      <c r="C7140" s="140"/>
      <c r="D7140" s="140"/>
      <c r="E7140" s="140"/>
      <c r="F7140" s="161"/>
      <c r="G7140" s="161"/>
    </row>
    <row r="7141" spans="1:7" x14ac:dyDescent="0.25">
      <c r="A7141" s="154"/>
      <c r="B7141" s="154"/>
      <c r="C7141" s="140"/>
      <c r="D7141" s="140"/>
      <c r="E7141" s="140"/>
      <c r="F7141" s="161"/>
      <c r="G7141" s="161"/>
    </row>
    <row r="7142" spans="1:7" x14ac:dyDescent="0.25">
      <c r="A7142" s="154"/>
      <c r="B7142" s="154"/>
      <c r="C7142" s="140"/>
      <c r="D7142" s="140"/>
      <c r="E7142" s="140"/>
      <c r="F7142" s="161"/>
      <c r="G7142" s="161"/>
    </row>
    <row r="7143" spans="1:7" x14ac:dyDescent="0.25">
      <c r="A7143" s="154"/>
      <c r="B7143" s="154"/>
      <c r="C7143" s="140"/>
      <c r="D7143" s="140"/>
      <c r="E7143" s="140"/>
      <c r="F7143" s="161"/>
      <c r="G7143" s="161"/>
    </row>
    <row r="7144" spans="1:7" x14ac:dyDescent="0.25">
      <c r="A7144" s="154"/>
      <c r="B7144" s="154"/>
      <c r="C7144" s="140"/>
      <c r="D7144" s="140"/>
      <c r="E7144" s="140"/>
      <c r="F7144" s="161"/>
      <c r="G7144" s="161"/>
    </row>
    <row r="7145" spans="1:7" x14ac:dyDescent="0.25">
      <c r="A7145" s="154"/>
      <c r="B7145" s="154"/>
      <c r="C7145" s="140"/>
      <c r="D7145" s="140"/>
      <c r="E7145" s="140"/>
      <c r="F7145" s="161"/>
      <c r="G7145" s="161"/>
    </row>
    <row r="7146" spans="1:7" x14ac:dyDescent="0.25">
      <c r="A7146" s="154"/>
      <c r="B7146" s="154"/>
      <c r="C7146" s="140"/>
      <c r="D7146" s="140"/>
      <c r="E7146" s="140"/>
      <c r="F7146" s="161"/>
      <c r="G7146" s="161"/>
    </row>
    <row r="7147" spans="1:7" x14ac:dyDescent="0.25">
      <c r="A7147" s="154"/>
      <c r="B7147" s="154"/>
      <c r="C7147" s="140"/>
      <c r="D7147" s="140"/>
      <c r="E7147" s="140"/>
      <c r="F7147" s="161"/>
      <c r="G7147" s="161"/>
    </row>
    <row r="7148" spans="1:7" x14ac:dyDescent="0.25">
      <c r="A7148" s="154"/>
      <c r="B7148" s="154"/>
      <c r="C7148" s="140"/>
      <c r="D7148" s="140"/>
      <c r="E7148" s="140"/>
      <c r="F7148" s="161"/>
      <c r="G7148" s="161"/>
    </row>
    <row r="7149" spans="1:7" x14ac:dyDescent="0.25">
      <c r="A7149" s="154"/>
      <c r="B7149" s="154"/>
      <c r="C7149" s="140"/>
      <c r="D7149" s="140"/>
      <c r="E7149" s="140"/>
      <c r="F7149" s="161"/>
      <c r="G7149" s="161"/>
    </row>
    <row r="7150" spans="1:7" x14ac:dyDescent="0.25">
      <c r="A7150" s="154"/>
      <c r="B7150" s="154"/>
      <c r="C7150" s="140"/>
      <c r="D7150" s="140"/>
      <c r="E7150" s="140"/>
      <c r="F7150" s="161"/>
      <c r="G7150" s="161"/>
    </row>
    <row r="7151" spans="1:7" x14ac:dyDescent="0.25">
      <c r="A7151" s="154"/>
      <c r="B7151" s="154"/>
      <c r="C7151" s="140"/>
      <c r="D7151" s="140"/>
      <c r="E7151" s="140"/>
      <c r="F7151" s="161"/>
      <c r="G7151" s="161"/>
    </row>
    <row r="7152" spans="1:7" x14ac:dyDescent="0.25">
      <c r="A7152" s="154"/>
      <c r="B7152" s="154"/>
      <c r="C7152" s="140"/>
      <c r="D7152" s="140"/>
      <c r="E7152" s="140"/>
      <c r="F7152" s="161"/>
      <c r="G7152" s="161"/>
    </row>
    <row r="7153" spans="1:7" x14ac:dyDescent="0.25">
      <c r="A7153" s="154"/>
      <c r="B7153" s="154"/>
      <c r="C7153" s="140"/>
      <c r="D7153" s="140"/>
      <c r="E7153" s="140"/>
      <c r="F7153" s="161"/>
      <c r="G7153" s="161"/>
    </row>
    <row r="7154" spans="1:7" x14ac:dyDescent="0.25">
      <c r="A7154" s="154"/>
      <c r="B7154" s="154"/>
      <c r="C7154" s="140"/>
      <c r="D7154" s="140"/>
      <c r="E7154" s="140"/>
      <c r="F7154" s="161"/>
      <c r="G7154" s="161"/>
    </row>
    <row r="7155" spans="1:7" x14ac:dyDescent="0.25">
      <c r="A7155" s="154"/>
      <c r="B7155" s="154"/>
      <c r="C7155" s="140"/>
      <c r="D7155" s="140"/>
      <c r="E7155" s="140"/>
      <c r="F7155" s="161"/>
      <c r="G7155" s="161"/>
    </row>
    <row r="7156" spans="1:7" x14ac:dyDescent="0.25">
      <c r="A7156" s="154"/>
      <c r="B7156" s="154"/>
      <c r="C7156" s="140"/>
      <c r="D7156" s="140"/>
      <c r="E7156" s="140"/>
      <c r="F7156" s="161"/>
      <c r="G7156" s="161"/>
    </row>
    <row r="7157" spans="1:7" x14ac:dyDescent="0.25">
      <c r="A7157" s="154"/>
      <c r="B7157" s="154"/>
      <c r="C7157" s="140"/>
      <c r="D7157" s="140"/>
      <c r="E7157" s="140"/>
      <c r="F7157" s="161"/>
      <c r="G7157" s="161"/>
    </row>
    <row r="7158" spans="1:7" x14ac:dyDescent="0.25">
      <c r="A7158" s="154"/>
      <c r="B7158" s="154"/>
      <c r="C7158" s="140"/>
      <c r="D7158" s="140"/>
      <c r="E7158" s="140"/>
      <c r="F7158" s="161"/>
      <c r="G7158" s="161"/>
    </row>
    <row r="7159" spans="1:7" x14ac:dyDescent="0.25">
      <c r="A7159" s="154"/>
      <c r="B7159" s="154"/>
      <c r="C7159" s="140"/>
      <c r="D7159" s="140"/>
      <c r="E7159" s="140"/>
      <c r="F7159" s="161"/>
      <c r="G7159" s="161"/>
    </row>
    <row r="7160" spans="1:7" x14ac:dyDescent="0.25">
      <c r="A7160" s="154"/>
      <c r="B7160" s="154"/>
      <c r="C7160" s="140"/>
      <c r="D7160" s="140"/>
      <c r="E7160" s="140"/>
      <c r="F7160" s="161"/>
      <c r="G7160" s="161"/>
    </row>
    <row r="7161" spans="1:7" x14ac:dyDescent="0.25">
      <c r="A7161" s="154"/>
      <c r="B7161" s="154"/>
      <c r="C7161" s="140"/>
      <c r="D7161" s="140"/>
      <c r="E7161" s="140"/>
      <c r="F7161" s="161"/>
      <c r="G7161" s="161"/>
    </row>
    <row r="7162" spans="1:7" x14ac:dyDescent="0.25">
      <c r="A7162" s="154"/>
      <c r="B7162" s="154"/>
      <c r="C7162" s="140"/>
      <c r="D7162" s="140"/>
      <c r="E7162" s="140"/>
      <c r="F7162" s="161"/>
      <c r="G7162" s="161"/>
    </row>
    <row r="7163" spans="1:7" x14ac:dyDescent="0.25">
      <c r="A7163" s="154"/>
      <c r="B7163" s="154"/>
      <c r="C7163" s="140"/>
      <c r="D7163" s="140"/>
      <c r="E7163" s="140"/>
      <c r="F7163" s="161"/>
      <c r="G7163" s="161"/>
    </row>
    <row r="7164" spans="1:7" x14ac:dyDescent="0.25">
      <c r="A7164" s="154"/>
      <c r="B7164" s="154"/>
      <c r="C7164" s="140"/>
      <c r="D7164" s="140"/>
      <c r="E7164" s="140"/>
      <c r="F7164" s="161"/>
      <c r="G7164" s="161"/>
    </row>
    <row r="7165" spans="1:7" x14ac:dyDescent="0.25">
      <c r="A7165" s="154"/>
      <c r="B7165" s="154"/>
      <c r="C7165" s="140"/>
      <c r="D7165" s="140"/>
      <c r="E7165" s="140"/>
      <c r="F7165" s="161"/>
      <c r="G7165" s="161"/>
    </row>
    <row r="7166" spans="1:7" x14ac:dyDescent="0.25">
      <c r="A7166" s="154"/>
      <c r="B7166" s="154"/>
      <c r="C7166" s="140"/>
      <c r="D7166" s="140"/>
      <c r="E7166" s="140"/>
      <c r="F7166" s="161"/>
      <c r="G7166" s="161"/>
    </row>
    <row r="7167" spans="1:7" x14ac:dyDescent="0.25">
      <c r="A7167" s="154"/>
      <c r="B7167" s="154"/>
      <c r="C7167" s="140"/>
      <c r="D7167" s="140"/>
      <c r="E7167" s="140"/>
      <c r="F7167" s="161"/>
      <c r="G7167" s="161"/>
    </row>
    <row r="7168" spans="1:7" x14ac:dyDescent="0.25">
      <c r="A7168" s="154"/>
      <c r="B7168" s="154"/>
      <c r="C7168" s="140"/>
      <c r="D7168" s="140"/>
      <c r="E7168" s="140"/>
      <c r="F7168" s="161"/>
      <c r="G7168" s="161"/>
    </row>
    <row r="7169" spans="1:7" x14ac:dyDescent="0.25">
      <c r="A7169" s="154"/>
      <c r="B7169" s="154"/>
      <c r="C7169" s="140"/>
      <c r="D7169" s="140"/>
      <c r="E7169" s="140"/>
      <c r="F7169" s="161"/>
      <c r="G7169" s="161"/>
    </row>
    <row r="7170" spans="1:7" x14ac:dyDescent="0.25">
      <c r="A7170" s="154"/>
      <c r="B7170" s="154"/>
      <c r="C7170" s="140"/>
      <c r="D7170" s="140"/>
      <c r="E7170" s="140"/>
      <c r="F7170" s="161"/>
      <c r="G7170" s="161"/>
    </row>
    <row r="7171" spans="1:7" x14ac:dyDescent="0.25">
      <c r="A7171" s="154"/>
      <c r="B7171" s="154"/>
      <c r="C7171" s="140"/>
      <c r="D7171" s="140"/>
      <c r="E7171" s="140"/>
      <c r="F7171" s="161"/>
      <c r="G7171" s="161"/>
    </row>
    <row r="7172" spans="1:7" x14ac:dyDescent="0.25">
      <c r="A7172" s="154"/>
      <c r="B7172" s="154"/>
      <c r="C7172" s="140"/>
      <c r="D7172" s="140"/>
      <c r="E7172" s="140"/>
      <c r="F7172" s="161"/>
      <c r="G7172" s="161"/>
    </row>
    <row r="7173" spans="1:7" x14ac:dyDescent="0.25">
      <c r="A7173" s="154"/>
      <c r="B7173" s="154"/>
      <c r="C7173" s="140"/>
      <c r="D7173" s="140"/>
      <c r="E7173" s="140"/>
      <c r="F7173" s="161"/>
      <c r="G7173" s="161"/>
    </row>
    <row r="7174" spans="1:7" x14ac:dyDescent="0.25">
      <c r="A7174" s="154"/>
      <c r="B7174" s="154"/>
      <c r="C7174" s="140"/>
      <c r="D7174" s="140"/>
      <c r="E7174" s="140"/>
      <c r="F7174" s="161"/>
      <c r="G7174" s="161"/>
    </row>
    <row r="7175" spans="1:7" x14ac:dyDescent="0.25">
      <c r="A7175" s="154"/>
      <c r="B7175" s="154"/>
      <c r="C7175" s="140"/>
      <c r="D7175" s="140"/>
      <c r="E7175" s="140"/>
      <c r="F7175" s="161"/>
      <c r="G7175" s="161"/>
    </row>
    <row r="7176" spans="1:7" x14ac:dyDescent="0.25">
      <c r="A7176" s="154"/>
      <c r="B7176" s="154"/>
      <c r="C7176" s="140"/>
      <c r="D7176" s="140"/>
      <c r="E7176" s="140"/>
      <c r="F7176" s="161"/>
      <c r="G7176" s="161"/>
    </row>
    <row r="7177" spans="1:7" x14ac:dyDescent="0.25">
      <c r="A7177" s="154"/>
      <c r="B7177" s="154"/>
      <c r="C7177" s="140"/>
      <c r="D7177" s="140"/>
      <c r="E7177" s="140"/>
      <c r="F7177" s="161"/>
      <c r="G7177" s="161"/>
    </row>
    <row r="7178" spans="1:7" x14ac:dyDescent="0.25">
      <c r="A7178" s="154"/>
      <c r="B7178" s="154"/>
      <c r="C7178" s="140"/>
      <c r="D7178" s="140"/>
      <c r="E7178" s="140"/>
      <c r="F7178" s="161"/>
      <c r="G7178" s="161"/>
    </row>
    <row r="7179" spans="1:7" x14ac:dyDescent="0.25">
      <c r="A7179" s="154"/>
      <c r="B7179" s="154"/>
      <c r="C7179" s="140"/>
      <c r="D7179" s="140"/>
      <c r="E7179" s="140"/>
      <c r="F7179" s="161"/>
      <c r="G7179" s="161"/>
    </row>
    <row r="7180" spans="1:7" x14ac:dyDescent="0.25">
      <c r="A7180" s="154"/>
      <c r="B7180" s="154"/>
      <c r="C7180" s="140"/>
      <c r="D7180" s="140"/>
      <c r="E7180" s="140"/>
      <c r="F7180" s="161"/>
      <c r="G7180" s="161"/>
    </row>
    <row r="7181" spans="1:7" x14ac:dyDescent="0.25">
      <c r="A7181" s="154"/>
      <c r="B7181" s="154"/>
      <c r="C7181" s="140"/>
      <c r="D7181" s="140"/>
      <c r="E7181" s="140"/>
      <c r="F7181" s="161"/>
      <c r="G7181" s="161"/>
    </row>
    <row r="7182" spans="1:7" x14ac:dyDescent="0.25">
      <c r="A7182" s="154"/>
      <c r="B7182" s="154"/>
      <c r="C7182" s="140"/>
      <c r="D7182" s="140"/>
      <c r="E7182" s="140"/>
      <c r="F7182" s="161"/>
      <c r="G7182" s="161"/>
    </row>
    <row r="7183" spans="1:7" x14ac:dyDescent="0.25">
      <c r="A7183" s="154"/>
      <c r="B7183" s="154"/>
      <c r="C7183" s="140"/>
      <c r="D7183" s="140"/>
      <c r="E7183" s="140"/>
      <c r="F7183" s="161"/>
      <c r="G7183" s="161"/>
    </row>
    <row r="7184" spans="1:7" x14ac:dyDescent="0.25">
      <c r="A7184" s="154"/>
      <c r="B7184" s="154"/>
      <c r="C7184" s="140"/>
      <c r="D7184" s="140"/>
      <c r="E7184" s="140"/>
      <c r="F7184" s="161"/>
      <c r="G7184" s="161"/>
    </row>
    <row r="7185" spans="1:7" x14ac:dyDescent="0.25">
      <c r="A7185" s="154"/>
      <c r="B7185" s="154"/>
      <c r="C7185" s="140"/>
      <c r="D7185" s="140"/>
      <c r="E7185" s="140"/>
      <c r="F7185" s="161"/>
      <c r="G7185" s="161"/>
    </row>
    <row r="7186" spans="1:7" x14ac:dyDescent="0.25">
      <c r="A7186" s="154"/>
      <c r="B7186" s="154"/>
      <c r="C7186" s="140"/>
      <c r="D7186" s="140"/>
      <c r="E7186" s="140"/>
      <c r="F7186" s="161"/>
      <c r="G7186" s="161"/>
    </row>
    <row r="7187" spans="1:7" x14ac:dyDescent="0.25">
      <c r="A7187" s="154"/>
      <c r="B7187" s="154"/>
      <c r="C7187" s="140"/>
      <c r="D7187" s="140"/>
      <c r="E7187" s="140"/>
      <c r="F7187" s="161"/>
      <c r="G7187" s="161"/>
    </row>
    <row r="7188" spans="1:7" x14ac:dyDescent="0.25">
      <c r="A7188" s="154"/>
      <c r="B7188" s="154"/>
      <c r="C7188" s="140"/>
      <c r="D7188" s="140"/>
      <c r="E7188" s="140"/>
      <c r="F7188" s="161"/>
      <c r="G7188" s="161"/>
    </row>
    <row r="7189" spans="1:7" x14ac:dyDescent="0.25">
      <c r="A7189" s="154"/>
      <c r="B7189" s="154"/>
      <c r="C7189" s="140"/>
      <c r="D7189" s="140"/>
      <c r="E7189" s="140"/>
      <c r="F7189" s="161"/>
      <c r="G7189" s="161"/>
    </row>
    <row r="7190" spans="1:7" x14ac:dyDescent="0.25">
      <c r="A7190" s="154"/>
      <c r="B7190" s="154"/>
      <c r="C7190" s="140"/>
      <c r="D7190" s="140"/>
      <c r="E7190" s="140"/>
      <c r="F7190" s="161"/>
      <c r="G7190" s="161"/>
    </row>
    <row r="7191" spans="1:7" x14ac:dyDescent="0.25">
      <c r="A7191" s="154"/>
      <c r="B7191" s="154"/>
      <c r="C7191" s="140"/>
      <c r="D7191" s="140"/>
      <c r="E7191" s="140"/>
      <c r="F7191" s="161"/>
      <c r="G7191" s="161"/>
    </row>
    <row r="7192" spans="1:7" x14ac:dyDescent="0.25">
      <c r="A7192" s="154"/>
      <c r="B7192" s="154"/>
      <c r="C7192" s="154"/>
      <c r="D7192" s="140"/>
      <c r="E7192" s="140"/>
      <c r="F7192" s="161"/>
      <c r="G7192" s="161"/>
    </row>
    <row r="7193" spans="1:7" x14ac:dyDescent="0.25">
      <c r="A7193" s="154"/>
      <c r="B7193" s="154"/>
      <c r="C7193" s="140"/>
      <c r="D7193" s="140"/>
      <c r="E7193" s="140"/>
      <c r="F7193" s="161"/>
      <c r="G7193" s="161"/>
    </row>
    <row r="7194" spans="1:7" x14ac:dyDescent="0.25">
      <c r="A7194" s="154"/>
      <c r="B7194" s="154"/>
      <c r="C7194" s="140"/>
      <c r="D7194" s="140"/>
      <c r="E7194" s="140"/>
      <c r="F7194" s="161"/>
      <c r="G7194" s="161"/>
    </row>
    <row r="7195" spans="1:7" x14ac:dyDescent="0.25">
      <c r="A7195" s="154"/>
      <c r="B7195" s="154"/>
      <c r="C7195" s="140"/>
      <c r="D7195" s="140"/>
      <c r="E7195" s="140"/>
      <c r="F7195" s="161"/>
      <c r="G7195" s="161"/>
    </row>
    <row r="7196" spans="1:7" x14ac:dyDescent="0.25">
      <c r="A7196" s="154"/>
      <c r="B7196" s="154"/>
      <c r="C7196" s="140"/>
      <c r="D7196" s="140"/>
      <c r="E7196" s="140"/>
      <c r="F7196" s="161"/>
      <c r="G7196" s="161"/>
    </row>
    <row r="7197" spans="1:7" x14ac:dyDescent="0.25">
      <c r="A7197" s="154"/>
      <c r="B7197" s="154"/>
      <c r="C7197" s="154"/>
      <c r="D7197" s="140"/>
      <c r="E7197" s="140"/>
      <c r="F7197" s="161"/>
      <c r="G7197" s="161"/>
    </row>
    <row r="7198" spans="1:7" x14ac:dyDescent="0.25">
      <c r="A7198" s="154"/>
      <c r="B7198" s="154"/>
      <c r="C7198" s="140"/>
      <c r="D7198" s="140"/>
      <c r="E7198" s="140"/>
      <c r="F7198" s="161"/>
      <c r="G7198" s="161"/>
    </row>
    <row r="7199" spans="1:7" x14ac:dyDescent="0.25">
      <c r="A7199" s="154"/>
      <c r="B7199" s="154"/>
      <c r="C7199" s="140"/>
      <c r="D7199" s="140"/>
      <c r="E7199" s="140"/>
      <c r="F7199" s="161"/>
      <c r="G7199" s="161"/>
    </row>
    <row r="7200" spans="1:7" x14ac:dyDescent="0.25">
      <c r="A7200" s="154"/>
      <c r="B7200" s="154"/>
      <c r="C7200" s="154"/>
      <c r="D7200" s="140"/>
      <c r="E7200" s="140"/>
      <c r="F7200" s="161"/>
      <c r="G7200" s="161"/>
    </row>
    <row r="7201" spans="1:7" x14ac:dyDescent="0.25">
      <c r="A7201" s="154"/>
      <c r="B7201" s="154"/>
      <c r="C7201" s="140"/>
      <c r="D7201" s="140"/>
      <c r="E7201" s="140"/>
      <c r="F7201" s="161"/>
      <c r="G7201" s="161"/>
    </row>
    <row r="7202" spans="1:7" x14ac:dyDescent="0.25">
      <c r="A7202" s="154"/>
      <c r="B7202" s="154"/>
      <c r="C7202" s="140"/>
      <c r="D7202" s="140"/>
      <c r="E7202" s="140"/>
      <c r="F7202" s="161"/>
      <c r="G7202" s="161"/>
    </row>
    <row r="7203" spans="1:7" x14ac:dyDescent="0.25">
      <c r="A7203" s="154"/>
      <c r="B7203" s="154"/>
      <c r="C7203" s="140"/>
      <c r="D7203" s="140"/>
      <c r="E7203" s="140"/>
      <c r="F7203" s="161"/>
      <c r="G7203" s="161"/>
    </row>
    <row r="7204" spans="1:7" x14ac:dyDescent="0.25">
      <c r="A7204" s="154"/>
      <c r="B7204" s="154"/>
      <c r="C7204" s="140"/>
      <c r="D7204" s="140"/>
      <c r="E7204" s="140"/>
      <c r="F7204" s="161"/>
      <c r="G7204" s="161"/>
    </row>
    <row r="7205" spans="1:7" x14ac:dyDescent="0.25">
      <c r="A7205" s="154"/>
      <c r="B7205" s="154"/>
      <c r="C7205" s="140"/>
      <c r="D7205" s="140"/>
      <c r="E7205" s="140"/>
      <c r="F7205" s="161"/>
      <c r="G7205" s="161"/>
    </row>
    <row r="7206" spans="1:7" x14ac:dyDescent="0.25">
      <c r="A7206" s="154"/>
      <c r="B7206" s="154"/>
      <c r="C7206" s="140"/>
      <c r="D7206" s="140"/>
      <c r="E7206" s="140"/>
      <c r="F7206" s="161"/>
      <c r="G7206" s="161"/>
    </row>
    <row r="7207" spans="1:7" x14ac:dyDescent="0.25">
      <c r="A7207" s="154"/>
      <c r="B7207" s="154"/>
      <c r="C7207" s="140"/>
      <c r="D7207" s="140"/>
      <c r="E7207" s="140"/>
      <c r="F7207" s="161"/>
      <c r="G7207" s="161"/>
    </row>
    <row r="7208" spans="1:7" x14ac:dyDescent="0.25">
      <c r="A7208" s="154"/>
      <c r="B7208" s="154"/>
      <c r="C7208" s="140"/>
      <c r="D7208" s="140"/>
      <c r="E7208" s="140"/>
      <c r="F7208" s="161"/>
      <c r="G7208" s="161"/>
    </row>
    <row r="7209" spans="1:7" x14ac:dyDescent="0.25">
      <c r="A7209" s="154"/>
      <c r="B7209" s="154"/>
      <c r="C7209" s="140"/>
      <c r="D7209" s="140"/>
      <c r="E7209" s="140"/>
      <c r="F7209" s="161"/>
      <c r="G7209" s="161"/>
    </row>
    <row r="7210" spans="1:7" x14ac:dyDescent="0.25">
      <c r="A7210" s="154"/>
      <c r="B7210" s="154"/>
      <c r="C7210" s="140"/>
      <c r="D7210" s="140"/>
      <c r="E7210" s="140"/>
      <c r="F7210" s="161"/>
      <c r="G7210" s="161"/>
    </row>
    <row r="7211" spans="1:7" x14ac:dyDescent="0.25">
      <c r="A7211" s="154"/>
      <c r="B7211" s="154"/>
      <c r="C7211" s="140"/>
      <c r="D7211" s="140"/>
      <c r="E7211" s="140"/>
      <c r="F7211" s="161"/>
      <c r="G7211" s="161"/>
    </row>
    <row r="7212" spans="1:7" x14ac:dyDescent="0.25">
      <c r="A7212" s="154"/>
      <c r="B7212" s="154"/>
      <c r="C7212" s="140"/>
      <c r="D7212" s="140"/>
      <c r="E7212" s="140"/>
      <c r="F7212" s="161"/>
      <c r="G7212" s="161"/>
    </row>
    <row r="7213" spans="1:7" x14ac:dyDescent="0.25">
      <c r="A7213" s="154"/>
      <c r="B7213" s="154"/>
      <c r="C7213" s="140"/>
      <c r="D7213" s="140"/>
      <c r="E7213" s="140"/>
      <c r="F7213" s="161"/>
      <c r="G7213" s="161"/>
    </row>
    <row r="7214" spans="1:7" x14ac:dyDescent="0.25">
      <c r="A7214" s="154"/>
      <c r="B7214" s="154"/>
      <c r="C7214" s="140"/>
      <c r="D7214" s="140"/>
      <c r="E7214" s="140"/>
      <c r="F7214" s="161"/>
      <c r="G7214" s="161"/>
    </row>
    <row r="7215" spans="1:7" x14ac:dyDescent="0.25">
      <c r="A7215" s="154"/>
      <c r="B7215" s="154"/>
      <c r="C7215" s="140"/>
      <c r="D7215" s="140"/>
      <c r="E7215" s="140"/>
      <c r="F7215" s="161"/>
      <c r="G7215" s="161"/>
    </row>
    <row r="7216" spans="1:7" x14ac:dyDescent="0.25">
      <c r="A7216" s="154"/>
      <c r="B7216" s="154"/>
      <c r="C7216" s="140"/>
      <c r="D7216" s="140"/>
      <c r="E7216" s="140"/>
      <c r="F7216" s="161"/>
      <c r="G7216" s="161"/>
    </row>
    <row r="7217" spans="1:7" x14ac:dyDescent="0.25">
      <c r="A7217" s="154"/>
      <c r="B7217" s="154"/>
      <c r="C7217" s="140"/>
      <c r="D7217" s="140"/>
      <c r="E7217" s="140"/>
      <c r="F7217" s="161"/>
      <c r="G7217" s="161"/>
    </row>
    <row r="7218" spans="1:7" x14ac:dyDescent="0.25">
      <c r="A7218" s="154"/>
      <c r="B7218" s="154"/>
      <c r="C7218" s="140"/>
      <c r="D7218" s="140"/>
      <c r="E7218" s="140"/>
      <c r="F7218" s="161"/>
      <c r="G7218" s="161"/>
    </row>
    <row r="7219" spans="1:7" x14ac:dyDescent="0.25">
      <c r="A7219" s="154"/>
      <c r="B7219" s="154"/>
      <c r="C7219" s="140"/>
      <c r="D7219" s="140"/>
      <c r="E7219" s="140"/>
      <c r="F7219" s="161"/>
      <c r="G7219" s="161"/>
    </row>
    <row r="7220" spans="1:7" x14ac:dyDescent="0.25">
      <c r="A7220" s="154"/>
      <c r="B7220" s="154"/>
      <c r="C7220" s="140"/>
      <c r="D7220" s="140"/>
      <c r="E7220" s="140"/>
      <c r="F7220" s="161"/>
      <c r="G7220" s="161"/>
    </row>
    <row r="7221" spans="1:7" x14ac:dyDescent="0.25">
      <c r="A7221" s="154"/>
      <c r="B7221" s="154"/>
      <c r="C7221" s="140"/>
      <c r="D7221" s="140"/>
      <c r="E7221" s="140"/>
      <c r="F7221" s="161"/>
      <c r="G7221" s="161"/>
    </row>
    <row r="7222" spans="1:7" x14ac:dyDescent="0.25">
      <c r="A7222" s="154"/>
      <c r="B7222" s="154"/>
      <c r="C7222" s="140"/>
      <c r="D7222" s="140"/>
      <c r="E7222" s="140"/>
      <c r="F7222" s="161"/>
      <c r="G7222" s="161"/>
    </row>
    <row r="7223" spans="1:7" x14ac:dyDescent="0.25">
      <c r="A7223" s="154"/>
      <c r="B7223" s="154"/>
      <c r="C7223" s="140"/>
      <c r="D7223" s="140"/>
      <c r="E7223" s="140"/>
      <c r="F7223" s="161"/>
      <c r="G7223" s="161"/>
    </row>
    <row r="7224" spans="1:7" x14ac:dyDescent="0.25">
      <c r="A7224" s="154"/>
      <c r="B7224" s="154"/>
      <c r="C7224" s="140"/>
      <c r="D7224" s="140"/>
      <c r="E7224" s="140"/>
      <c r="F7224" s="161"/>
      <c r="G7224" s="161"/>
    </row>
    <row r="7225" spans="1:7" x14ac:dyDescent="0.25">
      <c r="A7225" s="154"/>
      <c r="B7225" s="154"/>
      <c r="C7225" s="140"/>
      <c r="D7225" s="140"/>
      <c r="E7225" s="140"/>
      <c r="F7225" s="161"/>
      <c r="G7225" s="161"/>
    </row>
    <row r="7226" spans="1:7" x14ac:dyDescent="0.25">
      <c r="A7226" s="154"/>
      <c r="B7226" s="154"/>
      <c r="C7226" s="140"/>
      <c r="D7226" s="140"/>
      <c r="E7226" s="140"/>
      <c r="F7226" s="161"/>
      <c r="G7226" s="161"/>
    </row>
    <row r="7227" spans="1:7" x14ac:dyDescent="0.25">
      <c r="A7227" s="154"/>
      <c r="B7227" s="154"/>
      <c r="C7227" s="140"/>
      <c r="D7227" s="140"/>
      <c r="E7227" s="140"/>
      <c r="F7227" s="161"/>
      <c r="G7227" s="161"/>
    </row>
    <row r="7228" spans="1:7" x14ac:dyDescent="0.25">
      <c r="A7228" s="154"/>
      <c r="B7228" s="154"/>
      <c r="C7228" s="154"/>
      <c r="D7228" s="140"/>
      <c r="E7228" s="140"/>
      <c r="F7228" s="161"/>
      <c r="G7228" s="161"/>
    </row>
    <row r="7229" spans="1:7" x14ac:dyDescent="0.25">
      <c r="A7229" s="154"/>
      <c r="B7229" s="154"/>
      <c r="C7229" s="140"/>
      <c r="D7229" s="140"/>
      <c r="E7229" s="140"/>
      <c r="F7229" s="161"/>
      <c r="G7229" s="161"/>
    </row>
    <row r="7230" spans="1:7" x14ac:dyDescent="0.25">
      <c r="A7230" s="154"/>
      <c r="B7230" s="154"/>
      <c r="C7230" s="140"/>
      <c r="D7230" s="140"/>
      <c r="E7230" s="140"/>
      <c r="F7230" s="161"/>
      <c r="G7230" s="161"/>
    </row>
    <row r="7231" spans="1:7" x14ac:dyDescent="0.25">
      <c r="A7231" s="154"/>
      <c r="B7231" s="154"/>
      <c r="C7231" s="140"/>
      <c r="D7231" s="140"/>
      <c r="E7231" s="140"/>
      <c r="F7231" s="161"/>
      <c r="G7231" s="161"/>
    </row>
    <row r="7232" spans="1:7" x14ac:dyDescent="0.25">
      <c r="A7232" s="154"/>
      <c r="B7232" s="154"/>
      <c r="C7232" s="140"/>
      <c r="D7232" s="140"/>
      <c r="E7232" s="140"/>
      <c r="F7232" s="161"/>
      <c r="G7232" s="161"/>
    </row>
    <row r="7233" spans="1:7" x14ac:dyDescent="0.25">
      <c r="A7233" s="154"/>
      <c r="B7233" s="154"/>
      <c r="C7233" s="140"/>
      <c r="D7233" s="140"/>
      <c r="E7233" s="140"/>
      <c r="F7233" s="161"/>
      <c r="G7233" s="161"/>
    </row>
    <row r="7234" spans="1:7" x14ac:dyDescent="0.25">
      <c r="A7234" s="154"/>
      <c r="B7234" s="154"/>
      <c r="C7234" s="140"/>
      <c r="D7234" s="140"/>
      <c r="E7234" s="140"/>
      <c r="F7234" s="161"/>
      <c r="G7234" s="161"/>
    </row>
    <row r="7235" spans="1:7" x14ac:dyDescent="0.25">
      <c r="A7235" s="154"/>
      <c r="B7235" s="154"/>
      <c r="C7235" s="154"/>
      <c r="D7235" s="140"/>
      <c r="E7235" s="140"/>
      <c r="F7235" s="161"/>
      <c r="G7235" s="161"/>
    </row>
    <row r="7236" spans="1:7" x14ac:dyDescent="0.25">
      <c r="A7236" s="154"/>
      <c r="B7236" s="154"/>
      <c r="C7236" s="140"/>
      <c r="D7236" s="140"/>
      <c r="E7236" s="140"/>
      <c r="F7236" s="161"/>
      <c r="G7236" s="161"/>
    </row>
    <row r="7237" spans="1:7" x14ac:dyDescent="0.25">
      <c r="A7237" s="154"/>
      <c r="B7237" s="154"/>
      <c r="C7237" s="140"/>
      <c r="D7237" s="140"/>
      <c r="E7237" s="140"/>
      <c r="F7237" s="161"/>
      <c r="G7237" s="161"/>
    </row>
    <row r="7238" spans="1:7" x14ac:dyDescent="0.25">
      <c r="A7238" s="154"/>
      <c r="B7238" s="154"/>
      <c r="C7238" s="140"/>
      <c r="D7238" s="140"/>
      <c r="E7238" s="140"/>
      <c r="F7238" s="161"/>
      <c r="G7238" s="161"/>
    </row>
    <row r="7239" spans="1:7" x14ac:dyDescent="0.25">
      <c r="A7239" s="154"/>
      <c r="B7239" s="154"/>
      <c r="C7239" s="140"/>
      <c r="D7239" s="140"/>
      <c r="E7239" s="140"/>
      <c r="F7239" s="161"/>
      <c r="G7239" s="161"/>
    </row>
    <row r="7240" spans="1:7" x14ac:dyDescent="0.25">
      <c r="A7240" s="154"/>
      <c r="B7240" s="154"/>
      <c r="C7240" s="140"/>
      <c r="D7240" s="140"/>
      <c r="E7240" s="140"/>
      <c r="F7240" s="161"/>
      <c r="G7240" s="161"/>
    </row>
    <row r="7241" spans="1:7" x14ac:dyDescent="0.25">
      <c r="A7241" s="154"/>
      <c r="B7241" s="154"/>
      <c r="C7241" s="140"/>
      <c r="D7241" s="140"/>
      <c r="E7241" s="140"/>
      <c r="F7241" s="161"/>
      <c r="G7241" s="161"/>
    </row>
    <row r="7242" spans="1:7" x14ac:dyDescent="0.25">
      <c r="A7242" s="154"/>
      <c r="B7242" s="154"/>
      <c r="C7242" s="140"/>
      <c r="D7242" s="140"/>
      <c r="E7242" s="140"/>
      <c r="F7242" s="161"/>
      <c r="G7242" s="161"/>
    </row>
    <row r="7243" spans="1:7" x14ac:dyDescent="0.25">
      <c r="A7243" s="154"/>
      <c r="B7243" s="154"/>
      <c r="C7243" s="140"/>
      <c r="D7243" s="140"/>
      <c r="E7243" s="140"/>
      <c r="F7243" s="161"/>
      <c r="G7243" s="161"/>
    </row>
    <row r="7244" spans="1:7" x14ac:dyDescent="0.25">
      <c r="A7244" s="154"/>
      <c r="B7244" s="154"/>
      <c r="C7244" s="140"/>
      <c r="D7244" s="140"/>
      <c r="E7244" s="140"/>
      <c r="F7244" s="161"/>
      <c r="G7244" s="161"/>
    </row>
    <row r="7245" spans="1:7" x14ac:dyDescent="0.25">
      <c r="A7245" s="154"/>
      <c r="B7245" s="154"/>
      <c r="C7245" s="140"/>
      <c r="D7245" s="140"/>
      <c r="E7245" s="140"/>
      <c r="F7245" s="161"/>
      <c r="G7245" s="161"/>
    </row>
    <row r="7246" spans="1:7" x14ac:dyDescent="0.25">
      <c r="A7246" s="154"/>
      <c r="B7246" s="154"/>
      <c r="C7246" s="140"/>
      <c r="D7246" s="140"/>
      <c r="E7246" s="140"/>
      <c r="F7246" s="161"/>
      <c r="G7246" s="161"/>
    </row>
    <row r="7247" spans="1:7" x14ac:dyDescent="0.25">
      <c r="A7247" s="154"/>
      <c r="B7247" s="154"/>
      <c r="C7247" s="140"/>
      <c r="D7247" s="140"/>
      <c r="E7247" s="140"/>
      <c r="F7247" s="161"/>
      <c r="G7247" s="161"/>
    </row>
    <row r="7248" spans="1:7" x14ac:dyDescent="0.25">
      <c r="A7248" s="154"/>
      <c r="B7248" s="154"/>
      <c r="C7248" s="140"/>
      <c r="D7248" s="140"/>
      <c r="E7248" s="140"/>
      <c r="F7248" s="161"/>
      <c r="G7248" s="161"/>
    </row>
    <row r="7249" spans="1:7" x14ac:dyDescent="0.25">
      <c r="A7249" s="154"/>
      <c r="B7249" s="154"/>
      <c r="C7249" s="140"/>
      <c r="D7249" s="140"/>
      <c r="E7249" s="140"/>
      <c r="F7249" s="161"/>
      <c r="G7249" s="161"/>
    </row>
    <row r="7250" spans="1:7" x14ac:dyDescent="0.25">
      <c r="A7250" s="154"/>
      <c r="B7250" s="154"/>
      <c r="C7250" s="140"/>
      <c r="D7250" s="140"/>
      <c r="E7250" s="140"/>
      <c r="F7250" s="161"/>
      <c r="G7250" s="161"/>
    </row>
    <row r="7251" spans="1:7" x14ac:dyDescent="0.25">
      <c r="A7251" s="154"/>
      <c r="B7251" s="154"/>
      <c r="C7251" s="140"/>
      <c r="D7251" s="140"/>
      <c r="E7251" s="140"/>
      <c r="F7251" s="161"/>
      <c r="G7251" s="161"/>
    </row>
    <row r="7252" spans="1:7" x14ac:dyDescent="0.25">
      <c r="A7252" s="154"/>
      <c r="B7252" s="154"/>
      <c r="C7252" s="140"/>
      <c r="D7252" s="140"/>
      <c r="E7252" s="140"/>
      <c r="F7252" s="161"/>
      <c r="G7252" s="161"/>
    </row>
    <row r="7253" spans="1:7" x14ac:dyDescent="0.25">
      <c r="A7253" s="154"/>
      <c r="B7253" s="154"/>
      <c r="C7253" s="140"/>
      <c r="D7253" s="140"/>
      <c r="E7253" s="140"/>
      <c r="F7253" s="161"/>
      <c r="G7253" s="161"/>
    </row>
    <row r="7254" spans="1:7" x14ac:dyDescent="0.25">
      <c r="A7254" s="154"/>
      <c r="B7254" s="154"/>
      <c r="C7254" s="140"/>
      <c r="D7254" s="140"/>
      <c r="E7254" s="140"/>
      <c r="F7254" s="161"/>
      <c r="G7254" s="161"/>
    </row>
    <row r="7255" spans="1:7" x14ac:dyDescent="0.25">
      <c r="A7255" s="154"/>
      <c r="B7255" s="154"/>
      <c r="C7255" s="140"/>
      <c r="D7255" s="140"/>
      <c r="E7255" s="140"/>
      <c r="F7255" s="161"/>
      <c r="G7255" s="161"/>
    </row>
    <row r="7256" spans="1:7" x14ac:dyDescent="0.25">
      <c r="A7256" s="154"/>
      <c r="B7256" s="154"/>
      <c r="C7256" s="140"/>
      <c r="D7256" s="140"/>
      <c r="E7256" s="140"/>
      <c r="F7256" s="161"/>
      <c r="G7256" s="161"/>
    </row>
    <row r="7257" spans="1:7" x14ac:dyDescent="0.25">
      <c r="A7257" s="154"/>
      <c r="B7257" s="154"/>
      <c r="C7257" s="140"/>
      <c r="D7257" s="140"/>
      <c r="E7257" s="140"/>
      <c r="F7257" s="161"/>
      <c r="G7257" s="161"/>
    </row>
    <row r="7258" spans="1:7" x14ac:dyDescent="0.25">
      <c r="A7258" s="154"/>
      <c r="B7258" s="154"/>
      <c r="C7258" s="140"/>
      <c r="D7258" s="140"/>
      <c r="E7258" s="140"/>
      <c r="F7258" s="161"/>
      <c r="G7258" s="161"/>
    </row>
    <row r="7259" spans="1:7" x14ac:dyDescent="0.25">
      <c r="A7259" s="154"/>
      <c r="B7259" s="154"/>
      <c r="C7259" s="140"/>
      <c r="D7259" s="140"/>
      <c r="E7259" s="140"/>
      <c r="F7259" s="161"/>
      <c r="G7259" s="161"/>
    </row>
    <row r="7260" spans="1:7" x14ac:dyDescent="0.25">
      <c r="A7260" s="154"/>
      <c r="B7260" s="154"/>
      <c r="C7260" s="140"/>
      <c r="D7260" s="140"/>
      <c r="E7260" s="140"/>
      <c r="F7260" s="161"/>
      <c r="G7260" s="161"/>
    </row>
    <row r="7261" spans="1:7" x14ac:dyDescent="0.25">
      <c r="A7261" s="154"/>
      <c r="B7261" s="154"/>
      <c r="C7261" s="140"/>
      <c r="D7261" s="140"/>
      <c r="E7261" s="140"/>
      <c r="F7261" s="161"/>
      <c r="G7261" s="161"/>
    </row>
    <row r="7262" spans="1:7" x14ac:dyDescent="0.25">
      <c r="A7262" s="154"/>
      <c r="B7262" s="154"/>
      <c r="C7262" s="154"/>
      <c r="D7262" s="140"/>
      <c r="E7262" s="140"/>
      <c r="F7262" s="161"/>
      <c r="G7262" s="161"/>
    </row>
    <row r="7263" spans="1:7" x14ac:dyDescent="0.25">
      <c r="A7263" s="154"/>
      <c r="B7263" s="154"/>
      <c r="C7263" s="140"/>
      <c r="D7263" s="140"/>
      <c r="E7263" s="140"/>
      <c r="F7263" s="161"/>
      <c r="G7263" s="161"/>
    </row>
    <row r="7264" spans="1:7" x14ac:dyDescent="0.25">
      <c r="A7264" s="154"/>
      <c r="B7264" s="154"/>
      <c r="C7264" s="140"/>
      <c r="D7264" s="140"/>
      <c r="E7264" s="140"/>
      <c r="F7264" s="161"/>
      <c r="G7264" s="161"/>
    </row>
    <row r="7265" spans="1:7" x14ac:dyDescent="0.25">
      <c r="A7265" s="154"/>
      <c r="B7265" s="154"/>
      <c r="C7265" s="140"/>
      <c r="D7265" s="140"/>
      <c r="E7265" s="140"/>
      <c r="F7265" s="161"/>
      <c r="G7265" s="161"/>
    </row>
    <row r="7266" spans="1:7" x14ac:dyDescent="0.25">
      <c r="A7266" s="154"/>
      <c r="B7266" s="154"/>
      <c r="C7266" s="140"/>
      <c r="D7266" s="140"/>
      <c r="E7266" s="140"/>
      <c r="F7266" s="161"/>
      <c r="G7266" s="161"/>
    </row>
    <row r="7267" spans="1:7" x14ac:dyDescent="0.25">
      <c r="A7267" s="154"/>
      <c r="B7267" s="154"/>
      <c r="C7267" s="140"/>
      <c r="D7267" s="140"/>
      <c r="E7267" s="140"/>
      <c r="F7267" s="161"/>
      <c r="G7267" s="161"/>
    </row>
    <row r="7268" spans="1:7" x14ac:dyDescent="0.25">
      <c r="A7268" s="154"/>
      <c r="B7268" s="154"/>
      <c r="C7268" s="140"/>
      <c r="D7268" s="140"/>
      <c r="E7268" s="140"/>
      <c r="F7268" s="161"/>
      <c r="G7268" s="161"/>
    </row>
    <row r="7269" spans="1:7" x14ac:dyDescent="0.25">
      <c r="A7269" s="154"/>
      <c r="B7269" s="154"/>
      <c r="C7269" s="140"/>
      <c r="D7269" s="140"/>
      <c r="E7269" s="140"/>
      <c r="F7269" s="161"/>
      <c r="G7269" s="161"/>
    </row>
    <row r="7270" spans="1:7" x14ac:dyDescent="0.25">
      <c r="A7270" s="154"/>
      <c r="B7270" s="154"/>
      <c r="C7270" s="140"/>
      <c r="D7270" s="140"/>
      <c r="E7270" s="140"/>
      <c r="F7270" s="161"/>
      <c r="G7270" s="161"/>
    </row>
    <row r="7271" spans="1:7" x14ac:dyDescent="0.25">
      <c r="A7271" s="154"/>
      <c r="B7271" s="154"/>
      <c r="C7271" s="140"/>
      <c r="D7271" s="140"/>
      <c r="E7271" s="140"/>
      <c r="F7271" s="161"/>
      <c r="G7271" s="161"/>
    </row>
    <row r="7272" spans="1:7" x14ac:dyDescent="0.25">
      <c r="A7272" s="154"/>
      <c r="B7272" s="154"/>
      <c r="C7272" s="140"/>
      <c r="D7272" s="140"/>
      <c r="E7272" s="140"/>
      <c r="F7272" s="161"/>
      <c r="G7272" s="161"/>
    </row>
    <row r="7273" spans="1:7" x14ac:dyDescent="0.25">
      <c r="A7273" s="154"/>
      <c r="B7273" s="154"/>
      <c r="C7273" s="140"/>
      <c r="D7273" s="140"/>
      <c r="E7273" s="140"/>
      <c r="F7273" s="161"/>
      <c r="G7273" s="161"/>
    </row>
    <row r="7274" spans="1:7" x14ac:dyDescent="0.25">
      <c r="A7274" s="154"/>
      <c r="B7274" s="154"/>
      <c r="C7274" s="140"/>
      <c r="D7274" s="140"/>
      <c r="E7274" s="140"/>
      <c r="F7274" s="161"/>
      <c r="G7274" s="161"/>
    </row>
    <row r="7275" spans="1:7" x14ac:dyDescent="0.25">
      <c r="A7275" s="154"/>
      <c r="B7275" s="154"/>
      <c r="C7275" s="140"/>
      <c r="D7275" s="140"/>
      <c r="E7275" s="140"/>
      <c r="F7275" s="161"/>
      <c r="G7275" s="161"/>
    </row>
    <row r="7276" spans="1:7" x14ac:dyDescent="0.25">
      <c r="A7276" s="154"/>
      <c r="B7276" s="154"/>
      <c r="C7276" s="140"/>
      <c r="D7276" s="140"/>
      <c r="E7276" s="140"/>
      <c r="F7276" s="161"/>
      <c r="G7276" s="161"/>
    </row>
    <row r="7277" spans="1:7" x14ac:dyDescent="0.25">
      <c r="A7277" s="154"/>
      <c r="B7277" s="154"/>
      <c r="C7277" s="140"/>
      <c r="D7277" s="140"/>
      <c r="E7277" s="140"/>
      <c r="F7277" s="161"/>
      <c r="G7277" s="161"/>
    </row>
    <row r="7278" spans="1:7" x14ac:dyDescent="0.25">
      <c r="A7278" s="154"/>
      <c r="B7278" s="154"/>
      <c r="C7278" s="140"/>
      <c r="D7278" s="140"/>
      <c r="E7278" s="140"/>
      <c r="F7278" s="161"/>
      <c r="G7278" s="161"/>
    </row>
    <row r="7279" spans="1:7" x14ac:dyDescent="0.25">
      <c r="A7279" s="154"/>
      <c r="B7279" s="154"/>
      <c r="C7279" s="140"/>
      <c r="D7279" s="140"/>
      <c r="E7279" s="140"/>
      <c r="F7279" s="161"/>
      <c r="G7279" s="161"/>
    </row>
    <row r="7280" spans="1:7" x14ac:dyDescent="0.25">
      <c r="A7280" s="154"/>
      <c r="B7280" s="154"/>
      <c r="C7280" s="140"/>
      <c r="D7280" s="140"/>
      <c r="E7280" s="140"/>
      <c r="F7280" s="161"/>
      <c r="G7280" s="161"/>
    </row>
    <row r="7281" spans="1:7" x14ac:dyDescent="0.25">
      <c r="A7281" s="154"/>
      <c r="B7281" s="154"/>
      <c r="C7281" s="140"/>
      <c r="D7281" s="140"/>
      <c r="E7281" s="140"/>
      <c r="F7281" s="161"/>
      <c r="G7281" s="161"/>
    </row>
    <row r="7282" spans="1:7" x14ac:dyDescent="0.25">
      <c r="A7282" s="154"/>
      <c r="B7282" s="154"/>
      <c r="C7282" s="140"/>
      <c r="D7282" s="140"/>
      <c r="E7282" s="140"/>
      <c r="F7282" s="161"/>
      <c r="G7282" s="161"/>
    </row>
    <row r="7283" spans="1:7" x14ac:dyDescent="0.25">
      <c r="A7283" s="154"/>
      <c r="B7283" s="154"/>
      <c r="C7283" s="140"/>
      <c r="D7283" s="140"/>
      <c r="E7283" s="140"/>
      <c r="F7283" s="161"/>
      <c r="G7283" s="161"/>
    </row>
    <row r="7284" spans="1:7" x14ac:dyDescent="0.25">
      <c r="A7284" s="154"/>
      <c r="B7284" s="154"/>
      <c r="C7284" s="140"/>
      <c r="D7284" s="140"/>
      <c r="E7284" s="140"/>
      <c r="F7284" s="161"/>
      <c r="G7284" s="161"/>
    </row>
    <row r="7285" spans="1:7" x14ac:dyDescent="0.25">
      <c r="A7285" s="154"/>
      <c r="B7285" s="154"/>
      <c r="C7285" s="140"/>
      <c r="D7285" s="140"/>
      <c r="E7285" s="140"/>
      <c r="F7285" s="161"/>
      <c r="G7285" s="161"/>
    </row>
    <row r="7286" spans="1:7" x14ac:dyDescent="0.25">
      <c r="A7286" s="154"/>
      <c r="B7286" s="154"/>
      <c r="C7286" s="140"/>
      <c r="D7286" s="140"/>
      <c r="E7286" s="140"/>
      <c r="F7286" s="161"/>
      <c r="G7286" s="161"/>
    </row>
    <row r="7287" spans="1:7" x14ac:dyDescent="0.25">
      <c r="A7287" s="154"/>
      <c r="B7287" s="154"/>
      <c r="C7287" s="140"/>
      <c r="D7287" s="140"/>
      <c r="E7287" s="140"/>
      <c r="F7287" s="161"/>
      <c r="G7287" s="161"/>
    </row>
    <row r="7288" spans="1:7" x14ac:dyDescent="0.25">
      <c r="A7288" s="154"/>
      <c r="B7288" s="154"/>
      <c r="C7288" s="140"/>
      <c r="D7288" s="140"/>
      <c r="E7288" s="140"/>
      <c r="F7288" s="161"/>
      <c r="G7288" s="161"/>
    </row>
    <row r="7289" spans="1:7" x14ac:dyDescent="0.25">
      <c r="A7289" s="154"/>
      <c r="B7289" s="154"/>
      <c r="C7289" s="140"/>
      <c r="D7289" s="140"/>
      <c r="E7289" s="140"/>
      <c r="F7289" s="161"/>
      <c r="G7289" s="161"/>
    </row>
    <row r="7290" spans="1:7" x14ac:dyDescent="0.25">
      <c r="A7290" s="154"/>
      <c r="B7290" s="154"/>
      <c r="C7290" s="140"/>
      <c r="D7290" s="140"/>
      <c r="E7290" s="140"/>
      <c r="F7290" s="161"/>
      <c r="G7290" s="161"/>
    </row>
    <row r="7291" spans="1:7" x14ac:dyDescent="0.25">
      <c r="A7291" s="154"/>
      <c r="B7291" s="154"/>
      <c r="C7291" s="140"/>
      <c r="D7291" s="140"/>
      <c r="E7291" s="140"/>
      <c r="F7291" s="161"/>
      <c r="G7291" s="161"/>
    </row>
    <row r="7292" spans="1:7" x14ac:dyDescent="0.25">
      <c r="A7292" s="154"/>
      <c r="B7292" s="154"/>
      <c r="C7292" s="140"/>
      <c r="D7292" s="140"/>
      <c r="E7292" s="140"/>
      <c r="F7292" s="161"/>
      <c r="G7292" s="161"/>
    </row>
    <row r="7293" spans="1:7" x14ac:dyDescent="0.25">
      <c r="A7293" s="154"/>
      <c r="B7293" s="154"/>
      <c r="C7293" s="140"/>
      <c r="D7293" s="140"/>
      <c r="E7293" s="140"/>
      <c r="F7293" s="161"/>
      <c r="G7293" s="161"/>
    </row>
    <row r="7294" spans="1:7" x14ac:dyDescent="0.25">
      <c r="A7294" s="154"/>
      <c r="B7294" s="154"/>
      <c r="C7294" s="154"/>
      <c r="D7294" s="140"/>
      <c r="E7294" s="140"/>
      <c r="F7294" s="161"/>
      <c r="G7294" s="161"/>
    </row>
    <row r="7295" spans="1:7" x14ac:dyDescent="0.25">
      <c r="A7295" s="154"/>
      <c r="B7295" s="154"/>
      <c r="C7295" s="140"/>
      <c r="D7295" s="140"/>
      <c r="E7295" s="140"/>
      <c r="F7295" s="161"/>
      <c r="G7295" s="161"/>
    </row>
    <row r="7296" spans="1:7" x14ac:dyDescent="0.25">
      <c r="A7296" s="154"/>
      <c r="B7296" s="154"/>
      <c r="C7296" s="140"/>
      <c r="D7296" s="140"/>
      <c r="E7296" s="140"/>
      <c r="F7296" s="161"/>
      <c r="G7296" s="161"/>
    </row>
    <row r="7297" spans="1:7" x14ac:dyDescent="0.25">
      <c r="A7297" s="154"/>
      <c r="B7297" s="154"/>
      <c r="C7297" s="140"/>
      <c r="D7297" s="140"/>
      <c r="E7297" s="140"/>
      <c r="F7297" s="161"/>
      <c r="G7297" s="161"/>
    </row>
    <row r="7298" spans="1:7" x14ac:dyDescent="0.25">
      <c r="A7298" s="154"/>
      <c r="B7298" s="154"/>
      <c r="C7298" s="140"/>
      <c r="D7298" s="140"/>
      <c r="E7298" s="140"/>
      <c r="F7298" s="161"/>
      <c r="G7298" s="161"/>
    </row>
    <row r="7299" spans="1:7" x14ac:dyDescent="0.25">
      <c r="A7299" s="154"/>
      <c r="B7299" s="154"/>
      <c r="C7299" s="154"/>
      <c r="D7299" s="140"/>
      <c r="E7299" s="140"/>
      <c r="F7299" s="161"/>
      <c r="G7299" s="161"/>
    </row>
    <row r="7300" spans="1:7" x14ac:dyDescent="0.25">
      <c r="A7300" s="154"/>
      <c r="B7300" s="154"/>
      <c r="C7300" s="140"/>
      <c r="D7300" s="140"/>
      <c r="E7300" s="140"/>
      <c r="F7300" s="161"/>
      <c r="G7300" s="161"/>
    </row>
    <row r="7301" spans="1:7" x14ac:dyDescent="0.25">
      <c r="A7301" s="154"/>
      <c r="B7301" s="154"/>
      <c r="C7301" s="140"/>
      <c r="D7301" s="140"/>
      <c r="E7301" s="140"/>
      <c r="F7301" s="161"/>
      <c r="G7301" s="161"/>
    </row>
    <row r="7302" spans="1:7" x14ac:dyDescent="0.25">
      <c r="A7302" s="154"/>
      <c r="B7302" s="154"/>
      <c r="C7302" s="140"/>
      <c r="D7302" s="140"/>
      <c r="E7302" s="140"/>
      <c r="F7302" s="161"/>
      <c r="G7302" s="161"/>
    </row>
    <row r="7303" spans="1:7" x14ac:dyDescent="0.25">
      <c r="A7303" s="154"/>
      <c r="B7303" s="154"/>
      <c r="C7303" s="140"/>
      <c r="D7303" s="140"/>
      <c r="E7303" s="140"/>
      <c r="F7303" s="161"/>
      <c r="G7303" s="161"/>
    </row>
    <row r="7304" spans="1:7" x14ac:dyDescent="0.25">
      <c r="A7304" s="154"/>
      <c r="B7304" s="154"/>
      <c r="C7304" s="140"/>
      <c r="D7304" s="140"/>
      <c r="E7304" s="140"/>
      <c r="F7304" s="161"/>
      <c r="G7304" s="161"/>
    </row>
    <row r="7305" spans="1:7" x14ac:dyDescent="0.25">
      <c r="A7305" s="154"/>
      <c r="B7305" s="154"/>
      <c r="C7305" s="154"/>
      <c r="D7305" s="140"/>
      <c r="E7305" s="140"/>
      <c r="F7305" s="161"/>
      <c r="G7305" s="161"/>
    </row>
    <row r="7306" spans="1:7" x14ac:dyDescent="0.25">
      <c r="A7306" s="154"/>
      <c r="B7306" s="154"/>
      <c r="C7306" s="140"/>
      <c r="D7306" s="140"/>
      <c r="E7306" s="140"/>
      <c r="F7306" s="161"/>
      <c r="G7306" s="161"/>
    </row>
    <row r="7307" spans="1:7" x14ac:dyDescent="0.25">
      <c r="A7307" s="154"/>
      <c r="B7307" s="154"/>
      <c r="C7307" s="140"/>
      <c r="D7307" s="140"/>
      <c r="E7307" s="140"/>
      <c r="F7307" s="161"/>
      <c r="G7307" s="161"/>
    </row>
    <row r="7308" spans="1:7" x14ac:dyDescent="0.25">
      <c r="A7308" s="154"/>
      <c r="B7308" s="154"/>
      <c r="C7308" s="140"/>
      <c r="D7308" s="140"/>
      <c r="E7308" s="140"/>
      <c r="F7308" s="161"/>
      <c r="G7308" s="161"/>
    </row>
    <row r="7309" spans="1:7" x14ac:dyDescent="0.25">
      <c r="A7309" s="154"/>
      <c r="B7309" s="154"/>
      <c r="C7309" s="140"/>
      <c r="D7309" s="140"/>
      <c r="E7309" s="140"/>
      <c r="F7309" s="161"/>
      <c r="G7309" s="161"/>
    </row>
    <row r="7310" spans="1:7" x14ac:dyDescent="0.25">
      <c r="A7310" s="154"/>
      <c r="B7310" s="154"/>
      <c r="C7310" s="140"/>
      <c r="D7310" s="140"/>
      <c r="E7310" s="140"/>
      <c r="F7310" s="161"/>
      <c r="G7310" s="161"/>
    </row>
    <row r="7311" spans="1:7" x14ac:dyDescent="0.25">
      <c r="A7311" s="154"/>
      <c r="B7311" s="154"/>
      <c r="C7311" s="140"/>
      <c r="D7311" s="140"/>
      <c r="E7311" s="140"/>
      <c r="F7311" s="161"/>
      <c r="G7311" s="161"/>
    </row>
    <row r="7312" spans="1:7" x14ac:dyDescent="0.25">
      <c r="A7312" s="154"/>
      <c r="B7312" s="154"/>
      <c r="C7312" s="140"/>
      <c r="D7312" s="140"/>
      <c r="E7312" s="140"/>
      <c r="F7312" s="161"/>
      <c r="G7312" s="161"/>
    </row>
    <row r="7313" spans="1:7" x14ac:dyDescent="0.25">
      <c r="A7313" s="154"/>
      <c r="B7313" s="154"/>
      <c r="C7313" s="140"/>
      <c r="D7313" s="140"/>
      <c r="E7313" s="140"/>
      <c r="F7313" s="161"/>
      <c r="G7313" s="161"/>
    </row>
    <row r="7314" spans="1:7" x14ac:dyDescent="0.25">
      <c r="A7314" s="154"/>
      <c r="B7314" s="154"/>
      <c r="C7314" s="140"/>
      <c r="D7314" s="140"/>
      <c r="E7314" s="140"/>
      <c r="F7314" s="161"/>
      <c r="G7314" s="161"/>
    </row>
    <row r="7315" spans="1:7" x14ac:dyDescent="0.25">
      <c r="A7315" s="154"/>
      <c r="B7315" s="154"/>
      <c r="C7315" s="140"/>
      <c r="D7315" s="140"/>
      <c r="E7315" s="140"/>
      <c r="F7315" s="161"/>
      <c r="G7315" s="161"/>
    </row>
    <row r="7316" spans="1:7" x14ac:dyDescent="0.25">
      <c r="A7316" s="154"/>
      <c r="B7316" s="154"/>
      <c r="C7316" s="140"/>
      <c r="D7316" s="140"/>
      <c r="E7316" s="140"/>
      <c r="F7316" s="161"/>
      <c r="G7316" s="161"/>
    </row>
    <row r="7317" spans="1:7" x14ac:dyDescent="0.25">
      <c r="A7317" s="154"/>
      <c r="B7317" s="154"/>
      <c r="C7317" s="140"/>
      <c r="D7317" s="140"/>
      <c r="E7317" s="140"/>
      <c r="F7317" s="161"/>
      <c r="G7317" s="161"/>
    </row>
    <row r="7318" spans="1:7" x14ac:dyDescent="0.25">
      <c r="A7318" s="154"/>
      <c r="B7318" s="154"/>
      <c r="C7318" s="140"/>
      <c r="D7318" s="140"/>
      <c r="E7318" s="140"/>
      <c r="F7318" s="161"/>
      <c r="G7318" s="161"/>
    </row>
    <row r="7319" spans="1:7" x14ac:dyDescent="0.25">
      <c r="A7319" s="154"/>
      <c r="B7319" s="154"/>
      <c r="C7319" s="140"/>
      <c r="D7319" s="140"/>
      <c r="E7319" s="140"/>
      <c r="F7319" s="161"/>
      <c r="G7319" s="161"/>
    </row>
    <row r="7320" spans="1:7" x14ac:dyDescent="0.25">
      <c r="A7320" s="154"/>
      <c r="B7320" s="154"/>
      <c r="C7320" s="154"/>
      <c r="D7320" s="140"/>
      <c r="E7320" s="140"/>
      <c r="F7320" s="161"/>
      <c r="G7320" s="161"/>
    </row>
    <row r="7321" spans="1:7" x14ac:dyDescent="0.25">
      <c r="A7321" s="154"/>
      <c r="B7321" s="154"/>
      <c r="C7321" s="140"/>
      <c r="D7321" s="140"/>
      <c r="E7321" s="140"/>
      <c r="F7321" s="161"/>
      <c r="G7321" s="161"/>
    </row>
    <row r="7322" spans="1:7" x14ac:dyDescent="0.25">
      <c r="A7322" s="154"/>
      <c r="B7322" s="154"/>
      <c r="C7322" s="140"/>
      <c r="D7322" s="140"/>
      <c r="E7322" s="140"/>
      <c r="F7322" s="161"/>
      <c r="G7322" s="161"/>
    </row>
    <row r="7323" spans="1:7" x14ac:dyDescent="0.25">
      <c r="A7323" s="154"/>
      <c r="B7323" s="154"/>
      <c r="C7323" s="154"/>
      <c r="D7323" s="140"/>
      <c r="E7323" s="140"/>
      <c r="F7323" s="161"/>
      <c r="G7323" s="161"/>
    </row>
    <row r="7324" spans="1:7" x14ac:dyDescent="0.25">
      <c r="A7324" s="154"/>
      <c r="B7324" s="154"/>
      <c r="C7324" s="140"/>
      <c r="D7324" s="140"/>
      <c r="E7324" s="140"/>
      <c r="F7324" s="161"/>
      <c r="G7324" s="161"/>
    </row>
    <row r="7325" spans="1:7" x14ac:dyDescent="0.25">
      <c r="A7325" s="154"/>
      <c r="B7325" s="154"/>
      <c r="C7325" s="140"/>
      <c r="D7325" s="140"/>
      <c r="E7325" s="140"/>
      <c r="F7325" s="161"/>
      <c r="G7325" s="161"/>
    </row>
    <row r="7326" spans="1:7" x14ac:dyDescent="0.25">
      <c r="A7326" s="154"/>
      <c r="B7326" s="154"/>
      <c r="C7326" s="154"/>
      <c r="D7326" s="140"/>
      <c r="E7326" s="140"/>
      <c r="F7326" s="161"/>
      <c r="G7326" s="161"/>
    </row>
    <row r="7327" spans="1:7" x14ac:dyDescent="0.25">
      <c r="A7327" s="154"/>
      <c r="B7327" s="154"/>
      <c r="C7327" s="140"/>
      <c r="D7327" s="140"/>
      <c r="E7327" s="140"/>
      <c r="F7327" s="161"/>
      <c r="G7327" s="161"/>
    </row>
    <row r="7328" spans="1:7" x14ac:dyDescent="0.25">
      <c r="A7328" s="154"/>
      <c r="B7328" s="154"/>
      <c r="C7328" s="140"/>
      <c r="D7328" s="140"/>
      <c r="E7328" s="140"/>
      <c r="F7328" s="161"/>
      <c r="G7328" s="161"/>
    </row>
    <row r="7329" spans="1:7" x14ac:dyDescent="0.25">
      <c r="A7329" s="154"/>
      <c r="B7329" s="154"/>
      <c r="C7329" s="140"/>
      <c r="D7329" s="140"/>
      <c r="E7329" s="140"/>
      <c r="F7329" s="161"/>
      <c r="G7329" s="161"/>
    </row>
    <row r="7330" spans="1:7" x14ac:dyDescent="0.25">
      <c r="A7330" s="154"/>
      <c r="B7330" s="154"/>
      <c r="C7330" s="154"/>
      <c r="D7330" s="140"/>
      <c r="E7330" s="140"/>
      <c r="F7330" s="161"/>
      <c r="G7330" s="161"/>
    </row>
    <row r="7331" spans="1:7" x14ac:dyDescent="0.25">
      <c r="A7331" s="154"/>
      <c r="B7331" s="154"/>
      <c r="C7331" s="154"/>
      <c r="D7331" s="140"/>
      <c r="E7331" s="140"/>
      <c r="F7331" s="161"/>
      <c r="G7331" s="161"/>
    </row>
    <row r="7332" spans="1:7" x14ac:dyDescent="0.25">
      <c r="A7332" s="154"/>
      <c r="B7332" s="154"/>
      <c r="C7332" s="140"/>
      <c r="D7332" s="140"/>
      <c r="E7332" s="140"/>
      <c r="F7332" s="161"/>
      <c r="G7332" s="161"/>
    </row>
    <row r="7333" spans="1:7" x14ac:dyDescent="0.25">
      <c r="A7333" s="154"/>
      <c r="B7333" s="154"/>
      <c r="C7333" s="140"/>
      <c r="D7333" s="140"/>
      <c r="E7333" s="140"/>
      <c r="F7333" s="161"/>
      <c r="G7333" s="161"/>
    </row>
    <row r="7334" spans="1:7" x14ac:dyDescent="0.25">
      <c r="A7334" s="154"/>
      <c r="B7334" s="154"/>
      <c r="C7334" s="140"/>
      <c r="D7334" s="140"/>
      <c r="E7334" s="140"/>
      <c r="F7334" s="161"/>
      <c r="G7334" s="161"/>
    </row>
    <row r="7335" spans="1:7" x14ac:dyDescent="0.25">
      <c r="A7335" s="154"/>
      <c r="B7335" s="154"/>
      <c r="C7335" s="140"/>
      <c r="D7335" s="140"/>
      <c r="E7335" s="140"/>
      <c r="F7335" s="161"/>
      <c r="G7335" s="161"/>
    </row>
    <row r="7336" spans="1:7" x14ac:dyDescent="0.25">
      <c r="A7336" s="154"/>
      <c r="B7336" s="154"/>
      <c r="C7336" s="140"/>
      <c r="D7336" s="140"/>
      <c r="E7336" s="140"/>
      <c r="F7336" s="161"/>
      <c r="G7336" s="161"/>
    </row>
    <row r="7337" spans="1:7" x14ac:dyDescent="0.25">
      <c r="A7337" s="154"/>
      <c r="B7337" s="154"/>
      <c r="C7337" s="140"/>
      <c r="D7337" s="140"/>
      <c r="E7337" s="140"/>
      <c r="F7337" s="161"/>
      <c r="G7337" s="161"/>
    </row>
    <row r="7338" spans="1:7" x14ac:dyDescent="0.25">
      <c r="A7338" s="154"/>
      <c r="B7338" s="154"/>
      <c r="C7338" s="140"/>
      <c r="D7338" s="140"/>
      <c r="E7338" s="140"/>
      <c r="F7338" s="161"/>
      <c r="G7338" s="161"/>
    </row>
    <row r="7339" spans="1:7" x14ac:dyDescent="0.25">
      <c r="A7339" s="154"/>
      <c r="B7339" s="154"/>
      <c r="C7339" s="140"/>
      <c r="D7339" s="140"/>
      <c r="E7339" s="140"/>
      <c r="F7339" s="161"/>
      <c r="G7339" s="161"/>
    </row>
    <row r="7340" spans="1:7" x14ac:dyDescent="0.25">
      <c r="A7340" s="154"/>
      <c r="B7340" s="154"/>
      <c r="C7340" s="140"/>
      <c r="D7340" s="140"/>
      <c r="E7340" s="140"/>
      <c r="F7340" s="161"/>
      <c r="G7340" s="161"/>
    </row>
    <row r="7341" spans="1:7" x14ac:dyDescent="0.25">
      <c r="A7341" s="154"/>
      <c r="B7341" s="154"/>
      <c r="C7341" s="140"/>
      <c r="D7341" s="140"/>
      <c r="E7341" s="140"/>
      <c r="F7341" s="161"/>
      <c r="G7341" s="161"/>
    </row>
    <row r="7342" spans="1:7" x14ac:dyDescent="0.25">
      <c r="A7342" s="154"/>
      <c r="B7342" s="154"/>
      <c r="C7342" s="154"/>
      <c r="D7342" s="140"/>
      <c r="E7342" s="140"/>
      <c r="F7342" s="161"/>
      <c r="G7342" s="161"/>
    </row>
    <row r="7343" spans="1:7" x14ac:dyDescent="0.25">
      <c r="A7343" s="154"/>
      <c r="B7343" s="154"/>
      <c r="C7343" s="140"/>
      <c r="D7343" s="140"/>
      <c r="E7343" s="140"/>
      <c r="F7343" s="161"/>
      <c r="G7343" s="161"/>
    </row>
    <row r="7344" spans="1:7" x14ac:dyDescent="0.25">
      <c r="A7344" s="154"/>
      <c r="B7344" s="154"/>
      <c r="C7344" s="140"/>
      <c r="D7344" s="140"/>
      <c r="E7344" s="140"/>
      <c r="F7344" s="161"/>
      <c r="G7344" s="161"/>
    </row>
    <row r="7345" spans="1:7" x14ac:dyDescent="0.25">
      <c r="A7345" s="154"/>
      <c r="B7345" s="154"/>
      <c r="C7345" s="140"/>
      <c r="D7345" s="140"/>
      <c r="E7345" s="140"/>
      <c r="F7345" s="161"/>
      <c r="G7345" s="161"/>
    </row>
    <row r="7346" spans="1:7" x14ac:dyDescent="0.25">
      <c r="A7346" s="154"/>
      <c r="B7346" s="154"/>
      <c r="C7346" s="140"/>
      <c r="D7346" s="140"/>
      <c r="E7346" s="140"/>
      <c r="F7346" s="161"/>
      <c r="G7346" s="161"/>
    </row>
    <row r="7347" spans="1:7" x14ac:dyDescent="0.25">
      <c r="A7347" s="154"/>
      <c r="B7347" s="154"/>
      <c r="C7347" s="140"/>
      <c r="D7347" s="140"/>
      <c r="E7347" s="140"/>
      <c r="F7347" s="161"/>
      <c r="G7347" s="161"/>
    </row>
    <row r="7348" spans="1:7" x14ac:dyDescent="0.25">
      <c r="A7348" s="154"/>
      <c r="B7348" s="154"/>
      <c r="C7348" s="140"/>
      <c r="D7348" s="140"/>
      <c r="E7348" s="140"/>
      <c r="F7348" s="161"/>
      <c r="G7348" s="161"/>
    </row>
    <row r="7349" spans="1:7" x14ac:dyDescent="0.25">
      <c r="A7349" s="154"/>
      <c r="B7349" s="154"/>
      <c r="C7349" s="140"/>
      <c r="D7349" s="140"/>
      <c r="E7349" s="140"/>
      <c r="F7349" s="161"/>
      <c r="G7349" s="161"/>
    </row>
    <row r="7350" spans="1:7" x14ac:dyDescent="0.25">
      <c r="A7350" s="154"/>
      <c r="B7350" s="154"/>
      <c r="C7350" s="140"/>
      <c r="D7350" s="140"/>
      <c r="E7350" s="140"/>
      <c r="F7350" s="161"/>
      <c r="G7350" s="161"/>
    </row>
    <row r="7351" spans="1:7" x14ac:dyDescent="0.25">
      <c r="A7351" s="154"/>
      <c r="B7351" s="154"/>
      <c r="C7351" s="140"/>
      <c r="D7351" s="140"/>
      <c r="E7351" s="140"/>
      <c r="F7351" s="161"/>
      <c r="G7351" s="161"/>
    </row>
    <row r="7352" spans="1:7" x14ac:dyDescent="0.25">
      <c r="A7352" s="154"/>
      <c r="B7352" s="154"/>
      <c r="C7352" s="140"/>
      <c r="D7352" s="140"/>
      <c r="E7352" s="140"/>
      <c r="F7352" s="161"/>
      <c r="G7352" s="161"/>
    </row>
    <row r="7353" spans="1:7" x14ac:dyDescent="0.25">
      <c r="A7353" s="154"/>
      <c r="B7353" s="154"/>
      <c r="C7353" s="140"/>
      <c r="D7353" s="140"/>
      <c r="E7353" s="140"/>
      <c r="F7353" s="161"/>
      <c r="G7353" s="161"/>
    </row>
    <row r="7354" spans="1:7" x14ac:dyDescent="0.25">
      <c r="A7354" s="154"/>
      <c r="B7354" s="154"/>
      <c r="C7354" s="140"/>
      <c r="D7354" s="140"/>
      <c r="E7354" s="140"/>
      <c r="F7354" s="161"/>
      <c r="G7354" s="161"/>
    </row>
    <row r="7355" spans="1:7" x14ac:dyDescent="0.25">
      <c r="A7355" s="154"/>
      <c r="B7355" s="154"/>
      <c r="C7355" s="140"/>
      <c r="D7355" s="140"/>
      <c r="E7355" s="140"/>
      <c r="F7355" s="161"/>
      <c r="G7355" s="161"/>
    </row>
    <row r="7356" spans="1:7" x14ac:dyDescent="0.25">
      <c r="A7356" s="154"/>
      <c r="B7356" s="154"/>
      <c r="C7356" s="140"/>
      <c r="D7356" s="140"/>
      <c r="E7356" s="140"/>
      <c r="F7356" s="161"/>
      <c r="G7356" s="161"/>
    </row>
    <row r="7357" spans="1:7" x14ac:dyDescent="0.25">
      <c r="A7357" s="154"/>
      <c r="B7357" s="154"/>
      <c r="C7357" s="140"/>
      <c r="D7357" s="140"/>
      <c r="E7357" s="140"/>
      <c r="F7357" s="161"/>
      <c r="G7357" s="161"/>
    </row>
    <row r="7358" spans="1:7" x14ac:dyDescent="0.25">
      <c r="A7358" s="154"/>
      <c r="B7358" s="154"/>
      <c r="C7358" s="140"/>
      <c r="D7358" s="140"/>
      <c r="E7358" s="140"/>
      <c r="F7358" s="161"/>
      <c r="G7358" s="161"/>
    </row>
    <row r="7359" spans="1:7" x14ac:dyDescent="0.25">
      <c r="A7359" s="154"/>
      <c r="B7359" s="154"/>
      <c r="C7359" s="140"/>
      <c r="D7359" s="140"/>
      <c r="E7359" s="140"/>
      <c r="F7359" s="161"/>
      <c r="G7359" s="161"/>
    </row>
    <row r="7360" spans="1:7" x14ac:dyDescent="0.25">
      <c r="A7360" s="154"/>
      <c r="B7360" s="154"/>
      <c r="C7360" s="140"/>
      <c r="D7360" s="140"/>
      <c r="E7360" s="140"/>
      <c r="F7360" s="161"/>
      <c r="G7360" s="161"/>
    </row>
    <row r="7361" spans="1:7" x14ac:dyDescent="0.25">
      <c r="A7361" s="154"/>
      <c r="B7361" s="154"/>
      <c r="C7361" s="140"/>
      <c r="D7361" s="140"/>
      <c r="E7361" s="140"/>
      <c r="F7361" s="161"/>
      <c r="G7361" s="161"/>
    </row>
    <row r="7362" spans="1:7" x14ac:dyDescent="0.25">
      <c r="A7362" s="154"/>
      <c r="B7362" s="154"/>
      <c r="C7362" s="140"/>
      <c r="D7362" s="140"/>
      <c r="E7362" s="140"/>
      <c r="F7362" s="161"/>
      <c r="G7362" s="161"/>
    </row>
    <row r="7363" spans="1:7" x14ac:dyDescent="0.25">
      <c r="A7363" s="154"/>
      <c r="B7363" s="154"/>
      <c r="C7363" s="140"/>
      <c r="D7363" s="140"/>
      <c r="E7363" s="140"/>
      <c r="F7363" s="161"/>
      <c r="G7363" s="161"/>
    </row>
    <row r="7364" spans="1:7" x14ac:dyDescent="0.25">
      <c r="A7364" s="154"/>
      <c r="B7364" s="154"/>
      <c r="C7364" s="140"/>
      <c r="D7364" s="140"/>
      <c r="E7364" s="140"/>
      <c r="F7364" s="161"/>
      <c r="G7364" s="161"/>
    </row>
    <row r="7365" spans="1:7" x14ac:dyDescent="0.25">
      <c r="A7365" s="154"/>
      <c r="B7365" s="154"/>
      <c r="C7365" s="140"/>
      <c r="D7365" s="140"/>
      <c r="E7365" s="140"/>
      <c r="F7365" s="161"/>
      <c r="G7365" s="161"/>
    </row>
    <row r="7366" spans="1:7" x14ac:dyDescent="0.25">
      <c r="A7366" s="154"/>
      <c r="B7366" s="154"/>
      <c r="C7366" s="140"/>
      <c r="D7366" s="140"/>
      <c r="E7366" s="140"/>
      <c r="F7366" s="161"/>
      <c r="G7366" s="161"/>
    </row>
    <row r="7367" spans="1:7" x14ac:dyDescent="0.25">
      <c r="A7367" s="154"/>
      <c r="B7367" s="154"/>
      <c r="C7367" s="140"/>
      <c r="D7367" s="140"/>
      <c r="E7367" s="140"/>
      <c r="F7367" s="161"/>
      <c r="G7367" s="161"/>
    </row>
    <row r="7368" spans="1:7" x14ac:dyDescent="0.25">
      <c r="A7368" s="154"/>
      <c r="B7368" s="154"/>
      <c r="C7368" s="140"/>
      <c r="D7368" s="140"/>
      <c r="E7368" s="140"/>
      <c r="F7368" s="161"/>
      <c r="G7368" s="161"/>
    </row>
    <row r="7369" spans="1:7" x14ac:dyDescent="0.25">
      <c r="A7369" s="154"/>
      <c r="B7369" s="154"/>
      <c r="C7369" s="140"/>
      <c r="D7369" s="140"/>
      <c r="E7369" s="140"/>
      <c r="F7369" s="161"/>
      <c r="G7369" s="161"/>
    </row>
    <row r="7370" spans="1:7" x14ac:dyDescent="0.25">
      <c r="A7370" s="154"/>
      <c r="B7370" s="154"/>
      <c r="C7370" s="140"/>
      <c r="D7370" s="140"/>
      <c r="E7370" s="140"/>
      <c r="F7370" s="161"/>
      <c r="G7370" s="161"/>
    </row>
    <row r="7371" spans="1:7" x14ac:dyDescent="0.25">
      <c r="A7371" s="154"/>
      <c r="B7371" s="154"/>
      <c r="C7371" s="140"/>
      <c r="D7371" s="140"/>
      <c r="E7371" s="140"/>
      <c r="F7371" s="161"/>
      <c r="G7371" s="161"/>
    </row>
    <row r="7372" spans="1:7" x14ac:dyDescent="0.25">
      <c r="A7372" s="154"/>
      <c r="B7372" s="154"/>
      <c r="C7372" s="140"/>
      <c r="D7372" s="140"/>
      <c r="E7372" s="140"/>
      <c r="F7372" s="161"/>
      <c r="G7372" s="161"/>
    </row>
    <row r="7373" spans="1:7" x14ac:dyDescent="0.25">
      <c r="A7373" s="154"/>
      <c r="B7373" s="154"/>
      <c r="C7373" s="140"/>
      <c r="D7373" s="140"/>
      <c r="E7373" s="140"/>
      <c r="F7373" s="161"/>
      <c r="G7373" s="161"/>
    </row>
    <row r="7374" spans="1:7" x14ac:dyDescent="0.25">
      <c r="A7374" s="154"/>
      <c r="B7374" s="154"/>
      <c r="C7374" s="140"/>
      <c r="D7374" s="140"/>
      <c r="E7374" s="140"/>
      <c r="F7374" s="161"/>
      <c r="G7374" s="161"/>
    </row>
    <row r="7375" spans="1:7" x14ac:dyDescent="0.25">
      <c r="A7375" s="154"/>
      <c r="B7375" s="154"/>
      <c r="C7375" s="140"/>
      <c r="D7375" s="140"/>
      <c r="E7375" s="140"/>
      <c r="F7375" s="161"/>
      <c r="G7375" s="161"/>
    </row>
    <row r="7376" spans="1:7" x14ac:dyDescent="0.25">
      <c r="A7376" s="154"/>
      <c r="B7376" s="154"/>
      <c r="C7376" s="140"/>
      <c r="D7376" s="140"/>
      <c r="E7376" s="140"/>
      <c r="F7376" s="161"/>
      <c r="G7376" s="161"/>
    </row>
    <row r="7377" spans="1:7" x14ac:dyDescent="0.25">
      <c r="A7377" s="154"/>
      <c r="B7377" s="154"/>
      <c r="C7377" s="140"/>
      <c r="D7377" s="140"/>
      <c r="E7377" s="140"/>
      <c r="F7377" s="161"/>
      <c r="G7377" s="161"/>
    </row>
    <row r="7378" spans="1:7" x14ac:dyDescent="0.25">
      <c r="A7378" s="154"/>
      <c r="B7378" s="154"/>
      <c r="C7378" s="140"/>
      <c r="D7378" s="140"/>
      <c r="E7378" s="140"/>
      <c r="F7378" s="161"/>
      <c r="G7378" s="161"/>
    </row>
    <row r="7379" spans="1:7" x14ac:dyDescent="0.25">
      <c r="A7379" s="154"/>
      <c r="B7379" s="154"/>
      <c r="C7379" s="140"/>
      <c r="D7379" s="140"/>
      <c r="E7379" s="140"/>
      <c r="F7379" s="161"/>
      <c r="G7379" s="161"/>
    </row>
    <row r="7380" spans="1:7" x14ac:dyDescent="0.25">
      <c r="A7380" s="154"/>
      <c r="B7380" s="154"/>
      <c r="C7380" s="140"/>
      <c r="D7380" s="140"/>
      <c r="E7380" s="140"/>
      <c r="F7380" s="161"/>
      <c r="G7380" s="161"/>
    </row>
    <row r="7381" spans="1:7" x14ac:dyDescent="0.25">
      <c r="A7381" s="154"/>
      <c r="B7381" s="154"/>
      <c r="C7381" s="154"/>
      <c r="D7381" s="140"/>
      <c r="E7381" s="140"/>
      <c r="F7381" s="161"/>
      <c r="G7381" s="161"/>
    </row>
    <row r="7382" spans="1:7" x14ac:dyDescent="0.25">
      <c r="A7382" s="154"/>
      <c r="B7382" s="154"/>
      <c r="C7382" s="140"/>
      <c r="D7382" s="140"/>
      <c r="E7382" s="140"/>
      <c r="F7382" s="161"/>
      <c r="G7382" s="161"/>
    </row>
    <row r="7383" spans="1:7" x14ac:dyDescent="0.25">
      <c r="A7383" s="154"/>
      <c r="B7383" s="154"/>
      <c r="C7383" s="140"/>
      <c r="D7383" s="140"/>
      <c r="E7383" s="140"/>
      <c r="F7383" s="161"/>
      <c r="G7383" s="161"/>
    </row>
    <row r="7384" spans="1:7" x14ac:dyDescent="0.25">
      <c r="A7384" s="154"/>
      <c r="B7384" s="154"/>
      <c r="C7384" s="140"/>
      <c r="D7384" s="140"/>
      <c r="E7384" s="140"/>
      <c r="F7384" s="161"/>
      <c r="G7384" s="161"/>
    </row>
    <row r="7385" spans="1:7" x14ac:dyDescent="0.25">
      <c r="A7385" s="154"/>
      <c r="B7385" s="154"/>
      <c r="C7385" s="140"/>
      <c r="D7385" s="140"/>
      <c r="E7385" s="140"/>
      <c r="F7385" s="161"/>
      <c r="G7385" s="161"/>
    </row>
    <row r="7386" spans="1:7" x14ac:dyDescent="0.25">
      <c r="A7386" s="154"/>
      <c r="B7386" s="154"/>
      <c r="C7386" s="140"/>
      <c r="D7386" s="140"/>
      <c r="E7386" s="140"/>
      <c r="F7386" s="161"/>
      <c r="G7386" s="161"/>
    </row>
    <row r="7387" spans="1:7" x14ac:dyDescent="0.25">
      <c r="A7387" s="154"/>
      <c r="B7387" s="154"/>
      <c r="C7387" s="140"/>
      <c r="D7387" s="140"/>
      <c r="E7387" s="140"/>
      <c r="F7387" s="161"/>
      <c r="G7387" s="161"/>
    </row>
    <row r="7388" spans="1:7" x14ac:dyDescent="0.25">
      <c r="A7388" s="154"/>
      <c r="B7388" s="154"/>
      <c r="C7388" s="140"/>
      <c r="D7388" s="140"/>
      <c r="E7388" s="140"/>
      <c r="F7388" s="161"/>
      <c r="G7388" s="161"/>
    </row>
    <row r="7389" spans="1:7" x14ac:dyDescent="0.25">
      <c r="A7389" s="154"/>
      <c r="B7389" s="154"/>
      <c r="C7389" s="154"/>
      <c r="D7389" s="140"/>
      <c r="E7389" s="140"/>
      <c r="F7389" s="161"/>
      <c r="G7389" s="161"/>
    </row>
    <row r="7390" spans="1:7" x14ac:dyDescent="0.25">
      <c r="A7390" s="154"/>
      <c r="B7390" s="154"/>
      <c r="C7390" s="154"/>
      <c r="D7390" s="140"/>
      <c r="E7390" s="140"/>
      <c r="F7390" s="161"/>
      <c r="G7390" s="161"/>
    </row>
    <row r="7391" spans="1:7" x14ac:dyDescent="0.25">
      <c r="A7391" s="154"/>
      <c r="B7391" s="154"/>
      <c r="C7391" s="140"/>
      <c r="D7391" s="140"/>
      <c r="E7391" s="140"/>
      <c r="F7391" s="161"/>
      <c r="G7391" s="161"/>
    </row>
    <row r="7392" spans="1:7" x14ac:dyDescent="0.25">
      <c r="A7392" s="154"/>
      <c r="B7392" s="154"/>
      <c r="C7392" s="154"/>
      <c r="D7392" s="140"/>
      <c r="E7392" s="140"/>
      <c r="F7392" s="161"/>
      <c r="G7392" s="161"/>
    </row>
    <row r="7393" spans="1:7" x14ac:dyDescent="0.25">
      <c r="A7393" s="154"/>
      <c r="B7393" s="154"/>
      <c r="C7393" s="140"/>
      <c r="D7393" s="140"/>
      <c r="E7393" s="140"/>
      <c r="F7393" s="161"/>
      <c r="G7393" s="161"/>
    </row>
    <row r="7394" spans="1:7" x14ac:dyDescent="0.25">
      <c r="A7394" s="154"/>
      <c r="B7394" s="154"/>
      <c r="C7394" s="154"/>
      <c r="D7394" s="140"/>
      <c r="E7394" s="140"/>
      <c r="F7394" s="161"/>
      <c r="G7394" s="161"/>
    </row>
    <row r="7395" spans="1:7" x14ac:dyDescent="0.25">
      <c r="A7395" s="154"/>
      <c r="B7395" s="154"/>
      <c r="C7395" s="140"/>
      <c r="D7395" s="140"/>
      <c r="E7395" s="140"/>
      <c r="F7395" s="161"/>
      <c r="G7395" s="161"/>
    </row>
    <row r="7396" spans="1:7" x14ac:dyDescent="0.25">
      <c r="A7396" s="154"/>
      <c r="B7396" s="154"/>
      <c r="C7396" s="154"/>
      <c r="D7396" s="140"/>
      <c r="E7396" s="140"/>
      <c r="F7396" s="161"/>
      <c r="G7396" s="161"/>
    </row>
    <row r="7397" spans="1:7" x14ac:dyDescent="0.25">
      <c r="A7397" s="154"/>
      <c r="B7397" s="154"/>
      <c r="C7397" s="140"/>
      <c r="D7397" s="140"/>
      <c r="E7397" s="140"/>
      <c r="F7397" s="161"/>
      <c r="G7397" s="161"/>
    </row>
    <row r="7398" spans="1:7" x14ac:dyDescent="0.25">
      <c r="A7398" s="154"/>
      <c r="B7398" s="154"/>
      <c r="C7398" s="140"/>
      <c r="D7398" s="140"/>
      <c r="E7398" s="140"/>
      <c r="F7398" s="161"/>
      <c r="G7398" s="161"/>
    </row>
    <row r="7399" spans="1:7" x14ac:dyDescent="0.25">
      <c r="A7399" s="154"/>
      <c r="B7399" s="154"/>
      <c r="C7399" s="140"/>
      <c r="D7399" s="140"/>
      <c r="E7399" s="140"/>
      <c r="F7399" s="161"/>
      <c r="G7399" s="161"/>
    </row>
    <row r="7400" spans="1:7" x14ac:dyDescent="0.25">
      <c r="A7400" s="154"/>
      <c r="B7400" s="154"/>
      <c r="C7400" s="140"/>
      <c r="D7400" s="140"/>
      <c r="E7400" s="140"/>
      <c r="F7400" s="161"/>
      <c r="G7400" s="161"/>
    </row>
    <row r="7401" spans="1:7" x14ac:dyDescent="0.25">
      <c r="A7401" s="154"/>
      <c r="B7401" s="154"/>
      <c r="C7401" s="140"/>
      <c r="D7401" s="140"/>
      <c r="E7401" s="140"/>
      <c r="F7401" s="161"/>
      <c r="G7401" s="161"/>
    </row>
    <row r="7402" spans="1:7" x14ac:dyDescent="0.25">
      <c r="A7402" s="154"/>
      <c r="B7402" s="154"/>
      <c r="C7402" s="140"/>
      <c r="D7402" s="140"/>
      <c r="E7402" s="140"/>
      <c r="F7402" s="161"/>
      <c r="G7402" s="161"/>
    </row>
    <row r="7403" spans="1:7" x14ac:dyDescent="0.25">
      <c r="A7403" s="154"/>
      <c r="B7403" s="154"/>
      <c r="C7403" s="140"/>
      <c r="D7403" s="140"/>
      <c r="E7403" s="140"/>
      <c r="F7403" s="161"/>
      <c r="G7403" s="161"/>
    </row>
    <row r="7404" spans="1:7" x14ac:dyDescent="0.25">
      <c r="A7404" s="154"/>
      <c r="B7404" s="154"/>
      <c r="C7404" s="154"/>
      <c r="D7404" s="140"/>
      <c r="E7404" s="140"/>
      <c r="F7404" s="161"/>
      <c r="G7404" s="161"/>
    </row>
    <row r="7405" spans="1:7" x14ac:dyDescent="0.25">
      <c r="A7405" s="154"/>
      <c r="B7405" s="154"/>
      <c r="C7405" s="140"/>
      <c r="D7405" s="140"/>
      <c r="E7405" s="140"/>
      <c r="F7405" s="161"/>
      <c r="G7405" s="161"/>
    </row>
    <row r="7406" spans="1:7" x14ac:dyDescent="0.25">
      <c r="A7406" s="154"/>
      <c r="B7406" s="154"/>
      <c r="C7406" s="140"/>
      <c r="D7406" s="140"/>
      <c r="E7406" s="140"/>
      <c r="F7406" s="161"/>
      <c r="G7406" s="161"/>
    </row>
    <row r="7407" spans="1:7" x14ac:dyDescent="0.25">
      <c r="A7407" s="154"/>
      <c r="B7407" s="154"/>
      <c r="C7407" s="154"/>
      <c r="D7407" s="140"/>
      <c r="E7407" s="140"/>
      <c r="F7407" s="161"/>
      <c r="G7407" s="161"/>
    </row>
    <row r="7408" spans="1:7" x14ac:dyDescent="0.25">
      <c r="A7408" s="154"/>
      <c r="B7408" s="154"/>
      <c r="C7408" s="140"/>
      <c r="D7408" s="140"/>
      <c r="E7408" s="140"/>
      <c r="F7408" s="161"/>
      <c r="G7408" s="161"/>
    </row>
    <row r="7409" spans="1:7" x14ac:dyDescent="0.25">
      <c r="A7409" s="154"/>
      <c r="B7409" s="154"/>
      <c r="C7409" s="140"/>
      <c r="D7409" s="140"/>
      <c r="E7409" s="140"/>
      <c r="F7409" s="161"/>
      <c r="G7409" s="161"/>
    </row>
    <row r="7410" spans="1:7" x14ac:dyDescent="0.25">
      <c r="A7410" s="154"/>
      <c r="B7410" s="154"/>
      <c r="C7410" s="140"/>
      <c r="D7410" s="140"/>
      <c r="E7410" s="140"/>
      <c r="F7410" s="161"/>
      <c r="G7410" s="161"/>
    </row>
    <row r="7411" spans="1:7" x14ac:dyDescent="0.25">
      <c r="A7411" s="154"/>
      <c r="B7411" s="154"/>
      <c r="C7411" s="140"/>
      <c r="D7411" s="140"/>
      <c r="E7411" s="140"/>
      <c r="F7411" s="161"/>
      <c r="G7411" s="161"/>
    </row>
    <row r="7412" spans="1:7" x14ac:dyDescent="0.25">
      <c r="A7412" s="154"/>
      <c r="B7412" s="154"/>
      <c r="C7412" s="140"/>
      <c r="D7412" s="140"/>
      <c r="E7412" s="140"/>
      <c r="F7412" s="161"/>
      <c r="G7412" s="161"/>
    </row>
    <row r="7413" spans="1:7" x14ac:dyDescent="0.25">
      <c r="A7413" s="154"/>
      <c r="B7413" s="154"/>
      <c r="C7413" s="140"/>
      <c r="D7413" s="140"/>
      <c r="E7413" s="140"/>
      <c r="F7413" s="161"/>
      <c r="G7413" s="161"/>
    </row>
    <row r="7414" spans="1:7" x14ac:dyDescent="0.25">
      <c r="A7414" s="154"/>
      <c r="B7414" s="154"/>
      <c r="C7414" s="154"/>
      <c r="D7414" s="140"/>
      <c r="E7414" s="140"/>
      <c r="F7414" s="161"/>
      <c r="G7414" s="161"/>
    </row>
    <row r="7415" spans="1:7" x14ac:dyDescent="0.25">
      <c r="A7415" s="154"/>
      <c r="B7415" s="154"/>
      <c r="C7415" s="140"/>
      <c r="D7415" s="140"/>
      <c r="E7415" s="140"/>
      <c r="F7415" s="161"/>
      <c r="G7415" s="161"/>
    </row>
    <row r="7416" spans="1:7" x14ac:dyDescent="0.25">
      <c r="A7416" s="154"/>
      <c r="B7416" s="154"/>
      <c r="C7416" s="154"/>
      <c r="D7416" s="140"/>
      <c r="E7416" s="140"/>
      <c r="F7416" s="161"/>
      <c r="G7416" s="161"/>
    </row>
    <row r="7417" spans="1:7" x14ac:dyDescent="0.25">
      <c r="A7417" s="154"/>
      <c r="B7417" s="154"/>
      <c r="C7417" s="140"/>
      <c r="D7417" s="140"/>
      <c r="E7417" s="140"/>
      <c r="F7417" s="161"/>
      <c r="G7417" s="161"/>
    </row>
    <row r="7418" spans="1:7" x14ac:dyDescent="0.25">
      <c r="A7418" s="154"/>
      <c r="B7418" s="154"/>
      <c r="C7418" s="154"/>
      <c r="D7418" s="140"/>
      <c r="E7418" s="140"/>
      <c r="F7418" s="161"/>
      <c r="G7418" s="161"/>
    </row>
    <row r="7419" spans="1:7" x14ac:dyDescent="0.25">
      <c r="A7419" s="154"/>
      <c r="B7419" s="154"/>
      <c r="C7419" s="140"/>
      <c r="D7419" s="140"/>
      <c r="E7419" s="140"/>
      <c r="F7419" s="161"/>
      <c r="G7419" s="161"/>
    </row>
    <row r="7420" spans="1:7" x14ac:dyDescent="0.25">
      <c r="A7420" s="154"/>
      <c r="B7420" s="154"/>
      <c r="C7420" s="154"/>
      <c r="D7420" s="140"/>
      <c r="E7420" s="140"/>
      <c r="F7420" s="161"/>
      <c r="G7420" s="161"/>
    </row>
    <row r="7421" spans="1:7" x14ac:dyDescent="0.25">
      <c r="A7421" s="154"/>
      <c r="B7421" s="154"/>
      <c r="C7421" s="140"/>
      <c r="D7421" s="140"/>
      <c r="E7421" s="140"/>
      <c r="F7421" s="161"/>
      <c r="G7421" s="161"/>
    </row>
    <row r="7422" spans="1:7" x14ac:dyDescent="0.25">
      <c r="A7422" s="154"/>
      <c r="B7422" s="154"/>
      <c r="C7422" s="140"/>
      <c r="D7422" s="140"/>
      <c r="E7422" s="140"/>
      <c r="F7422" s="161"/>
      <c r="G7422" s="161"/>
    </row>
    <row r="7423" spans="1:7" x14ac:dyDescent="0.25">
      <c r="A7423" s="154"/>
      <c r="B7423" s="154"/>
      <c r="C7423" s="140"/>
      <c r="D7423" s="140"/>
      <c r="E7423" s="140"/>
      <c r="F7423" s="161"/>
      <c r="G7423" s="161"/>
    </row>
    <row r="7424" spans="1:7" x14ac:dyDescent="0.25">
      <c r="A7424" s="154"/>
      <c r="B7424" s="154"/>
      <c r="C7424" s="140"/>
      <c r="D7424" s="140"/>
      <c r="E7424" s="140"/>
      <c r="F7424" s="161"/>
      <c r="G7424" s="161"/>
    </row>
    <row r="7425" spans="1:7" x14ac:dyDescent="0.25">
      <c r="A7425" s="154"/>
      <c r="B7425" s="154"/>
      <c r="C7425" s="140"/>
      <c r="D7425" s="140"/>
      <c r="E7425" s="140"/>
      <c r="F7425" s="161"/>
      <c r="G7425" s="161"/>
    </row>
    <row r="7426" spans="1:7" x14ac:dyDescent="0.25">
      <c r="A7426" s="154"/>
      <c r="B7426" s="154"/>
      <c r="C7426" s="140"/>
      <c r="D7426" s="140"/>
      <c r="E7426" s="140"/>
      <c r="F7426" s="161"/>
      <c r="G7426" s="161"/>
    </row>
    <row r="7427" spans="1:7" x14ac:dyDescent="0.25">
      <c r="A7427" s="154"/>
      <c r="B7427" s="154"/>
      <c r="C7427" s="140"/>
      <c r="D7427" s="140"/>
      <c r="E7427" s="140"/>
      <c r="F7427" s="161"/>
      <c r="G7427" s="161"/>
    </row>
    <row r="7428" spans="1:7" x14ac:dyDescent="0.25">
      <c r="A7428" s="154"/>
      <c r="B7428" s="154"/>
      <c r="C7428" s="140"/>
      <c r="D7428" s="140"/>
      <c r="E7428" s="140"/>
      <c r="F7428" s="161"/>
      <c r="G7428" s="161"/>
    </row>
    <row r="7429" spans="1:7" x14ac:dyDescent="0.25">
      <c r="A7429" s="154"/>
      <c r="B7429" s="154"/>
      <c r="C7429" s="140"/>
      <c r="D7429" s="140"/>
      <c r="E7429" s="140"/>
      <c r="F7429" s="161"/>
      <c r="G7429" s="161"/>
    </row>
    <row r="7430" spans="1:7" x14ac:dyDescent="0.25">
      <c r="A7430" s="154"/>
      <c r="B7430" s="154"/>
      <c r="C7430" s="140"/>
      <c r="D7430" s="140"/>
      <c r="E7430" s="140"/>
      <c r="F7430" s="161"/>
      <c r="G7430" s="161"/>
    </row>
    <row r="7431" spans="1:7" x14ac:dyDescent="0.25">
      <c r="A7431" s="154"/>
      <c r="B7431" s="154"/>
      <c r="C7431" s="140"/>
      <c r="D7431" s="140"/>
      <c r="E7431" s="140"/>
      <c r="F7431" s="161"/>
      <c r="G7431" s="161"/>
    </row>
    <row r="7432" spans="1:7" x14ac:dyDescent="0.25">
      <c r="A7432" s="154"/>
      <c r="B7432" s="154"/>
      <c r="C7432" s="140"/>
      <c r="D7432" s="140"/>
      <c r="E7432" s="140"/>
      <c r="F7432" s="161"/>
      <c r="G7432" s="161"/>
    </row>
    <row r="7433" spans="1:7" x14ac:dyDescent="0.25">
      <c r="A7433" s="154"/>
      <c r="B7433" s="154"/>
      <c r="C7433" s="140"/>
      <c r="D7433" s="140"/>
      <c r="E7433" s="140"/>
      <c r="F7433" s="161"/>
      <c r="G7433" s="161"/>
    </row>
    <row r="7434" spans="1:7" x14ac:dyDescent="0.25">
      <c r="A7434" s="154"/>
      <c r="B7434" s="154"/>
      <c r="C7434" s="154"/>
      <c r="D7434" s="140"/>
      <c r="E7434" s="140"/>
      <c r="F7434" s="161"/>
      <c r="G7434" s="161"/>
    </row>
    <row r="7435" spans="1:7" x14ac:dyDescent="0.25">
      <c r="A7435" s="154"/>
      <c r="B7435" s="154"/>
      <c r="C7435" s="140"/>
      <c r="D7435" s="140"/>
      <c r="E7435" s="140"/>
      <c r="F7435" s="161"/>
      <c r="G7435" s="161"/>
    </row>
    <row r="7436" spans="1:7" x14ac:dyDescent="0.25">
      <c r="A7436" s="154"/>
      <c r="B7436" s="154"/>
      <c r="C7436" s="140"/>
      <c r="D7436" s="140"/>
      <c r="E7436" s="140"/>
      <c r="F7436" s="161"/>
      <c r="G7436" s="161"/>
    </row>
    <row r="7437" spans="1:7" x14ac:dyDescent="0.25">
      <c r="A7437" s="154"/>
      <c r="B7437" s="154"/>
      <c r="C7437" s="140"/>
      <c r="D7437" s="140"/>
      <c r="E7437" s="140"/>
      <c r="F7437" s="161"/>
      <c r="G7437" s="161"/>
    </row>
    <row r="7438" spans="1:7" x14ac:dyDescent="0.25">
      <c r="A7438" s="154"/>
      <c r="B7438" s="154"/>
      <c r="C7438" s="140"/>
      <c r="D7438" s="140"/>
      <c r="E7438" s="140"/>
      <c r="F7438" s="161"/>
      <c r="G7438" s="161"/>
    </row>
    <row r="7439" spans="1:7" x14ac:dyDescent="0.25">
      <c r="A7439" s="154"/>
      <c r="B7439" s="154"/>
      <c r="C7439" s="140"/>
      <c r="D7439" s="140"/>
      <c r="E7439" s="140"/>
      <c r="F7439" s="161"/>
      <c r="G7439" s="161"/>
    </row>
    <row r="7440" spans="1:7" x14ac:dyDescent="0.25">
      <c r="A7440" s="154"/>
      <c r="B7440" s="154"/>
      <c r="C7440" s="154"/>
      <c r="D7440" s="140"/>
      <c r="E7440" s="140"/>
      <c r="F7440" s="161"/>
      <c r="G7440" s="161"/>
    </row>
    <row r="7441" spans="1:7" x14ac:dyDescent="0.25">
      <c r="A7441" s="154"/>
      <c r="B7441" s="154"/>
      <c r="C7441" s="140"/>
      <c r="D7441" s="140"/>
      <c r="E7441" s="140"/>
      <c r="F7441" s="161"/>
      <c r="G7441" s="161"/>
    </row>
    <row r="7442" spans="1:7" x14ac:dyDescent="0.25">
      <c r="A7442" s="154"/>
      <c r="B7442" s="154"/>
      <c r="C7442" s="154"/>
      <c r="D7442" s="140"/>
      <c r="E7442" s="140"/>
      <c r="F7442" s="161"/>
      <c r="G7442" s="161"/>
    </row>
    <row r="7443" spans="1:7" x14ac:dyDescent="0.25">
      <c r="A7443" s="154"/>
      <c r="B7443" s="154"/>
      <c r="C7443" s="140"/>
      <c r="D7443" s="140"/>
      <c r="E7443" s="140"/>
      <c r="F7443" s="161"/>
      <c r="G7443" s="161"/>
    </row>
    <row r="7444" spans="1:7" x14ac:dyDescent="0.25">
      <c r="A7444" s="154"/>
      <c r="B7444" s="154"/>
      <c r="C7444" s="140"/>
      <c r="D7444" s="140"/>
      <c r="E7444" s="140"/>
      <c r="F7444" s="161"/>
      <c r="G7444" s="161"/>
    </row>
    <row r="7445" spans="1:7" x14ac:dyDescent="0.25">
      <c r="A7445" s="154"/>
      <c r="B7445" s="154"/>
      <c r="C7445" s="140"/>
      <c r="D7445" s="140"/>
      <c r="E7445" s="140"/>
      <c r="F7445" s="161"/>
      <c r="G7445" s="161"/>
    </row>
    <row r="7446" spans="1:7" x14ac:dyDescent="0.25">
      <c r="A7446" s="154"/>
      <c r="B7446" s="154"/>
      <c r="C7446" s="140"/>
      <c r="D7446" s="140"/>
      <c r="E7446" s="140"/>
      <c r="F7446" s="161"/>
      <c r="G7446" s="161"/>
    </row>
    <row r="7447" spans="1:7" x14ac:dyDescent="0.25">
      <c r="A7447" s="154"/>
      <c r="B7447" s="154"/>
      <c r="C7447" s="140"/>
      <c r="D7447" s="140"/>
      <c r="E7447" s="140"/>
      <c r="F7447" s="161"/>
      <c r="G7447" s="161"/>
    </row>
    <row r="7448" spans="1:7" x14ac:dyDescent="0.25">
      <c r="A7448" s="154"/>
      <c r="B7448" s="154"/>
      <c r="C7448" s="140"/>
      <c r="D7448" s="140"/>
      <c r="E7448" s="140"/>
      <c r="F7448" s="161"/>
      <c r="G7448" s="161"/>
    </row>
    <row r="7449" spans="1:7" x14ac:dyDescent="0.25">
      <c r="A7449" s="154"/>
      <c r="B7449" s="154"/>
      <c r="C7449" s="140"/>
      <c r="D7449" s="140"/>
      <c r="E7449" s="140"/>
      <c r="F7449" s="161"/>
      <c r="G7449" s="161"/>
    </row>
    <row r="7450" spans="1:7" x14ac:dyDescent="0.25">
      <c r="A7450" s="154"/>
      <c r="B7450" s="154"/>
      <c r="C7450" s="140"/>
      <c r="D7450" s="140"/>
      <c r="E7450" s="140"/>
      <c r="F7450" s="161"/>
      <c r="G7450" s="161"/>
    </row>
    <row r="7451" spans="1:7" x14ac:dyDescent="0.25">
      <c r="A7451" s="154"/>
      <c r="B7451" s="154"/>
      <c r="C7451" s="154"/>
      <c r="D7451" s="140"/>
      <c r="E7451" s="140"/>
      <c r="F7451" s="161"/>
      <c r="G7451" s="161"/>
    </row>
    <row r="7452" spans="1:7" x14ac:dyDescent="0.25">
      <c r="A7452" s="154"/>
      <c r="B7452" s="154"/>
      <c r="C7452" s="154"/>
      <c r="D7452" s="140"/>
      <c r="E7452" s="140"/>
      <c r="F7452" s="161"/>
      <c r="G7452" s="161"/>
    </row>
    <row r="7453" spans="1:7" x14ac:dyDescent="0.25">
      <c r="A7453" s="154"/>
      <c r="B7453" s="154"/>
      <c r="C7453" s="154"/>
      <c r="D7453" s="140"/>
      <c r="E7453" s="140"/>
      <c r="F7453" s="161"/>
      <c r="G7453" s="161"/>
    </row>
    <row r="7454" spans="1:7" x14ac:dyDescent="0.25">
      <c r="A7454" s="154"/>
      <c r="B7454" s="154"/>
      <c r="C7454" s="154"/>
      <c r="D7454" s="140"/>
      <c r="E7454" s="140"/>
      <c r="F7454" s="161"/>
      <c r="G7454" s="161"/>
    </row>
    <row r="7455" spans="1:7" x14ac:dyDescent="0.25">
      <c r="A7455" s="154"/>
      <c r="B7455" s="154"/>
      <c r="C7455" s="154"/>
      <c r="D7455" s="140"/>
      <c r="E7455" s="140"/>
      <c r="F7455" s="161"/>
      <c r="G7455" s="161"/>
    </row>
    <row r="7456" spans="1:7" x14ac:dyDescent="0.25">
      <c r="A7456" s="154"/>
      <c r="B7456" s="154"/>
      <c r="C7456" s="154"/>
      <c r="D7456" s="140"/>
      <c r="E7456" s="140"/>
      <c r="F7456" s="161"/>
      <c r="G7456" s="161"/>
    </row>
    <row r="7457" spans="1:7" x14ac:dyDescent="0.25">
      <c r="A7457" s="154"/>
      <c r="B7457" s="154"/>
      <c r="C7457" s="154"/>
      <c r="D7457" s="140"/>
      <c r="E7457" s="140"/>
      <c r="F7457" s="161"/>
      <c r="G7457" s="161"/>
    </row>
    <row r="7458" spans="1:7" x14ac:dyDescent="0.25">
      <c r="A7458" s="154"/>
      <c r="B7458" s="154"/>
      <c r="C7458" s="154"/>
      <c r="D7458" s="140"/>
      <c r="E7458" s="140"/>
      <c r="F7458" s="161"/>
      <c r="G7458" s="161"/>
    </row>
    <row r="7459" spans="1:7" x14ac:dyDescent="0.25">
      <c r="A7459" s="154"/>
      <c r="B7459" s="154"/>
      <c r="C7459" s="154"/>
      <c r="D7459" s="140"/>
      <c r="E7459" s="140"/>
      <c r="F7459" s="161"/>
      <c r="G7459" s="161"/>
    </row>
    <row r="7460" spans="1:7" x14ac:dyDescent="0.25">
      <c r="A7460" s="154"/>
      <c r="B7460" s="154"/>
      <c r="C7460" s="154"/>
      <c r="D7460" s="140"/>
      <c r="E7460" s="140"/>
      <c r="F7460" s="161"/>
      <c r="G7460" s="161"/>
    </row>
    <row r="7461" spans="1:7" x14ac:dyDescent="0.25">
      <c r="A7461" s="154"/>
      <c r="B7461" s="154"/>
      <c r="C7461" s="154"/>
      <c r="D7461" s="140"/>
      <c r="E7461" s="140"/>
      <c r="F7461" s="161"/>
      <c r="G7461" s="161"/>
    </row>
    <row r="7462" spans="1:7" x14ac:dyDescent="0.25">
      <c r="A7462" s="154"/>
      <c r="B7462" s="154"/>
      <c r="C7462" s="140"/>
      <c r="D7462" s="140"/>
      <c r="E7462" s="140"/>
      <c r="F7462" s="161"/>
      <c r="G7462" s="161"/>
    </row>
    <row r="7463" spans="1:7" x14ac:dyDescent="0.25">
      <c r="A7463" s="154"/>
      <c r="B7463" s="154"/>
      <c r="C7463" s="140"/>
      <c r="D7463" s="140"/>
      <c r="E7463" s="140"/>
      <c r="F7463" s="161"/>
      <c r="G7463" s="161"/>
    </row>
    <row r="7464" spans="1:7" x14ac:dyDescent="0.25">
      <c r="A7464" s="154"/>
      <c r="B7464" s="154"/>
      <c r="C7464" s="140"/>
      <c r="D7464" s="140"/>
      <c r="E7464" s="140"/>
      <c r="F7464" s="161"/>
      <c r="G7464" s="161"/>
    </row>
    <row r="7465" spans="1:7" x14ac:dyDescent="0.25">
      <c r="A7465" s="154"/>
      <c r="B7465" s="154"/>
      <c r="C7465" s="140"/>
      <c r="D7465" s="140"/>
      <c r="E7465" s="140"/>
      <c r="F7465" s="161"/>
      <c r="G7465" s="161"/>
    </row>
    <row r="7466" spans="1:7" x14ac:dyDescent="0.25">
      <c r="A7466" s="154"/>
      <c r="B7466" s="154"/>
      <c r="C7466" s="140"/>
      <c r="D7466" s="140"/>
      <c r="E7466" s="140"/>
      <c r="F7466" s="161"/>
      <c r="G7466" s="161"/>
    </row>
    <row r="7467" spans="1:7" x14ac:dyDescent="0.25">
      <c r="A7467" s="154"/>
      <c r="B7467" s="154"/>
      <c r="C7467" s="154"/>
      <c r="D7467" s="140"/>
      <c r="E7467" s="140"/>
      <c r="F7467" s="161"/>
      <c r="G7467" s="161"/>
    </row>
    <row r="7468" spans="1:7" x14ac:dyDescent="0.25">
      <c r="A7468" s="154"/>
      <c r="B7468" s="154"/>
      <c r="C7468" s="140"/>
      <c r="D7468" s="140"/>
      <c r="E7468" s="140"/>
      <c r="F7468" s="161"/>
      <c r="G7468" s="161"/>
    </row>
    <row r="7469" spans="1:7" x14ac:dyDescent="0.25">
      <c r="A7469" s="154"/>
      <c r="B7469" s="154"/>
      <c r="C7469" s="140"/>
      <c r="D7469" s="140"/>
      <c r="E7469" s="140"/>
      <c r="F7469" s="161"/>
      <c r="G7469" s="161"/>
    </row>
    <row r="7470" spans="1:7" x14ac:dyDescent="0.25">
      <c r="A7470" s="154"/>
      <c r="B7470" s="154"/>
      <c r="C7470" s="140"/>
      <c r="D7470" s="140"/>
      <c r="E7470" s="140"/>
      <c r="F7470" s="161"/>
      <c r="G7470" s="161"/>
    </row>
    <row r="7471" spans="1:7" x14ac:dyDescent="0.25">
      <c r="A7471" s="154"/>
      <c r="B7471" s="154"/>
      <c r="C7471" s="140"/>
      <c r="D7471" s="140"/>
      <c r="E7471" s="140"/>
      <c r="F7471" s="161"/>
      <c r="G7471" s="161"/>
    </row>
    <row r="7472" spans="1:7" x14ac:dyDescent="0.25">
      <c r="A7472" s="154"/>
      <c r="B7472" s="154"/>
      <c r="C7472" s="140"/>
      <c r="D7472" s="140"/>
      <c r="E7472" s="140"/>
      <c r="F7472" s="161"/>
      <c r="G7472" s="161"/>
    </row>
    <row r="7473" spans="1:7" x14ac:dyDescent="0.25">
      <c r="A7473" s="154"/>
      <c r="B7473" s="154"/>
      <c r="C7473" s="140"/>
      <c r="D7473" s="140"/>
      <c r="E7473" s="140"/>
      <c r="F7473" s="161"/>
      <c r="G7473" s="161"/>
    </row>
    <row r="7474" spans="1:7" x14ac:dyDescent="0.25">
      <c r="A7474" s="154"/>
      <c r="B7474" s="154"/>
      <c r="C7474" s="140"/>
      <c r="D7474" s="140"/>
      <c r="E7474" s="140"/>
      <c r="F7474" s="161"/>
      <c r="G7474" s="161"/>
    </row>
    <row r="7475" spans="1:7" x14ac:dyDescent="0.25">
      <c r="A7475" s="154"/>
      <c r="B7475" s="154"/>
      <c r="C7475" s="154"/>
      <c r="D7475" s="140"/>
      <c r="E7475" s="140"/>
      <c r="F7475" s="161"/>
      <c r="G7475" s="161"/>
    </row>
    <row r="7476" spans="1:7" x14ac:dyDescent="0.25">
      <c r="A7476" s="154"/>
      <c r="B7476" s="154"/>
      <c r="C7476" s="140"/>
      <c r="D7476" s="140"/>
      <c r="E7476" s="140"/>
      <c r="F7476" s="161"/>
      <c r="G7476" s="161"/>
    </row>
    <row r="7477" spans="1:7" x14ac:dyDescent="0.25">
      <c r="A7477" s="154"/>
      <c r="B7477" s="154"/>
      <c r="C7477" s="140"/>
      <c r="D7477" s="140"/>
      <c r="E7477" s="140"/>
      <c r="F7477" s="161"/>
      <c r="G7477" s="161"/>
    </row>
    <row r="7478" spans="1:7" x14ac:dyDescent="0.25">
      <c r="A7478" s="154"/>
      <c r="B7478" s="154"/>
      <c r="C7478" s="140"/>
      <c r="D7478" s="140"/>
      <c r="E7478" s="140"/>
      <c r="F7478" s="161"/>
      <c r="G7478" s="161"/>
    </row>
    <row r="7479" spans="1:7" x14ac:dyDescent="0.25">
      <c r="A7479" s="154"/>
      <c r="B7479" s="154"/>
      <c r="C7479" s="154"/>
      <c r="D7479" s="140"/>
      <c r="E7479" s="140"/>
      <c r="F7479" s="161"/>
      <c r="G7479" s="161"/>
    </row>
    <row r="7480" spans="1:7" x14ac:dyDescent="0.25">
      <c r="A7480" s="154"/>
      <c r="B7480" s="154"/>
      <c r="C7480" s="140"/>
      <c r="D7480" s="140"/>
      <c r="E7480" s="140"/>
      <c r="F7480" s="161"/>
      <c r="G7480" s="161"/>
    </row>
    <row r="7481" spans="1:7" x14ac:dyDescent="0.25">
      <c r="A7481" s="154"/>
      <c r="B7481" s="154"/>
      <c r="C7481" s="140"/>
      <c r="D7481" s="140"/>
      <c r="E7481" s="140"/>
      <c r="F7481" s="161"/>
      <c r="G7481" s="161"/>
    </row>
    <row r="7482" spans="1:7" x14ac:dyDescent="0.25">
      <c r="A7482" s="154"/>
      <c r="B7482" s="154"/>
      <c r="C7482" s="140"/>
      <c r="D7482" s="140"/>
      <c r="E7482" s="140"/>
      <c r="F7482" s="161"/>
      <c r="G7482" s="161"/>
    </row>
    <row r="7483" spans="1:7" x14ac:dyDescent="0.25">
      <c r="A7483" s="154"/>
      <c r="B7483" s="154"/>
      <c r="C7483" s="140"/>
      <c r="D7483" s="140"/>
      <c r="E7483" s="140"/>
      <c r="F7483" s="161"/>
      <c r="G7483" s="161"/>
    </row>
    <row r="7484" spans="1:7" x14ac:dyDescent="0.25">
      <c r="A7484" s="154"/>
      <c r="B7484" s="154"/>
      <c r="C7484" s="140"/>
      <c r="D7484" s="140"/>
      <c r="E7484" s="140"/>
      <c r="F7484" s="161"/>
      <c r="G7484" s="161"/>
    </row>
    <row r="7485" spans="1:7" x14ac:dyDescent="0.25">
      <c r="A7485" s="154"/>
      <c r="B7485" s="154"/>
      <c r="C7485" s="140"/>
      <c r="D7485" s="140"/>
      <c r="E7485" s="140"/>
      <c r="F7485" s="161"/>
      <c r="G7485" s="161"/>
    </row>
    <row r="7486" spans="1:7" x14ac:dyDescent="0.25">
      <c r="A7486" s="154"/>
      <c r="B7486" s="154"/>
      <c r="C7486" s="140"/>
      <c r="D7486" s="140"/>
      <c r="E7486" s="140"/>
      <c r="F7486" s="161"/>
      <c r="G7486" s="161"/>
    </row>
    <row r="7487" spans="1:7" x14ac:dyDescent="0.25">
      <c r="A7487" s="154"/>
      <c r="B7487" s="154"/>
      <c r="C7487" s="140"/>
      <c r="D7487" s="140"/>
      <c r="E7487" s="140"/>
      <c r="F7487" s="161"/>
      <c r="G7487" s="161"/>
    </row>
    <row r="7488" spans="1:7" x14ac:dyDescent="0.25">
      <c r="A7488" s="154"/>
      <c r="B7488" s="154"/>
      <c r="C7488" s="140"/>
      <c r="D7488" s="140"/>
      <c r="E7488" s="140"/>
      <c r="F7488" s="161"/>
      <c r="G7488" s="161"/>
    </row>
    <row r="7489" spans="1:7" x14ac:dyDescent="0.25">
      <c r="A7489" s="154"/>
      <c r="B7489" s="154"/>
      <c r="C7489" s="140"/>
      <c r="D7489" s="140"/>
      <c r="E7489" s="140"/>
      <c r="F7489" s="161"/>
      <c r="G7489" s="161"/>
    </row>
    <row r="7490" spans="1:7" x14ac:dyDescent="0.25">
      <c r="A7490" s="154"/>
      <c r="B7490" s="154"/>
      <c r="C7490" s="140"/>
      <c r="D7490" s="140"/>
      <c r="E7490" s="140"/>
      <c r="F7490" s="161"/>
      <c r="G7490" s="161"/>
    </row>
    <row r="7491" spans="1:7" x14ac:dyDescent="0.25">
      <c r="A7491" s="154"/>
      <c r="B7491" s="154"/>
      <c r="C7491" s="140"/>
      <c r="D7491" s="140"/>
      <c r="E7491" s="140"/>
      <c r="F7491" s="161"/>
      <c r="G7491" s="161"/>
    </row>
    <row r="7492" spans="1:7" x14ac:dyDescent="0.25">
      <c r="A7492" s="154"/>
      <c r="B7492" s="154"/>
      <c r="C7492" s="140"/>
      <c r="D7492" s="140"/>
      <c r="E7492" s="140"/>
      <c r="F7492" s="161"/>
      <c r="G7492" s="161"/>
    </row>
    <row r="7493" spans="1:7" x14ac:dyDescent="0.25">
      <c r="A7493" s="154"/>
      <c r="B7493" s="154"/>
      <c r="C7493" s="140"/>
      <c r="D7493" s="140"/>
      <c r="E7493" s="140"/>
      <c r="F7493" s="161"/>
      <c r="G7493" s="161"/>
    </row>
    <row r="7494" spans="1:7" x14ac:dyDescent="0.25">
      <c r="A7494" s="154"/>
      <c r="B7494" s="154"/>
      <c r="C7494" s="154"/>
      <c r="D7494" s="140"/>
      <c r="E7494" s="140"/>
      <c r="F7494" s="161"/>
      <c r="G7494" s="161"/>
    </row>
    <row r="7495" spans="1:7" x14ac:dyDescent="0.25">
      <c r="A7495" s="154"/>
      <c r="B7495" s="154"/>
      <c r="C7495" s="154"/>
      <c r="D7495" s="140"/>
      <c r="E7495" s="140"/>
      <c r="F7495" s="161"/>
      <c r="G7495" s="161"/>
    </row>
    <row r="7496" spans="1:7" x14ac:dyDescent="0.25">
      <c r="A7496" s="154"/>
      <c r="B7496" s="154"/>
      <c r="C7496" s="140"/>
      <c r="D7496" s="140"/>
      <c r="E7496" s="140"/>
      <c r="F7496" s="161"/>
      <c r="G7496" s="161"/>
    </row>
    <row r="7497" spans="1:7" x14ac:dyDescent="0.25">
      <c r="A7497" s="154"/>
      <c r="B7497" s="154"/>
      <c r="C7497" s="140"/>
      <c r="D7497" s="140"/>
      <c r="E7497" s="140"/>
      <c r="F7497" s="161"/>
      <c r="G7497" s="161"/>
    </row>
    <row r="7498" spans="1:7" x14ac:dyDescent="0.25">
      <c r="A7498" s="154"/>
      <c r="B7498" s="154"/>
      <c r="C7498" s="140"/>
      <c r="D7498" s="140"/>
      <c r="E7498" s="140"/>
      <c r="F7498" s="161"/>
      <c r="G7498" s="161"/>
    </row>
    <row r="7499" spans="1:7" x14ac:dyDescent="0.25">
      <c r="A7499" s="154"/>
      <c r="B7499" s="154"/>
      <c r="C7499" s="140"/>
      <c r="D7499" s="140"/>
      <c r="E7499" s="140"/>
      <c r="F7499" s="161"/>
      <c r="G7499" s="161"/>
    </row>
    <row r="7500" spans="1:7" x14ac:dyDescent="0.25">
      <c r="A7500" s="154"/>
      <c r="B7500" s="154"/>
      <c r="C7500" s="140"/>
      <c r="D7500" s="140"/>
      <c r="E7500" s="140"/>
      <c r="F7500" s="161"/>
      <c r="G7500" s="161"/>
    </row>
    <row r="7501" spans="1:7" x14ac:dyDescent="0.25">
      <c r="A7501" s="154"/>
      <c r="B7501" s="154"/>
      <c r="C7501" s="140"/>
      <c r="D7501" s="140"/>
      <c r="E7501" s="140"/>
      <c r="F7501" s="161"/>
      <c r="G7501" s="161"/>
    </row>
    <row r="7502" spans="1:7" x14ac:dyDescent="0.25">
      <c r="A7502" s="154"/>
      <c r="B7502" s="154"/>
      <c r="C7502" s="154"/>
      <c r="D7502" s="140"/>
      <c r="E7502" s="140"/>
      <c r="F7502" s="161"/>
      <c r="G7502" s="161"/>
    </row>
    <row r="7503" spans="1:7" x14ac:dyDescent="0.25">
      <c r="A7503" s="154"/>
      <c r="B7503" s="154"/>
      <c r="C7503" s="140"/>
      <c r="D7503" s="140"/>
      <c r="E7503" s="140"/>
      <c r="F7503" s="161"/>
      <c r="G7503" s="161"/>
    </row>
    <row r="7504" spans="1:7" x14ac:dyDescent="0.25">
      <c r="A7504" s="154"/>
      <c r="B7504" s="154"/>
      <c r="C7504" s="140"/>
      <c r="D7504" s="140"/>
      <c r="E7504" s="140"/>
      <c r="F7504" s="161"/>
      <c r="G7504" s="161"/>
    </row>
    <row r="7505" spans="1:7" x14ac:dyDescent="0.25">
      <c r="A7505" s="154"/>
      <c r="B7505" s="154"/>
      <c r="C7505" s="140"/>
      <c r="D7505" s="140"/>
      <c r="E7505" s="140"/>
      <c r="F7505" s="161"/>
      <c r="G7505" s="161"/>
    </row>
    <row r="7506" spans="1:7" x14ac:dyDescent="0.25">
      <c r="A7506" s="154"/>
      <c r="B7506" s="154"/>
      <c r="C7506" s="140"/>
      <c r="D7506" s="140"/>
      <c r="E7506" s="140"/>
      <c r="F7506" s="161"/>
      <c r="G7506" s="161"/>
    </row>
    <row r="7507" spans="1:7" x14ac:dyDescent="0.25">
      <c r="A7507" s="154"/>
      <c r="B7507" s="154"/>
      <c r="C7507" s="154"/>
      <c r="D7507" s="140"/>
      <c r="E7507" s="140"/>
      <c r="F7507" s="161"/>
      <c r="G7507" s="161"/>
    </row>
    <row r="7508" spans="1:7" x14ac:dyDescent="0.25">
      <c r="A7508" s="154"/>
      <c r="B7508" s="154"/>
      <c r="C7508" s="140"/>
      <c r="D7508" s="140"/>
      <c r="E7508" s="140"/>
      <c r="F7508" s="161"/>
      <c r="G7508" s="161"/>
    </row>
    <row r="7509" spans="1:7" x14ac:dyDescent="0.25">
      <c r="A7509" s="154"/>
      <c r="B7509" s="154"/>
      <c r="C7509" s="140"/>
      <c r="D7509" s="140"/>
      <c r="E7509" s="140"/>
      <c r="F7509" s="161"/>
      <c r="G7509" s="161"/>
    </row>
    <row r="7510" spans="1:7" x14ac:dyDescent="0.25">
      <c r="A7510" s="154"/>
      <c r="B7510" s="154"/>
      <c r="C7510" s="140"/>
      <c r="D7510" s="140"/>
      <c r="E7510" s="140"/>
      <c r="F7510" s="161"/>
      <c r="G7510" s="161"/>
    </row>
    <row r="7511" spans="1:7" x14ac:dyDescent="0.25">
      <c r="A7511" s="154"/>
      <c r="B7511" s="154"/>
      <c r="C7511" s="140"/>
      <c r="D7511" s="140"/>
      <c r="E7511" s="140"/>
      <c r="F7511" s="161"/>
      <c r="G7511" s="161"/>
    </row>
    <row r="7512" spans="1:7" x14ac:dyDescent="0.25">
      <c r="A7512" s="154"/>
      <c r="B7512" s="154"/>
      <c r="C7512" s="140"/>
      <c r="D7512" s="140"/>
      <c r="E7512" s="140"/>
      <c r="F7512" s="161"/>
      <c r="G7512" s="161"/>
    </row>
    <row r="7513" spans="1:7" x14ac:dyDescent="0.25">
      <c r="A7513" s="154"/>
      <c r="B7513" s="154"/>
      <c r="C7513" s="140"/>
      <c r="D7513" s="140"/>
      <c r="E7513" s="140"/>
      <c r="F7513" s="161"/>
      <c r="G7513" s="161"/>
    </row>
    <row r="7514" spans="1:7" x14ac:dyDescent="0.25">
      <c r="A7514" s="154"/>
      <c r="B7514" s="154"/>
      <c r="C7514" s="140"/>
      <c r="D7514" s="140"/>
      <c r="E7514" s="140"/>
      <c r="F7514" s="161"/>
      <c r="G7514" s="161"/>
    </row>
    <row r="7515" spans="1:7" x14ac:dyDescent="0.25">
      <c r="A7515" s="154"/>
      <c r="B7515" s="154"/>
      <c r="C7515" s="140"/>
      <c r="D7515" s="140"/>
      <c r="E7515" s="140"/>
      <c r="F7515" s="161"/>
      <c r="G7515" s="161"/>
    </row>
    <row r="7516" spans="1:7" x14ac:dyDescent="0.25">
      <c r="A7516" s="154"/>
      <c r="B7516" s="154"/>
      <c r="C7516" s="140"/>
      <c r="D7516" s="140"/>
      <c r="E7516" s="140"/>
      <c r="F7516" s="161"/>
      <c r="G7516" s="161"/>
    </row>
    <row r="7517" spans="1:7" x14ac:dyDescent="0.25">
      <c r="A7517" s="154"/>
      <c r="B7517" s="154"/>
      <c r="C7517" s="140"/>
      <c r="D7517" s="140"/>
      <c r="E7517" s="140"/>
      <c r="F7517" s="161"/>
      <c r="G7517" s="161"/>
    </row>
    <row r="7518" spans="1:7" x14ac:dyDescent="0.25">
      <c r="A7518" s="154"/>
      <c r="B7518" s="154"/>
      <c r="C7518" s="140"/>
      <c r="D7518" s="140"/>
      <c r="E7518" s="140"/>
      <c r="F7518" s="161"/>
      <c r="G7518" s="161"/>
    </row>
    <row r="7519" spans="1:7" x14ac:dyDescent="0.25">
      <c r="A7519" s="154"/>
      <c r="B7519" s="154"/>
      <c r="C7519" s="140"/>
      <c r="D7519" s="140"/>
      <c r="E7519" s="140"/>
      <c r="F7519" s="161"/>
      <c r="G7519" s="161"/>
    </row>
    <row r="7520" spans="1:7" x14ac:dyDescent="0.25">
      <c r="A7520" s="154"/>
      <c r="B7520" s="154"/>
      <c r="C7520" s="154"/>
      <c r="D7520" s="140"/>
      <c r="E7520" s="140"/>
      <c r="F7520" s="161"/>
      <c r="G7520" s="161"/>
    </row>
    <row r="7521" spans="1:7" x14ac:dyDescent="0.25">
      <c r="A7521" s="154"/>
      <c r="B7521" s="154"/>
      <c r="C7521" s="140"/>
      <c r="D7521" s="140"/>
      <c r="E7521" s="140"/>
      <c r="F7521" s="161"/>
      <c r="G7521" s="161"/>
    </row>
    <row r="7522" spans="1:7" x14ac:dyDescent="0.25">
      <c r="A7522" s="154"/>
      <c r="B7522" s="154"/>
      <c r="C7522" s="140"/>
      <c r="D7522" s="140"/>
      <c r="E7522" s="140"/>
      <c r="F7522" s="161"/>
      <c r="G7522" s="161"/>
    </row>
    <row r="7523" spans="1:7" x14ac:dyDescent="0.25">
      <c r="A7523" s="154"/>
      <c r="B7523" s="154"/>
      <c r="C7523" s="154"/>
      <c r="D7523" s="140"/>
      <c r="E7523" s="140"/>
      <c r="F7523" s="161"/>
      <c r="G7523" s="161"/>
    </row>
    <row r="7524" spans="1:7" x14ac:dyDescent="0.25">
      <c r="A7524" s="154"/>
      <c r="B7524" s="154"/>
      <c r="C7524" s="140"/>
      <c r="D7524" s="140"/>
      <c r="E7524" s="140"/>
      <c r="F7524" s="161"/>
      <c r="G7524" s="161"/>
    </row>
    <row r="7525" spans="1:7" x14ac:dyDescent="0.25">
      <c r="A7525" s="154"/>
      <c r="B7525" s="154"/>
      <c r="C7525" s="140"/>
      <c r="D7525" s="140"/>
      <c r="E7525" s="140"/>
      <c r="F7525" s="161"/>
      <c r="G7525" s="161"/>
    </row>
    <row r="7526" spans="1:7" x14ac:dyDescent="0.25">
      <c r="A7526" s="154"/>
      <c r="B7526" s="154"/>
      <c r="C7526" s="140"/>
      <c r="D7526" s="140"/>
      <c r="E7526" s="140"/>
      <c r="F7526" s="161"/>
      <c r="G7526" s="161"/>
    </row>
    <row r="7527" spans="1:7" x14ac:dyDescent="0.25">
      <c r="A7527" s="154"/>
      <c r="B7527" s="154"/>
      <c r="C7527" s="140"/>
      <c r="D7527" s="140"/>
      <c r="E7527" s="140"/>
      <c r="F7527" s="161"/>
      <c r="G7527" s="161"/>
    </row>
    <row r="7528" spans="1:7" x14ac:dyDescent="0.25">
      <c r="A7528" s="154"/>
      <c r="B7528" s="154"/>
      <c r="C7528" s="140"/>
      <c r="D7528" s="140"/>
      <c r="E7528" s="140"/>
      <c r="F7528" s="161"/>
      <c r="G7528" s="161"/>
    </row>
    <row r="7529" spans="1:7" x14ac:dyDescent="0.25">
      <c r="A7529" s="154"/>
      <c r="B7529" s="154"/>
      <c r="C7529" s="140"/>
      <c r="D7529" s="140"/>
      <c r="E7529" s="140"/>
      <c r="F7529" s="161"/>
      <c r="G7529" s="161"/>
    </row>
    <row r="7530" spans="1:7" x14ac:dyDescent="0.25">
      <c r="A7530" s="154"/>
      <c r="B7530" s="154"/>
      <c r="C7530" s="140"/>
      <c r="D7530" s="140"/>
      <c r="E7530" s="140"/>
      <c r="F7530" s="161"/>
      <c r="G7530" s="161"/>
    </row>
    <row r="7531" spans="1:7" x14ac:dyDescent="0.25">
      <c r="A7531" s="154"/>
      <c r="B7531" s="154"/>
      <c r="C7531" s="140"/>
      <c r="D7531" s="140"/>
      <c r="E7531" s="140"/>
      <c r="F7531" s="161"/>
      <c r="G7531" s="161"/>
    </row>
    <row r="7532" spans="1:7" x14ac:dyDescent="0.25">
      <c r="A7532" s="154"/>
      <c r="B7532" s="154"/>
      <c r="C7532" s="140"/>
      <c r="D7532" s="140"/>
      <c r="E7532" s="140"/>
      <c r="F7532" s="161"/>
      <c r="G7532" s="161"/>
    </row>
    <row r="7533" spans="1:7" x14ac:dyDescent="0.25">
      <c r="A7533" s="154"/>
      <c r="B7533" s="154"/>
      <c r="C7533" s="140"/>
      <c r="D7533" s="140"/>
      <c r="E7533" s="140"/>
      <c r="F7533" s="161"/>
      <c r="G7533" s="161"/>
    </row>
    <row r="7534" spans="1:7" x14ac:dyDescent="0.25">
      <c r="A7534" s="154"/>
      <c r="B7534" s="154"/>
      <c r="C7534" s="140"/>
      <c r="D7534" s="140"/>
      <c r="E7534" s="140"/>
      <c r="F7534" s="161"/>
      <c r="G7534" s="161"/>
    </row>
    <row r="7535" spans="1:7" x14ac:dyDescent="0.25">
      <c r="A7535" s="154"/>
      <c r="B7535" s="154"/>
      <c r="C7535" s="140"/>
      <c r="D7535" s="140"/>
      <c r="E7535" s="140"/>
      <c r="F7535" s="161"/>
      <c r="G7535" s="161"/>
    </row>
    <row r="7536" spans="1:7" x14ac:dyDescent="0.25">
      <c r="A7536" s="154"/>
      <c r="B7536" s="154"/>
      <c r="C7536" s="140"/>
      <c r="D7536" s="140"/>
      <c r="E7536" s="140"/>
      <c r="F7536" s="161"/>
      <c r="G7536" s="161"/>
    </row>
    <row r="7537" spans="1:7" x14ac:dyDescent="0.25">
      <c r="A7537" s="154"/>
      <c r="B7537" s="154"/>
      <c r="C7537" s="140"/>
      <c r="D7537" s="140"/>
      <c r="E7537" s="140"/>
      <c r="F7537" s="161"/>
      <c r="G7537" s="161"/>
    </row>
    <row r="7538" spans="1:7" x14ac:dyDescent="0.25">
      <c r="A7538" s="154"/>
      <c r="B7538" s="154"/>
      <c r="C7538" s="140"/>
      <c r="D7538" s="140"/>
      <c r="E7538" s="140"/>
      <c r="F7538" s="161"/>
      <c r="G7538" s="161"/>
    </row>
    <row r="7539" spans="1:7" x14ac:dyDescent="0.25">
      <c r="A7539" s="154"/>
      <c r="B7539" s="154"/>
      <c r="C7539" s="140"/>
      <c r="D7539" s="140"/>
      <c r="E7539" s="140"/>
      <c r="F7539" s="161"/>
      <c r="G7539" s="161"/>
    </row>
    <row r="7540" spans="1:7" x14ac:dyDescent="0.25">
      <c r="A7540" s="154"/>
      <c r="B7540" s="154"/>
      <c r="C7540" s="140"/>
      <c r="D7540" s="140"/>
      <c r="E7540" s="140"/>
      <c r="F7540" s="161"/>
      <c r="G7540" s="161"/>
    </row>
    <row r="7541" spans="1:7" x14ac:dyDescent="0.25">
      <c r="A7541" s="154"/>
      <c r="B7541" s="154"/>
      <c r="C7541" s="140"/>
      <c r="D7541" s="140"/>
      <c r="E7541" s="140"/>
      <c r="F7541" s="161"/>
      <c r="G7541" s="161"/>
    </row>
    <row r="7542" spans="1:7" x14ac:dyDescent="0.25">
      <c r="A7542" s="154"/>
      <c r="B7542" s="154"/>
      <c r="C7542" s="140"/>
      <c r="D7542" s="140"/>
      <c r="E7542" s="140"/>
      <c r="F7542" s="161"/>
      <c r="G7542" s="161"/>
    </row>
    <row r="7543" spans="1:7" x14ac:dyDescent="0.25">
      <c r="A7543" s="154"/>
      <c r="B7543" s="154"/>
      <c r="C7543" s="140"/>
      <c r="D7543" s="140"/>
      <c r="E7543" s="140"/>
      <c r="F7543" s="161"/>
      <c r="G7543" s="161"/>
    </row>
    <row r="7544" spans="1:7" x14ac:dyDescent="0.25">
      <c r="A7544" s="154"/>
      <c r="B7544" s="154"/>
      <c r="C7544" s="140"/>
      <c r="D7544" s="140"/>
      <c r="E7544" s="140"/>
      <c r="F7544" s="161"/>
      <c r="G7544" s="161"/>
    </row>
    <row r="7545" spans="1:7" x14ac:dyDescent="0.25">
      <c r="A7545" s="154"/>
      <c r="B7545" s="154"/>
      <c r="C7545" s="140"/>
      <c r="D7545" s="140"/>
      <c r="E7545" s="140"/>
      <c r="F7545" s="161"/>
      <c r="G7545" s="161"/>
    </row>
    <row r="7546" spans="1:7" x14ac:dyDescent="0.25">
      <c r="A7546" s="154"/>
      <c r="B7546" s="154"/>
      <c r="C7546" s="154"/>
      <c r="D7546" s="140"/>
      <c r="E7546" s="140"/>
      <c r="F7546" s="161"/>
      <c r="G7546" s="161"/>
    </row>
    <row r="7547" spans="1:7" x14ac:dyDescent="0.25">
      <c r="A7547" s="154"/>
      <c r="B7547" s="154"/>
      <c r="C7547" s="154"/>
      <c r="D7547" s="140"/>
      <c r="E7547" s="140"/>
      <c r="F7547" s="161"/>
      <c r="G7547" s="161"/>
    </row>
    <row r="7548" spans="1:7" x14ac:dyDescent="0.25">
      <c r="A7548" s="154"/>
      <c r="B7548" s="154"/>
      <c r="C7548" s="140"/>
      <c r="D7548" s="140"/>
      <c r="E7548" s="140"/>
      <c r="F7548" s="161"/>
      <c r="G7548" s="161"/>
    </row>
    <row r="7549" spans="1:7" x14ac:dyDescent="0.25">
      <c r="A7549" s="154"/>
      <c r="B7549" s="154"/>
      <c r="C7549" s="140"/>
      <c r="D7549" s="140"/>
      <c r="E7549" s="140"/>
      <c r="F7549" s="161"/>
      <c r="G7549" s="161"/>
    </row>
    <row r="7550" spans="1:7" x14ac:dyDescent="0.25">
      <c r="A7550" s="154"/>
      <c r="B7550" s="154"/>
      <c r="C7550" s="154"/>
      <c r="D7550" s="140"/>
      <c r="E7550" s="140"/>
      <c r="F7550" s="161"/>
      <c r="G7550" s="161"/>
    </row>
    <row r="7551" spans="1:7" x14ac:dyDescent="0.25">
      <c r="A7551" s="154"/>
      <c r="B7551" s="154"/>
      <c r="C7551" s="140"/>
      <c r="D7551" s="140"/>
      <c r="E7551" s="140"/>
      <c r="F7551" s="161"/>
      <c r="G7551" s="161"/>
    </row>
    <row r="7552" spans="1:7" x14ac:dyDescent="0.25">
      <c r="A7552" s="154"/>
      <c r="B7552" s="154"/>
      <c r="C7552" s="140"/>
      <c r="D7552" s="140"/>
      <c r="E7552" s="140"/>
      <c r="F7552" s="161"/>
      <c r="G7552" s="161"/>
    </row>
    <row r="7553" spans="1:7" x14ac:dyDescent="0.25">
      <c r="A7553" s="154"/>
      <c r="B7553" s="154"/>
      <c r="C7553" s="140"/>
      <c r="D7553" s="140"/>
      <c r="E7553" s="140"/>
      <c r="F7553" s="161"/>
      <c r="G7553" s="161"/>
    </row>
    <row r="7554" spans="1:7" x14ac:dyDescent="0.25">
      <c r="A7554" s="154"/>
      <c r="B7554" s="154"/>
      <c r="C7554" s="140"/>
      <c r="D7554" s="140"/>
      <c r="E7554" s="140"/>
      <c r="F7554" s="161"/>
      <c r="G7554" s="161"/>
    </row>
    <row r="7555" spans="1:7" x14ac:dyDescent="0.25">
      <c r="A7555" s="154"/>
      <c r="B7555" s="154"/>
      <c r="C7555" s="140"/>
      <c r="D7555" s="140"/>
      <c r="E7555" s="140"/>
      <c r="F7555" s="161"/>
      <c r="G7555" s="161"/>
    </row>
    <row r="7556" spans="1:7" x14ac:dyDescent="0.25">
      <c r="A7556" s="154"/>
      <c r="B7556" s="154"/>
      <c r="C7556" s="140"/>
      <c r="D7556" s="140"/>
      <c r="E7556" s="140"/>
      <c r="F7556" s="161"/>
      <c r="G7556" s="161"/>
    </row>
    <row r="7557" spans="1:7" x14ac:dyDescent="0.25">
      <c r="A7557" s="154"/>
      <c r="B7557" s="154"/>
      <c r="C7557" s="140"/>
      <c r="D7557" s="140"/>
      <c r="E7557" s="140"/>
      <c r="F7557" s="161"/>
      <c r="G7557" s="161"/>
    </row>
    <row r="7558" spans="1:7" x14ac:dyDescent="0.25">
      <c r="A7558" s="154"/>
      <c r="B7558" s="154"/>
      <c r="C7558" s="140"/>
      <c r="D7558" s="140"/>
      <c r="E7558" s="140"/>
      <c r="F7558" s="161"/>
      <c r="G7558" s="161"/>
    </row>
    <row r="7559" spans="1:7" x14ac:dyDescent="0.25">
      <c r="A7559" s="154"/>
      <c r="B7559" s="154"/>
      <c r="C7559" s="140"/>
      <c r="D7559" s="140"/>
      <c r="E7559" s="140"/>
      <c r="F7559" s="161"/>
      <c r="G7559" s="161"/>
    </row>
    <row r="7560" spans="1:7" x14ac:dyDescent="0.25">
      <c r="A7560" s="154"/>
      <c r="B7560" s="154"/>
      <c r="C7560" s="140"/>
      <c r="D7560" s="140"/>
      <c r="E7560" s="140"/>
      <c r="F7560" s="161"/>
      <c r="G7560" s="161"/>
    </row>
    <row r="7561" spans="1:7" x14ac:dyDescent="0.25">
      <c r="A7561" s="154"/>
      <c r="B7561" s="154"/>
      <c r="C7561" s="140"/>
      <c r="D7561" s="140"/>
      <c r="E7561" s="140"/>
      <c r="F7561" s="161"/>
      <c r="G7561" s="161"/>
    </row>
    <row r="7562" spans="1:7" x14ac:dyDescent="0.25">
      <c r="A7562" s="154"/>
      <c r="B7562" s="154"/>
      <c r="C7562" s="140"/>
      <c r="D7562" s="140"/>
      <c r="E7562" s="140"/>
      <c r="F7562" s="161"/>
      <c r="G7562" s="161"/>
    </row>
    <row r="7563" spans="1:7" x14ac:dyDescent="0.25">
      <c r="A7563" s="154"/>
      <c r="B7563" s="154"/>
      <c r="C7563" s="140"/>
      <c r="D7563" s="140"/>
      <c r="E7563" s="140"/>
      <c r="F7563" s="161"/>
      <c r="G7563" s="161"/>
    </row>
    <row r="7564" spans="1:7" x14ac:dyDescent="0.25">
      <c r="A7564" s="154"/>
      <c r="B7564" s="154"/>
      <c r="C7564" s="140"/>
      <c r="D7564" s="140"/>
      <c r="E7564" s="140"/>
      <c r="F7564" s="161"/>
      <c r="G7564" s="161"/>
    </row>
    <row r="7565" spans="1:7" x14ac:dyDescent="0.25">
      <c r="A7565" s="154"/>
      <c r="B7565" s="154"/>
      <c r="C7565" s="140"/>
      <c r="D7565" s="140"/>
      <c r="E7565" s="140"/>
      <c r="F7565" s="161"/>
      <c r="G7565" s="161"/>
    </row>
    <row r="7566" spans="1:7" x14ac:dyDescent="0.25">
      <c r="A7566" s="154"/>
      <c r="B7566" s="154"/>
      <c r="C7566" s="140"/>
      <c r="D7566" s="140"/>
      <c r="E7566" s="140"/>
      <c r="F7566" s="161"/>
      <c r="G7566" s="161"/>
    </row>
    <row r="7567" spans="1:7" x14ac:dyDescent="0.25">
      <c r="A7567" s="154"/>
      <c r="B7567" s="154"/>
      <c r="C7567" s="140"/>
      <c r="D7567" s="140"/>
      <c r="E7567" s="140"/>
      <c r="F7567" s="161"/>
      <c r="G7567" s="161"/>
    </row>
    <row r="7568" spans="1:7" x14ac:dyDescent="0.25">
      <c r="A7568" s="154"/>
      <c r="B7568" s="154"/>
      <c r="C7568" s="140"/>
      <c r="D7568" s="140"/>
      <c r="E7568" s="140"/>
      <c r="F7568" s="161"/>
      <c r="G7568" s="161"/>
    </row>
    <row r="7569" spans="1:7" x14ac:dyDescent="0.25">
      <c r="A7569" s="154"/>
      <c r="B7569" s="154"/>
      <c r="C7569" s="140"/>
      <c r="D7569" s="140"/>
      <c r="E7569" s="140"/>
      <c r="F7569" s="161"/>
      <c r="G7569" s="161"/>
    </row>
    <row r="7570" spans="1:7" x14ac:dyDescent="0.25">
      <c r="A7570" s="154"/>
      <c r="B7570" s="154"/>
      <c r="C7570" s="140"/>
      <c r="D7570" s="140"/>
      <c r="E7570" s="140"/>
      <c r="F7570" s="161"/>
      <c r="G7570" s="161"/>
    </row>
    <row r="7571" spans="1:7" x14ac:dyDescent="0.25">
      <c r="A7571" s="154"/>
      <c r="B7571" s="154"/>
      <c r="C7571" s="140"/>
      <c r="D7571" s="140"/>
      <c r="E7571" s="140"/>
      <c r="F7571" s="161"/>
      <c r="G7571" s="161"/>
    </row>
    <row r="7572" spans="1:7" x14ac:dyDescent="0.25">
      <c r="A7572" s="154"/>
      <c r="B7572" s="154"/>
      <c r="C7572" s="140"/>
      <c r="D7572" s="140"/>
      <c r="E7572" s="140"/>
      <c r="F7572" s="161"/>
      <c r="G7572" s="161"/>
    </row>
    <row r="7573" spans="1:7" x14ac:dyDescent="0.25">
      <c r="A7573" s="154"/>
      <c r="B7573" s="154"/>
      <c r="C7573" s="140"/>
      <c r="D7573" s="140"/>
      <c r="E7573" s="140"/>
      <c r="F7573" s="161"/>
      <c r="G7573" s="161"/>
    </row>
    <row r="7574" spans="1:7" x14ac:dyDescent="0.25">
      <c r="A7574" s="154"/>
      <c r="B7574" s="154"/>
      <c r="C7574" s="140"/>
      <c r="D7574" s="140"/>
      <c r="E7574" s="140"/>
      <c r="F7574" s="161"/>
      <c r="G7574" s="161"/>
    </row>
    <row r="7575" spans="1:7" x14ac:dyDescent="0.25">
      <c r="A7575" s="154"/>
      <c r="B7575" s="154"/>
      <c r="C7575" s="140"/>
      <c r="D7575" s="140"/>
      <c r="E7575" s="140"/>
      <c r="F7575" s="161"/>
      <c r="G7575" s="161"/>
    </row>
    <row r="7576" spans="1:7" x14ac:dyDescent="0.25">
      <c r="A7576" s="154"/>
      <c r="B7576" s="154"/>
      <c r="C7576" s="140"/>
      <c r="D7576" s="140"/>
      <c r="E7576" s="140"/>
      <c r="F7576" s="161"/>
      <c r="G7576" s="161"/>
    </row>
    <row r="7577" spans="1:7" x14ac:dyDescent="0.25">
      <c r="A7577" s="154"/>
      <c r="B7577" s="154"/>
      <c r="C7577" s="140"/>
      <c r="D7577" s="140"/>
      <c r="E7577" s="140"/>
      <c r="F7577" s="161"/>
      <c r="G7577" s="161"/>
    </row>
    <row r="7578" spans="1:7" x14ac:dyDescent="0.25">
      <c r="A7578" s="154"/>
      <c r="B7578" s="154"/>
      <c r="C7578" s="140"/>
      <c r="D7578" s="140"/>
      <c r="E7578" s="140"/>
      <c r="F7578" s="161"/>
      <c r="G7578" s="161"/>
    </row>
    <row r="7579" spans="1:7" x14ac:dyDescent="0.25">
      <c r="A7579" s="154"/>
      <c r="B7579" s="154"/>
      <c r="C7579" s="140"/>
      <c r="D7579" s="140"/>
      <c r="E7579" s="140"/>
      <c r="F7579" s="161"/>
      <c r="G7579" s="161"/>
    </row>
    <row r="7580" spans="1:7" x14ac:dyDescent="0.25">
      <c r="A7580" s="154"/>
      <c r="B7580" s="154"/>
      <c r="C7580" s="140"/>
      <c r="D7580" s="140"/>
      <c r="E7580" s="140"/>
      <c r="F7580" s="161"/>
      <c r="G7580" s="161"/>
    </row>
    <row r="7581" spans="1:7" x14ac:dyDescent="0.25">
      <c r="A7581" s="154"/>
      <c r="B7581" s="154"/>
      <c r="C7581" s="140"/>
      <c r="D7581" s="140"/>
      <c r="E7581" s="140"/>
      <c r="F7581" s="161"/>
      <c r="G7581" s="161"/>
    </row>
    <row r="7582" spans="1:7" x14ac:dyDescent="0.25">
      <c r="A7582" s="154"/>
      <c r="B7582" s="154"/>
      <c r="C7582" s="140"/>
      <c r="D7582" s="140"/>
      <c r="E7582" s="140"/>
      <c r="F7582" s="161"/>
      <c r="G7582" s="161"/>
    </row>
    <row r="7583" spans="1:7" x14ac:dyDescent="0.25">
      <c r="A7583" s="154"/>
      <c r="B7583" s="154"/>
      <c r="C7583" s="140"/>
      <c r="D7583" s="140"/>
      <c r="E7583" s="140"/>
      <c r="F7583" s="161"/>
      <c r="G7583" s="161"/>
    </row>
    <row r="7584" spans="1:7" x14ac:dyDescent="0.25">
      <c r="A7584" s="154"/>
      <c r="B7584" s="154"/>
      <c r="C7584" s="140"/>
      <c r="D7584" s="140"/>
      <c r="E7584" s="140"/>
      <c r="F7584" s="161"/>
      <c r="G7584" s="161"/>
    </row>
    <row r="7585" spans="1:7" x14ac:dyDescent="0.25">
      <c r="A7585" s="154"/>
      <c r="B7585" s="154"/>
      <c r="C7585" s="140"/>
      <c r="D7585" s="140"/>
      <c r="E7585" s="140"/>
      <c r="F7585" s="161"/>
      <c r="G7585" s="161"/>
    </row>
    <row r="7586" spans="1:7" x14ac:dyDescent="0.25">
      <c r="A7586" s="154"/>
      <c r="B7586" s="154"/>
      <c r="C7586" s="140"/>
      <c r="D7586" s="140"/>
      <c r="E7586" s="140"/>
      <c r="F7586" s="161"/>
      <c r="G7586" s="161"/>
    </row>
    <row r="7587" spans="1:7" x14ac:dyDescent="0.25">
      <c r="A7587" s="154"/>
      <c r="B7587" s="154"/>
      <c r="C7587" s="140"/>
      <c r="D7587" s="140"/>
      <c r="E7587" s="140"/>
      <c r="F7587" s="161"/>
      <c r="G7587" s="161"/>
    </row>
    <row r="7588" spans="1:7" x14ac:dyDescent="0.25">
      <c r="A7588" s="154"/>
      <c r="B7588" s="154"/>
      <c r="C7588" s="140"/>
      <c r="D7588" s="140"/>
      <c r="E7588" s="140"/>
      <c r="F7588" s="161"/>
      <c r="G7588" s="161"/>
    </row>
    <row r="7589" spans="1:7" x14ac:dyDescent="0.25">
      <c r="A7589" s="154"/>
      <c r="B7589" s="154"/>
      <c r="C7589" s="140"/>
      <c r="D7589" s="140"/>
      <c r="E7589" s="140"/>
      <c r="F7589" s="161"/>
      <c r="G7589" s="161"/>
    </row>
    <row r="7590" spans="1:7" x14ac:dyDescent="0.25">
      <c r="A7590" s="154"/>
      <c r="B7590" s="154"/>
      <c r="C7590" s="140"/>
      <c r="D7590" s="140"/>
      <c r="E7590" s="140"/>
      <c r="F7590" s="161"/>
      <c r="G7590" s="161"/>
    </row>
    <row r="7591" spans="1:7" x14ac:dyDescent="0.25">
      <c r="A7591" s="154"/>
      <c r="B7591" s="154"/>
      <c r="C7591" s="140"/>
      <c r="D7591" s="140"/>
      <c r="E7591" s="140"/>
      <c r="F7591" s="161"/>
      <c r="G7591" s="161"/>
    </row>
    <row r="7592" spans="1:7" x14ac:dyDescent="0.25">
      <c r="A7592" s="154"/>
      <c r="B7592" s="154"/>
      <c r="C7592" s="140"/>
      <c r="D7592" s="140"/>
      <c r="E7592" s="140"/>
      <c r="F7592" s="161"/>
      <c r="G7592" s="161"/>
    </row>
    <row r="7593" spans="1:7" x14ac:dyDescent="0.25">
      <c r="A7593" s="154"/>
      <c r="B7593" s="154"/>
      <c r="C7593" s="140"/>
      <c r="D7593" s="140"/>
      <c r="E7593" s="140"/>
      <c r="F7593" s="161"/>
      <c r="G7593" s="161"/>
    </row>
    <row r="7594" spans="1:7" x14ac:dyDescent="0.25">
      <c r="A7594" s="154"/>
      <c r="B7594" s="154"/>
      <c r="C7594" s="140"/>
      <c r="D7594" s="140"/>
      <c r="E7594" s="140"/>
      <c r="F7594" s="161"/>
      <c r="G7594" s="161"/>
    </row>
    <row r="7595" spans="1:7" x14ac:dyDescent="0.25">
      <c r="A7595" s="154"/>
      <c r="B7595" s="154"/>
      <c r="C7595" s="140"/>
      <c r="D7595" s="140"/>
      <c r="E7595" s="140"/>
      <c r="F7595" s="161"/>
      <c r="G7595" s="161"/>
    </row>
    <row r="7596" spans="1:7" x14ac:dyDescent="0.25">
      <c r="A7596" s="154"/>
      <c r="B7596" s="154"/>
      <c r="C7596" s="140"/>
      <c r="D7596" s="140"/>
      <c r="E7596" s="140"/>
      <c r="F7596" s="161"/>
      <c r="G7596" s="161"/>
    </row>
    <row r="7597" spans="1:7" x14ac:dyDescent="0.25">
      <c r="A7597" s="154"/>
      <c r="B7597" s="154"/>
      <c r="C7597" s="140"/>
      <c r="D7597" s="140"/>
      <c r="E7597" s="140"/>
      <c r="F7597" s="161"/>
      <c r="G7597" s="161"/>
    </row>
    <row r="7598" spans="1:7" x14ac:dyDescent="0.25">
      <c r="A7598" s="154"/>
      <c r="B7598" s="154"/>
      <c r="C7598" s="140"/>
      <c r="D7598" s="140"/>
      <c r="E7598" s="140"/>
      <c r="F7598" s="161"/>
      <c r="G7598" s="161"/>
    </row>
    <row r="7599" spans="1:7" x14ac:dyDescent="0.25">
      <c r="A7599" s="154"/>
      <c r="B7599" s="154"/>
      <c r="C7599" s="140"/>
      <c r="D7599" s="140"/>
      <c r="E7599" s="140"/>
      <c r="F7599" s="161"/>
      <c r="G7599" s="161"/>
    </row>
    <row r="7600" spans="1:7" x14ac:dyDescent="0.25">
      <c r="A7600" s="154"/>
      <c r="B7600" s="154"/>
      <c r="C7600" s="140"/>
      <c r="D7600" s="140"/>
      <c r="E7600" s="140"/>
      <c r="F7600" s="161"/>
      <c r="G7600" s="161"/>
    </row>
    <row r="7601" spans="1:7" x14ac:dyDescent="0.25">
      <c r="A7601" s="154"/>
      <c r="B7601" s="154"/>
      <c r="C7601" s="140"/>
      <c r="D7601" s="140"/>
      <c r="E7601" s="140"/>
      <c r="F7601" s="161"/>
      <c r="G7601" s="161"/>
    </row>
    <row r="7602" spans="1:7" x14ac:dyDescent="0.25">
      <c r="A7602" s="154"/>
      <c r="B7602" s="154"/>
      <c r="C7602" s="140"/>
      <c r="D7602" s="140"/>
      <c r="E7602" s="140"/>
      <c r="F7602" s="161"/>
      <c r="G7602" s="161"/>
    </row>
    <row r="7603" spans="1:7" x14ac:dyDescent="0.25">
      <c r="A7603" s="154"/>
      <c r="B7603" s="154"/>
      <c r="C7603" s="140"/>
      <c r="D7603" s="140"/>
      <c r="E7603" s="140"/>
      <c r="F7603" s="161"/>
      <c r="G7603" s="161"/>
    </row>
    <row r="7604" spans="1:7" x14ac:dyDescent="0.25">
      <c r="A7604" s="154"/>
      <c r="B7604" s="154"/>
      <c r="C7604" s="140"/>
      <c r="D7604" s="140"/>
      <c r="E7604" s="140"/>
      <c r="F7604" s="161"/>
      <c r="G7604" s="161"/>
    </row>
    <row r="7605" spans="1:7" x14ac:dyDescent="0.25">
      <c r="A7605" s="154"/>
      <c r="B7605" s="154"/>
      <c r="C7605" s="140"/>
      <c r="D7605" s="140"/>
      <c r="E7605" s="140"/>
      <c r="F7605" s="161"/>
      <c r="G7605" s="161"/>
    </row>
    <row r="7606" spans="1:7" x14ac:dyDescent="0.25">
      <c r="A7606" s="154"/>
      <c r="B7606" s="154"/>
      <c r="C7606" s="140"/>
      <c r="D7606" s="140"/>
      <c r="E7606" s="140"/>
      <c r="F7606" s="161"/>
      <c r="G7606" s="161"/>
    </row>
    <row r="7607" spans="1:7" x14ac:dyDescent="0.25">
      <c r="A7607" s="154"/>
      <c r="B7607" s="154"/>
      <c r="C7607" s="140"/>
      <c r="D7607" s="140"/>
      <c r="E7607" s="140"/>
      <c r="F7607" s="161"/>
      <c r="G7607" s="161"/>
    </row>
    <row r="7608" spans="1:7" x14ac:dyDescent="0.25">
      <c r="A7608" s="154"/>
      <c r="B7608" s="154"/>
      <c r="C7608" s="140"/>
      <c r="D7608" s="140"/>
      <c r="E7608" s="140"/>
      <c r="F7608" s="161"/>
      <c r="G7608" s="161"/>
    </row>
    <row r="7609" spans="1:7" x14ac:dyDescent="0.25">
      <c r="A7609" s="154"/>
      <c r="B7609" s="154"/>
      <c r="C7609" s="140"/>
      <c r="D7609" s="140"/>
      <c r="E7609" s="140"/>
      <c r="F7609" s="161"/>
      <c r="G7609" s="161"/>
    </row>
    <row r="7610" spans="1:7" x14ac:dyDescent="0.25">
      <c r="A7610" s="154"/>
      <c r="B7610" s="154"/>
      <c r="C7610" s="140"/>
      <c r="D7610" s="140"/>
      <c r="E7610" s="140"/>
      <c r="F7610" s="161"/>
      <c r="G7610" s="161"/>
    </row>
    <row r="7611" spans="1:7" x14ac:dyDescent="0.25">
      <c r="A7611" s="154"/>
      <c r="B7611" s="154"/>
      <c r="C7611" s="140"/>
      <c r="D7611" s="140"/>
      <c r="E7611" s="140"/>
      <c r="F7611" s="161"/>
      <c r="G7611" s="161"/>
    </row>
    <row r="7612" spans="1:7" x14ac:dyDescent="0.25">
      <c r="A7612" s="154"/>
      <c r="B7612" s="154"/>
      <c r="C7612" s="140"/>
      <c r="D7612" s="140"/>
      <c r="E7612" s="140"/>
      <c r="F7612" s="161"/>
      <c r="G7612" s="161"/>
    </row>
    <row r="7613" spans="1:7" x14ac:dyDescent="0.25">
      <c r="A7613" s="154"/>
      <c r="B7613" s="154"/>
      <c r="C7613" s="140"/>
      <c r="D7613" s="140"/>
      <c r="E7613" s="140"/>
      <c r="F7613" s="161"/>
      <c r="G7613" s="161"/>
    </row>
    <row r="7614" spans="1:7" x14ac:dyDescent="0.25">
      <c r="A7614" s="154"/>
      <c r="B7614" s="154"/>
      <c r="C7614" s="140"/>
      <c r="D7614" s="140"/>
      <c r="E7614" s="140"/>
      <c r="F7614" s="161"/>
      <c r="G7614" s="161"/>
    </row>
    <row r="7615" spans="1:7" x14ac:dyDescent="0.25">
      <c r="A7615" s="154"/>
      <c r="B7615" s="154"/>
      <c r="C7615" s="140"/>
      <c r="D7615" s="140"/>
      <c r="E7615" s="140"/>
      <c r="F7615" s="161"/>
      <c r="G7615" s="161"/>
    </row>
    <row r="7616" spans="1:7" x14ac:dyDescent="0.25">
      <c r="A7616" s="154"/>
      <c r="B7616" s="154"/>
      <c r="C7616" s="140"/>
      <c r="D7616" s="140"/>
      <c r="E7616" s="140"/>
      <c r="F7616" s="161"/>
      <c r="G7616" s="161"/>
    </row>
    <row r="7617" spans="1:7" x14ac:dyDescent="0.25">
      <c r="A7617" s="154"/>
      <c r="B7617" s="154"/>
      <c r="C7617" s="140"/>
      <c r="D7617" s="140"/>
      <c r="E7617" s="140"/>
      <c r="F7617" s="161"/>
      <c r="G7617" s="161"/>
    </row>
    <row r="7618" spans="1:7" x14ac:dyDescent="0.25">
      <c r="A7618" s="154"/>
      <c r="B7618" s="154"/>
      <c r="C7618" s="140"/>
      <c r="D7618" s="140"/>
      <c r="E7618" s="140"/>
      <c r="F7618" s="161"/>
      <c r="G7618" s="161"/>
    </row>
    <row r="7619" spans="1:7" x14ac:dyDescent="0.25">
      <c r="A7619" s="154"/>
      <c r="B7619" s="154"/>
      <c r="C7619" s="140"/>
      <c r="D7619" s="140"/>
      <c r="E7619" s="140"/>
      <c r="F7619" s="161"/>
      <c r="G7619" s="161"/>
    </row>
    <row r="7620" spans="1:7" x14ac:dyDescent="0.25">
      <c r="A7620" s="154"/>
      <c r="B7620" s="154"/>
      <c r="C7620" s="140"/>
      <c r="D7620" s="140"/>
      <c r="E7620" s="140"/>
      <c r="F7620" s="161"/>
      <c r="G7620" s="161"/>
    </row>
    <row r="7621" spans="1:7" x14ac:dyDescent="0.25">
      <c r="A7621" s="154"/>
      <c r="B7621" s="154"/>
      <c r="C7621" s="140"/>
      <c r="D7621" s="140"/>
      <c r="E7621" s="140"/>
      <c r="F7621" s="161"/>
      <c r="G7621" s="161"/>
    </row>
    <row r="7622" spans="1:7" x14ac:dyDescent="0.25">
      <c r="A7622" s="154"/>
      <c r="B7622" s="154"/>
      <c r="C7622" s="140"/>
      <c r="D7622" s="140"/>
      <c r="E7622" s="140"/>
      <c r="F7622" s="161"/>
      <c r="G7622" s="161"/>
    </row>
    <row r="7623" spans="1:7" x14ac:dyDescent="0.25">
      <c r="A7623" s="154"/>
      <c r="B7623" s="154"/>
      <c r="C7623" s="140"/>
      <c r="D7623" s="140"/>
      <c r="E7623" s="140"/>
      <c r="F7623" s="161"/>
      <c r="G7623" s="161"/>
    </row>
    <row r="7624" spans="1:7" x14ac:dyDescent="0.25">
      <c r="A7624" s="154"/>
      <c r="B7624" s="154"/>
      <c r="C7624" s="140"/>
      <c r="D7624" s="140"/>
      <c r="E7624" s="140"/>
      <c r="F7624" s="161"/>
      <c r="G7624" s="161"/>
    </row>
    <row r="7625" spans="1:7" x14ac:dyDescent="0.25">
      <c r="A7625" s="154"/>
      <c r="B7625" s="154"/>
      <c r="C7625" s="140"/>
      <c r="D7625" s="140"/>
      <c r="E7625" s="140"/>
      <c r="F7625" s="161"/>
      <c r="G7625" s="161"/>
    </row>
    <row r="7626" spans="1:7" x14ac:dyDescent="0.25">
      <c r="A7626" s="154"/>
      <c r="B7626" s="154"/>
      <c r="C7626" s="140"/>
      <c r="D7626" s="140"/>
      <c r="E7626" s="140"/>
      <c r="F7626" s="161"/>
      <c r="G7626" s="161"/>
    </row>
    <row r="7627" spans="1:7" x14ac:dyDescent="0.25">
      <c r="A7627" s="154"/>
      <c r="B7627" s="154"/>
      <c r="C7627" s="140"/>
      <c r="D7627" s="140"/>
      <c r="E7627" s="140"/>
      <c r="F7627" s="161"/>
      <c r="G7627" s="161"/>
    </row>
    <row r="7628" spans="1:7" x14ac:dyDescent="0.25">
      <c r="A7628" s="154"/>
      <c r="B7628" s="154"/>
      <c r="C7628" s="140"/>
      <c r="D7628" s="140"/>
      <c r="E7628" s="140"/>
      <c r="F7628" s="161"/>
      <c r="G7628" s="161"/>
    </row>
    <row r="7629" spans="1:7" x14ac:dyDescent="0.25">
      <c r="A7629" s="154"/>
      <c r="B7629" s="154"/>
      <c r="C7629" s="140"/>
      <c r="D7629" s="140"/>
      <c r="E7629" s="140"/>
      <c r="F7629" s="161"/>
      <c r="G7629" s="161"/>
    </row>
    <row r="7630" spans="1:7" x14ac:dyDescent="0.25">
      <c r="A7630" s="154"/>
      <c r="B7630" s="154"/>
      <c r="C7630" s="140"/>
      <c r="D7630" s="140"/>
      <c r="E7630" s="140"/>
      <c r="F7630" s="161"/>
      <c r="G7630" s="161"/>
    </row>
    <row r="7631" spans="1:7" x14ac:dyDescent="0.25">
      <c r="A7631" s="154"/>
      <c r="B7631" s="154"/>
      <c r="C7631" s="140"/>
      <c r="D7631" s="140"/>
      <c r="E7631" s="140"/>
      <c r="F7631" s="161"/>
      <c r="G7631" s="161"/>
    </row>
    <row r="7632" spans="1:7" x14ac:dyDescent="0.25">
      <c r="A7632" s="154"/>
      <c r="B7632" s="154"/>
      <c r="C7632" s="140"/>
      <c r="D7632" s="140"/>
      <c r="E7632" s="140"/>
      <c r="F7632" s="161"/>
      <c r="G7632" s="161"/>
    </row>
    <row r="7633" spans="1:7" x14ac:dyDescent="0.25">
      <c r="A7633" s="154"/>
      <c r="B7633" s="154"/>
      <c r="C7633" s="140"/>
      <c r="D7633" s="140"/>
      <c r="E7633" s="140"/>
      <c r="F7633" s="161"/>
      <c r="G7633" s="161"/>
    </row>
    <row r="7634" spans="1:7" x14ac:dyDescent="0.25">
      <c r="A7634" s="154"/>
      <c r="B7634" s="154"/>
      <c r="C7634" s="140"/>
      <c r="D7634" s="140"/>
      <c r="E7634" s="140"/>
      <c r="F7634" s="161"/>
      <c r="G7634" s="161"/>
    </row>
    <row r="7635" spans="1:7" x14ac:dyDescent="0.25">
      <c r="A7635" s="154"/>
      <c r="B7635" s="154"/>
      <c r="C7635" s="140"/>
      <c r="D7635" s="140"/>
      <c r="E7635" s="140"/>
      <c r="F7635" s="161"/>
      <c r="G7635" s="161"/>
    </row>
    <row r="7636" spans="1:7" x14ac:dyDescent="0.25">
      <c r="A7636" s="154"/>
      <c r="B7636" s="154"/>
      <c r="C7636" s="140"/>
      <c r="D7636" s="140"/>
      <c r="E7636" s="140"/>
      <c r="F7636" s="161"/>
      <c r="G7636" s="161"/>
    </row>
    <row r="7637" spans="1:7" x14ac:dyDescent="0.25">
      <c r="A7637" s="154"/>
      <c r="B7637" s="154"/>
      <c r="C7637" s="140"/>
      <c r="D7637" s="140"/>
      <c r="E7637" s="140"/>
      <c r="F7637" s="161"/>
      <c r="G7637" s="161"/>
    </row>
    <row r="7638" spans="1:7" x14ac:dyDescent="0.25">
      <c r="A7638" s="154"/>
      <c r="B7638" s="154"/>
      <c r="C7638" s="140"/>
      <c r="D7638" s="140"/>
      <c r="E7638" s="140"/>
      <c r="F7638" s="161"/>
      <c r="G7638" s="161"/>
    </row>
    <row r="7639" spans="1:7" x14ac:dyDescent="0.25">
      <c r="A7639" s="154"/>
      <c r="B7639" s="154"/>
      <c r="C7639" s="140"/>
      <c r="D7639" s="140"/>
      <c r="E7639" s="140"/>
      <c r="F7639" s="161"/>
      <c r="G7639" s="161"/>
    </row>
    <row r="7640" spans="1:7" x14ac:dyDescent="0.25">
      <c r="A7640" s="154"/>
      <c r="B7640" s="154"/>
      <c r="C7640" s="140"/>
      <c r="D7640" s="140"/>
      <c r="E7640" s="140"/>
      <c r="F7640" s="161"/>
      <c r="G7640" s="161"/>
    </row>
    <row r="7641" spans="1:7" x14ac:dyDescent="0.25">
      <c r="A7641" s="154"/>
      <c r="B7641" s="154"/>
      <c r="C7641" s="140"/>
      <c r="D7641" s="140"/>
      <c r="E7641" s="140"/>
      <c r="F7641" s="161"/>
      <c r="G7641" s="161"/>
    </row>
    <row r="7642" spans="1:7" x14ac:dyDescent="0.25">
      <c r="A7642" s="154"/>
      <c r="B7642" s="154"/>
      <c r="C7642" s="140"/>
      <c r="D7642" s="140"/>
      <c r="E7642" s="140"/>
      <c r="F7642" s="161"/>
      <c r="G7642" s="161"/>
    </row>
    <row r="7643" spans="1:7" x14ac:dyDescent="0.25">
      <c r="A7643" s="154"/>
      <c r="B7643" s="154"/>
      <c r="C7643" s="140"/>
      <c r="D7643" s="140"/>
      <c r="E7643" s="140"/>
      <c r="F7643" s="161"/>
      <c r="G7643" s="161"/>
    </row>
    <row r="7644" spans="1:7" x14ac:dyDescent="0.25">
      <c r="A7644" s="154"/>
      <c r="B7644" s="154"/>
      <c r="C7644" s="140"/>
      <c r="D7644" s="140"/>
      <c r="E7644" s="140"/>
      <c r="F7644" s="161"/>
      <c r="G7644" s="161"/>
    </row>
    <row r="7645" spans="1:7" x14ac:dyDescent="0.25">
      <c r="A7645" s="154"/>
      <c r="B7645" s="154"/>
      <c r="C7645" s="140"/>
      <c r="D7645" s="140"/>
      <c r="E7645" s="140"/>
      <c r="F7645" s="161"/>
      <c r="G7645" s="161"/>
    </row>
    <row r="7646" spans="1:7" x14ac:dyDescent="0.25">
      <c r="A7646" s="154"/>
      <c r="B7646" s="154"/>
      <c r="C7646" s="140"/>
      <c r="D7646" s="140"/>
      <c r="E7646" s="140"/>
      <c r="F7646" s="161"/>
      <c r="G7646" s="161"/>
    </row>
    <row r="7647" spans="1:7" x14ac:dyDescent="0.25">
      <c r="A7647" s="154"/>
      <c r="B7647" s="154"/>
      <c r="C7647" s="140"/>
      <c r="D7647" s="140"/>
      <c r="E7647" s="140"/>
      <c r="F7647" s="161"/>
      <c r="G7647" s="161"/>
    </row>
    <row r="7648" spans="1:7" x14ac:dyDescent="0.25">
      <c r="A7648" s="154"/>
      <c r="B7648" s="154"/>
      <c r="C7648" s="140"/>
      <c r="D7648" s="140"/>
      <c r="E7648" s="140"/>
      <c r="F7648" s="161"/>
      <c r="G7648" s="161"/>
    </row>
    <row r="7649" spans="1:7" x14ac:dyDescent="0.25">
      <c r="A7649" s="154"/>
      <c r="B7649" s="154"/>
      <c r="C7649" s="140"/>
      <c r="D7649" s="140"/>
      <c r="E7649" s="140"/>
      <c r="F7649" s="161"/>
      <c r="G7649" s="161"/>
    </row>
    <row r="7650" spans="1:7" x14ac:dyDescent="0.25">
      <c r="A7650" s="154"/>
      <c r="B7650" s="154"/>
      <c r="C7650" s="140"/>
      <c r="D7650" s="140"/>
      <c r="E7650" s="140"/>
      <c r="F7650" s="161"/>
      <c r="G7650" s="161"/>
    </row>
    <row r="7651" spans="1:7" x14ac:dyDescent="0.25">
      <c r="A7651" s="154"/>
      <c r="B7651" s="154"/>
      <c r="C7651" s="140"/>
      <c r="D7651" s="140"/>
      <c r="E7651" s="140"/>
      <c r="F7651" s="161"/>
      <c r="G7651" s="161"/>
    </row>
    <row r="7652" spans="1:7" x14ac:dyDescent="0.25">
      <c r="A7652" s="154"/>
      <c r="B7652" s="154"/>
      <c r="C7652" s="140"/>
      <c r="D7652" s="140"/>
      <c r="E7652" s="140"/>
      <c r="F7652" s="161"/>
      <c r="G7652" s="161"/>
    </row>
    <row r="7653" spans="1:7" x14ac:dyDescent="0.25">
      <c r="A7653" s="154"/>
      <c r="B7653" s="154"/>
      <c r="C7653" s="140"/>
      <c r="D7653" s="140"/>
      <c r="E7653" s="140"/>
      <c r="F7653" s="161"/>
      <c r="G7653" s="161"/>
    </row>
    <row r="7654" spans="1:7" x14ac:dyDescent="0.25">
      <c r="A7654" s="154"/>
      <c r="B7654" s="154"/>
      <c r="C7654" s="154"/>
      <c r="D7654" s="140"/>
      <c r="E7654" s="140"/>
      <c r="F7654" s="161"/>
      <c r="G7654" s="161"/>
    </row>
    <row r="7655" spans="1:7" x14ac:dyDescent="0.25">
      <c r="A7655" s="154"/>
      <c r="B7655" s="154"/>
      <c r="C7655" s="140"/>
      <c r="D7655" s="140"/>
      <c r="E7655" s="140"/>
      <c r="F7655" s="161"/>
      <c r="G7655" s="161"/>
    </row>
    <row r="7656" spans="1:7" x14ac:dyDescent="0.25">
      <c r="A7656" s="154"/>
      <c r="B7656" s="154"/>
      <c r="C7656" s="140"/>
      <c r="D7656" s="140"/>
      <c r="E7656" s="140"/>
      <c r="F7656" s="161"/>
      <c r="G7656" s="161"/>
    </row>
    <row r="7657" spans="1:7" x14ac:dyDescent="0.25">
      <c r="A7657" s="154"/>
      <c r="B7657" s="154"/>
      <c r="C7657" s="154"/>
      <c r="D7657" s="140"/>
      <c r="E7657" s="140"/>
      <c r="F7657" s="161"/>
      <c r="G7657" s="161"/>
    </row>
    <row r="7658" spans="1:7" x14ac:dyDescent="0.25">
      <c r="A7658" s="154"/>
      <c r="B7658" s="154"/>
      <c r="C7658" s="140"/>
      <c r="D7658" s="140"/>
      <c r="E7658" s="140"/>
      <c r="F7658" s="161"/>
      <c r="G7658" s="161"/>
    </row>
    <row r="7659" spans="1:7" x14ac:dyDescent="0.25">
      <c r="A7659" s="154"/>
      <c r="B7659" s="154"/>
      <c r="C7659" s="140"/>
      <c r="D7659" s="140"/>
      <c r="E7659" s="140"/>
      <c r="F7659" s="161"/>
      <c r="G7659" s="161"/>
    </row>
    <row r="7660" spans="1:7" x14ac:dyDescent="0.25">
      <c r="A7660" s="154"/>
      <c r="B7660" s="154"/>
      <c r="C7660" s="140"/>
      <c r="D7660" s="140"/>
      <c r="E7660" s="140"/>
      <c r="F7660" s="161"/>
      <c r="G7660" s="161"/>
    </row>
    <row r="7661" spans="1:7" x14ac:dyDescent="0.25">
      <c r="A7661" s="154"/>
      <c r="B7661" s="154"/>
      <c r="C7661" s="140"/>
      <c r="D7661" s="140"/>
      <c r="E7661" s="140"/>
      <c r="F7661" s="161"/>
      <c r="G7661" s="161"/>
    </row>
    <row r="7662" spans="1:7" x14ac:dyDescent="0.25">
      <c r="A7662" s="154"/>
      <c r="B7662" s="154"/>
      <c r="C7662" s="140"/>
      <c r="D7662" s="140"/>
      <c r="E7662" s="140"/>
      <c r="F7662" s="161"/>
      <c r="G7662" s="161"/>
    </row>
    <row r="7663" spans="1:7" x14ac:dyDescent="0.25">
      <c r="A7663" s="154"/>
      <c r="B7663" s="154"/>
      <c r="C7663" s="140"/>
      <c r="D7663" s="140"/>
      <c r="E7663" s="140"/>
      <c r="F7663" s="161"/>
      <c r="G7663" s="161"/>
    </row>
    <row r="7664" spans="1:7" x14ac:dyDescent="0.25">
      <c r="A7664" s="154"/>
      <c r="B7664" s="154"/>
      <c r="C7664" s="140"/>
      <c r="D7664" s="140"/>
      <c r="E7664" s="140"/>
      <c r="F7664" s="161"/>
      <c r="G7664" s="161"/>
    </row>
    <row r="7665" spans="1:7" x14ac:dyDescent="0.25">
      <c r="A7665" s="154"/>
      <c r="B7665" s="154"/>
      <c r="C7665" s="140"/>
      <c r="D7665" s="140"/>
      <c r="E7665" s="140"/>
      <c r="F7665" s="161"/>
      <c r="G7665" s="161"/>
    </row>
    <row r="7666" spans="1:7" x14ac:dyDescent="0.25">
      <c r="A7666" s="154"/>
      <c r="B7666" s="154"/>
      <c r="C7666" s="140"/>
      <c r="D7666" s="140"/>
      <c r="E7666" s="140"/>
      <c r="F7666" s="161"/>
      <c r="G7666" s="161"/>
    </row>
    <row r="7667" spans="1:7" x14ac:dyDescent="0.25">
      <c r="A7667" s="154"/>
      <c r="B7667" s="154"/>
      <c r="C7667" s="140"/>
      <c r="D7667" s="140"/>
      <c r="E7667" s="140"/>
      <c r="F7667" s="161"/>
      <c r="G7667" s="161"/>
    </row>
    <row r="7668" spans="1:7" x14ac:dyDescent="0.25">
      <c r="A7668" s="154"/>
      <c r="B7668" s="154"/>
      <c r="C7668" s="140"/>
      <c r="D7668" s="140"/>
      <c r="E7668" s="140"/>
      <c r="F7668" s="161"/>
      <c r="G7668" s="161"/>
    </row>
    <row r="7669" spans="1:7" x14ac:dyDescent="0.25">
      <c r="A7669" s="154"/>
      <c r="B7669" s="154"/>
      <c r="C7669" s="140"/>
      <c r="D7669" s="140"/>
      <c r="E7669" s="140"/>
      <c r="F7669" s="161"/>
      <c r="G7669" s="161"/>
    </row>
    <row r="7670" spans="1:7" x14ac:dyDescent="0.25">
      <c r="A7670" s="154"/>
      <c r="B7670" s="154"/>
      <c r="C7670" s="154"/>
      <c r="D7670" s="140"/>
      <c r="E7670" s="140"/>
      <c r="F7670" s="161"/>
      <c r="G7670" s="161"/>
    </row>
    <row r="7671" spans="1:7" x14ac:dyDescent="0.25">
      <c r="A7671" s="154"/>
      <c r="B7671" s="154"/>
      <c r="C7671" s="140"/>
      <c r="D7671" s="140"/>
      <c r="E7671" s="140"/>
      <c r="F7671" s="161"/>
      <c r="G7671" s="161"/>
    </row>
    <row r="7672" spans="1:7" x14ac:dyDescent="0.25">
      <c r="A7672" s="154"/>
      <c r="B7672" s="154"/>
      <c r="C7672" s="154"/>
      <c r="D7672" s="140"/>
      <c r="E7672" s="140"/>
      <c r="F7672" s="161"/>
      <c r="G7672" s="161"/>
    </row>
    <row r="7673" spans="1:7" x14ac:dyDescent="0.25">
      <c r="A7673" s="154"/>
      <c r="B7673" s="154"/>
      <c r="C7673" s="140"/>
      <c r="D7673" s="140"/>
      <c r="E7673" s="140"/>
      <c r="F7673" s="161"/>
      <c r="G7673" s="161"/>
    </row>
    <row r="7674" spans="1:7" x14ac:dyDescent="0.25">
      <c r="A7674" s="154"/>
      <c r="B7674" s="154"/>
      <c r="C7674" s="140"/>
      <c r="D7674" s="140"/>
      <c r="E7674" s="140"/>
      <c r="F7674" s="161"/>
      <c r="G7674" s="161"/>
    </row>
    <row r="7675" spans="1:7" x14ac:dyDescent="0.25">
      <c r="A7675" s="154"/>
      <c r="B7675" s="154"/>
      <c r="C7675" s="140"/>
      <c r="D7675" s="140"/>
      <c r="E7675" s="140"/>
      <c r="F7675" s="161"/>
      <c r="G7675" s="161"/>
    </row>
    <row r="7676" spans="1:7" x14ac:dyDescent="0.25">
      <c r="A7676" s="154"/>
      <c r="B7676" s="154"/>
      <c r="C7676" s="140"/>
      <c r="D7676" s="140"/>
      <c r="E7676" s="140"/>
      <c r="F7676" s="161"/>
      <c r="G7676" s="161"/>
    </row>
    <row r="7677" spans="1:7" x14ac:dyDescent="0.25">
      <c r="A7677" s="154"/>
      <c r="B7677" s="154"/>
      <c r="C7677" s="140"/>
      <c r="D7677" s="140"/>
      <c r="E7677" s="140"/>
      <c r="F7677" s="161"/>
      <c r="G7677" s="161"/>
    </row>
    <row r="7678" spans="1:7" x14ac:dyDescent="0.25">
      <c r="A7678" s="154"/>
      <c r="B7678" s="154"/>
      <c r="C7678" s="140"/>
      <c r="D7678" s="140"/>
      <c r="E7678" s="140"/>
      <c r="F7678" s="161"/>
      <c r="G7678" s="161"/>
    </row>
    <row r="7679" spans="1:7" x14ac:dyDescent="0.25">
      <c r="A7679" s="154"/>
      <c r="B7679" s="154"/>
      <c r="C7679" s="140"/>
      <c r="D7679" s="140"/>
      <c r="E7679" s="140"/>
      <c r="F7679" s="161"/>
      <c r="G7679" s="161"/>
    </row>
    <row r="7680" spans="1:7" x14ac:dyDescent="0.25">
      <c r="A7680" s="154"/>
      <c r="B7680" s="154"/>
      <c r="C7680" s="140"/>
      <c r="D7680" s="140"/>
      <c r="E7680" s="140"/>
      <c r="F7680" s="161"/>
      <c r="G7680" s="161"/>
    </row>
    <row r="7681" spans="1:7" x14ac:dyDescent="0.25">
      <c r="A7681" s="154"/>
      <c r="B7681" s="154"/>
      <c r="C7681" s="140"/>
      <c r="D7681" s="140"/>
      <c r="E7681" s="140"/>
      <c r="F7681" s="161"/>
      <c r="G7681" s="161"/>
    </row>
    <row r="7682" spans="1:7" x14ac:dyDescent="0.25">
      <c r="A7682" s="154"/>
      <c r="B7682" s="154"/>
      <c r="C7682" s="154"/>
      <c r="D7682" s="140"/>
      <c r="E7682" s="140"/>
      <c r="F7682" s="161"/>
      <c r="G7682" s="161"/>
    </row>
    <row r="7683" spans="1:7" x14ac:dyDescent="0.25">
      <c r="A7683" s="154"/>
      <c r="B7683" s="154"/>
      <c r="C7683" s="140"/>
      <c r="D7683" s="140"/>
      <c r="E7683" s="140"/>
      <c r="F7683" s="161"/>
      <c r="G7683" s="161"/>
    </row>
    <row r="7684" spans="1:7" x14ac:dyDescent="0.25">
      <c r="A7684" s="154"/>
      <c r="B7684" s="154"/>
      <c r="C7684" s="140"/>
      <c r="D7684" s="140"/>
      <c r="E7684" s="140"/>
      <c r="F7684" s="161"/>
      <c r="G7684" s="161"/>
    </row>
    <row r="7685" spans="1:7" x14ac:dyDescent="0.25">
      <c r="A7685" s="154"/>
      <c r="B7685" s="154"/>
      <c r="C7685" s="140"/>
      <c r="D7685" s="140"/>
      <c r="E7685" s="140"/>
      <c r="F7685" s="161"/>
      <c r="G7685" s="161"/>
    </row>
    <row r="7686" spans="1:7" x14ac:dyDescent="0.25">
      <c r="A7686" s="154"/>
      <c r="B7686" s="154"/>
      <c r="C7686" s="140"/>
      <c r="D7686" s="140"/>
      <c r="E7686" s="140"/>
      <c r="F7686" s="161"/>
      <c r="G7686" s="161"/>
    </row>
    <row r="7687" spans="1:7" x14ac:dyDescent="0.25">
      <c r="A7687" s="154"/>
      <c r="B7687" s="154"/>
      <c r="C7687" s="140"/>
      <c r="D7687" s="140"/>
      <c r="E7687" s="140"/>
      <c r="F7687" s="161"/>
      <c r="G7687" s="161"/>
    </row>
    <row r="7688" spans="1:7" x14ac:dyDescent="0.25">
      <c r="A7688" s="154"/>
      <c r="B7688" s="154"/>
      <c r="C7688" s="140"/>
      <c r="D7688" s="140"/>
      <c r="E7688" s="140"/>
      <c r="F7688" s="161"/>
      <c r="G7688" s="161"/>
    </row>
    <row r="7689" spans="1:7" x14ac:dyDescent="0.25">
      <c r="A7689" s="154"/>
      <c r="B7689" s="154"/>
      <c r="C7689" s="140"/>
      <c r="D7689" s="140"/>
      <c r="E7689" s="140"/>
      <c r="F7689" s="161"/>
      <c r="G7689" s="161"/>
    </row>
    <row r="7690" spans="1:7" x14ac:dyDescent="0.25">
      <c r="A7690" s="154"/>
      <c r="B7690" s="154"/>
      <c r="C7690" s="140"/>
      <c r="D7690" s="140"/>
      <c r="E7690" s="140"/>
      <c r="F7690" s="161"/>
      <c r="G7690" s="161"/>
    </row>
    <row r="7691" spans="1:7" x14ac:dyDescent="0.25">
      <c r="A7691" s="154"/>
      <c r="B7691" s="154"/>
      <c r="C7691" s="140"/>
      <c r="D7691" s="140"/>
      <c r="E7691" s="140"/>
      <c r="F7691" s="161"/>
      <c r="G7691" s="161"/>
    </row>
    <row r="7692" spans="1:7" x14ac:dyDescent="0.25">
      <c r="A7692" s="154"/>
      <c r="B7692" s="154"/>
      <c r="C7692" s="140"/>
      <c r="D7692" s="140"/>
      <c r="E7692" s="140"/>
      <c r="F7692" s="161"/>
      <c r="G7692" s="161"/>
    </row>
    <row r="7693" spans="1:7" x14ac:dyDescent="0.25">
      <c r="A7693" s="154"/>
      <c r="B7693" s="154"/>
      <c r="C7693" s="140"/>
      <c r="D7693" s="140"/>
      <c r="E7693" s="140"/>
      <c r="F7693" s="161"/>
      <c r="G7693" s="161"/>
    </row>
    <row r="7694" spans="1:7" x14ac:dyDescent="0.25">
      <c r="A7694" s="154"/>
      <c r="B7694" s="154"/>
      <c r="C7694" s="140"/>
      <c r="D7694" s="140"/>
      <c r="E7694" s="140"/>
      <c r="F7694" s="161"/>
      <c r="G7694" s="161"/>
    </row>
    <row r="7695" spans="1:7" x14ac:dyDescent="0.25">
      <c r="A7695" s="154"/>
      <c r="B7695" s="154"/>
      <c r="C7695" s="140"/>
      <c r="D7695" s="140"/>
      <c r="E7695" s="140"/>
      <c r="F7695" s="161"/>
      <c r="G7695" s="161"/>
    </row>
    <row r="7696" spans="1:7" x14ac:dyDescent="0.25">
      <c r="A7696" s="154"/>
      <c r="B7696" s="154"/>
      <c r="C7696" s="140"/>
      <c r="D7696" s="140"/>
      <c r="E7696" s="140"/>
      <c r="F7696" s="161"/>
      <c r="G7696" s="161"/>
    </row>
    <row r="7697" spans="1:7" x14ac:dyDescent="0.25">
      <c r="A7697" s="154"/>
      <c r="B7697" s="154"/>
      <c r="C7697" s="140"/>
      <c r="D7697" s="140"/>
      <c r="E7697" s="140"/>
      <c r="F7697" s="161"/>
      <c r="G7697" s="161"/>
    </row>
    <row r="7698" spans="1:7" x14ac:dyDescent="0.25">
      <c r="A7698" s="154"/>
      <c r="B7698" s="154"/>
      <c r="C7698" s="140"/>
      <c r="D7698" s="140"/>
      <c r="E7698" s="140"/>
      <c r="F7698" s="161"/>
      <c r="G7698" s="161"/>
    </row>
    <row r="7699" spans="1:7" x14ac:dyDescent="0.25">
      <c r="A7699" s="154"/>
      <c r="B7699" s="154"/>
      <c r="C7699" s="140"/>
      <c r="D7699" s="140"/>
      <c r="E7699" s="140"/>
      <c r="F7699" s="161"/>
      <c r="G7699" s="161"/>
    </row>
    <row r="7700" spans="1:7" x14ac:dyDescent="0.25">
      <c r="A7700" s="154"/>
      <c r="B7700" s="154"/>
      <c r="C7700" s="140"/>
      <c r="D7700" s="140"/>
      <c r="E7700" s="140"/>
      <c r="F7700" s="161"/>
      <c r="G7700" s="161"/>
    </row>
    <row r="7701" spans="1:7" x14ac:dyDescent="0.25">
      <c r="A7701" s="154"/>
      <c r="B7701" s="154"/>
      <c r="C7701" s="140"/>
      <c r="D7701" s="140"/>
      <c r="E7701" s="140"/>
      <c r="F7701" s="161"/>
      <c r="G7701" s="161"/>
    </row>
    <row r="7702" spans="1:7" x14ac:dyDescent="0.25">
      <c r="A7702" s="154"/>
      <c r="B7702" s="154"/>
      <c r="C7702" s="140"/>
      <c r="D7702" s="140"/>
      <c r="E7702" s="140"/>
      <c r="F7702" s="161"/>
      <c r="G7702" s="161"/>
    </row>
    <row r="7703" spans="1:7" x14ac:dyDescent="0.25">
      <c r="A7703" s="154"/>
      <c r="B7703" s="154"/>
      <c r="C7703" s="140"/>
      <c r="D7703" s="140"/>
      <c r="E7703" s="140"/>
      <c r="F7703" s="161"/>
      <c r="G7703" s="161"/>
    </row>
    <row r="7704" spans="1:7" x14ac:dyDescent="0.25">
      <c r="A7704" s="154"/>
      <c r="B7704" s="154"/>
      <c r="C7704" s="140"/>
      <c r="D7704" s="140"/>
      <c r="E7704" s="140"/>
      <c r="F7704" s="161"/>
      <c r="G7704" s="161"/>
    </row>
    <row r="7705" spans="1:7" x14ac:dyDescent="0.25">
      <c r="A7705" s="154"/>
      <c r="B7705" s="154"/>
      <c r="C7705" s="140"/>
      <c r="D7705" s="140"/>
      <c r="E7705" s="140"/>
      <c r="F7705" s="161"/>
      <c r="G7705" s="161"/>
    </row>
    <row r="7706" spans="1:7" x14ac:dyDescent="0.25">
      <c r="A7706" s="154"/>
      <c r="B7706" s="154"/>
      <c r="C7706" s="140"/>
      <c r="D7706" s="140"/>
      <c r="E7706" s="140"/>
      <c r="F7706" s="161"/>
      <c r="G7706" s="161"/>
    </row>
    <row r="7707" spans="1:7" x14ac:dyDescent="0.25">
      <c r="A7707" s="154"/>
      <c r="B7707" s="154"/>
      <c r="C7707" s="140"/>
      <c r="D7707" s="140"/>
      <c r="E7707" s="140"/>
      <c r="F7707" s="161"/>
      <c r="G7707" s="161"/>
    </row>
    <row r="7708" spans="1:7" x14ac:dyDescent="0.25">
      <c r="A7708" s="154"/>
      <c r="B7708" s="154"/>
      <c r="C7708" s="140"/>
      <c r="D7708" s="140"/>
      <c r="E7708" s="140"/>
      <c r="F7708" s="161"/>
      <c r="G7708" s="161"/>
    </row>
    <row r="7709" spans="1:7" x14ac:dyDescent="0.25">
      <c r="A7709" s="154"/>
      <c r="B7709" s="154"/>
      <c r="C7709" s="140"/>
      <c r="D7709" s="140"/>
      <c r="E7709" s="140"/>
      <c r="F7709" s="161"/>
      <c r="G7709" s="161"/>
    </row>
    <row r="7710" spans="1:7" x14ac:dyDescent="0.25">
      <c r="A7710" s="154"/>
      <c r="B7710" s="154"/>
      <c r="C7710" s="140"/>
      <c r="D7710" s="140"/>
      <c r="E7710" s="140"/>
      <c r="F7710" s="161"/>
      <c r="G7710" s="161"/>
    </row>
    <row r="7711" spans="1:7" x14ac:dyDescent="0.25">
      <c r="A7711" s="154"/>
      <c r="B7711" s="154"/>
      <c r="C7711" s="140"/>
      <c r="D7711" s="140"/>
      <c r="E7711" s="140"/>
      <c r="F7711" s="161"/>
      <c r="G7711" s="161"/>
    </row>
    <row r="7712" spans="1:7" x14ac:dyDescent="0.25">
      <c r="A7712" s="154"/>
      <c r="B7712" s="154"/>
      <c r="C7712" s="140"/>
      <c r="D7712" s="140"/>
      <c r="E7712" s="140"/>
      <c r="F7712" s="161"/>
      <c r="G7712" s="161"/>
    </row>
    <row r="7713" spans="1:7" x14ac:dyDescent="0.25">
      <c r="A7713" s="154"/>
      <c r="B7713" s="154"/>
      <c r="C7713" s="140"/>
      <c r="D7713" s="140"/>
      <c r="E7713" s="140"/>
      <c r="F7713" s="161"/>
      <c r="G7713" s="161"/>
    </row>
    <row r="7714" spans="1:7" x14ac:dyDescent="0.25">
      <c r="A7714" s="154"/>
      <c r="B7714" s="154"/>
      <c r="C7714" s="140"/>
      <c r="D7714" s="140"/>
      <c r="E7714" s="140"/>
      <c r="F7714" s="161"/>
      <c r="G7714" s="161"/>
    </row>
    <row r="7715" spans="1:7" x14ac:dyDescent="0.25">
      <c r="A7715" s="154"/>
      <c r="B7715" s="154"/>
      <c r="C7715" s="140"/>
      <c r="D7715" s="140"/>
      <c r="E7715" s="140"/>
      <c r="F7715" s="161"/>
      <c r="G7715" s="161"/>
    </row>
    <row r="7716" spans="1:7" x14ac:dyDescent="0.25">
      <c r="A7716" s="154"/>
      <c r="B7716" s="154"/>
      <c r="C7716" s="140"/>
      <c r="D7716" s="140"/>
      <c r="E7716" s="140"/>
      <c r="F7716" s="161"/>
      <c r="G7716" s="161"/>
    </row>
    <row r="7717" spans="1:7" x14ac:dyDescent="0.25">
      <c r="A7717" s="154"/>
      <c r="B7717" s="154"/>
      <c r="C7717" s="140"/>
      <c r="D7717" s="140"/>
      <c r="E7717" s="140"/>
      <c r="F7717" s="161"/>
      <c r="G7717" s="161"/>
    </row>
    <row r="7718" spans="1:7" x14ac:dyDescent="0.25">
      <c r="A7718" s="154"/>
      <c r="B7718" s="154"/>
      <c r="C7718" s="140"/>
      <c r="D7718" s="140"/>
      <c r="E7718" s="140"/>
      <c r="F7718" s="161"/>
      <c r="G7718" s="161"/>
    </row>
    <row r="7719" spans="1:7" x14ac:dyDescent="0.25">
      <c r="A7719" s="154"/>
      <c r="B7719" s="154"/>
      <c r="C7719" s="140"/>
      <c r="D7719" s="140"/>
      <c r="E7719" s="140"/>
      <c r="F7719" s="161"/>
      <c r="G7719" s="161"/>
    </row>
    <row r="7720" spans="1:7" x14ac:dyDescent="0.25">
      <c r="A7720" s="154"/>
      <c r="B7720" s="154"/>
      <c r="C7720" s="140"/>
      <c r="D7720" s="140"/>
      <c r="E7720" s="140"/>
      <c r="F7720" s="161"/>
      <c r="G7720" s="161"/>
    </row>
    <row r="7721" spans="1:7" x14ac:dyDescent="0.25">
      <c r="A7721" s="154"/>
      <c r="B7721" s="154"/>
      <c r="C7721" s="140"/>
      <c r="D7721" s="140"/>
      <c r="E7721" s="140"/>
      <c r="F7721" s="161"/>
      <c r="G7721" s="161"/>
    </row>
    <row r="7722" spans="1:7" x14ac:dyDescent="0.25">
      <c r="A7722" s="154"/>
      <c r="B7722" s="154"/>
      <c r="C7722" s="140"/>
      <c r="D7722" s="140"/>
      <c r="E7722" s="140"/>
      <c r="F7722" s="161"/>
      <c r="G7722" s="161"/>
    </row>
    <row r="7723" spans="1:7" x14ac:dyDescent="0.25">
      <c r="A7723" s="154"/>
      <c r="B7723" s="154"/>
      <c r="C7723" s="140"/>
      <c r="D7723" s="140"/>
      <c r="E7723" s="140"/>
      <c r="F7723" s="161"/>
      <c r="G7723" s="161"/>
    </row>
    <row r="7724" spans="1:7" x14ac:dyDescent="0.25">
      <c r="A7724" s="154"/>
      <c r="B7724" s="154"/>
      <c r="C7724" s="140"/>
      <c r="D7724" s="140"/>
      <c r="E7724" s="140"/>
      <c r="F7724" s="161"/>
      <c r="G7724" s="161"/>
    </row>
    <row r="7725" spans="1:7" x14ac:dyDescent="0.25">
      <c r="A7725" s="154"/>
      <c r="B7725" s="154"/>
      <c r="C7725" s="154"/>
      <c r="D7725" s="140"/>
      <c r="E7725" s="140"/>
      <c r="F7725" s="161"/>
      <c r="G7725" s="161"/>
    </row>
    <row r="7726" spans="1:7" x14ac:dyDescent="0.25">
      <c r="A7726" s="154"/>
      <c r="B7726" s="154"/>
      <c r="C7726" s="154"/>
      <c r="D7726" s="140"/>
      <c r="E7726" s="140"/>
      <c r="F7726" s="161"/>
      <c r="G7726" s="161"/>
    </row>
    <row r="7727" spans="1:7" x14ac:dyDescent="0.25">
      <c r="A7727" s="154"/>
      <c r="B7727" s="154"/>
      <c r="C7727" s="154"/>
      <c r="D7727" s="140"/>
      <c r="E7727" s="140"/>
      <c r="F7727" s="161"/>
      <c r="G7727" s="161"/>
    </row>
    <row r="7728" spans="1:7" x14ac:dyDescent="0.25">
      <c r="A7728" s="154"/>
      <c r="B7728" s="154"/>
      <c r="C7728" s="140"/>
      <c r="D7728" s="140"/>
      <c r="E7728" s="140"/>
      <c r="F7728" s="161"/>
      <c r="G7728" s="161"/>
    </row>
    <row r="7729" spans="1:7" x14ac:dyDescent="0.25">
      <c r="A7729" s="154"/>
      <c r="B7729" s="154"/>
      <c r="C7729" s="140"/>
      <c r="D7729" s="140"/>
      <c r="E7729" s="140"/>
      <c r="F7729" s="161"/>
      <c r="G7729" s="161"/>
    </row>
    <row r="7730" spans="1:7" x14ac:dyDescent="0.25">
      <c r="A7730" s="154"/>
      <c r="B7730" s="154"/>
      <c r="C7730" s="154"/>
      <c r="D7730" s="140"/>
      <c r="E7730" s="140"/>
      <c r="F7730" s="161"/>
      <c r="G7730" s="161"/>
    </row>
    <row r="7731" spans="1:7" x14ac:dyDescent="0.25">
      <c r="A7731" s="154"/>
      <c r="B7731" s="154"/>
      <c r="C7731" s="154"/>
      <c r="D7731" s="140"/>
      <c r="E7731" s="140"/>
      <c r="F7731" s="161"/>
      <c r="G7731" s="161"/>
    </row>
    <row r="7732" spans="1:7" x14ac:dyDescent="0.25">
      <c r="A7732" s="154"/>
      <c r="B7732" s="154"/>
      <c r="C7732" s="140"/>
      <c r="D7732" s="140"/>
      <c r="E7732" s="140"/>
      <c r="F7732" s="161"/>
      <c r="G7732" s="161"/>
    </row>
    <row r="7733" spans="1:7" x14ac:dyDescent="0.25">
      <c r="A7733" s="154"/>
      <c r="B7733" s="154"/>
      <c r="C7733" s="154"/>
      <c r="D7733" s="140"/>
      <c r="E7733" s="140"/>
      <c r="F7733" s="161"/>
      <c r="G7733" s="161"/>
    </row>
    <row r="7734" spans="1:7" x14ac:dyDescent="0.25">
      <c r="A7734" s="154"/>
      <c r="B7734" s="154"/>
      <c r="C7734" s="140"/>
      <c r="D7734" s="140"/>
      <c r="E7734" s="140"/>
      <c r="F7734" s="161"/>
      <c r="G7734" s="161"/>
    </row>
    <row r="7735" spans="1:7" x14ac:dyDescent="0.25">
      <c r="A7735" s="154"/>
      <c r="B7735" s="154"/>
      <c r="C7735" s="154"/>
      <c r="D7735" s="140"/>
      <c r="E7735" s="140"/>
      <c r="F7735" s="161"/>
      <c r="G7735" s="161"/>
    </row>
    <row r="7736" spans="1:7" x14ac:dyDescent="0.25">
      <c r="A7736" s="154"/>
      <c r="B7736" s="154"/>
      <c r="C7736" s="140"/>
      <c r="D7736" s="140"/>
      <c r="E7736" s="140"/>
      <c r="F7736" s="161"/>
      <c r="G7736" s="161"/>
    </row>
    <row r="7737" spans="1:7" x14ac:dyDescent="0.25">
      <c r="A7737" s="154"/>
      <c r="B7737" s="154"/>
      <c r="C7737" s="154"/>
      <c r="D7737" s="140"/>
      <c r="E7737" s="140"/>
      <c r="F7737" s="161"/>
      <c r="G7737" s="161"/>
    </row>
    <row r="7738" spans="1:7" x14ac:dyDescent="0.25">
      <c r="A7738" s="154"/>
      <c r="B7738" s="154"/>
      <c r="C7738" s="154"/>
      <c r="D7738" s="140"/>
      <c r="E7738" s="140"/>
      <c r="F7738" s="161"/>
      <c r="G7738" s="161"/>
    </row>
    <row r="7739" spans="1:7" x14ac:dyDescent="0.25">
      <c r="A7739" s="154"/>
      <c r="B7739" s="154"/>
      <c r="C7739" s="140"/>
      <c r="D7739" s="140"/>
      <c r="E7739" s="140"/>
      <c r="F7739" s="161"/>
      <c r="G7739" s="161"/>
    </row>
    <row r="7740" spans="1:7" x14ac:dyDescent="0.25">
      <c r="A7740" s="154"/>
      <c r="B7740" s="154"/>
      <c r="C7740" s="140"/>
      <c r="D7740" s="140"/>
      <c r="E7740" s="140"/>
      <c r="F7740" s="161"/>
      <c r="G7740" s="161"/>
    </row>
    <row r="7741" spans="1:7" x14ac:dyDescent="0.25">
      <c r="A7741" s="154"/>
      <c r="B7741" s="154"/>
      <c r="C7741" s="140"/>
      <c r="D7741" s="140"/>
      <c r="E7741" s="140"/>
      <c r="F7741" s="161"/>
      <c r="G7741" s="161"/>
    </row>
    <row r="7742" spans="1:7" x14ac:dyDescent="0.25">
      <c r="A7742" s="154"/>
      <c r="B7742" s="154"/>
      <c r="C7742" s="140"/>
      <c r="D7742" s="140"/>
      <c r="E7742" s="140"/>
      <c r="F7742" s="161"/>
      <c r="G7742" s="161"/>
    </row>
    <row r="7743" spans="1:7" x14ac:dyDescent="0.25">
      <c r="A7743" s="154"/>
      <c r="B7743" s="154"/>
      <c r="C7743" s="140"/>
      <c r="D7743" s="140"/>
      <c r="E7743" s="140"/>
      <c r="F7743" s="161"/>
      <c r="G7743" s="161"/>
    </row>
    <row r="7744" spans="1:7" x14ac:dyDescent="0.25">
      <c r="A7744" s="154"/>
      <c r="B7744" s="154"/>
      <c r="C7744" s="140"/>
      <c r="D7744" s="140"/>
      <c r="E7744" s="140"/>
      <c r="F7744" s="161"/>
      <c r="G7744" s="161"/>
    </row>
    <row r="7745" spans="1:7" x14ac:dyDescent="0.25">
      <c r="A7745" s="154"/>
      <c r="B7745" s="154"/>
      <c r="C7745" s="154"/>
      <c r="D7745" s="140"/>
      <c r="E7745" s="140"/>
      <c r="F7745" s="161"/>
      <c r="G7745" s="161"/>
    </row>
    <row r="7746" spans="1:7" x14ac:dyDescent="0.25">
      <c r="A7746" s="154"/>
      <c r="B7746" s="154"/>
      <c r="C7746" s="140"/>
      <c r="D7746" s="140"/>
      <c r="E7746" s="140"/>
      <c r="F7746" s="161"/>
      <c r="G7746" s="161"/>
    </row>
    <row r="7747" spans="1:7" x14ac:dyDescent="0.25">
      <c r="A7747" s="154"/>
      <c r="B7747" s="154"/>
      <c r="C7747" s="140"/>
      <c r="D7747" s="140"/>
      <c r="E7747" s="140"/>
      <c r="F7747" s="161"/>
      <c r="G7747" s="161"/>
    </row>
    <row r="7748" spans="1:7" x14ac:dyDescent="0.25">
      <c r="A7748" s="154"/>
      <c r="B7748" s="154"/>
      <c r="C7748" s="140"/>
      <c r="D7748" s="140"/>
      <c r="E7748" s="140"/>
      <c r="F7748" s="161"/>
      <c r="G7748" s="161"/>
    </row>
    <row r="7749" spans="1:7" x14ac:dyDescent="0.25">
      <c r="A7749" s="154"/>
      <c r="B7749" s="154"/>
      <c r="C7749" s="140"/>
      <c r="D7749" s="140"/>
      <c r="E7749" s="140"/>
      <c r="F7749" s="161"/>
      <c r="G7749" s="161"/>
    </row>
    <row r="7750" spans="1:7" x14ac:dyDescent="0.25">
      <c r="A7750" s="154"/>
      <c r="B7750" s="154"/>
      <c r="C7750" s="140"/>
      <c r="D7750" s="140"/>
      <c r="E7750" s="140"/>
      <c r="F7750" s="161"/>
      <c r="G7750" s="161"/>
    </row>
    <row r="7751" spans="1:7" x14ac:dyDescent="0.25">
      <c r="A7751" s="154"/>
      <c r="B7751" s="154"/>
      <c r="C7751" s="140"/>
      <c r="D7751" s="140"/>
      <c r="E7751" s="140"/>
      <c r="F7751" s="161"/>
      <c r="G7751" s="161"/>
    </row>
    <row r="7752" spans="1:7" x14ac:dyDescent="0.25">
      <c r="A7752" s="154"/>
      <c r="B7752" s="154"/>
      <c r="C7752" s="140"/>
      <c r="D7752" s="140"/>
      <c r="E7752" s="140"/>
      <c r="F7752" s="161"/>
      <c r="G7752" s="161"/>
    </row>
    <row r="7753" spans="1:7" x14ac:dyDescent="0.25">
      <c r="A7753" s="154"/>
      <c r="B7753" s="154"/>
      <c r="C7753" s="140"/>
      <c r="D7753" s="140"/>
      <c r="E7753" s="140"/>
      <c r="F7753" s="161"/>
      <c r="G7753" s="161"/>
    </row>
    <row r="7754" spans="1:7" x14ac:dyDescent="0.25">
      <c r="A7754" s="154"/>
      <c r="B7754" s="154"/>
      <c r="C7754" s="140"/>
      <c r="D7754" s="140"/>
      <c r="E7754" s="140"/>
      <c r="F7754" s="161"/>
      <c r="G7754" s="161"/>
    </row>
    <row r="7755" spans="1:7" x14ac:dyDescent="0.25">
      <c r="A7755" s="154"/>
      <c r="B7755" s="154"/>
      <c r="C7755" s="140"/>
      <c r="D7755" s="140"/>
      <c r="E7755" s="140"/>
      <c r="F7755" s="161"/>
      <c r="G7755" s="161"/>
    </row>
    <row r="7756" spans="1:7" x14ac:dyDescent="0.25">
      <c r="A7756" s="154"/>
      <c r="B7756" s="154"/>
      <c r="C7756" s="140"/>
      <c r="D7756" s="140"/>
      <c r="E7756" s="140"/>
      <c r="F7756" s="161"/>
      <c r="G7756" s="161"/>
    </row>
    <row r="7757" spans="1:7" x14ac:dyDescent="0.25">
      <c r="A7757" s="154"/>
      <c r="B7757" s="154"/>
      <c r="C7757" s="140"/>
      <c r="D7757" s="140"/>
      <c r="E7757" s="140"/>
      <c r="F7757" s="161"/>
      <c r="G7757" s="161"/>
    </row>
    <row r="7758" spans="1:7" x14ac:dyDescent="0.25">
      <c r="A7758" s="154"/>
      <c r="B7758" s="154"/>
      <c r="C7758" s="154"/>
      <c r="D7758" s="140"/>
      <c r="E7758" s="140"/>
      <c r="F7758" s="161"/>
      <c r="G7758" s="161"/>
    </row>
    <row r="7759" spans="1:7" x14ac:dyDescent="0.25">
      <c r="A7759" s="154"/>
      <c r="B7759" s="154"/>
      <c r="C7759" s="140"/>
      <c r="D7759" s="140"/>
      <c r="E7759" s="140"/>
      <c r="F7759" s="161"/>
      <c r="G7759" s="161"/>
    </row>
    <row r="7760" spans="1:7" x14ac:dyDescent="0.25">
      <c r="A7760" s="154"/>
      <c r="B7760" s="154"/>
      <c r="C7760" s="140"/>
      <c r="D7760" s="140"/>
      <c r="E7760" s="140"/>
      <c r="F7760" s="161"/>
      <c r="G7760" s="161"/>
    </row>
    <row r="7761" spans="1:7" x14ac:dyDescent="0.25">
      <c r="A7761" s="154"/>
      <c r="B7761" s="154"/>
      <c r="C7761" s="154"/>
      <c r="D7761" s="140"/>
      <c r="E7761" s="140"/>
      <c r="F7761" s="161"/>
      <c r="G7761" s="161"/>
    </row>
    <row r="7762" spans="1:7" x14ac:dyDescent="0.25">
      <c r="A7762" s="154"/>
      <c r="B7762" s="154"/>
      <c r="C7762" s="140"/>
      <c r="D7762" s="140"/>
      <c r="E7762" s="140"/>
      <c r="F7762" s="161"/>
      <c r="G7762" s="161"/>
    </row>
    <row r="7763" spans="1:7" x14ac:dyDescent="0.25">
      <c r="A7763" s="154"/>
      <c r="B7763" s="154"/>
      <c r="C7763" s="140"/>
      <c r="D7763" s="140"/>
      <c r="E7763" s="140"/>
      <c r="F7763" s="161"/>
      <c r="G7763" s="161"/>
    </row>
    <row r="7764" spans="1:7" x14ac:dyDescent="0.25">
      <c r="A7764" s="154"/>
      <c r="B7764" s="154"/>
      <c r="C7764" s="140"/>
      <c r="D7764" s="140"/>
      <c r="E7764" s="140"/>
      <c r="F7764" s="161"/>
      <c r="G7764" s="161"/>
    </row>
    <row r="7765" spans="1:7" x14ac:dyDescent="0.25">
      <c r="A7765" s="154"/>
      <c r="B7765" s="154"/>
      <c r="C7765" s="140"/>
      <c r="D7765" s="140"/>
      <c r="E7765" s="140"/>
      <c r="F7765" s="161"/>
      <c r="G7765" s="161"/>
    </row>
    <row r="7766" spans="1:7" x14ac:dyDescent="0.25">
      <c r="A7766" s="154"/>
      <c r="B7766" s="154"/>
      <c r="C7766" s="140"/>
      <c r="D7766" s="140"/>
      <c r="E7766" s="140"/>
      <c r="F7766" s="161"/>
      <c r="G7766" s="161"/>
    </row>
    <row r="7767" spans="1:7" x14ac:dyDescent="0.25">
      <c r="A7767" s="154"/>
      <c r="B7767" s="154"/>
      <c r="C7767" s="140"/>
      <c r="D7767" s="140"/>
      <c r="E7767" s="140"/>
      <c r="F7767" s="161"/>
      <c r="G7767" s="161"/>
    </row>
    <row r="7768" spans="1:7" x14ac:dyDescent="0.25">
      <c r="A7768" s="154"/>
      <c r="B7768" s="154"/>
      <c r="C7768" s="140"/>
      <c r="D7768" s="140"/>
      <c r="E7768" s="140"/>
      <c r="F7768" s="161"/>
      <c r="G7768" s="161"/>
    </row>
    <row r="7769" spans="1:7" x14ac:dyDescent="0.25">
      <c r="A7769" s="154"/>
      <c r="B7769" s="154"/>
      <c r="C7769" s="154"/>
      <c r="D7769" s="140"/>
      <c r="E7769" s="140"/>
      <c r="F7769" s="161"/>
      <c r="G7769" s="161"/>
    </row>
    <row r="7770" spans="1:7" x14ac:dyDescent="0.25">
      <c r="A7770" s="154"/>
      <c r="B7770" s="154"/>
      <c r="C7770" s="140"/>
      <c r="D7770" s="140"/>
      <c r="E7770" s="140"/>
      <c r="F7770" s="161"/>
      <c r="G7770" s="161"/>
    </row>
    <row r="7771" spans="1:7" x14ac:dyDescent="0.25">
      <c r="A7771" s="154"/>
      <c r="B7771" s="154"/>
      <c r="C7771" s="140"/>
      <c r="D7771" s="140"/>
      <c r="E7771" s="140"/>
      <c r="F7771" s="161"/>
      <c r="G7771" s="161"/>
    </row>
    <row r="7772" spans="1:7" x14ac:dyDescent="0.25">
      <c r="A7772" s="154"/>
      <c r="B7772" s="154"/>
      <c r="C7772" s="140"/>
      <c r="D7772" s="140"/>
      <c r="E7772" s="140"/>
      <c r="F7772" s="161"/>
      <c r="G7772" s="161"/>
    </row>
    <row r="7773" spans="1:7" x14ac:dyDescent="0.25">
      <c r="A7773" s="154"/>
      <c r="B7773" s="154"/>
      <c r="C7773" s="140"/>
      <c r="D7773" s="140"/>
      <c r="E7773" s="140"/>
      <c r="F7773" s="161"/>
      <c r="G7773" s="161"/>
    </row>
    <row r="7774" spans="1:7" x14ac:dyDescent="0.25">
      <c r="A7774" s="154"/>
      <c r="B7774" s="154"/>
      <c r="C7774" s="140"/>
      <c r="D7774" s="140"/>
      <c r="E7774" s="140"/>
      <c r="F7774" s="161"/>
      <c r="G7774" s="161"/>
    </row>
    <row r="7775" spans="1:7" x14ac:dyDescent="0.25">
      <c r="A7775" s="154"/>
      <c r="B7775" s="154"/>
      <c r="C7775" s="140"/>
      <c r="D7775" s="140"/>
      <c r="E7775" s="140"/>
      <c r="F7775" s="161"/>
      <c r="G7775" s="161"/>
    </row>
    <row r="7776" spans="1:7" x14ac:dyDescent="0.25">
      <c r="A7776" s="154"/>
      <c r="B7776" s="154"/>
      <c r="C7776" s="140"/>
      <c r="D7776" s="140"/>
      <c r="E7776" s="140"/>
      <c r="F7776" s="161"/>
      <c r="G7776" s="161"/>
    </row>
    <row r="7777" spans="1:7" x14ac:dyDescent="0.25">
      <c r="A7777" s="154"/>
      <c r="B7777" s="154"/>
      <c r="C7777" s="154"/>
      <c r="D7777" s="140"/>
      <c r="E7777" s="140"/>
      <c r="F7777" s="161"/>
      <c r="G7777" s="161"/>
    </row>
    <row r="7778" spans="1:7" x14ac:dyDescent="0.25">
      <c r="A7778" s="154"/>
      <c r="B7778" s="154"/>
      <c r="C7778" s="154"/>
      <c r="D7778" s="140"/>
      <c r="E7778" s="140"/>
      <c r="F7778" s="161"/>
      <c r="G7778" s="161"/>
    </row>
    <row r="7779" spans="1:7" x14ac:dyDescent="0.25">
      <c r="A7779" s="154"/>
      <c r="B7779" s="154"/>
      <c r="C7779" s="140"/>
      <c r="D7779" s="140"/>
      <c r="E7779" s="140"/>
      <c r="F7779" s="161"/>
      <c r="G7779" s="161"/>
    </row>
    <row r="7780" spans="1:7" x14ac:dyDescent="0.25">
      <c r="A7780" s="154"/>
      <c r="B7780" s="154"/>
      <c r="C7780" s="140"/>
      <c r="D7780" s="140"/>
      <c r="E7780" s="140"/>
      <c r="F7780" s="161"/>
      <c r="G7780" s="161"/>
    </row>
    <row r="7781" spans="1:7" x14ac:dyDescent="0.25">
      <c r="A7781" s="154"/>
      <c r="B7781" s="154"/>
      <c r="C7781" s="140"/>
      <c r="D7781" s="140"/>
      <c r="E7781" s="140"/>
      <c r="F7781" s="161"/>
      <c r="G7781" s="161"/>
    </row>
    <row r="7782" spans="1:7" x14ac:dyDescent="0.25">
      <c r="A7782" s="154"/>
      <c r="B7782" s="154"/>
      <c r="C7782" s="140"/>
      <c r="D7782" s="140"/>
      <c r="E7782" s="140"/>
      <c r="F7782" s="161"/>
      <c r="G7782" s="161"/>
    </row>
    <row r="7783" spans="1:7" x14ac:dyDescent="0.25">
      <c r="A7783" s="154"/>
      <c r="B7783" s="154"/>
      <c r="C7783" s="154"/>
      <c r="D7783" s="140"/>
      <c r="E7783" s="140"/>
      <c r="F7783" s="161"/>
      <c r="G7783" s="161"/>
    </row>
    <row r="7784" spans="1:7" x14ac:dyDescent="0.25">
      <c r="A7784" s="154"/>
      <c r="B7784" s="154"/>
      <c r="C7784" s="154"/>
      <c r="D7784" s="140"/>
      <c r="E7784" s="140"/>
      <c r="F7784" s="161"/>
      <c r="G7784" s="161"/>
    </row>
    <row r="7785" spans="1:7" x14ac:dyDescent="0.25">
      <c r="A7785" s="154"/>
      <c r="B7785" s="154"/>
      <c r="C7785" s="154"/>
      <c r="D7785" s="140"/>
      <c r="E7785" s="140"/>
      <c r="F7785" s="161"/>
      <c r="G7785" s="161"/>
    </row>
    <row r="7786" spans="1:7" x14ac:dyDescent="0.25">
      <c r="A7786" s="154"/>
      <c r="B7786" s="154"/>
      <c r="C7786" s="140"/>
      <c r="D7786" s="140"/>
      <c r="E7786" s="140"/>
      <c r="F7786" s="161"/>
      <c r="G7786" s="161"/>
    </row>
    <row r="7787" spans="1:7" x14ac:dyDescent="0.25">
      <c r="A7787" s="154"/>
      <c r="B7787" s="154"/>
      <c r="C7787" s="140"/>
      <c r="D7787" s="140"/>
      <c r="E7787" s="140"/>
      <c r="F7787" s="161"/>
      <c r="G7787" s="161"/>
    </row>
    <row r="7788" spans="1:7" x14ac:dyDescent="0.25">
      <c r="A7788" s="154"/>
      <c r="B7788" s="154"/>
      <c r="C7788" s="140"/>
      <c r="D7788" s="140"/>
      <c r="E7788" s="140"/>
      <c r="F7788" s="161"/>
      <c r="G7788" s="161"/>
    </row>
    <row r="7789" spans="1:7" x14ac:dyDescent="0.25">
      <c r="A7789" s="154"/>
      <c r="B7789" s="154"/>
      <c r="C7789" s="154"/>
      <c r="D7789" s="140"/>
      <c r="E7789" s="140"/>
      <c r="F7789" s="161"/>
      <c r="G7789" s="161"/>
    </row>
    <row r="7790" spans="1:7" x14ac:dyDescent="0.25">
      <c r="A7790" s="154"/>
      <c r="B7790" s="154"/>
      <c r="C7790" s="154"/>
      <c r="D7790" s="140"/>
      <c r="E7790" s="140"/>
      <c r="F7790" s="161"/>
      <c r="G7790" s="161"/>
    </row>
    <row r="7791" spans="1:7" x14ac:dyDescent="0.25">
      <c r="A7791" s="154"/>
      <c r="B7791" s="154"/>
      <c r="C7791" s="140"/>
      <c r="D7791" s="140"/>
      <c r="E7791" s="140"/>
      <c r="F7791" s="161"/>
      <c r="G7791" s="161"/>
    </row>
    <row r="7792" spans="1:7" x14ac:dyDescent="0.25">
      <c r="A7792" s="154"/>
      <c r="B7792" s="154"/>
      <c r="C7792" s="154"/>
      <c r="D7792" s="140"/>
      <c r="E7792" s="140"/>
      <c r="F7792" s="161"/>
      <c r="G7792" s="161"/>
    </row>
    <row r="7793" spans="1:7" x14ac:dyDescent="0.25">
      <c r="A7793" s="154"/>
      <c r="B7793" s="154"/>
      <c r="C7793" s="154"/>
      <c r="D7793" s="140"/>
      <c r="E7793" s="140"/>
      <c r="F7793" s="161"/>
      <c r="G7793" s="161"/>
    </row>
    <row r="7794" spans="1:7" x14ac:dyDescent="0.25">
      <c r="A7794" s="154"/>
      <c r="B7794" s="154"/>
      <c r="C7794" s="154"/>
      <c r="D7794" s="140"/>
      <c r="E7794" s="140"/>
      <c r="F7794" s="161"/>
      <c r="G7794" s="161"/>
    </row>
    <row r="7795" spans="1:7" x14ac:dyDescent="0.25">
      <c r="A7795" s="154"/>
      <c r="B7795" s="154"/>
      <c r="C7795" s="140"/>
      <c r="D7795" s="140"/>
      <c r="E7795" s="140"/>
      <c r="F7795" s="161"/>
      <c r="G7795" s="161"/>
    </row>
    <row r="7796" spans="1:7" x14ac:dyDescent="0.25">
      <c r="A7796" s="154"/>
      <c r="B7796" s="154"/>
      <c r="C7796" s="140"/>
      <c r="D7796" s="140"/>
      <c r="E7796" s="140"/>
      <c r="F7796" s="161"/>
      <c r="G7796" s="161"/>
    </row>
    <row r="7797" spans="1:7" x14ac:dyDescent="0.25">
      <c r="A7797" s="154"/>
      <c r="B7797" s="154"/>
      <c r="C7797" s="154"/>
      <c r="D7797" s="140"/>
      <c r="E7797" s="140"/>
      <c r="F7797" s="161"/>
      <c r="G7797" s="161"/>
    </row>
    <row r="7798" spans="1:7" x14ac:dyDescent="0.25">
      <c r="A7798" s="154"/>
      <c r="B7798" s="154"/>
      <c r="C7798" s="140"/>
      <c r="D7798" s="140"/>
      <c r="E7798" s="140"/>
      <c r="F7798" s="161"/>
      <c r="G7798" s="161"/>
    </row>
    <row r="7799" spans="1:7" x14ac:dyDescent="0.25">
      <c r="A7799" s="154"/>
      <c r="B7799" s="154"/>
      <c r="C7799" s="140"/>
      <c r="D7799" s="140"/>
      <c r="E7799" s="140"/>
      <c r="F7799" s="161"/>
      <c r="G7799" s="161"/>
    </row>
    <row r="7800" spans="1:7" x14ac:dyDescent="0.25">
      <c r="A7800" s="154"/>
      <c r="B7800" s="154"/>
      <c r="C7800" s="154"/>
      <c r="D7800" s="140"/>
      <c r="E7800" s="140"/>
      <c r="F7800" s="161"/>
      <c r="G7800" s="161"/>
    </row>
    <row r="7801" spans="1:7" x14ac:dyDescent="0.25">
      <c r="A7801" s="154"/>
      <c r="B7801" s="154"/>
      <c r="C7801" s="140"/>
      <c r="D7801" s="140"/>
      <c r="E7801" s="140"/>
      <c r="F7801" s="161"/>
      <c r="G7801" s="161"/>
    </row>
    <row r="7802" spans="1:7" x14ac:dyDescent="0.25">
      <c r="A7802" s="154"/>
      <c r="B7802" s="154"/>
      <c r="C7802" s="140"/>
      <c r="D7802" s="140"/>
      <c r="E7802" s="140"/>
      <c r="F7802" s="161"/>
      <c r="G7802" s="161"/>
    </row>
    <row r="7803" spans="1:7" x14ac:dyDescent="0.25">
      <c r="A7803" s="154"/>
      <c r="B7803" s="154"/>
      <c r="C7803" s="154"/>
      <c r="D7803" s="140"/>
      <c r="E7803" s="140"/>
      <c r="F7803" s="161"/>
      <c r="G7803" s="161"/>
    </row>
    <row r="7804" spans="1:7" x14ac:dyDescent="0.25">
      <c r="A7804" s="154"/>
      <c r="B7804" s="154"/>
      <c r="C7804" s="154"/>
      <c r="D7804" s="140"/>
      <c r="E7804" s="140"/>
      <c r="F7804" s="161"/>
      <c r="G7804" s="161"/>
    </row>
    <row r="7805" spans="1:7" x14ac:dyDescent="0.25">
      <c r="A7805" s="154"/>
      <c r="B7805" s="154"/>
      <c r="C7805" s="140"/>
      <c r="D7805" s="140"/>
      <c r="E7805" s="140"/>
      <c r="F7805" s="161"/>
      <c r="G7805" s="161"/>
    </row>
    <row r="7806" spans="1:7" x14ac:dyDescent="0.25">
      <c r="A7806" s="154"/>
      <c r="B7806" s="154"/>
      <c r="C7806" s="140"/>
      <c r="D7806" s="140"/>
      <c r="E7806" s="140"/>
      <c r="F7806" s="161"/>
      <c r="G7806" s="161"/>
    </row>
    <row r="7807" spans="1:7" x14ac:dyDescent="0.25">
      <c r="A7807" s="154"/>
      <c r="B7807" s="154"/>
      <c r="C7807" s="140"/>
      <c r="D7807" s="140"/>
      <c r="E7807" s="140"/>
      <c r="F7807" s="161"/>
      <c r="G7807" s="161"/>
    </row>
    <row r="7808" spans="1:7" x14ac:dyDescent="0.25">
      <c r="A7808" s="154"/>
      <c r="B7808" s="154"/>
      <c r="C7808" s="140"/>
      <c r="D7808" s="140"/>
      <c r="E7808" s="140"/>
      <c r="F7808" s="161"/>
      <c r="G7808" s="161"/>
    </row>
    <row r="7809" spans="1:7" x14ac:dyDescent="0.25">
      <c r="A7809" s="154"/>
      <c r="B7809" s="154"/>
      <c r="C7809" s="154"/>
      <c r="D7809" s="140"/>
      <c r="E7809" s="140"/>
      <c r="F7809" s="161"/>
      <c r="G7809" s="161"/>
    </row>
    <row r="7810" spans="1:7" x14ac:dyDescent="0.25">
      <c r="A7810" s="154"/>
      <c r="B7810" s="154"/>
      <c r="C7810" s="154"/>
      <c r="D7810" s="140"/>
      <c r="E7810" s="140"/>
      <c r="F7810" s="161"/>
      <c r="G7810" s="161"/>
    </row>
    <row r="7811" spans="1:7" x14ac:dyDescent="0.25">
      <c r="A7811" s="154"/>
      <c r="B7811" s="154"/>
      <c r="C7811" s="140"/>
      <c r="D7811" s="140"/>
      <c r="E7811" s="140"/>
      <c r="F7811" s="161"/>
      <c r="G7811" s="161"/>
    </row>
    <row r="7812" spans="1:7" x14ac:dyDescent="0.25">
      <c r="A7812" s="154"/>
      <c r="B7812" s="154"/>
      <c r="C7812" s="154"/>
      <c r="D7812" s="140"/>
      <c r="E7812" s="140"/>
      <c r="F7812" s="161"/>
      <c r="G7812" s="161"/>
    </row>
    <row r="7813" spans="1:7" x14ac:dyDescent="0.25">
      <c r="A7813" s="154"/>
      <c r="B7813" s="154"/>
      <c r="C7813" s="140"/>
      <c r="D7813" s="140"/>
      <c r="E7813" s="140"/>
      <c r="F7813" s="161"/>
      <c r="G7813" s="161"/>
    </row>
    <row r="7814" spans="1:7" x14ac:dyDescent="0.25">
      <c r="A7814" s="154"/>
      <c r="B7814" s="154"/>
      <c r="C7814" s="140"/>
      <c r="D7814" s="140"/>
      <c r="E7814" s="140"/>
      <c r="F7814" s="161"/>
      <c r="G7814" s="161"/>
    </row>
    <row r="7815" spans="1:7" x14ac:dyDescent="0.25">
      <c r="A7815" s="154"/>
      <c r="B7815" s="154"/>
      <c r="C7815" s="154"/>
      <c r="D7815" s="140"/>
      <c r="E7815" s="140"/>
      <c r="F7815" s="161"/>
      <c r="G7815" s="161"/>
    </row>
    <row r="7816" spans="1:7" x14ac:dyDescent="0.25">
      <c r="A7816" s="154"/>
      <c r="B7816" s="154"/>
      <c r="C7816" s="140"/>
      <c r="D7816" s="140"/>
      <c r="E7816" s="140"/>
      <c r="F7816" s="161"/>
      <c r="G7816" s="161"/>
    </row>
    <row r="7817" spans="1:7" x14ac:dyDescent="0.25">
      <c r="A7817" s="154"/>
      <c r="B7817" s="154"/>
      <c r="C7817" s="140"/>
      <c r="D7817" s="140"/>
      <c r="E7817" s="140"/>
      <c r="F7817" s="161"/>
      <c r="G7817" s="161"/>
    </row>
    <row r="7818" spans="1:7" x14ac:dyDescent="0.25">
      <c r="A7818" s="154"/>
      <c r="B7818" s="154"/>
      <c r="C7818" s="140"/>
      <c r="D7818" s="140"/>
      <c r="E7818" s="140"/>
      <c r="F7818" s="161"/>
      <c r="G7818" s="161"/>
    </row>
    <row r="7819" spans="1:7" x14ac:dyDescent="0.25">
      <c r="A7819" s="154"/>
      <c r="B7819" s="154"/>
      <c r="C7819" s="154"/>
      <c r="D7819" s="140"/>
      <c r="E7819" s="140"/>
      <c r="F7819" s="161"/>
      <c r="G7819" s="161"/>
    </row>
    <row r="7820" spans="1:7" x14ac:dyDescent="0.25">
      <c r="A7820" s="154"/>
      <c r="B7820" s="154"/>
      <c r="C7820" s="140"/>
      <c r="D7820" s="140"/>
      <c r="E7820" s="140"/>
      <c r="F7820" s="161"/>
      <c r="G7820" s="161"/>
    </row>
    <row r="7821" spans="1:7" x14ac:dyDescent="0.25">
      <c r="A7821" s="154"/>
      <c r="B7821" s="154"/>
      <c r="C7821" s="154"/>
      <c r="D7821" s="140"/>
      <c r="E7821" s="140"/>
      <c r="F7821" s="161"/>
      <c r="G7821" s="161"/>
    </row>
    <row r="7822" spans="1:7" x14ac:dyDescent="0.25">
      <c r="A7822" s="154"/>
      <c r="B7822" s="154"/>
      <c r="C7822" s="154"/>
      <c r="D7822" s="140"/>
      <c r="E7822" s="140"/>
      <c r="F7822" s="161"/>
      <c r="G7822" s="161"/>
    </row>
    <row r="7823" spans="1:7" x14ac:dyDescent="0.25">
      <c r="A7823" s="154"/>
      <c r="B7823" s="154"/>
      <c r="C7823" s="140"/>
      <c r="D7823" s="140"/>
      <c r="E7823" s="140"/>
      <c r="F7823" s="161"/>
      <c r="G7823" s="161"/>
    </row>
    <row r="7824" spans="1:7" x14ac:dyDescent="0.25">
      <c r="A7824" s="154"/>
      <c r="B7824" s="154"/>
      <c r="C7824" s="140"/>
      <c r="D7824" s="140"/>
      <c r="E7824" s="140"/>
      <c r="F7824" s="161"/>
      <c r="G7824" s="161"/>
    </row>
    <row r="7825" spans="1:7" x14ac:dyDescent="0.25">
      <c r="A7825" s="154"/>
      <c r="B7825" s="154"/>
      <c r="C7825" s="140"/>
      <c r="D7825" s="140"/>
      <c r="E7825" s="140"/>
      <c r="F7825" s="161"/>
      <c r="G7825" s="161"/>
    </row>
    <row r="7826" spans="1:7" x14ac:dyDescent="0.25">
      <c r="A7826" s="154"/>
      <c r="B7826" s="154"/>
      <c r="C7826" s="140"/>
      <c r="D7826" s="140"/>
      <c r="E7826" s="140"/>
      <c r="F7826" s="161"/>
      <c r="G7826" s="161"/>
    </row>
    <row r="7827" spans="1:7" x14ac:dyDescent="0.25">
      <c r="A7827" s="154"/>
      <c r="B7827" s="154"/>
      <c r="C7827" s="140"/>
      <c r="D7827" s="140"/>
      <c r="E7827" s="140"/>
      <c r="F7827" s="161"/>
      <c r="G7827" s="161"/>
    </row>
    <row r="7828" spans="1:7" x14ac:dyDescent="0.25">
      <c r="A7828" s="154"/>
      <c r="B7828" s="154"/>
      <c r="C7828" s="140"/>
      <c r="D7828" s="140"/>
      <c r="E7828" s="140"/>
      <c r="F7828" s="161"/>
      <c r="G7828" s="161"/>
    </row>
    <row r="7829" spans="1:7" x14ac:dyDescent="0.25">
      <c r="A7829" s="154"/>
      <c r="B7829" s="154"/>
      <c r="C7829" s="140"/>
      <c r="D7829" s="140"/>
      <c r="E7829" s="140"/>
      <c r="F7829" s="161"/>
      <c r="G7829" s="161"/>
    </row>
    <row r="7830" spans="1:7" x14ac:dyDescent="0.25">
      <c r="A7830" s="154"/>
      <c r="B7830" s="154"/>
      <c r="C7830" s="140"/>
      <c r="D7830" s="140"/>
      <c r="E7830" s="140"/>
      <c r="F7830" s="161"/>
      <c r="G7830" s="161"/>
    </row>
    <row r="7831" spans="1:7" x14ac:dyDescent="0.25">
      <c r="A7831" s="154"/>
      <c r="B7831" s="154"/>
      <c r="C7831" s="140"/>
      <c r="D7831" s="140"/>
      <c r="E7831" s="140"/>
      <c r="F7831" s="161"/>
      <c r="G7831" s="161"/>
    </row>
    <row r="7832" spans="1:7" x14ac:dyDescent="0.25">
      <c r="A7832" s="154"/>
      <c r="B7832" s="154"/>
      <c r="C7832" s="140"/>
      <c r="D7832" s="140"/>
      <c r="E7832" s="140"/>
      <c r="F7832" s="161"/>
      <c r="G7832" s="161"/>
    </row>
    <row r="7833" spans="1:7" x14ac:dyDescent="0.25">
      <c r="A7833" s="154"/>
      <c r="B7833" s="154"/>
      <c r="C7833" s="140"/>
      <c r="D7833" s="140"/>
      <c r="E7833" s="140"/>
      <c r="F7833" s="161"/>
      <c r="G7833" s="161"/>
    </row>
    <row r="7834" spans="1:7" x14ac:dyDescent="0.25">
      <c r="A7834" s="154"/>
      <c r="B7834" s="154"/>
      <c r="C7834" s="140"/>
      <c r="D7834" s="140"/>
      <c r="E7834" s="140"/>
      <c r="F7834" s="161"/>
      <c r="G7834" s="161"/>
    </row>
    <row r="7835" spans="1:7" x14ac:dyDescent="0.25">
      <c r="A7835" s="154"/>
      <c r="B7835" s="154"/>
      <c r="C7835" s="140"/>
      <c r="D7835" s="140"/>
      <c r="E7835" s="140"/>
      <c r="F7835" s="161"/>
      <c r="G7835" s="161"/>
    </row>
    <row r="7836" spans="1:7" x14ac:dyDescent="0.25">
      <c r="A7836" s="154"/>
      <c r="B7836" s="154"/>
      <c r="C7836" s="140"/>
      <c r="D7836" s="140"/>
      <c r="E7836" s="140"/>
      <c r="F7836" s="161"/>
      <c r="G7836" s="161"/>
    </row>
    <row r="7837" spans="1:7" x14ac:dyDescent="0.25">
      <c r="A7837" s="154"/>
      <c r="B7837" s="154"/>
      <c r="C7837" s="154"/>
      <c r="D7837" s="140"/>
      <c r="E7837" s="140"/>
      <c r="F7837" s="161"/>
      <c r="G7837" s="161"/>
    </row>
    <row r="7838" spans="1:7" x14ac:dyDescent="0.25">
      <c r="A7838" s="154"/>
      <c r="B7838" s="154"/>
      <c r="C7838" s="154"/>
      <c r="D7838" s="140"/>
      <c r="E7838" s="140"/>
      <c r="F7838" s="161"/>
      <c r="G7838" s="161"/>
    </row>
    <row r="7839" spans="1:7" x14ac:dyDescent="0.25">
      <c r="A7839" s="154"/>
      <c r="B7839" s="154"/>
      <c r="C7839" s="154"/>
      <c r="D7839" s="140"/>
      <c r="E7839" s="140"/>
      <c r="F7839" s="161"/>
      <c r="G7839" s="161"/>
    </row>
    <row r="7840" spans="1:7" x14ac:dyDescent="0.25">
      <c r="A7840" s="154"/>
      <c r="B7840" s="154"/>
      <c r="C7840" s="154"/>
      <c r="D7840" s="140"/>
      <c r="E7840" s="140"/>
      <c r="F7840" s="161"/>
      <c r="G7840" s="161"/>
    </row>
    <row r="7841" spans="1:7" x14ac:dyDescent="0.25">
      <c r="A7841" s="154"/>
      <c r="B7841" s="154"/>
      <c r="C7841" s="154"/>
      <c r="D7841" s="140"/>
      <c r="E7841" s="140"/>
      <c r="F7841" s="161"/>
      <c r="G7841" s="161"/>
    </row>
    <row r="7842" spans="1:7" x14ac:dyDescent="0.25">
      <c r="A7842" s="154"/>
      <c r="B7842" s="154"/>
      <c r="C7842" s="154"/>
      <c r="D7842" s="140"/>
      <c r="E7842" s="140"/>
      <c r="F7842" s="161"/>
      <c r="G7842" s="161"/>
    </row>
    <row r="7843" spans="1:7" x14ac:dyDescent="0.25">
      <c r="A7843" s="154"/>
      <c r="B7843" s="154"/>
      <c r="C7843" s="154"/>
      <c r="D7843" s="140"/>
      <c r="E7843" s="140"/>
      <c r="F7843" s="161"/>
      <c r="G7843" s="161"/>
    </row>
    <row r="7844" spans="1:7" x14ac:dyDescent="0.25">
      <c r="A7844" s="154"/>
      <c r="B7844" s="154"/>
      <c r="C7844" s="154"/>
      <c r="D7844" s="140"/>
      <c r="E7844" s="140"/>
      <c r="F7844" s="161"/>
      <c r="G7844" s="161"/>
    </row>
    <row r="7845" spans="1:7" x14ac:dyDescent="0.25">
      <c r="A7845" s="154"/>
      <c r="B7845" s="154"/>
      <c r="C7845" s="154"/>
      <c r="D7845" s="140"/>
      <c r="E7845" s="140"/>
      <c r="F7845" s="161"/>
      <c r="G7845" s="161"/>
    </row>
    <row r="7846" spans="1:7" x14ac:dyDescent="0.25">
      <c r="A7846" s="154"/>
      <c r="B7846" s="154"/>
      <c r="C7846" s="154"/>
      <c r="D7846" s="140"/>
      <c r="E7846" s="140"/>
      <c r="F7846" s="161"/>
      <c r="G7846" s="161"/>
    </row>
    <row r="7847" spans="1:7" x14ac:dyDescent="0.25">
      <c r="A7847" s="154"/>
      <c r="B7847" s="154"/>
      <c r="C7847" s="154"/>
      <c r="D7847" s="140"/>
      <c r="E7847" s="140"/>
      <c r="F7847" s="161"/>
      <c r="G7847" s="161"/>
    </row>
    <row r="7848" spans="1:7" x14ac:dyDescent="0.25">
      <c r="A7848" s="154"/>
      <c r="B7848" s="154"/>
      <c r="C7848" s="154"/>
      <c r="D7848" s="140"/>
      <c r="E7848" s="140"/>
      <c r="F7848" s="161"/>
      <c r="G7848" s="161"/>
    </row>
    <row r="7849" spans="1:7" x14ac:dyDescent="0.25">
      <c r="A7849" s="154"/>
      <c r="B7849" s="154"/>
      <c r="C7849" s="154"/>
      <c r="D7849" s="140"/>
      <c r="E7849" s="140"/>
      <c r="F7849" s="161"/>
      <c r="G7849" s="161"/>
    </row>
    <row r="7850" spans="1:7" x14ac:dyDescent="0.25">
      <c r="A7850" s="154"/>
      <c r="B7850" s="154"/>
      <c r="C7850" s="154"/>
      <c r="D7850" s="140"/>
      <c r="E7850" s="140"/>
      <c r="F7850" s="161"/>
      <c r="G7850" s="161"/>
    </row>
    <row r="7851" spans="1:7" x14ac:dyDescent="0.25">
      <c r="A7851" s="154"/>
      <c r="B7851" s="154"/>
      <c r="C7851" s="154"/>
      <c r="D7851" s="140"/>
      <c r="E7851" s="140"/>
      <c r="F7851" s="161"/>
      <c r="G7851" s="161"/>
    </row>
    <row r="7852" spans="1:7" x14ac:dyDescent="0.25">
      <c r="A7852" s="154"/>
      <c r="B7852" s="154"/>
      <c r="C7852" s="154"/>
      <c r="D7852" s="140"/>
      <c r="E7852" s="140"/>
      <c r="F7852" s="161"/>
      <c r="G7852" s="161"/>
    </row>
    <row r="7853" spans="1:7" x14ac:dyDescent="0.25">
      <c r="A7853" s="154"/>
      <c r="B7853" s="154"/>
      <c r="C7853" s="154"/>
      <c r="D7853" s="140"/>
      <c r="E7853" s="140"/>
      <c r="F7853" s="161"/>
      <c r="G7853" s="161"/>
    </row>
    <row r="7854" spans="1:7" x14ac:dyDescent="0.25">
      <c r="A7854" s="154"/>
      <c r="B7854" s="154"/>
      <c r="C7854" s="154"/>
      <c r="D7854" s="140"/>
      <c r="E7854" s="140"/>
      <c r="F7854" s="161"/>
      <c r="G7854" s="161"/>
    </row>
    <row r="7855" spans="1:7" x14ac:dyDescent="0.25">
      <c r="A7855" s="154"/>
      <c r="B7855" s="154"/>
      <c r="C7855" s="154"/>
      <c r="D7855" s="140"/>
      <c r="E7855" s="140"/>
      <c r="F7855" s="161"/>
      <c r="G7855" s="161"/>
    </row>
    <row r="7856" spans="1:7" x14ac:dyDescent="0.25">
      <c r="A7856" s="154"/>
      <c r="B7856" s="154"/>
      <c r="C7856" s="154"/>
      <c r="D7856" s="140"/>
      <c r="E7856" s="140"/>
      <c r="F7856" s="161"/>
      <c r="G7856" s="161"/>
    </row>
    <row r="7857" spans="1:7" x14ac:dyDescent="0.25">
      <c r="A7857" s="154"/>
      <c r="B7857" s="154"/>
      <c r="C7857" s="154"/>
      <c r="D7857" s="140"/>
      <c r="E7857" s="140"/>
      <c r="F7857" s="161"/>
      <c r="G7857" s="161"/>
    </row>
    <row r="7858" spans="1:7" x14ac:dyDescent="0.25">
      <c r="A7858" s="154"/>
      <c r="B7858" s="154"/>
      <c r="C7858" s="154"/>
      <c r="D7858" s="140"/>
      <c r="E7858" s="140"/>
      <c r="F7858" s="161"/>
      <c r="G7858" s="161"/>
    </row>
    <row r="7859" spans="1:7" x14ac:dyDescent="0.25">
      <c r="A7859" s="154"/>
      <c r="B7859" s="154"/>
      <c r="C7859" s="154"/>
      <c r="D7859" s="140"/>
      <c r="E7859" s="140"/>
      <c r="F7859" s="161"/>
      <c r="G7859" s="161"/>
    </row>
    <row r="7860" spans="1:7" x14ac:dyDescent="0.25">
      <c r="A7860" s="154"/>
      <c r="B7860" s="154"/>
      <c r="C7860" s="154"/>
      <c r="D7860" s="140"/>
      <c r="E7860" s="140"/>
      <c r="F7860" s="161"/>
      <c r="G7860" s="161"/>
    </row>
    <row r="7861" spans="1:7" x14ac:dyDescent="0.25">
      <c r="A7861" s="154"/>
      <c r="B7861" s="154"/>
      <c r="C7861" s="154"/>
      <c r="D7861" s="140"/>
      <c r="E7861" s="140"/>
      <c r="F7861" s="161"/>
      <c r="G7861" s="161"/>
    </row>
    <row r="7862" spans="1:7" x14ac:dyDescent="0.25">
      <c r="A7862" s="154"/>
      <c r="B7862" s="154"/>
      <c r="C7862" s="140"/>
      <c r="D7862" s="140"/>
      <c r="E7862" s="140"/>
      <c r="F7862" s="161"/>
      <c r="G7862" s="161"/>
    </row>
    <row r="7863" spans="1:7" x14ac:dyDescent="0.25">
      <c r="A7863" s="154"/>
      <c r="B7863" s="154"/>
      <c r="C7863" s="140"/>
      <c r="D7863" s="140"/>
      <c r="E7863" s="140"/>
      <c r="F7863" s="161"/>
      <c r="G7863" s="161"/>
    </row>
    <row r="7864" spans="1:7" x14ac:dyDescent="0.25">
      <c r="A7864" s="154"/>
      <c r="B7864" s="154"/>
      <c r="C7864" s="140"/>
      <c r="D7864" s="140"/>
      <c r="E7864" s="140"/>
      <c r="F7864" s="161"/>
      <c r="G7864" s="161"/>
    </row>
    <row r="7865" spans="1:7" x14ac:dyDescent="0.25">
      <c r="A7865" s="154"/>
      <c r="B7865" s="154"/>
      <c r="C7865" s="140"/>
      <c r="D7865" s="140"/>
      <c r="E7865" s="140"/>
      <c r="F7865" s="161"/>
      <c r="G7865" s="161"/>
    </row>
    <row r="7866" spans="1:7" x14ac:dyDescent="0.25">
      <c r="A7866" s="154"/>
      <c r="B7866" s="154"/>
      <c r="C7866" s="140"/>
      <c r="D7866" s="140"/>
      <c r="E7866" s="140"/>
      <c r="F7866" s="161"/>
      <c r="G7866" s="161"/>
    </row>
    <row r="7867" spans="1:7" x14ac:dyDescent="0.25">
      <c r="A7867" s="154"/>
      <c r="B7867" s="154"/>
      <c r="C7867" s="140"/>
      <c r="D7867" s="140"/>
      <c r="E7867" s="140"/>
      <c r="F7867" s="161"/>
      <c r="G7867" s="161"/>
    </row>
    <row r="7868" spans="1:7" x14ac:dyDescent="0.25">
      <c r="A7868" s="154"/>
      <c r="B7868" s="154"/>
      <c r="C7868" s="140"/>
      <c r="D7868" s="140"/>
      <c r="E7868" s="140"/>
      <c r="F7868" s="161"/>
      <c r="G7868" s="161"/>
    </row>
    <row r="7869" spans="1:7" x14ac:dyDescent="0.25">
      <c r="A7869" s="154"/>
      <c r="B7869" s="154"/>
      <c r="C7869" s="140"/>
      <c r="D7869" s="140"/>
      <c r="E7869" s="140"/>
      <c r="F7869" s="161"/>
      <c r="G7869" s="161"/>
    </row>
    <row r="7870" spans="1:7" x14ac:dyDescent="0.25">
      <c r="A7870" s="154"/>
      <c r="B7870" s="154"/>
      <c r="C7870" s="140"/>
      <c r="D7870" s="140"/>
      <c r="E7870" s="140"/>
      <c r="F7870" s="161"/>
      <c r="G7870" s="161"/>
    </row>
    <row r="7871" spans="1:7" x14ac:dyDescent="0.25">
      <c r="A7871" s="154"/>
      <c r="B7871" s="154"/>
      <c r="C7871" s="154"/>
      <c r="D7871" s="140"/>
      <c r="E7871" s="140"/>
      <c r="F7871" s="161"/>
      <c r="G7871" s="161"/>
    </row>
    <row r="7872" spans="1:7" x14ac:dyDescent="0.25">
      <c r="A7872" s="154"/>
      <c r="B7872" s="154"/>
      <c r="C7872" s="154"/>
      <c r="D7872" s="140"/>
      <c r="E7872" s="140"/>
      <c r="F7872" s="161"/>
      <c r="G7872" s="161"/>
    </row>
    <row r="7873" spans="1:7" x14ac:dyDescent="0.25">
      <c r="A7873" s="154"/>
      <c r="B7873" s="154"/>
      <c r="C7873" s="140"/>
      <c r="D7873" s="140"/>
      <c r="E7873" s="140"/>
      <c r="F7873" s="161"/>
      <c r="G7873" s="161"/>
    </row>
    <row r="7874" spans="1:7" x14ac:dyDescent="0.25">
      <c r="A7874" s="154"/>
      <c r="B7874" s="154"/>
      <c r="C7874" s="154"/>
      <c r="D7874" s="140"/>
      <c r="E7874" s="140"/>
      <c r="F7874" s="161"/>
      <c r="G7874" s="161"/>
    </row>
    <row r="7875" spans="1:7" x14ac:dyDescent="0.25">
      <c r="A7875" s="154"/>
      <c r="B7875" s="154"/>
      <c r="C7875" s="154"/>
      <c r="D7875" s="140"/>
      <c r="E7875" s="140"/>
      <c r="F7875" s="161"/>
      <c r="G7875" s="161"/>
    </row>
    <row r="7876" spans="1:7" x14ac:dyDescent="0.25">
      <c r="A7876" s="154"/>
      <c r="B7876" s="154"/>
      <c r="C7876" s="140"/>
      <c r="D7876" s="140"/>
      <c r="E7876" s="140"/>
      <c r="F7876" s="161"/>
      <c r="G7876" s="161"/>
    </row>
    <row r="7877" spans="1:7" x14ac:dyDescent="0.25">
      <c r="A7877" s="154"/>
      <c r="B7877" s="154"/>
      <c r="C7877" s="154"/>
      <c r="D7877" s="140"/>
      <c r="E7877" s="140"/>
      <c r="F7877" s="161"/>
      <c r="G7877" s="161"/>
    </row>
    <row r="7878" spans="1:7" x14ac:dyDescent="0.25">
      <c r="A7878" s="154"/>
      <c r="B7878" s="154"/>
      <c r="C7878" s="140"/>
      <c r="D7878" s="140"/>
      <c r="E7878" s="140"/>
      <c r="F7878" s="161"/>
      <c r="G7878" s="161"/>
    </row>
    <row r="7879" spans="1:7" x14ac:dyDescent="0.25">
      <c r="A7879" s="154"/>
      <c r="B7879" s="154"/>
      <c r="C7879" s="140"/>
      <c r="D7879" s="140"/>
      <c r="E7879" s="140"/>
      <c r="F7879" s="161"/>
      <c r="G7879" s="161"/>
    </row>
    <row r="7880" spans="1:7" x14ac:dyDescent="0.25">
      <c r="A7880" s="154"/>
      <c r="B7880" s="154"/>
      <c r="C7880" s="154"/>
      <c r="D7880" s="140"/>
      <c r="E7880" s="140"/>
      <c r="F7880" s="161"/>
      <c r="G7880" s="161"/>
    </row>
    <row r="7881" spans="1:7" x14ac:dyDescent="0.25">
      <c r="A7881" s="154"/>
      <c r="B7881" s="154"/>
      <c r="C7881" s="140"/>
      <c r="D7881" s="140"/>
      <c r="E7881" s="140"/>
      <c r="F7881" s="161"/>
      <c r="G7881" s="161"/>
    </row>
    <row r="7882" spans="1:7" x14ac:dyDescent="0.25">
      <c r="A7882" s="154"/>
      <c r="B7882" s="154"/>
      <c r="C7882" s="154"/>
      <c r="D7882" s="140"/>
      <c r="E7882" s="140"/>
      <c r="F7882" s="161"/>
      <c r="G7882" s="161"/>
    </row>
    <row r="7883" spans="1:7" x14ac:dyDescent="0.25">
      <c r="A7883" s="154"/>
      <c r="B7883" s="154"/>
      <c r="C7883" s="154"/>
      <c r="D7883" s="140"/>
      <c r="E7883" s="140"/>
      <c r="F7883" s="161"/>
      <c r="G7883" s="161"/>
    </row>
    <row r="7884" spans="1:7" x14ac:dyDescent="0.25">
      <c r="A7884" s="154"/>
      <c r="B7884" s="154"/>
      <c r="C7884" s="154"/>
      <c r="D7884" s="140"/>
      <c r="E7884" s="140"/>
      <c r="F7884" s="161"/>
      <c r="G7884" s="161"/>
    </row>
    <row r="7885" spans="1:7" x14ac:dyDescent="0.25">
      <c r="A7885" s="154"/>
      <c r="B7885" s="154"/>
      <c r="C7885" s="154"/>
      <c r="D7885" s="140"/>
      <c r="E7885" s="140"/>
      <c r="F7885" s="161"/>
      <c r="G7885" s="161"/>
    </row>
    <row r="7886" spans="1:7" x14ac:dyDescent="0.25">
      <c r="A7886" s="154"/>
      <c r="B7886" s="154"/>
      <c r="C7886" s="154"/>
      <c r="D7886" s="140"/>
      <c r="E7886" s="140"/>
      <c r="F7886" s="161"/>
      <c r="G7886" s="161"/>
    </row>
    <row r="7887" spans="1:7" x14ac:dyDescent="0.25">
      <c r="A7887" s="154"/>
      <c r="B7887" s="154"/>
      <c r="C7887" s="154"/>
      <c r="D7887" s="140"/>
      <c r="E7887" s="140"/>
      <c r="F7887" s="161"/>
      <c r="G7887" s="161"/>
    </row>
    <row r="7888" spans="1:7" x14ac:dyDescent="0.25">
      <c r="A7888" s="154"/>
      <c r="B7888" s="154"/>
      <c r="C7888" s="154"/>
      <c r="D7888" s="140"/>
      <c r="E7888" s="140"/>
      <c r="F7888" s="161"/>
      <c r="G7888" s="161"/>
    </row>
    <row r="7889" spans="1:7" x14ac:dyDescent="0.25">
      <c r="A7889" s="154"/>
      <c r="B7889" s="154"/>
      <c r="C7889" s="154"/>
      <c r="D7889" s="140"/>
      <c r="E7889" s="140"/>
      <c r="F7889" s="161"/>
      <c r="G7889" s="161"/>
    </row>
    <row r="7890" spans="1:7" x14ac:dyDescent="0.25">
      <c r="A7890" s="154"/>
      <c r="B7890" s="154"/>
      <c r="C7890" s="154"/>
      <c r="D7890" s="140"/>
      <c r="E7890" s="140"/>
      <c r="F7890" s="161"/>
      <c r="G7890" s="161"/>
    </row>
    <row r="7891" spans="1:7" x14ac:dyDescent="0.25">
      <c r="A7891" s="154"/>
      <c r="B7891" s="154"/>
      <c r="C7891" s="154"/>
      <c r="D7891" s="140"/>
      <c r="E7891" s="140"/>
      <c r="F7891" s="161"/>
      <c r="G7891" s="161"/>
    </row>
    <row r="7892" spans="1:7" x14ac:dyDescent="0.25">
      <c r="A7892" s="154"/>
      <c r="B7892" s="154"/>
      <c r="C7892" s="154"/>
      <c r="D7892" s="140"/>
      <c r="E7892" s="140"/>
      <c r="F7892" s="161"/>
      <c r="G7892" s="161"/>
    </row>
    <row r="7893" spans="1:7" x14ac:dyDescent="0.25">
      <c r="A7893" s="154"/>
      <c r="B7893" s="154"/>
      <c r="C7893" s="154"/>
      <c r="D7893" s="140"/>
      <c r="E7893" s="140"/>
      <c r="F7893" s="161"/>
      <c r="G7893" s="161"/>
    </row>
    <row r="7894" spans="1:7" x14ac:dyDescent="0.25">
      <c r="A7894" s="154"/>
      <c r="B7894" s="154"/>
      <c r="C7894" s="154"/>
      <c r="D7894" s="140"/>
      <c r="E7894" s="140"/>
      <c r="F7894" s="161"/>
      <c r="G7894" s="161"/>
    </row>
    <row r="7895" spans="1:7" x14ac:dyDescent="0.25">
      <c r="A7895" s="154"/>
      <c r="B7895" s="154"/>
      <c r="C7895" s="154"/>
      <c r="D7895" s="140"/>
      <c r="E7895" s="140"/>
      <c r="F7895" s="161"/>
      <c r="G7895" s="161"/>
    </row>
    <row r="7896" spans="1:7" x14ac:dyDescent="0.25">
      <c r="A7896" s="154"/>
      <c r="B7896" s="154"/>
      <c r="C7896" s="154"/>
      <c r="D7896" s="140"/>
      <c r="E7896" s="140"/>
      <c r="F7896" s="161"/>
      <c r="G7896" s="161"/>
    </row>
    <row r="7897" spans="1:7" x14ac:dyDescent="0.25">
      <c r="A7897" s="154"/>
      <c r="B7897" s="154"/>
      <c r="C7897" s="140"/>
      <c r="D7897" s="140"/>
      <c r="E7897" s="140"/>
      <c r="F7897" s="161"/>
      <c r="G7897" s="161"/>
    </row>
    <row r="7898" spans="1:7" x14ac:dyDescent="0.25">
      <c r="A7898" s="154"/>
      <c r="B7898" s="154"/>
      <c r="C7898" s="154"/>
      <c r="D7898" s="140"/>
      <c r="E7898" s="140"/>
      <c r="F7898" s="161"/>
      <c r="G7898" s="161"/>
    </row>
    <row r="7899" spans="1:7" x14ac:dyDescent="0.25">
      <c r="A7899" s="154"/>
      <c r="B7899" s="154"/>
      <c r="C7899" s="154"/>
      <c r="D7899" s="140"/>
      <c r="E7899" s="140"/>
      <c r="F7899" s="161"/>
      <c r="G7899" s="161"/>
    </row>
    <row r="7900" spans="1:7" x14ac:dyDescent="0.25">
      <c r="A7900" s="154"/>
      <c r="B7900" s="154"/>
      <c r="C7900" s="154"/>
      <c r="D7900" s="140"/>
      <c r="E7900" s="140"/>
      <c r="F7900" s="161"/>
      <c r="G7900" s="161"/>
    </row>
    <row r="7901" spans="1:7" x14ac:dyDescent="0.25">
      <c r="A7901" s="154"/>
      <c r="B7901" s="154"/>
      <c r="C7901" s="140"/>
      <c r="D7901" s="140"/>
      <c r="E7901" s="140"/>
      <c r="F7901" s="161"/>
      <c r="G7901" s="161"/>
    </row>
    <row r="7902" spans="1:7" x14ac:dyDescent="0.25">
      <c r="A7902" s="154"/>
      <c r="B7902" s="154"/>
      <c r="C7902" s="154"/>
      <c r="D7902" s="140"/>
      <c r="E7902" s="140"/>
      <c r="F7902" s="161"/>
      <c r="G7902" s="161"/>
    </row>
    <row r="7903" spans="1:7" x14ac:dyDescent="0.25">
      <c r="A7903" s="154"/>
      <c r="B7903" s="154"/>
      <c r="C7903" s="154"/>
      <c r="D7903" s="140"/>
      <c r="E7903" s="140"/>
      <c r="F7903" s="161"/>
      <c r="G7903" s="161"/>
    </row>
    <row r="7904" spans="1:7" x14ac:dyDescent="0.25">
      <c r="A7904" s="154"/>
      <c r="B7904" s="154"/>
      <c r="C7904" s="154"/>
      <c r="D7904" s="140"/>
      <c r="E7904" s="140"/>
      <c r="F7904" s="161"/>
      <c r="G7904" s="161"/>
    </row>
    <row r="7905" spans="1:7" x14ac:dyDescent="0.25">
      <c r="A7905" s="154"/>
      <c r="B7905" s="154"/>
      <c r="C7905" s="154"/>
      <c r="D7905" s="140"/>
      <c r="E7905" s="140"/>
      <c r="F7905" s="161"/>
      <c r="G7905" s="161"/>
    </row>
    <row r="7906" spans="1:7" x14ac:dyDescent="0.25">
      <c r="A7906" s="154"/>
      <c r="B7906" s="154"/>
      <c r="C7906" s="154"/>
      <c r="D7906" s="140"/>
      <c r="E7906" s="140"/>
      <c r="F7906" s="161"/>
      <c r="G7906" s="161"/>
    </row>
    <row r="7907" spans="1:7" x14ac:dyDescent="0.25">
      <c r="A7907" s="154"/>
      <c r="B7907" s="154"/>
      <c r="C7907" s="154"/>
      <c r="D7907" s="140"/>
      <c r="E7907" s="140"/>
      <c r="F7907" s="161"/>
      <c r="G7907" s="161"/>
    </row>
    <row r="7908" spans="1:7" x14ac:dyDescent="0.25">
      <c r="A7908" s="154"/>
      <c r="B7908" s="154"/>
      <c r="C7908" s="154"/>
      <c r="D7908" s="140"/>
      <c r="E7908" s="140"/>
      <c r="F7908" s="161"/>
      <c r="G7908" s="161"/>
    </row>
    <row r="7909" spans="1:7" x14ac:dyDescent="0.25">
      <c r="A7909" s="154"/>
      <c r="B7909" s="154"/>
      <c r="C7909" s="140"/>
      <c r="D7909" s="140"/>
      <c r="E7909" s="140"/>
      <c r="F7909" s="161"/>
      <c r="G7909" s="161"/>
    </row>
    <row r="7910" spans="1:7" x14ac:dyDescent="0.25">
      <c r="A7910" s="154"/>
      <c r="B7910" s="154"/>
      <c r="C7910" s="154"/>
      <c r="D7910" s="140"/>
      <c r="E7910" s="140"/>
      <c r="F7910" s="161"/>
      <c r="G7910" s="161"/>
    </row>
    <row r="7911" spans="1:7" x14ac:dyDescent="0.25">
      <c r="A7911" s="154"/>
      <c r="B7911" s="154"/>
      <c r="C7911" s="154"/>
      <c r="D7911" s="140"/>
      <c r="E7911" s="140"/>
      <c r="F7911" s="161"/>
      <c r="G7911" s="161"/>
    </row>
    <row r="7912" spans="1:7" x14ac:dyDescent="0.25">
      <c r="A7912" s="154"/>
      <c r="B7912" s="154"/>
      <c r="C7912" s="154"/>
      <c r="D7912" s="140"/>
      <c r="E7912" s="140"/>
      <c r="F7912" s="161"/>
      <c r="G7912" s="161"/>
    </row>
    <row r="7913" spans="1:7" x14ac:dyDescent="0.25">
      <c r="A7913" s="154"/>
      <c r="B7913" s="154"/>
      <c r="C7913" s="140"/>
      <c r="D7913" s="140"/>
      <c r="E7913" s="140"/>
      <c r="F7913" s="161"/>
      <c r="G7913" s="161"/>
    </row>
    <row r="7914" spans="1:7" x14ac:dyDescent="0.25">
      <c r="A7914" s="154"/>
      <c r="B7914" s="154"/>
      <c r="C7914" s="140"/>
      <c r="D7914" s="140"/>
      <c r="E7914" s="140"/>
      <c r="F7914" s="161"/>
      <c r="G7914" s="161"/>
    </row>
    <row r="7915" spans="1:7" x14ac:dyDescent="0.25">
      <c r="A7915" s="154"/>
      <c r="B7915" s="154"/>
      <c r="C7915" s="154"/>
      <c r="D7915" s="140"/>
      <c r="E7915" s="140"/>
      <c r="F7915" s="161"/>
      <c r="G7915" s="161"/>
    </row>
    <row r="7916" spans="1:7" x14ac:dyDescent="0.25">
      <c r="A7916" s="154"/>
      <c r="B7916" s="154"/>
      <c r="C7916" s="140"/>
      <c r="D7916" s="140"/>
      <c r="E7916" s="140"/>
      <c r="F7916" s="161"/>
      <c r="G7916" s="161"/>
    </row>
    <row r="7917" spans="1:7" x14ac:dyDescent="0.25">
      <c r="A7917" s="154"/>
      <c r="B7917" s="154"/>
      <c r="C7917" s="154"/>
      <c r="D7917" s="140"/>
      <c r="E7917" s="140"/>
      <c r="F7917" s="161"/>
      <c r="G7917" s="161"/>
    </row>
    <row r="7918" spans="1:7" x14ac:dyDescent="0.25">
      <c r="A7918" s="154"/>
      <c r="B7918" s="154"/>
      <c r="C7918" s="140"/>
      <c r="D7918" s="140"/>
      <c r="E7918" s="140"/>
      <c r="F7918" s="161"/>
      <c r="G7918" s="161"/>
    </row>
    <row r="7919" spans="1:7" x14ac:dyDescent="0.25">
      <c r="A7919" s="154"/>
      <c r="B7919" s="154"/>
      <c r="C7919" s="154"/>
      <c r="D7919" s="140"/>
      <c r="E7919" s="140"/>
      <c r="F7919" s="161"/>
      <c r="G7919" s="161"/>
    </row>
    <row r="7920" spans="1:7" x14ac:dyDescent="0.25">
      <c r="A7920" s="154"/>
      <c r="B7920" s="154"/>
      <c r="C7920" s="154"/>
      <c r="D7920" s="140"/>
      <c r="E7920" s="140"/>
      <c r="F7920" s="161"/>
      <c r="G7920" s="161"/>
    </row>
    <row r="7921" spans="1:7" x14ac:dyDescent="0.25">
      <c r="A7921" s="154"/>
      <c r="B7921" s="154"/>
      <c r="C7921" s="154"/>
      <c r="D7921" s="140"/>
      <c r="E7921" s="140"/>
      <c r="F7921" s="161"/>
      <c r="G7921" s="161"/>
    </row>
    <row r="7922" spans="1:7" x14ac:dyDescent="0.25">
      <c r="A7922" s="154"/>
      <c r="B7922" s="154"/>
      <c r="C7922" s="140"/>
      <c r="D7922" s="140"/>
      <c r="E7922" s="140"/>
      <c r="F7922" s="161"/>
      <c r="G7922" s="161"/>
    </row>
    <row r="7923" spans="1:7" x14ac:dyDescent="0.25">
      <c r="A7923" s="154"/>
      <c r="B7923" s="154"/>
      <c r="C7923" s="154"/>
      <c r="D7923" s="140"/>
      <c r="E7923" s="140"/>
      <c r="F7923" s="161"/>
      <c r="G7923" s="161"/>
    </row>
    <row r="7924" spans="1:7" x14ac:dyDescent="0.25">
      <c r="A7924" s="154"/>
      <c r="B7924" s="154"/>
      <c r="C7924" s="140"/>
      <c r="D7924" s="140"/>
      <c r="E7924" s="140"/>
      <c r="F7924" s="161"/>
      <c r="G7924" s="161"/>
    </row>
    <row r="7925" spans="1:7" x14ac:dyDescent="0.25">
      <c r="A7925" s="154"/>
      <c r="B7925" s="154"/>
      <c r="C7925" s="140"/>
      <c r="D7925" s="140"/>
      <c r="E7925" s="140"/>
      <c r="F7925" s="161"/>
      <c r="G7925" s="161"/>
    </row>
    <row r="7926" spans="1:7" x14ac:dyDescent="0.25">
      <c r="A7926" s="154"/>
      <c r="B7926" s="154"/>
      <c r="C7926" s="140"/>
      <c r="D7926" s="140"/>
      <c r="E7926" s="140"/>
      <c r="F7926" s="161"/>
      <c r="G7926" s="161"/>
    </row>
    <row r="7927" spans="1:7" x14ac:dyDescent="0.25">
      <c r="A7927" s="154"/>
      <c r="B7927" s="154"/>
      <c r="C7927" s="154"/>
      <c r="D7927" s="140"/>
      <c r="E7927" s="140"/>
      <c r="F7927" s="161"/>
      <c r="G7927" s="161"/>
    </row>
    <row r="7928" spans="1:7" x14ac:dyDescent="0.25">
      <c r="A7928" s="154"/>
      <c r="B7928" s="154"/>
      <c r="C7928" s="154"/>
      <c r="D7928" s="140"/>
      <c r="E7928" s="140"/>
      <c r="F7928" s="161"/>
      <c r="G7928" s="161"/>
    </row>
    <row r="7929" spans="1:7" x14ac:dyDescent="0.25">
      <c r="A7929" s="154"/>
      <c r="B7929" s="154"/>
      <c r="C7929" s="140"/>
      <c r="D7929" s="140"/>
      <c r="E7929" s="140"/>
      <c r="F7929" s="161"/>
      <c r="G7929" s="161"/>
    </row>
    <row r="7930" spans="1:7" x14ac:dyDescent="0.25">
      <c r="A7930" s="154"/>
      <c r="B7930" s="154"/>
      <c r="C7930" s="140"/>
      <c r="D7930" s="140"/>
      <c r="E7930" s="140"/>
      <c r="F7930" s="161"/>
      <c r="G7930" s="161"/>
    </row>
    <row r="7931" spans="1:7" x14ac:dyDescent="0.25">
      <c r="A7931" s="154"/>
      <c r="B7931" s="154"/>
      <c r="C7931" s="154"/>
      <c r="D7931" s="140"/>
      <c r="E7931" s="140"/>
      <c r="F7931" s="161"/>
      <c r="G7931" s="161"/>
    </row>
    <row r="7932" spans="1:7" x14ac:dyDescent="0.25">
      <c r="A7932" s="154"/>
      <c r="B7932" s="154"/>
      <c r="C7932" s="140"/>
      <c r="D7932" s="140"/>
      <c r="E7932" s="140"/>
      <c r="F7932" s="161"/>
      <c r="G7932" s="161"/>
    </row>
    <row r="7933" spans="1:7" x14ac:dyDescent="0.25">
      <c r="A7933" s="154"/>
      <c r="B7933" s="154"/>
      <c r="C7933" s="140"/>
      <c r="D7933" s="140"/>
      <c r="E7933" s="140"/>
      <c r="F7933" s="161"/>
      <c r="G7933" s="161"/>
    </row>
    <row r="7934" spans="1:7" x14ac:dyDescent="0.25">
      <c r="A7934" s="154"/>
      <c r="B7934" s="154"/>
      <c r="C7934" s="140"/>
      <c r="D7934" s="140"/>
      <c r="E7934" s="140"/>
      <c r="F7934" s="161"/>
      <c r="G7934" s="161"/>
    </row>
    <row r="7935" spans="1:7" x14ac:dyDescent="0.25">
      <c r="A7935" s="154"/>
      <c r="B7935" s="154"/>
      <c r="C7935" s="154"/>
      <c r="D7935" s="140"/>
      <c r="E7935" s="140"/>
      <c r="F7935" s="161"/>
      <c r="G7935" s="161"/>
    </row>
    <row r="7936" spans="1:7" x14ac:dyDescent="0.25">
      <c r="A7936" s="154"/>
      <c r="B7936" s="154"/>
      <c r="C7936" s="154"/>
      <c r="D7936" s="140"/>
      <c r="E7936" s="140"/>
      <c r="F7936" s="161"/>
      <c r="G7936" s="161"/>
    </row>
    <row r="7937" spans="1:7" x14ac:dyDescent="0.25">
      <c r="A7937" s="154"/>
      <c r="B7937" s="154"/>
      <c r="C7937" s="154"/>
      <c r="D7937" s="140"/>
      <c r="E7937" s="140"/>
      <c r="F7937" s="161"/>
      <c r="G7937" s="161"/>
    </row>
    <row r="7938" spans="1:7" x14ac:dyDescent="0.25">
      <c r="A7938" s="154"/>
      <c r="B7938" s="154"/>
      <c r="C7938" s="154"/>
      <c r="D7938" s="140"/>
      <c r="E7938" s="140"/>
      <c r="F7938" s="161"/>
      <c r="G7938" s="161"/>
    </row>
    <row r="7939" spans="1:7" x14ac:dyDescent="0.25">
      <c r="A7939" s="154"/>
      <c r="B7939" s="154"/>
      <c r="C7939" s="154"/>
      <c r="D7939" s="140"/>
      <c r="E7939" s="140"/>
      <c r="F7939" s="161"/>
      <c r="G7939" s="161"/>
    </row>
    <row r="7940" spans="1:7" x14ac:dyDescent="0.25">
      <c r="A7940" s="154"/>
      <c r="B7940" s="154"/>
      <c r="C7940" s="140"/>
      <c r="D7940" s="140"/>
      <c r="E7940" s="140"/>
      <c r="F7940" s="161"/>
      <c r="G7940" s="161"/>
    </row>
    <row r="7941" spans="1:7" x14ac:dyDescent="0.25">
      <c r="A7941" s="154"/>
      <c r="B7941" s="154"/>
      <c r="C7941" s="140"/>
      <c r="D7941" s="140"/>
      <c r="E7941" s="140"/>
      <c r="F7941" s="161"/>
      <c r="G7941" s="161"/>
    </row>
    <row r="7942" spans="1:7" x14ac:dyDescent="0.25">
      <c r="A7942" s="154"/>
      <c r="B7942" s="154"/>
      <c r="C7942" s="154"/>
      <c r="D7942" s="140"/>
      <c r="E7942" s="140"/>
      <c r="F7942" s="161"/>
      <c r="G7942" s="161"/>
    </row>
    <row r="7943" spans="1:7" x14ac:dyDescent="0.25">
      <c r="A7943" s="154"/>
      <c r="B7943" s="154"/>
      <c r="C7943" s="154"/>
      <c r="D7943" s="140"/>
      <c r="E7943" s="140"/>
      <c r="F7943" s="161"/>
      <c r="G7943" s="161"/>
    </row>
    <row r="7944" spans="1:7" x14ac:dyDescent="0.25">
      <c r="A7944" s="154"/>
      <c r="B7944" s="154"/>
      <c r="C7944" s="154"/>
      <c r="D7944" s="140"/>
      <c r="E7944" s="140"/>
      <c r="F7944" s="161"/>
      <c r="G7944" s="161"/>
    </row>
    <row r="7945" spans="1:7" x14ac:dyDescent="0.25">
      <c r="A7945" s="154"/>
      <c r="B7945" s="154"/>
      <c r="C7945" s="140"/>
      <c r="D7945" s="140"/>
      <c r="E7945" s="140"/>
      <c r="F7945" s="161"/>
      <c r="G7945" s="161"/>
    </row>
    <row r="7946" spans="1:7" x14ac:dyDescent="0.25">
      <c r="A7946" s="154"/>
      <c r="B7946" s="154"/>
      <c r="C7946" s="140"/>
      <c r="D7946" s="140"/>
      <c r="E7946" s="140"/>
      <c r="F7946" s="161"/>
      <c r="G7946" s="161"/>
    </row>
    <row r="7947" spans="1:7" x14ac:dyDescent="0.25">
      <c r="A7947" s="154"/>
      <c r="B7947" s="154"/>
      <c r="C7947" s="140"/>
      <c r="D7947" s="140"/>
      <c r="E7947" s="140"/>
      <c r="F7947" s="161"/>
      <c r="G7947" s="161"/>
    </row>
    <row r="7948" spans="1:7" x14ac:dyDescent="0.25">
      <c r="A7948" s="154"/>
      <c r="B7948" s="154"/>
      <c r="C7948" s="140"/>
      <c r="D7948" s="140"/>
      <c r="E7948" s="140"/>
      <c r="F7948" s="161"/>
      <c r="G7948" s="161"/>
    </row>
    <row r="7949" spans="1:7" x14ac:dyDescent="0.25">
      <c r="A7949" s="154"/>
      <c r="B7949" s="154"/>
      <c r="C7949" s="140"/>
      <c r="D7949" s="140"/>
      <c r="E7949" s="140"/>
      <c r="F7949" s="161"/>
      <c r="G7949" s="161"/>
    </row>
    <row r="7950" spans="1:7" x14ac:dyDescent="0.25">
      <c r="A7950" s="154"/>
      <c r="B7950" s="154"/>
      <c r="C7950" s="140"/>
      <c r="D7950" s="140"/>
      <c r="E7950" s="140"/>
      <c r="F7950" s="161"/>
      <c r="G7950" s="161"/>
    </row>
    <row r="7951" spans="1:7" x14ac:dyDescent="0.25">
      <c r="A7951" s="154"/>
      <c r="B7951" s="154"/>
      <c r="C7951" s="140"/>
      <c r="D7951" s="140"/>
      <c r="E7951" s="140"/>
      <c r="F7951" s="161"/>
      <c r="G7951" s="161"/>
    </row>
    <row r="7952" spans="1:7" x14ac:dyDescent="0.25">
      <c r="A7952" s="154"/>
      <c r="B7952" s="154"/>
      <c r="C7952" s="154"/>
      <c r="D7952" s="140"/>
      <c r="E7952" s="140"/>
      <c r="F7952" s="161"/>
      <c r="G7952" s="161"/>
    </row>
    <row r="7953" spans="1:7" x14ac:dyDescent="0.25">
      <c r="A7953" s="154"/>
      <c r="B7953" s="154"/>
      <c r="C7953" s="140"/>
      <c r="D7953" s="140"/>
      <c r="E7953" s="140"/>
      <c r="F7953" s="161"/>
      <c r="G7953" s="161"/>
    </row>
    <row r="7954" spans="1:7" x14ac:dyDescent="0.25">
      <c r="A7954" s="154"/>
      <c r="B7954" s="154"/>
      <c r="C7954" s="140"/>
      <c r="D7954" s="140"/>
      <c r="E7954" s="140"/>
      <c r="F7954" s="161"/>
      <c r="G7954" s="161"/>
    </row>
    <row r="7955" spans="1:7" x14ac:dyDescent="0.25">
      <c r="A7955" s="154"/>
      <c r="B7955" s="154"/>
      <c r="C7955" s="154"/>
      <c r="D7955" s="140"/>
      <c r="E7955" s="140"/>
      <c r="F7955" s="161"/>
      <c r="G7955" s="161"/>
    </row>
    <row r="7956" spans="1:7" x14ac:dyDescent="0.25">
      <c r="A7956" s="154"/>
      <c r="B7956" s="154"/>
      <c r="C7956" s="154"/>
      <c r="D7956" s="140"/>
      <c r="E7956" s="140"/>
      <c r="F7956" s="161"/>
      <c r="G7956" s="161"/>
    </row>
    <row r="7957" spans="1:7" x14ac:dyDescent="0.25">
      <c r="A7957" s="154"/>
      <c r="B7957" s="154"/>
      <c r="C7957" s="140"/>
      <c r="D7957" s="140"/>
      <c r="E7957" s="140"/>
      <c r="F7957" s="161"/>
      <c r="G7957" s="161"/>
    </row>
    <row r="7958" spans="1:7" x14ac:dyDescent="0.25">
      <c r="A7958" s="154"/>
      <c r="B7958" s="154"/>
      <c r="C7958" s="154"/>
      <c r="D7958" s="140"/>
      <c r="E7958" s="140"/>
      <c r="F7958" s="161"/>
      <c r="G7958" s="161"/>
    </row>
    <row r="7959" spans="1:7" x14ac:dyDescent="0.25">
      <c r="A7959" s="154"/>
      <c r="B7959" s="154"/>
      <c r="C7959" s="154"/>
      <c r="D7959" s="140"/>
      <c r="E7959" s="140"/>
      <c r="F7959" s="161"/>
      <c r="G7959" s="161"/>
    </row>
    <row r="7960" spans="1:7" x14ac:dyDescent="0.25">
      <c r="A7960" s="154"/>
      <c r="B7960" s="154"/>
      <c r="C7960" s="140"/>
      <c r="D7960" s="140"/>
      <c r="E7960" s="140"/>
      <c r="F7960" s="161"/>
      <c r="G7960" s="161"/>
    </row>
    <row r="7961" spans="1:7" x14ac:dyDescent="0.25">
      <c r="A7961" s="154"/>
      <c r="B7961" s="154"/>
      <c r="C7961" s="140"/>
      <c r="D7961" s="140"/>
      <c r="E7961" s="140"/>
      <c r="F7961" s="161"/>
      <c r="G7961" s="161"/>
    </row>
    <row r="7962" spans="1:7" x14ac:dyDescent="0.25">
      <c r="A7962" s="154"/>
      <c r="B7962" s="154"/>
      <c r="C7962" s="154"/>
      <c r="D7962" s="140"/>
      <c r="E7962" s="140"/>
      <c r="F7962" s="161"/>
      <c r="G7962" s="161"/>
    </row>
    <row r="7963" spans="1:7" x14ac:dyDescent="0.25">
      <c r="A7963" s="154"/>
      <c r="B7963" s="154"/>
      <c r="C7963" s="154"/>
      <c r="D7963" s="140"/>
      <c r="E7963" s="140"/>
      <c r="F7963" s="161"/>
      <c r="G7963" s="161"/>
    </row>
    <row r="7964" spans="1:7" x14ac:dyDescent="0.25">
      <c r="A7964" s="154"/>
      <c r="B7964" s="154"/>
      <c r="C7964" s="140"/>
      <c r="D7964" s="140"/>
      <c r="E7964" s="140"/>
      <c r="F7964" s="161"/>
      <c r="G7964" s="161"/>
    </row>
    <row r="7965" spans="1:7" x14ac:dyDescent="0.25">
      <c r="A7965" s="154"/>
      <c r="B7965" s="154"/>
      <c r="C7965" s="140"/>
      <c r="D7965" s="140"/>
      <c r="E7965" s="140"/>
      <c r="F7965" s="161"/>
      <c r="G7965" s="161"/>
    </row>
    <row r="7966" spans="1:7" x14ac:dyDescent="0.25">
      <c r="A7966" s="154"/>
      <c r="B7966" s="154"/>
      <c r="C7966" s="154"/>
      <c r="D7966" s="140"/>
      <c r="E7966" s="140"/>
      <c r="F7966" s="161"/>
      <c r="G7966" s="161"/>
    </row>
    <row r="7967" spans="1:7" x14ac:dyDescent="0.25">
      <c r="A7967" s="154"/>
      <c r="B7967" s="154"/>
      <c r="C7967" s="154"/>
      <c r="D7967" s="140"/>
      <c r="E7967" s="140"/>
      <c r="F7967" s="161"/>
      <c r="G7967" s="161"/>
    </row>
    <row r="7968" spans="1:7" x14ac:dyDescent="0.25">
      <c r="A7968" s="154"/>
      <c r="B7968" s="154"/>
      <c r="C7968" s="140"/>
      <c r="D7968" s="140"/>
      <c r="E7968" s="140"/>
      <c r="F7968" s="161"/>
      <c r="G7968" s="161"/>
    </row>
    <row r="7969" spans="1:7" x14ac:dyDescent="0.25">
      <c r="A7969" s="154"/>
      <c r="B7969" s="154"/>
      <c r="C7969" s="140"/>
      <c r="D7969" s="140"/>
      <c r="E7969" s="140"/>
      <c r="F7969" s="161"/>
      <c r="G7969" s="161"/>
    </row>
    <row r="7970" spans="1:7" x14ac:dyDescent="0.25">
      <c r="A7970" s="154"/>
      <c r="B7970" s="154"/>
      <c r="C7970" s="140"/>
      <c r="D7970" s="140"/>
      <c r="E7970" s="140"/>
      <c r="F7970" s="161"/>
      <c r="G7970" s="161"/>
    </row>
    <row r="7971" spans="1:7" x14ac:dyDescent="0.25">
      <c r="A7971" s="154"/>
      <c r="B7971" s="154"/>
      <c r="C7971" s="140"/>
      <c r="D7971" s="140"/>
      <c r="E7971" s="140"/>
      <c r="F7971" s="161"/>
      <c r="G7971" s="161"/>
    </row>
    <row r="7972" spans="1:7" x14ac:dyDescent="0.25">
      <c r="A7972" s="154"/>
      <c r="B7972" s="154"/>
      <c r="C7972" s="154"/>
      <c r="D7972" s="140"/>
      <c r="E7972" s="140"/>
      <c r="F7972" s="161"/>
      <c r="G7972" s="161"/>
    </row>
    <row r="7973" spans="1:7" x14ac:dyDescent="0.25">
      <c r="A7973" s="154"/>
      <c r="B7973" s="154"/>
      <c r="C7973" s="154"/>
      <c r="D7973" s="140"/>
      <c r="E7973" s="140"/>
      <c r="F7973" s="161"/>
      <c r="G7973" s="161"/>
    </row>
    <row r="7974" spans="1:7" x14ac:dyDescent="0.25">
      <c r="A7974" s="154"/>
      <c r="B7974" s="154"/>
      <c r="C7974" s="140"/>
      <c r="D7974" s="140"/>
      <c r="E7974" s="140"/>
      <c r="F7974" s="161"/>
      <c r="G7974" s="161"/>
    </row>
    <row r="7975" spans="1:7" x14ac:dyDescent="0.25">
      <c r="A7975" s="154"/>
      <c r="B7975" s="154"/>
      <c r="C7975" s="140"/>
      <c r="D7975" s="140"/>
      <c r="E7975" s="140"/>
      <c r="F7975" s="161"/>
      <c r="G7975" s="161"/>
    </row>
    <row r="7976" spans="1:7" x14ac:dyDescent="0.25">
      <c r="A7976" s="154"/>
      <c r="B7976" s="154"/>
      <c r="C7976" s="140"/>
      <c r="D7976" s="140"/>
      <c r="E7976" s="140"/>
      <c r="F7976" s="161"/>
      <c r="G7976" s="161"/>
    </row>
    <row r="7977" spans="1:7" x14ac:dyDescent="0.25">
      <c r="A7977" s="154"/>
      <c r="B7977" s="154"/>
      <c r="C7977" s="154"/>
      <c r="D7977" s="140"/>
      <c r="E7977" s="140"/>
      <c r="F7977" s="161"/>
      <c r="G7977" s="161"/>
    </row>
    <row r="7978" spans="1:7" x14ac:dyDescent="0.25">
      <c r="A7978" s="154"/>
      <c r="B7978" s="154"/>
      <c r="C7978" s="154"/>
      <c r="D7978" s="140"/>
      <c r="E7978" s="140"/>
      <c r="F7978" s="161"/>
      <c r="G7978" s="161"/>
    </row>
    <row r="7979" spans="1:7" x14ac:dyDescent="0.25">
      <c r="A7979" s="154"/>
      <c r="B7979" s="154"/>
      <c r="C7979" s="154"/>
      <c r="D7979" s="140"/>
      <c r="E7979" s="140"/>
      <c r="F7979" s="161"/>
      <c r="G7979" s="161"/>
    </row>
    <row r="7980" spans="1:7" x14ac:dyDescent="0.25">
      <c r="A7980" s="154"/>
      <c r="B7980" s="154"/>
      <c r="C7980" s="154"/>
      <c r="D7980" s="140"/>
      <c r="E7980" s="140"/>
      <c r="F7980" s="161"/>
      <c r="G7980" s="161"/>
    </row>
    <row r="7981" spans="1:7" x14ac:dyDescent="0.25">
      <c r="A7981" s="154"/>
      <c r="B7981" s="154"/>
      <c r="C7981" s="154"/>
      <c r="D7981" s="140"/>
      <c r="E7981" s="140"/>
      <c r="F7981" s="161"/>
      <c r="G7981" s="161"/>
    </row>
    <row r="7982" spans="1:7" x14ac:dyDescent="0.25">
      <c r="A7982" s="154"/>
      <c r="B7982" s="154"/>
      <c r="C7982" s="154"/>
      <c r="D7982" s="140"/>
      <c r="E7982" s="140"/>
      <c r="F7982" s="161"/>
      <c r="G7982" s="161"/>
    </row>
    <row r="7983" spans="1:7" x14ac:dyDescent="0.25">
      <c r="A7983" s="154"/>
      <c r="B7983" s="154"/>
      <c r="C7983" s="154"/>
      <c r="D7983" s="140"/>
      <c r="E7983" s="140"/>
      <c r="F7983" s="161"/>
      <c r="G7983" s="161"/>
    </row>
    <row r="7984" spans="1:7" x14ac:dyDescent="0.25">
      <c r="A7984" s="154"/>
      <c r="B7984" s="154"/>
      <c r="C7984" s="154"/>
      <c r="D7984" s="140"/>
      <c r="E7984" s="140"/>
      <c r="F7984" s="161"/>
      <c r="G7984" s="161"/>
    </row>
    <row r="7985" spans="1:7" x14ac:dyDescent="0.25">
      <c r="A7985" s="154"/>
      <c r="B7985" s="154"/>
      <c r="C7985" s="154"/>
      <c r="D7985" s="140"/>
      <c r="E7985" s="140"/>
      <c r="F7985" s="161"/>
      <c r="G7985" s="161"/>
    </row>
    <row r="7986" spans="1:7" x14ac:dyDescent="0.25">
      <c r="A7986" s="154"/>
      <c r="B7986" s="154"/>
      <c r="C7986" s="154"/>
      <c r="D7986" s="140"/>
      <c r="E7986" s="140"/>
      <c r="F7986" s="161"/>
      <c r="G7986" s="161"/>
    </row>
    <row r="7987" spans="1:7" x14ac:dyDescent="0.25">
      <c r="A7987" s="154"/>
      <c r="B7987" s="154"/>
      <c r="C7987" s="154"/>
      <c r="D7987" s="140"/>
      <c r="E7987" s="140"/>
      <c r="F7987" s="161"/>
      <c r="G7987" s="161"/>
    </row>
    <row r="7988" spans="1:7" x14ac:dyDescent="0.25">
      <c r="A7988" s="154"/>
      <c r="B7988" s="154"/>
      <c r="C7988" s="154"/>
      <c r="D7988" s="140"/>
      <c r="E7988" s="140"/>
      <c r="F7988" s="161"/>
      <c r="G7988" s="161"/>
    </row>
    <row r="7989" spans="1:7" x14ac:dyDescent="0.25">
      <c r="A7989" s="154"/>
      <c r="B7989" s="154"/>
      <c r="C7989" s="154"/>
      <c r="D7989" s="140"/>
      <c r="E7989" s="140"/>
      <c r="F7989" s="161"/>
      <c r="G7989" s="161"/>
    </row>
    <row r="7990" spans="1:7" x14ac:dyDescent="0.25">
      <c r="A7990" s="154"/>
      <c r="B7990" s="154"/>
      <c r="C7990" s="154"/>
      <c r="D7990" s="140"/>
      <c r="E7990" s="140"/>
      <c r="F7990" s="161"/>
      <c r="G7990" s="161"/>
    </row>
    <row r="7991" spans="1:7" x14ac:dyDescent="0.25">
      <c r="A7991" s="154"/>
      <c r="B7991" s="154"/>
      <c r="C7991" s="154"/>
      <c r="D7991" s="140"/>
      <c r="E7991" s="140"/>
      <c r="F7991" s="161"/>
      <c r="G7991" s="161"/>
    </row>
    <row r="7992" spans="1:7" x14ac:dyDescent="0.25">
      <c r="A7992" s="154"/>
      <c r="B7992" s="154"/>
      <c r="C7992" s="154"/>
      <c r="D7992" s="140"/>
      <c r="E7992" s="140"/>
      <c r="F7992" s="161"/>
      <c r="G7992" s="161"/>
    </row>
    <row r="7993" spans="1:7" x14ac:dyDescent="0.25">
      <c r="A7993" s="154"/>
      <c r="B7993" s="154"/>
      <c r="C7993" s="154"/>
      <c r="D7993" s="140"/>
      <c r="E7993" s="140"/>
      <c r="F7993" s="161"/>
      <c r="G7993" s="161"/>
    </row>
    <row r="7994" spans="1:7" x14ac:dyDescent="0.25">
      <c r="A7994" s="154"/>
      <c r="B7994" s="154"/>
      <c r="C7994" s="154"/>
      <c r="D7994" s="140"/>
      <c r="E7994" s="140"/>
      <c r="F7994" s="161"/>
      <c r="G7994" s="161"/>
    </row>
    <row r="7995" spans="1:7" x14ac:dyDescent="0.25">
      <c r="A7995" s="154"/>
      <c r="B7995" s="154"/>
      <c r="C7995" s="154"/>
      <c r="D7995" s="140"/>
      <c r="E7995" s="140"/>
      <c r="F7995" s="161"/>
      <c r="G7995" s="161"/>
    </row>
    <row r="7996" spans="1:7" x14ac:dyDescent="0.25">
      <c r="A7996" s="154"/>
      <c r="B7996" s="154"/>
      <c r="C7996" s="154"/>
      <c r="D7996" s="140"/>
      <c r="E7996" s="140"/>
      <c r="F7996" s="161"/>
      <c r="G7996" s="161"/>
    </row>
    <row r="7997" spans="1:7" x14ac:dyDescent="0.25">
      <c r="A7997" s="154"/>
      <c r="B7997" s="154"/>
      <c r="C7997" s="154"/>
      <c r="D7997" s="140"/>
      <c r="E7997" s="140"/>
      <c r="F7997" s="161"/>
      <c r="G7997" s="161"/>
    </row>
    <row r="7998" spans="1:7" x14ac:dyDescent="0.25">
      <c r="A7998" s="154"/>
      <c r="B7998" s="154"/>
      <c r="C7998" s="154"/>
      <c r="D7998" s="140"/>
      <c r="E7998" s="140"/>
      <c r="F7998" s="161"/>
      <c r="G7998" s="161"/>
    </row>
    <row r="7999" spans="1:7" x14ac:dyDescent="0.25">
      <c r="A7999" s="154"/>
      <c r="B7999" s="154"/>
      <c r="C7999" s="154"/>
      <c r="D7999" s="140"/>
      <c r="E7999" s="140"/>
      <c r="F7999" s="161"/>
      <c r="G7999" s="161"/>
    </row>
    <row r="8000" spans="1:7" x14ac:dyDescent="0.25">
      <c r="A8000" s="154"/>
      <c r="B8000" s="154"/>
      <c r="C8000" s="154"/>
      <c r="D8000" s="140"/>
      <c r="E8000" s="140"/>
      <c r="F8000" s="161"/>
      <c r="G8000" s="161"/>
    </row>
    <row r="8001" spans="1:7" x14ac:dyDescent="0.25">
      <c r="A8001" s="154"/>
      <c r="B8001" s="154"/>
      <c r="C8001" s="154"/>
      <c r="D8001" s="140"/>
      <c r="E8001" s="140"/>
      <c r="F8001" s="161"/>
      <c r="G8001" s="161"/>
    </row>
    <row r="8002" spans="1:7" x14ac:dyDescent="0.25">
      <c r="A8002" s="154"/>
      <c r="B8002" s="154"/>
      <c r="C8002" s="154"/>
      <c r="D8002" s="140"/>
      <c r="E8002" s="140"/>
      <c r="F8002" s="161"/>
      <c r="G8002" s="161"/>
    </row>
    <row r="8003" spans="1:7" x14ac:dyDescent="0.25">
      <c r="A8003" s="154"/>
      <c r="B8003" s="154"/>
      <c r="C8003" s="140"/>
      <c r="D8003" s="140"/>
      <c r="E8003" s="140"/>
      <c r="F8003" s="161"/>
      <c r="G8003" s="161"/>
    </row>
    <row r="8004" spans="1:7" x14ac:dyDescent="0.25">
      <c r="A8004" s="154"/>
      <c r="B8004" s="154"/>
      <c r="C8004" s="154"/>
      <c r="D8004" s="140"/>
      <c r="E8004" s="140"/>
      <c r="F8004" s="161"/>
      <c r="G8004" s="161"/>
    </row>
    <row r="8005" spans="1:7" x14ac:dyDescent="0.25">
      <c r="A8005" s="154"/>
      <c r="B8005" s="154"/>
      <c r="C8005" s="154"/>
      <c r="D8005" s="140"/>
      <c r="E8005" s="140"/>
      <c r="F8005" s="161"/>
      <c r="G8005" s="161"/>
    </row>
    <row r="8006" spans="1:7" x14ac:dyDescent="0.25">
      <c r="A8006" s="154"/>
      <c r="B8006" s="154"/>
      <c r="C8006" s="154"/>
      <c r="D8006" s="140"/>
      <c r="E8006" s="140"/>
      <c r="F8006" s="161"/>
      <c r="G8006" s="161"/>
    </row>
    <row r="8007" spans="1:7" x14ac:dyDescent="0.25">
      <c r="A8007" s="154"/>
      <c r="B8007" s="154"/>
      <c r="C8007" s="154"/>
      <c r="D8007" s="140"/>
      <c r="E8007" s="140"/>
      <c r="F8007" s="161"/>
      <c r="G8007" s="161"/>
    </row>
    <row r="8008" spans="1:7" x14ac:dyDescent="0.25">
      <c r="A8008" s="154"/>
      <c r="B8008" s="154"/>
      <c r="C8008" s="154"/>
      <c r="D8008" s="140"/>
      <c r="E8008" s="140"/>
      <c r="F8008" s="161"/>
      <c r="G8008" s="161"/>
    </row>
    <row r="8009" spans="1:7" x14ac:dyDescent="0.25">
      <c r="A8009" s="154"/>
      <c r="B8009" s="154"/>
      <c r="C8009" s="154"/>
      <c r="D8009" s="140"/>
      <c r="E8009" s="140"/>
      <c r="F8009" s="161"/>
      <c r="G8009" s="161"/>
    </row>
    <row r="8010" spans="1:7" x14ac:dyDescent="0.25">
      <c r="A8010" s="154"/>
      <c r="B8010" s="154"/>
      <c r="C8010" s="154"/>
      <c r="D8010" s="140"/>
      <c r="E8010" s="140"/>
      <c r="F8010" s="161"/>
      <c r="G8010" s="161"/>
    </row>
    <row r="8011" spans="1:7" x14ac:dyDescent="0.25">
      <c r="A8011" s="154"/>
      <c r="B8011" s="154"/>
      <c r="C8011" s="154"/>
      <c r="D8011" s="140"/>
      <c r="E8011" s="140"/>
      <c r="F8011" s="161"/>
      <c r="G8011" s="161"/>
    </row>
    <row r="8012" spans="1:7" x14ac:dyDescent="0.25">
      <c r="A8012" s="154"/>
      <c r="B8012" s="154"/>
      <c r="C8012" s="154"/>
      <c r="D8012" s="140"/>
      <c r="E8012" s="140"/>
      <c r="F8012" s="161"/>
      <c r="G8012" s="161"/>
    </row>
    <row r="8013" spans="1:7" x14ac:dyDescent="0.25">
      <c r="A8013" s="154"/>
      <c r="B8013" s="154"/>
      <c r="C8013" s="154"/>
      <c r="D8013" s="140"/>
      <c r="E8013" s="140"/>
      <c r="F8013" s="161"/>
      <c r="G8013" s="161"/>
    </row>
    <row r="8014" spans="1:7" x14ac:dyDescent="0.25">
      <c r="A8014" s="154"/>
      <c r="B8014" s="154"/>
      <c r="C8014" s="154"/>
      <c r="D8014" s="140"/>
      <c r="E8014" s="140"/>
      <c r="F8014" s="161"/>
      <c r="G8014" s="161"/>
    </row>
    <row r="8015" spans="1:7" x14ac:dyDescent="0.25">
      <c r="A8015" s="154"/>
      <c r="B8015" s="154"/>
      <c r="C8015" s="140"/>
      <c r="D8015" s="140"/>
      <c r="E8015" s="140"/>
      <c r="F8015" s="161"/>
      <c r="G8015" s="161"/>
    </row>
    <row r="8016" spans="1:7" x14ac:dyDescent="0.25">
      <c r="A8016" s="154"/>
      <c r="B8016" s="154"/>
      <c r="C8016" s="140"/>
      <c r="D8016" s="140"/>
      <c r="E8016" s="140"/>
      <c r="F8016" s="161"/>
      <c r="G8016" s="161"/>
    </row>
    <row r="8017" spans="1:7" x14ac:dyDescent="0.25">
      <c r="A8017" s="154"/>
      <c r="B8017" s="154"/>
      <c r="C8017" s="154"/>
      <c r="D8017" s="140"/>
      <c r="E8017" s="140"/>
      <c r="F8017" s="161"/>
      <c r="G8017" s="161"/>
    </row>
    <row r="8018" spans="1:7" x14ac:dyDescent="0.25">
      <c r="A8018" s="154"/>
      <c r="B8018" s="154"/>
      <c r="C8018" s="154"/>
      <c r="D8018" s="140"/>
      <c r="E8018" s="140"/>
      <c r="F8018" s="161"/>
      <c r="G8018" s="161"/>
    </row>
    <row r="8019" spans="1:7" x14ac:dyDescent="0.25">
      <c r="A8019" s="154"/>
      <c r="B8019" s="154"/>
      <c r="C8019" s="154"/>
      <c r="D8019" s="140"/>
      <c r="E8019" s="140"/>
      <c r="F8019" s="161"/>
      <c r="G8019" s="161"/>
    </row>
    <row r="8020" spans="1:7" x14ac:dyDescent="0.25">
      <c r="A8020" s="154"/>
      <c r="B8020" s="154"/>
      <c r="C8020" s="140"/>
      <c r="D8020" s="140"/>
      <c r="E8020" s="140"/>
      <c r="F8020" s="161"/>
      <c r="G8020" s="161"/>
    </row>
    <row r="8021" spans="1:7" x14ac:dyDescent="0.25">
      <c r="A8021" s="154"/>
      <c r="B8021" s="154"/>
      <c r="C8021" s="140"/>
      <c r="D8021" s="140"/>
      <c r="E8021" s="140"/>
      <c r="F8021" s="161"/>
      <c r="G8021" s="161"/>
    </row>
    <row r="8022" spans="1:7" x14ac:dyDescent="0.25">
      <c r="A8022" s="154"/>
      <c r="B8022" s="154"/>
      <c r="C8022" s="140"/>
      <c r="D8022" s="140"/>
      <c r="E8022" s="140"/>
      <c r="F8022" s="161"/>
      <c r="G8022" s="161"/>
    </row>
    <row r="8023" spans="1:7" x14ac:dyDescent="0.25">
      <c r="A8023" s="154"/>
      <c r="B8023" s="154"/>
      <c r="C8023" s="154"/>
      <c r="D8023" s="140"/>
      <c r="E8023" s="140"/>
      <c r="F8023" s="161"/>
      <c r="G8023" s="161"/>
    </row>
    <row r="8024" spans="1:7" x14ac:dyDescent="0.25">
      <c r="A8024" s="154"/>
      <c r="B8024" s="154"/>
      <c r="C8024" s="154"/>
      <c r="D8024" s="140"/>
      <c r="E8024" s="140"/>
      <c r="F8024" s="161"/>
      <c r="G8024" s="161"/>
    </row>
    <row r="8025" spans="1:7" x14ac:dyDescent="0.25">
      <c r="A8025" s="154"/>
      <c r="B8025" s="154"/>
      <c r="C8025" s="154"/>
      <c r="D8025" s="140"/>
      <c r="E8025" s="140"/>
      <c r="F8025" s="161"/>
      <c r="G8025" s="161"/>
    </row>
    <row r="8026" spans="1:7" x14ac:dyDescent="0.25">
      <c r="A8026" s="154"/>
      <c r="B8026" s="154"/>
      <c r="C8026" s="140"/>
      <c r="D8026" s="140"/>
      <c r="E8026" s="140"/>
      <c r="F8026" s="161"/>
      <c r="G8026" s="161"/>
    </row>
    <row r="8027" spans="1:7" x14ac:dyDescent="0.25">
      <c r="A8027" s="154"/>
      <c r="B8027" s="154"/>
      <c r="C8027" s="154"/>
      <c r="D8027" s="140"/>
      <c r="E8027" s="140"/>
      <c r="F8027" s="161"/>
      <c r="G8027" s="161"/>
    </row>
    <row r="8028" spans="1:7" x14ac:dyDescent="0.25">
      <c r="A8028" s="154"/>
      <c r="B8028" s="154"/>
      <c r="C8028" s="140"/>
      <c r="D8028" s="140"/>
      <c r="E8028" s="140"/>
      <c r="F8028" s="161"/>
      <c r="G8028" s="161"/>
    </row>
    <row r="8029" spans="1:7" x14ac:dyDescent="0.25">
      <c r="A8029" s="154"/>
      <c r="B8029" s="154"/>
      <c r="C8029" s="140"/>
      <c r="D8029" s="140"/>
      <c r="E8029" s="140"/>
      <c r="F8029" s="161"/>
      <c r="G8029" s="161"/>
    </row>
    <row r="8030" spans="1:7" x14ac:dyDescent="0.25">
      <c r="A8030" s="154"/>
      <c r="B8030" s="154"/>
      <c r="C8030" s="154"/>
      <c r="D8030" s="140"/>
      <c r="E8030" s="140"/>
      <c r="F8030" s="161"/>
      <c r="G8030" s="161"/>
    </row>
    <row r="8031" spans="1:7" x14ac:dyDescent="0.25">
      <c r="A8031" s="154"/>
      <c r="B8031" s="154"/>
      <c r="C8031" s="140"/>
      <c r="D8031" s="140"/>
      <c r="E8031" s="140"/>
      <c r="F8031" s="161"/>
      <c r="G8031" s="161"/>
    </row>
    <row r="8032" spans="1:7" x14ac:dyDescent="0.25">
      <c r="A8032" s="154"/>
      <c r="B8032" s="154"/>
      <c r="C8032" s="154"/>
      <c r="D8032" s="140"/>
      <c r="E8032" s="140"/>
      <c r="F8032" s="161"/>
      <c r="G8032" s="161"/>
    </row>
    <row r="8033" spans="1:7" x14ac:dyDescent="0.25">
      <c r="A8033" s="154"/>
      <c r="B8033" s="154"/>
      <c r="C8033" s="154"/>
      <c r="D8033" s="140"/>
      <c r="E8033" s="140"/>
      <c r="F8033" s="161"/>
      <c r="G8033" s="161"/>
    </row>
    <row r="8034" spans="1:7" x14ac:dyDescent="0.25">
      <c r="A8034" s="154"/>
      <c r="B8034" s="154"/>
      <c r="C8034" s="140"/>
      <c r="D8034" s="140"/>
      <c r="E8034" s="140"/>
      <c r="F8034" s="161"/>
      <c r="G8034" s="161"/>
    </row>
    <row r="8035" spans="1:7" x14ac:dyDescent="0.25">
      <c r="A8035" s="154"/>
      <c r="B8035" s="154"/>
      <c r="C8035" s="154"/>
      <c r="D8035" s="140"/>
      <c r="E8035" s="140"/>
      <c r="F8035" s="161"/>
      <c r="G8035" s="161"/>
    </row>
    <row r="8036" spans="1:7" x14ac:dyDescent="0.25">
      <c r="A8036" s="154"/>
      <c r="B8036" s="154"/>
      <c r="C8036" s="140"/>
      <c r="D8036" s="140"/>
      <c r="E8036" s="140"/>
      <c r="F8036" s="161"/>
      <c r="G8036" s="161"/>
    </row>
    <row r="8037" spans="1:7" x14ac:dyDescent="0.25">
      <c r="A8037" s="154"/>
      <c r="B8037" s="154"/>
      <c r="C8037" s="140"/>
      <c r="D8037" s="140"/>
      <c r="E8037" s="140"/>
      <c r="F8037" s="161"/>
      <c r="G8037" s="161"/>
    </row>
    <row r="8038" spans="1:7" x14ac:dyDescent="0.25">
      <c r="A8038" s="154"/>
      <c r="B8038" s="154"/>
      <c r="C8038" s="154"/>
      <c r="D8038" s="140"/>
      <c r="E8038" s="140"/>
      <c r="F8038" s="161"/>
      <c r="G8038" s="161"/>
    </row>
    <row r="8039" spans="1:7" x14ac:dyDescent="0.25">
      <c r="A8039" s="154"/>
      <c r="B8039" s="154"/>
      <c r="C8039" s="154"/>
      <c r="D8039" s="140"/>
      <c r="E8039" s="140"/>
      <c r="F8039" s="161"/>
      <c r="G8039" s="161"/>
    </row>
    <row r="8040" spans="1:7" x14ac:dyDescent="0.25">
      <c r="A8040" s="154"/>
      <c r="B8040" s="154"/>
      <c r="C8040" s="140"/>
      <c r="D8040" s="140"/>
      <c r="E8040" s="140"/>
      <c r="F8040" s="161"/>
      <c r="G8040" s="161"/>
    </row>
    <row r="8041" spans="1:7" x14ac:dyDescent="0.25">
      <c r="A8041" s="154"/>
      <c r="B8041" s="154"/>
      <c r="C8041" s="154"/>
      <c r="D8041" s="140"/>
      <c r="E8041" s="140"/>
      <c r="F8041" s="161"/>
      <c r="G8041" s="161"/>
    </row>
    <row r="8042" spans="1:7" x14ac:dyDescent="0.25">
      <c r="A8042" s="154"/>
      <c r="B8042" s="154"/>
      <c r="C8042" s="140"/>
      <c r="D8042" s="140"/>
      <c r="E8042" s="140"/>
      <c r="F8042" s="161"/>
      <c r="G8042" s="161"/>
    </row>
    <row r="8043" spans="1:7" x14ac:dyDescent="0.25">
      <c r="A8043" s="154"/>
      <c r="B8043" s="154"/>
      <c r="C8043" s="154"/>
      <c r="D8043" s="140"/>
      <c r="E8043" s="140"/>
      <c r="F8043" s="161"/>
      <c r="G8043" s="161"/>
    </row>
    <row r="8044" spans="1:7" x14ac:dyDescent="0.25">
      <c r="A8044" s="154"/>
      <c r="B8044" s="154"/>
      <c r="C8044" s="140"/>
      <c r="D8044" s="140"/>
      <c r="E8044" s="140"/>
      <c r="F8044" s="161"/>
      <c r="G8044" s="161"/>
    </row>
    <row r="8045" spans="1:7" x14ac:dyDescent="0.25">
      <c r="A8045" s="154"/>
      <c r="B8045" s="154"/>
      <c r="C8045" s="140"/>
      <c r="D8045" s="140"/>
      <c r="E8045" s="140"/>
      <c r="F8045" s="161"/>
      <c r="G8045" s="161"/>
    </row>
    <row r="8046" spans="1:7" x14ac:dyDescent="0.25">
      <c r="A8046" s="154"/>
      <c r="B8046" s="154"/>
      <c r="C8046" s="140"/>
      <c r="D8046" s="140"/>
      <c r="E8046" s="140"/>
      <c r="F8046" s="161"/>
      <c r="G8046" s="161"/>
    </row>
    <row r="8047" spans="1:7" x14ac:dyDescent="0.25">
      <c r="A8047" s="154"/>
      <c r="B8047" s="154"/>
      <c r="C8047" s="154"/>
      <c r="D8047" s="140"/>
      <c r="E8047" s="140"/>
      <c r="F8047" s="161"/>
      <c r="G8047" s="161"/>
    </row>
    <row r="8048" spans="1:7" x14ac:dyDescent="0.25">
      <c r="A8048" s="154"/>
      <c r="B8048" s="154"/>
      <c r="C8048" s="154"/>
      <c r="D8048" s="140"/>
      <c r="E8048" s="140"/>
      <c r="F8048" s="161"/>
      <c r="G8048" s="161"/>
    </row>
    <row r="8049" spans="1:7" x14ac:dyDescent="0.25">
      <c r="A8049" s="154"/>
      <c r="B8049" s="154"/>
      <c r="C8049" s="140"/>
      <c r="D8049" s="140"/>
      <c r="E8049" s="140"/>
      <c r="F8049" s="161"/>
      <c r="G8049" s="161"/>
    </row>
    <row r="8050" spans="1:7" x14ac:dyDescent="0.25">
      <c r="A8050" s="154"/>
      <c r="B8050" s="154"/>
      <c r="C8050" s="154"/>
      <c r="D8050" s="140"/>
      <c r="E8050" s="140"/>
      <c r="F8050" s="161"/>
      <c r="G8050" s="161"/>
    </row>
    <row r="8051" spans="1:7" x14ac:dyDescent="0.25">
      <c r="A8051" s="154"/>
      <c r="B8051" s="154"/>
      <c r="C8051" s="154"/>
      <c r="D8051" s="140"/>
      <c r="E8051" s="140"/>
      <c r="F8051" s="161"/>
      <c r="G8051" s="161"/>
    </row>
    <row r="8052" spans="1:7" x14ac:dyDescent="0.25">
      <c r="A8052" s="154"/>
      <c r="B8052" s="154"/>
      <c r="C8052" s="154"/>
      <c r="D8052" s="140"/>
      <c r="E8052" s="140"/>
      <c r="F8052" s="161"/>
      <c r="G8052" s="161"/>
    </row>
    <row r="8053" spans="1:7" x14ac:dyDescent="0.25">
      <c r="A8053" s="154"/>
      <c r="B8053" s="154"/>
      <c r="C8053" s="140"/>
      <c r="D8053" s="140"/>
      <c r="E8053" s="140"/>
      <c r="F8053" s="161"/>
      <c r="G8053" s="161"/>
    </row>
    <row r="8054" spans="1:7" x14ac:dyDescent="0.25">
      <c r="A8054" s="154"/>
      <c r="B8054" s="154"/>
      <c r="C8054" s="154"/>
      <c r="D8054" s="140"/>
      <c r="E8054" s="140"/>
      <c r="F8054" s="161"/>
      <c r="G8054" s="161"/>
    </row>
    <row r="8055" spans="1:7" x14ac:dyDescent="0.25">
      <c r="A8055" s="154"/>
      <c r="B8055" s="154"/>
      <c r="C8055" s="154"/>
      <c r="D8055" s="140"/>
      <c r="E8055" s="140"/>
      <c r="F8055" s="161"/>
      <c r="G8055" s="161"/>
    </row>
    <row r="8056" spans="1:7" x14ac:dyDescent="0.25">
      <c r="A8056" s="154"/>
      <c r="B8056" s="154"/>
      <c r="C8056" s="154"/>
      <c r="D8056" s="140"/>
      <c r="E8056" s="140"/>
      <c r="F8056" s="161"/>
      <c r="G8056" s="161"/>
    </row>
    <row r="8057" spans="1:7" x14ac:dyDescent="0.25">
      <c r="A8057" s="154"/>
      <c r="B8057" s="154"/>
      <c r="C8057" s="154"/>
      <c r="D8057" s="140"/>
      <c r="E8057" s="140"/>
      <c r="F8057" s="161"/>
      <c r="G8057" s="161"/>
    </row>
    <row r="8058" spans="1:7" x14ac:dyDescent="0.25">
      <c r="A8058" s="154"/>
      <c r="B8058" s="154"/>
      <c r="C8058" s="154"/>
      <c r="D8058" s="140"/>
      <c r="E8058" s="140"/>
      <c r="F8058" s="161"/>
      <c r="G8058" s="161"/>
    </row>
    <row r="8059" spans="1:7" x14ac:dyDescent="0.25">
      <c r="A8059" s="154"/>
      <c r="B8059" s="154"/>
      <c r="C8059" s="154"/>
      <c r="D8059" s="140"/>
      <c r="E8059" s="140"/>
      <c r="F8059" s="161"/>
      <c r="G8059" s="161"/>
    </row>
    <row r="8060" spans="1:7" x14ac:dyDescent="0.25">
      <c r="A8060" s="154"/>
      <c r="B8060" s="154"/>
      <c r="C8060" s="154"/>
      <c r="D8060" s="140"/>
      <c r="E8060" s="140"/>
      <c r="F8060" s="161"/>
      <c r="G8060" s="161"/>
    </row>
    <row r="8061" spans="1:7" x14ac:dyDescent="0.25">
      <c r="A8061" s="154"/>
      <c r="B8061" s="154"/>
      <c r="C8061" s="154"/>
      <c r="D8061" s="140"/>
      <c r="E8061" s="140"/>
      <c r="F8061" s="161"/>
      <c r="G8061" s="161"/>
    </row>
    <row r="8062" spans="1:7" x14ac:dyDescent="0.25">
      <c r="A8062" s="154"/>
      <c r="B8062" s="154"/>
      <c r="C8062" s="154"/>
      <c r="D8062" s="140"/>
      <c r="E8062" s="140"/>
      <c r="F8062" s="161"/>
      <c r="G8062" s="161"/>
    </row>
    <row r="8063" spans="1:7" x14ac:dyDescent="0.25">
      <c r="A8063" s="154"/>
      <c r="B8063" s="154"/>
      <c r="C8063" s="154"/>
      <c r="D8063" s="140"/>
      <c r="E8063" s="140"/>
      <c r="F8063" s="161"/>
      <c r="G8063" s="161"/>
    </row>
    <row r="8064" spans="1:7" x14ac:dyDescent="0.25">
      <c r="A8064" s="154"/>
      <c r="B8064" s="154"/>
      <c r="C8064" s="154"/>
      <c r="D8064" s="140"/>
      <c r="E8064" s="140"/>
      <c r="F8064" s="161"/>
      <c r="G8064" s="161"/>
    </row>
    <row r="8065" spans="1:7" x14ac:dyDescent="0.25">
      <c r="A8065" s="154"/>
      <c r="B8065" s="154"/>
      <c r="C8065" s="154"/>
      <c r="D8065" s="140"/>
      <c r="E8065" s="140"/>
      <c r="F8065" s="161"/>
      <c r="G8065" s="161"/>
    </row>
    <row r="8066" spans="1:7" x14ac:dyDescent="0.25">
      <c r="A8066" s="154"/>
      <c r="B8066" s="154"/>
      <c r="C8066" s="154"/>
      <c r="D8066" s="140"/>
      <c r="E8066" s="140"/>
      <c r="F8066" s="161"/>
      <c r="G8066" s="161"/>
    </row>
    <row r="8067" spans="1:7" x14ac:dyDescent="0.25">
      <c r="A8067" s="154"/>
      <c r="B8067" s="154"/>
      <c r="C8067" s="154"/>
      <c r="D8067" s="140"/>
      <c r="E8067" s="140"/>
      <c r="F8067" s="161"/>
      <c r="G8067" s="161"/>
    </row>
    <row r="8068" spans="1:7" x14ac:dyDescent="0.25">
      <c r="A8068" s="154"/>
      <c r="B8068" s="154"/>
      <c r="C8068" s="154"/>
      <c r="D8068" s="140"/>
      <c r="E8068" s="140"/>
      <c r="F8068" s="161"/>
      <c r="G8068" s="161"/>
    </row>
    <row r="8069" spans="1:7" x14ac:dyDescent="0.25">
      <c r="A8069" s="154"/>
      <c r="B8069" s="154"/>
      <c r="C8069" s="154"/>
      <c r="D8069" s="140"/>
      <c r="E8069" s="140"/>
      <c r="F8069" s="161"/>
      <c r="G8069" s="161"/>
    </row>
    <row r="8070" spans="1:7" x14ac:dyDescent="0.25">
      <c r="A8070" s="154"/>
      <c r="B8070" s="154"/>
      <c r="C8070" s="140"/>
      <c r="D8070" s="140"/>
      <c r="E8070" s="140"/>
      <c r="F8070" s="161"/>
      <c r="G8070" s="161"/>
    </row>
    <row r="8071" spans="1:7" x14ac:dyDescent="0.25">
      <c r="A8071" s="154"/>
      <c r="B8071" s="154"/>
      <c r="C8071" s="154"/>
      <c r="D8071" s="140"/>
      <c r="E8071" s="140"/>
      <c r="F8071" s="161"/>
      <c r="G8071" s="161"/>
    </row>
    <row r="8072" spans="1:7" x14ac:dyDescent="0.25">
      <c r="A8072" s="154"/>
      <c r="B8072" s="154"/>
      <c r="C8072" s="154"/>
      <c r="D8072" s="140"/>
      <c r="E8072" s="140"/>
      <c r="F8072" s="161"/>
      <c r="G8072" s="161"/>
    </row>
    <row r="8073" spans="1:7" x14ac:dyDescent="0.25">
      <c r="A8073" s="154"/>
      <c r="B8073" s="154"/>
      <c r="C8073" s="154"/>
      <c r="D8073" s="140"/>
      <c r="E8073" s="140"/>
      <c r="F8073" s="161"/>
      <c r="G8073" s="161"/>
    </row>
    <row r="8074" spans="1:7" x14ac:dyDescent="0.25">
      <c r="A8074" s="154"/>
      <c r="B8074" s="154"/>
      <c r="C8074" s="140"/>
      <c r="D8074" s="140"/>
      <c r="E8074" s="140"/>
      <c r="F8074" s="161"/>
      <c r="G8074" s="161"/>
    </row>
    <row r="8075" spans="1:7" x14ac:dyDescent="0.25">
      <c r="A8075" s="154"/>
      <c r="B8075" s="154"/>
      <c r="C8075" s="140"/>
      <c r="D8075" s="140"/>
      <c r="E8075" s="140"/>
      <c r="F8075" s="161"/>
      <c r="G8075" s="161"/>
    </row>
    <row r="8076" spans="1:7" x14ac:dyDescent="0.25">
      <c r="A8076" s="154"/>
      <c r="B8076" s="154"/>
      <c r="C8076" s="154"/>
      <c r="D8076" s="140"/>
      <c r="E8076" s="140"/>
      <c r="F8076" s="161"/>
      <c r="G8076" s="161"/>
    </row>
    <row r="8077" spans="1:7" x14ac:dyDescent="0.25">
      <c r="A8077" s="154"/>
      <c r="B8077" s="154"/>
      <c r="C8077" s="154"/>
      <c r="D8077" s="140"/>
      <c r="E8077" s="140"/>
      <c r="F8077" s="161"/>
      <c r="G8077" s="161"/>
    </row>
    <row r="8078" spans="1:7" x14ac:dyDescent="0.25">
      <c r="A8078" s="154"/>
      <c r="B8078" s="154"/>
      <c r="C8078" s="140"/>
      <c r="D8078" s="140"/>
      <c r="E8078" s="140"/>
      <c r="F8078" s="161"/>
      <c r="G8078" s="161"/>
    </row>
    <row r="8079" spans="1:7" x14ac:dyDescent="0.25">
      <c r="A8079" s="154"/>
      <c r="B8079" s="154"/>
      <c r="C8079" s="154"/>
      <c r="D8079" s="140"/>
      <c r="E8079" s="140"/>
      <c r="F8079" s="161"/>
      <c r="G8079" s="161"/>
    </row>
    <row r="8080" spans="1:7" x14ac:dyDescent="0.25">
      <c r="A8080" s="154"/>
      <c r="B8080" s="154"/>
      <c r="C8080" s="154"/>
      <c r="D8080" s="140"/>
      <c r="E8080" s="140"/>
      <c r="F8080" s="161"/>
      <c r="G8080" s="161"/>
    </row>
    <row r="8081" spans="1:7" x14ac:dyDescent="0.25">
      <c r="A8081" s="154"/>
      <c r="B8081" s="154"/>
      <c r="C8081" s="154"/>
      <c r="D8081" s="140"/>
      <c r="E8081" s="140"/>
      <c r="F8081" s="161"/>
      <c r="G8081" s="161"/>
    </row>
    <row r="8082" spans="1:7" x14ac:dyDescent="0.25">
      <c r="A8082" s="154"/>
      <c r="B8082" s="154"/>
      <c r="C8082" s="154"/>
      <c r="D8082" s="140"/>
      <c r="E8082" s="140"/>
      <c r="F8082" s="161"/>
      <c r="G8082" s="161"/>
    </row>
    <row r="8083" spans="1:7" x14ac:dyDescent="0.25">
      <c r="A8083" s="154"/>
      <c r="B8083" s="154"/>
      <c r="C8083" s="140"/>
      <c r="D8083" s="140"/>
      <c r="E8083" s="140"/>
      <c r="F8083" s="161"/>
      <c r="G8083" s="161"/>
    </row>
    <row r="8084" spans="1:7" x14ac:dyDescent="0.25">
      <c r="A8084" s="154"/>
      <c r="B8084" s="154"/>
      <c r="C8084" s="154"/>
      <c r="D8084" s="140"/>
      <c r="E8084" s="140"/>
      <c r="F8084" s="161"/>
      <c r="G8084" s="161"/>
    </row>
    <row r="8085" spans="1:7" x14ac:dyDescent="0.25">
      <c r="A8085" s="154"/>
      <c r="B8085" s="154"/>
      <c r="C8085" s="154"/>
      <c r="D8085" s="140"/>
      <c r="E8085" s="140"/>
      <c r="F8085" s="161"/>
      <c r="G8085" s="161"/>
    </row>
    <row r="8086" spans="1:7" x14ac:dyDescent="0.25">
      <c r="A8086" s="154"/>
      <c r="B8086" s="154"/>
      <c r="C8086" s="154"/>
      <c r="D8086" s="140"/>
      <c r="E8086" s="140"/>
      <c r="F8086" s="161"/>
      <c r="G8086" s="161"/>
    </row>
    <row r="8087" spans="1:7" x14ac:dyDescent="0.25">
      <c r="A8087" s="154"/>
      <c r="B8087" s="154"/>
      <c r="C8087" s="140"/>
      <c r="D8087" s="140"/>
      <c r="E8087" s="140"/>
      <c r="F8087" s="161"/>
      <c r="G8087" s="161"/>
    </row>
    <row r="8088" spans="1:7" x14ac:dyDescent="0.25">
      <c r="A8088" s="154"/>
      <c r="B8088" s="154"/>
      <c r="C8088" s="154"/>
      <c r="D8088" s="140"/>
      <c r="E8088" s="140"/>
      <c r="F8088" s="161"/>
      <c r="G8088" s="161"/>
    </row>
    <row r="8089" spans="1:7" x14ac:dyDescent="0.25">
      <c r="A8089" s="154"/>
      <c r="B8089" s="154"/>
      <c r="C8089" s="154"/>
      <c r="D8089" s="140"/>
      <c r="E8089" s="140"/>
      <c r="F8089" s="161"/>
      <c r="G8089" s="161"/>
    </row>
    <row r="8090" spans="1:7" x14ac:dyDescent="0.25">
      <c r="A8090" s="154"/>
      <c r="B8090" s="154"/>
      <c r="C8090" s="154"/>
      <c r="D8090" s="140"/>
      <c r="E8090" s="140"/>
      <c r="F8090" s="161"/>
      <c r="G8090" s="161"/>
    </row>
    <row r="8091" spans="1:7" x14ac:dyDescent="0.25">
      <c r="A8091" s="154"/>
      <c r="B8091" s="154"/>
      <c r="C8091" s="154"/>
      <c r="D8091" s="140"/>
      <c r="E8091" s="140"/>
      <c r="F8091" s="161"/>
      <c r="G8091" s="161"/>
    </row>
    <row r="8092" spans="1:7" x14ac:dyDescent="0.25">
      <c r="A8092" s="154"/>
      <c r="B8092" s="154"/>
      <c r="C8092" s="140"/>
      <c r="D8092" s="140"/>
      <c r="E8092" s="140"/>
      <c r="F8092" s="161"/>
      <c r="G8092" s="161"/>
    </row>
    <row r="8093" spans="1:7" x14ac:dyDescent="0.25">
      <c r="A8093" s="154"/>
      <c r="B8093" s="154"/>
      <c r="C8093" s="154"/>
      <c r="D8093" s="140"/>
      <c r="E8093" s="140"/>
      <c r="F8093" s="161"/>
      <c r="G8093" s="161"/>
    </row>
    <row r="8094" spans="1:7" x14ac:dyDescent="0.25">
      <c r="A8094" s="154"/>
      <c r="B8094" s="154"/>
      <c r="C8094" s="140"/>
      <c r="D8094" s="140"/>
      <c r="E8094" s="140"/>
      <c r="F8094" s="161"/>
      <c r="G8094" s="161"/>
    </row>
    <row r="8095" spans="1:7" x14ac:dyDescent="0.25">
      <c r="A8095" s="154"/>
      <c r="B8095" s="154"/>
      <c r="C8095" s="140"/>
      <c r="D8095" s="140"/>
      <c r="E8095" s="140"/>
      <c r="F8095" s="161"/>
      <c r="G8095" s="161"/>
    </row>
    <row r="8096" spans="1:7" x14ac:dyDescent="0.25">
      <c r="A8096" s="154"/>
      <c r="B8096" s="154"/>
      <c r="C8096" s="140"/>
      <c r="D8096" s="140"/>
      <c r="E8096" s="140"/>
      <c r="F8096" s="161"/>
      <c r="G8096" s="161"/>
    </row>
    <row r="8097" spans="1:7" x14ac:dyDescent="0.25">
      <c r="A8097" s="154"/>
      <c r="B8097" s="154"/>
      <c r="C8097" s="140"/>
      <c r="D8097" s="140"/>
      <c r="E8097" s="140"/>
      <c r="F8097" s="161"/>
      <c r="G8097" s="161"/>
    </row>
    <row r="8098" spans="1:7" x14ac:dyDescent="0.25">
      <c r="A8098" s="154"/>
      <c r="B8098" s="154"/>
      <c r="C8098" s="154"/>
      <c r="D8098" s="140"/>
      <c r="E8098" s="140"/>
      <c r="F8098" s="161"/>
      <c r="G8098" s="161"/>
    </row>
    <row r="8099" spans="1:7" x14ac:dyDescent="0.25">
      <c r="A8099" s="154"/>
      <c r="B8099" s="154"/>
      <c r="C8099" s="154"/>
      <c r="D8099" s="140"/>
      <c r="E8099" s="140"/>
      <c r="F8099" s="161"/>
      <c r="G8099" s="161"/>
    </row>
    <row r="8100" spans="1:7" x14ac:dyDescent="0.25">
      <c r="A8100" s="154"/>
      <c r="B8100" s="154"/>
      <c r="C8100" s="154"/>
      <c r="D8100" s="140"/>
      <c r="E8100" s="140"/>
      <c r="F8100" s="161"/>
      <c r="G8100" s="161"/>
    </row>
    <row r="8101" spans="1:7" x14ac:dyDescent="0.25">
      <c r="A8101" s="154"/>
      <c r="B8101" s="154"/>
      <c r="C8101" s="154"/>
      <c r="D8101" s="140"/>
      <c r="E8101" s="140"/>
      <c r="F8101" s="161"/>
      <c r="G8101" s="161"/>
    </row>
    <row r="8102" spans="1:7" x14ac:dyDescent="0.25">
      <c r="A8102" s="154"/>
      <c r="B8102" s="154"/>
      <c r="C8102" s="140"/>
      <c r="D8102" s="140"/>
      <c r="E8102" s="140"/>
      <c r="F8102" s="161"/>
      <c r="G8102" s="161"/>
    </row>
    <row r="8103" spans="1:7" x14ac:dyDescent="0.25">
      <c r="A8103" s="154"/>
      <c r="B8103" s="154"/>
      <c r="C8103" s="154"/>
      <c r="D8103" s="140"/>
      <c r="E8103" s="140"/>
      <c r="F8103" s="161"/>
      <c r="G8103" s="161"/>
    </row>
    <row r="8104" spans="1:7" x14ac:dyDescent="0.25">
      <c r="A8104" s="154"/>
      <c r="B8104" s="154"/>
      <c r="C8104" s="154"/>
      <c r="D8104" s="140"/>
      <c r="E8104" s="140"/>
      <c r="F8104" s="161"/>
      <c r="G8104" s="161"/>
    </row>
    <row r="8105" spans="1:7" x14ac:dyDescent="0.25">
      <c r="A8105" s="154"/>
      <c r="B8105" s="154"/>
      <c r="C8105" s="154"/>
      <c r="D8105" s="140"/>
      <c r="E8105" s="140"/>
      <c r="F8105" s="161"/>
      <c r="G8105" s="161"/>
    </row>
    <row r="8106" spans="1:7" x14ac:dyDescent="0.25">
      <c r="A8106" s="154"/>
      <c r="B8106" s="154"/>
      <c r="C8106" s="154"/>
      <c r="D8106" s="140"/>
      <c r="E8106" s="140"/>
      <c r="F8106" s="161"/>
      <c r="G8106" s="161"/>
    </row>
    <row r="8107" spans="1:7" x14ac:dyDescent="0.25">
      <c r="A8107" s="154"/>
      <c r="B8107" s="154"/>
      <c r="C8107" s="140"/>
      <c r="D8107" s="140"/>
      <c r="E8107" s="140"/>
      <c r="F8107" s="161"/>
      <c r="G8107" s="161"/>
    </row>
    <row r="8108" spans="1:7" x14ac:dyDescent="0.25">
      <c r="A8108" s="154"/>
      <c r="B8108" s="154"/>
      <c r="C8108" s="154"/>
      <c r="D8108" s="140"/>
      <c r="E8108" s="140"/>
      <c r="F8108" s="161"/>
      <c r="G8108" s="161"/>
    </row>
    <row r="8109" spans="1:7" x14ac:dyDescent="0.25">
      <c r="A8109" s="154"/>
      <c r="B8109" s="154"/>
      <c r="C8109" s="140"/>
      <c r="D8109" s="140"/>
      <c r="E8109" s="140"/>
      <c r="F8109" s="161"/>
      <c r="G8109" s="161"/>
    </row>
    <row r="8110" spans="1:7" x14ac:dyDescent="0.25">
      <c r="A8110" s="154"/>
      <c r="B8110" s="154"/>
      <c r="C8110" s="154"/>
      <c r="D8110" s="140"/>
      <c r="E8110" s="140"/>
      <c r="F8110" s="161"/>
      <c r="G8110" s="161"/>
    </row>
    <row r="8111" spans="1:7" x14ac:dyDescent="0.25">
      <c r="A8111" s="154"/>
      <c r="B8111" s="154"/>
      <c r="C8111" s="154"/>
      <c r="D8111" s="140"/>
      <c r="E8111" s="140"/>
      <c r="F8111" s="161"/>
      <c r="G8111" s="161"/>
    </row>
    <row r="8112" spans="1:7" x14ac:dyDescent="0.25">
      <c r="A8112" s="154"/>
      <c r="B8112" s="154"/>
      <c r="C8112" s="154"/>
      <c r="D8112" s="140"/>
      <c r="E8112" s="140"/>
      <c r="F8112" s="161"/>
      <c r="G8112" s="161"/>
    </row>
    <row r="8113" spans="1:7" x14ac:dyDescent="0.25">
      <c r="A8113" s="154"/>
      <c r="B8113" s="154"/>
      <c r="C8113" s="154"/>
      <c r="D8113" s="140"/>
      <c r="E8113" s="140"/>
      <c r="F8113" s="161"/>
      <c r="G8113" s="161"/>
    </row>
    <row r="8114" spans="1:7" x14ac:dyDescent="0.25">
      <c r="A8114" s="154"/>
      <c r="B8114" s="154"/>
      <c r="C8114" s="154"/>
      <c r="D8114" s="140"/>
      <c r="E8114" s="140"/>
      <c r="F8114" s="161"/>
      <c r="G8114" s="161"/>
    </row>
    <row r="8115" spans="1:7" x14ac:dyDescent="0.25">
      <c r="A8115" s="154"/>
      <c r="B8115" s="154"/>
      <c r="C8115" s="154"/>
      <c r="D8115" s="140"/>
      <c r="E8115" s="140"/>
      <c r="F8115" s="161"/>
      <c r="G8115" s="161"/>
    </row>
    <row r="8116" spans="1:7" x14ac:dyDescent="0.25">
      <c r="A8116" s="154"/>
      <c r="B8116" s="154"/>
      <c r="C8116" s="154"/>
      <c r="D8116" s="140"/>
      <c r="E8116" s="140"/>
      <c r="F8116" s="161"/>
      <c r="G8116" s="161"/>
    </row>
    <row r="8117" spans="1:7" x14ac:dyDescent="0.25">
      <c r="A8117" s="154"/>
      <c r="B8117" s="154"/>
      <c r="C8117" s="154"/>
      <c r="D8117" s="140"/>
      <c r="E8117" s="140"/>
      <c r="F8117" s="161"/>
      <c r="G8117" s="161"/>
    </row>
    <row r="8118" spans="1:7" x14ac:dyDescent="0.25">
      <c r="A8118" s="154"/>
      <c r="B8118" s="154"/>
      <c r="C8118" s="154"/>
      <c r="D8118" s="140"/>
      <c r="E8118" s="140"/>
      <c r="F8118" s="161"/>
      <c r="G8118" s="161"/>
    </row>
    <row r="8119" spans="1:7" x14ac:dyDescent="0.25">
      <c r="A8119" s="154"/>
      <c r="B8119" s="154"/>
      <c r="C8119" s="154"/>
      <c r="D8119" s="140"/>
      <c r="E8119" s="140"/>
      <c r="F8119" s="161"/>
      <c r="G8119" s="161"/>
    </row>
    <row r="8120" spans="1:7" x14ac:dyDescent="0.25">
      <c r="A8120" s="154"/>
      <c r="B8120" s="154"/>
      <c r="C8120" s="154"/>
      <c r="D8120" s="140"/>
      <c r="E8120" s="140"/>
      <c r="F8120" s="161"/>
      <c r="G8120" s="161"/>
    </row>
    <row r="8121" spans="1:7" x14ac:dyDescent="0.25">
      <c r="A8121" s="154"/>
      <c r="B8121" s="154"/>
      <c r="C8121" s="154"/>
      <c r="D8121" s="140"/>
      <c r="E8121" s="140"/>
      <c r="F8121" s="161"/>
      <c r="G8121" s="161"/>
    </row>
    <row r="8122" spans="1:7" x14ac:dyDescent="0.25">
      <c r="A8122" s="154"/>
      <c r="B8122" s="154"/>
      <c r="C8122" s="154"/>
      <c r="D8122" s="140"/>
      <c r="E8122" s="140"/>
      <c r="F8122" s="161"/>
      <c r="G8122" s="161"/>
    </row>
    <row r="8123" spans="1:7" x14ac:dyDescent="0.25">
      <c r="A8123" s="154"/>
      <c r="B8123" s="154"/>
      <c r="C8123" s="140"/>
      <c r="D8123" s="140"/>
      <c r="E8123" s="140"/>
      <c r="F8123" s="161"/>
      <c r="G8123" s="161"/>
    </row>
    <row r="8124" spans="1:7" x14ac:dyDescent="0.25">
      <c r="A8124" s="154"/>
      <c r="B8124" s="154"/>
      <c r="C8124" s="154"/>
      <c r="D8124" s="140"/>
      <c r="E8124" s="140"/>
      <c r="F8124" s="161"/>
      <c r="G8124" s="161"/>
    </row>
    <row r="8125" spans="1:7" x14ac:dyDescent="0.25">
      <c r="A8125" s="154"/>
      <c r="B8125" s="154"/>
      <c r="C8125" s="154"/>
      <c r="D8125" s="140"/>
      <c r="E8125" s="140"/>
      <c r="F8125" s="161"/>
      <c r="G8125" s="161"/>
    </row>
    <row r="8126" spans="1:7" x14ac:dyDescent="0.25">
      <c r="A8126" s="154"/>
      <c r="B8126" s="154"/>
      <c r="C8126" s="140"/>
      <c r="D8126" s="140"/>
      <c r="E8126" s="140"/>
      <c r="F8126" s="161"/>
      <c r="G8126" s="161"/>
    </row>
    <row r="8127" spans="1:7" x14ac:dyDescent="0.25">
      <c r="A8127" s="154"/>
      <c r="B8127" s="154"/>
      <c r="C8127" s="140"/>
      <c r="D8127" s="140"/>
      <c r="E8127" s="140"/>
      <c r="F8127" s="161"/>
      <c r="G8127" s="161"/>
    </row>
    <row r="8128" spans="1:7" x14ac:dyDescent="0.25">
      <c r="A8128" s="154"/>
      <c r="B8128" s="154"/>
      <c r="C8128" s="140"/>
      <c r="D8128" s="140"/>
      <c r="E8128" s="140"/>
      <c r="F8128" s="161"/>
      <c r="G8128" s="161"/>
    </row>
    <row r="8129" spans="1:7" x14ac:dyDescent="0.25">
      <c r="A8129" s="154"/>
      <c r="B8129" s="154"/>
      <c r="C8129" s="140"/>
      <c r="D8129" s="140"/>
      <c r="E8129" s="140"/>
      <c r="F8129" s="161"/>
      <c r="G8129" s="161"/>
    </row>
    <row r="8130" spans="1:7" x14ac:dyDescent="0.25">
      <c r="A8130" s="154"/>
      <c r="B8130" s="154"/>
      <c r="C8130" s="140"/>
      <c r="D8130" s="140"/>
      <c r="E8130" s="140"/>
      <c r="F8130" s="161"/>
      <c r="G8130" s="161"/>
    </row>
    <row r="8131" spans="1:7" x14ac:dyDescent="0.25">
      <c r="A8131" s="154"/>
      <c r="B8131" s="154"/>
      <c r="C8131" s="140"/>
      <c r="D8131" s="140"/>
      <c r="E8131" s="140"/>
      <c r="F8131" s="161"/>
      <c r="G8131" s="161"/>
    </row>
    <row r="8132" spans="1:7" x14ac:dyDescent="0.25">
      <c r="A8132" s="154"/>
      <c r="B8132" s="154"/>
      <c r="C8132" s="154"/>
      <c r="D8132" s="140"/>
      <c r="E8132" s="140"/>
      <c r="F8132" s="161"/>
      <c r="G8132" s="161"/>
    </row>
    <row r="8133" spans="1:7" x14ac:dyDescent="0.25">
      <c r="A8133" s="154"/>
      <c r="B8133" s="154"/>
      <c r="C8133" s="140"/>
      <c r="D8133" s="140"/>
      <c r="E8133" s="140"/>
      <c r="F8133" s="161"/>
      <c r="G8133" s="161"/>
    </row>
    <row r="8134" spans="1:7" x14ac:dyDescent="0.25">
      <c r="A8134" s="154"/>
      <c r="B8134" s="154"/>
      <c r="C8134" s="140"/>
      <c r="D8134" s="140"/>
      <c r="E8134" s="140"/>
      <c r="F8134" s="161"/>
      <c r="G8134" s="161"/>
    </row>
    <row r="8135" spans="1:7" x14ac:dyDescent="0.25">
      <c r="A8135" s="154"/>
      <c r="B8135" s="154"/>
      <c r="C8135" s="140"/>
      <c r="D8135" s="140"/>
      <c r="E8135" s="140"/>
      <c r="F8135" s="161"/>
      <c r="G8135" s="161"/>
    </row>
    <row r="8136" spans="1:7" x14ac:dyDescent="0.25">
      <c r="A8136" s="154"/>
      <c r="B8136" s="154"/>
      <c r="C8136" s="140"/>
      <c r="D8136" s="140"/>
      <c r="E8136" s="140"/>
      <c r="F8136" s="161"/>
      <c r="G8136" s="161"/>
    </row>
    <row r="8137" spans="1:7" x14ac:dyDescent="0.25">
      <c r="A8137" s="154"/>
      <c r="B8137" s="154"/>
      <c r="C8137" s="140"/>
      <c r="D8137" s="140"/>
      <c r="E8137" s="140"/>
      <c r="F8137" s="161"/>
      <c r="G8137" s="161"/>
    </row>
    <row r="8138" spans="1:7" x14ac:dyDescent="0.25">
      <c r="A8138" s="154"/>
      <c r="B8138" s="154"/>
      <c r="C8138" s="154"/>
      <c r="D8138" s="140"/>
      <c r="E8138" s="140"/>
      <c r="F8138" s="161"/>
      <c r="G8138" s="161"/>
    </row>
    <row r="8139" spans="1:7" x14ac:dyDescent="0.25">
      <c r="A8139" s="154"/>
      <c r="B8139" s="154"/>
      <c r="C8139" s="140"/>
      <c r="D8139" s="140"/>
      <c r="E8139" s="140"/>
      <c r="F8139" s="161"/>
      <c r="G8139" s="161"/>
    </row>
    <row r="8140" spans="1:7" x14ac:dyDescent="0.25">
      <c r="A8140" s="154"/>
      <c r="B8140" s="154"/>
      <c r="C8140" s="140"/>
      <c r="D8140" s="140"/>
      <c r="E8140" s="140"/>
      <c r="F8140" s="161"/>
      <c r="G8140" s="161"/>
    </row>
    <row r="8141" spans="1:7" x14ac:dyDescent="0.25">
      <c r="A8141" s="154"/>
      <c r="B8141" s="154"/>
      <c r="C8141" s="140"/>
      <c r="D8141" s="140"/>
      <c r="E8141" s="140"/>
      <c r="F8141" s="161"/>
      <c r="G8141" s="161"/>
    </row>
    <row r="8142" spans="1:7" x14ac:dyDescent="0.25">
      <c r="A8142" s="154"/>
      <c r="B8142" s="154"/>
      <c r="C8142" s="140"/>
      <c r="D8142" s="140"/>
      <c r="E8142" s="140"/>
      <c r="F8142" s="161"/>
      <c r="G8142" s="161"/>
    </row>
    <row r="8143" spans="1:7" x14ac:dyDescent="0.25">
      <c r="A8143" s="154"/>
      <c r="B8143" s="154"/>
      <c r="C8143" s="140"/>
      <c r="D8143" s="140"/>
      <c r="E8143" s="140"/>
      <c r="F8143" s="161"/>
      <c r="G8143" s="161"/>
    </row>
    <row r="8144" spans="1:7" x14ac:dyDescent="0.25">
      <c r="A8144" s="154"/>
      <c r="B8144" s="154"/>
      <c r="C8144" s="154"/>
      <c r="D8144" s="140"/>
      <c r="E8144" s="140"/>
      <c r="F8144" s="161"/>
      <c r="G8144" s="161"/>
    </row>
    <row r="8145" spans="1:7" x14ac:dyDescent="0.25">
      <c r="A8145" s="154"/>
      <c r="B8145" s="154"/>
      <c r="C8145" s="154"/>
      <c r="D8145" s="140"/>
      <c r="E8145" s="140"/>
      <c r="F8145" s="161"/>
      <c r="G8145" s="161"/>
    </row>
    <row r="8146" spans="1:7" x14ac:dyDescent="0.25">
      <c r="A8146" s="154"/>
      <c r="B8146" s="154"/>
      <c r="C8146" s="140"/>
      <c r="D8146" s="140"/>
      <c r="E8146" s="140"/>
      <c r="F8146" s="161"/>
      <c r="G8146" s="161"/>
    </row>
    <row r="8147" spans="1:7" x14ac:dyDescent="0.25">
      <c r="A8147" s="154"/>
      <c r="B8147" s="154"/>
      <c r="C8147" s="140"/>
      <c r="D8147" s="140"/>
      <c r="E8147" s="140"/>
      <c r="F8147" s="161"/>
      <c r="G8147" s="161"/>
    </row>
    <row r="8148" spans="1:7" x14ac:dyDescent="0.25">
      <c r="A8148" s="154"/>
      <c r="B8148" s="154"/>
      <c r="C8148" s="140"/>
      <c r="D8148" s="140"/>
      <c r="E8148" s="140"/>
      <c r="F8148" s="161"/>
      <c r="G8148" s="161"/>
    </row>
    <row r="8149" spans="1:7" x14ac:dyDescent="0.25">
      <c r="A8149" s="154"/>
      <c r="B8149" s="154"/>
      <c r="C8149" s="140"/>
      <c r="D8149" s="140"/>
      <c r="E8149" s="140"/>
      <c r="F8149" s="161"/>
      <c r="G8149" s="161"/>
    </row>
    <row r="8150" spans="1:7" x14ac:dyDescent="0.25">
      <c r="A8150" s="154"/>
      <c r="B8150" s="154"/>
      <c r="C8150" s="140"/>
      <c r="D8150" s="140"/>
      <c r="E8150" s="140"/>
      <c r="F8150" s="161"/>
      <c r="G8150" s="161"/>
    </row>
    <row r="8151" spans="1:7" x14ac:dyDescent="0.25">
      <c r="A8151" s="154"/>
      <c r="B8151" s="154"/>
      <c r="C8151" s="140"/>
      <c r="D8151" s="140"/>
      <c r="E8151" s="140"/>
      <c r="F8151" s="161"/>
      <c r="G8151" s="161"/>
    </row>
    <row r="8152" spans="1:7" x14ac:dyDescent="0.25">
      <c r="A8152" s="154"/>
      <c r="B8152" s="154"/>
      <c r="C8152" s="140"/>
      <c r="D8152" s="140"/>
      <c r="E8152" s="140"/>
      <c r="F8152" s="161"/>
      <c r="G8152" s="161"/>
    </row>
    <row r="8153" spans="1:7" x14ac:dyDescent="0.25">
      <c r="A8153" s="154"/>
      <c r="B8153" s="154"/>
      <c r="C8153" s="154"/>
      <c r="D8153" s="140"/>
      <c r="E8153" s="140"/>
      <c r="F8153" s="161"/>
      <c r="G8153" s="161"/>
    </row>
    <row r="8154" spans="1:7" x14ac:dyDescent="0.25">
      <c r="A8154" s="154"/>
      <c r="B8154" s="154"/>
      <c r="C8154" s="140"/>
      <c r="D8154" s="140"/>
      <c r="E8154" s="140"/>
      <c r="F8154" s="161"/>
      <c r="G8154" s="161"/>
    </row>
    <row r="8155" spans="1:7" x14ac:dyDescent="0.25">
      <c r="A8155" s="154"/>
      <c r="B8155" s="154"/>
      <c r="C8155" s="140"/>
      <c r="D8155" s="140"/>
      <c r="E8155" s="140"/>
      <c r="F8155" s="161"/>
      <c r="G8155" s="161"/>
    </row>
    <row r="8156" spans="1:7" x14ac:dyDescent="0.25">
      <c r="A8156" s="154"/>
      <c r="B8156" s="154"/>
      <c r="C8156" s="140"/>
      <c r="D8156" s="140"/>
      <c r="E8156" s="140"/>
      <c r="F8156" s="161"/>
      <c r="G8156" s="161"/>
    </row>
    <row r="8157" spans="1:7" x14ac:dyDescent="0.25">
      <c r="A8157" s="154"/>
      <c r="B8157" s="154"/>
      <c r="C8157" s="140"/>
      <c r="D8157" s="140"/>
      <c r="E8157" s="140"/>
      <c r="F8157" s="161"/>
      <c r="G8157" s="161"/>
    </row>
    <row r="8158" spans="1:7" x14ac:dyDescent="0.25">
      <c r="A8158" s="154"/>
      <c r="B8158" s="154"/>
      <c r="C8158" s="140"/>
      <c r="D8158" s="140"/>
      <c r="E8158" s="140"/>
      <c r="F8158" s="161"/>
      <c r="G8158" s="161"/>
    </row>
    <row r="8159" spans="1:7" x14ac:dyDescent="0.25">
      <c r="A8159" s="154"/>
      <c r="B8159" s="154"/>
      <c r="C8159" s="140"/>
      <c r="D8159" s="140"/>
      <c r="E8159" s="140"/>
      <c r="F8159" s="161"/>
      <c r="G8159" s="161"/>
    </row>
    <row r="8160" spans="1:7" x14ac:dyDescent="0.25">
      <c r="A8160" s="154"/>
      <c r="B8160" s="154"/>
      <c r="C8160" s="140"/>
      <c r="D8160" s="140"/>
      <c r="E8160" s="140"/>
      <c r="F8160" s="161"/>
      <c r="G8160" s="161"/>
    </row>
    <row r="8161" spans="1:7" x14ac:dyDescent="0.25">
      <c r="A8161" s="154"/>
      <c r="B8161" s="154"/>
      <c r="C8161" s="140"/>
      <c r="D8161" s="140"/>
      <c r="E8161" s="140"/>
      <c r="F8161" s="161"/>
      <c r="G8161" s="161"/>
    </row>
    <row r="8162" spans="1:7" x14ac:dyDescent="0.25">
      <c r="A8162" s="154"/>
      <c r="B8162" s="154"/>
      <c r="C8162" s="140"/>
      <c r="D8162" s="140"/>
      <c r="E8162" s="140"/>
      <c r="F8162" s="161"/>
      <c r="G8162" s="161"/>
    </row>
    <row r="8163" spans="1:7" x14ac:dyDescent="0.25">
      <c r="A8163" s="154"/>
      <c r="B8163" s="154"/>
      <c r="C8163" s="140"/>
      <c r="D8163" s="140"/>
      <c r="E8163" s="140"/>
      <c r="F8163" s="161"/>
      <c r="G8163" s="161"/>
    </row>
    <row r="8164" spans="1:7" x14ac:dyDescent="0.25">
      <c r="A8164" s="154"/>
      <c r="B8164" s="154"/>
      <c r="C8164" s="140"/>
      <c r="D8164" s="140"/>
      <c r="E8164" s="140"/>
      <c r="F8164" s="161"/>
      <c r="G8164" s="161"/>
    </row>
    <row r="8165" spans="1:7" x14ac:dyDescent="0.25">
      <c r="A8165" s="154"/>
      <c r="B8165" s="154"/>
      <c r="C8165" s="140"/>
      <c r="D8165" s="140"/>
      <c r="E8165" s="140"/>
      <c r="F8165" s="161"/>
      <c r="G8165" s="161"/>
    </row>
    <row r="8166" spans="1:7" x14ac:dyDescent="0.25">
      <c r="A8166" s="154"/>
      <c r="B8166" s="154"/>
      <c r="C8166" s="140"/>
      <c r="D8166" s="140"/>
      <c r="E8166" s="140"/>
      <c r="F8166" s="161"/>
      <c r="G8166" s="161"/>
    </row>
    <row r="8167" spans="1:7" x14ac:dyDescent="0.25">
      <c r="A8167" s="154"/>
      <c r="B8167" s="154"/>
      <c r="C8167" s="140"/>
      <c r="D8167" s="140"/>
      <c r="E8167" s="140"/>
      <c r="F8167" s="161"/>
      <c r="G8167" s="161"/>
    </row>
    <row r="8168" spans="1:7" x14ac:dyDescent="0.25">
      <c r="A8168" s="154"/>
      <c r="B8168" s="154"/>
      <c r="C8168" s="140"/>
      <c r="D8168" s="140"/>
      <c r="E8168" s="140"/>
      <c r="F8168" s="161"/>
      <c r="G8168" s="161"/>
    </row>
    <row r="8169" spans="1:7" x14ac:dyDescent="0.25">
      <c r="A8169" s="154"/>
      <c r="B8169" s="154"/>
      <c r="C8169" s="140"/>
      <c r="D8169" s="140"/>
      <c r="E8169" s="140"/>
      <c r="F8169" s="161"/>
      <c r="G8169" s="161"/>
    </row>
    <row r="8170" spans="1:7" x14ac:dyDescent="0.25">
      <c r="A8170" s="154"/>
      <c r="B8170" s="154"/>
      <c r="C8170" s="140"/>
      <c r="D8170" s="140"/>
      <c r="E8170" s="140"/>
      <c r="F8170" s="161"/>
      <c r="G8170" s="161"/>
    </row>
    <row r="8171" spans="1:7" x14ac:dyDescent="0.25">
      <c r="A8171" s="154"/>
      <c r="B8171" s="154"/>
      <c r="C8171" s="154"/>
      <c r="D8171" s="140"/>
      <c r="E8171" s="140"/>
      <c r="F8171" s="161"/>
      <c r="G8171" s="161"/>
    </row>
    <row r="8172" spans="1:7" x14ac:dyDescent="0.25">
      <c r="A8172" s="154"/>
      <c r="B8172" s="154"/>
      <c r="C8172" s="140"/>
      <c r="D8172" s="140"/>
      <c r="E8172" s="140"/>
      <c r="F8172" s="161"/>
      <c r="G8172" s="161"/>
    </row>
    <row r="8173" spans="1:7" x14ac:dyDescent="0.25">
      <c r="A8173" s="154"/>
      <c r="B8173" s="154"/>
      <c r="C8173" s="140"/>
      <c r="D8173" s="140"/>
      <c r="E8173" s="140"/>
      <c r="F8173" s="161"/>
      <c r="G8173" s="161"/>
    </row>
    <row r="8174" spans="1:7" x14ac:dyDescent="0.25">
      <c r="A8174" s="154"/>
      <c r="B8174" s="154"/>
      <c r="C8174" s="140"/>
      <c r="D8174" s="140"/>
      <c r="E8174" s="140"/>
      <c r="F8174" s="161"/>
      <c r="G8174" s="161"/>
    </row>
    <row r="8175" spans="1:7" x14ac:dyDescent="0.25">
      <c r="A8175" s="154"/>
      <c r="B8175" s="154"/>
      <c r="C8175" s="140"/>
      <c r="D8175" s="140"/>
      <c r="E8175" s="140"/>
      <c r="F8175" s="161"/>
      <c r="G8175" s="161"/>
    </row>
    <row r="8176" spans="1:7" x14ac:dyDescent="0.25">
      <c r="A8176" s="154"/>
      <c r="B8176" s="154"/>
      <c r="C8176" s="140"/>
      <c r="D8176" s="140"/>
      <c r="E8176" s="140"/>
      <c r="F8176" s="161"/>
      <c r="G8176" s="161"/>
    </row>
    <row r="8177" spans="1:7" x14ac:dyDescent="0.25">
      <c r="A8177" s="154"/>
      <c r="B8177" s="154"/>
      <c r="C8177" s="140"/>
      <c r="D8177" s="140"/>
      <c r="E8177" s="140"/>
      <c r="F8177" s="161"/>
      <c r="G8177" s="161"/>
    </row>
    <row r="8178" spans="1:7" x14ac:dyDescent="0.25">
      <c r="A8178" s="154"/>
      <c r="B8178" s="154"/>
      <c r="C8178" s="140"/>
      <c r="D8178" s="140"/>
      <c r="E8178" s="140"/>
      <c r="F8178" s="161"/>
      <c r="G8178" s="161"/>
    </row>
    <row r="8179" spans="1:7" x14ac:dyDescent="0.25">
      <c r="A8179" s="154"/>
      <c r="B8179" s="154"/>
      <c r="C8179" s="140"/>
      <c r="D8179" s="140"/>
      <c r="E8179" s="140"/>
      <c r="F8179" s="161"/>
      <c r="G8179" s="161"/>
    </row>
    <row r="8180" spans="1:7" x14ac:dyDescent="0.25">
      <c r="A8180" s="154"/>
      <c r="B8180" s="154"/>
      <c r="C8180" s="140"/>
      <c r="D8180" s="140"/>
      <c r="E8180" s="140"/>
      <c r="F8180" s="161"/>
      <c r="G8180" s="161"/>
    </row>
    <row r="8181" spans="1:7" x14ac:dyDescent="0.25">
      <c r="A8181" s="154"/>
      <c r="B8181" s="154"/>
      <c r="C8181" s="154"/>
      <c r="D8181" s="140"/>
      <c r="E8181" s="140"/>
      <c r="F8181" s="161"/>
      <c r="G8181" s="161"/>
    </row>
    <row r="8182" spans="1:7" x14ac:dyDescent="0.25">
      <c r="A8182" s="154"/>
      <c r="B8182" s="154"/>
      <c r="C8182" s="140"/>
      <c r="D8182" s="140"/>
      <c r="E8182" s="140"/>
      <c r="F8182" s="161"/>
      <c r="G8182" s="161"/>
    </row>
    <row r="8183" spans="1:7" x14ac:dyDescent="0.25">
      <c r="A8183" s="154"/>
      <c r="B8183" s="154"/>
      <c r="C8183" s="140"/>
      <c r="D8183" s="140"/>
      <c r="E8183" s="140"/>
      <c r="F8183" s="161"/>
      <c r="G8183" s="161"/>
    </row>
    <row r="8184" spans="1:7" x14ac:dyDescent="0.25">
      <c r="A8184" s="154"/>
      <c r="B8184" s="154"/>
      <c r="C8184" s="140"/>
      <c r="D8184" s="140"/>
      <c r="E8184" s="140"/>
      <c r="F8184" s="161"/>
      <c r="G8184" s="161"/>
    </row>
    <row r="8185" spans="1:7" x14ac:dyDescent="0.25">
      <c r="A8185" s="154"/>
      <c r="B8185" s="154"/>
      <c r="C8185" s="140"/>
      <c r="D8185" s="140"/>
      <c r="E8185" s="140"/>
      <c r="F8185" s="161"/>
      <c r="G8185" s="161"/>
    </row>
    <row r="8186" spans="1:7" x14ac:dyDescent="0.25">
      <c r="A8186" s="154"/>
      <c r="B8186" s="154"/>
      <c r="C8186" s="140"/>
      <c r="D8186" s="140"/>
      <c r="E8186" s="140"/>
      <c r="F8186" s="161"/>
      <c r="G8186" s="161"/>
    </row>
    <row r="8187" spans="1:7" x14ac:dyDescent="0.25">
      <c r="A8187" s="154"/>
      <c r="B8187" s="154"/>
      <c r="C8187" s="140"/>
      <c r="D8187" s="140"/>
      <c r="E8187" s="140"/>
      <c r="F8187" s="161"/>
      <c r="G8187" s="161"/>
    </row>
    <row r="8188" spans="1:7" x14ac:dyDescent="0.25">
      <c r="A8188" s="154"/>
      <c r="B8188" s="154"/>
      <c r="C8188" s="140"/>
      <c r="D8188" s="140"/>
      <c r="E8188" s="140"/>
      <c r="F8188" s="161"/>
      <c r="G8188" s="161"/>
    </row>
    <row r="8189" spans="1:7" x14ac:dyDescent="0.25">
      <c r="A8189" s="154"/>
      <c r="B8189" s="154"/>
      <c r="C8189" s="154"/>
      <c r="D8189" s="140"/>
      <c r="E8189" s="140"/>
      <c r="F8189" s="161"/>
      <c r="G8189" s="161"/>
    </row>
    <row r="8190" spans="1:7" x14ac:dyDescent="0.25">
      <c r="A8190" s="154"/>
      <c r="B8190" s="154"/>
      <c r="C8190" s="140"/>
      <c r="D8190" s="140"/>
      <c r="E8190" s="140"/>
      <c r="F8190" s="161"/>
      <c r="G8190" s="161"/>
    </row>
    <row r="8191" spans="1:7" x14ac:dyDescent="0.25">
      <c r="A8191" s="154"/>
      <c r="B8191" s="154"/>
      <c r="C8191" s="140"/>
      <c r="D8191" s="140"/>
      <c r="E8191" s="140"/>
      <c r="F8191" s="161"/>
      <c r="G8191" s="161"/>
    </row>
    <row r="8192" spans="1:7" x14ac:dyDescent="0.25">
      <c r="A8192" s="154"/>
      <c r="B8192" s="154"/>
      <c r="C8192" s="140"/>
      <c r="D8192" s="140"/>
      <c r="E8192" s="140"/>
      <c r="F8192" s="161"/>
      <c r="G8192" s="161"/>
    </row>
    <row r="8193" spans="1:7" x14ac:dyDescent="0.25">
      <c r="A8193" s="154"/>
      <c r="B8193" s="154"/>
      <c r="C8193" s="140"/>
      <c r="D8193" s="140"/>
      <c r="E8193" s="140"/>
      <c r="F8193" s="161"/>
      <c r="G8193" s="161"/>
    </row>
    <row r="8194" spans="1:7" x14ac:dyDescent="0.25">
      <c r="A8194" s="154"/>
      <c r="B8194" s="154"/>
      <c r="C8194" s="140"/>
      <c r="D8194" s="140"/>
      <c r="E8194" s="140"/>
      <c r="F8194" s="161"/>
      <c r="G8194" s="161"/>
    </row>
    <row r="8195" spans="1:7" x14ac:dyDescent="0.25">
      <c r="A8195" s="154"/>
      <c r="B8195" s="154"/>
      <c r="C8195" s="140"/>
      <c r="D8195" s="140"/>
      <c r="E8195" s="140"/>
      <c r="F8195" s="161"/>
      <c r="G8195" s="161"/>
    </row>
    <row r="8196" spans="1:7" x14ac:dyDescent="0.25">
      <c r="A8196" s="154"/>
      <c r="B8196" s="154"/>
      <c r="C8196" s="140"/>
      <c r="D8196" s="140"/>
      <c r="E8196" s="140"/>
      <c r="F8196" s="161"/>
      <c r="G8196" s="161"/>
    </row>
    <row r="8197" spans="1:7" x14ac:dyDescent="0.25">
      <c r="A8197" s="154"/>
      <c r="B8197" s="154"/>
      <c r="C8197" s="154"/>
      <c r="D8197" s="140"/>
      <c r="E8197" s="140"/>
      <c r="F8197" s="161"/>
      <c r="G8197" s="161"/>
    </row>
    <row r="8198" spans="1:7" x14ac:dyDescent="0.25">
      <c r="A8198" s="154"/>
      <c r="B8198" s="154"/>
      <c r="C8198" s="154"/>
      <c r="D8198" s="140"/>
      <c r="E8198" s="140"/>
      <c r="F8198" s="161"/>
      <c r="G8198" s="161"/>
    </row>
    <row r="8199" spans="1:7" x14ac:dyDescent="0.25">
      <c r="A8199" s="154"/>
      <c r="B8199" s="154"/>
      <c r="C8199" s="140"/>
      <c r="D8199" s="140"/>
      <c r="E8199" s="140"/>
      <c r="F8199" s="161"/>
      <c r="G8199" s="161"/>
    </row>
    <row r="8200" spans="1:7" x14ac:dyDescent="0.25">
      <c r="A8200" s="154"/>
      <c r="B8200" s="154"/>
      <c r="C8200" s="140"/>
      <c r="D8200" s="140"/>
      <c r="E8200" s="140"/>
      <c r="F8200" s="161"/>
      <c r="G8200" s="161"/>
    </row>
    <row r="8201" spans="1:7" x14ac:dyDescent="0.25">
      <c r="A8201" s="154"/>
      <c r="B8201" s="154"/>
      <c r="C8201" s="140"/>
      <c r="D8201" s="140"/>
      <c r="E8201" s="140"/>
      <c r="F8201" s="161"/>
      <c r="G8201" s="161"/>
    </row>
    <row r="8202" spans="1:7" x14ac:dyDescent="0.25">
      <c r="A8202" s="154"/>
      <c r="B8202" s="154"/>
      <c r="C8202" s="140"/>
      <c r="D8202" s="140"/>
      <c r="E8202" s="140"/>
      <c r="F8202" s="161"/>
      <c r="G8202" s="161"/>
    </row>
    <row r="8203" spans="1:7" x14ac:dyDescent="0.25">
      <c r="A8203" s="154"/>
      <c r="B8203" s="154"/>
      <c r="C8203" s="140"/>
      <c r="D8203" s="140"/>
      <c r="E8203" s="140"/>
      <c r="F8203" s="161"/>
      <c r="G8203" s="161"/>
    </row>
    <row r="8204" spans="1:7" x14ac:dyDescent="0.25">
      <c r="A8204" s="154"/>
      <c r="B8204" s="154"/>
      <c r="C8204" s="154"/>
      <c r="D8204" s="140"/>
      <c r="E8204" s="140"/>
      <c r="F8204" s="161"/>
      <c r="G8204" s="161"/>
    </row>
    <row r="8205" spans="1:7" x14ac:dyDescent="0.25">
      <c r="A8205" s="154"/>
      <c r="B8205" s="154"/>
      <c r="C8205" s="140"/>
      <c r="D8205" s="140"/>
      <c r="E8205" s="140"/>
      <c r="F8205" s="161"/>
      <c r="G8205" s="161"/>
    </row>
    <row r="8206" spans="1:7" x14ac:dyDescent="0.25">
      <c r="A8206" s="154"/>
      <c r="B8206" s="154"/>
      <c r="C8206" s="140"/>
      <c r="D8206" s="140"/>
      <c r="E8206" s="140"/>
      <c r="F8206" s="161"/>
      <c r="G8206" s="161"/>
    </row>
    <row r="8207" spans="1:7" x14ac:dyDescent="0.25">
      <c r="A8207" s="154"/>
      <c r="B8207" s="154"/>
      <c r="C8207" s="154"/>
      <c r="D8207" s="140"/>
      <c r="E8207" s="140"/>
      <c r="F8207" s="161"/>
      <c r="G8207" s="161"/>
    </row>
    <row r="8208" spans="1:7" x14ac:dyDescent="0.25">
      <c r="A8208" s="154"/>
      <c r="B8208" s="154"/>
      <c r="C8208" s="154"/>
      <c r="D8208" s="140"/>
      <c r="E8208" s="140"/>
      <c r="F8208" s="161"/>
      <c r="G8208" s="161"/>
    </row>
    <row r="8209" spans="1:7" x14ac:dyDescent="0.25">
      <c r="A8209" s="154"/>
      <c r="B8209" s="154"/>
      <c r="C8209" s="154"/>
      <c r="D8209" s="140"/>
      <c r="E8209" s="140"/>
      <c r="F8209" s="161"/>
      <c r="G8209" s="161"/>
    </row>
    <row r="8210" spans="1:7" x14ac:dyDescent="0.25">
      <c r="A8210" s="154"/>
      <c r="B8210" s="154"/>
      <c r="C8210" s="140"/>
      <c r="D8210" s="140"/>
      <c r="E8210" s="140"/>
      <c r="F8210" s="161"/>
      <c r="G8210" s="161"/>
    </row>
    <row r="8211" spans="1:7" x14ac:dyDescent="0.25">
      <c r="A8211" s="154"/>
      <c r="B8211" s="154"/>
      <c r="C8211" s="140"/>
      <c r="D8211" s="140"/>
      <c r="E8211" s="140"/>
      <c r="F8211" s="161"/>
      <c r="G8211" s="161"/>
    </row>
    <row r="8212" spans="1:7" x14ac:dyDescent="0.25">
      <c r="A8212" s="154"/>
      <c r="B8212" s="154"/>
      <c r="C8212" s="140"/>
      <c r="D8212" s="140"/>
      <c r="E8212" s="140"/>
      <c r="F8212" s="161"/>
      <c r="G8212" s="161"/>
    </row>
    <row r="8213" spans="1:7" x14ac:dyDescent="0.25">
      <c r="A8213" s="154"/>
      <c r="B8213" s="154"/>
      <c r="C8213" s="140"/>
      <c r="D8213" s="140"/>
      <c r="E8213" s="140"/>
      <c r="F8213" s="161"/>
      <c r="G8213" s="161"/>
    </row>
    <row r="8214" spans="1:7" x14ac:dyDescent="0.25">
      <c r="A8214" s="154"/>
      <c r="B8214" s="154"/>
      <c r="C8214" s="140"/>
      <c r="D8214" s="140"/>
      <c r="E8214" s="140"/>
      <c r="F8214" s="161"/>
      <c r="G8214" s="161"/>
    </row>
    <row r="8215" spans="1:7" x14ac:dyDescent="0.25">
      <c r="A8215" s="154"/>
      <c r="B8215" s="154"/>
      <c r="C8215" s="140"/>
      <c r="D8215" s="140"/>
      <c r="E8215" s="140"/>
      <c r="F8215" s="161"/>
      <c r="G8215" s="161"/>
    </row>
    <row r="8216" spans="1:7" x14ac:dyDescent="0.25">
      <c r="A8216" s="154"/>
      <c r="B8216" s="154"/>
      <c r="C8216" s="140"/>
      <c r="D8216" s="140"/>
      <c r="E8216" s="140"/>
      <c r="F8216" s="161"/>
      <c r="G8216" s="161"/>
    </row>
    <row r="8217" spans="1:7" x14ac:dyDescent="0.25">
      <c r="A8217" s="154"/>
      <c r="B8217" s="154"/>
      <c r="C8217" s="140"/>
      <c r="D8217" s="140"/>
      <c r="E8217" s="140"/>
      <c r="F8217" s="161"/>
      <c r="G8217" s="161"/>
    </row>
    <row r="8218" spans="1:7" x14ac:dyDescent="0.25">
      <c r="A8218" s="154"/>
      <c r="B8218" s="154"/>
      <c r="C8218" s="140"/>
      <c r="D8218" s="140"/>
      <c r="E8218" s="140"/>
      <c r="F8218" s="161"/>
      <c r="G8218" s="161"/>
    </row>
    <row r="8219" spans="1:7" x14ac:dyDescent="0.25">
      <c r="A8219" s="154"/>
      <c r="B8219" s="154"/>
      <c r="C8219" s="140"/>
      <c r="D8219" s="140"/>
      <c r="E8219" s="140"/>
      <c r="F8219" s="161"/>
      <c r="G8219" s="161"/>
    </row>
    <row r="8220" spans="1:7" x14ac:dyDescent="0.25">
      <c r="A8220" s="154"/>
      <c r="B8220" s="154"/>
      <c r="C8220" s="154"/>
      <c r="D8220" s="140"/>
      <c r="E8220" s="140"/>
      <c r="F8220" s="161"/>
      <c r="G8220" s="161"/>
    </row>
    <row r="8221" spans="1:7" x14ac:dyDescent="0.25">
      <c r="A8221" s="154"/>
      <c r="B8221" s="154"/>
      <c r="C8221" s="154"/>
      <c r="D8221" s="140"/>
      <c r="E8221" s="140"/>
      <c r="F8221" s="161"/>
      <c r="G8221" s="161"/>
    </row>
    <row r="8222" spans="1:7" x14ac:dyDescent="0.25">
      <c r="A8222" s="154"/>
      <c r="B8222" s="154"/>
      <c r="C8222" s="154"/>
      <c r="D8222" s="140"/>
      <c r="E8222" s="140"/>
      <c r="F8222" s="161"/>
      <c r="G8222" s="161"/>
    </row>
    <row r="8223" spans="1:7" x14ac:dyDescent="0.25">
      <c r="A8223" s="154"/>
      <c r="B8223" s="154"/>
      <c r="C8223" s="154"/>
      <c r="D8223" s="140"/>
      <c r="E8223" s="140"/>
      <c r="F8223" s="161"/>
      <c r="G8223" s="161"/>
    </row>
    <row r="8224" spans="1:7" x14ac:dyDescent="0.25">
      <c r="A8224" s="154"/>
      <c r="B8224" s="154"/>
      <c r="C8224" s="140"/>
      <c r="D8224" s="140"/>
      <c r="E8224" s="140"/>
      <c r="F8224" s="161"/>
      <c r="G8224" s="161"/>
    </row>
    <row r="8225" spans="1:7" x14ac:dyDescent="0.25">
      <c r="A8225" s="154"/>
      <c r="B8225" s="154"/>
      <c r="C8225" s="154"/>
      <c r="D8225" s="140"/>
      <c r="E8225" s="140"/>
      <c r="F8225" s="161"/>
      <c r="G8225" s="161"/>
    </row>
    <row r="8226" spans="1:7" x14ac:dyDescent="0.25">
      <c r="A8226" s="154"/>
      <c r="B8226" s="154"/>
      <c r="C8226" s="140"/>
      <c r="D8226" s="140"/>
      <c r="E8226" s="140"/>
      <c r="F8226" s="161"/>
      <c r="G8226" s="161"/>
    </row>
    <row r="8227" spans="1:7" x14ac:dyDescent="0.25">
      <c r="A8227" s="154"/>
      <c r="B8227" s="154"/>
      <c r="C8227" s="140"/>
      <c r="D8227" s="140"/>
      <c r="E8227" s="140"/>
      <c r="F8227" s="161"/>
      <c r="G8227" s="161"/>
    </row>
    <row r="8228" spans="1:7" x14ac:dyDescent="0.25">
      <c r="A8228" s="154"/>
      <c r="B8228" s="154"/>
      <c r="C8228" s="140"/>
      <c r="D8228" s="140"/>
      <c r="E8228" s="140"/>
      <c r="F8228" s="161"/>
      <c r="G8228" s="161"/>
    </row>
    <row r="8229" spans="1:7" x14ac:dyDescent="0.25">
      <c r="A8229" s="154"/>
      <c r="B8229" s="154"/>
      <c r="C8229" s="140"/>
      <c r="D8229" s="140"/>
      <c r="E8229" s="140"/>
      <c r="F8229" s="161"/>
      <c r="G8229" s="161"/>
    </row>
    <row r="8230" spans="1:7" x14ac:dyDescent="0.25">
      <c r="A8230" s="154"/>
      <c r="B8230" s="154"/>
      <c r="C8230" s="140"/>
      <c r="D8230" s="140"/>
      <c r="E8230" s="140"/>
      <c r="F8230" s="161"/>
      <c r="G8230" s="161"/>
    </row>
    <row r="8231" spans="1:7" x14ac:dyDescent="0.25">
      <c r="A8231" s="154"/>
      <c r="B8231" s="154"/>
      <c r="C8231" s="140"/>
      <c r="D8231" s="140"/>
      <c r="E8231" s="140"/>
      <c r="F8231" s="161"/>
      <c r="G8231" s="161"/>
    </row>
    <row r="8232" spans="1:7" x14ac:dyDescent="0.25">
      <c r="A8232" s="154"/>
      <c r="B8232" s="154"/>
      <c r="C8232" s="140"/>
      <c r="D8232" s="140"/>
      <c r="E8232" s="140"/>
      <c r="F8232" s="161"/>
      <c r="G8232" s="161"/>
    </row>
    <row r="8233" spans="1:7" x14ac:dyDescent="0.25">
      <c r="A8233" s="154"/>
      <c r="B8233" s="154"/>
      <c r="C8233" s="154"/>
      <c r="D8233" s="140"/>
      <c r="E8233" s="140"/>
      <c r="F8233" s="161"/>
      <c r="G8233" s="161"/>
    </row>
    <row r="8234" spans="1:7" x14ac:dyDescent="0.25">
      <c r="A8234" s="154"/>
      <c r="B8234" s="154"/>
      <c r="C8234" s="140"/>
      <c r="D8234" s="140"/>
      <c r="E8234" s="140"/>
      <c r="F8234" s="161"/>
      <c r="G8234" s="161"/>
    </row>
    <row r="8235" spans="1:7" x14ac:dyDescent="0.25">
      <c r="A8235" s="154"/>
      <c r="B8235" s="154"/>
      <c r="C8235" s="140"/>
      <c r="D8235" s="140"/>
      <c r="E8235" s="140"/>
      <c r="F8235" s="161"/>
      <c r="G8235" s="161"/>
    </row>
    <row r="8236" spans="1:7" x14ac:dyDescent="0.25">
      <c r="A8236" s="154"/>
      <c r="B8236" s="154"/>
      <c r="C8236" s="140"/>
      <c r="D8236" s="140"/>
      <c r="E8236" s="140"/>
      <c r="F8236" s="161"/>
      <c r="G8236" s="161"/>
    </row>
    <row r="8237" spans="1:7" x14ac:dyDescent="0.25">
      <c r="A8237" s="154"/>
      <c r="B8237" s="154"/>
      <c r="C8237" s="140"/>
      <c r="D8237" s="140"/>
      <c r="E8237" s="140"/>
      <c r="F8237" s="161"/>
      <c r="G8237" s="161"/>
    </row>
    <row r="8238" spans="1:7" x14ac:dyDescent="0.25">
      <c r="A8238" s="154"/>
      <c r="B8238" s="154"/>
      <c r="C8238" s="140"/>
      <c r="D8238" s="140"/>
      <c r="E8238" s="140"/>
      <c r="F8238" s="161"/>
      <c r="G8238" s="161"/>
    </row>
    <row r="8239" spans="1:7" x14ac:dyDescent="0.25">
      <c r="A8239" s="154"/>
      <c r="B8239" s="154"/>
      <c r="C8239" s="140"/>
      <c r="D8239" s="140"/>
      <c r="E8239" s="140"/>
      <c r="F8239" s="161"/>
      <c r="G8239" s="161"/>
    </row>
    <row r="8240" spans="1:7" x14ac:dyDescent="0.25">
      <c r="A8240" s="154"/>
      <c r="B8240" s="154"/>
      <c r="C8240" s="140"/>
      <c r="D8240" s="140"/>
      <c r="E8240" s="140"/>
      <c r="F8240" s="161"/>
      <c r="G8240" s="161"/>
    </row>
    <row r="8241" spans="1:7" x14ac:dyDescent="0.25">
      <c r="A8241" s="154"/>
      <c r="B8241" s="154"/>
      <c r="C8241" s="140"/>
      <c r="D8241" s="140"/>
      <c r="E8241" s="140"/>
      <c r="F8241" s="161"/>
      <c r="G8241" s="161"/>
    </row>
    <row r="8242" spans="1:7" x14ac:dyDescent="0.25">
      <c r="A8242" s="154"/>
      <c r="B8242" s="154"/>
      <c r="C8242" s="140"/>
      <c r="D8242" s="140"/>
      <c r="E8242" s="140"/>
      <c r="F8242" s="161"/>
      <c r="G8242" s="161"/>
    </row>
    <row r="8243" spans="1:7" x14ac:dyDescent="0.25">
      <c r="A8243" s="154"/>
      <c r="B8243" s="154"/>
      <c r="C8243" s="140"/>
      <c r="D8243" s="140"/>
      <c r="E8243" s="140"/>
      <c r="F8243" s="161"/>
      <c r="G8243" s="161"/>
    </row>
    <row r="8244" spans="1:7" x14ac:dyDescent="0.25">
      <c r="A8244" s="154"/>
      <c r="B8244" s="154"/>
      <c r="C8244" s="140"/>
      <c r="D8244" s="140"/>
      <c r="E8244" s="140"/>
      <c r="F8244" s="161"/>
      <c r="G8244" s="161"/>
    </row>
    <row r="8245" spans="1:7" x14ac:dyDescent="0.25">
      <c r="A8245" s="154"/>
      <c r="B8245" s="154"/>
      <c r="C8245" s="154"/>
      <c r="D8245" s="140"/>
      <c r="E8245" s="140"/>
      <c r="F8245" s="161"/>
      <c r="G8245" s="161"/>
    </row>
    <row r="8246" spans="1:7" x14ac:dyDescent="0.25">
      <c r="A8246" s="154"/>
      <c r="B8246" s="154"/>
      <c r="C8246" s="154"/>
      <c r="D8246" s="140"/>
      <c r="E8246" s="140"/>
      <c r="F8246" s="161"/>
      <c r="G8246" s="161"/>
    </row>
    <row r="8247" spans="1:7" x14ac:dyDescent="0.25">
      <c r="A8247" s="154"/>
      <c r="B8247" s="154"/>
      <c r="C8247" s="140"/>
      <c r="D8247" s="140"/>
      <c r="E8247" s="140"/>
      <c r="F8247" s="161"/>
      <c r="G8247" s="161"/>
    </row>
    <row r="8248" spans="1:7" x14ac:dyDescent="0.25">
      <c r="A8248" s="154"/>
      <c r="B8248" s="154"/>
      <c r="C8248" s="140"/>
      <c r="D8248" s="140"/>
      <c r="E8248" s="140"/>
      <c r="F8248" s="161"/>
      <c r="G8248" s="161"/>
    </row>
    <row r="8249" spans="1:7" x14ac:dyDescent="0.25">
      <c r="A8249" s="154"/>
      <c r="B8249" s="154"/>
      <c r="C8249" s="140"/>
      <c r="D8249" s="140"/>
      <c r="E8249" s="140"/>
      <c r="F8249" s="161"/>
      <c r="G8249" s="161"/>
    </row>
    <row r="8250" spans="1:7" x14ac:dyDescent="0.25">
      <c r="A8250" s="154"/>
      <c r="B8250" s="154"/>
      <c r="C8250" s="140"/>
      <c r="D8250" s="140"/>
      <c r="E8250" s="140"/>
      <c r="F8250" s="161"/>
      <c r="G8250" s="161"/>
    </row>
    <row r="8251" spans="1:7" x14ac:dyDescent="0.25">
      <c r="A8251" s="154"/>
      <c r="B8251" s="154"/>
      <c r="C8251" s="140"/>
      <c r="D8251" s="140"/>
      <c r="E8251" s="140"/>
      <c r="F8251" s="161"/>
      <c r="G8251" s="161"/>
    </row>
    <row r="8252" spans="1:7" x14ac:dyDescent="0.25">
      <c r="A8252" s="154"/>
      <c r="B8252" s="154"/>
      <c r="C8252" s="140"/>
      <c r="D8252" s="140"/>
      <c r="E8252" s="140"/>
      <c r="F8252" s="161"/>
      <c r="G8252" s="161"/>
    </row>
    <row r="8253" spans="1:7" x14ac:dyDescent="0.25">
      <c r="A8253" s="154"/>
      <c r="B8253" s="154"/>
      <c r="C8253" s="140"/>
      <c r="D8253" s="140"/>
      <c r="E8253" s="140"/>
      <c r="F8253" s="161"/>
      <c r="G8253" s="161"/>
    </row>
    <row r="8254" spans="1:7" x14ac:dyDescent="0.25">
      <c r="A8254" s="154"/>
      <c r="B8254" s="154"/>
      <c r="C8254" s="140"/>
      <c r="D8254" s="140"/>
      <c r="E8254" s="140"/>
      <c r="F8254" s="161"/>
      <c r="G8254" s="161"/>
    </row>
    <row r="8255" spans="1:7" x14ac:dyDescent="0.25">
      <c r="A8255" s="154"/>
      <c r="B8255" s="154"/>
      <c r="C8255" s="140"/>
      <c r="D8255" s="140"/>
      <c r="E8255" s="140"/>
      <c r="F8255" s="161"/>
      <c r="G8255" s="161"/>
    </row>
    <row r="8256" spans="1:7" x14ac:dyDescent="0.25">
      <c r="A8256" s="154"/>
      <c r="B8256" s="154"/>
      <c r="C8256" s="140"/>
      <c r="D8256" s="140"/>
      <c r="E8256" s="140"/>
      <c r="F8256" s="161"/>
      <c r="G8256" s="161"/>
    </row>
    <row r="8257" spans="1:7" x14ac:dyDescent="0.25">
      <c r="A8257" s="154"/>
      <c r="B8257" s="154"/>
      <c r="C8257" s="154"/>
      <c r="D8257" s="140"/>
      <c r="E8257" s="140"/>
      <c r="F8257" s="161"/>
      <c r="G8257" s="161"/>
    </row>
    <row r="8258" spans="1:7" x14ac:dyDescent="0.25">
      <c r="A8258" s="154"/>
      <c r="B8258" s="154"/>
      <c r="C8258" s="140"/>
      <c r="D8258" s="140"/>
      <c r="E8258" s="140"/>
      <c r="F8258" s="161"/>
      <c r="G8258" s="161"/>
    </row>
    <row r="8259" spans="1:7" x14ac:dyDescent="0.25">
      <c r="A8259" s="154"/>
      <c r="B8259" s="154"/>
      <c r="C8259" s="154"/>
      <c r="D8259" s="140"/>
      <c r="E8259" s="140"/>
      <c r="F8259" s="161"/>
      <c r="G8259" s="161"/>
    </row>
    <row r="8260" spans="1:7" x14ac:dyDescent="0.25">
      <c r="A8260" s="154"/>
      <c r="B8260" s="154"/>
      <c r="C8260" s="140"/>
      <c r="D8260" s="140"/>
      <c r="E8260" s="140"/>
      <c r="F8260" s="161"/>
      <c r="G8260" s="161"/>
    </row>
    <row r="8261" spans="1:7" x14ac:dyDescent="0.25">
      <c r="A8261" s="154"/>
      <c r="B8261" s="154"/>
      <c r="C8261" s="140"/>
      <c r="D8261" s="140"/>
      <c r="E8261" s="140"/>
      <c r="F8261" s="161"/>
      <c r="G8261" s="161"/>
    </row>
    <row r="8262" spans="1:7" x14ac:dyDescent="0.25">
      <c r="A8262" s="154"/>
      <c r="B8262" s="154"/>
      <c r="C8262" s="140"/>
      <c r="D8262" s="140"/>
      <c r="E8262" s="140"/>
      <c r="F8262" s="161"/>
      <c r="G8262" s="161"/>
    </row>
    <row r="8263" spans="1:7" x14ac:dyDescent="0.25">
      <c r="A8263" s="154"/>
      <c r="B8263" s="154"/>
      <c r="C8263" s="140"/>
      <c r="D8263" s="140"/>
      <c r="E8263" s="140"/>
      <c r="F8263" s="161"/>
      <c r="G8263" s="161"/>
    </row>
    <row r="8264" spans="1:7" x14ac:dyDescent="0.25">
      <c r="A8264" s="154"/>
      <c r="B8264" s="154"/>
      <c r="C8264" s="140"/>
      <c r="D8264" s="140"/>
      <c r="E8264" s="140"/>
      <c r="F8264" s="161"/>
      <c r="G8264" s="161"/>
    </row>
    <row r="8265" spans="1:7" x14ac:dyDescent="0.25">
      <c r="A8265" s="154"/>
      <c r="B8265" s="154"/>
      <c r="C8265" s="140"/>
      <c r="D8265" s="140"/>
      <c r="E8265" s="140"/>
      <c r="F8265" s="161"/>
      <c r="G8265" s="161"/>
    </row>
    <row r="8266" spans="1:7" x14ac:dyDescent="0.25">
      <c r="A8266" s="154"/>
      <c r="B8266" s="154"/>
      <c r="C8266" s="140"/>
      <c r="D8266" s="140"/>
      <c r="E8266" s="140"/>
      <c r="F8266" s="161"/>
      <c r="G8266" s="161"/>
    </row>
    <row r="8267" spans="1:7" x14ac:dyDescent="0.25">
      <c r="A8267" s="154"/>
      <c r="B8267" s="154"/>
      <c r="C8267" s="154"/>
      <c r="D8267" s="140"/>
      <c r="E8267" s="140"/>
      <c r="F8267" s="161"/>
      <c r="G8267" s="161"/>
    </row>
    <row r="8268" spans="1:7" x14ac:dyDescent="0.25">
      <c r="A8268" s="154"/>
      <c r="B8268" s="154"/>
      <c r="C8268" s="140"/>
      <c r="D8268" s="140"/>
      <c r="E8268" s="140"/>
      <c r="F8268" s="161"/>
      <c r="G8268" s="161"/>
    </row>
    <row r="8269" spans="1:7" x14ac:dyDescent="0.25">
      <c r="A8269" s="154"/>
      <c r="B8269" s="154"/>
      <c r="C8269" s="140"/>
      <c r="D8269" s="140"/>
      <c r="E8269" s="140"/>
      <c r="F8269" s="161"/>
      <c r="G8269" s="161"/>
    </row>
    <row r="8270" spans="1:7" x14ac:dyDescent="0.25">
      <c r="A8270" s="154"/>
      <c r="B8270" s="154"/>
      <c r="C8270" s="140"/>
      <c r="D8270" s="140"/>
      <c r="E8270" s="140"/>
      <c r="F8270" s="161"/>
      <c r="G8270" s="161"/>
    </row>
    <row r="8271" spans="1:7" x14ac:dyDescent="0.25">
      <c r="A8271" s="154"/>
      <c r="B8271" s="154"/>
      <c r="C8271" s="140"/>
      <c r="D8271" s="140"/>
      <c r="E8271" s="140"/>
      <c r="F8271" s="161"/>
      <c r="G8271" s="161"/>
    </row>
    <row r="8272" spans="1:7" x14ac:dyDescent="0.25">
      <c r="A8272" s="154"/>
      <c r="B8272" s="154"/>
      <c r="C8272" s="140"/>
      <c r="D8272" s="140"/>
      <c r="E8272" s="140"/>
      <c r="F8272" s="161"/>
      <c r="G8272" s="161"/>
    </row>
    <row r="8273" spans="1:7" x14ac:dyDescent="0.25">
      <c r="A8273" s="154"/>
      <c r="B8273" s="154"/>
      <c r="C8273" s="140"/>
      <c r="D8273" s="140"/>
      <c r="E8273" s="140"/>
      <c r="F8273" s="161"/>
      <c r="G8273" s="161"/>
    </row>
    <row r="8274" spans="1:7" x14ac:dyDescent="0.25">
      <c r="A8274" s="154"/>
      <c r="B8274" s="154"/>
      <c r="C8274" s="140"/>
      <c r="D8274" s="140"/>
      <c r="E8274" s="140"/>
      <c r="F8274" s="161"/>
      <c r="G8274" s="161"/>
    </row>
    <row r="8275" spans="1:7" x14ac:dyDescent="0.25">
      <c r="A8275" s="154"/>
      <c r="B8275" s="154"/>
      <c r="C8275" s="140"/>
      <c r="D8275" s="140"/>
      <c r="E8275" s="140"/>
      <c r="F8275" s="161"/>
      <c r="G8275" s="161"/>
    </row>
    <row r="8276" spans="1:7" x14ac:dyDescent="0.25">
      <c r="A8276" s="154"/>
      <c r="B8276" s="154"/>
      <c r="C8276" s="140"/>
      <c r="D8276" s="140"/>
      <c r="E8276" s="140"/>
      <c r="F8276" s="161"/>
      <c r="G8276" s="161"/>
    </row>
    <row r="8277" spans="1:7" x14ac:dyDescent="0.25">
      <c r="A8277" s="154"/>
      <c r="B8277" s="154"/>
      <c r="C8277" s="140"/>
      <c r="D8277" s="140"/>
      <c r="E8277" s="140"/>
      <c r="F8277" s="161"/>
      <c r="G8277" s="161"/>
    </row>
    <row r="8278" spans="1:7" x14ac:dyDescent="0.25">
      <c r="A8278" s="154"/>
      <c r="B8278" s="154"/>
      <c r="C8278" s="140"/>
      <c r="D8278" s="140"/>
      <c r="E8278" s="140"/>
      <c r="F8278" s="161"/>
      <c r="G8278" s="161"/>
    </row>
    <row r="8279" spans="1:7" x14ac:dyDescent="0.25">
      <c r="A8279" s="154"/>
      <c r="B8279" s="154"/>
      <c r="C8279" s="140"/>
      <c r="D8279" s="140"/>
      <c r="E8279" s="140"/>
      <c r="F8279" s="161"/>
      <c r="G8279" s="161"/>
    </row>
    <row r="8280" spans="1:7" x14ac:dyDescent="0.25">
      <c r="A8280" s="154"/>
      <c r="B8280" s="154"/>
      <c r="C8280" s="140"/>
      <c r="D8280" s="140"/>
      <c r="E8280" s="140"/>
      <c r="F8280" s="161"/>
      <c r="G8280" s="161"/>
    </row>
    <row r="8281" spans="1:7" x14ac:dyDescent="0.25">
      <c r="A8281" s="154"/>
      <c r="B8281" s="154"/>
      <c r="C8281" s="154"/>
      <c r="D8281" s="140"/>
      <c r="E8281" s="140"/>
      <c r="F8281" s="161"/>
      <c r="G8281" s="161"/>
    </row>
    <row r="8282" spans="1:7" x14ac:dyDescent="0.25">
      <c r="A8282" s="154"/>
      <c r="B8282" s="154"/>
      <c r="C8282" s="140"/>
      <c r="D8282" s="140"/>
      <c r="E8282" s="140"/>
      <c r="F8282" s="161"/>
      <c r="G8282" s="161"/>
    </row>
    <row r="8283" spans="1:7" x14ac:dyDescent="0.25">
      <c r="A8283" s="154"/>
      <c r="B8283" s="154"/>
      <c r="C8283" s="140"/>
      <c r="D8283" s="140"/>
      <c r="E8283" s="140"/>
      <c r="F8283" s="161"/>
      <c r="G8283" s="161"/>
    </row>
    <row r="8284" spans="1:7" x14ac:dyDescent="0.25">
      <c r="A8284" s="154"/>
      <c r="B8284" s="154"/>
      <c r="C8284" s="140"/>
      <c r="D8284" s="140"/>
      <c r="E8284" s="140"/>
      <c r="F8284" s="161"/>
      <c r="G8284" s="161"/>
    </row>
    <row r="8285" spans="1:7" x14ac:dyDescent="0.25">
      <c r="A8285" s="154"/>
      <c r="B8285" s="154"/>
      <c r="C8285" s="140"/>
      <c r="D8285" s="140"/>
      <c r="E8285" s="140"/>
      <c r="F8285" s="161"/>
      <c r="G8285" s="161"/>
    </row>
    <row r="8286" spans="1:7" x14ac:dyDescent="0.25">
      <c r="A8286" s="154"/>
      <c r="B8286" s="154"/>
      <c r="C8286" s="154"/>
      <c r="D8286" s="140"/>
      <c r="E8286" s="140"/>
      <c r="F8286" s="161"/>
      <c r="G8286" s="161"/>
    </row>
    <row r="8287" spans="1:7" x14ac:dyDescent="0.25">
      <c r="A8287" s="154"/>
      <c r="B8287" s="154"/>
      <c r="C8287" s="140"/>
      <c r="D8287" s="140"/>
      <c r="E8287" s="140"/>
      <c r="F8287" s="161"/>
      <c r="G8287" s="161"/>
    </row>
    <row r="8288" spans="1:7" x14ac:dyDescent="0.25">
      <c r="A8288" s="154"/>
      <c r="B8288" s="154"/>
      <c r="C8288" s="140"/>
      <c r="D8288" s="140"/>
      <c r="E8288" s="140"/>
      <c r="F8288" s="161"/>
      <c r="G8288" s="161"/>
    </row>
    <row r="8289" spans="1:7" x14ac:dyDescent="0.25">
      <c r="A8289" s="154"/>
      <c r="B8289" s="154"/>
      <c r="C8289" s="140"/>
      <c r="D8289" s="140"/>
      <c r="E8289" s="140"/>
      <c r="F8289" s="161"/>
      <c r="G8289" s="161"/>
    </row>
    <row r="8290" spans="1:7" x14ac:dyDescent="0.25">
      <c r="A8290" s="154"/>
      <c r="B8290" s="154"/>
      <c r="C8290" s="140"/>
      <c r="D8290" s="140"/>
      <c r="E8290" s="140"/>
      <c r="F8290" s="161"/>
      <c r="G8290" s="161"/>
    </row>
    <row r="8291" spans="1:7" x14ac:dyDescent="0.25">
      <c r="A8291" s="154"/>
      <c r="B8291" s="154"/>
      <c r="C8291" s="140"/>
      <c r="D8291" s="140"/>
      <c r="E8291" s="140"/>
      <c r="F8291" s="161"/>
      <c r="G8291" s="161"/>
    </row>
    <row r="8292" spans="1:7" x14ac:dyDescent="0.25">
      <c r="A8292" s="154"/>
      <c r="B8292" s="154"/>
      <c r="C8292" s="140"/>
      <c r="D8292" s="140"/>
      <c r="E8292" s="140"/>
      <c r="F8292" s="161"/>
      <c r="G8292" s="161"/>
    </row>
    <row r="8293" spans="1:7" x14ac:dyDescent="0.25">
      <c r="A8293" s="154"/>
      <c r="B8293" s="154"/>
      <c r="C8293" s="140"/>
      <c r="D8293" s="140"/>
      <c r="E8293" s="140"/>
      <c r="F8293" s="161"/>
      <c r="G8293" s="161"/>
    </row>
    <row r="8294" spans="1:7" x14ac:dyDescent="0.25">
      <c r="A8294" s="154"/>
      <c r="B8294" s="154"/>
      <c r="C8294" s="140"/>
      <c r="D8294" s="140"/>
      <c r="E8294" s="140"/>
      <c r="F8294" s="161"/>
      <c r="G8294" s="161"/>
    </row>
    <row r="8295" spans="1:7" x14ac:dyDescent="0.25">
      <c r="A8295" s="154"/>
      <c r="B8295" s="154"/>
      <c r="C8295" s="140"/>
      <c r="D8295" s="140"/>
      <c r="E8295" s="140"/>
      <c r="F8295" s="161"/>
      <c r="G8295" s="161"/>
    </row>
    <row r="8296" spans="1:7" x14ac:dyDescent="0.25">
      <c r="A8296" s="154"/>
      <c r="B8296" s="154"/>
      <c r="C8296" s="154"/>
      <c r="D8296" s="140"/>
      <c r="E8296" s="140"/>
      <c r="F8296" s="161"/>
      <c r="G8296" s="161"/>
    </row>
    <row r="8297" spans="1:7" x14ac:dyDescent="0.25">
      <c r="A8297" s="154"/>
      <c r="B8297" s="154"/>
      <c r="C8297" s="140"/>
      <c r="D8297" s="140"/>
      <c r="E8297" s="140"/>
      <c r="F8297" s="161"/>
      <c r="G8297" s="161"/>
    </row>
    <row r="8298" spans="1:7" x14ac:dyDescent="0.25">
      <c r="A8298" s="154"/>
      <c r="B8298" s="154"/>
      <c r="C8298" s="140"/>
      <c r="D8298" s="140"/>
      <c r="E8298" s="140"/>
      <c r="F8298" s="161"/>
      <c r="G8298" s="161"/>
    </row>
    <row r="8299" spans="1:7" x14ac:dyDescent="0.25">
      <c r="A8299" s="154"/>
      <c r="B8299" s="154"/>
      <c r="C8299" s="140"/>
      <c r="D8299" s="140"/>
      <c r="E8299" s="140"/>
      <c r="F8299" s="161"/>
      <c r="G8299" s="161"/>
    </row>
    <row r="8300" spans="1:7" x14ac:dyDescent="0.25">
      <c r="A8300" s="154"/>
      <c r="B8300" s="154"/>
      <c r="C8300" s="154"/>
      <c r="D8300" s="140"/>
      <c r="E8300" s="140"/>
      <c r="F8300" s="161"/>
      <c r="G8300" s="161"/>
    </row>
    <row r="8301" spans="1:7" x14ac:dyDescent="0.25">
      <c r="A8301" s="154"/>
      <c r="B8301" s="154"/>
      <c r="C8301" s="140"/>
      <c r="D8301" s="140"/>
      <c r="E8301" s="140"/>
      <c r="F8301" s="161"/>
      <c r="G8301" s="161"/>
    </row>
    <row r="8302" spans="1:7" x14ac:dyDescent="0.25">
      <c r="A8302" s="154"/>
      <c r="B8302" s="154"/>
      <c r="C8302" s="140"/>
      <c r="D8302" s="140"/>
      <c r="E8302" s="140"/>
      <c r="F8302" s="161"/>
      <c r="G8302" s="161"/>
    </row>
    <row r="8303" spans="1:7" x14ac:dyDescent="0.25">
      <c r="A8303" s="154"/>
      <c r="B8303" s="154"/>
      <c r="C8303" s="140"/>
      <c r="D8303" s="140"/>
      <c r="E8303" s="140"/>
      <c r="F8303" s="161"/>
      <c r="G8303" s="161"/>
    </row>
    <row r="8304" spans="1:7" x14ac:dyDescent="0.25">
      <c r="A8304" s="154"/>
      <c r="B8304" s="154"/>
      <c r="C8304" s="140"/>
      <c r="D8304" s="140"/>
      <c r="E8304" s="140"/>
      <c r="F8304" s="161"/>
      <c r="G8304" s="161"/>
    </row>
    <row r="8305" spans="1:7" x14ac:dyDescent="0.25">
      <c r="A8305" s="154"/>
      <c r="B8305" s="154"/>
      <c r="C8305" s="154"/>
      <c r="D8305" s="140"/>
      <c r="E8305" s="140"/>
      <c r="F8305" s="161"/>
      <c r="G8305" s="161"/>
    </row>
    <row r="8306" spans="1:7" x14ac:dyDescent="0.25">
      <c r="A8306" s="154"/>
      <c r="B8306" s="154"/>
      <c r="C8306" s="140"/>
      <c r="D8306" s="140"/>
      <c r="E8306" s="140"/>
      <c r="F8306" s="161"/>
      <c r="G8306" s="161"/>
    </row>
    <row r="8307" spans="1:7" x14ac:dyDescent="0.25">
      <c r="A8307" s="154"/>
      <c r="B8307" s="154"/>
      <c r="C8307" s="140"/>
      <c r="D8307" s="140"/>
      <c r="E8307" s="140"/>
      <c r="F8307" s="161"/>
      <c r="G8307" s="161"/>
    </row>
    <row r="8308" spans="1:7" x14ac:dyDescent="0.25">
      <c r="A8308" s="154"/>
      <c r="B8308" s="154"/>
      <c r="C8308" s="140"/>
      <c r="D8308" s="140"/>
      <c r="E8308" s="140"/>
      <c r="F8308" s="161"/>
      <c r="G8308" s="161"/>
    </row>
    <row r="8309" spans="1:7" x14ac:dyDescent="0.25">
      <c r="A8309" s="154"/>
      <c r="B8309" s="154"/>
      <c r="C8309" s="140"/>
      <c r="D8309" s="140"/>
      <c r="E8309" s="140"/>
      <c r="F8309" s="161"/>
      <c r="G8309" s="161"/>
    </row>
    <row r="8310" spans="1:7" x14ac:dyDescent="0.25">
      <c r="A8310" s="154"/>
      <c r="B8310" s="154"/>
      <c r="C8310" s="140"/>
      <c r="D8310" s="140"/>
      <c r="E8310" s="140"/>
      <c r="F8310" s="161"/>
      <c r="G8310" s="161"/>
    </row>
    <row r="8311" spans="1:7" x14ac:dyDescent="0.25">
      <c r="A8311" s="154"/>
      <c r="B8311" s="154"/>
      <c r="C8311" s="140"/>
      <c r="D8311" s="140"/>
      <c r="E8311" s="140"/>
      <c r="F8311" s="161"/>
      <c r="G8311" s="161"/>
    </row>
    <row r="8312" spans="1:7" x14ac:dyDescent="0.25">
      <c r="A8312" s="154"/>
      <c r="B8312" s="154"/>
      <c r="C8312" s="140"/>
      <c r="D8312" s="140"/>
      <c r="E8312" s="140"/>
      <c r="F8312" s="161"/>
      <c r="G8312" s="161"/>
    </row>
    <row r="8313" spans="1:7" x14ac:dyDescent="0.25">
      <c r="A8313" s="154"/>
      <c r="B8313" s="154"/>
      <c r="C8313" s="140"/>
      <c r="D8313" s="140"/>
      <c r="E8313" s="140"/>
      <c r="F8313" s="161"/>
      <c r="G8313" s="161"/>
    </row>
    <row r="8314" spans="1:7" x14ac:dyDescent="0.25">
      <c r="A8314" s="154"/>
      <c r="B8314" s="154"/>
      <c r="C8314" s="140"/>
      <c r="D8314" s="140"/>
      <c r="E8314" s="140"/>
      <c r="F8314" s="161"/>
      <c r="G8314" s="161"/>
    </row>
    <row r="8315" spans="1:7" x14ac:dyDescent="0.25">
      <c r="A8315" s="154"/>
      <c r="B8315" s="154"/>
      <c r="C8315" s="140"/>
      <c r="D8315" s="140"/>
      <c r="E8315" s="140"/>
      <c r="F8315" s="161"/>
      <c r="G8315" s="161"/>
    </row>
    <row r="8316" spans="1:7" x14ac:dyDescent="0.25">
      <c r="A8316" s="154"/>
      <c r="B8316" s="154"/>
      <c r="C8316" s="154"/>
      <c r="D8316" s="140"/>
      <c r="E8316" s="140"/>
      <c r="F8316" s="161"/>
      <c r="G8316" s="161"/>
    </row>
    <row r="8317" spans="1:7" x14ac:dyDescent="0.25">
      <c r="A8317" s="154"/>
      <c r="B8317" s="154"/>
      <c r="C8317" s="140"/>
      <c r="D8317" s="140"/>
      <c r="E8317" s="140"/>
      <c r="F8317" s="161"/>
      <c r="G8317" s="161"/>
    </row>
    <row r="8318" spans="1:7" x14ac:dyDescent="0.25">
      <c r="A8318" s="154"/>
      <c r="B8318" s="154"/>
      <c r="C8318" s="140"/>
      <c r="D8318" s="140"/>
      <c r="E8318" s="140"/>
      <c r="F8318" s="161"/>
      <c r="G8318" s="161"/>
    </row>
    <row r="8319" spans="1:7" x14ac:dyDescent="0.25">
      <c r="A8319" s="154"/>
      <c r="B8319" s="154"/>
      <c r="C8319" s="140"/>
      <c r="D8319" s="140"/>
      <c r="E8319" s="140"/>
      <c r="F8319" s="161"/>
      <c r="G8319" s="161"/>
    </row>
    <row r="8320" spans="1:7" x14ac:dyDescent="0.25">
      <c r="A8320" s="154"/>
      <c r="B8320" s="154"/>
      <c r="C8320" s="140"/>
      <c r="D8320" s="140"/>
      <c r="E8320" s="140"/>
      <c r="F8320" s="161"/>
      <c r="G8320" s="161"/>
    </row>
    <row r="8321" spans="1:7" x14ac:dyDescent="0.25">
      <c r="A8321" s="154"/>
      <c r="B8321" s="154"/>
      <c r="C8321" s="140"/>
      <c r="D8321" s="140"/>
      <c r="E8321" s="140"/>
      <c r="F8321" s="161"/>
      <c r="G8321" s="161"/>
    </row>
    <row r="8322" spans="1:7" x14ac:dyDescent="0.25">
      <c r="A8322" s="154"/>
      <c r="B8322" s="154"/>
      <c r="C8322" s="140"/>
      <c r="D8322" s="140"/>
      <c r="E8322" s="140"/>
      <c r="F8322" s="161"/>
      <c r="G8322" s="161"/>
    </row>
    <row r="8323" spans="1:7" x14ac:dyDescent="0.25">
      <c r="A8323" s="154"/>
      <c r="B8323" s="154"/>
      <c r="C8323" s="140"/>
      <c r="D8323" s="140"/>
      <c r="E8323" s="140"/>
      <c r="F8323" s="161"/>
      <c r="G8323" s="161"/>
    </row>
    <row r="8324" spans="1:7" x14ac:dyDescent="0.25">
      <c r="A8324" s="154"/>
      <c r="B8324" s="154"/>
      <c r="C8324" s="140"/>
      <c r="D8324" s="140"/>
      <c r="E8324" s="140"/>
      <c r="F8324" s="161"/>
      <c r="G8324" s="161"/>
    </row>
    <row r="8325" spans="1:7" x14ac:dyDescent="0.25">
      <c r="A8325" s="154"/>
      <c r="B8325" s="154"/>
      <c r="C8325" s="140"/>
      <c r="D8325" s="140"/>
      <c r="E8325" s="140"/>
      <c r="F8325" s="161"/>
      <c r="G8325" s="161"/>
    </row>
    <row r="8326" spans="1:7" x14ac:dyDescent="0.25">
      <c r="A8326" s="154"/>
      <c r="B8326" s="154"/>
      <c r="C8326" s="140"/>
      <c r="D8326" s="140"/>
      <c r="E8326" s="140"/>
      <c r="F8326" s="161"/>
      <c r="G8326" s="161"/>
    </row>
    <row r="8327" spans="1:7" x14ac:dyDescent="0.25">
      <c r="A8327" s="154"/>
      <c r="B8327" s="154"/>
      <c r="C8327" s="140"/>
      <c r="D8327" s="140"/>
      <c r="E8327" s="140"/>
      <c r="F8327" s="161"/>
      <c r="G8327" s="161"/>
    </row>
    <row r="8328" spans="1:7" x14ac:dyDescent="0.25">
      <c r="A8328" s="154"/>
      <c r="B8328" s="154"/>
      <c r="C8328" s="140"/>
      <c r="D8328" s="140"/>
      <c r="E8328" s="140"/>
      <c r="F8328" s="161"/>
      <c r="G8328" s="161"/>
    </row>
    <row r="8329" spans="1:7" x14ac:dyDescent="0.25">
      <c r="A8329" s="154"/>
      <c r="B8329" s="154"/>
      <c r="C8329" s="140"/>
      <c r="D8329" s="140"/>
      <c r="E8329" s="140"/>
      <c r="F8329" s="161"/>
      <c r="G8329" s="161"/>
    </row>
    <row r="8330" spans="1:7" x14ac:dyDescent="0.25">
      <c r="A8330" s="154"/>
      <c r="B8330" s="154"/>
      <c r="C8330" s="140"/>
      <c r="D8330" s="140"/>
      <c r="E8330" s="140"/>
      <c r="F8330" s="161"/>
      <c r="G8330" s="161"/>
    </row>
    <row r="8331" spans="1:7" x14ac:dyDescent="0.25">
      <c r="A8331" s="154"/>
      <c r="B8331" s="154"/>
      <c r="C8331" s="140"/>
      <c r="D8331" s="140"/>
      <c r="E8331" s="140"/>
      <c r="F8331" s="161"/>
      <c r="G8331" s="161"/>
    </row>
    <row r="8332" spans="1:7" x14ac:dyDescent="0.25">
      <c r="A8332" s="154"/>
      <c r="B8332" s="154"/>
      <c r="C8332" s="154"/>
      <c r="D8332" s="140"/>
      <c r="E8332" s="140"/>
      <c r="F8332" s="161"/>
      <c r="G8332" s="161"/>
    </row>
    <row r="8333" spans="1:7" x14ac:dyDescent="0.25">
      <c r="A8333" s="154"/>
      <c r="B8333" s="154"/>
      <c r="C8333" s="140"/>
      <c r="D8333" s="140"/>
      <c r="E8333" s="140"/>
      <c r="F8333" s="161"/>
      <c r="G8333" s="161"/>
    </row>
    <row r="8334" spans="1:7" x14ac:dyDescent="0.25">
      <c r="A8334" s="154"/>
      <c r="B8334" s="154"/>
      <c r="C8334" s="140"/>
      <c r="D8334" s="140"/>
      <c r="E8334" s="140"/>
      <c r="F8334" s="161"/>
      <c r="G8334" s="161"/>
    </row>
    <row r="8335" spans="1:7" x14ac:dyDescent="0.25">
      <c r="A8335" s="154"/>
      <c r="B8335" s="154"/>
      <c r="C8335" s="140"/>
      <c r="D8335" s="140"/>
      <c r="E8335" s="140"/>
      <c r="F8335" s="161"/>
      <c r="G8335" s="161"/>
    </row>
    <row r="8336" spans="1:7" x14ac:dyDescent="0.25">
      <c r="A8336" s="154"/>
      <c r="B8336" s="154"/>
      <c r="C8336" s="154"/>
      <c r="D8336" s="140"/>
      <c r="E8336" s="140"/>
      <c r="F8336" s="161"/>
      <c r="G8336" s="161"/>
    </row>
    <row r="8337" spans="1:7" x14ac:dyDescent="0.25">
      <c r="A8337" s="154"/>
      <c r="B8337" s="154"/>
      <c r="C8337" s="140"/>
      <c r="D8337" s="140"/>
      <c r="E8337" s="140"/>
      <c r="F8337" s="161"/>
      <c r="G8337" s="161"/>
    </row>
    <row r="8338" spans="1:7" x14ac:dyDescent="0.25">
      <c r="A8338" s="154"/>
      <c r="B8338" s="154"/>
      <c r="C8338" s="140"/>
      <c r="D8338" s="140"/>
      <c r="E8338" s="140"/>
      <c r="F8338" s="161"/>
      <c r="G8338" s="161"/>
    </row>
    <row r="8339" spans="1:7" x14ac:dyDescent="0.25">
      <c r="A8339" s="154"/>
      <c r="B8339" s="154"/>
      <c r="C8339" s="140"/>
      <c r="D8339" s="140"/>
      <c r="E8339" s="140"/>
      <c r="F8339" s="161"/>
      <c r="G8339" s="161"/>
    </row>
    <row r="8340" spans="1:7" x14ac:dyDescent="0.25">
      <c r="A8340" s="154"/>
      <c r="B8340" s="154"/>
      <c r="C8340" s="140"/>
      <c r="D8340" s="140"/>
      <c r="E8340" s="140"/>
      <c r="F8340" s="161"/>
      <c r="G8340" s="161"/>
    </row>
    <row r="8341" spans="1:7" x14ac:dyDescent="0.25">
      <c r="A8341" s="154"/>
      <c r="B8341" s="154"/>
      <c r="C8341" s="140"/>
      <c r="D8341" s="140"/>
      <c r="E8341" s="140"/>
      <c r="F8341" s="161"/>
      <c r="G8341" s="161"/>
    </row>
    <row r="8342" spans="1:7" x14ac:dyDescent="0.25">
      <c r="A8342" s="154"/>
      <c r="B8342" s="154"/>
      <c r="C8342" s="140"/>
      <c r="D8342" s="140"/>
      <c r="E8342" s="140"/>
      <c r="F8342" s="161"/>
      <c r="G8342" s="161"/>
    </row>
    <row r="8343" spans="1:7" x14ac:dyDescent="0.25">
      <c r="A8343" s="154"/>
      <c r="B8343" s="154"/>
      <c r="C8343" s="140"/>
      <c r="D8343" s="140"/>
      <c r="E8343" s="140"/>
      <c r="F8343" s="161"/>
      <c r="G8343" s="161"/>
    </row>
    <row r="8344" spans="1:7" x14ac:dyDescent="0.25">
      <c r="A8344" s="154"/>
      <c r="B8344" s="154"/>
      <c r="C8344" s="140"/>
      <c r="D8344" s="140"/>
      <c r="E8344" s="140"/>
      <c r="F8344" s="161"/>
      <c r="G8344" s="161"/>
    </row>
    <row r="8345" spans="1:7" x14ac:dyDescent="0.25">
      <c r="A8345" s="154"/>
      <c r="B8345" s="154"/>
      <c r="C8345" s="140"/>
      <c r="D8345" s="140"/>
      <c r="E8345" s="140"/>
      <c r="F8345" s="161"/>
      <c r="G8345" s="161"/>
    </row>
    <row r="8346" spans="1:7" x14ac:dyDescent="0.25">
      <c r="A8346" s="154"/>
      <c r="B8346" s="154"/>
      <c r="C8346" s="140"/>
      <c r="D8346" s="140"/>
      <c r="E8346" s="140"/>
      <c r="F8346" s="161"/>
      <c r="G8346" s="161"/>
    </row>
    <row r="8347" spans="1:7" x14ac:dyDescent="0.25">
      <c r="A8347" s="154"/>
      <c r="B8347" s="154"/>
      <c r="C8347" s="140"/>
      <c r="D8347" s="140"/>
      <c r="E8347" s="140"/>
      <c r="F8347" s="161"/>
      <c r="G8347" s="161"/>
    </row>
    <row r="8348" spans="1:7" x14ac:dyDescent="0.25">
      <c r="A8348" s="154"/>
      <c r="B8348" s="154"/>
      <c r="C8348" s="140"/>
      <c r="D8348" s="140"/>
      <c r="E8348" s="140"/>
      <c r="F8348" s="161"/>
      <c r="G8348" s="161"/>
    </row>
    <row r="8349" spans="1:7" x14ac:dyDescent="0.25">
      <c r="A8349" s="154"/>
      <c r="B8349" s="154"/>
      <c r="C8349" s="154"/>
      <c r="D8349" s="140"/>
      <c r="E8349" s="140"/>
      <c r="F8349" s="161"/>
      <c r="G8349" s="161"/>
    </row>
    <row r="8350" spans="1:7" x14ac:dyDescent="0.25">
      <c r="A8350" s="154"/>
      <c r="B8350" s="154"/>
      <c r="C8350" s="154"/>
      <c r="D8350" s="140"/>
      <c r="E8350" s="140"/>
      <c r="F8350" s="161"/>
      <c r="G8350" s="161"/>
    </row>
    <row r="8351" spans="1:7" x14ac:dyDescent="0.25">
      <c r="A8351" s="154"/>
      <c r="B8351" s="154"/>
      <c r="C8351" s="140"/>
      <c r="D8351" s="140"/>
      <c r="E8351" s="140"/>
      <c r="F8351" s="161"/>
      <c r="G8351" s="161"/>
    </row>
    <row r="8352" spans="1:7" x14ac:dyDescent="0.25">
      <c r="A8352" s="154"/>
      <c r="B8352" s="154"/>
      <c r="C8352" s="154"/>
      <c r="D8352" s="140"/>
      <c r="E8352" s="140"/>
      <c r="F8352" s="161"/>
      <c r="G8352" s="161"/>
    </row>
    <row r="8353" spans="1:7" x14ac:dyDescent="0.25">
      <c r="A8353" s="154"/>
      <c r="B8353" s="154"/>
      <c r="C8353" s="154"/>
      <c r="D8353" s="140"/>
      <c r="E8353" s="140"/>
      <c r="F8353" s="161"/>
      <c r="G8353" s="161"/>
    </row>
    <row r="8354" spans="1:7" x14ac:dyDescent="0.25">
      <c r="A8354" s="154"/>
      <c r="B8354" s="154"/>
      <c r="C8354" s="154"/>
      <c r="D8354" s="140"/>
      <c r="E8354" s="140"/>
      <c r="F8354" s="161"/>
      <c r="G8354" s="161"/>
    </row>
    <row r="8355" spans="1:7" x14ac:dyDescent="0.25">
      <c r="A8355" s="154"/>
      <c r="B8355" s="154"/>
      <c r="C8355" s="140"/>
      <c r="D8355" s="140"/>
      <c r="E8355" s="140"/>
      <c r="F8355" s="161"/>
      <c r="G8355" s="161"/>
    </row>
    <row r="8356" spans="1:7" x14ac:dyDescent="0.25">
      <c r="A8356" s="154"/>
      <c r="B8356" s="154"/>
      <c r="C8356" s="140"/>
      <c r="D8356" s="140"/>
      <c r="E8356" s="140"/>
      <c r="F8356" s="161"/>
      <c r="G8356" s="161"/>
    </row>
    <row r="8357" spans="1:7" x14ac:dyDescent="0.25">
      <c r="A8357" s="154"/>
      <c r="B8357" s="154"/>
      <c r="C8357" s="140"/>
      <c r="D8357" s="140"/>
      <c r="E8357" s="140"/>
      <c r="F8357" s="161"/>
      <c r="G8357" s="161"/>
    </row>
    <row r="8358" spans="1:7" x14ac:dyDescent="0.25">
      <c r="A8358" s="154"/>
      <c r="B8358" s="154"/>
      <c r="C8358" s="140"/>
      <c r="D8358" s="140"/>
      <c r="E8358" s="140"/>
      <c r="F8358" s="161"/>
      <c r="G8358" s="161"/>
    </row>
    <row r="8359" spans="1:7" x14ac:dyDescent="0.25">
      <c r="A8359" s="154"/>
      <c r="B8359" s="154"/>
      <c r="C8359" s="140"/>
      <c r="D8359" s="140"/>
      <c r="E8359" s="140"/>
      <c r="F8359" s="161"/>
      <c r="G8359" s="161"/>
    </row>
    <row r="8360" spans="1:7" x14ac:dyDescent="0.25">
      <c r="A8360" s="154"/>
      <c r="B8360" s="154"/>
      <c r="C8360" s="140"/>
      <c r="D8360" s="140"/>
      <c r="E8360" s="140"/>
      <c r="F8360" s="161"/>
      <c r="G8360" s="161"/>
    </row>
    <row r="8361" spans="1:7" x14ac:dyDescent="0.25">
      <c r="A8361" s="154"/>
      <c r="B8361" s="154"/>
      <c r="C8361" s="140"/>
      <c r="D8361" s="140"/>
      <c r="E8361" s="140"/>
      <c r="F8361" s="161"/>
      <c r="G8361" s="161"/>
    </row>
    <row r="8362" spans="1:7" x14ac:dyDescent="0.25">
      <c r="A8362" s="154"/>
      <c r="B8362" s="154"/>
      <c r="C8362" s="140"/>
      <c r="D8362" s="140"/>
      <c r="E8362" s="140"/>
      <c r="F8362" s="161"/>
      <c r="G8362" s="161"/>
    </row>
    <row r="8363" spans="1:7" x14ac:dyDescent="0.25">
      <c r="A8363" s="154"/>
      <c r="B8363" s="154"/>
      <c r="C8363" s="140"/>
      <c r="D8363" s="140"/>
      <c r="E8363" s="140"/>
      <c r="F8363" s="161"/>
      <c r="G8363" s="161"/>
    </row>
    <row r="8364" spans="1:7" x14ac:dyDescent="0.25">
      <c r="A8364" s="154"/>
      <c r="B8364" s="154"/>
      <c r="C8364" s="140"/>
      <c r="D8364" s="140"/>
      <c r="E8364" s="140"/>
      <c r="F8364" s="161"/>
      <c r="G8364" s="161"/>
    </row>
    <row r="8365" spans="1:7" x14ac:dyDescent="0.25">
      <c r="A8365" s="154"/>
      <c r="B8365" s="154"/>
      <c r="C8365" s="154"/>
      <c r="D8365" s="140"/>
      <c r="E8365" s="140"/>
      <c r="F8365" s="161"/>
      <c r="G8365" s="161"/>
    </row>
    <row r="8366" spans="1:7" x14ac:dyDescent="0.25">
      <c r="A8366" s="154"/>
      <c r="B8366" s="154"/>
      <c r="C8366" s="154"/>
      <c r="D8366" s="140"/>
      <c r="E8366" s="140"/>
      <c r="F8366" s="161"/>
      <c r="G8366" s="161"/>
    </row>
    <row r="8367" spans="1:7" x14ac:dyDescent="0.25">
      <c r="A8367" s="154"/>
      <c r="B8367" s="154"/>
      <c r="C8367" s="140"/>
      <c r="D8367" s="140"/>
      <c r="E8367" s="140"/>
      <c r="F8367" s="161"/>
      <c r="G8367" s="161"/>
    </row>
    <row r="8368" spans="1:7" x14ac:dyDescent="0.25">
      <c r="A8368" s="154"/>
      <c r="B8368" s="154"/>
      <c r="C8368" s="140"/>
      <c r="D8368" s="140"/>
      <c r="E8368" s="140"/>
      <c r="F8368" s="161"/>
      <c r="G8368" s="161"/>
    </row>
    <row r="8369" spans="1:7" x14ac:dyDescent="0.25">
      <c r="A8369" s="154"/>
      <c r="B8369" s="154"/>
      <c r="C8369" s="140"/>
      <c r="D8369" s="140"/>
      <c r="E8369" s="140"/>
      <c r="F8369" s="161"/>
      <c r="G8369" s="161"/>
    </row>
    <row r="8370" spans="1:7" x14ac:dyDescent="0.25">
      <c r="A8370" s="154"/>
      <c r="B8370" s="154"/>
      <c r="C8370" s="140"/>
      <c r="D8370" s="140"/>
      <c r="E8370" s="140"/>
      <c r="F8370" s="161"/>
      <c r="G8370" s="161"/>
    </row>
    <row r="8371" spans="1:7" x14ac:dyDescent="0.25">
      <c r="A8371" s="154"/>
      <c r="B8371" s="154"/>
      <c r="C8371" s="140"/>
      <c r="D8371" s="140"/>
      <c r="E8371" s="140"/>
      <c r="F8371" s="161"/>
      <c r="G8371" s="161"/>
    </row>
    <row r="8372" spans="1:7" x14ac:dyDescent="0.25">
      <c r="A8372" s="154"/>
      <c r="B8372" s="154"/>
      <c r="C8372" s="140"/>
      <c r="D8372" s="140"/>
      <c r="E8372" s="140"/>
      <c r="F8372" s="161"/>
      <c r="G8372" s="161"/>
    </row>
    <row r="8373" spans="1:7" x14ac:dyDescent="0.25">
      <c r="A8373" s="154"/>
      <c r="B8373" s="154"/>
      <c r="C8373" s="140"/>
      <c r="D8373" s="140"/>
      <c r="E8373" s="140"/>
      <c r="F8373" s="161"/>
      <c r="G8373" s="161"/>
    </row>
    <row r="8374" spans="1:7" x14ac:dyDescent="0.25">
      <c r="A8374" s="154"/>
      <c r="B8374" s="154"/>
      <c r="C8374" s="140"/>
      <c r="D8374" s="140"/>
      <c r="E8374" s="140"/>
      <c r="F8374" s="161"/>
      <c r="G8374" s="161"/>
    </row>
    <row r="8375" spans="1:7" x14ac:dyDescent="0.25">
      <c r="A8375" s="154"/>
      <c r="B8375" s="154"/>
      <c r="C8375" s="140"/>
      <c r="D8375" s="140"/>
      <c r="E8375" s="140"/>
      <c r="F8375" s="161"/>
      <c r="G8375" s="161"/>
    </row>
    <row r="8376" spans="1:7" x14ac:dyDescent="0.25">
      <c r="A8376" s="154"/>
      <c r="B8376" s="154"/>
      <c r="C8376" s="154"/>
      <c r="D8376" s="140"/>
      <c r="E8376" s="140"/>
      <c r="F8376" s="161"/>
      <c r="G8376" s="161"/>
    </row>
    <row r="8377" spans="1:7" x14ac:dyDescent="0.25">
      <c r="A8377" s="154"/>
      <c r="B8377" s="154"/>
      <c r="C8377" s="140"/>
      <c r="D8377" s="140"/>
      <c r="E8377" s="140"/>
      <c r="F8377" s="161"/>
      <c r="G8377" s="161"/>
    </row>
    <row r="8378" spans="1:7" x14ac:dyDescent="0.25">
      <c r="A8378" s="154"/>
      <c r="B8378" s="154"/>
      <c r="C8378" s="154"/>
      <c r="D8378" s="140"/>
      <c r="E8378" s="140"/>
      <c r="F8378" s="161"/>
      <c r="G8378" s="161"/>
    </row>
    <row r="8379" spans="1:7" x14ac:dyDescent="0.25">
      <c r="A8379" s="154"/>
      <c r="B8379" s="154"/>
      <c r="C8379" s="154"/>
      <c r="D8379" s="140"/>
      <c r="E8379" s="140"/>
      <c r="F8379" s="161"/>
      <c r="G8379" s="161"/>
    </row>
    <row r="8380" spans="1:7" x14ac:dyDescent="0.25">
      <c r="A8380" s="154"/>
      <c r="B8380" s="154"/>
      <c r="C8380" s="140"/>
      <c r="D8380" s="140"/>
      <c r="E8380" s="140"/>
      <c r="F8380" s="161"/>
      <c r="G8380" s="161"/>
    </row>
    <row r="8381" spans="1:7" x14ac:dyDescent="0.25">
      <c r="A8381" s="154"/>
      <c r="B8381" s="154"/>
      <c r="C8381" s="140"/>
      <c r="D8381" s="140"/>
      <c r="E8381" s="140"/>
      <c r="F8381" s="161"/>
      <c r="G8381" s="161"/>
    </row>
    <row r="8382" spans="1:7" x14ac:dyDescent="0.25">
      <c r="A8382" s="154"/>
      <c r="B8382" s="154"/>
      <c r="C8382" s="140"/>
      <c r="D8382" s="140"/>
      <c r="E8382" s="140"/>
      <c r="F8382" s="161"/>
      <c r="G8382" s="161"/>
    </row>
    <row r="8383" spans="1:7" x14ac:dyDescent="0.25">
      <c r="A8383" s="154"/>
      <c r="B8383" s="154"/>
      <c r="C8383" s="140"/>
      <c r="D8383" s="140"/>
      <c r="E8383" s="140"/>
      <c r="F8383" s="161"/>
      <c r="G8383" s="161"/>
    </row>
    <row r="8384" spans="1:7" x14ac:dyDescent="0.25">
      <c r="A8384" s="154"/>
      <c r="B8384" s="154"/>
      <c r="C8384" s="140"/>
      <c r="D8384" s="140"/>
      <c r="E8384" s="140"/>
      <c r="F8384" s="161"/>
      <c r="G8384" s="161"/>
    </row>
    <row r="8385" spans="1:7" x14ac:dyDescent="0.25">
      <c r="A8385" s="154"/>
      <c r="B8385" s="154"/>
      <c r="C8385" s="140"/>
      <c r="D8385" s="140"/>
      <c r="E8385" s="140"/>
      <c r="F8385" s="161"/>
      <c r="G8385" s="161"/>
    </row>
    <row r="8386" spans="1:7" x14ac:dyDescent="0.25">
      <c r="A8386" s="154"/>
      <c r="B8386" s="154"/>
      <c r="C8386" s="140"/>
      <c r="D8386" s="140"/>
      <c r="E8386" s="140"/>
      <c r="F8386" s="161"/>
      <c r="G8386" s="161"/>
    </row>
    <row r="8387" spans="1:7" x14ac:dyDescent="0.25">
      <c r="A8387" s="154"/>
      <c r="B8387" s="154"/>
      <c r="C8387" s="140"/>
      <c r="D8387" s="140"/>
      <c r="E8387" s="140"/>
      <c r="F8387" s="161"/>
      <c r="G8387" s="161"/>
    </row>
    <row r="8388" spans="1:7" x14ac:dyDescent="0.25">
      <c r="A8388" s="154"/>
      <c r="B8388" s="154"/>
      <c r="C8388" s="140"/>
      <c r="D8388" s="140"/>
      <c r="E8388" s="140"/>
      <c r="F8388" s="161"/>
      <c r="G8388" s="161"/>
    </row>
    <row r="8389" spans="1:7" x14ac:dyDescent="0.25">
      <c r="A8389" s="154"/>
      <c r="B8389" s="154"/>
      <c r="C8389" s="140"/>
      <c r="D8389" s="140"/>
      <c r="E8389" s="140"/>
      <c r="F8389" s="161"/>
      <c r="G8389" s="161"/>
    </row>
    <row r="8390" spans="1:7" x14ac:dyDescent="0.25">
      <c r="A8390" s="154"/>
      <c r="B8390" s="154"/>
      <c r="C8390" s="140"/>
      <c r="D8390" s="140"/>
      <c r="E8390" s="140"/>
      <c r="F8390" s="161"/>
      <c r="G8390" s="161"/>
    </row>
    <row r="8391" spans="1:7" x14ac:dyDescent="0.25">
      <c r="A8391" s="154"/>
      <c r="B8391" s="154"/>
      <c r="C8391" s="154"/>
      <c r="D8391" s="140"/>
      <c r="E8391" s="140"/>
      <c r="F8391" s="161"/>
      <c r="G8391" s="161"/>
    </row>
    <row r="8392" spans="1:7" x14ac:dyDescent="0.25">
      <c r="A8392" s="154"/>
      <c r="B8392" s="154"/>
      <c r="C8392" s="140"/>
      <c r="D8392" s="140"/>
      <c r="E8392" s="140"/>
      <c r="F8392" s="161"/>
      <c r="G8392" s="161"/>
    </row>
    <row r="8393" spans="1:7" x14ac:dyDescent="0.25">
      <c r="A8393" s="154"/>
      <c r="B8393" s="154"/>
      <c r="C8393" s="140"/>
      <c r="D8393" s="140"/>
      <c r="E8393" s="140"/>
      <c r="F8393" s="161"/>
      <c r="G8393" s="161"/>
    </row>
    <row r="8394" spans="1:7" x14ac:dyDescent="0.25">
      <c r="A8394" s="154"/>
      <c r="B8394" s="154"/>
      <c r="C8394" s="140"/>
      <c r="D8394" s="140"/>
      <c r="E8394" s="140"/>
      <c r="F8394" s="161"/>
      <c r="G8394" s="161"/>
    </row>
    <row r="8395" spans="1:7" x14ac:dyDescent="0.25">
      <c r="A8395" s="154"/>
      <c r="B8395" s="154"/>
      <c r="C8395" s="140"/>
      <c r="D8395" s="140"/>
      <c r="E8395" s="140"/>
      <c r="F8395" s="161"/>
      <c r="G8395" s="161"/>
    </row>
    <row r="8396" spans="1:7" x14ac:dyDescent="0.25">
      <c r="A8396" s="154"/>
      <c r="B8396" s="154"/>
      <c r="C8396" s="140"/>
      <c r="D8396" s="140"/>
      <c r="E8396" s="140"/>
      <c r="F8396" s="161"/>
      <c r="G8396" s="161"/>
    </row>
    <row r="8397" spans="1:7" x14ac:dyDescent="0.25">
      <c r="A8397" s="154"/>
      <c r="B8397" s="154"/>
      <c r="C8397" s="140"/>
      <c r="D8397" s="140"/>
      <c r="E8397" s="140"/>
      <c r="F8397" s="161"/>
      <c r="G8397" s="161"/>
    </row>
    <row r="8398" spans="1:7" x14ac:dyDescent="0.25">
      <c r="A8398" s="154"/>
      <c r="B8398" s="154"/>
      <c r="C8398" s="140"/>
      <c r="D8398" s="140"/>
      <c r="E8398" s="140"/>
      <c r="F8398" s="161"/>
      <c r="G8398" s="161"/>
    </row>
    <row r="8399" spans="1:7" x14ac:dyDescent="0.25">
      <c r="A8399" s="154"/>
      <c r="B8399" s="154"/>
      <c r="C8399" s="140"/>
      <c r="D8399" s="140"/>
      <c r="E8399" s="140"/>
      <c r="F8399" s="161"/>
      <c r="G8399" s="161"/>
    </row>
    <row r="8400" spans="1:7" x14ac:dyDescent="0.25">
      <c r="A8400" s="154"/>
      <c r="B8400" s="154"/>
      <c r="C8400" s="140"/>
      <c r="D8400" s="140"/>
      <c r="E8400" s="140"/>
      <c r="F8400" s="161"/>
      <c r="G8400" s="161"/>
    </row>
    <row r="8401" spans="1:7" x14ac:dyDescent="0.25">
      <c r="A8401" s="154"/>
      <c r="B8401" s="154"/>
      <c r="C8401" s="154"/>
      <c r="D8401" s="140"/>
      <c r="E8401" s="140"/>
      <c r="F8401" s="161"/>
      <c r="G8401" s="161"/>
    </row>
    <row r="8402" spans="1:7" x14ac:dyDescent="0.25">
      <c r="A8402" s="154"/>
      <c r="B8402" s="154"/>
      <c r="C8402" s="140"/>
      <c r="D8402" s="140"/>
      <c r="E8402" s="140"/>
      <c r="F8402" s="161"/>
      <c r="G8402" s="161"/>
    </row>
    <row r="8403" spans="1:7" x14ac:dyDescent="0.25">
      <c r="A8403" s="154"/>
      <c r="B8403" s="154"/>
      <c r="C8403" s="140"/>
      <c r="D8403" s="140"/>
      <c r="E8403" s="140"/>
      <c r="F8403" s="161"/>
      <c r="G8403" s="161"/>
    </row>
    <row r="8404" spans="1:7" x14ac:dyDescent="0.25">
      <c r="A8404" s="154"/>
      <c r="B8404" s="154"/>
      <c r="C8404" s="140"/>
      <c r="D8404" s="140"/>
      <c r="E8404" s="140"/>
      <c r="F8404" s="161"/>
      <c r="G8404" s="161"/>
    </row>
    <row r="8405" spans="1:7" x14ac:dyDescent="0.25">
      <c r="A8405" s="154"/>
      <c r="B8405" s="154"/>
      <c r="C8405" s="140"/>
      <c r="D8405" s="140"/>
      <c r="E8405" s="140"/>
      <c r="F8405" s="161"/>
      <c r="G8405" s="161"/>
    </row>
    <row r="8406" spans="1:7" x14ac:dyDescent="0.25">
      <c r="A8406" s="154"/>
      <c r="B8406" s="154"/>
      <c r="C8406" s="140"/>
      <c r="D8406" s="140"/>
      <c r="E8406" s="140"/>
      <c r="F8406" s="161"/>
      <c r="G8406" s="161"/>
    </row>
    <row r="8407" spans="1:7" x14ac:dyDescent="0.25">
      <c r="A8407" s="154"/>
      <c r="B8407" s="154"/>
      <c r="C8407" s="154"/>
      <c r="D8407" s="140"/>
      <c r="E8407" s="140"/>
      <c r="F8407" s="161"/>
      <c r="G8407" s="161"/>
    </row>
    <row r="8408" spans="1:7" x14ac:dyDescent="0.25">
      <c r="A8408" s="154"/>
      <c r="B8408" s="154"/>
      <c r="C8408" s="154"/>
      <c r="D8408" s="140"/>
      <c r="E8408" s="140"/>
      <c r="F8408" s="161"/>
      <c r="G8408" s="161"/>
    </row>
    <row r="8409" spans="1:7" x14ac:dyDescent="0.25">
      <c r="A8409" s="154"/>
      <c r="B8409" s="154"/>
      <c r="C8409" s="140"/>
      <c r="D8409" s="140"/>
      <c r="E8409" s="140"/>
      <c r="F8409" s="161"/>
      <c r="G8409" s="161"/>
    </row>
    <row r="8410" spans="1:7" x14ac:dyDescent="0.25">
      <c r="A8410" s="154"/>
      <c r="B8410" s="154"/>
      <c r="C8410" s="140"/>
      <c r="D8410" s="140"/>
      <c r="E8410" s="140"/>
      <c r="F8410" s="161"/>
      <c r="G8410" s="161"/>
    </row>
    <row r="8411" spans="1:7" x14ac:dyDescent="0.25">
      <c r="A8411" s="154"/>
      <c r="B8411" s="154"/>
      <c r="C8411" s="140"/>
      <c r="D8411" s="140"/>
      <c r="E8411" s="140"/>
      <c r="F8411" s="161"/>
      <c r="G8411" s="161"/>
    </row>
    <row r="8412" spans="1:7" x14ac:dyDescent="0.25">
      <c r="A8412" s="154"/>
      <c r="B8412" s="154"/>
      <c r="C8412" s="140"/>
      <c r="D8412" s="140"/>
      <c r="E8412" s="140"/>
      <c r="F8412" s="161"/>
      <c r="G8412" s="161"/>
    </row>
    <row r="8413" spans="1:7" x14ac:dyDescent="0.25">
      <c r="A8413" s="154"/>
      <c r="B8413" s="154"/>
      <c r="C8413" s="140"/>
      <c r="D8413" s="140"/>
      <c r="E8413" s="140"/>
      <c r="F8413" s="161"/>
      <c r="G8413" s="161"/>
    </row>
    <row r="8414" spans="1:7" x14ac:dyDescent="0.25">
      <c r="A8414" s="154"/>
      <c r="B8414" s="154"/>
      <c r="C8414" s="140"/>
      <c r="D8414" s="140"/>
      <c r="E8414" s="140"/>
      <c r="F8414" s="161"/>
      <c r="G8414" s="161"/>
    </row>
    <row r="8415" spans="1:7" x14ac:dyDescent="0.25">
      <c r="A8415" s="154"/>
      <c r="B8415" s="154"/>
      <c r="C8415" s="140"/>
      <c r="D8415" s="140"/>
      <c r="E8415" s="140"/>
      <c r="F8415" s="161"/>
      <c r="G8415" s="161"/>
    </row>
    <row r="8416" spans="1:7" x14ac:dyDescent="0.25">
      <c r="A8416" s="154"/>
      <c r="B8416" s="154"/>
      <c r="C8416" s="140"/>
      <c r="D8416" s="140"/>
      <c r="E8416" s="140"/>
      <c r="F8416" s="161"/>
      <c r="G8416" s="161"/>
    </row>
    <row r="8417" spans="1:7" x14ac:dyDescent="0.25">
      <c r="A8417" s="154"/>
      <c r="B8417" s="154"/>
      <c r="C8417" s="140"/>
      <c r="D8417" s="140"/>
      <c r="E8417" s="140"/>
      <c r="F8417" s="161"/>
      <c r="G8417" s="161"/>
    </row>
    <row r="8418" spans="1:7" x14ac:dyDescent="0.25">
      <c r="A8418" s="154"/>
      <c r="B8418" s="154"/>
      <c r="C8418" s="140"/>
      <c r="D8418" s="140"/>
      <c r="E8418" s="140"/>
      <c r="F8418" s="161"/>
      <c r="G8418" s="161"/>
    </row>
    <row r="8419" spans="1:7" x14ac:dyDescent="0.25">
      <c r="A8419" s="154"/>
      <c r="B8419" s="154"/>
      <c r="C8419" s="140"/>
      <c r="D8419" s="140"/>
      <c r="E8419" s="140"/>
      <c r="F8419" s="161"/>
      <c r="G8419" s="161"/>
    </row>
    <row r="8420" spans="1:7" x14ac:dyDescent="0.25">
      <c r="A8420" s="154"/>
      <c r="B8420" s="154"/>
      <c r="C8420" s="140"/>
      <c r="D8420" s="140"/>
      <c r="E8420" s="140"/>
      <c r="F8420" s="161"/>
      <c r="G8420" s="161"/>
    </row>
    <row r="8421" spans="1:7" x14ac:dyDescent="0.25">
      <c r="A8421" s="154"/>
      <c r="B8421" s="154"/>
      <c r="C8421" s="140"/>
      <c r="D8421" s="140"/>
      <c r="E8421" s="140"/>
      <c r="F8421" s="161"/>
      <c r="G8421" s="161"/>
    </row>
    <row r="8422" spans="1:7" x14ac:dyDescent="0.25">
      <c r="A8422" s="154"/>
      <c r="B8422" s="154"/>
      <c r="C8422" s="140"/>
      <c r="D8422" s="140"/>
      <c r="E8422" s="140"/>
      <c r="F8422" s="161"/>
      <c r="G8422" s="161"/>
    </row>
    <row r="8423" spans="1:7" x14ac:dyDescent="0.25">
      <c r="A8423" s="154"/>
      <c r="B8423" s="154"/>
      <c r="C8423" s="140"/>
      <c r="D8423" s="140"/>
      <c r="E8423" s="140"/>
      <c r="F8423" s="161"/>
      <c r="G8423" s="161"/>
    </row>
    <row r="8424" spans="1:7" x14ac:dyDescent="0.25">
      <c r="A8424" s="154"/>
      <c r="B8424" s="154"/>
      <c r="C8424" s="140"/>
      <c r="D8424" s="140"/>
      <c r="E8424" s="140"/>
      <c r="F8424" s="161"/>
      <c r="G8424" s="161"/>
    </row>
    <row r="8425" spans="1:7" x14ac:dyDescent="0.25">
      <c r="A8425" s="154"/>
      <c r="B8425" s="154"/>
      <c r="C8425" s="140"/>
      <c r="D8425" s="140"/>
      <c r="E8425" s="140"/>
      <c r="F8425" s="161"/>
      <c r="G8425" s="161"/>
    </row>
    <row r="8426" spans="1:7" x14ac:dyDescent="0.25">
      <c r="A8426" s="154"/>
      <c r="B8426" s="154"/>
      <c r="C8426" s="140"/>
      <c r="D8426" s="140"/>
      <c r="E8426" s="140"/>
      <c r="F8426" s="161"/>
      <c r="G8426" s="161"/>
    </row>
    <row r="8427" spans="1:7" x14ac:dyDescent="0.25">
      <c r="A8427" s="154"/>
      <c r="B8427" s="154"/>
      <c r="C8427" s="140"/>
      <c r="D8427" s="140"/>
      <c r="E8427" s="140"/>
      <c r="F8427" s="161"/>
      <c r="G8427" s="161"/>
    </row>
    <row r="8428" spans="1:7" x14ac:dyDescent="0.25">
      <c r="A8428" s="154"/>
      <c r="B8428" s="154"/>
      <c r="C8428" s="140"/>
      <c r="D8428" s="140"/>
      <c r="E8428" s="140"/>
      <c r="F8428" s="161"/>
      <c r="G8428" s="161"/>
    </row>
    <row r="8429" spans="1:7" x14ac:dyDescent="0.25">
      <c r="A8429" s="154"/>
      <c r="B8429" s="154"/>
      <c r="C8429" s="140"/>
      <c r="D8429" s="140"/>
      <c r="E8429" s="140"/>
      <c r="F8429" s="161"/>
      <c r="G8429" s="161"/>
    </row>
    <row r="8430" spans="1:7" x14ac:dyDescent="0.25">
      <c r="A8430" s="154"/>
      <c r="B8430" s="154"/>
      <c r="C8430" s="140"/>
      <c r="D8430" s="140"/>
      <c r="E8430" s="140"/>
      <c r="F8430" s="161"/>
      <c r="G8430" s="161"/>
    </row>
    <row r="8431" spans="1:7" x14ac:dyDescent="0.25">
      <c r="A8431" s="154"/>
      <c r="B8431" s="154"/>
      <c r="C8431" s="140"/>
      <c r="D8431" s="140"/>
      <c r="E8431" s="140"/>
      <c r="F8431" s="161"/>
      <c r="G8431" s="161"/>
    </row>
    <row r="8432" spans="1:7" x14ac:dyDescent="0.25">
      <c r="A8432" s="154"/>
      <c r="B8432" s="154"/>
      <c r="C8432" s="140"/>
      <c r="D8432" s="140"/>
      <c r="E8432" s="140"/>
      <c r="F8432" s="161"/>
      <c r="G8432" s="161"/>
    </row>
    <row r="8433" spans="1:7" x14ac:dyDescent="0.25">
      <c r="A8433" s="154"/>
      <c r="B8433" s="154"/>
      <c r="C8433" s="140"/>
      <c r="D8433" s="140"/>
      <c r="E8433" s="140"/>
      <c r="F8433" s="161"/>
      <c r="G8433" s="161"/>
    </row>
    <row r="8434" spans="1:7" x14ac:dyDescent="0.25">
      <c r="A8434" s="154"/>
      <c r="B8434" s="154"/>
      <c r="C8434" s="140"/>
      <c r="D8434" s="140"/>
      <c r="E8434" s="140"/>
      <c r="F8434" s="161"/>
      <c r="G8434" s="161"/>
    </row>
    <row r="8435" spans="1:7" x14ac:dyDescent="0.25">
      <c r="A8435" s="154"/>
      <c r="B8435" s="154"/>
      <c r="C8435" s="140"/>
      <c r="D8435" s="140"/>
      <c r="E8435" s="140"/>
      <c r="F8435" s="161"/>
      <c r="G8435" s="161"/>
    </row>
    <row r="8436" spans="1:7" x14ac:dyDescent="0.25">
      <c r="A8436" s="154"/>
      <c r="B8436" s="154"/>
      <c r="C8436" s="140"/>
      <c r="D8436" s="140"/>
      <c r="E8436" s="140"/>
      <c r="F8436" s="161"/>
      <c r="G8436" s="161"/>
    </row>
    <row r="8437" spans="1:7" x14ac:dyDescent="0.25">
      <c r="A8437" s="154"/>
      <c r="B8437" s="154"/>
      <c r="C8437" s="140"/>
      <c r="D8437" s="140"/>
      <c r="E8437" s="140"/>
      <c r="F8437" s="161"/>
      <c r="G8437" s="161"/>
    </row>
    <row r="8438" spans="1:7" x14ac:dyDescent="0.25">
      <c r="A8438" s="154"/>
      <c r="B8438" s="154"/>
      <c r="C8438" s="140"/>
      <c r="D8438" s="140"/>
      <c r="E8438" s="140"/>
      <c r="F8438" s="161"/>
      <c r="G8438" s="161"/>
    </row>
    <row r="8439" spans="1:7" x14ac:dyDescent="0.25">
      <c r="A8439" s="154"/>
      <c r="B8439" s="154"/>
      <c r="C8439" s="140"/>
      <c r="D8439" s="140"/>
      <c r="E8439" s="140"/>
      <c r="F8439" s="161"/>
      <c r="G8439" s="161"/>
    </row>
    <row r="8440" spans="1:7" x14ac:dyDescent="0.25">
      <c r="A8440" s="154"/>
      <c r="B8440" s="154"/>
      <c r="C8440" s="140"/>
      <c r="D8440" s="140"/>
      <c r="E8440" s="140"/>
      <c r="F8440" s="161"/>
      <c r="G8440" s="161"/>
    </row>
    <row r="8441" spans="1:7" x14ac:dyDescent="0.25">
      <c r="A8441" s="154"/>
      <c r="B8441" s="154"/>
      <c r="C8441" s="140"/>
      <c r="D8441" s="140"/>
      <c r="E8441" s="140"/>
      <c r="F8441" s="161"/>
      <c r="G8441" s="161"/>
    </row>
    <row r="8442" spans="1:7" x14ac:dyDescent="0.25">
      <c r="A8442" s="154"/>
      <c r="B8442" s="154"/>
      <c r="C8442" s="140"/>
      <c r="D8442" s="140"/>
      <c r="E8442" s="140"/>
      <c r="F8442" s="161"/>
      <c r="G8442" s="161"/>
    </row>
    <row r="8443" spans="1:7" x14ac:dyDescent="0.25">
      <c r="A8443" s="154"/>
      <c r="B8443" s="154"/>
      <c r="C8443" s="140"/>
      <c r="D8443" s="140"/>
      <c r="E8443" s="140"/>
      <c r="F8443" s="161"/>
      <c r="G8443" s="161"/>
    </row>
    <row r="8444" spans="1:7" x14ac:dyDescent="0.25">
      <c r="A8444" s="154"/>
      <c r="B8444" s="154"/>
      <c r="C8444" s="140"/>
      <c r="D8444" s="140"/>
      <c r="E8444" s="140"/>
      <c r="F8444" s="161"/>
      <c r="G8444" s="161"/>
    </row>
    <row r="8445" spans="1:7" x14ac:dyDescent="0.25">
      <c r="A8445" s="154"/>
      <c r="B8445" s="154"/>
      <c r="C8445" s="140"/>
      <c r="D8445" s="140"/>
      <c r="E8445" s="140"/>
      <c r="F8445" s="161"/>
      <c r="G8445" s="161"/>
    </row>
    <row r="8446" spans="1:7" x14ac:dyDescent="0.25">
      <c r="A8446" s="154"/>
      <c r="B8446" s="154"/>
      <c r="C8446" s="154"/>
      <c r="D8446" s="140"/>
      <c r="E8446" s="140"/>
      <c r="F8446" s="161"/>
      <c r="G8446" s="161"/>
    </row>
    <row r="8447" spans="1:7" x14ac:dyDescent="0.25">
      <c r="A8447" s="154"/>
      <c r="B8447" s="154"/>
      <c r="C8447" s="140"/>
      <c r="D8447" s="140"/>
      <c r="E8447" s="140"/>
      <c r="F8447" s="161"/>
      <c r="G8447" s="161"/>
    </row>
    <row r="8448" spans="1:7" x14ac:dyDescent="0.25">
      <c r="A8448" s="154"/>
      <c r="B8448" s="154"/>
      <c r="C8448" s="140"/>
      <c r="D8448" s="140"/>
      <c r="E8448" s="140"/>
      <c r="F8448" s="161"/>
      <c r="G8448" s="161"/>
    </row>
    <row r="8449" spans="1:7" x14ac:dyDescent="0.25">
      <c r="A8449" s="154"/>
      <c r="B8449" s="154"/>
      <c r="C8449" s="140"/>
      <c r="D8449" s="140"/>
      <c r="E8449" s="140"/>
      <c r="F8449" s="161"/>
      <c r="G8449" s="161"/>
    </row>
    <row r="8450" spans="1:7" x14ac:dyDescent="0.25">
      <c r="A8450" s="154"/>
      <c r="B8450" s="154"/>
      <c r="C8450" s="140"/>
      <c r="D8450" s="140"/>
      <c r="E8450" s="140"/>
      <c r="F8450" s="161"/>
      <c r="G8450" s="161"/>
    </row>
    <row r="8451" spans="1:7" x14ac:dyDescent="0.25">
      <c r="A8451" s="154"/>
      <c r="B8451" s="154"/>
      <c r="C8451" s="140"/>
      <c r="D8451" s="140"/>
      <c r="E8451" s="140"/>
      <c r="F8451" s="161"/>
      <c r="G8451" s="161"/>
    </row>
    <row r="8452" spans="1:7" x14ac:dyDescent="0.25">
      <c r="A8452" s="154"/>
      <c r="B8452" s="154"/>
      <c r="C8452" s="140"/>
      <c r="D8452" s="140"/>
      <c r="E8452" s="140"/>
      <c r="F8452" s="161"/>
      <c r="G8452" s="161"/>
    </row>
    <row r="8453" spans="1:7" x14ac:dyDescent="0.25">
      <c r="A8453" s="154"/>
      <c r="B8453" s="154"/>
      <c r="C8453" s="140"/>
      <c r="D8453" s="140"/>
      <c r="E8453" s="140"/>
      <c r="F8453" s="161"/>
      <c r="G8453" s="161"/>
    </row>
    <row r="8454" spans="1:7" x14ac:dyDescent="0.25">
      <c r="A8454" s="154"/>
      <c r="B8454" s="154"/>
      <c r="C8454" s="140"/>
      <c r="D8454" s="140"/>
      <c r="E8454" s="140"/>
      <c r="F8454" s="161"/>
      <c r="G8454" s="161"/>
    </row>
    <row r="8455" spans="1:7" x14ac:dyDescent="0.25">
      <c r="A8455" s="154"/>
      <c r="B8455" s="154"/>
      <c r="C8455" s="140"/>
      <c r="D8455" s="140"/>
      <c r="E8455" s="140"/>
      <c r="F8455" s="161"/>
      <c r="G8455" s="161"/>
    </row>
    <row r="8456" spans="1:7" x14ac:dyDescent="0.25">
      <c r="A8456" s="154"/>
      <c r="B8456" s="154"/>
      <c r="C8456" s="140"/>
      <c r="D8456" s="140"/>
      <c r="E8456" s="140"/>
      <c r="F8456" s="161"/>
      <c r="G8456" s="161"/>
    </row>
    <row r="8457" spans="1:7" x14ac:dyDescent="0.25">
      <c r="A8457" s="154"/>
      <c r="B8457" s="154"/>
      <c r="C8457" s="154"/>
      <c r="D8457" s="140"/>
      <c r="E8457" s="140"/>
      <c r="F8457" s="161"/>
      <c r="G8457" s="161"/>
    </row>
    <row r="8458" spans="1:7" x14ac:dyDescent="0.25">
      <c r="A8458" s="154"/>
      <c r="B8458" s="154"/>
      <c r="C8458" s="140"/>
      <c r="D8458" s="140"/>
      <c r="E8458" s="140"/>
      <c r="F8458" s="161"/>
      <c r="G8458" s="161"/>
    </row>
    <row r="8459" spans="1:7" x14ac:dyDescent="0.25">
      <c r="A8459" s="154"/>
      <c r="B8459" s="154"/>
      <c r="C8459" s="154"/>
      <c r="D8459" s="140"/>
      <c r="E8459" s="140"/>
      <c r="F8459" s="161"/>
      <c r="G8459" s="161"/>
    </row>
    <row r="8460" spans="1:7" x14ac:dyDescent="0.25">
      <c r="A8460" s="154"/>
      <c r="B8460" s="154"/>
      <c r="C8460" s="140"/>
      <c r="D8460" s="140"/>
      <c r="E8460" s="140"/>
      <c r="F8460" s="161"/>
      <c r="G8460" s="161"/>
    </row>
    <row r="8461" spans="1:7" x14ac:dyDescent="0.25">
      <c r="A8461" s="154"/>
      <c r="B8461" s="154"/>
      <c r="C8461" s="140"/>
      <c r="D8461" s="140"/>
      <c r="E8461" s="140"/>
      <c r="F8461" s="161"/>
      <c r="G8461" s="161"/>
    </row>
    <row r="8462" spans="1:7" x14ac:dyDescent="0.25">
      <c r="A8462" s="154"/>
      <c r="B8462" s="154"/>
      <c r="C8462" s="140"/>
      <c r="D8462" s="140"/>
      <c r="E8462" s="140"/>
      <c r="F8462" s="161"/>
      <c r="G8462" s="161"/>
    </row>
    <row r="8463" spans="1:7" x14ac:dyDescent="0.25">
      <c r="A8463" s="154"/>
      <c r="B8463" s="154"/>
      <c r="C8463" s="140"/>
      <c r="D8463" s="140"/>
      <c r="E8463" s="140"/>
      <c r="F8463" s="161"/>
      <c r="G8463" s="161"/>
    </row>
    <row r="8464" spans="1:7" x14ac:dyDescent="0.25">
      <c r="A8464" s="154"/>
      <c r="B8464" s="154"/>
      <c r="C8464" s="140"/>
      <c r="D8464" s="140"/>
      <c r="E8464" s="140"/>
      <c r="F8464" s="161"/>
      <c r="G8464" s="161"/>
    </row>
    <row r="8465" spans="1:7" x14ac:dyDescent="0.25">
      <c r="A8465" s="154"/>
      <c r="B8465" s="154"/>
      <c r="C8465" s="140"/>
      <c r="D8465" s="140"/>
      <c r="E8465" s="140"/>
      <c r="F8465" s="161"/>
      <c r="G8465" s="161"/>
    </row>
    <row r="8466" spans="1:7" x14ac:dyDescent="0.25">
      <c r="A8466" s="154"/>
      <c r="B8466" s="154"/>
      <c r="C8466" s="140"/>
      <c r="D8466" s="140"/>
      <c r="E8466" s="140"/>
      <c r="F8466" s="161"/>
      <c r="G8466" s="161"/>
    </row>
    <row r="8467" spans="1:7" x14ac:dyDescent="0.25">
      <c r="A8467" s="154"/>
      <c r="B8467" s="154"/>
      <c r="C8467" s="140"/>
      <c r="D8467" s="140"/>
      <c r="E8467" s="140"/>
      <c r="F8467" s="161"/>
      <c r="G8467" s="161"/>
    </row>
    <row r="8468" spans="1:7" x14ac:dyDescent="0.25">
      <c r="A8468" s="154"/>
      <c r="B8468" s="154"/>
      <c r="C8468" s="140"/>
      <c r="D8468" s="140"/>
      <c r="E8468" s="140"/>
      <c r="F8468" s="161"/>
      <c r="G8468" s="161"/>
    </row>
    <row r="8469" spans="1:7" x14ac:dyDescent="0.25">
      <c r="A8469" s="154"/>
      <c r="B8469" s="154"/>
      <c r="C8469" s="154"/>
      <c r="D8469" s="140"/>
      <c r="E8469" s="140"/>
      <c r="F8469" s="161"/>
      <c r="G8469" s="161"/>
    </row>
    <row r="8470" spans="1:7" x14ac:dyDescent="0.25">
      <c r="A8470" s="154"/>
      <c r="B8470" s="154"/>
      <c r="C8470" s="140"/>
      <c r="D8470" s="140"/>
      <c r="E8470" s="140"/>
      <c r="F8470" s="161"/>
      <c r="G8470" s="161"/>
    </row>
    <row r="8471" spans="1:7" x14ac:dyDescent="0.25">
      <c r="A8471" s="154"/>
      <c r="B8471" s="154"/>
      <c r="C8471" s="154"/>
      <c r="D8471" s="140"/>
      <c r="E8471" s="140"/>
      <c r="F8471" s="161"/>
      <c r="G8471" s="161"/>
    </row>
    <row r="8472" spans="1:7" x14ac:dyDescent="0.25">
      <c r="A8472" s="154"/>
      <c r="B8472" s="154"/>
      <c r="C8472" s="154"/>
      <c r="D8472" s="140"/>
      <c r="E8472" s="140"/>
      <c r="F8472" s="161"/>
      <c r="G8472" s="161"/>
    </row>
    <row r="8473" spans="1:7" x14ac:dyDescent="0.25">
      <c r="A8473" s="154"/>
      <c r="B8473" s="154"/>
      <c r="C8473" s="154"/>
      <c r="D8473" s="140"/>
      <c r="E8473" s="140"/>
      <c r="F8473" s="161"/>
      <c r="G8473" s="161"/>
    </row>
    <row r="8474" spans="1:7" x14ac:dyDescent="0.25">
      <c r="A8474" s="154"/>
      <c r="B8474" s="154"/>
      <c r="C8474" s="140"/>
      <c r="D8474" s="140"/>
      <c r="E8474" s="140"/>
      <c r="F8474" s="161"/>
      <c r="G8474" s="161"/>
    </row>
    <row r="8475" spans="1:7" x14ac:dyDescent="0.25">
      <c r="A8475" s="154"/>
      <c r="B8475" s="154"/>
      <c r="C8475" s="140"/>
      <c r="D8475" s="140"/>
      <c r="E8475" s="140"/>
      <c r="F8475" s="161"/>
      <c r="G8475" s="161"/>
    </row>
    <row r="8476" spans="1:7" x14ac:dyDescent="0.25">
      <c r="A8476" s="154"/>
      <c r="B8476" s="154"/>
      <c r="C8476" s="140"/>
      <c r="D8476" s="140"/>
      <c r="E8476" s="140"/>
      <c r="F8476" s="161"/>
      <c r="G8476" s="161"/>
    </row>
    <row r="8477" spans="1:7" x14ac:dyDescent="0.25">
      <c r="A8477" s="154"/>
      <c r="B8477" s="154"/>
      <c r="C8477" s="140"/>
      <c r="D8477" s="140"/>
      <c r="E8477" s="140"/>
      <c r="F8477" s="161"/>
      <c r="G8477" s="161"/>
    </row>
    <row r="8478" spans="1:7" x14ac:dyDescent="0.25">
      <c r="A8478" s="154"/>
      <c r="B8478" s="154"/>
      <c r="C8478" s="140"/>
      <c r="D8478" s="140"/>
      <c r="E8478" s="140"/>
      <c r="F8478" s="161"/>
      <c r="G8478" s="161"/>
    </row>
    <row r="8479" spans="1:7" x14ac:dyDescent="0.25">
      <c r="A8479" s="154"/>
      <c r="B8479" s="154"/>
      <c r="C8479" s="140"/>
      <c r="D8479" s="140"/>
      <c r="E8479" s="140"/>
      <c r="F8479" s="161"/>
      <c r="G8479" s="161"/>
    </row>
    <row r="8480" spans="1:7" x14ac:dyDescent="0.25">
      <c r="A8480" s="154"/>
      <c r="B8480" s="154"/>
      <c r="C8480" s="140"/>
      <c r="D8480" s="140"/>
      <c r="E8480" s="140"/>
      <c r="F8480" s="161"/>
      <c r="G8480" s="161"/>
    </row>
    <row r="8481" spans="1:7" x14ac:dyDescent="0.25">
      <c r="A8481" s="154"/>
      <c r="B8481" s="154"/>
      <c r="C8481" s="140"/>
      <c r="D8481" s="140"/>
      <c r="E8481" s="140"/>
      <c r="F8481" s="161"/>
      <c r="G8481" s="161"/>
    </row>
    <row r="8482" spans="1:7" x14ac:dyDescent="0.25">
      <c r="A8482" s="154"/>
      <c r="B8482" s="154"/>
      <c r="C8482" s="140"/>
      <c r="D8482" s="140"/>
      <c r="E8482" s="140"/>
      <c r="F8482" s="161"/>
      <c r="G8482" s="161"/>
    </row>
    <row r="8483" spans="1:7" x14ac:dyDescent="0.25">
      <c r="A8483" s="154"/>
      <c r="B8483" s="154"/>
      <c r="C8483" s="154"/>
      <c r="D8483" s="140"/>
      <c r="E8483" s="140"/>
      <c r="F8483" s="161"/>
      <c r="G8483" s="161"/>
    </row>
    <row r="8484" spans="1:7" x14ac:dyDescent="0.25">
      <c r="A8484" s="154"/>
      <c r="B8484" s="154"/>
      <c r="C8484" s="154"/>
      <c r="D8484" s="140"/>
      <c r="E8484" s="140"/>
      <c r="F8484" s="161"/>
      <c r="G8484" s="161"/>
    </row>
    <row r="8485" spans="1:7" x14ac:dyDescent="0.25">
      <c r="A8485" s="154"/>
      <c r="B8485" s="154"/>
      <c r="C8485" s="140"/>
      <c r="D8485" s="140"/>
      <c r="E8485" s="140"/>
      <c r="F8485" s="161"/>
      <c r="G8485" s="161"/>
    </row>
    <row r="8486" spans="1:7" x14ac:dyDescent="0.25">
      <c r="A8486" s="154"/>
      <c r="B8486" s="154"/>
      <c r="C8486" s="140"/>
      <c r="D8486" s="140"/>
      <c r="E8486" s="140"/>
      <c r="F8486" s="161"/>
      <c r="G8486" s="161"/>
    </row>
    <row r="8487" spans="1:7" x14ac:dyDescent="0.25">
      <c r="A8487" s="154"/>
      <c r="B8487" s="154"/>
      <c r="C8487" s="140"/>
      <c r="D8487" s="140"/>
      <c r="E8487" s="140"/>
      <c r="F8487" s="161"/>
      <c r="G8487" s="161"/>
    </row>
    <row r="8488" spans="1:7" x14ac:dyDescent="0.25">
      <c r="A8488" s="154"/>
      <c r="B8488" s="154"/>
      <c r="C8488" s="140"/>
      <c r="D8488" s="140"/>
      <c r="E8488" s="140"/>
      <c r="F8488" s="161"/>
      <c r="G8488" s="161"/>
    </row>
    <row r="8489" spans="1:7" x14ac:dyDescent="0.25">
      <c r="A8489" s="154"/>
      <c r="B8489" s="154"/>
      <c r="C8489" s="140"/>
      <c r="D8489" s="140"/>
      <c r="E8489" s="140"/>
      <c r="F8489" s="161"/>
      <c r="G8489" s="161"/>
    </row>
    <row r="8490" spans="1:7" x14ac:dyDescent="0.25">
      <c r="A8490" s="154"/>
      <c r="B8490" s="154"/>
      <c r="C8490" s="140"/>
      <c r="D8490" s="140"/>
      <c r="E8490" s="140"/>
      <c r="F8490" s="161"/>
      <c r="G8490" s="161"/>
    </row>
    <row r="8491" spans="1:7" x14ac:dyDescent="0.25">
      <c r="A8491" s="154"/>
      <c r="B8491" s="154"/>
      <c r="C8491" s="140"/>
      <c r="D8491" s="140"/>
      <c r="E8491" s="140"/>
      <c r="F8491" s="161"/>
      <c r="G8491" s="161"/>
    </row>
    <row r="8492" spans="1:7" x14ac:dyDescent="0.25">
      <c r="A8492" s="154"/>
      <c r="B8492" s="154"/>
      <c r="C8492" s="154"/>
      <c r="D8492" s="140"/>
      <c r="E8492" s="140"/>
      <c r="F8492" s="161"/>
      <c r="G8492" s="161"/>
    </row>
    <row r="8493" spans="1:7" x14ac:dyDescent="0.25">
      <c r="A8493" s="154"/>
      <c r="B8493" s="154"/>
      <c r="C8493" s="154"/>
      <c r="D8493" s="140"/>
      <c r="E8493" s="140"/>
      <c r="F8493" s="161"/>
      <c r="G8493" s="161"/>
    </row>
    <row r="8494" spans="1:7" x14ac:dyDescent="0.25">
      <c r="A8494" s="154"/>
      <c r="B8494" s="154"/>
      <c r="C8494" s="154"/>
      <c r="D8494" s="140"/>
      <c r="E8494" s="140"/>
      <c r="F8494" s="161"/>
      <c r="G8494" s="161"/>
    </row>
    <row r="8495" spans="1:7" x14ac:dyDescent="0.25">
      <c r="A8495" s="154"/>
      <c r="B8495" s="154"/>
      <c r="C8495" s="154"/>
      <c r="D8495" s="140"/>
      <c r="E8495" s="140"/>
      <c r="F8495" s="161"/>
      <c r="G8495" s="161"/>
    </row>
    <row r="8496" spans="1:7" x14ac:dyDescent="0.25">
      <c r="A8496" s="154"/>
      <c r="B8496" s="154"/>
      <c r="C8496" s="154"/>
      <c r="D8496" s="140"/>
      <c r="E8496" s="140"/>
      <c r="F8496" s="161"/>
      <c r="G8496" s="161"/>
    </row>
    <row r="8497" spans="1:7" x14ac:dyDescent="0.25">
      <c r="A8497" s="154"/>
      <c r="B8497" s="154"/>
      <c r="C8497" s="154"/>
      <c r="D8497" s="140"/>
      <c r="E8497" s="140"/>
      <c r="F8497" s="161"/>
      <c r="G8497" s="161"/>
    </row>
    <row r="8498" spans="1:7" x14ac:dyDescent="0.25">
      <c r="A8498" s="154"/>
      <c r="B8498" s="154"/>
      <c r="C8498" s="154"/>
      <c r="D8498" s="140"/>
      <c r="E8498" s="140"/>
      <c r="F8498" s="161"/>
      <c r="G8498" s="161"/>
    </row>
    <row r="8499" spans="1:7" x14ac:dyDescent="0.25">
      <c r="A8499" s="154"/>
      <c r="B8499" s="154"/>
      <c r="C8499" s="154"/>
      <c r="D8499" s="140"/>
      <c r="E8499" s="140"/>
      <c r="F8499" s="161"/>
      <c r="G8499" s="161"/>
    </row>
    <row r="8500" spans="1:7" x14ac:dyDescent="0.25">
      <c r="A8500" s="154"/>
      <c r="B8500" s="154"/>
      <c r="C8500" s="154"/>
      <c r="D8500" s="140"/>
      <c r="E8500" s="140"/>
      <c r="F8500" s="161"/>
      <c r="G8500" s="161"/>
    </row>
    <row r="8501" spans="1:7" x14ac:dyDescent="0.25">
      <c r="A8501" s="154"/>
      <c r="B8501" s="154"/>
      <c r="C8501" s="154"/>
      <c r="D8501" s="140"/>
      <c r="E8501" s="140"/>
      <c r="F8501" s="161"/>
      <c r="G8501" s="161"/>
    </row>
    <row r="8502" spans="1:7" x14ac:dyDescent="0.25">
      <c r="A8502" s="154"/>
      <c r="B8502" s="154"/>
      <c r="C8502" s="140"/>
      <c r="D8502" s="140"/>
      <c r="E8502" s="140"/>
      <c r="F8502" s="161"/>
      <c r="G8502" s="161"/>
    </row>
    <row r="8503" spans="1:7" x14ac:dyDescent="0.25">
      <c r="A8503" s="154"/>
      <c r="B8503" s="154"/>
      <c r="C8503" s="154"/>
      <c r="D8503" s="140"/>
      <c r="E8503" s="140"/>
      <c r="F8503" s="161"/>
      <c r="G8503" s="161"/>
    </row>
    <row r="8504" spans="1:7" x14ac:dyDescent="0.25">
      <c r="A8504" s="154"/>
      <c r="B8504" s="154"/>
      <c r="C8504" s="140"/>
      <c r="D8504" s="140"/>
      <c r="E8504" s="140"/>
      <c r="F8504" s="161"/>
      <c r="G8504" s="161"/>
    </row>
    <row r="8505" spans="1:7" x14ac:dyDescent="0.25">
      <c r="A8505" s="154"/>
      <c r="B8505" s="154"/>
      <c r="C8505" s="154"/>
      <c r="D8505" s="140"/>
      <c r="E8505" s="140"/>
      <c r="F8505" s="161"/>
      <c r="G8505" s="161"/>
    </row>
    <row r="8506" spans="1:7" x14ac:dyDescent="0.25">
      <c r="A8506" s="154"/>
      <c r="B8506" s="154"/>
      <c r="C8506" s="140"/>
      <c r="D8506" s="140"/>
      <c r="E8506" s="140"/>
      <c r="F8506" s="161"/>
      <c r="G8506" s="161"/>
    </row>
    <row r="8507" spans="1:7" x14ac:dyDescent="0.25">
      <c r="A8507" s="154"/>
      <c r="B8507" s="154"/>
      <c r="C8507" s="154"/>
      <c r="D8507" s="140"/>
      <c r="E8507" s="140"/>
      <c r="F8507" s="161"/>
      <c r="G8507" s="161"/>
    </row>
    <row r="8508" spans="1:7" x14ac:dyDescent="0.25">
      <c r="A8508" s="154"/>
      <c r="B8508" s="154"/>
      <c r="C8508" s="154"/>
      <c r="D8508" s="140"/>
      <c r="E8508" s="140"/>
      <c r="F8508" s="161"/>
      <c r="G8508" s="161"/>
    </row>
    <row r="8509" spans="1:7" x14ac:dyDescent="0.25">
      <c r="A8509" s="154"/>
      <c r="B8509" s="154"/>
      <c r="C8509" s="154"/>
      <c r="D8509" s="140"/>
      <c r="E8509" s="140"/>
      <c r="F8509" s="161"/>
      <c r="G8509" s="161"/>
    </row>
    <row r="8510" spans="1:7" x14ac:dyDescent="0.25">
      <c r="A8510" s="154"/>
      <c r="B8510" s="154"/>
      <c r="C8510" s="140"/>
      <c r="D8510" s="140"/>
      <c r="E8510" s="140"/>
      <c r="F8510" s="161"/>
      <c r="G8510" s="161"/>
    </row>
    <row r="8511" spans="1:7" x14ac:dyDescent="0.25">
      <c r="A8511" s="154"/>
      <c r="B8511" s="154"/>
      <c r="C8511" s="140"/>
      <c r="D8511" s="140"/>
      <c r="E8511" s="140"/>
      <c r="F8511" s="161"/>
      <c r="G8511" s="161"/>
    </row>
    <row r="8512" spans="1:7" x14ac:dyDescent="0.25">
      <c r="A8512" s="154"/>
      <c r="B8512" s="154"/>
      <c r="C8512" s="140"/>
      <c r="D8512" s="140"/>
      <c r="E8512" s="140"/>
      <c r="F8512" s="161"/>
      <c r="G8512" s="161"/>
    </row>
    <row r="8513" spans="1:7" x14ac:dyDescent="0.25">
      <c r="A8513" s="154"/>
      <c r="B8513" s="154"/>
      <c r="C8513" s="140"/>
      <c r="D8513" s="140"/>
      <c r="E8513" s="140"/>
      <c r="F8513" s="161"/>
      <c r="G8513" s="161"/>
    </row>
    <row r="8514" spans="1:7" x14ac:dyDescent="0.25">
      <c r="A8514" s="154"/>
      <c r="B8514" s="154"/>
      <c r="C8514" s="154"/>
      <c r="D8514" s="140"/>
      <c r="E8514" s="140"/>
      <c r="F8514" s="161"/>
      <c r="G8514" s="161"/>
    </row>
    <row r="8515" spans="1:7" x14ac:dyDescent="0.25">
      <c r="A8515" s="154"/>
      <c r="B8515" s="154"/>
      <c r="C8515" s="154"/>
      <c r="D8515" s="140"/>
      <c r="E8515" s="140"/>
      <c r="F8515" s="161"/>
      <c r="G8515" s="161"/>
    </row>
    <row r="8516" spans="1:7" x14ac:dyDescent="0.25">
      <c r="A8516" s="154"/>
      <c r="B8516" s="154"/>
      <c r="C8516" s="140"/>
      <c r="D8516" s="140"/>
      <c r="E8516" s="140"/>
      <c r="F8516" s="161"/>
      <c r="G8516" s="161"/>
    </row>
    <row r="8517" spans="1:7" x14ac:dyDescent="0.25">
      <c r="A8517" s="154"/>
      <c r="B8517" s="154"/>
      <c r="C8517" s="140"/>
      <c r="D8517" s="140"/>
      <c r="E8517" s="140"/>
      <c r="F8517" s="161"/>
      <c r="G8517" s="161"/>
    </row>
    <row r="8518" spans="1:7" x14ac:dyDescent="0.25">
      <c r="A8518" s="154"/>
      <c r="B8518" s="154"/>
      <c r="C8518" s="154"/>
      <c r="D8518" s="140"/>
      <c r="E8518" s="140"/>
      <c r="F8518" s="161"/>
      <c r="G8518" s="161"/>
    </row>
    <row r="8519" spans="1:7" x14ac:dyDescent="0.25">
      <c r="A8519" s="154"/>
      <c r="B8519" s="154"/>
      <c r="C8519" s="140"/>
      <c r="D8519" s="140"/>
      <c r="E8519" s="140"/>
      <c r="F8519" s="161"/>
      <c r="G8519" s="161"/>
    </row>
    <row r="8520" spans="1:7" x14ac:dyDescent="0.25">
      <c r="A8520" s="154"/>
      <c r="B8520" s="154"/>
      <c r="C8520" s="154"/>
      <c r="D8520" s="140"/>
      <c r="E8520" s="140"/>
      <c r="F8520" s="161"/>
      <c r="G8520" s="161"/>
    </row>
    <row r="8521" spans="1:7" x14ac:dyDescent="0.25">
      <c r="A8521" s="154"/>
      <c r="B8521" s="154"/>
      <c r="C8521" s="154"/>
      <c r="D8521" s="140"/>
      <c r="E8521" s="140"/>
      <c r="F8521" s="161"/>
      <c r="G8521" s="161"/>
    </row>
    <row r="8522" spans="1:7" x14ac:dyDescent="0.25">
      <c r="A8522" s="154"/>
      <c r="B8522" s="154"/>
      <c r="C8522" s="154"/>
      <c r="D8522" s="140"/>
      <c r="E8522" s="140"/>
      <c r="F8522" s="161"/>
      <c r="G8522" s="161"/>
    </row>
    <row r="8523" spans="1:7" x14ac:dyDescent="0.25">
      <c r="A8523" s="154"/>
      <c r="B8523" s="154"/>
      <c r="C8523" s="154"/>
      <c r="D8523" s="140"/>
      <c r="E8523" s="140"/>
      <c r="F8523" s="161"/>
      <c r="G8523" s="161"/>
    </row>
    <row r="8524" spans="1:7" x14ac:dyDescent="0.25">
      <c r="A8524" s="154"/>
      <c r="B8524" s="154"/>
      <c r="C8524" s="140"/>
      <c r="D8524" s="140"/>
      <c r="E8524" s="140"/>
      <c r="F8524" s="161"/>
      <c r="G8524" s="161"/>
    </row>
    <row r="8525" spans="1:7" x14ac:dyDescent="0.25">
      <c r="A8525" s="154"/>
      <c r="B8525" s="154"/>
      <c r="C8525" s="154"/>
      <c r="D8525" s="140"/>
      <c r="E8525" s="140"/>
      <c r="F8525" s="161"/>
      <c r="G8525" s="161"/>
    </row>
    <row r="8526" spans="1:7" x14ac:dyDescent="0.25">
      <c r="A8526" s="154"/>
      <c r="B8526" s="154"/>
      <c r="C8526" s="154"/>
      <c r="D8526" s="140"/>
      <c r="E8526" s="140"/>
      <c r="F8526" s="161"/>
      <c r="G8526" s="161"/>
    </row>
    <row r="8527" spans="1:7" x14ac:dyDescent="0.25">
      <c r="A8527" s="154"/>
      <c r="B8527" s="154"/>
      <c r="C8527" s="154"/>
      <c r="D8527" s="140"/>
      <c r="E8527" s="140"/>
      <c r="F8527" s="161"/>
      <c r="G8527" s="161"/>
    </row>
    <row r="8528" spans="1:7" x14ac:dyDescent="0.25">
      <c r="A8528" s="154"/>
      <c r="B8528" s="154"/>
      <c r="C8528" s="154"/>
      <c r="D8528" s="140"/>
      <c r="E8528" s="140"/>
      <c r="F8528" s="161"/>
      <c r="G8528" s="161"/>
    </row>
    <row r="8529" spans="1:7" x14ac:dyDescent="0.25">
      <c r="A8529" s="154"/>
      <c r="B8529" s="154"/>
      <c r="C8529" s="154"/>
      <c r="D8529" s="140"/>
      <c r="E8529" s="140"/>
      <c r="F8529" s="161"/>
      <c r="G8529" s="161"/>
    </row>
    <row r="8530" spans="1:7" x14ac:dyDescent="0.25">
      <c r="A8530" s="154"/>
      <c r="B8530" s="154"/>
      <c r="C8530" s="154"/>
      <c r="D8530" s="140"/>
      <c r="E8530" s="140"/>
      <c r="F8530" s="161"/>
      <c r="G8530" s="161"/>
    </row>
    <row r="8531" spans="1:7" x14ac:dyDescent="0.25">
      <c r="A8531" s="154"/>
      <c r="B8531" s="154"/>
      <c r="C8531" s="154"/>
      <c r="D8531" s="140"/>
      <c r="E8531" s="140"/>
      <c r="F8531" s="161"/>
      <c r="G8531" s="161"/>
    </row>
    <row r="8532" spans="1:7" x14ac:dyDescent="0.25">
      <c r="A8532" s="154"/>
      <c r="B8532" s="154"/>
      <c r="C8532" s="154"/>
      <c r="D8532" s="140"/>
      <c r="E8532" s="140"/>
      <c r="F8532" s="161"/>
      <c r="G8532" s="161"/>
    </row>
    <row r="8533" spans="1:7" x14ac:dyDescent="0.25">
      <c r="A8533" s="154"/>
      <c r="B8533" s="154"/>
      <c r="C8533" s="154"/>
      <c r="D8533" s="140"/>
      <c r="E8533" s="140"/>
      <c r="F8533" s="161"/>
      <c r="G8533" s="161"/>
    </row>
    <row r="8534" spans="1:7" x14ac:dyDescent="0.25">
      <c r="A8534" s="154"/>
      <c r="B8534" s="154"/>
      <c r="C8534" s="140"/>
      <c r="D8534" s="140"/>
      <c r="E8534" s="140"/>
      <c r="F8534" s="161"/>
      <c r="G8534" s="161"/>
    </row>
    <row r="8535" spans="1:7" x14ac:dyDescent="0.25">
      <c r="A8535" s="154"/>
      <c r="B8535" s="154"/>
      <c r="C8535" s="140"/>
      <c r="D8535" s="140"/>
      <c r="E8535" s="140"/>
      <c r="F8535" s="161"/>
      <c r="G8535" s="161"/>
    </row>
    <row r="8536" spans="1:7" x14ac:dyDescent="0.25">
      <c r="A8536" s="154"/>
      <c r="B8536" s="154"/>
      <c r="C8536" s="140"/>
      <c r="D8536" s="140"/>
      <c r="E8536" s="140"/>
      <c r="F8536" s="161"/>
      <c r="G8536" s="161"/>
    </row>
    <row r="8537" spans="1:7" x14ac:dyDescent="0.25">
      <c r="A8537" s="154"/>
      <c r="B8537" s="154"/>
      <c r="C8537" s="140"/>
      <c r="D8537" s="140"/>
      <c r="E8537" s="140"/>
      <c r="F8537" s="161"/>
      <c r="G8537" s="161"/>
    </row>
    <row r="8538" spans="1:7" x14ac:dyDescent="0.25">
      <c r="A8538" s="154"/>
      <c r="B8538" s="154"/>
      <c r="C8538" s="140"/>
      <c r="D8538" s="140"/>
      <c r="E8538" s="140"/>
      <c r="F8538" s="161"/>
      <c r="G8538" s="161"/>
    </row>
    <row r="8539" spans="1:7" x14ac:dyDescent="0.25">
      <c r="A8539" s="154"/>
      <c r="B8539" s="154"/>
      <c r="C8539" s="140"/>
      <c r="D8539" s="140"/>
      <c r="E8539" s="140"/>
      <c r="F8539" s="161"/>
      <c r="G8539" s="161"/>
    </row>
    <row r="8540" spans="1:7" x14ac:dyDescent="0.25">
      <c r="A8540" s="154"/>
      <c r="B8540" s="154"/>
      <c r="C8540" s="140"/>
      <c r="D8540" s="140"/>
      <c r="E8540" s="140"/>
      <c r="F8540" s="161"/>
      <c r="G8540" s="161"/>
    </row>
    <row r="8541" spans="1:7" x14ac:dyDescent="0.25">
      <c r="A8541" s="154"/>
      <c r="B8541" s="154"/>
      <c r="C8541" s="140"/>
      <c r="D8541" s="140"/>
      <c r="E8541" s="140"/>
      <c r="F8541" s="161"/>
      <c r="G8541" s="161"/>
    </row>
    <row r="8542" spans="1:7" x14ac:dyDescent="0.25">
      <c r="A8542" s="154"/>
      <c r="B8542" s="154"/>
      <c r="C8542" s="140"/>
      <c r="D8542" s="140"/>
      <c r="E8542" s="140"/>
      <c r="F8542" s="161"/>
      <c r="G8542" s="161"/>
    </row>
    <row r="8543" spans="1:7" x14ac:dyDescent="0.25">
      <c r="A8543" s="154"/>
      <c r="B8543" s="154"/>
      <c r="C8543" s="140"/>
      <c r="D8543" s="140"/>
      <c r="E8543" s="140"/>
      <c r="F8543" s="161"/>
      <c r="G8543" s="161"/>
    </row>
    <row r="8544" spans="1:7" x14ac:dyDescent="0.25">
      <c r="A8544" s="154"/>
      <c r="B8544" s="154"/>
      <c r="C8544" s="154"/>
      <c r="D8544" s="140"/>
      <c r="E8544" s="140"/>
      <c r="F8544" s="161"/>
      <c r="G8544" s="161"/>
    </row>
    <row r="8545" spans="1:7" x14ac:dyDescent="0.25">
      <c r="A8545" s="154"/>
      <c r="B8545" s="154"/>
      <c r="C8545" s="140"/>
      <c r="D8545" s="140"/>
      <c r="E8545" s="140"/>
      <c r="F8545" s="161"/>
      <c r="G8545" s="161"/>
    </row>
    <row r="8546" spans="1:7" x14ac:dyDescent="0.25">
      <c r="A8546" s="154"/>
      <c r="B8546" s="154"/>
      <c r="C8546" s="140"/>
      <c r="D8546" s="140"/>
      <c r="E8546" s="140"/>
      <c r="F8546" s="161"/>
      <c r="G8546" s="161"/>
    </row>
    <row r="8547" spans="1:7" x14ac:dyDescent="0.25">
      <c r="A8547" s="154"/>
      <c r="B8547" s="154"/>
      <c r="C8547" s="140"/>
      <c r="D8547" s="140"/>
      <c r="E8547" s="140"/>
      <c r="F8547" s="161"/>
      <c r="G8547" s="161"/>
    </row>
    <row r="8548" spans="1:7" x14ac:dyDescent="0.25">
      <c r="A8548" s="154"/>
      <c r="B8548" s="154"/>
      <c r="C8548" s="140"/>
      <c r="D8548" s="140"/>
      <c r="E8548" s="140"/>
      <c r="F8548" s="161"/>
      <c r="G8548" s="161"/>
    </row>
    <row r="8549" spans="1:7" x14ac:dyDescent="0.25">
      <c r="A8549" s="154"/>
      <c r="B8549" s="154"/>
      <c r="C8549" s="140"/>
      <c r="D8549" s="140"/>
      <c r="E8549" s="140"/>
      <c r="F8549" s="161"/>
      <c r="G8549" s="161"/>
    </row>
    <row r="8550" spans="1:7" x14ac:dyDescent="0.25">
      <c r="A8550" s="154"/>
      <c r="B8550" s="154"/>
      <c r="C8550" s="154"/>
      <c r="D8550" s="140"/>
      <c r="E8550" s="140"/>
      <c r="F8550" s="161"/>
      <c r="G8550" s="161"/>
    </row>
    <row r="8551" spans="1:7" x14ac:dyDescent="0.25">
      <c r="A8551" s="154"/>
      <c r="B8551" s="154"/>
      <c r="C8551" s="154"/>
      <c r="D8551" s="140"/>
      <c r="E8551" s="140"/>
      <c r="F8551" s="161"/>
      <c r="G8551" s="161"/>
    </row>
    <row r="8552" spans="1:7" x14ac:dyDescent="0.25">
      <c r="A8552" s="154"/>
      <c r="B8552" s="154"/>
      <c r="C8552" s="154"/>
      <c r="D8552" s="140"/>
      <c r="E8552" s="140"/>
      <c r="F8552" s="161"/>
      <c r="G8552" s="161"/>
    </row>
    <row r="8553" spans="1:7" x14ac:dyDescent="0.25">
      <c r="A8553" s="154"/>
      <c r="B8553" s="154"/>
      <c r="C8553" s="154"/>
      <c r="D8553" s="140"/>
      <c r="E8553" s="140"/>
      <c r="F8553" s="161"/>
      <c r="G8553" s="161"/>
    </row>
    <row r="8554" spans="1:7" x14ac:dyDescent="0.25">
      <c r="A8554" s="154"/>
      <c r="B8554" s="154"/>
      <c r="C8554" s="154"/>
      <c r="D8554" s="140"/>
      <c r="E8554" s="140"/>
      <c r="F8554" s="161"/>
      <c r="G8554" s="161"/>
    </row>
    <row r="8555" spans="1:7" x14ac:dyDescent="0.25">
      <c r="A8555" s="154"/>
      <c r="B8555" s="154"/>
      <c r="C8555" s="140"/>
      <c r="D8555" s="140"/>
      <c r="E8555" s="140"/>
      <c r="F8555" s="161"/>
      <c r="G8555" s="161"/>
    </row>
    <row r="8556" spans="1:7" x14ac:dyDescent="0.25">
      <c r="A8556" s="154"/>
      <c r="B8556" s="154"/>
      <c r="C8556" s="154"/>
      <c r="D8556" s="140"/>
      <c r="E8556" s="140"/>
      <c r="F8556" s="161"/>
      <c r="G8556" s="161"/>
    </row>
    <row r="8557" spans="1:7" x14ac:dyDescent="0.25">
      <c r="A8557" s="154"/>
      <c r="B8557" s="154"/>
      <c r="C8557" s="154"/>
      <c r="D8557" s="140"/>
      <c r="E8557" s="140"/>
      <c r="F8557" s="161"/>
      <c r="G8557" s="161"/>
    </row>
    <row r="8558" spans="1:7" x14ac:dyDescent="0.25">
      <c r="A8558" s="154"/>
      <c r="B8558" s="154"/>
      <c r="C8558" s="154"/>
      <c r="D8558" s="140"/>
      <c r="E8558" s="140"/>
      <c r="F8558" s="161"/>
      <c r="G8558" s="161"/>
    </row>
    <row r="8559" spans="1:7" x14ac:dyDescent="0.25">
      <c r="A8559" s="154"/>
      <c r="B8559" s="154"/>
      <c r="C8559" s="154"/>
      <c r="D8559" s="140"/>
      <c r="E8559" s="140"/>
      <c r="F8559" s="161"/>
      <c r="G8559" s="161"/>
    </row>
    <row r="8560" spans="1:7" x14ac:dyDescent="0.25">
      <c r="A8560" s="154"/>
      <c r="B8560" s="154"/>
      <c r="C8560" s="154"/>
      <c r="D8560" s="140"/>
      <c r="E8560" s="140"/>
      <c r="F8560" s="161"/>
      <c r="G8560" s="161"/>
    </row>
    <row r="8561" spans="1:7" x14ac:dyDescent="0.25">
      <c r="A8561" s="154"/>
      <c r="B8561" s="154"/>
      <c r="C8561" s="154"/>
      <c r="D8561" s="140"/>
      <c r="E8561" s="140"/>
      <c r="F8561" s="161"/>
      <c r="G8561" s="161"/>
    </row>
    <row r="8562" spans="1:7" x14ac:dyDescent="0.25">
      <c r="A8562" s="154"/>
      <c r="B8562" s="154"/>
      <c r="C8562" s="154"/>
      <c r="D8562" s="140"/>
      <c r="E8562" s="140"/>
      <c r="F8562" s="161"/>
      <c r="G8562" s="161"/>
    </row>
    <row r="8563" spans="1:7" x14ac:dyDescent="0.25">
      <c r="A8563" s="154"/>
      <c r="B8563" s="154"/>
      <c r="C8563" s="154"/>
      <c r="D8563" s="140"/>
      <c r="E8563" s="140"/>
      <c r="F8563" s="161"/>
      <c r="G8563" s="161"/>
    </row>
    <row r="8564" spans="1:7" x14ac:dyDescent="0.25">
      <c r="A8564" s="154"/>
      <c r="B8564" s="154"/>
      <c r="C8564" s="154"/>
      <c r="D8564" s="140"/>
      <c r="E8564" s="140"/>
      <c r="F8564" s="161"/>
      <c r="G8564" s="161"/>
    </row>
    <row r="8565" spans="1:7" x14ac:dyDescent="0.25">
      <c r="A8565" s="154"/>
      <c r="B8565" s="154"/>
      <c r="C8565" s="154"/>
      <c r="D8565" s="140"/>
      <c r="E8565" s="140"/>
      <c r="F8565" s="161"/>
      <c r="G8565" s="161"/>
    </row>
    <row r="8566" spans="1:7" x14ac:dyDescent="0.25">
      <c r="A8566" s="154"/>
      <c r="B8566" s="154"/>
      <c r="C8566" s="140"/>
      <c r="D8566" s="140"/>
      <c r="E8566" s="140"/>
      <c r="F8566" s="161"/>
      <c r="G8566" s="161"/>
    </row>
    <row r="8567" spans="1:7" x14ac:dyDescent="0.25">
      <c r="A8567" s="154"/>
      <c r="B8567" s="154"/>
      <c r="C8567" s="154"/>
      <c r="D8567" s="140"/>
      <c r="E8567" s="140"/>
      <c r="F8567" s="161"/>
      <c r="G8567" s="161"/>
    </row>
    <row r="8568" spans="1:7" x14ac:dyDescent="0.25">
      <c r="A8568" s="154"/>
      <c r="B8568" s="154"/>
      <c r="C8568" s="154"/>
      <c r="D8568" s="140"/>
      <c r="E8568" s="140"/>
      <c r="F8568" s="161"/>
      <c r="G8568" s="161"/>
    </row>
    <row r="8569" spans="1:7" x14ac:dyDescent="0.25">
      <c r="A8569" s="154"/>
      <c r="B8569" s="154"/>
      <c r="C8569" s="154"/>
      <c r="D8569" s="140"/>
      <c r="E8569" s="140"/>
      <c r="F8569" s="161"/>
      <c r="G8569" s="161"/>
    </row>
    <row r="8570" spans="1:7" x14ac:dyDescent="0.25">
      <c r="A8570" s="154"/>
      <c r="B8570" s="154"/>
      <c r="C8570" s="154"/>
      <c r="D8570" s="140"/>
      <c r="E8570" s="140"/>
      <c r="F8570" s="161"/>
      <c r="G8570" s="161"/>
    </row>
    <row r="8571" spans="1:7" x14ac:dyDescent="0.25">
      <c r="A8571" s="154"/>
      <c r="B8571" s="154"/>
      <c r="C8571" s="154"/>
      <c r="D8571" s="140"/>
      <c r="E8571" s="140"/>
      <c r="F8571" s="161"/>
      <c r="G8571" s="161"/>
    </row>
    <row r="8572" spans="1:7" x14ac:dyDescent="0.25">
      <c r="A8572" s="154"/>
      <c r="B8572" s="154"/>
      <c r="C8572" s="140"/>
      <c r="D8572" s="140"/>
      <c r="E8572" s="140"/>
      <c r="F8572" s="161"/>
      <c r="G8572" s="161"/>
    </row>
    <row r="8573" spans="1:7" x14ac:dyDescent="0.25">
      <c r="A8573" s="154"/>
      <c r="B8573" s="154"/>
      <c r="C8573" s="140"/>
      <c r="D8573" s="140"/>
      <c r="E8573" s="140"/>
      <c r="F8573" s="161"/>
      <c r="G8573" s="161"/>
    </row>
    <row r="8574" spans="1:7" x14ac:dyDescent="0.25">
      <c r="A8574" s="154"/>
      <c r="B8574" s="154"/>
      <c r="C8574" s="154"/>
      <c r="D8574" s="140"/>
      <c r="E8574" s="140"/>
      <c r="F8574" s="161"/>
      <c r="G8574" s="161"/>
    </row>
    <row r="8575" spans="1:7" x14ac:dyDescent="0.25">
      <c r="A8575" s="154"/>
      <c r="B8575" s="154"/>
      <c r="C8575" s="140"/>
      <c r="D8575" s="140"/>
      <c r="E8575" s="140"/>
      <c r="F8575" s="161"/>
      <c r="G8575" s="161"/>
    </row>
    <row r="8576" spans="1:7" x14ac:dyDescent="0.25">
      <c r="A8576" s="154"/>
      <c r="B8576" s="154"/>
      <c r="C8576" s="154"/>
      <c r="D8576" s="140"/>
      <c r="E8576" s="140"/>
      <c r="F8576" s="161"/>
      <c r="G8576" s="161"/>
    </row>
    <row r="8577" spans="1:7" x14ac:dyDescent="0.25">
      <c r="A8577" s="154"/>
      <c r="B8577" s="154"/>
      <c r="C8577" s="140"/>
      <c r="D8577" s="140"/>
      <c r="E8577" s="140"/>
      <c r="F8577" s="161"/>
      <c r="G8577" s="161"/>
    </row>
    <row r="8578" spans="1:7" x14ac:dyDescent="0.25">
      <c r="A8578" s="154"/>
      <c r="B8578" s="154"/>
      <c r="C8578" s="140"/>
      <c r="D8578" s="140"/>
      <c r="E8578" s="140"/>
      <c r="F8578" s="161"/>
      <c r="G8578" s="161"/>
    </row>
    <row r="8579" spans="1:7" x14ac:dyDescent="0.25">
      <c r="A8579" s="154"/>
      <c r="B8579" s="154"/>
      <c r="C8579" s="154"/>
      <c r="D8579" s="140"/>
      <c r="E8579" s="140"/>
      <c r="F8579" s="161"/>
      <c r="G8579" s="161"/>
    </row>
    <row r="8580" spans="1:7" x14ac:dyDescent="0.25">
      <c r="A8580" s="154"/>
      <c r="B8580" s="154"/>
      <c r="C8580" s="154"/>
      <c r="D8580" s="140"/>
      <c r="E8580" s="140"/>
      <c r="F8580" s="161"/>
      <c r="G8580" s="161"/>
    </row>
    <row r="8581" spans="1:7" x14ac:dyDescent="0.25">
      <c r="A8581" s="154"/>
      <c r="B8581" s="154"/>
      <c r="C8581" s="154"/>
      <c r="D8581" s="140"/>
      <c r="E8581" s="140"/>
      <c r="F8581" s="161"/>
      <c r="G8581" s="161"/>
    </row>
    <row r="8582" spans="1:7" x14ac:dyDescent="0.25">
      <c r="A8582" s="154"/>
      <c r="B8582" s="154"/>
      <c r="C8582" s="154"/>
      <c r="D8582" s="140"/>
      <c r="E8582" s="140"/>
      <c r="F8582" s="161"/>
      <c r="G8582" s="161"/>
    </row>
    <row r="8583" spans="1:7" x14ac:dyDescent="0.25">
      <c r="A8583" s="154"/>
      <c r="B8583" s="154"/>
      <c r="C8583" s="154"/>
      <c r="D8583" s="140"/>
      <c r="E8583" s="140"/>
      <c r="F8583" s="161"/>
      <c r="G8583" s="161"/>
    </row>
    <row r="8584" spans="1:7" x14ac:dyDescent="0.25">
      <c r="A8584" s="154"/>
      <c r="B8584" s="154"/>
      <c r="C8584" s="154"/>
      <c r="D8584" s="140"/>
      <c r="E8584" s="140"/>
      <c r="F8584" s="161"/>
      <c r="G8584" s="161"/>
    </row>
    <row r="8585" spans="1:7" x14ac:dyDescent="0.25">
      <c r="A8585" s="154"/>
      <c r="B8585" s="154"/>
      <c r="C8585" s="154"/>
      <c r="D8585" s="140"/>
      <c r="E8585" s="140"/>
      <c r="F8585" s="161"/>
      <c r="G8585" s="161"/>
    </row>
    <row r="8586" spans="1:7" x14ac:dyDescent="0.25">
      <c r="A8586" s="154"/>
      <c r="B8586" s="154"/>
      <c r="C8586" s="140"/>
      <c r="D8586" s="140"/>
      <c r="E8586" s="140"/>
      <c r="F8586" s="161"/>
      <c r="G8586" s="161"/>
    </row>
    <row r="8587" spans="1:7" x14ac:dyDescent="0.25">
      <c r="A8587" s="154"/>
      <c r="B8587" s="154"/>
      <c r="C8587" s="154"/>
      <c r="D8587" s="140"/>
      <c r="E8587" s="140"/>
      <c r="F8587" s="161"/>
      <c r="G8587" s="161"/>
    </row>
    <row r="8588" spans="1:7" x14ac:dyDescent="0.25">
      <c r="A8588" s="154"/>
      <c r="B8588" s="154"/>
      <c r="C8588" s="140"/>
      <c r="D8588" s="140"/>
      <c r="E8588" s="140"/>
      <c r="F8588" s="161"/>
      <c r="G8588" s="161"/>
    </row>
    <row r="8589" spans="1:7" x14ac:dyDescent="0.25">
      <c r="A8589" s="154"/>
      <c r="B8589" s="154"/>
      <c r="C8589" s="154"/>
      <c r="D8589" s="140"/>
      <c r="E8589" s="140"/>
      <c r="F8589" s="161"/>
      <c r="G8589" s="161"/>
    </row>
    <row r="8590" spans="1:7" x14ac:dyDescent="0.25">
      <c r="A8590" s="154"/>
      <c r="B8590" s="154"/>
      <c r="C8590" s="154"/>
      <c r="D8590" s="140"/>
      <c r="E8590" s="140"/>
      <c r="F8590" s="161"/>
      <c r="G8590" s="161"/>
    </row>
    <row r="8591" spans="1:7" x14ac:dyDescent="0.25">
      <c r="A8591" s="154"/>
      <c r="B8591" s="154"/>
      <c r="C8591" s="154"/>
      <c r="D8591" s="140"/>
      <c r="E8591" s="140"/>
      <c r="F8591" s="161"/>
      <c r="G8591" s="161"/>
    </row>
    <row r="8592" spans="1:7" x14ac:dyDescent="0.25">
      <c r="A8592" s="154"/>
      <c r="B8592" s="154"/>
      <c r="C8592" s="154"/>
      <c r="D8592" s="140"/>
      <c r="E8592" s="140"/>
      <c r="F8592" s="161"/>
      <c r="G8592" s="161"/>
    </row>
    <row r="8593" spans="1:7" x14ac:dyDescent="0.25">
      <c r="A8593" s="154"/>
      <c r="B8593" s="154"/>
      <c r="C8593" s="154"/>
      <c r="D8593" s="140"/>
      <c r="E8593" s="140"/>
      <c r="F8593" s="161"/>
      <c r="G8593" s="161"/>
    </row>
    <row r="8594" spans="1:7" x14ac:dyDescent="0.25">
      <c r="A8594" s="154"/>
      <c r="B8594" s="154"/>
      <c r="C8594" s="154"/>
      <c r="D8594" s="140"/>
      <c r="E8594" s="140"/>
      <c r="F8594" s="161"/>
      <c r="G8594" s="161"/>
    </row>
    <row r="8595" spans="1:7" x14ac:dyDescent="0.25">
      <c r="A8595" s="154"/>
      <c r="B8595" s="154"/>
      <c r="C8595" s="140"/>
      <c r="D8595" s="140"/>
      <c r="E8595" s="140"/>
      <c r="F8595" s="161"/>
      <c r="G8595" s="161"/>
    </row>
    <row r="8596" spans="1:7" x14ac:dyDescent="0.25">
      <c r="A8596" s="154"/>
      <c r="B8596" s="154"/>
      <c r="C8596" s="154"/>
      <c r="D8596" s="140"/>
      <c r="E8596" s="140"/>
      <c r="F8596" s="161"/>
      <c r="G8596" s="161"/>
    </row>
    <row r="8597" spans="1:7" x14ac:dyDescent="0.25">
      <c r="A8597" s="154"/>
      <c r="B8597" s="154"/>
      <c r="C8597" s="140"/>
      <c r="D8597" s="140"/>
      <c r="E8597" s="140"/>
      <c r="F8597" s="161"/>
      <c r="G8597" s="161"/>
    </row>
    <row r="8598" spans="1:7" x14ac:dyDescent="0.25">
      <c r="A8598" s="154"/>
      <c r="B8598" s="154"/>
      <c r="C8598" s="154"/>
      <c r="D8598" s="140"/>
      <c r="E8598" s="140"/>
      <c r="F8598" s="161"/>
      <c r="G8598" s="161"/>
    </row>
    <row r="8599" spans="1:7" x14ac:dyDescent="0.25">
      <c r="A8599" s="154"/>
      <c r="B8599" s="154"/>
      <c r="C8599" s="154"/>
      <c r="D8599" s="140"/>
      <c r="E8599" s="140"/>
      <c r="F8599" s="161"/>
      <c r="G8599" s="161"/>
    </row>
    <row r="8600" spans="1:7" x14ac:dyDescent="0.25">
      <c r="A8600" s="154"/>
      <c r="B8600" s="154"/>
      <c r="C8600" s="154"/>
      <c r="D8600" s="140"/>
      <c r="E8600" s="140"/>
      <c r="F8600" s="161"/>
      <c r="G8600" s="161"/>
    </row>
    <row r="8601" spans="1:7" x14ac:dyDescent="0.25">
      <c r="A8601" s="154"/>
      <c r="B8601" s="154"/>
      <c r="C8601" s="154"/>
      <c r="D8601" s="140"/>
      <c r="E8601" s="140"/>
      <c r="F8601" s="161"/>
      <c r="G8601" s="161"/>
    </row>
    <row r="8602" spans="1:7" x14ac:dyDescent="0.25">
      <c r="A8602" s="154"/>
      <c r="B8602" s="154"/>
      <c r="C8602" s="154"/>
      <c r="D8602" s="140"/>
      <c r="E8602" s="140"/>
      <c r="F8602" s="161"/>
      <c r="G8602" s="161"/>
    </row>
    <row r="8603" spans="1:7" x14ac:dyDescent="0.25">
      <c r="A8603" s="154"/>
      <c r="B8603" s="154"/>
      <c r="C8603" s="154"/>
      <c r="D8603" s="140"/>
      <c r="E8603" s="140"/>
      <c r="F8603" s="161"/>
      <c r="G8603" s="161"/>
    </row>
    <row r="8604" spans="1:7" x14ac:dyDescent="0.25">
      <c r="A8604" s="154"/>
      <c r="B8604" s="154"/>
      <c r="C8604" s="154"/>
      <c r="D8604" s="140"/>
      <c r="E8604" s="140"/>
      <c r="F8604" s="161"/>
      <c r="G8604" s="161"/>
    </row>
    <row r="8605" spans="1:7" x14ac:dyDescent="0.25">
      <c r="A8605" s="154"/>
      <c r="B8605" s="154"/>
      <c r="C8605" s="140"/>
      <c r="D8605" s="140"/>
      <c r="E8605" s="140"/>
      <c r="F8605" s="161"/>
      <c r="G8605" s="161"/>
    </row>
    <row r="8606" spans="1:7" x14ac:dyDescent="0.25">
      <c r="A8606" s="154"/>
      <c r="B8606" s="154"/>
      <c r="C8606" s="140"/>
      <c r="D8606" s="140"/>
      <c r="E8606" s="140"/>
      <c r="F8606" s="161"/>
      <c r="G8606" s="161"/>
    </row>
    <row r="8607" spans="1:7" x14ac:dyDescent="0.25">
      <c r="A8607" s="154"/>
      <c r="B8607" s="154"/>
      <c r="C8607" s="140"/>
      <c r="D8607" s="140"/>
      <c r="E8607" s="140"/>
      <c r="F8607" s="161"/>
      <c r="G8607" s="161"/>
    </row>
    <row r="8608" spans="1:7" x14ac:dyDescent="0.25">
      <c r="A8608" s="154"/>
      <c r="B8608" s="154"/>
      <c r="C8608" s="140"/>
      <c r="D8608" s="140"/>
      <c r="E8608" s="140"/>
      <c r="F8608" s="161"/>
      <c r="G8608" s="161"/>
    </row>
    <row r="8609" spans="1:7" x14ac:dyDescent="0.25">
      <c r="A8609" s="154"/>
      <c r="B8609" s="154"/>
      <c r="C8609" s="140"/>
      <c r="D8609" s="140"/>
      <c r="E8609" s="140"/>
      <c r="F8609" s="161"/>
      <c r="G8609" s="161"/>
    </row>
    <row r="8610" spans="1:7" x14ac:dyDescent="0.25">
      <c r="A8610" s="154"/>
      <c r="B8610" s="154"/>
      <c r="C8610" s="154"/>
      <c r="D8610" s="140"/>
      <c r="E8610" s="140"/>
      <c r="F8610" s="161"/>
      <c r="G8610" s="161"/>
    </row>
    <row r="8611" spans="1:7" x14ac:dyDescent="0.25">
      <c r="A8611" s="154"/>
      <c r="B8611" s="154"/>
      <c r="C8611" s="140"/>
      <c r="D8611" s="140"/>
      <c r="E8611" s="140"/>
      <c r="F8611" s="161"/>
      <c r="G8611" s="161"/>
    </row>
    <row r="8612" spans="1:7" x14ac:dyDescent="0.25">
      <c r="A8612" s="154"/>
      <c r="B8612" s="154"/>
      <c r="C8612" s="140"/>
      <c r="D8612" s="140"/>
      <c r="E8612" s="140"/>
      <c r="F8612" s="161"/>
      <c r="G8612" s="161"/>
    </row>
    <row r="8613" spans="1:7" x14ac:dyDescent="0.25">
      <c r="A8613" s="154"/>
      <c r="B8613" s="154"/>
      <c r="C8613" s="140"/>
      <c r="D8613" s="140"/>
      <c r="E8613" s="140"/>
      <c r="F8613" s="161"/>
      <c r="G8613" s="161"/>
    </row>
    <row r="8614" spans="1:7" x14ac:dyDescent="0.25">
      <c r="A8614" s="154"/>
      <c r="B8614" s="154"/>
      <c r="C8614" s="154"/>
      <c r="D8614" s="140"/>
      <c r="E8614" s="140"/>
      <c r="F8614" s="161"/>
      <c r="G8614" s="161"/>
    </row>
    <row r="8615" spans="1:7" x14ac:dyDescent="0.25">
      <c r="A8615" s="154"/>
      <c r="B8615" s="154"/>
      <c r="C8615" s="154"/>
      <c r="D8615" s="140"/>
      <c r="E8615" s="140"/>
      <c r="F8615" s="161"/>
      <c r="G8615" s="161"/>
    </row>
    <row r="8616" spans="1:7" x14ac:dyDescent="0.25">
      <c r="A8616" s="154"/>
      <c r="B8616" s="154"/>
      <c r="C8616" s="140"/>
      <c r="D8616" s="140"/>
      <c r="E8616" s="140"/>
      <c r="F8616" s="161"/>
      <c r="G8616" s="161"/>
    </row>
    <row r="8617" spans="1:7" x14ac:dyDescent="0.25">
      <c r="A8617" s="154"/>
      <c r="B8617" s="154"/>
      <c r="C8617" s="154"/>
      <c r="D8617" s="140"/>
      <c r="E8617" s="140"/>
      <c r="F8617" s="161"/>
      <c r="G8617" s="161"/>
    </row>
    <row r="8618" spans="1:7" x14ac:dyDescent="0.25">
      <c r="A8618" s="154"/>
      <c r="B8618" s="154"/>
      <c r="C8618" s="154"/>
      <c r="D8618" s="140"/>
      <c r="E8618" s="140"/>
      <c r="F8618" s="161"/>
      <c r="G8618" s="161"/>
    </row>
    <row r="8619" spans="1:7" x14ac:dyDescent="0.25">
      <c r="A8619" s="154"/>
      <c r="B8619" s="154"/>
      <c r="C8619" s="154"/>
      <c r="D8619" s="140"/>
      <c r="E8619" s="140"/>
      <c r="F8619" s="161"/>
      <c r="G8619" s="161"/>
    </row>
    <row r="8620" spans="1:7" x14ac:dyDescent="0.25">
      <c r="A8620" s="154"/>
      <c r="B8620" s="154"/>
      <c r="C8620" s="154"/>
      <c r="D8620" s="140"/>
      <c r="E8620" s="140"/>
      <c r="F8620" s="161"/>
      <c r="G8620" s="161"/>
    </row>
    <row r="8621" spans="1:7" x14ac:dyDescent="0.25">
      <c r="A8621" s="154"/>
      <c r="B8621" s="154"/>
      <c r="C8621" s="154"/>
      <c r="D8621" s="140"/>
      <c r="E8621" s="140"/>
      <c r="F8621" s="161"/>
      <c r="G8621" s="161"/>
    </row>
    <row r="8622" spans="1:7" x14ac:dyDescent="0.25">
      <c r="A8622" s="154"/>
      <c r="B8622" s="154"/>
      <c r="C8622" s="154"/>
      <c r="D8622" s="140"/>
      <c r="E8622" s="140"/>
      <c r="F8622" s="161"/>
      <c r="G8622" s="161"/>
    </row>
    <row r="8623" spans="1:7" x14ac:dyDescent="0.25">
      <c r="A8623" s="154"/>
      <c r="B8623" s="154"/>
      <c r="C8623" s="154"/>
      <c r="D8623" s="140"/>
      <c r="E8623" s="140"/>
      <c r="F8623" s="161"/>
      <c r="G8623" s="161"/>
    </row>
    <row r="8624" spans="1:7" x14ac:dyDescent="0.25">
      <c r="A8624" s="154"/>
      <c r="B8624" s="154"/>
      <c r="C8624" s="154"/>
      <c r="D8624" s="140"/>
      <c r="E8624" s="140"/>
      <c r="F8624" s="161"/>
      <c r="G8624" s="161"/>
    </row>
    <row r="8625" spans="1:7" x14ac:dyDescent="0.25">
      <c r="A8625" s="154"/>
      <c r="B8625" s="154"/>
      <c r="C8625" s="154"/>
      <c r="D8625" s="140"/>
      <c r="E8625" s="140"/>
      <c r="F8625" s="161"/>
      <c r="G8625" s="161"/>
    </row>
    <row r="8626" spans="1:7" x14ac:dyDescent="0.25">
      <c r="A8626" s="154"/>
      <c r="B8626" s="154"/>
      <c r="C8626" s="140"/>
      <c r="D8626" s="140"/>
      <c r="E8626" s="140"/>
      <c r="F8626" s="161"/>
      <c r="G8626" s="161"/>
    </row>
    <row r="8627" spans="1:7" x14ac:dyDescent="0.25">
      <c r="A8627" s="154"/>
      <c r="B8627" s="154"/>
      <c r="C8627" s="140"/>
      <c r="D8627" s="140"/>
      <c r="E8627" s="140"/>
      <c r="F8627" s="161"/>
      <c r="G8627" s="161"/>
    </row>
    <row r="8628" spans="1:7" x14ac:dyDescent="0.25">
      <c r="A8628" s="154"/>
      <c r="B8628" s="154"/>
      <c r="C8628" s="154"/>
      <c r="D8628" s="140"/>
      <c r="E8628" s="140"/>
      <c r="F8628" s="161"/>
      <c r="G8628" s="161"/>
    </row>
    <row r="8629" spans="1:7" x14ac:dyDescent="0.25">
      <c r="A8629" s="154"/>
      <c r="B8629" s="154"/>
      <c r="C8629" s="154"/>
      <c r="D8629" s="140"/>
      <c r="E8629" s="140"/>
      <c r="F8629" s="161"/>
      <c r="G8629" s="161"/>
    </row>
    <row r="8630" spans="1:7" x14ac:dyDescent="0.25">
      <c r="A8630" s="154"/>
      <c r="B8630" s="154"/>
      <c r="C8630" s="154"/>
      <c r="D8630" s="140"/>
      <c r="E8630" s="140"/>
      <c r="F8630" s="161"/>
      <c r="G8630" s="161"/>
    </row>
    <row r="8631" spans="1:7" x14ac:dyDescent="0.25">
      <c r="A8631" s="154"/>
      <c r="B8631" s="154"/>
      <c r="C8631" s="154"/>
      <c r="D8631" s="140"/>
      <c r="E8631" s="140"/>
      <c r="F8631" s="161"/>
      <c r="G8631" s="161"/>
    </row>
    <row r="8632" spans="1:7" x14ac:dyDescent="0.25">
      <c r="A8632" s="154"/>
      <c r="B8632" s="154"/>
      <c r="C8632" s="154"/>
      <c r="D8632" s="140"/>
      <c r="E8632" s="140"/>
      <c r="F8632" s="161"/>
      <c r="G8632" s="161"/>
    </row>
    <row r="8633" spans="1:7" x14ac:dyDescent="0.25">
      <c r="A8633" s="154"/>
      <c r="B8633" s="154"/>
      <c r="C8633" s="154"/>
      <c r="D8633" s="140"/>
      <c r="E8633" s="140"/>
      <c r="F8633" s="161"/>
      <c r="G8633" s="161"/>
    </row>
    <row r="8634" spans="1:7" x14ac:dyDescent="0.25">
      <c r="A8634" s="154"/>
      <c r="B8634" s="154"/>
      <c r="C8634" s="154"/>
      <c r="D8634" s="140"/>
      <c r="E8634" s="140"/>
      <c r="F8634" s="161"/>
      <c r="G8634" s="161"/>
    </row>
    <row r="8635" spans="1:7" x14ac:dyDescent="0.25">
      <c r="A8635" s="154"/>
      <c r="B8635" s="154"/>
      <c r="C8635" s="140"/>
      <c r="D8635" s="140"/>
      <c r="E8635" s="140"/>
      <c r="F8635" s="161"/>
      <c r="G8635" s="161"/>
    </row>
    <row r="8636" spans="1:7" x14ac:dyDescent="0.25">
      <c r="A8636" s="154"/>
      <c r="B8636" s="154"/>
      <c r="C8636" s="154"/>
      <c r="D8636" s="140"/>
      <c r="E8636" s="140"/>
      <c r="F8636" s="161"/>
      <c r="G8636" s="161"/>
    </row>
    <row r="8637" spans="1:7" x14ac:dyDescent="0.25">
      <c r="A8637" s="154"/>
      <c r="B8637" s="154"/>
      <c r="C8637" s="154"/>
      <c r="D8637" s="140"/>
      <c r="E8637" s="140"/>
      <c r="F8637" s="161"/>
      <c r="G8637" s="161"/>
    </row>
    <row r="8638" spans="1:7" x14ac:dyDescent="0.25">
      <c r="A8638" s="154"/>
      <c r="B8638" s="154"/>
      <c r="C8638" s="154"/>
      <c r="D8638" s="140"/>
      <c r="E8638" s="140"/>
      <c r="F8638" s="161"/>
      <c r="G8638" s="161"/>
    </row>
    <row r="8639" spans="1:7" x14ac:dyDescent="0.25">
      <c r="A8639" s="154"/>
      <c r="B8639" s="154"/>
      <c r="C8639" s="154"/>
      <c r="D8639" s="140"/>
      <c r="E8639" s="140"/>
      <c r="F8639" s="161"/>
      <c r="G8639" s="161"/>
    </row>
    <row r="8640" spans="1:7" x14ac:dyDescent="0.25">
      <c r="A8640" s="154"/>
      <c r="B8640" s="154"/>
      <c r="C8640" s="154"/>
      <c r="D8640" s="140"/>
      <c r="E8640" s="140"/>
      <c r="F8640" s="161"/>
      <c r="G8640" s="161"/>
    </row>
    <row r="8641" spans="1:7" x14ac:dyDescent="0.25">
      <c r="A8641" s="154"/>
      <c r="B8641" s="154"/>
      <c r="C8641" s="154"/>
      <c r="D8641" s="140"/>
      <c r="E8641" s="140"/>
      <c r="F8641" s="161"/>
      <c r="G8641" s="161"/>
    </row>
    <row r="8642" spans="1:7" x14ac:dyDescent="0.25">
      <c r="A8642" s="154"/>
      <c r="B8642" s="154"/>
      <c r="C8642" s="154"/>
      <c r="D8642" s="140"/>
      <c r="E8642" s="140"/>
      <c r="F8642" s="161"/>
      <c r="G8642" s="161"/>
    </row>
    <row r="8643" spans="1:7" x14ac:dyDescent="0.25">
      <c r="A8643" s="154"/>
      <c r="B8643" s="154"/>
      <c r="C8643" s="154"/>
      <c r="D8643" s="140"/>
      <c r="E8643" s="140"/>
      <c r="F8643" s="161"/>
      <c r="G8643" s="161"/>
    </row>
    <row r="8644" spans="1:7" x14ac:dyDescent="0.25">
      <c r="A8644" s="154"/>
      <c r="B8644" s="154"/>
      <c r="C8644" s="140"/>
      <c r="D8644" s="140"/>
      <c r="E8644" s="140"/>
      <c r="F8644" s="161"/>
      <c r="G8644" s="161"/>
    </row>
    <row r="8645" spans="1:7" x14ac:dyDescent="0.25">
      <c r="A8645" s="154"/>
      <c r="B8645" s="154"/>
      <c r="C8645" s="154"/>
      <c r="D8645" s="140"/>
      <c r="E8645" s="140"/>
      <c r="F8645" s="161"/>
      <c r="G8645" s="161"/>
    </row>
    <row r="8646" spans="1:7" x14ac:dyDescent="0.25">
      <c r="A8646" s="154"/>
      <c r="B8646" s="154"/>
      <c r="C8646" s="154"/>
      <c r="D8646" s="140"/>
      <c r="E8646" s="140"/>
      <c r="F8646" s="161"/>
      <c r="G8646" s="161"/>
    </row>
    <row r="8647" spans="1:7" x14ac:dyDescent="0.25">
      <c r="A8647" s="154"/>
      <c r="B8647" s="154"/>
      <c r="C8647" s="154"/>
      <c r="D8647" s="140"/>
      <c r="E8647" s="140"/>
      <c r="F8647" s="161"/>
      <c r="G8647" s="161"/>
    </row>
    <row r="8648" spans="1:7" x14ac:dyDescent="0.25">
      <c r="A8648" s="154"/>
      <c r="B8648" s="154"/>
      <c r="C8648" s="154"/>
      <c r="D8648" s="140"/>
      <c r="E8648" s="140"/>
      <c r="F8648" s="161"/>
      <c r="G8648" s="161"/>
    </row>
    <row r="8649" spans="1:7" x14ac:dyDescent="0.25">
      <c r="A8649" s="154"/>
      <c r="B8649" s="154"/>
      <c r="C8649" s="140"/>
      <c r="D8649" s="140"/>
      <c r="E8649" s="140"/>
      <c r="F8649" s="161"/>
      <c r="G8649" s="161"/>
    </row>
    <row r="8650" spans="1:7" x14ac:dyDescent="0.25">
      <c r="A8650" s="154"/>
      <c r="B8650" s="154"/>
      <c r="C8650" s="140"/>
      <c r="D8650" s="140"/>
      <c r="E8650" s="140"/>
      <c r="F8650" s="161"/>
      <c r="G8650" s="161"/>
    </row>
    <row r="8651" spans="1:7" x14ac:dyDescent="0.25">
      <c r="A8651" s="154"/>
      <c r="B8651" s="154"/>
      <c r="C8651" s="140"/>
      <c r="D8651" s="140"/>
      <c r="E8651" s="140"/>
      <c r="F8651" s="161"/>
      <c r="G8651" s="161"/>
    </row>
    <row r="8652" spans="1:7" x14ac:dyDescent="0.25">
      <c r="A8652" s="154"/>
      <c r="B8652" s="154"/>
      <c r="C8652" s="140"/>
      <c r="D8652" s="140"/>
      <c r="E8652" s="140"/>
      <c r="F8652" s="161"/>
      <c r="G8652" s="161"/>
    </row>
    <row r="8653" spans="1:7" x14ac:dyDescent="0.25">
      <c r="A8653" s="154"/>
      <c r="B8653" s="154"/>
      <c r="C8653" s="154"/>
      <c r="D8653" s="140"/>
      <c r="E8653" s="140"/>
      <c r="F8653" s="161"/>
      <c r="G8653" s="161"/>
    </row>
    <row r="8654" spans="1:7" x14ac:dyDescent="0.25">
      <c r="A8654" s="154"/>
      <c r="B8654" s="154"/>
      <c r="C8654" s="140"/>
      <c r="D8654" s="140"/>
      <c r="E8654" s="140"/>
      <c r="F8654" s="161"/>
      <c r="G8654" s="161"/>
    </row>
    <row r="8655" spans="1:7" x14ac:dyDescent="0.25">
      <c r="A8655" s="154"/>
      <c r="B8655" s="154"/>
      <c r="C8655" s="154"/>
      <c r="D8655" s="140"/>
      <c r="E8655" s="140"/>
      <c r="F8655" s="161"/>
      <c r="G8655" s="161"/>
    </row>
    <row r="8656" spans="1:7" x14ac:dyDescent="0.25">
      <c r="A8656" s="154"/>
      <c r="B8656" s="154"/>
      <c r="C8656" s="140"/>
      <c r="D8656" s="140"/>
      <c r="E8656" s="140"/>
      <c r="F8656" s="161"/>
      <c r="G8656" s="161"/>
    </row>
    <row r="8657" spans="1:7" x14ac:dyDescent="0.25">
      <c r="A8657" s="154"/>
      <c r="B8657" s="154"/>
      <c r="C8657" s="154"/>
      <c r="D8657" s="140"/>
      <c r="E8657" s="140"/>
      <c r="F8657" s="161"/>
      <c r="G8657" s="161"/>
    </row>
    <row r="8658" spans="1:7" x14ac:dyDescent="0.25">
      <c r="A8658" s="154"/>
      <c r="B8658" s="154"/>
      <c r="C8658" s="140"/>
      <c r="D8658" s="140"/>
      <c r="E8658" s="140"/>
      <c r="F8658" s="161"/>
      <c r="G8658" s="161"/>
    </row>
    <row r="8659" spans="1:7" x14ac:dyDescent="0.25">
      <c r="A8659" s="154"/>
      <c r="B8659" s="154"/>
      <c r="C8659" s="140"/>
      <c r="D8659" s="140"/>
      <c r="E8659" s="140"/>
      <c r="F8659" s="161"/>
      <c r="G8659" s="161"/>
    </row>
    <row r="8660" spans="1:7" x14ac:dyDescent="0.25">
      <c r="A8660" s="154"/>
      <c r="B8660" s="154"/>
      <c r="C8660" s="140"/>
      <c r="D8660" s="140"/>
      <c r="E8660" s="140"/>
      <c r="F8660" s="161"/>
      <c r="G8660" s="161"/>
    </row>
    <row r="8661" spans="1:7" x14ac:dyDescent="0.25">
      <c r="A8661" s="154"/>
      <c r="B8661" s="154"/>
      <c r="C8661" s="154"/>
      <c r="D8661" s="140"/>
      <c r="E8661" s="140"/>
      <c r="F8661" s="161"/>
      <c r="G8661" s="161"/>
    </row>
    <row r="8662" spans="1:7" x14ac:dyDescent="0.25">
      <c r="A8662" s="154"/>
      <c r="B8662" s="154"/>
      <c r="C8662" s="154"/>
      <c r="D8662" s="140"/>
      <c r="E8662" s="140"/>
      <c r="F8662" s="161"/>
      <c r="G8662" s="161"/>
    </row>
    <row r="8663" spans="1:7" x14ac:dyDescent="0.25">
      <c r="A8663" s="154"/>
      <c r="B8663" s="154"/>
      <c r="C8663" s="154"/>
      <c r="D8663" s="140"/>
      <c r="E8663" s="140"/>
      <c r="F8663" s="161"/>
      <c r="G8663" s="161"/>
    </row>
    <row r="8664" spans="1:7" x14ac:dyDescent="0.25">
      <c r="A8664" s="154"/>
      <c r="B8664" s="154"/>
      <c r="C8664" s="140"/>
      <c r="D8664" s="140"/>
      <c r="E8664" s="140"/>
      <c r="F8664" s="161"/>
      <c r="G8664" s="161"/>
    </row>
    <row r="8665" spans="1:7" x14ac:dyDescent="0.25">
      <c r="A8665" s="154"/>
      <c r="B8665" s="154"/>
      <c r="C8665" s="140"/>
      <c r="D8665" s="140"/>
      <c r="E8665" s="140"/>
      <c r="F8665" s="161"/>
      <c r="G8665" s="161"/>
    </row>
    <row r="8666" spans="1:7" x14ac:dyDescent="0.25">
      <c r="A8666" s="154"/>
      <c r="B8666" s="154"/>
      <c r="C8666" s="154"/>
      <c r="D8666" s="140"/>
      <c r="E8666" s="140"/>
      <c r="F8666" s="161"/>
      <c r="G8666" s="161"/>
    </row>
    <row r="8667" spans="1:7" x14ac:dyDescent="0.25">
      <c r="A8667" s="154"/>
      <c r="B8667" s="154"/>
      <c r="C8667" s="154"/>
      <c r="D8667" s="140"/>
      <c r="E8667" s="140"/>
      <c r="F8667" s="161"/>
      <c r="G8667" s="161"/>
    </row>
    <row r="8668" spans="1:7" x14ac:dyDescent="0.25">
      <c r="A8668" s="154"/>
      <c r="B8668" s="154"/>
      <c r="C8668" s="154"/>
      <c r="D8668" s="140"/>
      <c r="E8668" s="140"/>
      <c r="F8668" s="161"/>
      <c r="G8668" s="161"/>
    </row>
    <row r="8669" spans="1:7" x14ac:dyDescent="0.25">
      <c r="A8669" s="154"/>
      <c r="B8669" s="154"/>
      <c r="C8669" s="154"/>
      <c r="D8669" s="140"/>
      <c r="E8669" s="140"/>
      <c r="F8669" s="161"/>
      <c r="G8669" s="161"/>
    </row>
    <row r="8670" spans="1:7" x14ac:dyDescent="0.25">
      <c r="A8670" s="154"/>
      <c r="B8670" s="154"/>
      <c r="C8670" s="154"/>
      <c r="D8670" s="140"/>
      <c r="E8670" s="140"/>
      <c r="F8670" s="161"/>
      <c r="G8670" s="161"/>
    </row>
    <row r="8671" spans="1:7" x14ac:dyDescent="0.25">
      <c r="A8671" s="154"/>
      <c r="B8671" s="154"/>
      <c r="C8671" s="154"/>
      <c r="D8671" s="140"/>
      <c r="E8671" s="140"/>
      <c r="F8671" s="161"/>
      <c r="G8671" s="161"/>
    </row>
    <row r="8672" spans="1:7" x14ac:dyDescent="0.25">
      <c r="A8672" s="154"/>
      <c r="B8672" s="154"/>
      <c r="C8672" s="154"/>
      <c r="D8672" s="140"/>
      <c r="E8672" s="140"/>
      <c r="F8672" s="161"/>
      <c r="G8672" s="161"/>
    </row>
    <row r="8673" spans="1:7" x14ac:dyDescent="0.25">
      <c r="A8673" s="154"/>
      <c r="B8673" s="154"/>
      <c r="C8673" s="154"/>
      <c r="D8673" s="140"/>
      <c r="E8673" s="140"/>
      <c r="F8673" s="161"/>
      <c r="G8673" s="161"/>
    </row>
    <row r="8674" spans="1:7" x14ac:dyDescent="0.25">
      <c r="A8674" s="154"/>
      <c r="B8674" s="154"/>
      <c r="C8674" s="154"/>
      <c r="D8674" s="140"/>
      <c r="E8674" s="140"/>
      <c r="F8674" s="161"/>
      <c r="G8674" s="161"/>
    </row>
    <row r="8675" spans="1:7" x14ac:dyDescent="0.25">
      <c r="A8675" s="154"/>
      <c r="B8675" s="154"/>
      <c r="C8675" s="154"/>
      <c r="D8675" s="140"/>
      <c r="E8675" s="140"/>
      <c r="F8675" s="161"/>
      <c r="G8675" s="161"/>
    </row>
    <row r="8676" spans="1:7" x14ac:dyDescent="0.25">
      <c r="A8676" s="154"/>
      <c r="B8676" s="154"/>
      <c r="C8676" s="154"/>
      <c r="D8676" s="140"/>
      <c r="E8676" s="140"/>
      <c r="F8676" s="161"/>
      <c r="G8676" s="161"/>
    </row>
    <row r="8677" spans="1:7" x14ac:dyDescent="0.25">
      <c r="A8677" s="154"/>
      <c r="B8677" s="154"/>
      <c r="C8677" s="154"/>
      <c r="D8677" s="140"/>
      <c r="E8677" s="140"/>
      <c r="F8677" s="161"/>
      <c r="G8677" s="161"/>
    </row>
    <row r="8678" spans="1:7" x14ac:dyDescent="0.25">
      <c r="A8678" s="154"/>
      <c r="B8678" s="154"/>
      <c r="C8678" s="154"/>
      <c r="D8678" s="140"/>
      <c r="E8678" s="140"/>
      <c r="F8678" s="161"/>
      <c r="G8678" s="161"/>
    </row>
    <row r="8679" spans="1:7" x14ac:dyDescent="0.25">
      <c r="A8679" s="154"/>
      <c r="B8679" s="154"/>
      <c r="C8679" s="154"/>
      <c r="D8679" s="140"/>
      <c r="E8679" s="140"/>
      <c r="F8679" s="161"/>
      <c r="G8679" s="161"/>
    </row>
    <row r="8680" spans="1:7" x14ac:dyDescent="0.25">
      <c r="A8680" s="154"/>
      <c r="B8680" s="154"/>
      <c r="C8680" s="154"/>
      <c r="D8680" s="140"/>
      <c r="E8680" s="140"/>
      <c r="F8680" s="161"/>
      <c r="G8680" s="161"/>
    </row>
    <row r="8681" spans="1:7" x14ac:dyDescent="0.25">
      <c r="A8681" s="154"/>
      <c r="B8681" s="154"/>
      <c r="C8681" s="140"/>
      <c r="D8681" s="140"/>
      <c r="E8681" s="140"/>
      <c r="F8681" s="161"/>
      <c r="G8681" s="161"/>
    </row>
    <row r="8682" spans="1:7" x14ac:dyDescent="0.25">
      <c r="A8682" s="154"/>
      <c r="B8682" s="154"/>
      <c r="C8682" s="154"/>
      <c r="D8682" s="140"/>
      <c r="E8682" s="140"/>
      <c r="F8682" s="161"/>
      <c r="G8682" s="161"/>
    </row>
    <row r="8683" spans="1:7" x14ac:dyDescent="0.25">
      <c r="A8683" s="154"/>
      <c r="B8683" s="154"/>
      <c r="C8683" s="154"/>
      <c r="D8683" s="140"/>
      <c r="E8683" s="140"/>
      <c r="F8683" s="161"/>
      <c r="G8683" s="161"/>
    </row>
    <row r="8684" spans="1:7" x14ac:dyDescent="0.25">
      <c r="A8684" s="154"/>
      <c r="B8684" s="154"/>
      <c r="C8684" s="154"/>
      <c r="D8684" s="140"/>
      <c r="E8684" s="140"/>
      <c r="F8684" s="161"/>
      <c r="G8684" s="161"/>
    </row>
    <row r="8685" spans="1:7" x14ac:dyDescent="0.25">
      <c r="A8685" s="154"/>
      <c r="B8685" s="154"/>
      <c r="C8685" s="154"/>
      <c r="D8685" s="140"/>
      <c r="E8685" s="140"/>
      <c r="F8685" s="161"/>
      <c r="G8685" s="161"/>
    </row>
    <row r="8686" spans="1:7" x14ac:dyDescent="0.25">
      <c r="A8686" s="154"/>
      <c r="B8686" s="154"/>
      <c r="C8686" s="154"/>
      <c r="D8686" s="140"/>
      <c r="E8686" s="140"/>
      <c r="F8686" s="161"/>
      <c r="G8686" s="161"/>
    </row>
    <row r="8687" spans="1:7" x14ac:dyDescent="0.25">
      <c r="A8687" s="154"/>
      <c r="B8687" s="154"/>
      <c r="C8687" s="154"/>
      <c r="D8687" s="140"/>
      <c r="E8687" s="140"/>
      <c r="F8687" s="161"/>
      <c r="G8687" s="161"/>
    </row>
    <row r="8688" spans="1:7" x14ac:dyDescent="0.25">
      <c r="A8688" s="154"/>
      <c r="B8688" s="154"/>
      <c r="C8688" s="140"/>
      <c r="D8688" s="140"/>
      <c r="E8688" s="140"/>
      <c r="F8688" s="161"/>
      <c r="G8688" s="161"/>
    </row>
    <row r="8689" spans="1:7" x14ac:dyDescent="0.25">
      <c r="A8689" s="154"/>
      <c r="B8689" s="154"/>
      <c r="C8689" s="140"/>
      <c r="D8689" s="140"/>
      <c r="E8689" s="140"/>
      <c r="F8689" s="161"/>
      <c r="G8689" s="161"/>
    </row>
    <row r="8690" spans="1:7" x14ac:dyDescent="0.25">
      <c r="A8690" s="154"/>
      <c r="B8690" s="154"/>
      <c r="C8690" s="154"/>
      <c r="D8690" s="140"/>
      <c r="E8690" s="140"/>
      <c r="F8690" s="161"/>
      <c r="G8690" s="161"/>
    </row>
    <row r="8691" spans="1:7" x14ac:dyDescent="0.25">
      <c r="A8691" s="154"/>
      <c r="B8691" s="154"/>
      <c r="C8691" s="140"/>
      <c r="D8691" s="140"/>
      <c r="E8691" s="140"/>
      <c r="F8691" s="161"/>
      <c r="G8691" s="161"/>
    </row>
    <row r="8692" spans="1:7" x14ac:dyDescent="0.25">
      <c r="A8692" s="154"/>
      <c r="B8692" s="154"/>
      <c r="C8692" s="140"/>
      <c r="D8692" s="140"/>
      <c r="E8692" s="140"/>
      <c r="F8692" s="161"/>
      <c r="G8692" s="161"/>
    </row>
    <row r="8693" spans="1:7" x14ac:dyDescent="0.25">
      <c r="A8693" s="154"/>
      <c r="B8693" s="154"/>
      <c r="C8693" s="140"/>
      <c r="D8693" s="140"/>
      <c r="E8693" s="140"/>
      <c r="F8693" s="161"/>
      <c r="G8693" s="161"/>
    </row>
    <row r="8694" spans="1:7" x14ac:dyDescent="0.25">
      <c r="A8694" s="154"/>
      <c r="B8694" s="154"/>
      <c r="C8694" s="154"/>
      <c r="D8694" s="140"/>
      <c r="E8694" s="140"/>
      <c r="F8694" s="161"/>
      <c r="G8694" s="161"/>
    </row>
    <row r="8695" spans="1:7" x14ac:dyDescent="0.25">
      <c r="A8695" s="154"/>
      <c r="B8695" s="154"/>
      <c r="C8695" s="154"/>
      <c r="D8695" s="140"/>
      <c r="E8695" s="140"/>
      <c r="F8695" s="161"/>
      <c r="G8695" s="161"/>
    </row>
    <row r="8696" spans="1:7" x14ac:dyDescent="0.25">
      <c r="A8696" s="154"/>
      <c r="B8696" s="154"/>
      <c r="C8696" s="154"/>
      <c r="D8696" s="140"/>
      <c r="E8696" s="140"/>
      <c r="F8696" s="161"/>
      <c r="G8696" s="161"/>
    </row>
    <row r="8697" spans="1:7" x14ac:dyDescent="0.25">
      <c r="A8697" s="154"/>
      <c r="B8697" s="154"/>
      <c r="C8697" s="140"/>
      <c r="D8697" s="140"/>
      <c r="E8697" s="140"/>
      <c r="F8697" s="161"/>
      <c r="G8697" s="161"/>
    </row>
    <row r="8698" spans="1:7" x14ac:dyDescent="0.25">
      <c r="A8698" s="154"/>
      <c r="B8698" s="154"/>
      <c r="C8698" s="140"/>
      <c r="D8698" s="140"/>
      <c r="E8698" s="140"/>
      <c r="F8698" s="161"/>
      <c r="G8698" s="161"/>
    </row>
    <row r="8699" spans="1:7" x14ac:dyDescent="0.25">
      <c r="A8699" s="154"/>
      <c r="B8699" s="154"/>
      <c r="C8699" s="154"/>
      <c r="D8699" s="140"/>
      <c r="E8699" s="140"/>
      <c r="F8699" s="161"/>
      <c r="G8699" s="161"/>
    </row>
    <row r="8700" spans="1:7" x14ac:dyDescent="0.25">
      <c r="A8700" s="154"/>
      <c r="B8700" s="154"/>
      <c r="C8700" s="154"/>
      <c r="D8700" s="140"/>
      <c r="E8700" s="140"/>
      <c r="F8700" s="161"/>
      <c r="G8700" s="161"/>
    </row>
    <row r="8701" spans="1:7" x14ac:dyDescent="0.25">
      <c r="A8701" s="154"/>
      <c r="B8701" s="154"/>
      <c r="C8701" s="154"/>
      <c r="D8701" s="140"/>
      <c r="E8701" s="140"/>
      <c r="F8701" s="161"/>
      <c r="G8701" s="161"/>
    </row>
    <row r="8702" spans="1:7" x14ac:dyDescent="0.25">
      <c r="A8702" s="154"/>
      <c r="B8702" s="154"/>
      <c r="C8702" s="154"/>
      <c r="D8702" s="140"/>
      <c r="E8702" s="140"/>
      <c r="F8702" s="161"/>
      <c r="G8702" s="161"/>
    </row>
    <row r="8703" spans="1:7" x14ac:dyDescent="0.25">
      <c r="A8703" s="154"/>
      <c r="B8703" s="154"/>
      <c r="C8703" s="154"/>
      <c r="D8703" s="140"/>
      <c r="E8703" s="140"/>
      <c r="F8703" s="161"/>
      <c r="G8703" s="161"/>
    </row>
    <row r="8704" spans="1:7" x14ac:dyDescent="0.25">
      <c r="A8704" s="154"/>
      <c r="B8704" s="154"/>
      <c r="C8704" s="140"/>
      <c r="D8704" s="140"/>
      <c r="E8704" s="140"/>
      <c r="F8704" s="161"/>
      <c r="G8704" s="161"/>
    </row>
    <row r="8705" spans="1:7" x14ac:dyDescent="0.25">
      <c r="A8705" s="154"/>
      <c r="B8705" s="154"/>
      <c r="C8705" s="140"/>
      <c r="D8705" s="140"/>
      <c r="E8705" s="140"/>
      <c r="F8705" s="161"/>
      <c r="G8705" s="161"/>
    </row>
    <row r="8706" spans="1:7" x14ac:dyDescent="0.25">
      <c r="A8706" s="154"/>
      <c r="B8706" s="154"/>
      <c r="C8706" s="140"/>
      <c r="D8706" s="140"/>
      <c r="E8706" s="140"/>
      <c r="F8706" s="161"/>
      <c r="G8706" s="161"/>
    </row>
    <row r="8707" spans="1:7" x14ac:dyDescent="0.25">
      <c r="A8707" s="154"/>
      <c r="B8707" s="154"/>
      <c r="C8707" s="154"/>
      <c r="D8707" s="140"/>
      <c r="E8707" s="140"/>
      <c r="F8707" s="161"/>
      <c r="G8707" s="161"/>
    </row>
    <row r="8708" spans="1:7" x14ac:dyDescent="0.25">
      <c r="A8708" s="154"/>
      <c r="B8708" s="154"/>
      <c r="C8708" s="154"/>
      <c r="D8708" s="140"/>
      <c r="E8708" s="140"/>
      <c r="F8708" s="161"/>
      <c r="G8708" s="161"/>
    </row>
    <row r="8709" spans="1:7" x14ac:dyDescent="0.25">
      <c r="A8709" s="154"/>
      <c r="B8709" s="154"/>
      <c r="C8709" s="154"/>
      <c r="D8709" s="140"/>
      <c r="E8709" s="140"/>
      <c r="F8709" s="161"/>
      <c r="G8709" s="161"/>
    </row>
    <row r="8710" spans="1:7" x14ac:dyDescent="0.25">
      <c r="A8710" s="154"/>
      <c r="B8710" s="154"/>
      <c r="C8710" s="154"/>
      <c r="D8710" s="140"/>
      <c r="E8710" s="140"/>
      <c r="F8710" s="161"/>
      <c r="G8710" s="161"/>
    </row>
    <row r="8711" spans="1:7" x14ac:dyDescent="0.25">
      <c r="A8711" s="154"/>
      <c r="B8711" s="154"/>
      <c r="C8711" s="140"/>
      <c r="D8711" s="140"/>
      <c r="E8711" s="140"/>
      <c r="F8711" s="161"/>
      <c r="G8711" s="161"/>
    </row>
    <row r="8712" spans="1:7" x14ac:dyDescent="0.25">
      <c r="A8712" s="154"/>
      <c r="B8712" s="154"/>
      <c r="C8712" s="154"/>
      <c r="D8712" s="140"/>
      <c r="E8712" s="140"/>
      <c r="F8712" s="161"/>
      <c r="G8712" s="161"/>
    </row>
    <row r="8713" spans="1:7" x14ac:dyDescent="0.25">
      <c r="A8713" s="154"/>
      <c r="B8713" s="154"/>
      <c r="C8713" s="154"/>
      <c r="D8713" s="140"/>
      <c r="E8713" s="140"/>
      <c r="F8713" s="161"/>
      <c r="G8713" s="161"/>
    </row>
    <row r="8714" spans="1:7" x14ac:dyDescent="0.25">
      <c r="A8714" s="154"/>
      <c r="B8714" s="154"/>
      <c r="C8714" s="154"/>
      <c r="D8714" s="140"/>
      <c r="E8714" s="140"/>
      <c r="F8714" s="161"/>
      <c r="G8714" s="161"/>
    </row>
    <row r="8715" spans="1:7" x14ac:dyDescent="0.25">
      <c r="A8715" s="154"/>
      <c r="B8715" s="154"/>
      <c r="C8715" s="154"/>
      <c r="D8715" s="140"/>
      <c r="E8715" s="140"/>
      <c r="F8715" s="161"/>
      <c r="G8715" s="161"/>
    </row>
    <row r="8716" spans="1:7" x14ac:dyDescent="0.25">
      <c r="A8716" s="154"/>
      <c r="B8716" s="154"/>
      <c r="C8716" s="140"/>
      <c r="D8716" s="140"/>
      <c r="E8716" s="140"/>
      <c r="F8716" s="161"/>
      <c r="G8716" s="161"/>
    </row>
    <row r="8717" spans="1:7" x14ac:dyDescent="0.25">
      <c r="A8717" s="154"/>
      <c r="B8717" s="154"/>
      <c r="C8717" s="140"/>
      <c r="D8717" s="140"/>
      <c r="E8717" s="140"/>
      <c r="F8717" s="161"/>
      <c r="G8717" s="161"/>
    </row>
    <row r="8718" spans="1:7" x14ac:dyDescent="0.25">
      <c r="A8718" s="154"/>
      <c r="B8718" s="154"/>
      <c r="C8718" s="140"/>
      <c r="D8718" s="140"/>
      <c r="E8718" s="140"/>
      <c r="F8718" s="161"/>
      <c r="G8718" s="161"/>
    </row>
    <row r="8719" spans="1:7" x14ac:dyDescent="0.25">
      <c r="A8719" s="154"/>
      <c r="B8719" s="154"/>
      <c r="C8719" s="154"/>
      <c r="D8719" s="140"/>
      <c r="E8719" s="140"/>
      <c r="F8719" s="161"/>
      <c r="G8719" s="161"/>
    </row>
    <row r="8720" spans="1:7" x14ac:dyDescent="0.25">
      <c r="A8720" s="154"/>
      <c r="B8720" s="154"/>
      <c r="C8720" s="154"/>
      <c r="D8720" s="140"/>
      <c r="E8720" s="140"/>
      <c r="F8720" s="161"/>
      <c r="G8720" s="161"/>
    </row>
    <row r="8721" spans="1:7" x14ac:dyDescent="0.25">
      <c r="A8721" s="154"/>
      <c r="B8721" s="154"/>
      <c r="C8721" s="140"/>
      <c r="D8721" s="140"/>
      <c r="E8721" s="140"/>
      <c r="F8721" s="161"/>
      <c r="G8721" s="161"/>
    </row>
    <row r="8722" spans="1:7" x14ac:dyDescent="0.25">
      <c r="A8722" s="154"/>
      <c r="B8722" s="154"/>
      <c r="C8722" s="154"/>
      <c r="D8722" s="140"/>
      <c r="E8722" s="140"/>
      <c r="F8722" s="161"/>
      <c r="G8722" s="161"/>
    </row>
    <row r="8723" spans="1:7" x14ac:dyDescent="0.25">
      <c r="A8723" s="154"/>
      <c r="B8723" s="154"/>
      <c r="C8723" s="140"/>
      <c r="D8723" s="140"/>
      <c r="E8723" s="140"/>
      <c r="F8723" s="161"/>
      <c r="G8723" s="161"/>
    </row>
    <row r="8724" spans="1:7" x14ac:dyDescent="0.25">
      <c r="A8724" s="154"/>
      <c r="B8724" s="154"/>
      <c r="C8724" s="140"/>
      <c r="D8724" s="140"/>
      <c r="E8724" s="140"/>
      <c r="F8724" s="161"/>
      <c r="G8724" s="161"/>
    </row>
    <row r="8725" spans="1:7" x14ac:dyDescent="0.25">
      <c r="A8725" s="154"/>
      <c r="B8725" s="154"/>
      <c r="C8725" s="154"/>
      <c r="D8725" s="140"/>
      <c r="E8725" s="140"/>
      <c r="F8725" s="161"/>
      <c r="G8725" s="161"/>
    </row>
    <row r="8726" spans="1:7" x14ac:dyDescent="0.25">
      <c r="A8726" s="154"/>
      <c r="B8726" s="154"/>
      <c r="C8726" s="140"/>
      <c r="D8726" s="140"/>
      <c r="E8726" s="140"/>
      <c r="F8726" s="161"/>
      <c r="G8726" s="161"/>
    </row>
    <row r="8727" spans="1:7" x14ac:dyDescent="0.25">
      <c r="A8727" s="154"/>
      <c r="B8727" s="154"/>
      <c r="C8727" s="154"/>
      <c r="D8727" s="140"/>
      <c r="E8727" s="140"/>
      <c r="F8727" s="161"/>
      <c r="G8727" s="161"/>
    </row>
    <row r="8728" spans="1:7" x14ac:dyDescent="0.25">
      <c r="A8728" s="154"/>
      <c r="B8728" s="154"/>
      <c r="C8728" s="140"/>
      <c r="D8728" s="140"/>
      <c r="E8728" s="140"/>
      <c r="F8728" s="161"/>
      <c r="G8728" s="161"/>
    </row>
    <row r="8729" spans="1:7" x14ac:dyDescent="0.25">
      <c r="A8729" s="154"/>
      <c r="B8729" s="154"/>
      <c r="C8729" s="154"/>
      <c r="D8729" s="140"/>
      <c r="E8729" s="140"/>
      <c r="F8729" s="161"/>
      <c r="G8729" s="161"/>
    </row>
    <row r="8730" spans="1:7" x14ac:dyDescent="0.25">
      <c r="A8730" s="154"/>
      <c r="B8730" s="154"/>
      <c r="C8730" s="154"/>
      <c r="D8730" s="140"/>
      <c r="E8730" s="140"/>
      <c r="F8730" s="161"/>
      <c r="G8730" s="161"/>
    </row>
    <row r="8731" spans="1:7" x14ac:dyDescent="0.25">
      <c r="A8731" s="154"/>
      <c r="B8731" s="154"/>
      <c r="C8731" s="154"/>
      <c r="D8731" s="140"/>
      <c r="E8731" s="140"/>
      <c r="F8731" s="161"/>
      <c r="G8731" s="161"/>
    </row>
    <row r="8732" spans="1:7" x14ac:dyDescent="0.25">
      <c r="A8732" s="154"/>
      <c r="B8732" s="154"/>
      <c r="C8732" s="154"/>
      <c r="D8732" s="140"/>
      <c r="E8732" s="140"/>
      <c r="F8732" s="161"/>
      <c r="G8732" s="161"/>
    </row>
    <row r="8733" spans="1:7" x14ac:dyDescent="0.25">
      <c r="A8733" s="154"/>
      <c r="B8733" s="154"/>
      <c r="C8733" s="154"/>
      <c r="D8733" s="140"/>
      <c r="E8733" s="140"/>
      <c r="F8733" s="161"/>
      <c r="G8733" s="161"/>
    </row>
    <row r="8734" spans="1:7" x14ac:dyDescent="0.25">
      <c r="A8734" s="154"/>
      <c r="B8734" s="154"/>
      <c r="C8734" s="154"/>
      <c r="D8734" s="140"/>
      <c r="E8734" s="140"/>
      <c r="F8734" s="161"/>
      <c r="G8734" s="161"/>
    </row>
    <row r="8735" spans="1:7" x14ac:dyDescent="0.25">
      <c r="A8735" s="154"/>
      <c r="B8735" s="154"/>
      <c r="C8735" s="154"/>
      <c r="D8735" s="140"/>
      <c r="E8735" s="140"/>
      <c r="F8735" s="161"/>
      <c r="G8735" s="161"/>
    </row>
    <row r="8736" spans="1:7" x14ac:dyDescent="0.25">
      <c r="A8736" s="154"/>
      <c r="B8736" s="154"/>
      <c r="C8736" s="154"/>
      <c r="D8736" s="140"/>
      <c r="E8736" s="140"/>
      <c r="F8736" s="161"/>
      <c r="G8736" s="161"/>
    </row>
    <row r="8737" spans="1:7" x14ac:dyDescent="0.25">
      <c r="A8737" s="154"/>
      <c r="B8737" s="154"/>
      <c r="C8737" s="154"/>
      <c r="D8737" s="140"/>
      <c r="E8737" s="140"/>
      <c r="F8737" s="161"/>
      <c r="G8737" s="161"/>
    </row>
    <row r="8738" spans="1:7" x14ac:dyDescent="0.25">
      <c r="A8738" s="154"/>
      <c r="B8738" s="154"/>
      <c r="C8738" s="154"/>
      <c r="D8738" s="140"/>
      <c r="E8738" s="140"/>
      <c r="F8738" s="161"/>
      <c r="G8738" s="161"/>
    </row>
    <row r="8739" spans="1:7" x14ac:dyDescent="0.25">
      <c r="A8739" s="154"/>
      <c r="B8739" s="154"/>
      <c r="C8739" s="154"/>
      <c r="D8739" s="140"/>
      <c r="E8739" s="140"/>
      <c r="F8739" s="161"/>
      <c r="G8739" s="161"/>
    </row>
    <row r="8740" spans="1:7" x14ac:dyDescent="0.25">
      <c r="A8740" s="154"/>
      <c r="B8740" s="154"/>
      <c r="C8740" s="140"/>
      <c r="D8740" s="140"/>
      <c r="E8740" s="140"/>
      <c r="F8740" s="161"/>
      <c r="G8740" s="161"/>
    </row>
    <row r="8741" spans="1:7" x14ac:dyDescent="0.25">
      <c r="A8741" s="154"/>
      <c r="B8741" s="154"/>
      <c r="C8741" s="140"/>
      <c r="D8741" s="140"/>
      <c r="E8741" s="140"/>
      <c r="F8741" s="161"/>
      <c r="G8741" s="161"/>
    </row>
    <row r="8742" spans="1:7" x14ac:dyDescent="0.25">
      <c r="A8742" s="154"/>
      <c r="B8742" s="154"/>
      <c r="C8742" s="154"/>
      <c r="D8742" s="140"/>
      <c r="E8742" s="140"/>
      <c r="F8742" s="161"/>
      <c r="G8742" s="161"/>
    </row>
    <row r="8743" spans="1:7" x14ac:dyDescent="0.25">
      <c r="A8743" s="154"/>
      <c r="B8743" s="154"/>
      <c r="C8743" s="154"/>
      <c r="D8743" s="140"/>
      <c r="E8743" s="140"/>
      <c r="F8743" s="161"/>
      <c r="G8743" s="161"/>
    </row>
    <row r="8744" spans="1:7" x14ac:dyDescent="0.25">
      <c r="A8744" s="154"/>
      <c r="B8744" s="154"/>
      <c r="C8744" s="154"/>
      <c r="D8744" s="140"/>
      <c r="E8744" s="140"/>
      <c r="F8744" s="161"/>
      <c r="G8744" s="161"/>
    </row>
    <row r="8745" spans="1:7" x14ac:dyDescent="0.25">
      <c r="A8745" s="154"/>
      <c r="B8745" s="154"/>
      <c r="C8745" s="154"/>
      <c r="D8745" s="140"/>
      <c r="E8745" s="140"/>
      <c r="F8745" s="161"/>
      <c r="G8745" s="161"/>
    </row>
    <row r="8746" spans="1:7" x14ac:dyDescent="0.25">
      <c r="A8746" s="154"/>
      <c r="B8746" s="154"/>
      <c r="C8746" s="154"/>
      <c r="D8746" s="140"/>
      <c r="E8746" s="140"/>
      <c r="F8746" s="161"/>
      <c r="G8746" s="161"/>
    </row>
    <row r="8747" spans="1:7" x14ac:dyDescent="0.25">
      <c r="A8747" s="154"/>
      <c r="B8747" s="154"/>
      <c r="C8747" s="140"/>
      <c r="D8747" s="140"/>
      <c r="E8747" s="140"/>
      <c r="F8747" s="161"/>
      <c r="G8747" s="161"/>
    </row>
    <row r="8748" spans="1:7" x14ac:dyDescent="0.25">
      <c r="A8748" s="154"/>
      <c r="B8748" s="154"/>
      <c r="C8748" s="154"/>
      <c r="D8748" s="140"/>
      <c r="E8748" s="140"/>
      <c r="F8748" s="161"/>
      <c r="G8748" s="161"/>
    </row>
    <row r="8749" spans="1:7" x14ac:dyDescent="0.25">
      <c r="A8749" s="154"/>
      <c r="B8749" s="154"/>
      <c r="C8749" s="154"/>
      <c r="D8749" s="140"/>
      <c r="E8749" s="140"/>
      <c r="F8749" s="161"/>
      <c r="G8749" s="161"/>
    </row>
    <row r="8750" spans="1:7" x14ac:dyDescent="0.25">
      <c r="A8750" s="154"/>
      <c r="B8750" s="154"/>
      <c r="C8750" s="140"/>
      <c r="D8750" s="140"/>
      <c r="E8750" s="140"/>
      <c r="F8750" s="161"/>
      <c r="G8750" s="161"/>
    </row>
    <row r="8751" spans="1:7" x14ac:dyDescent="0.25">
      <c r="A8751" s="154"/>
      <c r="B8751" s="154"/>
      <c r="C8751" s="140"/>
      <c r="D8751" s="140"/>
      <c r="E8751" s="140"/>
      <c r="F8751" s="161"/>
      <c r="G8751" s="161"/>
    </row>
    <row r="8752" spans="1:7" x14ac:dyDescent="0.25">
      <c r="A8752" s="154"/>
      <c r="B8752" s="154"/>
      <c r="C8752" s="154"/>
      <c r="D8752" s="140"/>
      <c r="E8752" s="140"/>
      <c r="F8752" s="161"/>
      <c r="G8752" s="161"/>
    </row>
    <row r="8753" spans="1:7" x14ac:dyDescent="0.25">
      <c r="A8753" s="154"/>
      <c r="B8753" s="154"/>
      <c r="C8753" s="154"/>
      <c r="D8753" s="140"/>
      <c r="E8753" s="140"/>
      <c r="F8753" s="161"/>
      <c r="G8753" s="161"/>
    </row>
    <row r="8754" spans="1:7" x14ac:dyDescent="0.25">
      <c r="A8754" s="154"/>
      <c r="B8754" s="154"/>
      <c r="C8754" s="154"/>
      <c r="D8754" s="140"/>
      <c r="E8754" s="140"/>
      <c r="F8754" s="161"/>
      <c r="G8754" s="161"/>
    </row>
    <row r="8755" spans="1:7" x14ac:dyDescent="0.25">
      <c r="A8755" s="154"/>
      <c r="B8755" s="154"/>
      <c r="C8755" s="140"/>
      <c r="D8755" s="140"/>
      <c r="E8755" s="140"/>
      <c r="F8755" s="161"/>
      <c r="G8755" s="161"/>
    </row>
    <row r="8756" spans="1:7" x14ac:dyDescent="0.25">
      <c r="A8756" s="154"/>
      <c r="B8756" s="154"/>
      <c r="C8756" s="154"/>
      <c r="D8756" s="140"/>
      <c r="E8756" s="140"/>
      <c r="F8756" s="161"/>
      <c r="G8756" s="161"/>
    </row>
    <row r="8757" spans="1:7" x14ac:dyDescent="0.25">
      <c r="A8757" s="154"/>
      <c r="B8757" s="154"/>
      <c r="C8757" s="154"/>
      <c r="D8757" s="140"/>
      <c r="E8757" s="140"/>
      <c r="F8757" s="161"/>
      <c r="G8757" s="161"/>
    </row>
    <row r="8758" spans="1:7" x14ac:dyDescent="0.25">
      <c r="A8758" s="154"/>
      <c r="B8758" s="154"/>
      <c r="C8758" s="154"/>
      <c r="D8758" s="140"/>
      <c r="E8758" s="140"/>
      <c r="F8758" s="161"/>
      <c r="G8758" s="161"/>
    </row>
    <row r="8759" spans="1:7" x14ac:dyDescent="0.25">
      <c r="A8759" s="154"/>
      <c r="B8759" s="154"/>
      <c r="C8759" s="140"/>
      <c r="D8759" s="140"/>
      <c r="E8759" s="140"/>
      <c r="F8759" s="161"/>
      <c r="G8759" s="161"/>
    </row>
    <row r="8760" spans="1:7" x14ac:dyDescent="0.25">
      <c r="A8760" s="154"/>
      <c r="B8760" s="154"/>
      <c r="C8760" s="154"/>
      <c r="D8760" s="140"/>
      <c r="E8760" s="140"/>
      <c r="F8760" s="161"/>
      <c r="G8760" s="161"/>
    </row>
    <row r="8761" spans="1:7" x14ac:dyDescent="0.25">
      <c r="A8761" s="154"/>
      <c r="B8761" s="154"/>
      <c r="C8761" s="154"/>
      <c r="D8761" s="140"/>
      <c r="E8761" s="140"/>
      <c r="F8761" s="161"/>
      <c r="G8761" s="161"/>
    </row>
    <row r="8762" spans="1:7" x14ac:dyDescent="0.25">
      <c r="A8762" s="154"/>
      <c r="B8762" s="154"/>
      <c r="C8762" s="154"/>
      <c r="D8762" s="140"/>
      <c r="E8762" s="140"/>
      <c r="F8762" s="161"/>
      <c r="G8762" s="161"/>
    </row>
    <row r="8763" spans="1:7" x14ac:dyDescent="0.25">
      <c r="A8763" s="154"/>
      <c r="B8763" s="154"/>
      <c r="C8763" s="154"/>
      <c r="D8763" s="140"/>
      <c r="E8763" s="140"/>
      <c r="F8763" s="161"/>
      <c r="G8763" s="161"/>
    </row>
    <row r="8764" spans="1:7" x14ac:dyDescent="0.25">
      <c r="A8764" s="154"/>
      <c r="B8764" s="154"/>
      <c r="C8764" s="154"/>
      <c r="D8764" s="140"/>
      <c r="E8764" s="140"/>
      <c r="F8764" s="161"/>
      <c r="G8764" s="161"/>
    </row>
    <row r="8765" spans="1:7" x14ac:dyDescent="0.25">
      <c r="A8765" s="154"/>
      <c r="B8765" s="154"/>
      <c r="C8765" s="154"/>
      <c r="D8765" s="140"/>
      <c r="E8765" s="140"/>
      <c r="F8765" s="161"/>
      <c r="G8765" s="161"/>
    </row>
    <row r="8766" spans="1:7" x14ac:dyDescent="0.25">
      <c r="A8766" s="154"/>
      <c r="B8766" s="154"/>
      <c r="C8766" s="154"/>
      <c r="D8766" s="140"/>
      <c r="E8766" s="140"/>
      <c r="F8766" s="161"/>
      <c r="G8766" s="161"/>
    </row>
    <row r="8767" spans="1:7" x14ac:dyDescent="0.25">
      <c r="A8767" s="154"/>
      <c r="B8767" s="154"/>
      <c r="C8767" s="154"/>
      <c r="D8767" s="140"/>
      <c r="E8767" s="140"/>
      <c r="F8767" s="161"/>
      <c r="G8767" s="161"/>
    </row>
    <row r="8768" spans="1:7" x14ac:dyDescent="0.25">
      <c r="A8768" s="154"/>
      <c r="B8768" s="154"/>
      <c r="C8768" s="140"/>
      <c r="D8768" s="140"/>
      <c r="E8768" s="140"/>
      <c r="F8768" s="161"/>
      <c r="G8768" s="161"/>
    </row>
    <row r="8769" spans="1:7" x14ac:dyDescent="0.25">
      <c r="A8769" s="154"/>
      <c r="B8769" s="154"/>
      <c r="C8769" s="154"/>
      <c r="D8769" s="140"/>
      <c r="E8769" s="140"/>
      <c r="F8769" s="161"/>
      <c r="G8769" s="161"/>
    </row>
    <row r="8770" spans="1:7" x14ac:dyDescent="0.25">
      <c r="A8770" s="154"/>
      <c r="B8770" s="154"/>
      <c r="C8770" s="140"/>
      <c r="D8770" s="140"/>
      <c r="E8770" s="140"/>
      <c r="F8770" s="161"/>
      <c r="G8770" s="161"/>
    </row>
    <row r="8771" spans="1:7" x14ac:dyDescent="0.25">
      <c r="A8771" s="154"/>
      <c r="B8771" s="154"/>
      <c r="C8771" s="140"/>
      <c r="D8771" s="140"/>
      <c r="E8771" s="140"/>
      <c r="F8771" s="161"/>
      <c r="G8771" s="161"/>
    </row>
    <row r="8772" spans="1:7" x14ac:dyDescent="0.25">
      <c r="A8772" s="154"/>
      <c r="B8772" s="154"/>
      <c r="C8772" s="140"/>
      <c r="D8772" s="140"/>
      <c r="E8772" s="140"/>
      <c r="F8772" s="161"/>
      <c r="G8772" s="161"/>
    </row>
    <row r="8773" spans="1:7" x14ac:dyDescent="0.25">
      <c r="A8773" s="154"/>
      <c r="B8773" s="154"/>
      <c r="C8773" s="154"/>
      <c r="D8773" s="140"/>
      <c r="E8773" s="140"/>
      <c r="F8773" s="161"/>
      <c r="G8773" s="161"/>
    </row>
    <row r="8774" spans="1:7" x14ac:dyDescent="0.25">
      <c r="A8774" s="154"/>
      <c r="B8774" s="154"/>
      <c r="C8774" s="140"/>
      <c r="D8774" s="140"/>
      <c r="E8774" s="140"/>
      <c r="F8774" s="161"/>
      <c r="G8774" s="161"/>
    </row>
    <row r="8775" spans="1:7" x14ac:dyDescent="0.25">
      <c r="A8775" s="154"/>
      <c r="B8775" s="154"/>
      <c r="C8775" s="140"/>
      <c r="D8775" s="140"/>
      <c r="E8775" s="140"/>
      <c r="F8775" s="161"/>
      <c r="G8775" s="161"/>
    </row>
    <row r="8776" spans="1:7" x14ac:dyDescent="0.25">
      <c r="A8776" s="154"/>
      <c r="B8776" s="154"/>
      <c r="C8776" s="154"/>
      <c r="D8776" s="140"/>
      <c r="E8776" s="140"/>
      <c r="F8776" s="161"/>
      <c r="G8776" s="161"/>
    </row>
    <row r="8777" spans="1:7" x14ac:dyDescent="0.25">
      <c r="A8777" s="154"/>
      <c r="B8777" s="154"/>
      <c r="C8777" s="154"/>
      <c r="D8777" s="140"/>
      <c r="E8777" s="140"/>
      <c r="F8777" s="161"/>
      <c r="G8777" s="161"/>
    </row>
    <row r="8778" spans="1:7" x14ac:dyDescent="0.25">
      <c r="A8778" s="154"/>
      <c r="B8778" s="154"/>
      <c r="C8778" s="154"/>
      <c r="D8778" s="140"/>
      <c r="E8778" s="140"/>
      <c r="F8778" s="161"/>
      <c r="G8778" s="161"/>
    </row>
    <row r="8779" spans="1:7" x14ac:dyDescent="0.25">
      <c r="A8779" s="154"/>
      <c r="B8779" s="154"/>
      <c r="C8779" s="154"/>
      <c r="D8779" s="140"/>
      <c r="E8779" s="140"/>
      <c r="F8779" s="161"/>
      <c r="G8779" s="161"/>
    </row>
    <row r="8780" spans="1:7" x14ac:dyDescent="0.25">
      <c r="A8780" s="154"/>
      <c r="B8780" s="154"/>
      <c r="C8780" s="140"/>
      <c r="D8780" s="140"/>
      <c r="E8780" s="140"/>
      <c r="F8780" s="161"/>
      <c r="G8780" s="161"/>
    </row>
    <row r="8781" spans="1:7" x14ac:dyDescent="0.25">
      <c r="A8781" s="154"/>
      <c r="B8781" s="154"/>
      <c r="C8781" s="154"/>
      <c r="D8781" s="140"/>
      <c r="E8781" s="140"/>
      <c r="F8781" s="161"/>
      <c r="G8781" s="161"/>
    </row>
    <row r="8782" spans="1:7" x14ac:dyDescent="0.25">
      <c r="A8782" s="154"/>
      <c r="B8782" s="154"/>
      <c r="C8782" s="154"/>
      <c r="D8782" s="140"/>
      <c r="E8782" s="140"/>
      <c r="F8782" s="161"/>
      <c r="G8782" s="161"/>
    </row>
    <row r="8783" spans="1:7" x14ac:dyDescent="0.25">
      <c r="A8783" s="154"/>
      <c r="B8783" s="154"/>
      <c r="C8783" s="154"/>
      <c r="D8783" s="140"/>
      <c r="E8783" s="140"/>
      <c r="F8783" s="161"/>
      <c r="G8783" s="161"/>
    </row>
    <row r="8784" spans="1:7" x14ac:dyDescent="0.25">
      <c r="A8784" s="154"/>
      <c r="B8784" s="154"/>
      <c r="C8784" s="154"/>
      <c r="D8784" s="140"/>
      <c r="E8784" s="140"/>
      <c r="F8784" s="161"/>
      <c r="G8784" s="161"/>
    </row>
    <row r="8785" spans="1:7" x14ac:dyDescent="0.25">
      <c r="A8785" s="154"/>
      <c r="B8785" s="154"/>
      <c r="C8785" s="140"/>
      <c r="D8785" s="140"/>
      <c r="E8785" s="140"/>
      <c r="F8785" s="161"/>
      <c r="G8785" s="161"/>
    </row>
    <row r="8786" spans="1:7" x14ac:dyDescent="0.25">
      <c r="A8786" s="154"/>
      <c r="B8786" s="154"/>
      <c r="C8786" s="140"/>
      <c r="D8786" s="140"/>
      <c r="E8786" s="140"/>
      <c r="F8786" s="161"/>
      <c r="G8786" s="161"/>
    </row>
    <row r="8787" spans="1:7" x14ac:dyDescent="0.25">
      <c r="A8787" s="154"/>
      <c r="B8787" s="154"/>
      <c r="C8787" s="140"/>
      <c r="D8787" s="140"/>
      <c r="E8787" s="140"/>
      <c r="F8787" s="161"/>
      <c r="G8787" s="161"/>
    </row>
    <row r="8788" spans="1:7" x14ac:dyDescent="0.25">
      <c r="A8788" s="154"/>
      <c r="B8788" s="154"/>
      <c r="C8788" s="154"/>
      <c r="D8788" s="140"/>
      <c r="E8788" s="140"/>
      <c r="F8788" s="161"/>
      <c r="G8788" s="161"/>
    </row>
    <row r="8789" spans="1:7" x14ac:dyDescent="0.25">
      <c r="A8789" s="154"/>
      <c r="B8789" s="154"/>
      <c r="C8789" s="154"/>
      <c r="D8789" s="140"/>
      <c r="E8789" s="140"/>
      <c r="F8789" s="161"/>
      <c r="G8789" s="161"/>
    </row>
    <row r="8790" spans="1:7" x14ac:dyDescent="0.25">
      <c r="A8790" s="154"/>
      <c r="B8790" s="154"/>
      <c r="C8790" s="154"/>
      <c r="D8790" s="140"/>
      <c r="E8790" s="140"/>
      <c r="F8790" s="161"/>
      <c r="G8790" s="161"/>
    </row>
    <row r="8791" spans="1:7" x14ac:dyDescent="0.25">
      <c r="A8791" s="154"/>
      <c r="B8791" s="154"/>
      <c r="C8791" s="154"/>
      <c r="D8791" s="140"/>
      <c r="E8791" s="140"/>
      <c r="F8791" s="161"/>
      <c r="G8791" s="161"/>
    </row>
    <row r="8792" spans="1:7" x14ac:dyDescent="0.25">
      <c r="A8792" s="154"/>
      <c r="B8792" s="154"/>
      <c r="C8792" s="140"/>
      <c r="D8792" s="140"/>
      <c r="E8792" s="140"/>
      <c r="F8792" s="161"/>
      <c r="G8792" s="161"/>
    </row>
    <row r="8793" spans="1:7" x14ac:dyDescent="0.25">
      <c r="A8793" s="154"/>
      <c r="B8793" s="154"/>
      <c r="C8793" s="154"/>
      <c r="D8793" s="140"/>
      <c r="E8793" s="140"/>
      <c r="F8793" s="161"/>
      <c r="G8793" s="161"/>
    </row>
    <row r="8794" spans="1:7" x14ac:dyDescent="0.25">
      <c r="A8794" s="154"/>
      <c r="B8794" s="154"/>
      <c r="C8794" s="154"/>
      <c r="D8794" s="140"/>
      <c r="E8794" s="140"/>
      <c r="F8794" s="161"/>
      <c r="G8794" s="161"/>
    </row>
    <row r="8795" spans="1:7" x14ac:dyDescent="0.25">
      <c r="A8795" s="154"/>
      <c r="B8795" s="154"/>
      <c r="C8795" s="154"/>
      <c r="D8795" s="140"/>
      <c r="E8795" s="140"/>
      <c r="F8795" s="161"/>
      <c r="G8795" s="161"/>
    </row>
    <row r="8796" spans="1:7" x14ac:dyDescent="0.25">
      <c r="A8796" s="154"/>
      <c r="B8796" s="154"/>
      <c r="C8796" s="154"/>
      <c r="D8796" s="140"/>
      <c r="E8796" s="140"/>
      <c r="F8796" s="161"/>
      <c r="G8796" s="161"/>
    </row>
    <row r="8797" spans="1:7" x14ac:dyDescent="0.25">
      <c r="A8797" s="154"/>
      <c r="B8797" s="154"/>
      <c r="C8797" s="154"/>
      <c r="D8797" s="140"/>
      <c r="E8797" s="140"/>
      <c r="F8797" s="161"/>
      <c r="G8797" s="161"/>
    </row>
    <row r="8798" spans="1:7" x14ac:dyDescent="0.25">
      <c r="A8798" s="154"/>
      <c r="B8798" s="154"/>
      <c r="C8798" s="154"/>
      <c r="D8798" s="140"/>
      <c r="E8798" s="140"/>
      <c r="F8798" s="161"/>
      <c r="G8798" s="161"/>
    </row>
    <row r="8799" spans="1:7" x14ac:dyDescent="0.25">
      <c r="A8799" s="154"/>
      <c r="B8799" s="154"/>
      <c r="C8799" s="154"/>
      <c r="D8799" s="140"/>
      <c r="E8799" s="140"/>
      <c r="F8799" s="161"/>
      <c r="G8799" s="161"/>
    </row>
    <row r="8800" spans="1:7" x14ac:dyDescent="0.25">
      <c r="A8800" s="154"/>
      <c r="B8800" s="154"/>
      <c r="C8800" s="140"/>
      <c r="D8800" s="140"/>
      <c r="E8800" s="140"/>
      <c r="F8800" s="161"/>
      <c r="G8800" s="161"/>
    </row>
    <row r="8801" spans="1:7" x14ac:dyDescent="0.25">
      <c r="A8801" s="154"/>
      <c r="B8801" s="154"/>
      <c r="C8801" s="140"/>
      <c r="D8801" s="140"/>
      <c r="E8801" s="140"/>
      <c r="F8801" s="161"/>
      <c r="G8801" s="161"/>
    </row>
    <row r="8802" spans="1:7" x14ac:dyDescent="0.25">
      <c r="A8802" s="154"/>
      <c r="B8802" s="154"/>
      <c r="C8802" s="154"/>
      <c r="D8802" s="140"/>
      <c r="E8802" s="140"/>
      <c r="F8802" s="161"/>
      <c r="G8802" s="161"/>
    </row>
    <row r="8803" spans="1:7" x14ac:dyDescent="0.25">
      <c r="A8803" s="154"/>
      <c r="B8803" s="154"/>
      <c r="C8803" s="154"/>
      <c r="D8803" s="140"/>
      <c r="E8803" s="140"/>
      <c r="F8803" s="161"/>
      <c r="G8803" s="161"/>
    </row>
    <row r="8804" spans="1:7" x14ac:dyDescent="0.25">
      <c r="A8804" s="154"/>
      <c r="B8804" s="154"/>
      <c r="C8804" s="154"/>
      <c r="D8804" s="140"/>
      <c r="E8804" s="140"/>
      <c r="F8804" s="161"/>
      <c r="G8804" s="161"/>
    </row>
    <row r="8805" spans="1:7" x14ac:dyDescent="0.25">
      <c r="A8805" s="154"/>
      <c r="B8805" s="154"/>
      <c r="C8805" s="154"/>
      <c r="D8805" s="140"/>
      <c r="E8805" s="140"/>
      <c r="F8805" s="161"/>
      <c r="G8805" s="161"/>
    </row>
    <row r="8806" spans="1:7" x14ac:dyDescent="0.25">
      <c r="A8806" s="154"/>
      <c r="B8806" s="154"/>
      <c r="C8806" s="154"/>
      <c r="D8806" s="140"/>
      <c r="E8806" s="140"/>
      <c r="F8806" s="161"/>
      <c r="G8806" s="161"/>
    </row>
    <row r="8807" spans="1:7" x14ac:dyDescent="0.25">
      <c r="A8807" s="154"/>
      <c r="B8807" s="154"/>
      <c r="C8807" s="154"/>
      <c r="D8807" s="140"/>
      <c r="E8807" s="140"/>
      <c r="F8807" s="161"/>
      <c r="G8807" s="161"/>
    </row>
    <row r="8808" spans="1:7" x14ac:dyDescent="0.25">
      <c r="A8808" s="154"/>
      <c r="B8808" s="154"/>
      <c r="C8808" s="140"/>
      <c r="D8808" s="140"/>
      <c r="E8808" s="140"/>
      <c r="F8808" s="161"/>
      <c r="G8808" s="161"/>
    </row>
    <row r="8809" spans="1:7" x14ac:dyDescent="0.25">
      <c r="A8809" s="154"/>
      <c r="B8809" s="154"/>
      <c r="C8809" s="154"/>
      <c r="D8809" s="140"/>
      <c r="E8809" s="140"/>
      <c r="F8809" s="161"/>
      <c r="G8809" s="161"/>
    </row>
    <row r="8810" spans="1:7" x14ac:dyDescent="0.25">
      <c r="A8810" s="154"/>
      <c r="B8810" s="154"/>
      <c r="C8810" s="140"/>
      <c r="D8810" s="140"/>
      <c r="E8810" s="140"/>
      <c r="F8810" s="161"/>
      <c r="G8810" s="161"/>
    </row>
    <row r="8811" spans="1:7" x14ac:dyDescent="0.25">
      <c r="A8811" s="154"/>
      <c r="B8811" s="154"/>
      <c r="C8811" s="140"/>
      <c r="D8811" s="140"/>
      <c r="E8811" s="140"/>
      <c r="F8811" s="161"/>
      <c r="G8811" s="161"/>
    </row>
    <row r="8812" spans="1:7" x14ac:dyDescent="0.25">
      <c r="A8812" s="154"/>
      <c r="B8812" s="154"/>
      <c r="C8812" s="154"/>
      <c r="D8812" s="140"/>
      <c r="E8812" s="140"/>
      <c r="F8812" s="161"/>
      <c r="G8812" s="161"/>
    </row>
    <row r="8813" spans="1:7" x14ac:dyDescent="0.25">
      <c r="A8813" s="154"/>
      <c r="B8813" s="154"/>
      <c r="C8813" s="154"/>
      <c r="D8813" s="140"/>
      <c r="E8813" s="140"/>
      <c r="F8813" s="161"/>
      <c r="G8813" s="161"/>
    </row>
    <row r="8814" spans="1:7" x14ac:dyDescent="0.25">
      <c r="A8814" s="154"/>
      <c r="B8814" s="154"/>
      <c r="C8814" s="154"/>
      <c r="D8814" s="140"/>
      <c r="E8814" s="140"/>
      <c r="F8814" s="161"/>
      <c r="G8814" s="161"/>
    </row>
    <row r="8815" spans="1:7" x14ac:dyDescent="0.25">
      <c r="A8815" s="154"/>
      <c r="B8815" s="154"/>
      <c r="C8815" s="154"/>
      <c r="D8815" s="140"/>
      <c r="E8815" s="140"/>
      <c r="F8815" s="161"/>
      <c r="G8815" s="161"/>
    </row>
    <row r="8816" spans="1:7" x14ac:dyDescent="0.25">
      <c r="A8816" s="154"/>
      <c r="B8816" s="154"/>
      <c r="C8816" s="154"/>
      <c r="D8816" s="140"/>
      <c r="E8816" s="140"/>
      <c r="F8816" s="161"/>
      <c r="G8816" s="161"/>
    </row>
    <row r="8817" spans="1:7" x14ac:dyDescent="0.25">
      <c r="A8817" s="154"/>
      <c r="B8817" s="154"/>
      <c r="C8817" s="154"/>
      <c r="D8817" s="140"/>
      <c r="E8817" s="140"/>
      <c r="F8817" s="161"/>
      <c r="G8817" s="161"/>
    </row>
    <row r="8818" spans="1:7" x14ac:dyDescent="0.25">
      <c r="A8818" s="154"/>
      <c r="B8818" s="154"/>
      <c r="C8818" s="140"/>
      <c r="D8818" s="140"/>
      <c r="E8818" s="140"/>
      <c r="F8818" s="161"/>
      <c r="G8818" s="161"/>
    </row>
    <row r="8819" spans="1:7" x14ac:dyDescent="0.25">
      <c r="A8819" s="154"/>
      <c r="B8819" s="154"/>
      <c r="C8819" s="140"/>
      <c r="D8819" s="140"/>
      <c r="E8819" s="140"/>
      <c r="F8819" s="161"/>
      <c r="G8819" s="161"/>
    </row>
    <row r="8820" spans="1:7" x14ac:dyDescent="0.25">
      <c r="A8820" s="154"/>
      <c r="B8820" s="154"/>
      <c r="C8820" s="140"/>
      <c r="D8820" s="140"/>
      <c r="E8820" s="140"/>
      <c r="F8820" s="161"/>
      <c r="G8820" s="161"/>
    </row>
    <row r="8821" spans="1:7" x14ac:dyDescent="0.25">
      <c r="A8821" s="154"/>
      <c r="B8821" s="154"/>
      <c r="C8821" s="154"/>
      <c r="D8821" s="140"/>
      <c r="E8821" s="140"/>
      <c r="F8821" s="161"/>
      <c r="G8821" s="161"/>
    </row>
    <row r="8822" spans="1:7" x14ac:dyDescent="0.25">
      <c r="A8822" s="154"/>
      <c r="B8822" s="154"/>
      <c r="C8822" s="140"/>
      <c r="D8822" s="140"/>
      <c r="E8822" s="140"/>
      <c r="F8822" s="161"/>
      <c r="G8822" s="161"/>
    </row>
    <row r="8823" spans="1:7" x14ac:dyDescent="0.25">
      <c r="A8823" s="154"/>
      <c r="B8823" s="154"/>
      <c r="C8823" s="140"/>
      <c r="D8823" s="140"/>
      <c r="E8823" s="140"/>
      <c r="F8823" s="161"/>
      <c r="G8823" s="161"/>
    </row>
    <row r="8824" spans="1:7" x14ac:dyDescent="0.25">
      <c r="A8824" s="154"/>
      <c r="B8824" s="154"/>
      <c r="C8824" s="140"/>
      <c r="D8824" s="140"/>
      <c r="E8824" s="140"/>
      <c r="F8824" s="161"/>
      <c r="G8824" s="161"/>
    </row>
    <row r="8825" spans="1:7" x14ac:dyDescent="0.25">
      <c r="A8825" s="154"/>
      <c r="B8825" s="154"/>
      <c r="C8825" s="154"/>
      <c r="D8825" s="140"/>
      <c r="E8825" s="140"/>
      <c r="F8825" s="161"/>
      <c r="G8825" s="161"/>
    </row>
    <row r="8826" spans="1:7" x14ac:dyDescent="0.25">
      <c r="A8826" s="154"/>
      <c r="B8826" s="154"/>
      <c r="C8826" s="154"/>
      <c r="D8826" s="140"/>
      <c r="E8826" s="140"/>
      <c r="F8826" s="161"/>
      <c r="G8826" s="161"/>
    </row>
    <row r="8827" spans="1:7" x14ac:dyDescent="0.25">
      <c r="A8827" s="154"/>
      <c r="B8827" s="154"/>
      <c r="C8827" s="140"/>
      <c r="D8827" s="140"/>
      <c r="E8827" s="140"/>
      <c r="F8827" s="161"/>
      <c r="G8827" s="161"/>
    </row>
    <row r="8828" spans="1:7" x14ac:dyDescent="0.25">
      <c r="A8828" s="154"/>
      <c r="B8828" s="154"/>
      <c r="C8828" s="140"/>
      <c r="D8828" s="140"/>
      <c r="E8828" s="140"/>
      <c r="F8828" s="161"/>
      <c r="G8828" s="161"/>
    </row>
    <row r="8829" spans="1:7" x14ac:dyDescent="0.25">
      <c r="A8829" s="154"/>
      <c r="B8829" s="154"/>
      <c r="C8829" s="154"/>
      <c r="D8829" s="140"/>
      <c r="E8829" s="140"/>
      <c r="F8829" s="161"/>
      <c r="G8829" s="161"/>
    </row>
    <row r="8830" spans="1:7" x14ac:dyDescent="0.25">
      <c r="A8830" s="154"/>
      <c r="B8830" s="154"/>
      <c r="C8830" s="154"/>
      <c r="D8830" s="140"/>
      <c r="E8830" s="140"/>
      <c r="F8830" s="161"/>
      <c r="G8830" s="161"/>
    </row>
    <row r="8831" spans="1:7" x14ac:dyDescent="0.25">
      <c r="A8831" s="154"/>
      <c r="B8831" s="154"/>
      <c r="C8831" s="140"/>
      <c r="D8831" s="140"/>
      <c r="E8831" s="140"/>
      <c r="F8831" s="161"/>
      <c r="G8831" s="161"/>
    </row>
    <row r="8832" spans="1:7" x14ac:dyDescent="0.25">
      <c r="A8832" s="154"/>
      <c r="B8832" s="154"/>
      <c r="C8832" s="140"/>
      <c r="D8832" s="140"/>
      <c r="E8832" s="140"/>
      <c r="F8832" s="161"/>
      <c r="G8832" s="161"/>
    </row>
    <row r="8833" spans="1:7" x14ac:dyDescent="0.25">
      <c r="A8833" s="154"/>
      <c r="B8833" s="154"/>
      <c r="C8833" s="140"/>
      <c r="D8833" s="140"/>
      <c r="E8833" s="140"/>
      <c r="F8833" s="161"/>
      <c r="G8833" s="161"/>
    </row>
    <row r="8834" spans="1:7" x14ac:dyDescent="0.25">
      <c r="A8834" s="154"/>
      <c r="B8834" s="154"/>
      <c r="C8834" s="154"/>
      <c r="D8834" s="140"/>
      <c r="E8834" s="140"/>
      <c r="F8834" s="161"/>
      <c r="G8834" s="161"/>
    </row>
    <row r="8835" spans="1:7" x14ac:dyDescent="0.25">
      <c r="A8835" s="154"/>
      <c r="B8835" s="154"/>
      <c r="C8835" s="140"/>
      <c r="D8835" s="140"/>
      <c r="E8835" s="140"/>
      <c r="F8835" s="161"/>
      <c r="G8835" s="161"/>
    </row>
    <row r="8836" spans="1:7" x14ac:dyDescent="0.25">
      <c r="A8836" s="154"/>
      <c r="B8836" s="154"/>
      <c r="C8836" s="140"/>
      <c r="D8836" s="140"/>
      <c r="E8836" s="140"/>
      <c r="F8836" s="161"/>
      <c r="G8836" s="161"/>
    </row>
    <row r="8837" spans="1:7" x14ac:dyDescent="0.25">
      <c r="A8837" s="154"/>
      <c r="B8837" s="154"/>
      <c r="C8837" s="154"/>
      <c r="D8837" s="140"/>
      <c r="E8837" s="140"/>
      <c r="F8837" s="161"/>
      <c r="G8837" s="161"/>
    </row>
    <row r="8838" spans="1:7" x14ac:dyDescent="0.25">
      <c r="A8838" s="154"/>
      <c r="B8838" s="154"/>
      <c r="C8838" s="154"/>
      <c r="D8838" s="140"/>
      <c r="E8838" s="140"/>
      <c r="F8838" s="161"/>
      <c r="G8838" s="161"/>
    </row>
    <row r="8839" spans="1:7" x14ac:dyDescent="0.25">
      <c r="A8839" s="154"/>
      <c r="B8839" s="154"/>
      <c r="C8839" s="154"/>
      <c r="D8839" s="140"/>
      <c r="E8839" s="140"/>
      <c r="F8839" s="161"/>
      <c r="G8839" s="161"/>
    </row>
    <row r="8840" spans="1:7" x14ac:dyDescent="0.25">
      <c r="A8840" s="154"/>
      <c r="B8840" s="154"/>
      <c r="C8840" s="140"/>
      <c r="D8840" s="140"/>
      <c r="E8840" s="140"/>
      <c r="F8840" s="161"/>
      <c r="G8840" s="161"/>
    </row>
    <row r="8841" spans="1:7" x14ac:dyDescent="0.25">
      <c r="A8841" s="154"/>
      <c r="B8841" s="154"/>
      <c r="C8841" s="154"/>
      <c r="D8841" s="140"/>
      <c r="E8841" s="140"/>
      <c r="F8841" s="161"/>
      <c r="G8841" s="161"/>
    </row>
    <row r="8842" spans="1:7" x14ac:dyDescent="0.25">
      <c r="A8842" s="154"/>
      <c r="B8842" s="154"/>
      <c r="C8842" s="154"/>
      <c r="D8842" s="140"/>
      <c r="E8842" s="140"/>
      <c r="F8842" s="161"/>
      <c r="G8842" s="161"/>
    </row>
    <row r="8843" spans="1:7" x14ac:dyDescent="0.25">
      <c r="A8843" s="154"/>
      <c r="B8843" s="154"/>
      <c r="C8843" s="154"/>
      <c r="D8843" s="140"/>
      <c r="E8843" s="140"/>
      <c r="F8843" s="161"/>
      <c r="G8843" s="161"/>
    </row>
    <row r="8844" spans="1:7" x14ac:dyDescent="0.25">
      <c r="A8844" s="154"/>
      <c r="B8844" s="154"/>
      <c r="C8844" s="154"/>
      <c r="D8844" s="140"/>
      <c r="E8844" s="140"/>
      <c r="F8844" s="161"/>
      <c r="G8844" s="161"/>
    </row>
    <row r="8845" spans="1:7" x14ac:dyDescent="0.25">
      <c r="A8845" s="154"/>
      <c r="B8845" s="154"/>
      <c r="C8845" s="140"/>
      <c r="D8845" s="140"/>
      <c r="E8845" s="140"/>
      <c r="F8845" s="161"/>
      <c r="G8845" s="161"/>
    </row>
    <row r="8846" spans="1:7" x14ac:dyDescent="0.25">
      <c r="A8846" s="154"/>
      <c r="B8846" s="154"/>
      <c r="C8846" s="140"/>
      <c r="D8846" s="140"/>
      <c r="E8846" s="140"/>
      <c r="F8846" s="161"/>
      <c r="G8846" s="161"/>
    </row>
    <row r="8847" spans="1:7" x14ac:dyDescent="0.25">
      <c r="A8847" s="154"/>
      <c r="B8847" s="154"/>
      <c r="C8847" s="154"/>
      <c r="D8847" s="140"/>
      <c r="E8847" s="140"/>
      <c r="F8847" s="161"/>
      <c r="G8847" s="161"/>
    </row>
    <row r="8848" spans="1:7" x14ac:dyDescent="0.25">
      <c r="A8848" s="154"/>
      <c r="B8848" s="154"/>
      <c r="C8848" s="154"/>
      <c r="D8848" s="140"/>
      <c r="E8848" s="140"/>
      <c r="F8848" s="161"/>
      <c r="G8848" s="161"/>
    </row>
    <row r="8849" spans="1:7" x14ac:dyDescent="0.25">
      <c r="A8849" s="154"/>
      <c r="B8849" s="154"/>
      <c r="C8849" s="154"/>
      <c r="D8849" s="140"/>
      <c r="E8849" s="140"/>
      <c r="F8849" s="161"/>
      <c r="G8849" s="161"/>
    </row>
    <row r="8850" spans="1:7" x14ac:dyDescent="0.25">
      <c r="A8850" s="154"/>
      <c r="B8850" s="154"/>
      <c r="C8850" s="140"/>
      <c r="D8850" s="140"/>
      <c r="E8850" s="140"/>
      <c r="F8850" s="161"/>
      <c r="G8850" s="161"/>
    </row>
    <row r="8851" spans="1:7" x14ac:dyDescent="0.25">
      <c r="A8851" s="154"/>
      <c r="B8851" s="154"/>
      <c r="C8851" s="154"/>
      <c r="D8851" s="140"/>
      <c r="E8851" s="140"/>
      <c r="F8851" s="161"/>
      <c r="G8851" s="161"/>
    </row>
    <row r="8852" spans="1:7" x14ac:dyDescent="0.25">
      <c r="A8852" s="154"/>
      <c r="B8852" s="154"/>
      <c r="C8852" s="154"/>
      <c r="D8852" s="140"/>
      <c r="E8852" s="140"/>
      <c r="F8852" s="161"/>
      <c r="G8852" s="161"/>
    </row>
    <row r="8853" spans="1:7" x14ac:dyDescent="0.25">
      <c r="A8853" s="154"/>
      <c r="B8853" s="154"/>
      <c r="C8853" s="154"/>
      <c r="D8853" s="140"/>
      <c r="E8853" s="140"/>
      <c r="F8853" s="161"/>
      <c r="G8853" s="161"/>
    </row>
    <row r="8854" spans="1:7" x14ac:dyDescent="0.25">
      <c r="A8854" s="154"/>
      <c r="B8854" s="154"/>
      <c r="C8854" s="140"/>
      <c r="D8854" s="140"/>
      <c r="E8854" s="140"/>
      <c r="F8854" s="161"/>
      <c r="G8854" s="161"/>
    </row>
    <row r="8855" spans="1:7" x14ac:dyDescent="0.25">
      <c r="A8855" s="154"/>
      <c r="B8855" s="154"/>
      <c r="C8855" s="154"/>
      <c r="D8855" s="140"/>
      <c r="E8855" s="140"/>
      <c r="F8855" s="161"/>
      <c r="G8855" s="161"/>
    </row>
    <row r="8856" spans="1:7" x14ac:dyDescent="0.25">
      <c r="A8856" s="154"/>
      <c r="B8856" s="154"/>
      <c r="C8856" s="154"/>
      <c r="D8856" s="140"/>
      <c r="E8856" s="140"/>
      <c r="F8856" s="161"/>
      <c r="G8856" s="161"/>
    </row>
    <row r="8857" spans="1:7" x14ac:dyDescent="0.25">
      <c r="A8857" s="154"/>
      <c r="B8857" s="154"/>
      <c r="C8857" s="154"/>
      <c r="D8857" s="140"/>
      <c r="E8857" s="140"/>
      <c r="F8857" s="161"/>
      <c r="G8857" s="161"/>
    </row>
    <row r="8858" spans="1:7" x14ac:dyDescent="0.25">
      <c r="A8858" s="154"/>
      <c r="B8858" s="154"/>
      <c r="C8858" s="154"/>
      <c r="D8858" s="140"/>
      <c r="E8858" s="140"/>
      <c r="F8858" s="161"/>
      <c r="G8858" s="161"/>
    </row>
    <row r="8859" spans="1:7" x14ac:dyDescent="0.25">
      <c r="A8859" s="154"/>
      <c r="B8859" s="154"/>
      <c r="C8859" s="154"/>
      <c r="D8859" s="140"/>
      <c r="E8859" s="140"/>
      <c r="F8859" s="161"/>
      <c r="G8859" s="161"/>
    </row>
    <row r="8860" spans="1:7" x14ac:dyDescent="0.25">
      <c r="A8860" s="154"/>
      <c r="B8860" s="154"/>
      <c r="C8860" s="154"/>
      <c r="D8860" s="140"/>
      <c r="E8860" s="140"/>
      <c r="F8860" s="161"/>
      <c r="G8860" s="161"/>
    </row>
    <row r="8861" spans="1:7" x14ac:dyDescent="0.25">
      <c r="A8861" s="154"/>
      <c r="B8861" s="154"/>
      <c r="C8861" s="140"/>
      <c r="D8861" s="140"/>
      <c r="E8861" s="140"/>
      <c r="F8861" s="161"/>
      <c r="G8861" s="161"/>
    </row>
    <row r="8862" spans="1:7" x14ac:dyDescent="0.25">
      <c r="A8862" s="154"/>
      <c r="B8862" s="154"/>
      <c r="C8862" s="154"/>
      <c r="D8862" s="140"/>
      <c r="E8862" s="140"/>
      <c r="F8862" s="161"/>
      <c r="G8862" s="161"/>
    </row>
    <row r="8863" spans="1:7" x14ac:dyDescent="0.25">
      <c r="A8863" s="154"/>
      <c r="B8863" s="154"/>
      <c r="C8863" s="154"/>
      <c r="D8863" s="140"/>
      <c r="E8863" s="140"/>
      <c r="F8863" s="161"/>
      <c r="G8863" s="161"/>
    </row>
    <row r="8864" spans="1:7" x14ac:dyDescent="0.25">
      <c r="A8864" s="154"/>
      <c r="B8864" s="154"/>
      <c r="C8864" s="140"/>
      <c r="D8864" s="140"/>
      <c r="E8864" s="140"/>
      <c r="F8864" s="161"/>
      <c r="G8864" s="161"/>
    </row>
    <row r="8865" spans="1:7" x14ac:dyDescent="0.25">
      <c r="A8865" s="154"/>
      <c r="B8865" s="154"/>
      <c r="C8865" s="154"/>
      <c r="D8865" s="140"/>
      <c r="E8865" s="140"/>
      <c r="F8865" s="161"/>
      <c r="G8865" s="161"/>
    </row>
    <row r="8866" spans="1:7" x14ac:dyDescent="0.25">
      <c r="A8866" s="154"/>
      <c r="B8866" s="154"/>
      <c r="C8866" s="154"/>
      <c r="D8866" s="140"/>
      <c r="E8866" s="140"/>
      <c r="F8866" s="161"/>
      <c r="G8866" s="161"/>
    </row>
    <row r="8867" spans="1:7" x14ac:dyDescent="0.25">
      <c r="A8867" s="154"/>
      <c r="B8867" s="154"/>
      <c r="C8867" s="154"/>
      <c r="D8867" s="140"/>
      <c r="E8867" s="140"/>
      <c r="F8867" s="161"/>
      <c r="G8867" s="161"/>
    </row>
    <row r="8868" spans="1:7" x14ac:dyDescent="0.25">
      <c r="A8868" s="154"/>
      <c r="B8868" s="154"/>
      <c r="C8868" s="154"/>
      <c r="D8868" s="140"/>
      <c r="E8868" s="140"/>
      <c r="F8868" s="161"/>
      <c r="G8868" s="161"/>
    </row>
    <row r="8869" spans="1:7" x14ac:dyDescent="0.25">
      <c r="A8869" s="154"/>
      <c r="B8869" s="154"/>
      <c r="C8869" s="154"/>
      <c r="D8869" s="140"/>
      <c r="E8869" s="140"/>
      <c r="F8869" s="161"/>
      <c r="G8869" s="161"/>
    </row>
    <row r="8870" spans="1:7" x14ac:dyDescent="0.25">
      <c r="A8870" s="154"/>
      <c r="B8870" s="154"/>
      <c r="C8870" s="140"/>
      <c r="D8870" s="140"/>
      <c r="E8870" s="140"/>
      <c r="F8870" s="161"/>
      <c r="G8870" s="161"/>
    </row>
    <row r="8871" spans="1:7" x14ac:dyDescent="0.25">
      <c r="A8871" s="154"/>
      <c r="B8871" s="154"/>
      <c r="C8871" s="154"/>
      <c r="D8871" s="140"/>
      <c r="E8871" s="140"/>
      <c r="F8871" s="161"/>
      <c r="G8871" s="161"/>
    </row>
    <row r="8872" spans="1:7" x14ac:dyDescent="0.25">
      <c r="A8872" s="154"/>
      <c r="B8872" s="154"/>
      <c r="C8872" s="154"/>
      <c r="D8872" s="140"/>
      <c r="E8872" s="140"/>
      <c r="F8872" s="161"/>
      <c r="G8872" s="161"/>
    </row>
    <row r="8873" spans="1:7" x14ac:dyDescent="0.25">
      <c r="A8873" s="154"/>
      <c r="B8873" s="154"/>
      <c r="C8873" s="154"/>
      <c r="D8873" s="140"/>
      <c r="E8873" s="140"/>
      <c r="F8873" s="161"/>
      <c r="G8873" s="161"/>
    </row>
    <row r="8874" spans="1:7" x14ac:dyDescent="0.25">
      <c r="A8874" s="154"/>
      <c r="B8874" s="154"/>
      <c r="C8874" s="154"/>
      <c r="D8874" s="140"/>
      <c r="E8874" s="140"/>
      <c r="F8874" s="161"/>
      <c r="G8874" s="161"/>
    </row>
    <row r="8875" spans="1:7" x14ac:dyDescent="0.25">
      <c r="A8875" s="154"/>
      <c r="B8875" s="154"/>
      <c r="C8875" s="154"/>
      <c r="D8875" s="140"/>
      <c r="E8875" s="140"/>
      <c r="F8875" s="161"/>
      <c r="G8875" s="161"/>
    </row>
    <row r="8876" spans="1:7" x14ac:dyDescent="0.25">
      <c r="A8876" s="154"/>
      <c r="B8876" s="154"/>
      <c r="C8876" s="154"/>
      <c r="D8876" s="140"/>
      <c r="E8876" s="140"/>
      <c r="F8876" s="161"/>
      <c r="G8876" s="161"/>
    </row>
    <row r="8877" spans="1:7" x14ac:dyDescent="0.25">
      <c r="A8877" s="154"/>
      <c r="B8877" s="154"/>
      <c r="C8877" s="140"/>
      <c r="D8877" s="140"/>
      <c r="E8877" s="140"/>
      <c r="F8877" s="161"/>
      <c r="G8877" s="161"/>
    </row>
    <row r="8878" spans="1:7" x14ac:dyDescent="0.25">
      <c r="A8878" s="154"/>
      <c r="B8878" s="154"/>
      <c r="C8878" s="140"/>
      <c r="D8878" s="140"/>
      <c r="E8878" s="140"/>
      <c r="F8878" s="161"/>
      <c r="G8878" s="161"/>
    </row>
    <row r="8879" spans="1:7" x14ac:dyDescent="0.25">
      <c r="A8879" s="154"/>
      <c r="B8879" s="154"/>
      <c r="C8879" s="154"/>
      <c r="D8879" s="140"/>
      <c r="E8879" s="140"/>
      <c r="F8879" s="161"/>
      <c r="G8879" s="161"/>
    </row>
    <row r="8880" spans="1:7" x14ac:dyDescent="0.25">
      <c r="A8880" s="154"/>
      <c r="B8880" s="154"/>
      <c r="C8880" s="140"/>
      <c r="D8880" s="140"/>
      <c r="E8880" s="140"/>
      <c r="F8880" s="161"/>
      <c r="G8880" s="161"/>
    </row>
    <row r="8881" spans="1:7" x14ac:dyDescent="0.25">
      <c r="A8881" s="154"/>
      <c r="B8881" s="154"/>
      <c r="C8881" s="140"/>
      <c r="D8881" s="140"/>
      <c r="E8881" s="140"/>
      <c r="F8881" s="161"/>
      <c r="G8881" s="161"/>
    </row>
    <row r="8882" spans="1:7" x14ac:dyDescent="0.25">
      <c r="A8882" s="154"/>
      <c r="B8882" s="154"/>
      <c r="C8882" s="154"/>
      <c r="D8882" s="140"/>
      <c r="E8882" s="140"/>
      <c r="F8882" s="161"/>
      <c r="G8882" s="161"/>
    </row>
    <row r="8883" spans="1:7" x14ac:dyDescent="0.25">
      <c r="A8883" s="154"/>
      <c r="B8883" s="154"/>
      <c r="C8883" s="154"/>
      <c r="D8883" s="140"/>
      <c r="E8883" s="140"/>
      <c r="F8883" s="161"/>
      <c r="G8883" s="161"/>
    </row>
    <row r="8884" spans="1:7" x14ac:dyDescent="0.25">
      <c r="A8884" s="154"/>
      <c r="B8884" s="154"/>
      <c r="C8884" s="140"/>
      <c r="D8884" s="140"/>
      <c r="E8884" s="140"/>
      <c r="F8884" s="161"/>
      <c r="G8884" s="161"/>
    </row>
    <row r="8885" spans="1:7" x14ac:dyDescent="0.25">
      <c r="A8885" s="154"/>
      <c r="B8885" s="154"/>
      <c r="C8885" s="154"/>
      <c r="D8885" s="140"/>
      <c r="E8885" s="140"/>
      <c r="F8885" s="161"/>
      <c r="G8885" s="161"/>
    </row>
    <row r="8886" spans="1:7" x14ac:dyDescent="0.25">
      <c r="A8886" s="154"/>
      <c r="B8886" s="154"/>
      <c r="C8886" s="140"/>
      <c r="D8886" s="140"/>
      <c r="E8886" s="140"/>
      <c r="F8886" s="161"/>
      <c r="G8886" s="161"/>
    </row>
    <row r="8887" spans="1:7" x14ac:dyDescent="0.25">
      <c r="A8887" s="154"/>
      <c r="B8887" s="154"/>
      <c r="C8887" s="154"/>
      <c r="D8887" s="140"/>
      <c r="E8887" s="140"/>
      <c r="F8887" s="161"/>
      <c r="G8887" s="161"/>
    </row>
    <row r="8888" spans="1:7" x14ac:dyDescent="0.25">
      <c r="A8888" s="154"/>
      <c r="B8888" s="154"/>
      <c r="C8888" s="154"/>
      <c r="D8888" s="140"/>
      <c r="E8888" s="140"/>
      <c r="F8888" s="161"/>
      <c r="G8888" s="161"/>
    </row>
    <row r="8889" spans="1:7" x14ac:dyDescent="0.25">
      <c r="A8889" s="154"/>
      <c r="B8889" s="154"/>
      <c r="C8889" s="154"/>
      <c r="D8889" s="140"/>
      <c r="E8889" s="140"/>
      <c r="F8889" s="161"/>
      <c r="G8889" s="161"/>
    </row>
    <row r="8890" spans="1:7" x14ac:dyDescent="0.25">
      <c r="A8890" s="154"/>
      <c r="B8890" s="154"/>
      <c r="C8890" s="140"/>
      <c r="D8890" s="140"/>
      <c r="E8890" s="140"/>
      <c r="F8890" s="161"/>
      <c r="G8890" s="161"/>
    </row>
    <row r="8891" spans="1:7" x14ac:dyDescent="0.25">
      <c r="A8891" s="154"/>
      <c r="B8891" s="154"/>
      <c r="C8891" s="154"/>
      <c r="D8891" s="140"/>
      <c r="E8891" s="140"/>
      <c r="F8891" s="161"/>
      <c r="G8891" s="161"/>
    </row>
    <row r="8892" spans="1:7" x14ac:dyDescent="0.25">
      <c r="A8892" s="154"/>
      <c r="B8892" s="154"/>
      <c r="C8892" s="140"/>
      <c r="D8892" s="140"/>
      <c r="E8892" s="140"/>
      <c r="F8892" s="161"/>
      <c r="G8892" s="161"/>
    </row>
    <row r="8893" spans="1:7" x14ac:dyDescent="0.25">
      <c r="A8893" s="154"/>
      <c r="B8893" s="154"/>
      <c r="C8893" s="154"/>
      <c r="D8893" s="140"/>
      <c r="E8893" s="140"/>
      <c r="F8893" s="161"/>
      <c r="G8893" s="161"/>
    </row>
    <row r="8894" spans="1:7" x14ac:dyDescent="0.25">
      <c r="A8894" s="154"/>
      <c r="B8894" s="154"/>
      <c r="C8894" s="140"/>
      <c r="D8894" s="140"/>
      <c r="E8894" s="140"/>
      <c r="F8894" s="161"/>
      <c r="G8894" s="161"/>
    </row>
    <row r="8895" spans="1:7" x14ac:dyDescent="0.25">
      <c r="A8895" s="154"/>
      <c r="B8895" s="154"/>
      <c r="C8895" s="140"/>
      <c r="D8895" s="140"/>
      <c r="E8895" s="140"/>
      <c r="F8895" s="161"/>
      <c r="G8895" s="161"/>
    </row>
    <row r="8896" spans="1:7" x14ac:dyDescent="0.25">
      <c r="A8896" s="154"/>
      <c r="B8896" s="154"/>
      <c r="C8896" s="154"/>
      <c r="D8896" s="140"/>
      <c r="E8896" s="140"/>
      <c r="F8896" s="161"/>
      <c r="G8896" s="161"/>
    </row>
    <row r="8897" spans="1:7" x14ac:dyDescent="0.25">
      <c r="A8897" s="154"/>
      <c r="B8897" s="154"/>
      <c r="C8897" s="154"/>
      <c r="D8897" s="140"/>
      <c r="E8897" s="140"/>
      <c r="F8897" s="161"/>
      <c r="G8897" s="161"/>
    </row>
    <row r="8898" spans="1:7" x14ac:dyDescent="0.25">
      <c r="A8898" s="154"/>
      <c r="B8898" s="154"/>
      <c r="C8898" s="154"/>
      <c r="D8898" s="140"/>
      <c r="E8898" s="140"/>
      <c r="F8898" s="161"/>
      <c r="G8898" s="161"/>
    </row>
    <row r="8899" spans="1:7" x14ac:dyDescent="0.25">
      <c r="A8899" s="154"/>
      <c r="B8899" s="154"/>
      <c r="C8899" s="140"/>
      <c r="D8899" s="140"/>
      <c r="E8899" s="140"/>
      <c r="F8899" s="161"/>
      <c r="G8899" s="161"/>
    </row>
    <row r="8900" spans="1:7" x14ac:dyDescent="0.25">
      <c r="A8900" s="154"/>
      <c r="B8900" s="154"/>
      <c r="C8900" s="154"/>
      <c r="D8900" s="140"/>
      <c r="E8900" s="140"/>
      <c r="F8900" s="161"/>
      <c r="G8900" s="161"/>
    </row>
    <row r="8901" spans="1:7" x14ac:dyDescent="0.25">
      <c r="A8901" s="154"/>
      <c r="B8901" s="154"/>
      <c r="C8901" s="154"/>
      <c r="D8901" s="140"/>
      <c r="E8901" s="140"/>
      <c r="F8901" s="161"/>
      <c r="G8901" s="161"/>
    </row>
    <row r="8902" spans="1:7" x14ac:dyDescent="0.25">
      <c r="A8902" s="154"/>
      <c r="B8902" s="154"/>
      <c r="C8902" s="140"/>
      <c r="D8902" s="140"/>
      <c r="E8902" s="140"/>
      <c r="F8902" s="161"/>
      <c r="G8902" s="161"/>
    </row>
    <row r="8903" spans="1:7" x14ac:dyDescent="0.25">
      <c r="A8903" s="154"/>
      <c r="B8903" s="154"/>
      <c r="C8903" s="140"/>
      <c r="D8903" s="140"/>
      <c r="E8903" s="140"/>
      <c r="F8903" s="161"/>
      <c r="G8903" s="161"/>
    </row>
    <row r="8904" spans="1:7" x14ac:dyDescent="0.25">
      <c r="A8904" s="154"/>
      <c r="B8904" s="154"/>
      <c r="C8904" s="154"/>
      <c r="D8904" s="140"/>
      <c r="E8904" s="140"/>
      <c r="F8904" s="161"/>
      <c r="G8904" s="161"/>
    </row>
    <row r="8905" spans="1:7" x14ac:dyDescent="0.25">
      <c r="A8905" s="154"/>
      <c r="B8905" s="154"/>
      <c r="C8905" s="154"/>
      <c r="D8905" s="140"/>
      <c r="E8905" s="140"/>
      <c r="F8905" s="161"/>
      <c r="G8905" s="161"/>
    </row>
    <row r="8906" spans="1:7" x14ac:dyDescent="0.25">
      <c r="A8906" s="154"/>
      <c r="B8906" s="154"/>
      <c r="C8906" s="154"/>
      <c r="D8906" s="140"/>
      <c r="E8906" s="140"/>
      <c r="F8906" s="161"/>
      <c r="G8906" s="161"/>
    </row>
    <row r="8907" spans="1:7" x14ac:dyDescent="0.25">
      <c r="A8907" s="154"/>
      <c r="B8907" s="154"/>
      <c r="C8907" s="154"/>
      <c r="D8907" s="140"/>
      <c r="E8907" s="140"/>
      <c r="F8907" s="161"/>
      <c r="G8907" s="161"/>
    </row>
    <row r="8908" spans="1:7" x14ac:dyDescent="0.25">
      <c r="A8908" s="154"/>
      <c r="B8908" s="154"/>
      <c r="C8908" s="140"/>
      <c r="D8908" s="140"/>
      <c r="E8908" s="140"/>
      <c r="F8908" s="161"/>
      <c r="G8908" s="161"/>
    </row>
    <row r="8909" spans="1:7" x14ac:dyDescent="0.25">
      <c r="A8909" s="154"/>
      <c r="B8909" s="154"/>
      <c r="C8909" s="154"/>
      <c r="D8909" s="140"/>
      <c r="E8909" s="140"/>
      <c r="F8909" s="161"/>
      <c r="G8909" s="161"/>
    </row>
    <row r="8910" spans="1:7" x14ac:dyDescent="0.25">
      <c r="A8910" s="154"/>
      <c r="B8910" s="154"/>
      <c r="C8910" s="154"/>
      <c r="D8910" s="140"/>
      <c r="E8910" s="140"/>
      <c r="F8910" s="161"/>
      <c r="G8910" s="161"/>
    </row>
    <row r="8911" spans="1:7" x14ac:dyDescent="0.25">
      <c r="A8911" s="154"/>
      <c r="B8911" s="154"/>
      <c r="C8911" s="140"/>
      <c r="D8911" s="140"/>
      <c r="E8911" s="140"/>
      <c r="F8911" s="161"/>
      <c r="G8911" s="161"/>
    </row>
    <row r="8912" spans="1:7" x14ac:dyDescent="0.25">
      <c r="A8912" s="154"/>
      <c r="B8912" s="154"/>
      <c r="C8912" s="154"/>
      <c r="D8912" s="140"/>
      <c r="E8912" s="140"/>
      <c r="F8912" s="161"/>
      <c r="G8912" s="161"/>
    </row>
    <row r="8913" spans="1:7" x14ac:dyDescent="0.25">
      <c r="A8913" s="154"/>
      <c r="B8913" s="154"/>
      <c r="C8913" s="154"/>
      <c r="D8913" s="140"/>
      <c r="E8913" s="140"/>
      <c r="F8913" s="161"/>
      <c r="G8913" s="161"/>
    </row>
    <row r="8914" spans="1:7" x14ac:dyDescent="0.25">
      <c r="A8914" s="154"/>
      <c r="B8914" s="154"/>
      <c r="C8914" s="154"/>
      <c r="D8914" s="140"/>
      <c r="E8914" s="140"/>
      <c r="F8914" s="161"/>
      <c r="G8914" s="161"/>
    </row>
    <row r="8915" spans="1:7" x14ac:dyDescent="0.25">
      <c r="A8915" s="154"/>
      <c r="B8915" s="154"/>
      <c r="C8915" s="154"/>
      <c r="D8915" s="140"/>
      <c r="E8915" s="140"/>
      <c r="F8915" s="161"/>
      <c r="G8915" s="161"/>
    </row>
    <row r="8916" spans="1:7" x14ac:dyDescent="0.25">
      <c r="A8916" s="154"/>
      <c r="B8916" s="154"/>
      <c r="C8916" s="154"/>
      <c r="D8916" s="140"/>
      <c r="E8916" s="140"/>
      <c r="F8916" s="161"/>
      <c r="G8916" s="161"/>
    </row>
    <row r="8917" spans="1:7" x14ac:dyDescent="0.25">
      <c r="A8917" s="154"/>
      <c r="B8917" s="154"/>
      <c r="C8917" s="154"/>
      <c r="D8917" s="140"/>
      <c r="E8917" s="140"/>
      <c r="F8917" s="161"/>
      <c r="G8917" s="161"/>
    </row>
    <row r="8918" spans="1:7" x14ac:dyDescent="0.25">
      <c r="A8918" s="154"/>
      <c r="B8918" s="154"/>
      <c r="C8918" s="154"/>
      <c r="D8918" s="140"/>
      <c r="E8918" s="140"/>
      <c r="F8918" s="161"/>
      <c r="G8918" s="161"/>
    </row>
    <row r="8919" spans="1:7" x14ac:dyDescent="0.25">
      <c r="A8919" s="154"/>
      <c r="B8919" s="154"/>
      <c r="C8919" s="154"/>
      <c r="D8919" s="140"/>
      <c r="E8919" s="140"/>
      <c r="F8919" s="161"/>
      <c r="G8919" s="161"/>
    </row>
    <row r="8920" spans="1:7" x14ac:dyDescent="0.25">
      <c r="A8920" s="154"/>
      <c r="B8920" s="154"/>
      <c r="C8920" s="140"/>
      <c r="D8920" s="140"/>
      <c r="E8920" s="140"/>
      <c r="F8920" s="161"/>
      <c r="G8920" s="161"/>
    </row>
    <row r="8921" spans="1:7" x14ac:dyDescent="0.25">
      <c r="A8921" s="154"/>
      <c r="B8921" s="154"/>
      <c r="C8921" s="154"/>
      <c r="D8921" s="140"/>
      <c r="E8921" s="140"/>
      <c r="F8921" s="161"/>
      <c r="G8921" s="161"/>
    </row>
    <row r="8922" spans="1:7" x14ac:dyDescent="0.25">
      <c r="A8922" s="154"/>
      <c r="B8922" s="154"/>
      <c r="C8922" s="140"/>
      <c r="D8922" s="140"/>
      <c r="E8922" s="140"/>
      <c r="F8922" s="161"/>
      <c r="G8922" s="161"/>
    </row>
    <row r="8923" spans="1:7" x14ac:dyDescent="0.25">
      <c r="A8923" s="154"/>
      <c r="B8923" s="154"/>
      <c r="C8923" s="154"/>
      <c r="D8923" s="140"/>
      <c r="E8923" s="140"/>
      <c r="F8923" s="161"/>
      <c r="G8923" s="161"/>
    </row>
    <row r="8924" spans="1:7" x14ac:dyDescent="0.25">
      <c r="A8924" s="154"/>
      <c r="B8924" s="154"/>
      <c r="C8924" s="140"/>
      <c r="D8924" s="140"/>
      <c r="E8924" s="140"/>
      <c r="F8924" s="161"/>
      <c r="G8924" s="161"/>
    </row>
    <row r="8925" spans="1:7" x14ac:dyDescent="0.25">
      <c r="A8925" s="154"/>
      <c r="B8925" s="154"/>
      <c r="C8925" s="154"/>
      <c r="D8925" s="140"/>
      <c r="E8925" s="140"/>
      <c r="F8925" s="161"/>
      <c r="G8925" s="161"/>
    </row>
    <row r="8926" spans="1:7" x14ac:dyDescent="0.25">
      <c r="A8926" s="154"/>
      <c r="B8926" s="154"/>
      <c r="C8926" s="140"/>
      <c r="D8926" s="140"/>
      <c r="E8926" s="140"/>
      <c r="F8926" s="161"/>
      <c r="G8926" s="161"/>
    </row>
    <row r="8927" spans="1:7" x14ac:dyDescent="0.25">
      <c r="A8927" s="154"/>
      <c r="B8927" s="154"/>
      <c r="C8927" s="140"/>
      <c r="D8927" s="140"/>
      <c r="E8927" s="140"/>
      <c r="F8927" s="161"/>
      <c r="G8927" s="161"/>
    </row>
    <row r="8928" spans="1:7" x14ac:dyDescent="0.25">
      <c r="A8928" s="154"/>
      <c r="B8928" s="154"/>
      <c r="C8928" s="140"/>
      <c r="D8928" s="140"/>
      <c r="E8928" s="140"/>
      <c r="F8928" s="161"/>
      <c r="G8928" s="161"/>
    </row>
    <row r="8929" spans="1:7" x14ac:dyDescent="0.25">
      <c r="A8929" s="154"/>
      <c r="B8929" s="154"/>
      <c r="C8929" s="154"/>
      <c r="D8929" s="140"/>
      <c r="E8929" s="140"/>
      <c r="F8929" s="161"/>
      <c r="G8929" s="161"/>
    </row>
    <row r="8930" spans="1:7" x14ac:dyDescent="0.25">
      <c r="A8930" s="154"/>
      <c r="B8930" s="154"/>
      <c r="C8930" s="140"/>
      <c r="D8930" s="140"/>
      <c r="E8930" s="140"/>
      <c r="F8930" s="161"/>
      <c r="G8930" s="161"/>
    </row>
    <row r="8931" spans="1:7" x14ac:dyDescent="0.25">
      <c r="A8931" s="154"/>
      <c r="B8931" s="154"/>
      <c r="C8931" s="140"/>
      <c r="D8931" s="140"/>
      <c r="E8931" s="140"/>
      <c r="F8931" s="161"/>
      <c r="G8931" s="161"/>
    </row>
    <row r="8932" spans="1:7" x14ac:dyDescent="0.25">
      <c r="A8932" s="154"/>
      <c r="B8932" s="154"/>
      <c r="C8932" s="154"/>
      <c r="D8932" s="140"/>
      <c r="E8932" s="140"/>
      <c r="F8932" s="161"/>
      <c r="G8932" s="161"/>
    </row>
    <row r="8933" spans="1:7" x14ac:dyDescent="0.25">
      <c r="A8933" s="154"/>
      <c r="B8933" s="154"/>
      <c r="C8933" s="140"/>
      <c r="D8933" s="140"/>
      <c r="E8933" s="140"/>
      <c r="F8933" s="161"/>
      <c r="G8933" s="161"/>
    </row>
    <row r="8934" spans="1:7" x14ac:dyDescent="0.25">
      <c r="A8934" s="154"/>
      <c r="B8934" s="154"/>
      <c r="C8934" s="154"/>
      <c r="D8934" s="140"/>
      <c r="E8934" s="140"/>
      <c r="F8934" s="161"/>
      <c r="G8934" s="161"/>
    </row>
    <row r="8935" spans="1:7" x14ac:dyDescent="0.25">
      <c r="A8935" s="154"/>
      <c r="B8935" s="154"/>
      <c r="C8935" s="140"/>
      <c r="D8935" s="140"/>
      <c r="E8935" s="140"/>
      <c r="F8935" s="161"/>
      <c r="G8935" s="161"/>
    </row>
    <row r="8936" spans="1:7" x14ac:dyDescent="0.25">
      <c r="A8936" s="154"/>
      <c r="B8936" s="154"/>
      <c r="C8936" s="140"/>
      <c r="D8936" s="140"/>
      <c r="E8936" s="140"/>
      <c r="F8936" s="161"/>
      <c r="G8936" s="161"/>
    </row>
    <row r="8937" spans="1:7" x14ac:dyDescent="0.25">
      <c r="A8937" s="154"/>
      <c r="B8937" s="154"/>
      <c r="C8937" s="154"/>
      <c r="D8937" s="140"/>
      <c r="E8937" s="140"/>
      <c r="F8937" s="161"/>
      <c r="G8937" s="161"/>
    </row>
    <row r="8938" spans="1:7" x14ac:dyDescent="0.25">
      <c r="A8938" s="154"/>
      <c r="B8938" s="154"/>
      <c r="C8938" s="140"/>
      <c r="D8938" s="140"/>
      <c r="E8938" s="140"/>
      <c r="F8938" s="161"/>
      <c r="G8938" s="161"/>
    </row>
    <row r="8939" spans="1:7" x14ac:dyDescent="0.25">
      <c r="A8939" s="154"/>
      <c r="B8939" s="154"/>
      <c r="C8939" s="154"/>
      <c r="D8939" s="140"/>
      <c r="E8939" s="140"/>
      <c r="F8939" s="161"/>
      <c r="G8939" s="161"/>
    </row>
    <row r="8940" spans="1:7" x14ac:dyDescent="0.25">
      <c r="A8940" s="154"/>
      <c r="B8940" s="154"/>
      <c r="C8940" s="154"/>
      <c r="D8940" s="140"/>
      <c r="E8940" s="140"/>
      <c r="F8940" s="161"/>
      <c r="G8940" s="161"/>
    </row>
    <row r="8941" spans="1:7" x14ac:dyDescent="0.25">
      <c r="A8941" s="154"/>
      <c r="B8941" s="154"/>
      <c r="C8941" s="154"/>
      <c r="D8941" s="140"/>
      <c r="E8941" s="140"/>
      <c r="F8941" s="161"/>
      <c r="G8941" s="161"/>
    </row>
    <row r="8942" spans="1:7" x14ac:dyDescent="0.25">
      <c r="A8942" s="154"/>
      <c r="B8942" s="154"/>
      <c r="C8942" s="140"/>
      <c r="D8942" s="140"/>
      <c r="E8942" s="140"/>
      <c r="F8942" s="161"/>
      <c r="G8942" s="161"/>
    </row>
    <row r="8943" spans="1:7" x14ac:dyDescent="0.25">
      <c r="A8943" s="154"/>
      <c r="B8943" s="154"/>
      <c r="C8943" s="154"/>
      <c r="D8943" s="140"/>
      <c r="E8943" s="140"/>
      <c r="F8943" s="161"/>
      <c r="G8943" s="161"/>
    </row>
    <row r="8944" spans="1:7" x14ac:dyDescent="0.25">
      <c r="A8944" s="154"/>
      <c r="B8944" s="154"/>
      <c r="C8944" s="140"/>
      <c r="D8944" s="140"/>
      <c r="E8944" s="140"/>
      <c r="F8944" s="161"/>
      <c r="G8944" s="161"/>
    </row>
    <row r="8945" spans="1:7" x14ac:dyDescent="0.25">
      <c r="A8945" s="154"/>
      <c r="B8945" s="154"/>
      <c r="C8945" s="154"/>
      <c r="D8945" s="140"/>
      <c r="E8945" s="140"/>
      <c r="F8945" s="161"/>
      <c r="G8945" s="161"/>
    </row>
    <row r="8946" spans="1:7" x14ac:dyDescent="0.25">
      <c r="A8946" s="154"/>
      <c r="B8946" s="154"/>
      <c r="C8946" s="154"/>
      <c r="D8946" s="140"/>
      <c r="E8946" s="140"/>
      <c r="F8946" s="161"/>
      <c r="G8946" s="161"/>
    </row>
    <row r="8947" spans="1:7" x14ac:dyDescent="0.25">
      <c r="A8947" s="154"/>
      <c r="B8947" s="154"/>
      <c r="C8947" s="154"/>
      <c r="D8947" s="140"/>
      <c r="E8947" s="140"/>
      <c r="F8947" s="161"/>
      <c r="G8947" s="161"/>
    </row>
    <row r="8948" spans="1:7" x14ac:dyDescent="0.25">
      <c r="A8948" s="154"/>
      <c r="B8948" s="154"/>
      <c r="C8948" s="154"/>
      <c r="D8948" s="140"/>
      <c r="E8948" s="140"/>
      <c r="F8948" s="161"/>
      <c r="G8948" s="161"/>
    </row>
    <row r="8949" spans="1:7" x14ac:dyDescent="0.25">
      <c r="A8949" s="154"/>
      <c r="B8949" s="154"/>
      <c r="C8949" s="154"/>
      <c r="D8949" s="140"/>
      <c r="E8949" s="140"/>
      <c r="F8949" s="161"/>
      <c r="G8949" s="161"/>
    </row>
    <row r="8950" spans="1:7" x14ac:dyDescent="0.25">
      <c r="A8950" s="154"/>
      <c r="B8950" s="154"/>
      <c r="C8950" s="154"/>
      <c r="D8950" s="140"/>
      <c r="E8950" s="140"/>
      <c r="F8950" s="161"/>
      <c r="G8950" s="161"/>
    </row>
    <row r="8951" spans="1:7" x14ac:dyDescent="0.25">
      <c r="A8951" s="154"/>
      <c r="B8951" s="154"/>
      <c r="C8951" s="154"/>
      <c r="D8951" s="140"/>
      <c r="E8951" s="140"/>
      <c r="F8951" s="161"/>
      <c r="G8951" s="161"/>
    </row>
    <row r="8952" spans="1:7" x14ac:dyDescent="0.25">
      <c r="A8952" s="154"/>
      <c r="B8952" s="154"/>
      <c r="C8952" s="154"/>
      <c r="D8952" s="140"/>
      <c r="E8952" s="140"/>
      <c r="F8952" s="161"/>
      <c r="G8952" s="161"/>
    </row>
    <row r="8953" spans="1:7" x14ac:dyDescent="0.25">
      <c r="A8953" s="154"/>
      <c r="B8953" s="154"/>
      <c r="C8953" s="154"/>
      <c r="D8953" s="140"/>
      <c r="E8953" s="140"/>
      <c r="F8953" s="161"/>
      <c r="G8953" s="161"/>
    </row>
    <row r="8954" spans="1:7" x14ac:dyDescent="0.25">
      <c r="A8954" s="154"/>
      <c r="B8954" s="154"/>
      <c r="C8954" s="140"/>
      <c r="D8954" s="140"/>
      <c r="E8954" s="140"/>
      <c r="F8954" s="161"/>
      <c r="G8954" s="161"/>
    </row>
    <row r="8955" spans="1:7" x14ac:dyDescent="0.25">
      <c r="A8955" s="154"/>
      <c r="B8955" s="154"/>
      <c r="C8955" s="154"/>
      <c r="D8955" s="140"/>
      <c r="E8955" s="140"/>
      <c r="F8955" s="161"/>
      <c r="G8955" s="161"/>
    </row>
    <row r="8956" spans="1:7" x14ac:dyDescent="0.25">
      <c r="A8956" s="154"/>
      <c r="B8956" s="154"/>
      <c r="C8956" s="154"/>
      <c r="D8956" s="140"/>
      <c r="E8956" s="140"/>
      <c r="F8956" s="161"/>
      <c r="G8956" s="161"/>
    </row>
    <row r="8957" spans="1:7" x14ac:dyDescent="0.25">
      <c r="A8957" s="154"/>
      <c r="B8957" s="154"/>
      <c r="C8957" s="154"/>
      <c r="D8957" s="140"/>
      <c r="E8957" s="140"/>
      <c r="F8957" s="161"/>
      <c r="G8957" s="161"/>
    </row>
    <row r="8958" spans="1:7" x14ac:dyDescent="0.25">
      <c r="A8958" s="154"/>
      <c r="B8958" s="154"/>
      <c r="C8958" s="154"/>
      <c r="D8958" s="140"/>
      <c r="E8958" s="140"/>
      <c r="F8958" s="161"/>
      <c r="G8958" s="161"/>
    </row>
    <row r="8959" spans="1:7" x14ac:dyDescent="0.25">
      <c r="A8959" s="154"/>
      <c r="B8959" s="154"/>
      <c r="C8959" s="154"/>
      <c r="D8959" s="140"/>
      <c r="E8959" s="140"/>
      <c r="F8959" s="161"/>
      <c r="G8959" s="161"/>
    </row>
    <row r="8960" spans="1:7" x14ac:dyDescent="0.25">
      <c r="A8960" s="154"/>
      <c r="B8960" s="154"/>
      <c r="C8960" s="154"/>
      <c r="D8960" s="140"/>
      <c r="E8960" s="140"/>
      <c r="F8960" s="161"/>
      <c r="G8960" s="161"/>
    </row>
    <row r="8961" spans="1:7" x14ac:dyDescent="0.25">
      <c r="A8961" s="154"/>
      <c r="B8961" s="154"/>
      <c r="C8961" s="154"/>
      <c r="D8961" s="140"/>
      <c r="E8961" s="140"/>
      <c r="F8961" s="161"/>
      <c r="G8961" s="161"/>
    </row>
    <row r="8962" spans="1:7" x14ac:dyDescent="0.25">
      <c r="A8962" s="154"/>
      <c r="B8962" s="154"/>
      <c r="C8962" s="154"/>
      <c r="D8962" s="140"/>
      <c r="E8962" s="140"/>
      <c r="F8962" s="161"/>
      <c r="G8962" s="161"/>
    </row>
    <row r="8963" spans="1:7" x14ac:dyDescent="0.25">
      <c r="A8963" s="154"/>
      <c r="B8963" s="154"/>
      <c r="C8963" s="154"/>
      <c r="D8963" s="140"/>
      <c r="E8963" s="140"/>
      <c r="F8963" s="161"/>
      <c r="G8963" s="161"/>
    </row>
    <row r="8964" spans="1:7" x14ac:dyDescent="0.25">
      <c r="A8964" s="154"/>
      <c r="B8964" s="154"/>
      <c r="C8964" s="154"/>
      <c r="D8964" s="140"/>
      <c r="E8964" s="140"/>
      <c r="F8964" s="161"/>
      <c r="G8964" s="161"/>
    </row>
    <row r="8965" spans="1:7" x14ac:dyDescent="0.25">
      <c r="A8965" s="154"/>
      <c r="B8965" s="154"/>
      <c r="C8965" s="140"/>
      <c r="D8965" s="140"/>
      <c r="E8965" s="140"/>
      <c r="F8965" s="161"/>
      <c r="G8965" s="161"/>
    </row>
    <row r="8966" spans="1:7" x14ac:dyDescent="0.25">
      <c r="A8966" s="154"/>
      <c r="B8966" s="154"/>
      <c r="C8966" s="154"/>
      <c r="D8966" s="140"/>
      <c r="E8966" s="140"/>
      <c r="F8966" s="161"/>
      <c r="G8966" s="161"/>
    </row>
    <row r="8967" spans="1:7" x14ac:dyDescent="0.25">
      <c r="A8967" s="154"/>
      <c r="B8967" s="154"/>
      <c r="C8967" s="140"/>
      <c r="D8967" s="140"/>
      <c r="E8967" s="140"/>
      <c r="F8967" s="161"/>
      <c r="G8967" s="161"/>
    </row>
    <row r="8968" spans="1:7" x14ac:dyDescent="0.25">
      <c r="A8968" s="154"/>
      <c r="B8968" s="154"/>
      <c r="C8968" s="154"/>
      <c r="D8968" s="140"/>
      <c r="E8968" s="140"/>
      <c r="F8968" s="161"/>
      <c r="G8968" s="161"/>
    </row>
    <row r="8969" spans="1:7" x14ac:dyDescent="0.25">
      <c r="A8969" s="154"/>
      <c r="B8969" s="154"/>
      <c r="C8969" s="140"/>
      <c r="D8969" s="140"/>
      <c r="E8969" s="140"/>
      <c r="F8969" s="161"/>
      <c r="G8969" s="161"/>
    </row>
    <row r="8970" spans="1:7" x14ac:dyDescent="0.25">
      <c r="A8970" s="154"/>
      <c r="B8970" s="154"/>
      <c r="C8970" s="140"/>
      <c r="D8970" s="140"/>
      <c r="E8970" s="140"/>
      <c r="F8970" s="161"/>
      <c r="G8970" s="161"/>
    </row>
    <row r="8971" spans="1:7" x14ac:dyDescent="0.25">
      <c r="A8971" s="154"/>
      <c r="B8971" s="154"/>
      <c r="C8971" s="154"/>
      <c r="D8971" s="140"/>
      <c r="E8971" s="140"/>
      <c r="F8971" s="161"/>
      <c r="G8971" s="161"/>
    </row>
    <row r="8972" spans="1:7" x14ac:dyDescent="0.25">
      <c r="A8972" s="154"/>
      <c r="B8972" s="154"/>
      <c r="C8972" s="140"/>
      <c r="D8972" s="140"/>
      <c r="E8972" s="140"/>
      <c r="F8972" s="161"/>
      <c r="G8972" s="161"/>
    </row>
    <row r="8973" spans="1:7" x14ac:dyDescent="0.25">
      <c r="A8973" s="154"/>
      <c r="B8973" s="154"/>
      <c r="C8973" s="154"/>
      <c r="D8973" s="140"/>
      <c r="E8973" s="140"/>
      <c r="F8973" s="161"/>
      <c r="G8973" s="161"/>
    </row>
    <row r="8974" spans="1:7" x14ac:dyDescent="0.25">
      <c r="A8974" s="154"/>
      <c r="B8974" s="154"/>
      <c r="C8974" s="154"/>
      <c r="D8974" s="140"/>
      <c r="E8974" s="140"/>
      <c r="F8974" s="161"/>
      <c r="G8974" s="161"/>
    </row>
    <row r="8975" spans="1:7" x14ac:dyDescent="0.25">
      <c r="A8975" s="154"/>
      <c r="B8975" s="154"/>
      <c r="C8975" s="154"/>
      <c r="D8975" s="140"/>
      <c r="E8975" s="140"/>
      <c r="F8975" s="161"/>
      <c r="G8975" s="161"/>
    </row>
    <row r="8976" spans="1:7" x14ac:dyDescent="0.25">
      <c r="A8976" s="154"/>
      <c r="B8976" s="154"/>
      <c r="C8976" s="140"/>
      <c r="D8976" s="140"/>
      <c r="E8976" s="140"/>
      <c r="F8976" s="161"/>
      <c r="G8976" s="161"/>
    </row>
    <row r="8977" spans="1:7" x14ac:dyDescent="0.25">
      <c r="A8977" s="154"/>
      <c r="B8977" s="154"/>
      <c r="C8977" s="154"/>
      <c r="D8977" s="140"/>
      <c r="E8977" s="140"/>
      <c r="F8977" s="161"/>
      <c r="G8977" s="161"/>
    </row>
    <row r="8978" spans="1:7" x14ac:dyDescent="0.25">
      <c r="A8978" s="154"/>
      <c r="B8978" s="154"/>
      <c r="C8978" s="140"/>
      <c r="D8978" s="140"/>
      <c r="E8978" s="140"/>
      <c r="F8978" s="161"/>
      <c r="G8978" s="161"/>
    </row>
    <row r="8979" spans="1:7" x14ac:dyDescent="0.25">
      <c r="A8979" s="154"/>
      <c r="B8979" s="154"/>
      <c r="C8979" s="154"/>
      <c r="D8979" s="140"/>
      <c r="E8979" s="140"/>
      <c r="F8979" s="161"/>
      <c r="G8979" s="161"/>
    </row>
    <row r="8980" spans="1:7" x14ac:dyDescent="0.25">
      <c r="A8980" s="154"/>
      <c r="B8980" s="154"/>
      <c r="C8980" s="140"/>
      <c r="D8980" s="140"/>
      <c r="E8980" s="140"/>
      <c r="F8980" s="161"/>
      <c r="G8980" s="161"/>
    </row>
    <row r="8981" spans="1:7" x14ac:dyDescent="0.25">
      <c r="A8981" s="154"/>
      <c r="B8981" s="154"/>
      <c r="C8981" s="154"/>
      <c r="D8981" s="140"/>
      <c r="E8981" s="140"/>
      <c r="F8981" s="161"/>
      <c r="G8981" s="161"/>
    </row>
    <row r="8982" spans="1:7" x14ac:dyDescent="0.25">
      <c r="A8982" s="154"/>
      <c r="B8982" s="154"/>
      <c r="C8982" s="154"/>
      <c r="D8982" s="140"/>
      <c r="E8982" s="140"/>
      <c r="F8982" s="161"/>
      <c r="G8982" s="161"/>
    </row>
    <row r="8983" spans="1:7" x14ac:dyDescent="0.25">
      <c r="A8983" s="154"/>
      <c r="B8983" s="154"/>
      <c r="C8983" s="154"/>
      <c r="D8983" s="140"/>
      <c r="E8983" s="140"/>
      <c r="F8983" s="161"/>
      <c r="G8983" s="161"/>
    </row>
    <row r="8984" spans="1:7" x14ac:dyDescent="0.25">
      <c r="A8984" s="154"/>
      <c r="B8984" s="154"/>
      <c r="C8984" s="154"/>
      <c r="D8984" s="140"/>
      <c r="E8984" s="140"/>
      <c r="F8984" s="161"/>
      <c r="G8984" s="161"/>
    </row>
    <row r="8985" spans="1:7" x14ac:dyDescent="0.25">
      <c r="A8985" s="154"/>
      <c r="B8985" s="154"/>
      <c r="C8985" s="140"/>
      <c r="D8985" s="140"/>
      <c r="E8985" s="140"/>
      <c r="F8985" s="161"/>
      <c r="G8985" s="161"/>
    </row>
    <row r="8986" spans="1:7" x14ac:dyDescent="0.25">
      <c r="A8986" s="154"/>
      <c r="B8986" s="154"/>
      <c r="C8986" s="140"/>
      <c r="D8986" s="140"/>
      <c r="E8986" s="140"/>
      <c r="F8986" s="161"/>
      <c r="G8986" s="161"/>
    </row>
    <row r="8987" spans="1:7" x14ac:dyDescent="0.25">
      <c r="A8987" s="154"/>
      <c r="B8987" s="154"/>
      <c r="C8987" s="154"/>
      <c r="D8987" s="140"/>
      <c r="E8987" s="140"/>
      <c r="F8987" s="161"/>
      <c r="G8987" s="161"/>
    </row>
    <row r="8988" spans="1:7" x14ac:dyDescent="0.25">
      <c r="A8988" s="154"/>
      <c r="B8988" s="154"/>
      <c r="C8988" s="140"/>
      <c r="D8988" s="140"/>
      <c r="E8988" s="140"/>
      <c r="F8988" s="161"/>
      <c r="G8988" s="161"/>
    </row>
    <row r="8989" spans="1:7" x14ac:dyDescent="0.25">
      <c r="A8989" s="154"/>
      <c r="B8989" s="154"/>
      <c r="C8989" s="140"/>
      <c r="D8989" s="140"/>
      <c r="E8989" s="140"/>
      <c r="F8989" s="161"/>
      <c r="G8989" s="161"/>
    </row>
    <row r="8990" spans="1:7" x14ac:dyDescent="0.25">
      <c r="A8990" s="154"/>
      <c r="B8990" s="154"/>
      <c r="C8990" s="154"/>
      <c r="D8990" s="140"/>
      <c r="E8990" s="140"/>
      <c r="F8990" s="161"/>
      <c r="G8990" s="161"/>
    </row>
    <row r="8991" spans="1:7" x14ac:dyDescent="0.25">
      <c r="A8991" s="154"/>
      <c r="B8991" s="154"/>
      <c r="C8991" s="140"/>
      <c r="D8991" s="140"/>
      <c r="E8991" s="140"/>
      <c r="F8991" s="161"/>
      <c r="G8991" s="161"/>
    </row>
    <row r="8992" spans="1:7" x14ac:dyDescent="0.25">
      <c r="A8992" s="154"/>
      <c r="B8992" s="154"/>
      <c r="C8992" s="140"/>
      <c r="D8992" s="140"/>
      <c r="E8992" s="140"/>
      <c r="F8992" s="161"/>
      <c r="G8992" s="161"/>
    </row>
    <row r="8993" spans="1:7" x14ac:dyDescent="0.25">
      <c r="A8993" s="154"/>
      <c r="B8993" s="154"/>
      <c r="C8993" s="154"/>
      <c r="D8993" s="140"/>
      <c r="E8993" s="140"/>
      <c r="F8993" s="161"/>
      <c r="G8993" s="161"/>
    </row>
    <row r="8994" spans="1:7" x14ac:dyDescent="0.25">
      <c r="A8994" s="154"/>
      <c r="B8994" s="154"/>
      <c r="C8994" s="154"/>
      <c r="D8994" s="140"/>
      <c r="E8994" s="140"/>
      <c r="F8994" s="161"/>
      <c r="G8994" s="161"/>
    </row>
    <row r="8995" spans="1:7" x14ac:dyDescent="0.25">
      <c r="A8995" s="154"/>
      <c r="B8995" s="154"/>
      <c r="C8995" s="140"/>
      <c r="D8995" s="140"/>
      <c r="E8995" s="140"/>
      <c r="F8995" s="161"/>
      <c r="G8995" s="161"/>
    </row>
    <row r="8996" spans="1:7" x14ac:dyDescent="0.25">
      <c r="A8996" s="154"/>
      <c r="B8996" s="154"/>
      <c r="C8996" s="154"/>
      <c r="D8996" s="140"/>
      <c r="E8996" s="140"/>
      <c r="F8996" s="161"/>
      <c r="G8996" s="161"/>
    </row>
    <row r="8997" spans="1:7" x14ac:dyDescent="0.25">
      <c r="A8997" s="154"/>
      <c r="B8997" s="154"/>
      <c r="C8997" s="140"/>
      <c r="D8997" s="140"/>
      <c r="E8997" s="140"/>
      <c r="F8997" s="161"/>
      <c r="G8997" s="161"/>
    </row>
    <row r="8998" spans="1:7" x14ac:dyDescent="0.25">
      <c r="A8998" s="154"/>
      <c r="B8998" s="154"/>
      <c r="C8998" s="140"/>
      <c r="D8998" s="140"/>
      <c r="E8998" s="140"/>
      <c r="F8998" s="161"/>
      <c r="G8998" s="161"/>
    </row>
    <row r="8999" spans="1:7" x14ac:dyDescent="0.25">
      <c r="A8999" s="154"/>
      <c r="B8999" s="154"/>
      <c r="C8999" s="140"/>
      <c r="D8999" s="140"/>
      <c r="E8999" s="140"/>
      <c r="F8999" s="161"/>
      <c r="G8999" s="161"/>
    </row>
    <row r="9000" spans="1:7" x14ac:dyDescent="0.25">
      <c r="A9000" s="154"/>
      <c r="B9000" s="154"/>
      <c r="C9000" s="140"/>
      <c r="D9000" s="140"/>
      <c r="E9000" s="140"/>
      <c r="F9000" s="161"/>
      <c r="G9000" s="161"/>
    </row>
    <row r="9001" spans="1:7" x14ac:dyDescent="0.25">
      <c r="A9001" s="154"/>
      <c r="B9001" s="154"/>
      <c r="C9001" s="140"/>
      <c r="D9001" s="140"/>
      <c r="E9001" s="140"/>
      <c r="F9001" s="161"/>
      <c r="G9001" s="161"/>
    </row>
    <row r="9002" spans="1:7" x14ac:dyDescent="0.25">
      <c r="A9002" s="154"/>
      <c r="B9002" s="154"/>
      <c r="C9002" s="154"/>
      <c r="D9002" s="140"/>
      <c r="E9002" s="140"/>
      <c r="F9002" s="161"/>
      <c r="G9002" s="161"/>
    </row>
    <row r="9003" spans="1:7" x14ac:dyDescent="0.25">
      <c r="A9003" s="154"/>
      <c r="B9003" s="154"/>
      <c r="C9003" s="154"/>
      <c r="D9003" s="140"/>
      <c r="E9003" s="140"/>
      <c r="F9003" s="161"/>
      <c r="G9003" s="161"/>
    </row>
    <row r="9004" spans="1:7" x14ac:dyDescent="0.25">
      <c r="A9004" s="154"/>
      <c r="B9004" s="154"/>
      <c r="C9004" s="140"/>
      <c r="D9004" s="140"/>
      <c r="E9004" s="140"/>
      <c r="F9004" s="161"/>
      <c r="G9004" s="161"/>
    </row>
    <row r="9005" spans="1:7" x14ac:dyDescent="0.25">
      <c r="A9005" s="154"/>
      <c r="B9005" s="154"/>
      <c r="C9005" s="154"/>
      <c r="D9005" s="140"/>
      <c r="E9005" s="140"/>
      <c r="F9005" s="161"/>
      <c r="G9005" s="161"/>
    </row>
    <row r="9006" spans="1:7" x14ac:dyDescent="0.25">
      <c r="A9006" s="154"/>
      <c r="B9006" s="154"/>
      <c r="C9006" s="154"/>
      <c r="D9006" s="140"/>
      <c r="E9006" s="140"/>
      <c r="F9006" s="161"/>
      <c r="G9006" s="161"/>
    </row>
    <row r="9007" spans="1:7" x14ac:dyDescent="0.25">
      <c r="A9007" s="154"/>
      <c r="B9007" s="154"/>
      <c r="C9007" s="154"/>
      <c r="D9007" s="140"/>
      <c r="E9007" s="140"/>
      <c r="F9007" s="161"/>
      <c r="G9007" s="161"/>
    </row>
    <row r="9008" spans="1:7" x14ac:dyDescent="0.25">
      <c r="A9008" s="154"/>
      <c r="B9008" s="154"/>
      <c r="C9008" s="154"/>
      <c r="D9008" s="140"/>
      <c r="E9008" s="140"/>
      <c r="F9008" s="161"/>
      <c r="G9008" s="161"/>
    </row>
    <row r="9009" spans="1:7" x14ac:dyDescent="0.25">
      <c r="A9009" s="154"/>
      <c r="B9009" s="154"/>
      <c r="C9009" s="154"/>
      <c r="D9009" s="140"/>
      <c r="E9009" s="140"/>
      <c r="F9009" s="161"/>
      <c r="G9009" s="161"/>
    </row>
    <row r="9010" spans="1:7" x14ac:dyDescent="0.25">
      <c r="A9010" s="154"/>
      <c r="B9010" s="154"/>
      <c r="C9010" s="154"/>
      <c r="D9010" s="140"/>
      <c r="E9010" s="140"/>
      <c r="F9010" s="161"/>
      <c r="G9010" s="161"/>
    </row>
    <row r="9011" spans="1:7" x14ac:dyDescent="0.25">
      <c r="A9011" s="154"/>
      <c r="B9011" s="154"/>
      <c r="C9011" s="140"/>
      <c r="D9011" s="140"/>
      <c r="E9011" s="140"/>
      <c r="F9011" s="161"/>
      <c r="G9011" s="161"/>
    </row>
    <row r="9012" spans="1:7" x14ac:dyDescent="0.25">
      <c r="A9012" s="154"/>
      <c r="B9012" s="154"/>
      <c r="C9012" s="140"/>
      <c r="D9012" s="140"/>
      <c r="E9012" s="140"/>
      <c r="F9012" s="161"/>
      <c r="G9012" s="161"/>
    </row>
    <row r="9013" spans="1:7" x14ac:dyDescent="0.25">
      <c r="A9013" s="154"/>
      <c r="B9013" s="154"/>
      <c r="C9013" s="140"/>
      <c r="D9013" s="140"/>
      <c r="E9013" s="140"/>
      <c r="F9013" s="161"/>
      <c r="G9013" s="161"/>
    </row>
    <row r="9014" spans="1:7" x14ac:dyDescent="0.25">
      <c r="A9014" s="154"/>
      <c r="B9014" s="154"/>
      <c r="C9014" s="140"/>
      <c r="D9014" s="140"/>
      <c r="E9014" s="140"/>
      <c r="F9014" s="161"/>
      <c r="G9014" s="161"/>
    </row>
    <row r="9015" spans="1:7" x14ac:dyDescent="0.25">
      <c r="A9015" s="154"/>
      <c r="B9015" s="154"/>
      <c r="C9015" s="140"/>
      <c r="D9015" s="140"/>
      <c r="E9015" s="140"/>
      <c r="F9015" s="161"/>
      <c r="G9015" s="161"/>
    </row>
    <row r="9016" spans="1:7" x14ac:dyDescent="0.25">
      <c r="A9016" s="154"/>
      <c r="B9016" s="154"/>
      <c r="C9016" s="140"/>
      <c r="D9016" s="140"/>
      <c r="E9016" s="140"/>
      <c r="F9016" s="161"/>
      <c r="G9016" s="161"/>
    </row>
    <row r="9017" spans="1:7" x14ac:dyDescent="0.25">
      <c r="A9017" s="154"/>
      <c r="B9017" s="154"/>
      <c r="C9017" s="140"/>
      <c r="D9017" s="140"/>
      <c r="E9017" s="140"/>
      <c r="F9017" s="161"/>
      <c r="G9017" s="161"/>
    </row>
    <row r="9018" spans="1:7" x14ac:dyDescent="0.25">
      <c r="A9018" s="154"/>
      <c r="B9018" s="154"/>
      <c r="C9018" s="154"/>
      <c r="D9018" s="140"/>
      <c r="E9018" s="140"/>
      <c r="F9018" s="161"/>
      <c r="G9018" s="161"/>
    </row>
    <row r="9019" spans="1:7" x14ac:dyDescent="0.25">
      <c r="A9019" s="154"/>
      <c r="B9019" s="154"/>
      <c r="C9019" s="154"/>
      <c r="D9019" s="140"/>
      <c r="E9019" s="140"/>
      <c r="F9019" s="161"/>
      <c r="G9019" s="161"/>
    </row>
    <row r="9020" spans="1:7" x14ac:dyDescent="0.25">
      <c r="A9020" s="154"/>
      <c r="B9020" s="154"/>
      <c r="C9020" s="154"/>
      <c r="D9020" s="140"/>
      <c r="E9020" s="140"/>
      <c r="F9020" s="161"/>
      <c r="G9020" s="161"/>
    </row>
    <row r="9021" spans="1:7" x14ac:dyDescent="0.25">
      <c r="A9021" s="154"/>
      <c r="B9021" s="154"/>
      <c r="C9021" s="140"/>
      <c r="D9021" s="140"/>
      <c r="E9021" s="140"/>
      <c r="F9021" s="161"/>
      <c r="G9021" s="161"/>
    </row>
    <row r="9022" spans="1:7" x14ac:dyDescent="0.25">
      <c r="A9022" s="154"/>
      <c r="B9022" s="154"/>
      <c r="C9022" s="140"/>
      <c r="D9022" s="140"/>
      <c r="E9022" s="140"/>
      <c r="F9022" s="161"/>
      <c r="G9022" s="161"/>
    </row>
    <row r="9023" spans="1:7" x14ac:dyDescent="0.25">
      <c r="A9023" s="154"/>
      <c r="B9023" s="154"/>
      <c r="C9023" s="154"/>
      <c r="D9023" s="140"/>
      <c r="E9023" s="140"/>
      <c r="F9023" s="161"/>
      <c r="G9023" s="161"/>
    </row>
    <row r="9024" spans="1:7" x14ac:dyDescent="0.25">
      <c r="A9024" s="154"/>
      <c r="B9024" s="154"/>
      <c r="C9024" s="140"/>
      <c r="D9024" s="140"/>
      <c r="E9024" s="140"/>
      <c r="F9024" s="161"/>
      <c r="G9024" s="161"/>
    </row>
    <row r="9025" spans="1:7" x14ac:dyDescent="0.25">
      <c r="A9025" s="154"/>
      <c r="B9025" s="154"/>
      <c r="C9025" s="140"/>
      <c r="D9025" s="140"/>
      <c r="E9025" s="140"/>
      <c r="F9025" s="161"/>
      <c r="G9025" s="161"/>
    </row>
    <row r="9026" spans="1:7" x14ac:dyDescent="0.25">
      <c r="A9026" s="154"/>
      <c r="B9026" s="154"/>
      <c r="C9026" s="140"/>
      <c r="D9026" s="140"/>
      <c r="E9026" s="140"/>
      <c r="F9026" s="161"/>
      <c r="G9026" s="161"/>
    </row>
    <row r="9027" spans="1:7" x14ac:dyDescent="0.25">
      <c r="A9027" s="154"/>
      <c r="B9027" s="154"/>
      <c r="C9027" s="140"/>
      <c r="D9027" s="140"/>
      <c r="E9027" s="140"/>
      <c r="F9027" s="161"/>
      <c r="G9027" s="161"/>
    </row>
    <row r="9028" spans="1:7" x14ac:dyDescent="0.25">
      <c r="A9028" s="154"/>
      <c r="B9028" s="154"/>
      <c r="C9028" s="154"/>
      <c r="D9028" s="140"/>
      <c r="E9028" s="140"/>
      <c r="F9028" s="161"/>
      <c r="G9028" s="161"/>
    </row>
    <row r="9029" spans="1:7" x14ac:dyDescent="0.25">
      <c r="A9029" s="154"/>
      <c r="B9029" s="154"/>
      <c r="C9029" s="154"/>
      <c r="D9029" s="140"/>
      <c r="E9029" s="140"/>
      <c r="F9029" s="161"/>
      <c r="G9029" s="161"/>
    </row>
    <row r="9030" spans="1:7" x14ac:dyDescent="0.25">
      <c r="A9030" s="154"/>
      <c r="B9030" s="154"/>
      <c r="C9030" s="154"/>
      <c r="D9030" s="140"/>
      <c r="E9030" s="140"/>
      <c r="F9030" s="161"/>
      <c r="G9030" s="161"/>
    </row>
    <row r="9031" spans="1:7" x14ac:dyDescent="0.25">
      <c r="A9031" s="154"/>
      <c r="B9031" s="154"/>
      <c r="C9031" s="140"/>
      <c r="D9031" s="140"/>
      <c r="E9031" s="140"/>
      <c r="F9031" s="161"/>
      <c r="G9031" s="161"/>
    </row>
    <row r="9032" spans="1:7" x14ac:dyDescent="0.25">
      <c r="A9032" s="154"/>
      <c r="B9032" s="154"/>
      <c r="C9032" s="140"/>
      <c r="D9032" s="140"/>
      <c r="E9032" s="140"/>
      <c r="F9032" s="161"/>
      <c r="G9032" s="161"/>
    </row>
    <row r="9033" spans="1:7" x14ac:dyDescent="0.25">
      <c r="A9033" s="154"/>
      <c r="B9033" s="154"/>
      <c r="C9033" s="140"/>
      <c r="D9033" s="140"/>
      <c r="E9033" s="140"/>
      <c r="F9033" s="161"/>
      <c r="G9033" s="161"/>
    </row>
    <row r="9034" spans="1:7" x14ac:dyDescent="0.25">
      <c r="A9034" s="154"/>
      <c r="B9034" s="154"/>
      <c r="C9034" s="140"/>
      <c r="D9034" s="140"/>
      <c r="E9034" s="140"/>
      <c r="F9034" s="161"/>
      <c r="G9034" s="161"/>
    </row>
    <row r="9035" spans="1:7" x14ac:dyDescent="0.25">
      <c r="A9035" s="154"/>
      <c r="B9035" s="154"/>
      <c r="C9035" s="140"/>
      <c r="D9035" s="140"/>
      <c r="E9035" s="140"/>
      <c r="F9035" s="161"/>
      <c r="G9035" s="161"/>
    </row>
    <row r="9036" spans="1:7" x14ac:dyDescent="0.25">
      <c r="A9036" s="154"/>
      <c r="B9036" s="154"/>
      <c r="C9036" s="140"/>
      <c r="D9036" s="140"/>
      <c r="E9036" s="140"/>
      <c r="F9036" s="161"/>
      <c r="G9036" s="161"/>
    </row>
    <row r="9037" spans="1:7" x14ac:dyDescent="0.25">
      <c r="A9037" s="154"/>
      <c r="B9037" s="154"/>
      <c r="C9037" s="140"/>
      <c r="D9037" s="140"/>
      <c r="E9037" s="140"/>
      <c r="F9037" s="161"/>
      <c r="G9037" s="161"/>
    </row>
    <row r="9038" spans="1:7" x14ac:dyDescent="0.25">
      <c r="A9038" s="154"/>
      <c r="B9038" s="154"/>
      <c r="C9038" s="140"/>
      <c r="D9038" s="140"/>
      <c r="E9038" s="140"/>
      <c r="F9038" s="161"/>
      <c r="G9038" s="161"/>
    </row>
    <row r="9039" spans="1:7" x14ac:dyDescent="0.25">
      <c r="A9039" s="154"/>
      <c r="B9039" s="154"/>
      <c r="C9039" s="140"/>
      <c r="D9039" s="140"/>
      <c r="E9039" s="140"/>
      <c r="F9039" s="161"/>
      <c r="G9039" s="161"/>
    </row>
    <row r="9040" spans="1:7" x14ac:dyDescent="0.25">
      <c r="A9040" s="154"/>
      <c r="B9040" s="154"/>
      <c r="C9040" s="140"/>
      <c r="D9040" s="140"/>
      <c r="E9040" s="140"/>
      <c r="F9040" s="161"/>
      <c r="G9040" s="161"/>
    </row>
    <row r="9041" spans="1:7" x14ac:dyDescent="0.25">
      <c r="A9041" s="154"/>
      <c r="B9041" s="154"/>
      <c r="C9041" s="154"/>
      <c r="D9041" s="140"/>
      <c r="E9041" s="140"/>
      <c r="F9041" s="161"/>
      <c r="G9041" s="161"/>
    </row>
    <row r="9042" spans="1:7" x14ac:dyDescent="0.25">
      <c r="A9042" s="154"/>
      <c r="B9042" s="154"/>
      <c r="C9042" s="154"/>
      <c r="D9042" s="140"/>
      <c r="E9042" s="140"/>
      <c r="F9042" s="161"/>
      <c r="G9042" s="161"/>
    </row>
    <row r="9043" spans="1:7" x14ac:dyDescent="0.25">
      <c r="A9043" s="154"/>
      <c r="B9043" s="154"/>
      <c r="C9043" s="140"/>
      <c r="D9043" s="140"/>
      <c r="E9043" s="140"/>
      <c r="F9043" s="161"/>
      <c r="G9043" s="161"/>
    </row>
    <row r="9044" spans="1:7" x14ac:dyDescent="0.25">
      <c r="A9044" s="154"/>
      <c r="B9044" s="154"/>
      <c r="C9044" s="140"/>
      <c r="D9044" s="140"/>
      <c r="E9044" s="140"/>
      <c r="F9044" s="161"/>
      <c r="G9044" s="161"/>
    </row>
    <row r="9045" spans="1:7" x14ac:dyDescent="0.25">
      <c r="A9045" s="154"/>
      <c r="B9045" s="154"/>
      <c r="C9045" s="140"/>
      <c r="D9045" s="140"/>
      <c r="E9045" s="140"/>
      <c r="F9045" s="161"/>
      <c r="G9045" s="161"/>
    </row>
    <row r="9046" spans="1:7" x14ac:dyDescent="0.25">
      <c r="A9046" s="154"/>
      <c r="B9046" s="154"/>
      <c r="C9046" s="154"/>
      <c r="D9046" s="140"/>
      <c r="E9046" s="140"/>
      <c r="F9046" s="161"/>
      <c r="G9046" s="161"/>
    </row>
    <row r="9047" spans="1:7" x14ac:dyDescent="0.25">
      <c r="A9047" s="154"/>
      <c r="B9047" s="154"/>
      <c r="C9047" s="140"/>
      <c r="D9047" s="140"/>
      <c r="E9047" s="140"/>
      <c r="F9047" s="161"/>
      <c r="G9047" s="161"/>
    </row>
    <row r="9048" spans="1:7" x14ac:dyDescent="0.25">
      <c r="A9048" s="154"/>
      <c r="B9048" s="154"/>
      <c r="C9048" s="154"/>
      <c r="D9048" s="140"/>
      <c r="E9048" s="140"/>
      <c r="F9048" s="161"/>
      <c r="G9048" s="161"/>
    </row>
    <row r="9049" spans="1:7" x14ac:dyDescent="0.25">
      <c r="A9049" s="154"/>
      <c r="B9049" s="154"/>
      <c r="C9049" s="154"/>
      <c r="D9049" s="140"/>
      <c r="E9049" s="140"/>
      <c r="F9049" s="161"/>
      <c r="G9049" s="161"/>
    </row>
    <row r="9050" spans="1:7" x14ac:dyDescent="0.25">
      <c r="A9050" s="154"/>
      <c r="B9050" s="154"/>
      <c r="C9050" s="140"/>
      <c r="D9050" s="140"/>
      <c r="E9050" s="140"/>
      <c r="F9050" s="161"/>
      <c r="G9050" s="161"/>
    </row>
    <row r="9051" spans="1:7" x14ac:dyDescent="0.25">
      <c r="A9051" s="154"/>
      <c r="B9051" s="154"/>
      <c r="C9051" s="140"/>
      <c r="D9051" s="140"/>
      <c r="E9051" s="140"/>
      <c r="F9051" s="161"/>
      <c r="G9051" s="161"/>
    </row>
    <row r="9052" spans="1:7" x14ac:dyDescent="0.25">
      <c r="A9052" s="154"/>
      <c r="B9052" s="154"/>
      <c r="C9052" s="154"/>
      <c r="D9052" s="140"/>
      <c r="E9052" s="140"/>
      <c r="F9052" s="161"/>
      <c r="G9052" s="161"/>
    </row>
    <row r="9053" spans="1:7" x14ac:dyDescent="0.25">
      <c r="A9053" s="154"/>
      <c r="B9053" s="154"/>
      <c r="C9053" s="140"/>
      <c r="D9053" s="140"/>
      <c r="E9053" s="140"/>
      <c r="F9053" s="161"/>
      <c r="G9053" s="161"/>
    </row>
    <row r="9054" spans="1:7" x14ac:dyDescent="0.25">
      <c r="A9054" s="154"/>
      <c r="B9054" s="154"/>
      <c r="C9054" s="140"/>
      <c r="D9054" s="140"/>
      <c r="E9054" s="140"/>
      <c r="F9054" s="161"/>
      <c r="G9054" s="161"/>
    </row>
    <row r="9055" spans="1:7" x14ac:dyDescent="0.25">
      <c r="A9055" s="154"/>
      <c r="B9055" s="154"/>
      <c r="C9055" s="154"/>
      <c r="D9055" s="140"/>
      <c r="E9055" s="140"/>
      <c r="F9055" s="161"/>
      <c r="G9055" s="161"/>
    </row>
    <row r="9056" spans="1:7" x14ac:dyDescent="0.25">
      <c r="A9056" s="154"/>
      <c r="B9056" s="154"/>
      <c r="C9056" s="140"/>
      <c r="D9056" s="140"/>
      <c r="E9056" s="140"/>
      <c r="F9056" s="161"/>
      <c r="G9056" s="161"/>
    </row>
    <row r="9057" spans="1:7" x14ac:dyDescent="0.25">
      <c r="A9057" s="154"/>
      <c r="B9057" s="154"/>
      <c r="C9057" s="140"/>
      <c r="D9057" s="140"/>
      <c r="E9057" s="140"/>
      <c r="F9057" s="161"/>
      <c r="G9057" s="161"/>
    </row>
    <row r="9058" spans="1:7" x14ac:dyDescent="0.25">
      <c r="A9058" s="154"/>
      <c r="B9058" s="154"/>
      <c r="C9058" s="140"/>
      <c r="D9058" s="140"/>
      <c r="E9058" s="140"/>
      <c r="F9058" s="161"/>
      <c r="G9058" s="161"/>
    </row>
    <row r="9059" spans="1:7" x14ac:dyDescent="0.25">
      <c r="A9059" s="154"/>
      <c r="B9059" s="154"/>
      <c r="C9059" s="140"/>
      <c r="D9059" s="140"/>
      <c r="E9059" s="140"/>
      <c r="F9059" s="161"/>
      <c r="G9059" s="161"/>
    </row>
    <row r="9060" spans="1:7" x14ac:dyDescent="0.25">
      <c r="A9060" s="154"/>
      <c r="B9060" s="154"/>
      <c r="C9060" s="140"/>
      <c r="D9060" s="140"/>
      <c r="E9060" s="140"/>
      <c r="F9060" s="161"/>
      <c r="G9060" s="161"/>
    </row>
    <row r="9061" spans="1:7" x14ac:dyDescent="0.25">
      <c r="A9061" s="154"/>
      <c r="B9061" s="154"/>
      <c r="C9061" s="154"/>
      <c r="D9061" s="140"/>
      <c r="E9061" s="140"/>
      <c r="F9061" s="161"/>
      <c r="G9061" s="161"/>
    </row>
    <row r="9062" spans="1:7" x14ac:dyDescent="0.25">
      <c r="A9062" s="154"/>
      <c r="B9062" s="154"/>
      <c r="C9062" s="154"/>
      <c r="D9062" s="140"/>
      <c r="E9062" s="140"/>
      <c r="F9062" s="161"/>
      <c r="G9062" s="161"/>
    </row>
    <row r="9063" spans="1:7" x14ac:dyDescent="0.25">
      <c r="A9063" s="154"/>
      <c r="B9063" s="154"/>
      <c r="C9063" s="140"/>
      <c r="D9063" s="140"/>
      <c r="E9063" s="140"/>
      <c r="F9063" s="161"/>
      <c r="G9063" s="161"/>
    </row>
    <row r="9064" spans="1:7" x14ac:dyDescent="0.25">
      <c r="A9064" s="154"/>
      <c r="B9064" s="154"/>
      <c r="C9064" s="140"/>
      <c r="D9064" s="140"/>
      <c r="E9064" s="140"/>
      <c r="F9064" s="161"/>
      <c r="G9064" s="161"/>
    </row>
    <row r="9065" spans="1:7" x14ac:dyDescent="0.25">
      <c r="A9065" s="154"/>
      <c r="B9065" s="154"/>
      <c r="C9065" s="140"/>
      <c r="D9065" s="140"/>
      <c r="E9065" s="140"/>
      <c r="F9065" s="161"/>
      <c r="G9065" s="161"/>
    </row>
    <row r="9066" spans="1:7" x14ac:dyDescent="0.25">
      <c r="A9066" s="154"/>
      <c r="B9066" s="154"/>
      <c r="C9066" s="140"/>
      <c r="D9066" s="140"/>
      <c r="E9066" s="140"/>
      <c r="F9066" s="161"/>
      <c r="G9066" s="161"/>
    </row>
    <row r="9067" spans="1:7" x14ac:dyDescent="0.25">
      <c r="A9067" s="154"/>
      <c r="B9067" s="154"/>
      <c r="C9067" s="140"/>
      <c r="D9067" s="140"/>
      <c r="E9067" s="140"/>
      <c r="F9067" s="161"/>
      <c r="G9067" s="161"/>
    </row>
    <row r="9068" spans="1:7" x14ac:dyDescent="0.25">
      <c r="A9068" s="154"/>
      <c r="B9068" s="154"/>
      <c r="C9068" s="154"/>
      <c r="D9068" s="140"/>
      <c r="E9068" s="140"/>
      <c r="F9068" s="161"/>
      <c r="G9068" s="161"/>
    </row>
    <row r="9069" spans="1:7" x14ac:dyDescent="0.25">
      <c r="A9069" s="154"/>
      <c r="B9069" s="154"/>
      <c r="C9069" s="140"/>
      <c r="D9069" s="140"/>
      <c r="E9069" s="140"/>
      <c r="F9069" s="161"/>
      <c r="G9069" s="161"/>
    </row>
    <row r="9070" spans="1:7" x14ac:dyDescent="0.25">
      <c r="A9070" s="154"/>
      <c r="B9070" s="154"/>
      <c r="C9070" s="140"/>
      <c r="D9070" s="140"/>
      <c r="E9070" s="140"/>
      <c r="F9070" s="161"/>
      <c r="G9070" s="161"/>
    </row>
    <row r="9071" spans="1:7" x14ac:dyDescent="0.25">
      <c r="A9071" s="154"/>
      <c r="B9071" s="154"/>
      <c r="C9071" s="140"/>
      <c r="D9071" s="140"/>
      <c r="E9071" s="140"/>
      <c r="F9071" s="161"/>
      <c r="G9071" s="161"/>
    </row>
    <row r="9072" spans="1:7" x14ac:dyDescent="0.25">
      <c r="A9072" s="154"/>
      <c r="B9072" s="154"/>
      <c r="C9072" s="154"/>
      <c r="D9072" s="140"/>
      <c r="E9072" s="140"/>
      <c r="F9072" s="161"/>
      <c r="G9072" s="161"/>
    </row>
    <row r="9073" spans="1:7" x14ac:dyDescent="0.25">
      <c r="A9073" s="154"/>
      <c r="B9073" s="154"/>
      <c r="C9073" s="140"/>
      <c r="D9073" s="140"/>
      <c r="E9073" s="140"/>
      <c r="F9073" s="161"/>
      <c r="G9073" s="161"/>
    </row>
    <row r="9074" spans="1:7" x14ac:dyDescent="0.25">
      <c r="A9074" s="154"/>
      <c r="B9074" s="154"/>
      <c r="C9074" s="140"/>
      <c r="D9074" s="140"/>
      <c r="E9074" s="140"/>
      <c r="F9074" s="161"/>
      <c r="G9074" s="161"/>
    </row>
    <row r="9075" spans="1:7" x14ac:dyDescent="0.25">
      <c r="A9075" s="154"/>
      <c r="B9075" s="154"/>
      <c r="C9075" s="140"/>
      <c r="D9075" s="140"/>
      <c r="E9075" s="140"/>
      <c r="F9075" s="161"/>
      <c r="G9075" s="161"/>
    </row>
    <row r="9076" spans="1:7" x14ac:dyDescent="0.25">
      <c r="A9076" s="154"/>
      <c r="B9076" s="154"/>
      <c r="C9076" s="140"/>
      <c r="D9076" s="140"/>
      <c r="E9076" s="140"/>
      <c r="F9076" s="161"/>
      <c r="G9076" s="161"/>
    </row>
    <row r="9077" spans="1:7" x14ac:dyDescent="0.25">
      <c r="A9077" s="154"/>
      <c r="B9077" s="154"/>
      <c r="C9077" s="140"/>
      <c r="D9077" s="140"/>
      <c r="E9077" s="140"/>
      <c r="F9077" s="161"/>
      <c r="G9077" s="161"/>
    </row>
    <row r="9078" spans="1:7" x14ac:dyDescent="0.25">
      <c r="A9078" s="154"/>
      <c r="B9078" s="154"/>
      <c r="C9078" s="140"/>
      <c r="D9078" s="140"/>
      <c r="E9078" s="140"/>
      <c r="F9078" s="161"/>
      <c r="G9078" s="161"/>
    </row>
    <row r="9079" spans="1:7" x14ac:dyDescent="0.25">
      <c r="A9079" s="154"/>
      <c r="B9079" s="154"/>
      <c r="C9079" s="140"/>
      <c r="D9079" s="140"/>
      <c r="E9079" s="140"/>
      <c r="F9079" s="161"/>
      <c r="G9079" s="161"/>
    </row>
    <row r="9080" spans="1:7" x14ac:dyDescent="0.25">
      <c r="A9080" s="154"/>
      <c r="B9080" s="154"/>
      <c r="C9080" s="140"/>
      <c r="D9080" s="140"/>
      <c r="E9080" s="140"/>
      <c r="F9080" s="161"/>
      <c r="G9080" s="161"/>
    </row>
    <row r="9081" spans="1:7" x14ac:dyDescent="0.25">
      <c r="A9081" s="154"/>
      <c r="B9081" s="154"/>
      <c r="C9081" s="140"/>
      <c r="D9081" s="140"/>
      <c r="E9081" s="140"/>
      <c r="F9081" s="161"/>
      <c r="G9081" s="161"/>
    </row>
    <row r="9082" spans="1:7" x14ac:dyDescent="0.25">
      <c r="A9082" s="154"/>
      <c r="B9082" s="154"/>
      <c r="C9082" s="154"/>
      <c r="D9082" s="140"/>
      <c r="E9082" s="140"/>
      <c r="F9082" s="161"/>
      <c r="G9082" s="161"/>
    </row>
    <row r="9083" spans="1:7" x14ac:dyDescent="0.25">
      <c r="A9083" s="154"/>
      <c r="B9083" s="154"/>
      <c r="C9083" s="140"/>
      <c r="D9083" s="140"/>
      <c r="E9083" s="140"/>
      <c r="F9083" s="161"/>
      <c r="G9083" s="161"/>
    </row>
    <row r="9084" spans="1:7" x14ac:dyDescent="0.25">
      <c r="A9084" s="154"/>
      <c r="B9084" s="154"/>
      <c r="C9084" s="154"/>
      <c r="D9084" s="140"/>
      <c r="E9084" s="140"/>
      <c r="F9084" s="161"/>
      <c r="G9084" s="161"/>
    </row>
    <row r="9085" spans="1:7" x14ac:dyDescent="0.25">
      <c r="A9085" s="154"/>
      <c r="B9085" s="154"/>
      <c r="C9085" s="154"/>
      <c r="D9085" s="140"/>
      <c r="E9085" s="140"/>
      <c r="F9085" s="161"/>
      <c r="G9085" s="161"/>
    </row>
    <row r="9086" spans="1:7" x14ac:dyDescent="0.25">
      <c r="A9086" s="154"/>
      <c r="B9086" s="154"/>
      <c r="C9086" s="140"/>
      <c r="D9086" s="140"/>
      <c r="E9086" s="140"/>
      <c r="F9086" s="161"/>
      <c r="G9086" s="161"/>
    </row>
    <row r="9087" spans="1:7" x14ac:dyDescent="0.25">
      <c r="A9087" s="154"/>
      <c r="B9087" s="154"/>
      <c r="C9087" s="140"/>
      <c r="D9087" s="140"/>
      <c r="E9087" s="140"/>
      <c r="F9087" s="161"/>
      <c r="G9087" s="161"/>
    </row>
    <row r="9088" spans="1:7" x14ac:dyDescent="0.25">
      <c r="A9088" s="154"/>
      <c r="B9088" s="154"/>
      <c r="C9088" s="140"/>
      <c r="D9088" s="140"/>
      <c r="E9088" s="140"/>
      <c r="F9088" s="161"/>
      <c r="G9088" s="161"/>
    </row>
    <row r="9089" spans="1:7" x14ac:dyDescent="0.25">
      <c r="A9089" s="154"/>
      <c r="B9089" s="154"/>
      <c r="C9089" s="140"/>
      <c r="D9089" s="140"/>
      <c r="E9089" s="140"/>
      <c r="F9089" s="161"/>
      <c r="G9089" s="161"/>
    </row>
    <row r="9090" spans="1:7" x14ac:dyDescent="0.25">
      <c r="A9090" s="154"/>
      <c r="B9090" s="154"/>
      <c r="C9090" s="154"/>
      <c r="D9090" s="140"/>
      <c r="E9090" s="140"/>
      <c r="F9090" s="161"/>
      <c r="G9090" s="161"/>
    </row>
    <row r="9091" spans="1:7" x14ac:dyDescent="0.25">
      <c r="A9091" s="154"/>
      <c r="B9091" s="154"/>
      <c r="C9091" s="154"/>
      <c r="D9091" s="140"/>
      <c r="E9091" s="140"/>
      <c r="F9091" s="161"/>
      <c r="G9091" s="161"/>
    </row>
    <row r="9092" spans="1:7" x14ac:dyDescent="0.25">
      <c r="A9092" s="154"/>
      <c r="B9092" s="154"/>
      <c r="C9092" s="140"/>
      <c r="D9092" s="140"/>
      <c r="E9092" s="140"/>
      <c r="F9092" s="161"/>
      <c r="G9092" s="161"/>
    </row>
    <row r="9093" spans="1:7" x14ac:dyDescent="0.25">
      <c r="A9093" s="154"/>
      <c r="B9093" s="154"/>
      <c r="C9093" s="140"/>
      <c r="D9093" s="140"/>
      <c r="E9093" s="140"/>
      <c r="F9093" s="161"/>
      <c r="G9093" s="161"/>
    </row>
    <row r="9094" spans="1:7" x14ac:dyDescent="0.25">
      <c r="A9094" s="154"/>
      <c r="B9094" s="154"/>
      <c r="C9094" s="140"/>
      <c r="D9094" s="140"/>
      <c r="E9094" s="140"/>
      <c r="F9094" s="161"/>
      <c r="G9094" s="161"/>
    </row>
    <row r="9095" spans="1:7" x14ac:dyDescent="0.25">
      <c r="A9095" s="154"/>
      <c r="B9095" s="154"/>
      <c r="C9095" s="140"/>
      <c r="D9095" s="140"/>
      <c r="E9095" s="140"/>
      <c r="F9095" s="161"/>
      <c r="G9095" s="161"/>
    </row>
    <row r="9096" spans="1:7" x14ac:dyDescent="0.25">
      <c r="A9096" s="154"/>
      <c r="B9096" s="154"/>
      <c r="C9096" s="140"/>
      <c r="D9096" s="140"/>
      <c r="E9096" s="140"/>
      <c r="F9096" s="161"/>
      <c r="G9096" s="161"/>
    </row>
    <row r="9097" spans="1:7" x14ac:dyDescent="0.25">
      <c r="A9097" s="154"/>
      <c r="B9097" s="154"/>
      <c r="C9097" s="140"/>
      <c r="D9097" s="140"/>
      <c r="E9097" s="140"/>
      <c r="F9097" s="161"/>
      <c r="G9097" s="161"/>
    </row>
    <row r="9098" spans="1:7" x14ac:dyDescent="0.25">
      <c r="A9098" s="154"/>
      <c r="B9098" s="154"/>
      <c r="C9098" s="140"/>
      <c r="D9098" s="140"/>
      <c r="E9098" s="140"/>
      <c r="F9098" s="161"/>
      <c r="G9098" s="161"/>
    </row>
    <row r="9099" spans="1:7" x14ac:dyDescent="0.25">
      <c r="A9099" s="154"/>
      <c r="B9099" s="154"/>
      <c r="C9099" s="154"/>
      <c r="D9099" s="140"/>
      <c r="E9099" s="140"/>
      <c r="F9099" s="161"/>
      <c r="G9099" s="161"/>
    </row>
    <row r="9100" spans="1:7" x14ac:dyDescent="0.25">
      <c r="A9100" s="154"/>
      <c r="B9100" s="154"/>
      <c r="C9100" s="140"/>
      <c r="D9100" s="140"/>
      <c r="E9100" s="140"/>
      <c r="F9100" s="161"/>
      <c r="G9100" s="161"/>
    </row>
    <row r="9101" spans="1:7" x14ac:dyDescent="0.25">
      <c r="A9101" s="154"/>
      <c r="B9101" s="154"/>
      <c r="C9101" s="140"/>
      <c r="D9101" s="140"/>
      <c r="E9101" s="140"/>
      <c r="F9101" s="161"/>
      <c r="G9101" s="161"/>
    </row>
    <row r="9102" spans="1:7" x14ac:dyDescent="0.25">
      <c r="A9102" s="154"/>
      <c r="B9102" s="154"/>
      <c r="C9102" s="140"/>
      <c r="D9102" s="140"/>
      <c r="E9102" s="140"/>
      <c r="F9102" s="161"/>
      <c r="G9102" s="161"/>
    </row>
    <row r="9103" spans="1:7" x14ac:dyDescent="0.25">
      <c r="A9103" s="154"/>
      <c r="B9103" s="154"/>
      <c r="C9103" s="140"/>
      <c r="D9103" s="140"/>
      <c r="E9103" s="140"/>
      <c r="F9103" s="161"/>
      <c r="G9103" s="161"/>
    </row>
    <row r="9104" spans="1:7" x14ac:dyDescent="0.25">
      <c r="A9104" s="154"/>
      <c r="B9104" s="154"/>
      <c r="C9104" s="140"/>
      <c r="D9104" s="140"/>
      <c r="E9104" s="140"/>
      <c r="F9104" s="161"/>
      <c r="G9104" s="161"/>
    </row>
    <row r="9105" spans="1:7" x14ac:dyDescent="0.25">
      <c r="A9105" s="154"/>
      <c r="B9105" s="154"/>
      <c r="C9105" s="154"/>
      <c r="D9105" s="140"/>
      <c r="E9105" s="140"/>
      <c r="F9105" s="161"/>
      <c r="G9105" s="161"/>
    </row>
    <row r="9106" spans="1:7" x14ac:dyDescent="0.25">
      <c r="A9106" s="154"/>
      <c r="B9106" s="154"/>
      <c r="C9106" s="140"/>
      <c r="D9106" s="140"/>
      <c r="E9106" s="140"/>
      <c r="F9106" s="161"/>
      <c r="G9106" s="161"/>
    </row>
    <row r="9107" spans="1:7" x14ac:dyDescent="0.25">
      <c r="A9107" s="154"/>
      <c r="B9107" s="154"/>
      <c r="C9107" s="154"/>
      <c r="D9107" s="140"/>
      <c r="E9107" s="140"/>
      <c r="F9107" s="161"/>
      <c r="G9107" s="161"/>
    </row>
    <row r="9108" spans="1:7" x14ac:dyDescent="0.25">
      <c r="A9108" s="154"/>
      <c r="B9108" s="154"/>
      <c r="C9108" s="140"/>
      <c r="D9108" s="140"/>
      <c r="E9108" s="140"/>
      <c r="F9108" s="161"/>
      <c r="G9108" s="161"/>
    </row>
    <row r="9109" spans="1:7" x14ac:dyDescent="0.25">
      <c r="A9109" s="154"/>
      <c r="B9109" s="154"/>
      <c r="C9109" s="140"/>
      <c r="D9109" s="140"/>
      <c r="E9109" s="140"/>
      <c r="F9109" s="161"/>
      <c r="G9109" s="161"/>
    </row>
    <row r="9110" spans="1:7" x14ac:dyDescent="0.25">
      <c r="A9110" s="154"/>
      <c r="B9110" s="154"/>
      <c r="C9110" s="140"/>
      <c r="D9110" s="140"/>
      <c r="E9110" s="140"/>
      <c r="F9110" s="161"/>
      <c r="G9110" s="161"/>
    </row>
    <row r="9111" spans="1:7" x14ac:dyDescent="0.25">
      <c r="A9111" s="154"/>
      <c r="B9111" s="154"/>
      <c r="C9111" s="140"/>
      <c r="D9111" s="140"/>
      <c r="E9111" s="140"/>
      <c r="F9111" s="161"/>
      <c r="G9111" s="161"/>
    </row>
    <row r="9112" spans="1:7" x14ac:dyDescent="0.25">
      <c r="A9112" s="154"/>
      <c r="B9112" s="154"/>
      <c r="C9112" s="140"/>
      <c r="D9112" s="140"/>
      <c r="E9112" s="140"/>
      <c r="F9112" s="161"/>
      <c r="G9112" s="161"/>
    </row>
    <row r="9113" spans="1:7" x14ac:dyDescent="0.25">
      <c r="A9113" s="154"/>
      <c r="B9113" s="154"/>
      <c r="C9113" s="140"/>
      <c r="D9113" s="140"/>
      <c r="E9113" s="140"/>
      <c r="F9113" s="161"/>
      <c r="G9113" s="161"/>
    </row>
    <row r="9114" spans="1:7" x14ac:dyDescent="0.25">
      <c r="A9114" s="154"/>
      <c r="B9114" s="154"/>
      <c r="C9114" s="140"/>
      <c r="D9114" s="140"/>
      <c r="E9114" s="140"/>
      <c r="F9114" s="161"/>
      <c r="G9114" s="161"/>
    </row>
    <row r="9115" spans="1:7" x14ac:dyDescent="0.25">
      <c r="A9115" s="154"/>
      <c r="B9115" s="154"/>
      <c r="C9115" s="154"/>
      <c r="D9115" s="140"/>
      <c r="E9115" s="140"/>
      <c r="F9115" s="161"/>
      <c r="G9115" s="161"/>
    </row>
    <row r="9116" spans="1:7" x14ac:dyDescent="0.25">
      <c r="A9116" s="154"/>
      <c r="B9116" s="154"/>
      <c r="C9116" s="154"/>
      <c r="D9116" s="140"/>
      <c r="E9116" s="140"/>
      <c r="F9116" s="161"/>
      <c r="G9116" s="161"/>
    </row>
    <row r="9117" spans="1:7" x14ac:dyDescent="0.25">
      <c r="A9117" s="154"/>
      <c r="B9117" s="154"/>
      <c r="C9117" s="140"/>
      <c r="D9117" s="140"/>
      <c r="E9117" s="140"/>
      <c r="F9117" s="161"/>
      <c r="G9117" s="161"/>
    </row>
    <row r="9118" spans="1:7" x14ac:dyDescent="0.25">
      <c r="A9118" s="154"/>
      <c r="B9118" s="154"/>
      <c r="C9118" s="140"/>
      <c r="D9118" s="140"/>
      <c r="E9118" s="140"/>
      <c r="F9118" s="161"/>
      <c r="G9118" s="161"/>
    </row>
    <row r="9119" spans="1:7" x14ac:dyDescent="0.25">
      <c r="A9119" s="154"/>
      <c r="B9119" s="154"/>
      <c r="C9119" s="154"/>
      <c r="D9119" s="140"/>
      <c r="E9119" s="140"/>
      <c r="F9119" s="161"/>
      <c r="G9119" s="161"/>
    </row>
    <row r="9120" spans="1:7" x14ac:dyDescent="0.25">
      <c r="A9120" s="154"/>
      <c r="B9120" s="154"/>
      <c r="C9120" s="140"/>
      <c r="D9120" s="140"/>
      <c r="E9120" s="140"/>
      <c r="F9120" s="161"/>
      <c r="G9120" s="161"/>
    </row>
    <row r="9121" spans="1:7" x14ac:dyDescent="0.25">
      <c r="A9121" s="154"/>
      <c r="B9121" s="154"/>
      <c r="C9121" s="154"/>
      <c r="D9121" s="140"/>
      <c r="E9121" s="140"/>
      <c r="F9121" s="161"/>
      <c r="G9121" s="161"/>
    </row>
    <row r="9122" spans="1:7" x14ac:dyDescent="0.25">
      <c r="A9122" s="154"/>
      <c r="B9122" s="154"/>
      <c r="C9122" s="154"/>
      <c r="D9122" s="140"/>
      <c r="E9122" s="140"/>
      <c r="F9122" s="161"/>
      <c r="G9122" s="161"/>
    </row>
    <row r="9123" spans="1:7" x14ac:dyDescent="0.25">
      <c r="A9123" s="154"/>
      <c r="B9123" s="154"/>
      <c r="C9123" s="154"/>
      <c r="D9123" s="140"/>
      <c r="E9123" s="140"/>
      <c r="F9123" s="161"/>
      <c r="G9123" s="161"/>
    </row>
    <row r="9124" spans="1:7" x14ac:dyDescent="0.25">
      <c r="A9124" s="154"/>
      <c r="B9124" s="154"/>
      <c r="C9124" s="154"/>
      <c r="D9124" s="140"/>
      <c r="E9124" s="140"/>
      <c r="F9124" s="161"/>
      <c r="G9124" s="161"/>
    </row>
    <row r="9125" spans="1:7" x14ac:dyDescent="0.25">
      <c r="A9125" s="154"/>
      <c r="B9125" s="154"/>
      <c r="C9125" s="154"/>
      <c r="D9125" s="140"/>
      <c r="E9125" s="140"/>
      <c r="F9125" s="161"/>
      <c r="G9125" s="161"/>
    </row>
    <row r="9126" spans="1:7" x14ac:dyDescent="0.25">
      <c r="A9126" s="154"/>
      <c r="B9126" s="154"/>
      <c r="C9126" s="154"/>
      <c r="D9126" s="140"/>
      <c r="E9126" s="140"/>
      <c r="F9126" s="161"/>
      <c r="G9126" s="161"/>
    </row>
    <row r="9127" spans="1:7" x14ac:dyDescent="0.25">
      <c r="A9127" s="154"/>
      <c r="B9127" s="154"/>
      <c r="C9127" s="140"/>
      <c r="D9127" s="140"/>
      <c r="E9127" s="140"/>
      <c r="F9127" s="161"/>
      <c r="G9127" s="161"/>
    </row>
    <row r="9128" spans="1:7" x14ac:dyDescent="0.25">
      <c r="A9128" s="154"/>
      <c r="B9128" s="154"/>
      <c r="C9128" s="140"/>
      <c r="D9128" s="140"/>
      <c r="E9128" s="140"/>
      <c r="F9128" s="161"/>
      <c r="G9128" s="161"/>
    </row>
    <row r="9129" spans="1:7" x14ac:dyDescent="0.25">
      <c r="A9129" s="154"/>
      <c r="B9129" s="154"/>
      <c r="C9129" s="154"/>
      <c r="D9129" s="140"/>
      <c r="E9129" s="140"/>
      <c r="F9129" s="161"/>
      <c r="G9129" s="161"/>
    </row>
    <row r="9130" spans="1:7" x14ac:dyDescent="0.25">
      <c r="A9130" s="154"/>
      <c r="B9130" s="154"/>
      <c r="C9130" s="154"/>
      <c r="D9130" s="140"/>
      <c r="E9130" s="140"/>
      <c r="F9130" s="161"/>
      <c r="G9130" s="161"/>
    </row>
    <row r="9131" spans="1:7" x14ac:dyDescent="0.25">
      <c r="A9131" s="154"/>
      <c r="B9131" s="154"/>
      <c r="C9131" s="140"/>
      <c r="D9131" s="140"/>
      <c r="E9131" s="140"/>
      <c r="F9131" s="161"/>
      <c r="G9131" s="161"/>
    </row>
    <row r="9132" spans="1:7" x14ac:dyDescent="0.25">
      <c r="A9132" s="154"/>
      <c r="B9132" s="154"/>
      <c r="C9132" s="140"/>
      <c r="D9132" s="140"/>
      <c r="E9132" s="140"/>
      <c r="F9132" s="161"/>
      <c r="G9132" s="161"/>
    </row>
    <row r="9133" spans="1:7" x14ac:dyDescent="0.25">
      <c r="A9133" s="154"/>
      <c r="B9133" s="154"/>
      <c r="C9133" s="140"/>
      <c r="D9133" s="140"/>
      <c r="E9133" s="140"/>
      <c r="F9133" s="161"/>
      <c r="G9133" s="161"/>
    </row>
    <row r="9134" spans="1:7" x14ac:dyDescent="0.25">
      <c r="A9134" s="154"/>
      <c r="B9134" s="154"/>
      <c r="C9134" s="140"/>
      <c r="D9134" s="140"/>
      <c r="E9134" s="140"/>
      <c r="F9134" s="161"/>
      <c r="G9134" s="161"/>
    </row>
    <row r="9135" spans="1:7" x14ac:dyDescent="0.25">
      <c r="A9135" s="154"/>
      <c r="B9135" s="154"/>
      <c r="C9135" s="140"/>
      <c r="D9135" s="140"/>
      <c r="E9135" s="140"/>
      <c r="F9135" s="161"/>
      <c r="G9135" s="161"/>
    </row>
    <row r="9136" spans="1:7" x14ac:dyDescent="0.25">
      <c r="A9136" s="154"/>
      <c r="B9136" s="154"/>
      <c r="C9136" s="140"/>
      <c r="D9136" s="140"/>
      <c r="E9136" s="140"/>
      <c r="F9136" s="161"/>
      <c r="G9136" s="161"/>
    </row>
    <row r="9137" spans="1:7" x14ac:dyDescent="0.25">
      <c r="A9137" s="154"/>
      <c r="B9137" s="154"/>
      <c r="C9137" s="140"/>
      <c r="D9137" s="140"/>
      <c r="E9137" s="140"/>
      <c r="F9137" s="161"/>
      <c r="G9137" s="161"/>
    </row>
    <row r="9138" spans="1:7" x14ac:dyDescent="0.25">
      <c r="A9138" s="154"/>
      <c r="B9138" s="154"/>
      <c r="C9138" s="140"/>
      <c r="D9138" s="140"/>
      <c r="E9138" s="140"/>
      <c r="F9138" s="161"/>
      <c r="G9138" s="161"/>
    </row>
    <row r="9139" spans="1:7" x14ac:dyDescent="0.25">
      <c r="A9139" s="154"/>
      <c r="B9139" s="154"/>
      <c r="C9139" s="140"/>
      <c r="D9139" s="140"/>
      <c r="E9139" s="140"/>
      <c r="F9139" s="161"/>
      <c r="G9139" s="161"/>
    </row>
    <row r="9140" spans="1:7" x14ac:dyDescent="0.25">
      <c r="A9140" s="154"/>
      <c r="B9140" s="154"/>
      <c r="C9140" s="140"/>
      <c r="D9140" s="140"/>
      <c r="E9140" s="140"/>
      <c r="F9140" s="161"/>
      <c r="G9140" s="161"/>
    </row>
    <row r="9141" spans="1:7" x14ac:dyDescent="0.25">
      <c r="A9141" s="154"/>
      <c r="B9141" s="154"/>
      <c r="C9141" s="140"/>
      <c r="D9141" s="140"/>
      <c r="E9141" s="140"/>
      <c r="F9141" s="161"/>
      <c r="G9141" s="161"/>
    </row>
    <row r="9142" spans="1:7" x14ac:dyDescent="0.25">
      <c r="A9142" s="154"/>
      <c r="B9142" s="154"/>
      <c r="C9142" s="140"/>
      <c r="D9142" s="140"/>
      <c r="E9142" s="140"/>
      <c r="F9142" s="161"/>
      <c r="G9142" s="161"/>
    </row>
    <row r="9143" spans="1:7" x14ac:dyDescent="0.25">
      <c r="A9143" s="154"/>
      <c r="B9143" s="154"/>
      <c r="C9143" s="140"/>
      <c r="D9143" s="140"/>
      <c r="E9143" s="140"/>
      <c r="F9143" s="161"/>
      <c r="G9143" s="161"/>
    </row>
    <row r="9144" spans="1:7" x14ac:dyDescent="0.25">
      <c r="A9144" s="154"/>
      <c r="B9144" s="154"/>
      <c r="C9144" s="154"/>
      <c r="D9144" s="140"/>
      <c r="E9144" s="140"/>
      <c r="F9144" s="161"/>
      <c r="G9144" s="161"/>
    </row>
    <row r="9145" spans="1:7" x14ac:dyDescent="0.25">
      <c r="A9145" s="154"/>
      <c r="B9145" s="154"/>
      <c r="C9145" s="154"/>
      <c r="D9145" s="140"/>
      <c r="E9145" s="140"/>
      <c r="F9145" s="161"/>
      <c r="G9145" s="161"/>
    </row>
    <row r="9146" spans="1:7" x14ac:dyDescent="0.25">
      <c r="A9146" s="154"/>
      <c r="B9146" s="154"/>
      <c r="C9146" s="140"/>
      <c r="D9146" s="140"/>
      <c r="E9146" s="140"/>
      <c r="F9146" s="161"/>
      <c r="G9146" s="161"/>
    </row>
    <row r="9147" spans="1:7" x14ac:dyDescent="0.25">
      <c r="A9147" s="154"/>
      <c r="B9147" s="154"/>
      <c r="C9147" s="140"/>
      <c r="D9147" s="140"/>
      <c r="E9147" s="140"/>
      <c r="F9147" s="161"/>
      <c r="G9147" s="161"/>
    </row>
    <row r="9148" spans="1:7" x14ac:dyDescent="0.25">
      <c r="A9148" s="154"/>
      <c r="B9148" s="154"/>
      <c r="C9148" s="154"/>
      <c r="D9148" s="140"/>
      <c r="E9148" s="140"/>
      <c r="F9148" s="161"/>
      <c r="G9148" s="161"/>
    </row>
    <row r="9149" spans="1:7" x14ac:dyDescent="0.25">
      <c r="A9149" s="154"/>
      <c r="B9149" s="154"/>
      <c r="C9149" s="140"/>
      <c r="D9149" s="140"/>
      <c r="E9149" s="140"/>
      <c r="F9149" s="161"/>
      <c r="G9149" s="161"/>
    </row>
    <row r="9150" spans="1:7" x14ac:dyDescent="0.25">
      <c r="A9150" s="154"/>
      <c r="B9150" s="154"/>
      <c r="C9150" s="154"/>
      <c r="D9150" s="140"/>
      <c r="E9150" s="140"/>
      <c r="F9150" s="161"/>
      <c r="G9150" s="161"/>
    </row>
    <row r="9151" spans="1:7" x14ac:dyDescent="0.25">
      <c r="A9151" s="154"/>
      <c r="B9151" s="154"/>
      <c r="C9151" s="140"/>
      <c r="D9151" s="140"/>
      <c r="E9151" s="140"/>
      <c r="F9151" s="161"/>
      <c r="G9151" s="161"/>
    </row>
    <row r="9152" spans="1:7" x14ac:dyDescent="0.25">
      <c r="A9152" s="154"/>
      <c r="B9152" s="154"/>
      <c r="C9152" s="140"/>
      <c r="D9152" s="140"/>
      <c r="E9152" s="140"/>
      <c r="F9152" s="161"/>
      <c r="G9152" s="161"/>
    </row>
    <row r="9153" spans="1:7" x14ac:dyDescent="0.25">
      <c r="A9153" s="154"/>
      <c r="B9153" s="154"/>
      <c r="C9153" s="154"/>
      <c r="D9153" s="140"/>
      <c r="E9153" s="140"/>
      <c r="F9153" s="161"/>
      <c r="G9153" s="161"/>
    </row>
    <row r="9154" spans="1:7" x14ac:dyDescent="0.25">
      <c r="A9154" s="154"/>
      <c r="B9154" s="154"/>
      <c r="C9154" s="154"/>
      <c r="D9154" s="140"/>
      <c r="E9154" s="140"/>
      <c r="F9154" s="161"/>
      <c r="G9154" s="161"/>
    </row>
    <row r="9155" spans="1:7" x14ac:dyDescent="0.25">
      <c r="A9155" s="154"/>
      <c r="B9155" s="154"/>
      <c r="C9155" s="140"/>
      <c r="D9155" s="140"/>
      <c r="E9155" s="140"/>
      <c r="F9155" s="161"/>
      <c r="G9155" s="161"/>
    </row>
    <row r="9156" spans="1:7" x14ac:dyDescent="0.25">
      <c r="A9156" s="154"/>
      <c r="B9156" s="154"/>
      <c r="C9156" s="154"/>
      <c r="D9156" s="140"/>
      <c r="E9156" s="140"/>
      <c r="F9156" s="161"/>
      <c r="G9156" s="161"/>
    </row>
    <row r="9157" spans="1:7" x14ac:dyDescent="0.25">
      <c r="A9157" s="154"/>
      <c r="B9157" s="154"/>
      <c r="C9157" s="154"/>
      <c r="D9157" s="140"/>
      <c r="E9157" s="140"/>
      <c r="F9157" s="161"/>
      <c r="G9157" s="161"/>
    </row>
    <row r="9158" spans="1:7" x14ac:dyDescent="0.25">
      <c r="A9158" s="154"/>
      <c r="B9158" s="154"/>
      <c r="C9158" s="154"/>
      <c r="D9158" s="140"/>
      <c r="E9158" s="140"/>
      <c r="F9158" s="161"/>
      <c r="G9158" s="161"/>
    </row>
    <row r="9159" spans="1:7" x14ac:dyDescent="0.25">
      <c r="A9159" s="154"/>
      <c r="B9159" s="154"/>
      <c r="C9159" s="140"/>
      <c r="D9159" s="140"/>
      <c r="E9159" s="140"/>
      <c r="F9159" s="161"/>
      <c r="G9159" s="161"/>
    </row>
    <row r="9160" spans="1:7" x14ac:dyDescent="0.25">
      <c r="A9160" s="154"/>
      <c r="B9160" s="154"/>
      <c r="C9160" s="140"/>
      <c r="D9160" s="140"/>
      <c r="E9160" s="140"/>
      <c r="F9160" s="161"/>
      <c r="G9160" s="161"/>
    </row>
    <row r="9161" spans="1:7" x14ac:dyDescent="0.25">
      <c r="A9161" s="154"/>
      <c r="B9161" s="154"/>
      <c r="C9161" s="140"/>
      <c r="D9161" s="140"/>
      <c r="E9161" s="140"/>
      <c r="F9161" s="161"/>
      <c r="G9161" s="161"/>
    </row>
    <row r="9162" spans="1:7" x14ac:dyDescent="0.25">
      <c r="A9162" s="154"/>
      <c r="B9162" s="154"/>
      <c r="C9162" s="154"/>
      <c r="D9162" s="140"/>
      <c r="E9162" s="140"/>
      <c r="F9162" s="161"/>
      <c r="G9162" s="161"/>
    </row>
    <row r="9163" spans="1:7" x14ac:dyDescent="0.25">
      <c r="A9163" s="154"/>
      <c r="B9163" s="154"/>
      <c r="C9163" s="140"/>
      <c r="D9163" s="140"/>
      <c r="E9163" s="140"/>
      <c r="F9163" s="161"/>
      <c r="G9163" s="161"/>
    </row>
    <row r="9164" spans="1:7" x14ac:dyDescent="0.25">
      <c r="A9164" s="154"/>
      <c r="B9164" s="154"/>
      <c r="C9164" s="140"/>
      <c r="D9164" s="140"/>
      <c r="E9164" s="140"/>
      <c r="F9164" s="161"/>
      <c r="G9164" s="161"/>
    </row>
    <row r="9165" spans="1:7" x14ac:dyDescent="0.25">
      <c r="A9165" s="154"/>
      <c r="B9165" s="154"/>
      <c r="C9165" s="140"/>
      <c r="D9165" s="140"/>
      <c r="E9165" s="140"/>
      <c r="F9165" s="161"/>
      <c r="G9165" s="161"/>
    </row>
    <row r="9166" spans="1:7" x14ac:dyDescent="0.25">
      <c r="A9166" s="154"/>
      <c r="B9166" s="154"/>
      <c r="C9166" s="154"/>
      <c r="D9166" s="140"/>
      <c r="E9166" s="140"/>
      <c r="F9166" s="161"/>
      <c r="G9166" s="161"/>
    </row>
    <row r="9167" spans="1:7" x14ac:dyDescent="0.25">
      <c r="A9167" s="154"/>
      <c r="B9167" s="154"/>
      <c r="C9167" s="140"/>
      <c r="D9167" s="140"/>
      <c r="E9167" s="140"/>
      <c r="F9167" s="161"/>
      <c r="G9167" s="161"/>
    </row>
    <row r="9168" spans="1:7" x14ac:dyDescent="0.25">
      <c r="A9168" s="154"/>
      <c r="B9168" s="154"/>
      <c r="C9168" s="140"/>
      <c r="D9168" s="140"/>
      <c r="E9168" s="140"/>
      <c r="F9168" s="161"/>
      <c r="G9168" s="161"/>
    </row>
    <row r="9169" spans="1:7" x14ac:dyDescent="0.25">
      <c r="A9169" s="154"/>
      <c r="B9169" s="154"/>
      <c r="C9169" s="140"/>
      <c r="D9169" s="140"/>
      <c r="E9169" s="140"/>
      <c r="F9169" s="161"/>
      <c r="G9169" s="161"/>
    </row>
    <row r="9170" spans="1:7" x14ac:dyDescent="0.25">
      <c r="A9170" s="154"/>
      <c r="B9170" s="154"/>
      <c r="C9170" s="140"/>
      <c r="D9170" s="140"/>
      <c r="E9170" s="140"/>
      <c r="F9170" s="161"/>
      <c r="G9170" s="161"/>
    </row>
    <row r="9171" spans="1:7" x14ac:dyDescent="0.25">
      <c r="A9171" s="154"/>
      <c r="B9171" s="154"/>
      <c r="C9171" s="154"/>
      <c r="D9171" s="140"/>
      <c r="E9171" s="140"/>
      <c r="F9171" s="161"/>
      <c r="G9171" s="161"/>
    </row>
    <row r="9172" spans="1:7" x14ac:dyDescent="0.25">
      <c r="A9172" s="154"/>
      <c r="B9172" s="154"/>
      <c r="C9172" s="140"/>
      <c r="D9172" s="140"/>
      <c r="E9172" s="140"/>
      <c r="F9172" s="161"/>
      <c r="G9172" s="161"/>
    </row>
    <row r="9173" spans="1:7" x14ac:dyDescent="0.25">
      <c r="A9173" s="154"/>
      <c r="B9173" s="154"/>
      <c r="C9173" s="154"/>
      <c r="D9173" s="140"/>
      <c r="E9173" s="140"/>
      <c r="F9173" s="161"/>
      <c r="G9173" s="161"/>
    </row>
    <row r="9174" spans="1:7" x14ac:dyDescent="0.25">
      <c r="A9174" s="154"/>
      <c r="B9174" s="154"/>
      <c r="C9174" s="154"/>
      <c r="D9174" s="140"/>
      <c r="E9174" s="140"/>
      <c r="F9174" s="161"/>
      <c r="G9174" s="161"/>
    </row>
    <row r="9175" spans="1:7" x14ac:dyDescent="0.25">
      <c r="A9175" s="154"/>
      <c r="B9175" s="154"/>
      <c r="C9175" s="154"/>
      <c r="D9175" s="140"/>
      <c r="E9175" s="140"/>
      <c r="F9175" s="161"/>
      <c r="G9175" s="161"/>
    </row>
    <row r="9176" spans="1:7" x14ac:dyDescent="0.25">
      <c r="A9176" s="154"/>
      <c r="B9176" s="154"/>
      <c r="C9176" s="140"/>
      <c r="D9176" s="140"/>
      <c r="E9176" s="140"/>
      <c r="F9176" s="161"/>
      <c r="G9176" s="161"/>
    </row>
    <row r="9177" spans="1:7" x14ac:dyDescent="0.25">
      <c r="A9177" s="154"/>
      <c r="B9177" s="154"/>
      <c r="C9177" s="154"/>
      <c r="D9177" s="140"/>
      <c r="E9177" s="140"/>
      <c r="F9177" s="161"/>
      <c r="G9177" s="161"/>
    </row>
    <row r="9178" spans="1:7" x14ac:dyDescent="0.25">
      <c r="A9178" s="154"/>
      <c r="B9178" s="154"/>
      <c r="C9178" s="140"/>
      <c r="D9178" s="140"/>
      <c r="E9178" s="140"/>
      <c r="F9178" s="161"/>
      <c r="G9178" s="161"/>
    </row>
    <row r="9179" spans="1:7" x14ac:dyDescent="0.25">
      <c r="A9179" s="154"/>
      <c r="B9179" s="154"/>
      <c r="C9179" s="140"/>
      <c r="D9179" s="140"/>
      <c r="E9179" s="140"/>
      <c r="F9179" s="161"/>
      <c r="G9179" s="161"/>
    </row>
    <row r="9180" spans="1:7" x14ac:dyDescent="0.25">
      <c r="A9180" s="154"/>
      <c r="B9180" s="154"/>
      <c r="C9180" s="140"/>
      <c r="D9180" s="140"/>
      <c r="E9180" s="140"/>
      <c r="F9180" s="161"/>
      <c r="G9180" s="161"/>
    </row>
    <row r="9181" spans="1:7" x14ac:dyDescent="0.25">
      <c r="A9181" s="154"/>
      <c r="B9181" s="154"/>
      <c r="C9181" s="154"/>
      <c r="D9181" s="140"/>
      <c r="E9181" s="140"/>
      <c r="F9181" s="161"/>
      <c r="G9181" s="161"/>
    </row>
    <row r="9182" spans="1:7" x14ac:dyDescent="0.25">
      <c r="A9182" s="154"/>
      <c r="B9182" s="154"/>
      <c r="C9182" s="140"/>
      <c r="D9182" s="140"/>
      <c r="E9182" s="140"/>
      <c r="F9182" s="161"/>
      <c r="G9182" s="161"/>
    </row>
    <row r="9183" spans="1:7" x14ac:dyDescent="0.25">
      <c r="A9183" s="154"/>
      <c r="B9183" s="154"/>
      <c r="C9183" s="140"/>
      <c r="D9183" s="140"/>
      <c r="E9183" s="140"/>
      <c r="F9183" s="161"/>
      <c r="G9183" s="161"/>
    </row>
    <row r="9184" spans="1:7" x14ac:dyDescent="0.25">
      <c r="A9184" s="154"/>
      <c r="B9184" s="154"/>
      <c r="C9184" s="140"/>
      <c r="D9184" s="140"/>
      <c r="E9184" s="140"/>
      <c r="F9184" s="161"/>
      <c r="G9184" s="161"/>
    </row>
    <row r="9185" spans="1:7" x14ac:dyDescent="0.25">
      <c r="A9185" s="154"/>
      <c r="B9185" s="154"/>
      <c r="C9185" s="154"/>
      <c r="D9185" s="140"/>
      <c r="E9185" s="140"/>
      <c r="F9185" s="161"/>
      <c r="G9185" s="161"/>
    </row>
    <row r="9186" spans="1:7" x14ac:dyDescent="0.25">
      <c r="A9186" s="154"/>
      <c r="B9186" s="154"/>
      <c r="C9186" s="154"/>
      <c r="D9186" s="140"/>
      <c r="E9186" s="140"/>
      <c r="F9186" s="161"/>
      <c r="G9186" s="161"/>
    </row>
    <row r="9187" spans="1:7" x14ac:dyDescent="0.25">
      <c r="A9187" s="154"/>
      <c r="B9187" s="154"/>
      <c r="C9187" s="154"/>
      <c r="D9187" s="140"/>
      <c r="E9187" s="140"/>
      <c r="F9187" s="161"/>
      <c r="G9187" s="161"/>
    </row>
    <row r="9188" spans="1:7" x14ac:dyDescent="0.25">
      <c r="A9188" s="154"/>
      <c r="B9188" s="154"/>
      <c r="C9188" s="140"/>
      <c r="D9188" s="140"/>
      <c r="E9188" s="140"/>
      <c r="F9188" s="161"/>
      <c r="G9188" s="161"/>
    </row>
    <row r="9189" spans="1:7" x14ac:dyDescent="0.25">
      <c r="A9189" s="154"/>
      <c r="B9189" s="154"/>
      <c r="C9189" s="154"/>
      <c r="D9189" s="140"/>
      <c r="E9189" s="140"/>
      <c r="F9189" s="161"/>
      <c r="G9189" s="161"/>
    </row>
    <row r="9190" spans="1:7" x14ac:dyDescent="0.25">
      <c r="A9190" s="154"/>
      <c r="B9190" s="154"/>
      <c r="C9190" s="140"/>
      <c r="D9190" s="140"/>
      <c r="E9190" s="140"/>
      <c r="F9190" s="161"/>
      <c r="G9190" s="161"/>
    </row>
    <row r="9191" spans="1:7" x14ac:dyDescent="0.25">
      <c r="A9191" s="154"/>
      <c r="B9191" s="154"/>
      <c r="C9191" s="140"/>
      <c r="D9191" s="140"/>
      <c r="E9191" s="140"/>
      <c r="F9191" s="161"/>
      <c r="G9191" s="161"/>
    </row>
    <row r="9192" spans="1:7" x14ac:dyDescent="0.25">
      <c r="A9192" s="154"/>
      <c r="B9192" s="154"/>
      <c r="C9192" s="154"/>
      <c r="D9192" s="140"/>
      <c r="E9192" s="140"/>
      <c r="F9192" s="161"/>
      <c r="G9192" s="161"/>
    </row>
    <row r="9193" spans="1:7" x14ac:dyDescent="0.25">
      <c r="A9193" s="154"/>
      <c r="B9193" s="154"/>
      <c r="C9193" s="154"/>
      <c r="D9193" s="140"/>
      <c r="E9193" s="140"/>
      <c r="F9193" s="161"/>
      <c r="G9193" s="161"/>
    </row>
    <row r="9194" spans="1:7" x14ac:dyDescent="0.25">
      <c r="A9194" s="154"/>
      <c r="B9194" s="154"/>
      <c r="C9194" s="154"/>
      <c r="D9194" s="140"/>
      <c r="E9194" s="140"/>
      <c r="F9194" s="161"/>
      <c r="G9194" s="161"/>
    </row>
    <row r="9195" spans="1:7" x14ac:dyDescent="0.25">
      <c r="A9195" s="154"/>
      <c r="B9195" s="154"/>
      <c r="C9195" s="140"/>
      <c r="D9195" s="140"/>
      <c r="E9195" s="140"/>
      <c r="F9195" s="161"/>
      <c r="G9195" s="161"/>
    </row>
    <row r="9196" spans="1:7" x14ac:dyDescent="0.25">
      <c r="A9196" s="154"/>
      <c r="B9196" s="154"/>
      <c r="C9196" s="154"/>
      <c r="D9196" s="140"/>
      <c r="E9196" s="140"/>
      <c r="F9196" s="161"/>
      <c r="G9196" s="161"/>
    </row>
    <row r="9197" spans="1:7" x14ac:dyDescent="0.25">
      <c r="A9197" s="154"/>
      <c r="B9197" s="154"/>
      <c r="C9197" s="154"/>
      <c r="D9197" s="140"/>
      <c r="E9197" s="140"/>
      <c r="F9197" s="161"/>
      <c r="G9197" s="161"/>
    </row>
    <row r="9198" spans="1:7" x14ac:dyDescent="0.25">
      <c r="A9198" s="154"/>
      <c r="B9198" s="154"/>
      <c r="C9198" s="140"/>
      <c r="D9198" s="140"/>
      <c r="E9198" s="140"/>
      <c r="F9198" s="161"/>
      <c r="G9198" s="161"/>
    </row>
    <row r="9199" spans="1:7" x14ac:dyDescent="0.25">
      <c r="A9199" s="154"/>
      <c r="B9199" s="154"/>
      <c r="C9199" s="154"/>
      <c r="D9199" s="140"/>
      <c r="E9199" s="140"/>
      <c r="F9199" s="161"/>
      <c r="G9199" s="161"/>
    </row>
    <row r="9200" spans="1:7" x14ac:dyDescent="0.25">
      <c r="A9200" s="154"/>
      <c r="B9200" s="154"/>
      <c r="C9200" s="140"/>
      <c r="D9200" s="140"/>
      <c r="E9200" s="140"/>
      <c r="F9200" s="161"/>
      <c r="G9200" s="161"/>
    </row>
    <row r="9201" spans="1:7" x14ac:dyDescent="0.25">
      <c r="A9201" s="154"/>
      <c r="B9201" s="154"/>
      <c r="C9201" s="140"/>
      <c r="D9201" s="140"/>
      <c r="E9201" s="140"/>
      <c r="F9201" s="161"/>
      <c r="G9201" s="161"/>
    </row>
    <row r="9202" spans="1:7" x14ac:dyDescent="0.25">
      <c r="A9202" s="154"/>
      <c r="B9202" s="154"/>
      <c r="C9202" s="140"/>
      <c r="D9202" s="140"/>
      <c r="E9202" s="140"/>
      <c r="F9202" s="161"/>
      <c r="G9202" s="161"/>
    </row>
    <row r="9203" spans="1:7" x14ac:dyDescent="0.25">
      <c r="A9203" s="154"/>
      <c r="B9203" s="154"/>
      <c r="C9203" s="140"/>
      <c r="D9203" s="140"/>
      <c r="E9203" s="140"/>
      <c r="F9203" s="161"/>
      <c r="G9203" s="161"/>
    </row>
    <row r="9204" spans="1:7" x14ac:dyDescent="0.25">
      <c r="A9204" s="154"/>
      <c r="B9204" s="154"/>
      <c r="C9204" s="140"/>
      <c r="D9204" s="140"/>
      <c r="E9204" s="140"/>
      <c r="F9204" s="161"/>
      <c r="G9204" s="161"/>
    </row>
    <row r="9205" spans="1:7" x14ac:dyDescent="0.25">
      <c r="A9205" s="154"/>
      <c r="B9205" s="154"/>
      <c r="C9205" s="154"/>
      <c r="D9205" s="140"/>
      <c r="E9205" s="140"/>
      <c r="F9205" s="161"/>
      <c r="G9205" s="161"/>
    </row>
    <row r="9206" spans="1:7" x14ac:dyDescent="0.25">
      <c r="A9206" s="154"/>
      <c r="B9206" s="154"/>
      <c r="C9206" s="154"/>
      <c r="D9206" s="140"/>
      <c r="E9206" s="140"/>
      <c r="F9206" s="161"/>
      <c r="G9206" s="161"/>
    </row>
    <row r="9207" spans="1:7" x14ac:dyDescent="0.25">
      <c r="A9207" s="154"/>
      <c r="B9207" s="154"/>
      <c r="C9207" s="154"/>
      <c r="D9207" s="140"/>
      <c r="E9207" s="140"/>
      <c r="F9207" s="161"/>
      <c r="G9207" s="161"/>
    </row>
    <row r="9208" spans="1:7" x14ac:dyDescent="0.25">
      <c r="A9208" s="154"/>
      <c r="B9208" s="154"/>
      <c r="C9208" s="154"/>
      <c r="D9208" s="140"/>
      <c r="E9208" s="140"/>
      <c r="F9208" s="161"/>
      <c r="G9208" s="161"/>
    </row>
    <row r="9209" spans="1:7" x14ac:dyDescent="0.25">
      <c r="A9209" s="154"/>
      <c r="B9209" s="154"/>
      <c r="C9209" s="140"/>
      <c r="D9209" s="140"/>
      <c r="E9209" s="140"/>
      <c r="F9209" s="161"/>
      <c r="G9209" s="161"/>
    </row>
    <row r="9210" spans="1:7" x14ac:dyDescent="0.25">
      <c r="A9210" s="154"/>
      <c r="B9210" s="154"/>
      <c r="C9210" s="140"/>
      <c r="D9210" s="140"/>
      <c r="E9210" s="140"/>
      <c r="F9210" s="161"/>
      <c r="G9210" s="161"/>
    </row>
    <row r="9211" spans="1:7" x14ac:dyDescent="0.25">
      <c r="A9211" s="154"/>
      <c r="B9211" s="154"/>
      <c r="C9211" s="154"/>
      <c r="D9211" s="140"/>
      <c r="E9211" s="140"/>
      <c r="F9211" s="161"/>
      <c r="G9211" s="161"/>
    </row>
    <row r="9212" spans="1:7" x14ac:dyDescent="0.25">
      <c r="A9212" s="154"/>
      <c r="B9212" s="154"/>
      <c r="C9212" s="140"/>
      <c r="D9212" s="140"/>
      <c r="E9212" s="140"/>
      <c r="F9212" s="161"/>
      <c r="G9212" s="161"/>
    </row>
    <row r="9213" spans="1:7" x14ac:dyDescent="0.25">
      <c r="A9213" s="154"/>
      <c r="B9213" s="154"/>
      <c r="C9213" s="154"/>
      <c r="D9213" s="140"/>
      <c r="E9213" s="140"/>
      <c r="F9213" s="161"/>
      <c r="G9213" s="161"/>
    </row>
    <row r="9214" spans="1:7" x14ac:dyDescent="0.25">
      <c r="A9214" s="154"/>
      <c r="B9214" s="154"/>
      <c r="C9214" s="154"/>
      <c r="D9214" s="140"/>
      <c r="E9214" s="140"/>
      <c r="F9214" s="161"/>
      <c r="G9214" s="161"/>
    </row>
    <row r="9215" spans="1:7" x14ac:dyDescent="0.25">
      <c r="A9215" s="154"/>
      <c r="B9215" s="154"/>
      <c r="C9215" s="154"/>
      <c r="D9215" s="140"/>
      <c r="E9215" s="140"/>
      <c r="F9215" s="161"/>
      <c r="G9215" s="161"/>
    </row>
    <row r="9216" spans="1:7" x14ac:dyDescent="0.25">
      <c r="A9216" s="154"/>
      <c r="B9216" s="154"/>
      <c r="C9216" s="140"/>
      <c r="D9216" s="140"/>
      <c r="E9216" s="140"/>
      <c r="F9216" s="161"/>
      <c r="G9216" s="161"/>
    </row>
    <row r="9217" spans="1:7" x14ac:dyDescent="0.25">
      <c r="A9217" s="154"/>
      <c r="B9217" s="154"/>
      <c r="C9217" s="140"/>
      <c r="D9217" s="140"/>
      <c r="E9217" s="140"/>
      <c r="F9217" s="161"/>
      <c r="G9217" s="161"/>
    </row>
    <row r="9218" spans="1:7" x14ac:dyDescent="0.25">
      <c r="A9218" s="154"/>
      <c r="B9218" s="154"/>
      <c r="C9218" s="140"/>
      <c r="D9218" s="140"/>
      <c r="E9218" s="140"/>
      <c r="F9218" s="161"/>
      <c r="G9218" s="161"/>
    </row>
    <row r="9219" spans="1:7" x14ac:dyDescent="0.25">
      <c r="A9219" s="154"/>
      <c r="B9219" s="154"/>
      <c r="C9219" s="154"/>
      <c r="D9219" s="140"/>
      <c r="E9219" s="140"/>
      <c r="F9219" s="161"/>
      <c r="G9219" s="161"/>
    </row>
    <row r="9220" spans="1:7" x14ac:dyDescent="0.25">
      <c r="A9220" s="154"/>
      <c r="B9220" s="154"/>
      <c r="C9220" s="154"/>
      <c r="D9220" s="140"/>
      <c r="E9220" s="140"/>
      <c r="F9220" s="161"/>
      <c r="G9220" s="161"/>
    </row>
    <row r="9221" spans="1:7" x14ac:dyDescent="0.25">
      <c r="A9221" s="154"/>
      <c r="B9221" s="154"/>
      <c r="C9221" s="140"/>
      <c r="D9221" s="140"/>
      <c r="E9221" s="140"/>
      <c r="F9221" s="161"/>
      <c r="G9221" s="161"/>
    </row>
    <row r="9222" spans="1:7" x14ac:dyDescent="0.25">
      <c r="A9222" s="154"/>
      <c r="B9222" s="154"/>
      <c r="C9222" s="140"/>
      <c r="D9222" s="140"/>
      <c r="E9222" s="140"/>
      <c r="F9222" s="161"/>
      <c r="G9222" s="161"/>
    </row>
    <row r="9223" spans="1:7" x14ac:dyDescent="0.25">
      <c r="A9223" s="154"/>
      <c r="B9223" s="154"/>
      <c r="C9223" s="154"/>
      <c r="D9223" s="140"/>
      <c r="E9223" s="140"/>
      <c r="F9223" s="161"/>
      <c r="G9223" s="161"/>
    </row>
    <row r="9224" spans="1:7" x14ac:dyDescent="0.25">
      <c r="A9224" s="154"/>
      <c r="B9224" s="154"/>
      <c r="C9224" s="154"/>
      <c r="D9224" s="140"/>
      <c r="E9224" s="140"/>
      <c r="F9224" s="161"/>
      <c r="G9224" s="161"/>
    </row>
    <row r="9225" spans="1:7" x14ac:dyDescent="0.25">
      <c r="A9225" s="154"/>
      <c r="B9225" s="154"/>
      <c r="C9225" s="140"/>
      <c r="D9225" s="140"/>
      <c r="E9225" s="140"/>
      <c r="F9225" s="161"/>
      <c r="G9225" s="161"/>
    </row>
    <row r="9226" spans="1:7" x14ac:dyDescent="0.25">
      <c r="A9226" s="154"/>
      <c r="B9226" s="154"/>
      <c r="C9226" s="140"/>
      <c r="D9226" s="140"/>
      <c r="E9226" s="140"/>
      <c r="F9226" s="161"/>
      <c r="G9226" s="161"/>
    </row>
    <row r="9227" spans="1:7" x14ac:dyDescent="0.25">
      <c r="A9227" s="154"/>
      <c r="B9227" s="154"/>
      <c r="C9227" s="140"/>
      <c r="D9227" s="140"/>
      <c r="E9227" s="140"/>
      <c r="F9227" s="161"/>
      <c r="G9227" s="161"/>
    </row>
    <row r="9228" spans="1:7" x14ac:dyDescent="0.25">
      <c r="A9228" s="154"/>
      <c r="B9228" s="154"/>
      <c r="C9228" s="140"/>
      <c r="D9228" s="140"/>
      <c r="E9228" s="140"/>
      <c r="F9228" s="161"/>
      <c r="G9228" s="161"/>
    </row>
    <row r="9229" spans="1:7" x14ac:dyDescent="0.25">
      <c r="A9229" s="154"/>
      <c r="B9229" s="154"/>
      <c r="C9229" s="140"/>
      <c r="D9229" s="140"/>
      <c r="E9229" s="140"/>
      <c r="F9229" s="161"/>
      <c r="G9229" s="161"/>
    </row>
    <row r="9230" spans="1:7" x14ac:dyDescent="0.25">
      <c r="A9230" s="154"/>
      <c r="B9230" s="154"/>
      <c r="C9230" s="140"/>
      <c r="D9230" s="140"/>
      <c r="E9230" s="140"/>
      <c r="F9230" s="161"/>
      <c r="G9230" s="161"/>
    </row>
    <row r="9231" spans="1:7" x14ac:dyDescent="0.25">
      <c r="A9231" s="154"/>
      <c r="B9231" s="154"/>
      <c r="C9231" s="140"/>
      <c r="D9231" s="140"/>
      <c r="E9231" s="140"/>
      <c r="F9231" s="161"/>
      <c r="G9231" s="161"/>
    </row>
    <row r="9232" spans="1:7" x14ac:dyDescent="0.25">
      <c r="A9232" s="154"/>
      <c r="B9232" s="154"/>
      <c r="C9232" s="154"/>
      <c r="D9232" s="140"/>
      <c r="E9232" s="140"/>
      <c r="F9232" s="161"/>
      <c r="G9232" s="161"/>
    </row>
    <row r="9233" spans="1:7" x14ac:dyDescent="0.25">
      <c r="A9233" s="154"/>
      <c r="B9233" s="154"/>
      <c r="C9233" s="140"/>
      <c r="D9233" s="140"/>
      <c r="E9233" s="140"/>
      <c r="F9233" s="161"/>
      <c r="G9233" s="161"/>
    </row>
    <row r="9234" spans="1:7" x14ac:dyDescent="0.25">
      <c r="A9234" s="154"/>
      <c r="B9234" s="154"/>
      <c r="C9234" s="140"/>
      <c r="D9234" s="140"/>
      <c r="E9234" s="140"/>
      <c r="F9234" s="161"/>
      <c r="G9234" s="161"/>
    </row>
    <row r="9235" spans="1:7" x14ac:dyDescent="0.25">
      <c r="A9235" s="154"/>
      <c r="B9235" s="154"/>
      <c r="C9235" s="154"/>
      <c r="D9235" s="140"/>
      <c r="E9235" s="140"/>
      <c r="F9235" s="161"/>
      <c r="G9235" s="161"/>
    </row>
    <row r="9236" spans="1:7" x14ac:dyDescent="0.25">
      <c r="A9236" s="154"/>
      <c r="B9236" s="154"/>
      <c r="C9236" s="140"/>
      <c r="D9236" s="140"/>
      <c r="E9236" s="140"/>
      <c r="F9236" s="161"/>
      <c r="G9236" s="161"/>
    </row>
    <row r="9237" spans="1:7" x14ac:dyDescent="0.25">
      <c r="A9237" s="154"/>
      <c r="B9237" s="154"/>
      <c r="C9237" s="140"/>
      <c r="D9237" s="140"/>
      <c r="E9237" s="140"/>
      <c r="F9237" s="161"/>
      <c r="G9237" s="161"/>
    </row>
    <row r="9238" spans="1:7" x14ac:dyDescent="0.25">
      <c r="A9238" s="154"/>
      <c r="B9238" s="154"/>
      <c r="C9238" s="140"/>
      <c r="D9238" s="140"/>
      <c r="E9238" s="140"/>
      <c r="F9238" s="161"/>
      <c r="G9238" s="161"/>
    </row>
    <row r="9239" spans="1:7" x14ac:dyDescent="0.25">
      <c r="A9239" s="154"/>
      <c r="B9239" s="154"/>
      <c r="C9239" s="154"/>
      <c r="D9239" s="140"/>
      <c r="E9239" s="140"/>
      <c r="F9239" s="161"/>
      <c r="G9239" s="161"/>
    </row>
    <row r="9240" spans="1:7" x14ac:dyDescent="0.25">
      <c r="A9240" s="154"/>
      <c r="B9240" s="154"/>
      <c r="C9240" s="154"/>
      <c r="D9240" s="140"/>
      <c r="E9240" s="140"/>
      <c r="F9240" s="161"/>
      <c r="G9240" s="161"/>
    </row>
    <row r="9241" spans="1:7" x14ac:dyDescent="0.25">
      <c r="A9241" s="154"/>
      <c r="B9241" s="154"/>
      <c r="C9241" s="154"/>
      <c r="D9241" s="140"/>
      <c r="E9241" s="140"/>
      <c r="F9241" s="161"/>
      <c r="G9241" s="161"/>
    </row>
    <row r="9242" spans="1:7" x14ac:dyDescent="0.25">
      <c r="A9242" s="154"/>
      <c r="B9242" s="154"/>
      <c r="C9242" s="154"/>
      <c r="D9242" s="140"/>
      <c r="E9242" s="140"/>
      <c r="F9242" s="161"/>
      <c r="G9242" s="161"/>
    </row>
    <row r="9243" spans="1:7" x14ac:dyDescent="0.25">
      <c r="A9243" s="154"/>
      <c r="B9243" s="154"/>
      <c r="C9243" s="140"/>
      <c r="D9243" s="140"/>
      <c r="E9243" s="140"/>
      <c r="F9243" s="161"/>
      <c r="G9243" s="161"/>
    </row>
    <row r="9244" spans="1:7" x14ac:dyDescent="0.25">
      <c r="A9244" s="154"/>
      <c r="B9244" s="154"/>
      <c r="C9244" s="140"/>
      <c r="D9244" s="140"/>
      <c r="E9244" s="140"/>
      <c r="F9244" s="161"/>
      <c r="G9244" s="161"/>
    </row>
    <row r="9245" spans="1:7" x14ac:dyDescent="0.25">
      <c r="A9245" s="154"/>
      <c r="B9245" s="154"/>
      <c r="C9245" s="154"/>
      <c r="D9245" s="140"/>
      <c r="E9245" s="140"/>
      <c r="F9245" s="161"/>
      <c r="G9245" s="161"/>
    </row>
    <row r="9246" spans="1:7" x14ac:dyDescent="0.25">
      <c r="A9246" s="154"/>
      <c r="B9246" s="154"/>
      <c r="C9246" s="140"/>
      <c r="D9246" s="140"/>
      <c r="E9246" s="140"/>
      <c r="F9246" s="161"/>
      <c r="G9246" s="161"/>
    </row>
    <row r="9247" spans="1:7" x14ac:dyDescent="0.25">
      <c r="A9247" s="154"/>
      <c r="B9247" s="154"/>
      <c r="C9247" s="140"/>
      <c r="D9247" s="140"/>
      <c r="E9247" s="140"/>
      <c r="F9247" s="161"/>
      <c r="G9247" s="161"/>
    </row>
    <row r="9248" spans="1:7" x14ac:dyDescent="0.25">
      <c r="A9248" s="154"/>
      <c r="B9248" s="154"/>
      <c r="C9248" s="140"/>
      <c r="D9248" s="140"/>
      <c r="E9248" s="140"/>
      <c r="F9248" s="161"/>
      <c r="G9248" s="161"/>
    </row>
    <row r="9249" spans="1:7" x14ac:dyDescent="0.25">
      <c r="A9249" s="154"/>
      <c r="B9249" s="154"/>
      <c r="C9249" s="140"/>
      <c r="D9249" s="140"/>
      <c r="E9249" s="140"/>
      <c r="F9249" s="161"/>
      <c r="G9249" s="161"/>
    </row>
    <row r="9250" spans="1:7" x14ac:dyDescent="0.25">
      <c r="A9250" s="154"/>
      <c r="B9250" s="154"/>
      <c r="C9250" s="140"/>
      <c r="D9250" s="140"/>
      <c r="E9250" s="140"/>
      <c r="F9250" s="161"/>
      <c r="G9250" s="161"/>
    </row>
    <row r="9251" spans="1:7" x14ac:dyDescent="0.25">
      <c r="A9251" s="154"/>
      <c r="B9251" s="154"/>
      <c r="C9251" s="154"/>
      <c r="D9251" s="140"/>
      <c r="E9251" s="140"/>
      <c r="F9251" s="161"/>
      <c r="G9251" s="161"/>
    </row>
    <row r="9252" spans="1:7" x14ac:dyDescent="0.25">
      <c r="A9252" s="154"/>
      <c r="B9252" s="154"/>
      <c r="C9252" s="154"/>
      <c r="D9252" s="140"/>
      <c r="E9252" s="140"/>
      <c r="F9252" s="161"/>
      <c r="G9252" s="161"/>
    </row>
    <row r="9253" spans="1:7" x14ac:dyDescent="0.25">
      <c r="A9253" s="154"/>
      <c r="B9253" s="154"/>
      <c r="C9253" s="140"/>
      <c r="D9253" s="140"/>
      <c r="E9253" s="140"/>
      <c r="F9253" s="161"/>
      <c r="G9253" s="161"/>
    </row>
    <row r="9254" spans="1:7" x14ac:dyDescent="0.25">
      <c r="A9254" s="154"/>
      <c r="B9254" s="154"/>
      <c r="C9254" s="154"/>
      <c r="D9254" s="140"/>
      <c r="E9254" s="140"/>
      <c r="F9254" s="161"/>
      <c r="G9254" s="161"/>
    </row>
    <row r="9255" spans="1:7" x14ac:dyDescent="0.25">
      <c r="A9255" s="154"/>
      <c r="B9255" s="154"/>
      <c r="C9255" s="154"/>
      <c r="D9255" s="140"/>
      <c r="E9255" s="140"/>
      <c r="F9255" s="161"/>
      <c r="G9255" s="161"/>
    </row>
    <row r="9256" spans="1:7" x14ac:dyDescent="0.25">
      <c r="A9256" s="154"/>
      <c r="B9256" s="154"/>
      <c r="C9256" s="154"/>
      <c r="D9256" s="140"/>
      <c r="E9256" s="140"/>
      <c r="F9256" s="161"/>
      <c r="G9256" s="161"/>
    </row>
    <row r="9257" spans="1:7" x14ac:dyDescent="0.25">
      <c r="A9257" s="154"/>
      <c r="B9257" s="154"/>
      <c r="C9257" s="140"/>
      <c r="D9257" s="140"/>
      <c r="E9257" s="140"/>
      <c r="F9257" s="161"/>
      <c r="G9257" s="161"/>
    </row>
    <row r="9258" spans="1:7" x14ac:dyDescent="0.25">
      <c r="A9258" s="154"/>
      <c r="B9258" s="154"/>
      <c r="C9258" s="140"/>
      <c r="D9258" s="140"/>
      <c r="E9258" s="140"/>
      <c r="F9258" s="161"/>
      <c r="G9258" s="161"/>
    </row>
    <row r="9259" spans="1:7" x14ac:dyDescent="0.25">
      <c r="A9259" s="154"/>
      <c r="B9259" s="154"/>
      <c r="C9259" s="140"/>
      <c r="D9259" s="140"/>
      <c r="E9259" s="140"/>
      <c r="F9259" s="161"/>
      <c r="G9259" s="161"/>
    </row>
    <row r="9260" spans="1:7" x14ac:dyDescent="0.25">
      <c r="A9260" s="154"/>
      <c r="B9260" s="154"/>
      <c r="C9260" s="154"/>
      <c r="D9260" s="140"/>
      <c r="E9260" s="140"/>
      <c r="F9260" s="161"/>
      <c r="G9260" s="161"/>
    </row>
    <row r="9261" spans="1:7" x14ac:dyDescent="0.25">
      <c r="A9261" s="154"/>
      <c r="B9261" s="154"/>
      <c r="C9261" s="140"/>
      <c r="D9261" s="140"/>
      <c r="E9261" s="140"/>
      <c r="F9261" s="161"/>
      <c r="G9261" s="161"/>
    </row>
    <row r="9262" spans="1:7" x14ac:dyDescent="0.25">
      <c r="A9262" s="154"/>
      <c r="B9262" s="154"/>
      <c r="C9262" s="140"/>
      <c r="D9262" s="140"/>
      <c r="E9262" s="140"/>
      <c r="F9262" s="161"/>
      <c r="G9262" s="161"/>
    </row>
    <row r="9263" spans="1:7" x14ac:dyDescent="0.25">
      <c r="A9263" s="154"/>
      <c r="B9263" s="154"/>
      <c r="C9263" s="140"/>
      <c r="D9263" s="140"/>
      <c r="E9263" s="140"/>
      <c r="F9263" s="161"/>
      <c r="G9263" s="161"/>
    </row>
    <row r="9264" spans="1:7" x14ac:dyDescent="0.25">
      <c r="A9264" s="154"/>
      <c r="B9264" s="154"/>
      <c r="C9264" s="154"/>
      <c r="D9264" s="140"/>
      <c r="E9264" s="140"/>
      <c r="F9264" s="161"/>
      <c r="G9264" s="161"/>
    </row>
    <row r="9265" spans="1:7" x14ac:dyDescent="0.25">
      <c r="A9265" s="154"/>
      <c r="B9265" s="154"/>
      <c r="C9265" s="140"/>
      <c r="D9265" s="140"/>
      <c r="E9265" s="140"/>
      <c r="F9265" s="161"/>
      <c r="G9265" s="161"/>
    </row>
    <row r="9266" spans="1:7" x14ac:dyDescent="0.25">
      <c r="A9266" s="154"/>
      <c r="B9266" s="154"/>
      <c r="C9266" s="140"/>
      <c r="D9266" s="140"/>
      <c r="E9266" s="140"/>
      <c r="F9266" s="161"/>
      <c r="G9266" s="161"/>
    </row>
    <row r="9267" spans="1:7" x14ac:dyDescent="0.25">
      <c r="A9267" s="154"/>
      <c r="B9267" s="154"/>
      <c r="C9267" s="140"/>
      <c r="D9267" s="140"/>
      <c r="E9267" s="140"/>
      <c r="F9267" s="161"/>
      <c r="G9267" s="161"/>
    </row>
    <row r="9268" spans="1:7" x14ac:dyDescent="0.25">
      <c r="A9268" s="154"/>
      <c r="B9268" s="154"/>
      <c r="C9268" s="140"/>
      <c r="D9268" s="140"/>
      <c r="E9268" s="140"/>
      <c r="F9268" s="161"/>
      <c r="G9268" s="161"/>
    </row>
    <row r="9269" spans="1:7" x14ac:dyDescent="0.25">
      <c r="A9269" s="154"/>
      <c r="B9269" s="154"/>
      <c r="C9269" s="140"/>
      <c r="D9269" s="140"/>
      <c r="E9269" s="140"/>
      <c r="F9269" s="161"/>
      <c r="G9269" s="161"/>
    </row>
    <row r="9270" spans="1:7" x14ac:dyDescent="0.25">
      <c r="A9270" s="154"/>
      <c r="B9270" s="154"/>
      <c r="C9270" s="140"/>
      <c r="D9270" s="140"/>
      <c r="E9270" s="140"/>
      <c r="F9270" s="161"/>
      <c r="G9270" s="161"/>
    </row>
    <row r="9271" spans="1:7" x14ac:dyDescent="0.25">
      <c r="A9271" s="154"/>
      <c r="B9271" s="154"/>
      <c r="C9271" s="140"/>
      <c r="D9271" s="140"/>
      <c r="E9271" s="140"/>
      <c r="F9271" s="161"/>
      <c r="G9271" s="161"/>
    </row>
    <row r="9272" spans="1:7" x14ac:dyDescent="0.25">
      <c r="A9272" s="154"/>
      <c r="B9272" s="154"/>
      <c r="C9272" s="140"/>
      <c r="D9272" s="140"/>
      <c r="E9272" s="140"/>
      <c r="F9272" s="161"/>
      <c r="G9272" s="161"/>
    </row>
    <row r="9273" spans="1:7" x14ac:dyDescent="0.25">
      <c r="A9273" s="154"/>
      <c r="B9273" s="154"/>
      <c r="C9273" s="154"/>
      <c r="D9273" s="140"/>
      <c r="E9273" s="140"/>
      <c r="F9273" s="161"/>
      <c r="G9273" s="161"/>
    </row>
    <row r="9274" spans="1:7" x14ac:dyDescent="0.25">
      <c r="A9274" s="154"/>
      <c r="B9274" s="154"/>
      <c r="C9274" s="140"/>
      <c r="D9274" s="140"/>
      <c r="E9274" s="140"/>
      <c r="F9274" s="161"/>
      <c r="G9274" s="161"/>
    </row>
    <row r="9275" spans="1:7" x14ac:dyDescent="0.25">
      <c r="A9275" s="154"/>
      <c r="B9275" s="154"/>
      <c r="C9275" s="140"/>
      <c r="D9275" s="140"/>
      <c r="E9275" s="140"/>
      <c r="F9275" s="161"/>
      <c r="G9275" s="161"/>
    </row>
    <row r="9276" spans="1:7" x14ac:dyDescent="0.25">
      <c r="A9276" s="154"/>
      <c r="B9276" s="154"/>
      <c r="C9276" s="140"/>
      <c r="D9276" s="140"/>
      <c r="E9276" s="140"/>
      <c r="F9276" s="161"/>
      <c r="G9276" s="161"/>
    </row>
    <row r="9277" spans="1:7" x14ac:dyDescent="0.25">
      <c r="A9277" s="154"/>
      <c r="B9277" s="154"/>
      <c r="C9277" s="140"/>
      <c r="D9277" s="140"/>
      <c r="E9277" s="140"/>
      <c r="F9277" s="161"/>
      <c r="G9277" s="161"/>
    </row>
    <row r="9278" spans="1:7" x14ac:dyDescent="0.25">
      <c r="A9278" s="154"/>
      <c r="B9278" s="154"/>
      <c r="C9278" s="140"/>
      <c r="D9278" s="140"/>
      <c r="E9278" s="140"/>
      <c r="F9278" s="161"/>
      <c r="G9278" s="161"/>
    </row>
    <row r="9279" spans="1:7" x14ac:dyDescent="0.25">
      <c r="A9279" s="154"/>
      <c r="B9279" s="154"/>
      <c r="C9279" s="154"/>
      <c r="D9279" s="140"/>
      <c r="E9279" s="140"/>
      <c r="F9279" s="161"/>
      <c r="G9279" s="161"/>
    </row>
    <row r="9280" spans="1:7" x14ac:dyDescent="0.25">
      <c r="A9280" s="154"/>
      <c r="B9280" s="154"/>
      <c r="C9280" s="140"/>
      <c r="D9280" s="140"/>
      <c r="E9280" s="140"/>
      <c r="F9280" s="161"/>
      <c r="G9280" s="161"/>
    </row>
    <row r="9281" spans="1:7" x14ac:dyDescent="0.25">
      <c r="A9281" s="154"/>
      <c r="B9281" s="154"/>
      <c r="C9281" s="140"/>
      <c r="D9281" s="140"/>
      <c r="E9281" s="140"/>
      <c r="F9281" s="161"/>
      <c r="G9281" s="161"/>
    </row>
    <row r="9282" spans="1:7" x14ac:dyDescent="0.25">
      <c r="A9282" s="154"/>
      <c r="B9282" s="154"/>
      <c r="C9282" s="140"/>
      <c r="D9282" s="140"/>
      <c r="E9282" s="140"/>
      <c r="F9282" s="161"/>
      <c r="G9282" s="161"/>
    </row>
    <row r="9283" spans="1:7" x14ac:dyDescent="0.25">
      <c r="A9283" s="154"/>
      <c r="B9283" s="154"/>
      <c r="C9283" s="154"/>
      <c r="D9283" s="140"/>
      <c r="E9283" s="140"/>
      <c r="F9283" s="161"/>
      <c r="G9283" s="161"/>
    </row>
    <row r="9284" spans="1:7" x14ac:dyDescent="0.25">
      <c r="A9284" s="154"/>
      <c r="B9284" s="154"/>
      <c r="C9284" s="140"/>
      <c r="D9284" s="140"/>
      <c r="E9284" s="140"/>
      <c r="F9284" s="161"/>
      <c r="G9284" s="161"/>
    </row>
    <row r="9285" spans="1:7" x14ac:dyDescent="0.25">
      <c r="A9285" s="154"/>
      <c r="B9285" s="154"/>
      <c r="C9285" s="140"/>
      <c r="D9285" s="140"/>
      <c r="E9285" s="140"/>
      <c r="F9285" s="161"/>
      <c r="G9285" s="161"/>
    </row>
    <row r="9286" spans="1:7" x14ac:dyDescent="0.25">
      <c r="A9286" s="154"/>
      <c r="B9286" s="154"/>
      <c r="C9286" s="140"/>
      <c r="D9286" s="140"/>
      <c r="E9286" s="140"/>
      <c r="F9286" s="161"/>
      <c r="G9286" s="161"/>
    </row>
    <row r="9287" spans="1:7" x14ac:dyDescent="0.25">
      <c r="A9287" s="154"/>
      <c r="B9287" s="154"/>
      <c r="C9287" s="140"/>
      <c r="D9287" s="140"/>
      <c r="E9287" s="140"/>
      <c r="F9287" s="161"/>
      <c r="G9287" s="161"/>
    </row>
    <row r="9288" spans="1:7" x14ac:dyDescent="0.25">
      <c r="A9288" s="154"/>
      <c r="B9288" s="154"/>
      <c r="C9288" s="140"/>
      <c r="D9288" s="140"/>
      <c r="E9288" s="140"/>
      <c r="F9288" s="161"/>
      <c r="G9288" s="161"/>
    </row>
    <row r="9289" spans="1:7" x14ac:dyDescent="0.25">
      <c r="A9289" s="154"/>
      <c r="B9289" s="154"/>
      <c r="C9289" s="140"/>
      <c r="D9289" s="140"/>
      <c r="E9289" s="140"/>
      <c r="F9289" s="161"/>
      <c r="G9289" s="161"/>
    </row>
    <row r="9290" spans="1:7" x14ac:dyDescent="0.25">
      <c r="A9290" s="154"/>
      <c r="B9290" s="154"/>
      <c r="C9290" s="154"/>
      <c r="D9290" s="140"/>
      <c r="E9290" s="140"/>
      <c r="F9290" s="161"/>
      <c r="G9290" s="161"/>
    </row>
    <row r="9291" spans="1:7" x14ac:dyDescent="0.25">
      <c r="A9291" s="154"/>
      <c r="B9291" s="154"/>
      <c r="C9291" s="140"/>
      <c r="D9291" s="140"/>
      <c r="E9291" s="140"/>
      <c r="F9291" s="161"/>
      <c r="G9291" s="161"/>
    </row>
    <row r="9292" spans="1:7" x14ac:dyDescent="0.25">
      <c r="A9292" s="154"/>
      <c r="B9292" s="154"/>
      <c r="C9292" s="140"/>
      <c r="D9292" s="140"/>
      <c r="E9292" s="140"/>
      <c r="F9292" s="161"/>
      <c r="G9292" s="161"/>
    </row>
    <row r="9293" spans="1:7" x14ac:dyDescent="0.25">
      <c r="A9293" s="154"/>
      <c r="B9293" s="154"/>
      <c r="C9293" s="154"/>
      <c r="D9293" s="140"/>
      <c r="E9293" s="140"/>
      <c r="F9293" s="161"/>
      <c r="G9293" s="161"/>
    </row>
    <row r="9294" spans="1:7" x14ac:dyDescent="0.25">
      <c r="A9294" s="154"/>
      <c r="B9294" s="154"/>
      <c r="C9294" s="140"/>
      <c r="D9294" s="140"/>
      <c r="E9294" s="140"/>
      <c r="F9294" s="161"/>
      <c r="G9294" s="161"/>
    </row>
    <row r="9295" spans="1:7" x14ac:dyDescent="0.25">
      <c r="A9295" s="154"/>
      <c r="B9295" s="154"/>
      <c r="C9295" s="154"/>
      <c r="D9295" s="140"/>
      <c r="E9295" s="140"/>
      <c r="F9295" s="161"/>
      <c r="G9295" s="161"/>
    </row>
    <row r="9296" spans="1:7" x14ac:dyDescent="0.25">
      <c r="A9296" s="154"/>
      <c r="B9296" s="154"/>
      <c r="C9296" s="140"/>
      <c r="D9296" s="140"/>
      <c r="E9296" s="140"/>
      <c r="F9296" s="161"/>
      <c r="G9296" s="161"/>
    </row>
    <row r="9297" spans="1:7" x14ac:dyDescent="0.25">
      <c r="A9297" s="154"/>
      <c r="B9297" s="154"/>
      <c r="C9297" s="140"/>
      <c r="D9297" s="140"/>
      <c r="E9297" s="140"/>
      <c r="F9297" s="161"/>
      <c r="G9297" s="161"/>
    </row>
    <row r="9298" spans="1:7" x14ac:dyDescent="0.25">
      <c r="A9298" s="154"/>
      <c r="B9298" s="154"/>
      <c r="C9298" s="140"/>
      <c r="D9298" s="140"/>
      <c r="E9298" s="140"/>
      <c r="F9298" s="161"/>
      <c r="G9298" s="161"/>
    </row>
    <row r="9299" spans="1:7" x14ac:dyDescent="0.25">
      <c r="A9299" s="154"/>
      <c r="B9299" s="154"/>
      <c r="C9299" s="140"/>
      <c r="D9299" s="140"/>
      <c r="E9299" s="140"/>
      <c r="F9299" s="161"/>
      <c r="G9299" s="161"/>
    </row>
    <row r="9300" spans="1:7" x14ac:dyDescent="0.25">
      <c r="A9300" s="154"/>
      <c r="B9300" s="154"/>
      <c r="C9300" s="140"/>
      <c r="D9300" s="140"/>
      <c r="E9300" s="140"/>
      <c r="F9300" s="161"/>
      <c r="G9300" s="161"/>
    </row>
    <row r="9301" spans="1:7" x14ac:dyDescent="0.25">
      <c r="A9301" s="154"/>
      <c r="B9301" s="154"/>
      <c r="C9301" s="140"/>
      <c r="D9301" s="140"/>
      <c r="E9301" s="140"/>
      <c r="F9301" s="161"/>
      <c r="G9301" s="161"/>
    </row>
    <row r="9302" spans="1:7" x14ac:dyDescent="0.25">
      <c r="A9302" s="154"/>
      <c r="B9302" s="154"/>
      <c r="C9302" s="154"/>
      <c r="D9302" s="140"/>
      <c r="E9302" s="140"/>
      <c r="F9302" s="161"/>
      <c r="G9302" s="161"/>
    </row>
    <row r="9303" spans="1:7" x14ac:dyDescent="0.25">
      <c r="A9303" s="154"/>
      <c r="B9303" s="154"/>
      <c r="C9303" s="140"/>
      <c r="D9303" s="140"/>
      <c r="E9303" s="140"/>
      <c r="F9303" s="161"/>
      <c r="G9303" s="161"/>
    </row>
    <row r="9304" spans="1:7" x14ac:dyDescent="0.25">
      <c r="A9304" s="154"/>
      <c r="B9304" s="154"/>
      <c r="C9304" s="140"/>
      <c r="D9304" s="140"/>
      <c r="E9304" s="140"/>
      <c r="F9304" s="161"/>
      <c r="G9304" s="161"/>
    </row>
    <row r="9305" spans="1:7" x14ac:dyDescent="0.25">
      <c r="A9305" s="154"/>
      <c r="B9305" s="154"/>
      <c r="C9305" s="140"/>
      <c r="D9305" s="140"/>
      <c r="E9305" s="140"/>
      <c r="F9305" s="161"/>
      <c r="G9305" s="161"/>
    </row>
    <row r="9306" spans="1:7" x14ac:dyDescent="0.25">
      <c r="A9306" s="154"/>
      <c r="B9306" s="154"/>
      <c r="C9306" s="140"/>
      <c r="D9306" s="140"/>
      <c r="E9306" s="140"/>
      <c r="F9306" s="161"/>
      <c r="G9306" s="161"/>
    </row>
    <row r="9307" spans="1:7" x14ac:dyDescent="0.25">
      <c r="A9307" s="154"/>
      <c r="B9307" s="154"/>
      <c r="C9307" s="140"/>
      <c r="D9307" s="140"/>
      <c r="E9307" s="140"/>
      <c r="F9307" s="161"/>
      <c r="G9307" s="161"/>
    </row>
    <row r="9308" spans="1:7" x14ac:dyDescent="0.25">
      <c r="A9308" s="154"/>
      <c r="B9308" s="154"/>
      <c r="C9308" s="140"/>
      <c r="D9308" s="140"/>
      <c r="E9308" s="140"/>
      <c r="F9308" s="161"/>
      <c r="G9308" s="161"/>
    </row>
    <row r="9309" spans="1:7" x14ac:dyDescent="0.25">
      <c r="A9309" s="154"/>
      <c r="B9309" s="154"/>
      <c r="C9309" s="154"/>
      <c r="D9309" s="140"/>
      <c r="E9309" s="140"/>
      <c r="F9309" s="161"/>
      <c r="G9309" s="161"/>
    </row>
    <row r="9310" spans="1:7" x14ac:dyDescent="0.25">
      <c r="A9310" s="154"/>
      <c r="B9310" s="154"/>
      <c r="C9310" s="154"/>
      <c r="D9310" s="140"/>
      <c r="E9310" s="140"/>
      <c r="F9310" s="161"/>
      <c r="G9310" s="161"/>
    </row>
    <row r="9311" spans="1:7" x14ac:dyDescent="0.25">
      <c r="A9311" s="154"/>
      <c r="B9311" s="154"/>
      <c r="C9311" s="154"/>
      <c r="D9311" s="140"/>
      <c r="E9311" s="140"/>
      <c r="F9311" s="161"/>
      <c r="G9311" s="161"/>
    </row>
    <row r="9312" spans="1:7" x14ac:dyDescent="0.25">
      <c r="A9312" s="154"/>
      <c r="B9312" s="154"/>
      <c r="C9312" s="154"/>
      <c r="D9312" s="140"/>
      <c r="E9312" s="140"/>
      <c r="F9312" s="161"/>
      <c r="G9312" s="161"/>
    </row>
    <row r="9313" spans="1:7" x14ac:dyDescent="0.25">
      <c r="A9313" s="154"/>
      <c r="B9313" s="154"/>
      <c r="C9313" s="140"/>
      <c r="D9313" s="140"/>
      <c r="E9313" s="140"/>
      <c r="F9313" s="161"/>
      <c r="G9313" s="161"/>
    </row>
    <row r="9314" spans="1:7" x14ac:dyDescent="0.25">
      <c r="A9314" s="154"/>
      <c r="B9314" s="154"/>
      <c r="C9314" s="140"/>
      <c r="D9314" s="140"/>
      <c r="E9314" s="140"/>
      <c r="F9314" s="161"/>
      <c r="G9314" s="161"/>
    </row>
    <row r="9315" spans="1:7" x14ac:dyDescent="0.25">
      <c r="A9315" s="154"/>
      <c r="B9315" s="154"/>
      <c r="C9315" s="140"/>
      <c r="D9315" s="140"/>
      <c r="E9315" s="140"/>
      <c r="F9315" s="161"/>
      <c r="G9315" s="161"/>
    </row>
    <row r="9316" spans="1:7" x14ac:dyDescent="0.25">
      <c r="A9316" s="154"/>
      <c r="B9316" s="154"/>
      <c r="C9316" s="154"/>
      <c r="D9316" s="140"/>
      <c r="E9316" s="140"/>
      <c r="F9316" s="161"/>
      <c r="G9316" s="161"/>
    </row>
    <row r="9317" spans="1:7" x14ac:dyDescent="0.25">
      <c r="A9317" s="154"/>
      <c r="B9317" s="154"/>
      <c r="C9317" s="140"/>
      <c r="D9317" s="140"/>
      <c r="E9317" s="140"/>
      <c r="F9317" s="161"/>
      <c r="G9317" s="161"/>
    </row>
    <row r="9318" spans="1:7" x14ac:dyDescent="0.25">
      <c r="A9318" s="154"/>
      <c r="B9318" s="154"/>
      <c r="C9318" s="140"/>
      <c r="D9318" s="140"/>
      <c r="E9318" s="140"/>
      <c r="F9318" s="161"/>
      <c r="G9318" s="161"/>
    </row>
    <row r="9319" spans="1:7" x14ac:dyDescent="0.25">
      <c r="A9319" s="154"/>
      <c r="B9319" s="154"/>
      <c r="C9319" s="140"/>
      <c r="D9319" s="140"/>
      <c r="E9319" s="140"/>
      <c r="F9319" s="161"/>
      <c r="G9319" s="161"/>
    </row>
    <row r="9320" spans="1:7" x14ac:dyDescent="0.25">
      <c r="A9320" s="154"/>
      <c r="B9320" s="154"/>
      <c r="C9320" s="140"/>
      <c r="D9320" s="140"/>
      <c r="E9320" s="140"/>
      <c r="F9320" s="161"/>
      <c r="G9320" s="161"/>
    </row>
    <row r="9321" spans="1:7" x14ac:dyDescent="0.25">
      <c r="A9321" s="154"/>
      <c r="B9321" s="154"/>
      <c r="C9321" s="140"/>
      <c r="D9321" s="140"/>
      <c r="E9321" s="140"/>
      <c r="F9321" s="161"/>
      <c r="G9321" s="161"/>
    </row>
    <row r="9322" spans="1:7" x14ac:dyDescent="0.25">
      <c r="A9322" s="154"/>
      <c r="B9322" s="154"/>
      <c r="C9322" s="140"/>
      <c r="D9322" s="140"/>
      <c r="E9322" s="140"/>
      <c r="F9322" s="161"/>
      <c r="G9322" s="161"/>
    </row>
    <row r="9323" spans="1:7" x14ac:dyDescent="0.25">
      <c r="A9323" s="154"/>
      <c r="B9323" s="154"/>
      <c r="C9323" s="140"/>
      <c r="D9323" s="140"/>
      <c r="E9323" s="140"/>
      <c r="F9323" s="161"/>
      <c r="G9323" s="161"/>
    </row>
    <row r="9324" spans="1:7" x14ac:dyDescent="0.25">
      <c r="A9324" s="154"/>
      <c r="B9324" s="154"/>
      <c r="C9324" s="140"/>
      <c r="D9324" s="140"/>
      <c r="E9324" s="140"/>
      <c r="F9324" s="161"/>
      <c r="G9324" s="161"/>
    </row>
    <row r="9325" spans="1:7" x14ac:dyDescent="0.25">
      <c r="A9325" s="154"/>
      <c r="B9325" s="154"/>
      <c r="C9325" s="140"/>
      <c r="D9325" s="140"/>
      <c r="E9325" s="140"/>
      <c r="F9325" s="161"/>
      <c r="G9325" s="161"/>
    </row>
    <row r="9326" spans="1:7" x14ac:dyDescent="0.25">
      <c r="A9326" s="154"/>
      <c r="B9326" s="154"/>
      <c r="C9326" s="140"/>
      <c r="D9326" s="140"/>
      <c r="E9326" s="140"/>
      <c r="F9326" s="161"/>
      <c r="G9326" s="161"/>
    </row>
    <row r="9327" spans="1:7" x14ac:dyDescent="0.25">
      <c r="A9327" s="154"/>
      <c r="B9327" s="154"/>
      <c r="C9327" s="154"/>
      <c r="D9327" s="140"/>
      <c r="E9327" s="140"/>
      <c r="F9327" s="161"/>
      <c r="G9327" s="161"/>
    </row>
    <row r="9328" spans="1:7" x14ac:dyDescent="0.25">
      <c r="A9328" s="154"/>
      <c r="B9328" s="154"/>
      <c r="C9328" s="154"/>
      <c r="D9328" s="140"/>
      <c r="E9328" s="140"/>
      <c r="F9328" s="161"/>
      <c r="G9328" s="161"/>
    </row>
    <row r="9329" spans="1:7" x14ac:dyDescent="0.25">
      <c r="A9329" s="154"/>
      <c r="B9329" s="154"/>
      <c r="C9329" s="154"/>
      <c r="D9329" s="140"/>
      <c r="E9329" s="140"/>
      <c r="F9329" s="161"/>
      <c r="G9329" s="161"/>
    </row>
    <row r="9330" spans="1:7" x14ac:dyDescent="0.25">
      <c r="A9330" s="154"/>
      <c r="B9330" s="154"/>
      <c r="C9330" s="140"/>
      <c r="D9330" s="140"/>
      <c r="E9330" s="140"/>
      <c r="F9330" s="161"/>
      <c r="G9330" s="161"/>
    </row>
    <row r="9331" spans="1:7" x14ac:dyDescent="0.25">
      <c r="A9331" s="154"/>
      <c r="B9331" s="154"/>
      <c r="C9331" s="140"/>
      <c r="D9331" s="140"/>
      <c r="E9331" s="140"/>
      <c r="F9331" s="161"/>
      <c r="G9331" s="161"/>
    </row>
    <row r="9332" spans="1:7" x14ac:dyDescent="0.25">
      <c r="A9332" s="154"/>
      <c r="B9332" s="154"/>
      <c r="C9332" s="140"/>
      <c r="D9332" s="140"/>
      <c r="E9332" s="140"/>
      <c r="F9332" s="161"/>
      <c r="G9332" s="161"/>
    </row>
    <row r="9333" spans="1:7" x14ac:dyDescent="0.25">
      <c r="A9333" s="154"/>
      <c r="B9333" s="154"/>
      <c r="C9333" s="154"/>
      <c r="D9333" s="140"/>
      <c r="E9333" s="140"/>
      <c r="F9333" s="161"/>
      <c r="G9333" s="161"/>
    </row>
    <row r="9334" spans="1:7" x14ac:dyDescent="0.25">
      <c r="A9334" s="154"/>
      <c r="B9334" s="154"/>
      <c r="C9334" s="154"/>
      <c r="D9334" s="140"/>
      <c r="E9334" s="140"/>
      <c r="F9334" s="161"/>
      <c r="G9334" s="161"/>
    </row>
    <row r="9335" spans="1:7" x14ac:dyDescent="0.25">
      <c r="A9335" s="154"/>
      <c r="B9335" s="154"/>
      <c r="C9335" s="140"/>
      <c r="D9335" s="140"/>
      <c r="E9335" s="140"/>
      <c r="F9335" s="161"/>
      <c r="G9335" s="161"/>
    </row>
    <row r="9336" spans="1:7" x14ac:dyDescent="0.25">
      <c r="A9336" s="154"/>
      <c r="B9336" s="154"/>
      <c r="C9336" s="140"/>
      <c r="D9336" s="140"/>
      <c r="E9336" s="140"/>
      <c r="F9336" s="161"/>
      <c r="G9336" s="161"/>
    </row>
    <row r="9337" spans="1:7" x14ac:dyDescent="0.25">
      <c r="A9337" s="154"/>
      <c r="B9337" s="154"/>
      <c r="C9337" s="140"/>
      <c r="D9337" s="140"/>
      <c r="E9337" s="140"/>
      <c r="F9337" s="161"/>
      <c r="G9337" s="161"/>
    </row>
    <row r="9338" spans="1:7" x14ac:dyDescent="0.25">
      <c r="A9338" s="154"/>
      <c r="B9338" s="154"/>
      <c r="C9338" s="140"/>
      <c r="D9338" s="140"/>
      <c r="E9338" s="140"/>
      <c r="F9338" s="161"/>
      <c r="G9338" s="161"/>
    </row>
    <row r="9339" spans="1:7" x14ac:dyDescent="0.25">
      <c r="A9339" s="154"/>
      <c r="B9339" s="154"/>
      <c r="C9339" s="154"/>
      <c r="D9339" s="140"/>
      <c r="E9339" s="140"/>
      <c r="F9339" s="161"/>
      <c r="G9339" s="161"/>
    </row>
    <row r="9340" spans="1:7" x14ac:dyDescent="0.25">
      <c r="A9340" s="154"/>
      <c r="B9340" s="154"/>
      <c r="C9340" s="140"/>
      <c r="D9340" s="140"/>
      <c r="E9340" s="140"/>
      <c r="F9340" s="161"/>
      <c r="G9340" s="161"/>
    </row>
    <row r="9341" spans="1:7" x14ac:dyDescent="0.25">
      <c r="A9341" s="154"/>
      <c r="B9341" s="154"/>
      <c r="C9341" s="140"/>
      <c r="D9341" s="140"/>
      <c r="E9341" s="140"/>
      <c r="F9341" s="161"/>
      <c r="G9341" s="161"/>
    </row>
    <row r="9342" spans="1:7" x14ac:dyDescent="0.25">
      <c r="A9342" s="154"/>
      <c r="B9342" s="154"/>
      <c r="C9342" s="140"/>
      <c r="D9342" s="140"/>
      <c r="E9342" s="140"/>
      <c r="F9342" s="161"/>
      <c r="G9342" s="161"/>
    </row>
    <row r="9343" spans="1:7" x14ac:dyDescent="0.25">
      <c r="A9343" s="154"/>
      <c r="B9343" s="154"/>
      <c r="C9343" s="154"/>
      <c r="D9343" s="140"/>
      <c r="E9343" s="140"/>
      <c r="F9343" s="161"/>
      <c r="G9343" s="161"/>
    </row>
    <row r="9344" spans="1:7" x14ac:dyDescent="0.25">
      <c r="A9344" s="154"/>
      <c r="B9344" s="154"/>
      <c r="C9344" s="154"/>
      <c r="D9344" s="140"/>
      <c r="E9344" s="140"/>
      <c r="F9344" s="161"/>
      <c r="G9344" s="161"/>
    </row>
    <row r="9345" spans="1:7" x14ac:dyDescent="0.25">
      <c r="A9345" s="154"/>
      <c r="B9345" s="154"/>
      <c r="C9345" s="154"/>
      <c r="D9345" s="140"/>
      <c r="E9345" s="140"/>
      <c r="F9345" s="161"/>
      <c r="G9345" s="161"/>
    </row>
    <row r="9346" spans="1:7" x14ac:dyDescent="0.25">
      <c r="A9346" s="154"/>
      <c r="B9346" s="154"/>
      <c r="C9346" s="154"/>
      <c r="D9346" s="140"/>
      <c r="E9346" s="140"/>
      <c r="F9346" s="161"/>
      <c r="G9346" s="161"/>
    </row>
    <row r="9347" spans="1:7" x14ac:dyDescent="0.25">
      <c r="A9347" s="154"/>
      <c r="B9347" s="154"/>
      <c r="C9347" s="140"/>
      <c r="D9347" s="140"/>
      <c r="E9347" s="140"/>
      <c r="F9347" s="161"/>
      <c r="G9347" s="161"/>
    </row>
    <row r="9348" spans="1:7" x14ac:dyDescent="0.25">
      <c r="A9348" s="154"/>
      <c r="B9348" s="154"/>
      <c r="C9348" s="154"/>
      <c r="D9348" s="140"/>
      <c r="E9348" s="140"/>
      <c r="F9348" s="161"/>
      <c r="G9348" s="161"/>
    </row>
    <row r="9349" spans="1:7" x14ac:dyDescent="0.25">
      <c r="A9349" s="154"/>
      <c r="B9349" s="154"/>
      <c r="C9349" s="154"/>
      <c r="D9349" s="140"/>
      <c r="E9349" s="140"/>
      <c r="F9349" s="161"/>
      <c r="G9349" s="161"/>
    </row>
    <row r="9350" spans="1:7" x14ac:dyDescent="0.25">
      <c r="A9350" s="154"/>
      <c r="B9350" s="154"/>
      <c r="C9350" s="154"/>
      <c r="D9350" s="140"/>
      <c r="E9350" s="140"/>
      <c r="F9350" s="161"/>
      <c r="G9350" s="161"/>
    </row>
    <row r="9351" spans="1:7" x14ac:dyDescent="0.25">
      <c r="A9351" s="154"/>
      <c r="B9351" s="154"/>
      <c r="C9351" s="140"/>
      <c r="D9351" s="140"/>
      <c r="E9351" s="140"/>
      <c r="F9351" s="161"/>
      <c r="G9351" s="161"/>
    </row>
    <row r="9352" spans="1:7" x14ac:dyDescent="0.25">
      <c r="A9352" s="154"/>
      <c r="B9352" s="154"/>
      <c r="C9352" s="154"/>
      <c r="D9352" s="140"/>
      <c r="E9352" s="140"/>
      <c r="F9352" s="161"/>
      <c r="G9352" s="161"/>
    </row>
    <row r="9353" spans="1:7" x14ac:dyDescent="0.25">
      <c r="A9353" s="154"/>
      <c r="B9353" s="154"/>
      <c r="C9353" s="140"/>
      <c r="D9353" s="140"/>
      <c r="E9353" s="140"/>
      <c r="F9353" s="161"/>
      <c r="G9353" s="161"/>
    </row>
    <row r="9354" spans="1:7" x14ac:dyDescent="0.25">
      <c r="A9354" s="154"/>
      <c r="B9354" s="154"/>
      <c r="C9354" s="140"/>
      <c r="D9354" s="140"/>
      <c r="E9354" s="140"/>
      <c r="F9354" s="161"/>
      <c r="G9354" s="161"/>
    </row>
    <row r="9355" spans="1:7" x14ac:dyDescent="0.25">
      <c r="A9355" s="154"/>
      <c r="B9355" s="154"/>
      <c r="C9355" s="140"/>
      <c r="D9355" s="140"/>
      <c r="E9355" s="140"/>
      <c r="F9355" s="161"/>
      <c r="G9355" s="161"/>
    </row>
    <row r="9356" spans="1:7" x14ac:dyDescent="0.25">
      <c r="A9356" s="154"/>
      <c r="B9356" s="154"/>
      <c r="C9356" s="140"/>
      <c r="D9356" s="140"/>
      <c r="E9356" s="140"/>
      <c r="F9356" s="161"/>
      <c r="G9356" s="161"/>
    </row>
    <row r="9357" spans="1:7" x14ac:dyDescent="0.25">
      <c r="A9357" s="154"/>
      <c r="B9357" s="154"/>
      <c r="C9357" s="154"/>
      <c r="D9357" s="140"/>
      <c r="E9357" s="140"/>
      <c r="F9357" s="161"/>
      <c r="G9357" s="161"/>
    </row>
    <row r="9358" spans="1:7" x14ac:dyDescent="0.25">
      <c r="A9358" s="154"/>
      <c r="B9358" s="154"/>
      <c r="C9358" s="140"/>
      <c r="D9358" s="140"/>
      <c r="E9358" s="140"/>
      <c r="F9358" s="161"/>
      <c r="G9358" s="161"/>
    </row>
    <row r="9359" spans="1:7" x14ac:dyDescent="0.25">
      <c r="A9359" s="154"/>
      <c r="B9359" s="154"/>
      <c r="C9359" s="154"/>
      <c r="D9359" s="140"/>
      <c r="E9359" s="140"/>
      <c r="F9359" s="161"/>
      <c r="G9359" s="161"/>
    </row>
    <row r="9360" spans="1:7" x14ac:dyDescent="0.25">
      <c r="A9360" s="154"/>
      <c r="B9360" s="154"/>
      <c r="C9360" s="154"/>
      <c r="D9360" s="140"/>
      <c r="E9360" s="140"/>
      <c r="F9360" s="161"/>
      <c r="G9360" s="161"/>
    </row>
    <row r="9361" spans="1:7" x14ac:dyDescent="0.25">
      <c r="A9361" s="154"/>
      <c r="B9361" s="154"/>
      <c r="C9361" s="140"/>
      <c r="D9361" s="140"/>
      <c r="E9361" s="140"/>
      <c r="F9361" s="161"/>
      <c r="G9361" s="161"/>
    </row>
    <row r="9362" spans="1:7" x14ac:dyDescent="0.25">
      <c r="A9362" s="154"/>
      <c r="B9362" s="154"/>
      <c r="C9362" s="154"/>
      <c r="D9362" s="140"/>
      <c r="E9362" s="140"/>
      <c r="F9362" s="161"/>
      <c r="G9362" s="161"/>
    </row>
    <row r="9363" spans="1:7" x14ac:dyDescent="0.25">
      <c r="A9363" s="154"/>
      <c r="B9363" s="154"/>
      <c r="C9363" s="154"/>
      <c r="D9363" s="140"/>
      <c r="E9363" s="140"/>
      <c r="F9363" s="161"/>
      <c r="G9363" s="161"/>
    </row>
    <row r="9364" spans="1:7" x14ac:dyDescent="0.25">
      <c r="A9364" s="154"/>
      <c r="B9364" s="154"/>
      <c r="C9364" s="140"/>
      <c r="D9364" s="140"/>
      <c r="E9364" s="140"/>
      <c r="F9364" s="161"/>
      <c r="G9364" s="161"/>
    </row>
    <row r="9365" spans="1:7" x14ac:dyDescent="0.25">
      <c r="A9365" s="154"/>
      <c r="B9365" s="154"/>
      <c r="C9365" s="140"/>
      <c r="D9365" s="140"/>
      <c r="E9365" s="140"/>
      <c r="F9365" s="161"/>
      <c r="G9365" s="161"/>
    </row>
    <row r="9366" spans="1:7" x14ac:dyDescent="0.25">
      <c r="A9366" s="154"/>
      <c r="B9366" s="154"/>
      <c r="C9366" s="140"/>
      <c r="D9366" s="140"/>
      <c r="E9366" s="140"/>
      <c r="F9366" s="161"/>
      <c r="G9366" s="161"/>
    </row>
    <row r="9367" spans="1:7" x14ac:dyDescent="0.25">
      <c r="A9367" s="154"/>
      <c r="B9367" s="154"/>
      <c r="C9367" s="140"/>
      <c r="D9367" s="140"/>
      <c r="E9367" s="140"/>
      <c r="F9367" s="161"/>
      <c r="G9367" s="161"/>
    </row>
    <row r="9368" spans="1:7" x14ac:dyDescent="0.25">
      <c r="A9368" s="154"/>
      <c r="B9368" s="154"/>
      <c r="C9368" s="140"/>
      <c r="D9368" s="140"/>
      <c r="E9368" s="140"/>
      <c r="F9368" s="161"/>
      <c r="G9368" s="161"/>
    </row>
    <row r="9369" spans="1:7" x14ac:dyDescent="0.25">
      <c r="A9369" s="154"/>
      <c r="B9369" s="154"/>
      <c r="C9369" s="140"/>
      <c r="D9369" s="140"/>
      <c r="E9369" s="140"/>
      <c r="F9369" s="161"/>
      <c r="G9369" s="161"/>
    </row>
    <row r="9370" spans="1:7" x14ac:dyDescent="0.25">
      <c r="A9370" s="154"/>
      <c r="B9370" s="154"/>
      <c r="C9370" s="140"/>
      <c r="D9370" s="140"/>
      <c r="E9370" s="140"/>
      <c r="F9370" s="161"/>
      <c r="G9370" s="161"/>
    </row>
    <row r="9371" spans="1:7" x14ac:dyDescent="0.25">
      <c r="A9371" s="154"/>
      <c r="B9371" s="154"/>
      <c r="C9371" s="140"/>
      <c r="D9371" s="140"/>
      <c r="E9371" s="140"/>
      <c r="F9371" s="161"/>
      <c r="G9371" s="161"/>
    </row>
    <row r="9372" spans="1:7" x14ac:dyDescent="0.25">
      <c r="A9372" s="154"/>
      <c r="B9372" s="154"/>
      <c r="C9372" s="140"/>
      <c r="D9372" s="140"/>
      <c r="E9372" s="140"/>
      <c r="F9372" s="161"/>
      <c r="G9372" s="161"/>
    </row>
    <row r="9373" spans="1:7" x14ac:dyDescent="0.25">
      <c r="A9373" s="154"/>
      <c r="B9373" s="154"/>
      <c r="C9373" s="140"/>
      <c r="D9373" s="140"/>
      <c r="E9373" s="140"/>
      <c r="F9373" s="161"/>
      <c r="G9373" s="161"/>
    </row>
    <row r="9374" spans="1:7" x14ac:dyDescent="0.25">
      <c r="A9374" s="154"/>
      <c r="B9374" s="154"/>
      <c r="C9374" s="140"/>
      <c r="D9374" s="140"/>
      <c r="E9374" s="140"/>
      <c r="F9374" s="161"/>
      <c r="G9374" s="161"/>
    </row>
    <row r="9375" spans="1:7" x14ac:dyDescent="0.25">
      <c r="A9375" s="154"/>
      <c r="B9375" s="154"/>
      <c r="C9375" s="140"/>
      <c r="D9375" s="140"/>
      <c r="E9375" s="140"/>
      <c r="F9375" s="161"/>
      <c r="G9375" s="161"/>
    </row>
    <row r="9376" spans="1:7" x14ac:dyDescent="0.25">
      <c r="A9376" s="154"/>
      <c r="B9376" s="154"/>
      <c r="C9376" s="154"/>
      <c r="D9376" s="140"/>
      <c r="E9376" s="140"/>
      <c r="F9376" s="161"/>
      <c r="G9376" s="161"/>
    </row>
    <row r="9377" spans="1:7" x14ac:dyDescent="0.25">
      <c r="A9377" s="154"/>
      <c r="B9377" s="154"/>
      <c r="C9377" s="140"/>
      <c r="D9377" s="140"/>
      <c r="E9377" s="140"/>
      <c r="F9377" s="161"/>
      <c r="G9377" s="161"/>
    </row>
    <row r="9378" spans="1:7" x14ac:dyDescent="0.25">
      <c r="A9378" s="154"/>
      <c r="B9378" s="154"/>
      <c r="C9378" s="140"/>
      <c r="D9378" s="140"/>
      <c r="E9378" s="140"/>
      <c r="F9378" s="161"/>
      <c r="G9378" s="161"/>
    </row>
    <row r="9379" spans="1:7" x14ac:dyDescent="0.25">
      <c r="A9379" s="154"/>
      <c r="B9379" s="154"/>
      <c r="C9379" s="140"/>
      <c r="D9379" s="140"/>
      <c r="E9379" s="140"/>
      <c r="F9379" s="161"/>
      <c r="G9379" s="161"/>
    </row>
    <row r="9380" spans="1:7" x14ac:dyDescent="0.25">
      <c r="A9380" s="154"/>
      <c r="B9380" s="154"/>
      <c r="C9380" s="140"/>
      <c r="D9380" s="140"/>
      <c r="E9380" s="140"/>
      <c r="F9380" s="161"/>
      <c r="G9380" s="161"/>
    </row>
    <row r="9381" spans="1:7" x14ac:dyDescent="0.25">
      <c r="A9381" s="154"/>
      <c r="B9381" s="154"/>
      <c r="C9381" s="140"/>
      <c r="D9381" s="140"/>
      <c r="E9381" s="140"/>
      <c r="F9381" s="161"/>
      <c r="G9381" s="161"/>
    </row>
    <row r="9382" spans="1:7" x14ac:dyDescent="0.25">
      <c r="A9382" s="154"/>
      <c r="B9382" s="154"/>
      <c r="C9382" s="154"/>
      <c r="D9382" s="140"/>
      <c r="E9382" s="140"/>
      <c r="F9382" s="161"/>
      <c r="G9382" s="161"/>
    </row>
    <row r="9383" spans="1:7" x14ac:dyDescent="0.25">
      <c r="A9383" s="154"/>
      <c r="B9383" s="154"/>
      <c r="C9383" s="154"/>
      <c r="D9383" s="140"/>
      <c r="E9383" s="140"/>
      <c r="F9383" s="161"/>
      <c r="G9383" s="161"/>
    </row>
    <row r="9384" spans="1:7" x14ac:dyDescent="0.25">
      <c r="A9384" s="154"/>
      <c r="B9384" s="154"/>
      <c r="C9384" s="140"/>
      <c r="D9384" s="140"/>
      <c r="E9384" s="140"/>
      <c r="F9384" s="161"/>
      <c r="G9384" s="161"/>
    </row>
    <row r="9385" spans="1:7" x14ac:dyDescent="0.25">
      <c r="A9385" s="154"/>
      <c r="B9385" s="154"/>
      <c r="C9385" s="154"/>
      <c r="D9385" s="140"/>
      <c r="E9385" s="140"/>
      <c r="F9385" s="161"/>
      <c r="G9385" s="161"/>
    </row>
    <row r="9386" spans="1:7" x14ac:dyDescent="0.25">
      <c r="A9386" s="154"/>
      <c r="B9386" s="154"/>
      <c r="C9386" s="140"/>
      <c r="D9386" s="140"/>
      <c r="E9386" s="140"/>
      <c r="F9386" s="161"/>
      <c r="G9386" s="161"/>
    </row>
    <row r="9387" spans="1:7" x14ac:dyDescent="0.25">
      <c r="A9387" s="154"/>
      <c r="B9387" s="154"/>
      <c r="C9387" s="154"/>
      <c r="D9387" s="140"/>
      <c r="E9387" s="140"/>
      <c r="F9387" s="161"/>
      <c r="G9387" s="161"/>
    </row>
    <row r="9388" spans="1:7" x14ac:dyDescent="0.25">
      <c r="A9388" s="154"/>
      <c r="B9388" s="154"/>
      <c r="C9388" s="154"/>
      <c r="D9388" s="140"/>
      <c r="E9388" s="140"/>
      <c r="F9388" s="161"/>
      <c r="G9388" s="161"/>
    </row>
    <row r="9389" spans="1:7" x14ac:dyDescent="0.25">
      <c r="A9389" s="154"/>
      <c r="B9389" s="154"/>
      <c r="C9389" s="140"/>
      <c r="D9389" s="140"/>
      <c r="E9389" s="140"/>
      <c r="F9389" s="161"/>
      <c r="G9389" s="161"/>
    </row>
    <row r="9390" spans="1:7" x14ac:dyDescent="0.25">
      <c r="A9390" s="154"/>
      <c r="B9390" s="154"/>
      <c r="C9390" s="140"/>
      <c r="D9390" s="140"/>
      <c r="E9390" s="140"/>
      <c r="F9390" s="161"/>
      <c r="G9390" s="161"/>
    </row>
    <row r="9391" spans="1:7" x14ac:dyDescent="0.25">
      <c r="A9391" s="154"/>
      <c r="B9391" s="154"/>
      <c r="C9391" s="154"/>
      <c r="D9391" s="140"/>
      <c r="E9391" s="140"/>
      <c r="F9391" s="161"/>
      <c r="G9391" s="161"/>
    </row>
    <row r="9392" spans="1:7" x14ac:dyDescent="0.25">
      <c r="A9392" s="154"/>
      <c r="B9392" s="154"/>
      <c r="C9392" s="140"/>
      <c r="D9392" s="140"/>
      <c r="E9392" s="140"/>
      <c r="F9392" s="161"/>
      <c r="G9392" s="161"/>
    </row>
    <row r="9393" spans="1:7" x14ac:dyDescent="0.25">
      <c r="A9393" s="154"/>
      <c r="B9393" s="154"/>
      <c r="C9393" s="154"/>
      <c r="D9393" s="140"/>
      <c r="E9393" s="140"/>
      <c r="F9393" s="161"/>
      <c r="G9393" s="161"/>
    </row>
    <row r="9394" spans="1:7" x14ac:dyDescent="0.25">
      <c r="A9394" s="154"/>
      <c r="B9394" s="154"/>
      <c r="C9394" s="140"/>
      <c r="D9394" s="140"/>
      <c r="E9394" s="140"/>
      <c r="F9394" s="161"/>
      <c r="G9394" s="161"/>
    </row>
    <row r="9395" spans="1:7" x14ac:dyDescent="0.25">
      <c r="A9395" s="154"/>
      <c r="B9395" s="154"/>
      <c r="C9395" s="154"/>
      <c r="D9395" s="140"/>
      <c r="E9395" s="140"/>
      <c r="F9395" s="161"/>
      <c r="G9395" s="161"/>
    </row>
    <row r="9396" spans="1:7" x14ac:dyDescent="0.25">
      <c r="A9396" s="154"/>
      <c r="B9396" s="154"/>
      <c r="C9396" s="154"/>
      <c r="D9396" s="140"/>
      <c r="E9396" s="140"/>
      <c r="F9396" s="161"/>
      <c r="G9396" s="161"/>
    </row>
    <row r="9397" spans="1:7" x14ac:dyDescent="0.25">
      <c r="A9397" s="154"/>
      <c r="B9397" s="154"/>
      <c r="C9397" s="140"/>
      <c r="D9397" s="140"/>
      <c r="E9397" s="140"/>
      <c r="F9397" s="161"/>
      <c r="G9397" s="161"/>
    </row>
    <row r="9398" spans="1:7" x14ac:dyDescent="0.25">
      <c r="A9398" s="154"/>
      <c r="B9398" s="154"/>
      <c r="C9398" s="154"/>
      <c r="D9398" s="140"/>
      <c r="E9398" s="140"/>
      <c r="F9398" s="161"/>
      <c r="G9398" s="161"/>
    </row>
    <row r="9399" spans="1:7" x14ac:dyDescent="0.25">
      <c r="A9399" s="154"/>
      <c r="B9399" s="154"/>
      <c r="C9399" s="140"/>
      <c r="D9399" s="140"/>
      <c r="E9399" s="140"/>
      <c r="F9399" s="161"/>
      <c r="G9399" s="161"/>
    </row>
    <row r="9400" spans="1:7" x14ac:dyDescent="0.25">
      <c r="A9400" s="154"/>
      <c r="B9400" s="154"/>
      <c r="C9400" s="140"/>
      <c r="D9400" s="140"/>
      <c r="E9400" s="140"/>
      <c r="F9400" s="161"/>
      <c r="G9400" s="161"/>
    </row>
    <row r="9401" spans="1:7" x14ac:dyDescent="0.25">
      <c r="A9401" s="154"/>
      <c r="B9401" s="154"/>
      <c r="C9401" s="140"/>
      <c r="D9401" s="140"/>
      <c r="E9401" s="140"/>
      <c r="F9401" s="161"/>
      <c r="G9401" s="161"/>
    </row>
    <row r="9402" spans="1:7" x14ac:dyDescent="0.25">
      <c r="A9402" s="154"/>
      <c r="B9402" s="154"/>
      <c r="C9402" s="140"/>
      <c r="D9402" s="140"/>
      <c r="E9402" s="140"/>
      <c r="F9402" s="161"/>
      <c r="G9402" s="161"/>
    </row>
    <row r="9403" spans="1:7" x14ac:dyDescent="0.25">
      <c r="A9403" s="154"/>
      <c r="B9403" s="154"/>
      <c r="C9403" s="140"/>
      <c r="D9403" s="140"/>
      <c r="E9403" s="140"/>
      <c r="F9403" s="161"/>
      <c r="G9403" s="161"/>
    </row>
    <row r="9404" spans="1:7" x14ac:dyDescent="0.25">
      <c r="A9404" s="154"/>
      <c r="B9404" s="154"/>
      <c r="C9404" s="140"/>
      <c r="D9404" s="140"/>
      <c r="E9404" s="140"/>
      <c r="F9404" s="161"/>
      <c r="G9404" s="161"/>
    </row>
    <row r="9405" spans="1:7" x14ac:dyDescent="0.25">
      <c r="A9405" s="154"/>
      <c r="B9405" s="154"/>
      <c r="C9405" s="154"/>
      <c r="D9405" s="140"/>
      <c r="E9405" s="140"/>
      <c r="F9405" s="161"/>
      <c r="G9405" s="161"/>
    </row>
    <row r="9406" spans="1:7" x14ac:dyDescent="0.25">
      <c r="A9406" s="154"/>
      <c r="B9406" s="154"/>
      <c r="C9406" s="154"/>
      <c r="D9406" s="140"/>
      <c r="E9406" s="140"/>
      <c r="F9406" s="161"/>
      <c r="G9406" s="161"/>
    </row>
    <row r="9407" spans="1:7" x14ac:dyDescent="0.25">
      <c r="A9407" s="154"/>
      <c r="B9407" s="154"/>
      <c r="C9407" s="140"/>
      <c r="D9407" s="140"/>
      <c r="E9407" s="140"/>
      <c r="F9407" s="161"/>
      <c r="G9407" s="161"/>
    </row>
    <row r="9408" spans="1:7" x14ac:dyDescent="0.25">
      <c r="A9408" s="154"/>
      <c r="B9408" s="154"/>
      <c r="C9408" s="154"/>
      <c r="D9408" s="140"/>
      <c r="E9408" s="140"/>
      <c r="F9408" s="161"/>
      <c r="G9408" s="161"/>
    </row>
    <row r="9409" spans="1:7" x14ac:dyDescent="0.25">
      <c r="A9409" s="154"/>
      <c r="B9409" s="154"/>
      <c r="C9409" s="154"/>
      <c r="D9409" s="140"/>
      <c r="E9409" s="140"/>
      <c r="F9409" s="161"/>
      <c r="G9409" s="161"/>
    </row>
    <row r="9410" spans="1:7" x14ac:dyDescent="0.25">
      <c r="A9410" s="154"/>
      <c r="B9410" s="154"/>
      <c r="C9410" s="140"/>
      <c r="D9410" s="140"/>
      <c r="E9410" s="140"/>
      <c r="F9410" s="161"/>
      <c r="G9410" s="161"/>
    </row>
    <row r="9411" spans="1:7" x14ac:dyDescent="0.25">
      <c r="A9411" s="154"/>
      <c r="B9411" s="154"/>
      <c r="C9411" s="154"/>
      <c r="D9411" s="140"/>
      <c r="E9411" s="140"/>
      <c r="F9411" s="161"/>
      <c r="G9411" s="161"/>
    </row>
    <row r="9412" spans="1:7" x14ac:dyDescent="0.25">
      <c r="A9412" s="154"/>
      <c r="B9412" s="154"/>
      <c r="C9412" s="154"/>
      <c r="D9412" s="140"/>
      <c r="E9412" s="140"/>
      <c r="F9412" s="161"/>
      <c r="G9412" s="161"/>
    </row>
    <row r="9413" spans="1:7" x14ac:dyDescent="0.25">
      <c r="A9413" s="154"/>
      <c r="B9413" s="154"/>
      <c r="C9413" s="140"/>
      <c r="D9413" s="140"/>
      <c r="E9413" s="140"/>
      <c r="F9413" s="161"/>
      <c r="G9413" s="161"/>
    </row>
    <row r="9414" spans="1:7" x14ac:dyDescent="0.25">
      <c r="A9414" s="154"/>
      <c r="B9414" s="154"/>
      <c r="C9414" s="154"/>
      <c r="D9414" s="140"/>
      <c r="E9414" s="140"/>
      <c r="F9414" s="161"/>
      <c r="G9414" s="161"/>
    </row>
    <row r="9415" spans="1:7" x14ac:dyDescent="0.25">
      <c r="A9415" s="154"/>
      <c r="B9415" s="154"/>
      <c r="C9415" s="140"/>
      <c r="D9415" s="140"/>
      <c r="E9415" s="140"/>
      <c r="F9415" s="161"/>
      <c r="G9415" s="161"/>
    </row>
    <row r="9416" spans="1:7" x14ac:dyDescent="0.25">
      <c r="A9416" s="154"/>
      <c r="B9416" s="154"/>
      <c r="C9416" s="140"/>
      <c r="D9416" s="140"/>
      <c r="E9416" s="140"/>
      <c r="F9416" s="161"/>
      <c r="G9416" s="161"/>
    </row>
    <row r="9417" spans="1:7" x14ac:dyDescent="0.25">
      <c r="A9417" s="154"/>
      <c r="B9417" s="154"/>
      <c r="C9417" s="154"/>
      <c r="D9417" s="140"/>
      <c r="E9417" s="140"/>
      <c r="F9417" s="161"/>
      <c r="G9417" s="161"/>
    </row>
    <row r="9418" spans="1:7" x14ac:dyDescent="0.25">
      <c r="A9418" s="154"/>
      <c r="B9418" s="154"/>
      <c r="C9418" s="154"/>
      <c r="D9418" s="140"/>
      <c r="E9418" s="140"/>
      <c r="F9418" s="161"/>
      <c r="G9418" s="161"/>
    </row>
    <row r="9419" spans="1:7" x14ac:dyDescent="0.25">
      <c r="A9419" s="154"/>
      <c r="B9419" s="154"/>
      <c r="C9419" s="154"/>
      <c r="D9419" s="140"/>
      <c r="E9419" s="140"/>
      <c r="F9419" s="161"/>
      <c r="G9419" s="161"/>
    </row>
    <row r="9420" spans="1:7" x14ac:dyDescent="0.25">
      <c r="A9420" s="154"/>
      <c r="B9420" s="154"/>
      <c r="C9420" s="154"/>
      <c r="D9420" s="140"/>
      <c r="E9420" s="140"/>
      <c r="F9420" s="161"/>
      <c r="G9420" s="161"/>
    </row>
    <row r="9421" spans="1:7" x14ac:dyDescent="0.25">
      <c r="A9421" s="154"/>
      <c r="B9421" s="154"/>
      <c r="C9421" s="154"/>
      <c r="D9421" s="140"/>
      <c r="E9421" s="140"/>
      <c r="F9421" s="161"/>
      <c r="G9421" s="161"/>
    </row>
    <row r="9422" spans="1:7" x14ac:dyDescent="0.25">
      <c r="A9422" s="154"/>
      <c r="B9422" s="154"/>
      <c r="C9422" s="154"/>
      <c r="D9422" s="140"/>
      <c r="E9422" s="140"/>
      <c r="F9422" s="161"/>
      <c r="G9422" s="161"/>
    </row>
    <row r="9423" spans="1:7" x14ac:dyDescent="0.25">
      <c r="A9423" s="154"/>
      <c r="B9423" s="154"/>
      <c r="C9423" s="154"/>
      <c r="D9423" s="140"/>
      <c r="E9423" s="140"/>
      <c r="F9423" s="161"/>
      <c r="G9423" s="161"/>
    </row>
    <row r="9424" spans="1:7" x14ac:dyDescent="0.25">
      <c r="A9424" s="154"/>
      <c r="B9424" s="154"/>
      <c r="C9424" s="140"/>
      <c r="D9424" s="140"/>
      <c r="E9424" s="140"/>
      <c r="F9424" s="161"/>
      <c r="G9424" s="161"/>
    </row>
    <row r="9425" spans="1:7" x14ac:dyDescent="0.25">
      <c r="A9425" s="154"/>
      <c r="B9425" s="154"/>
      <c r="C9425" s="140"/>
      <c r="D9425" s="140"/>
      <c r="E9425" s="140"/>
      <c r="F9425" s="161"/>
      <c r="G9425" s="161"/>
    </row>
    <row r="9426" spans="1:7" x14ac:dyDescent="0.25">
      <c r="A9426" s="154"/>
      <c r="B9426" s="154"/>
      <c r="C9426" s="140"/>
      <c r="D9426" s="140"/>
      <c r="E9426" s="140"/>
      <c r="F9426" s="161"/>
      <c r="G9426" s="161"/>
    </row>
    <row r="9427" spans="1:7" x14ac:dyDescent="0.25">
      <c r="A9427" s="154"/>
      <c r="B9427" s="154"/>
      <c r="C9427" s="154"/>
      <c r="D9427" s="140"/>
      <c r="E9427" s="140"/>
      <c r="F9427" s="161"/>
      <c r="G9427" s="161"/>
    </row>
    <row r="9428" spans="1:7" x14ac:dyDescent="0.25">
      <c r="A9428" s="154"/>
      <c r="B9428" s="154"/>
      <c r="C9428" s="154"/>
      <c r="D9428" s="140"/>
      <c r="E9428" s="140"/>
      <c r="F9428" s="161"/>
      <c r="G9428" s="161"/>
    </row>
    <row r="9429" spans="1:7" x14ac:dyDescent="0.25">
      <c r="A9429" s="154"/>
      <c r="B9429" s="154"/>
      <c r="C9429" s="140"/>
      <c r="D9429" s="140"/>
      <c r="E9429" s="140"/>
      <c r="F9429" s="161"/>
      <c r="G9429" s="161"/>
    </row>
    <row r="9430" spans="1:7" x14ac:dyDescent="0.25">
      <c r="A9430" s="154"/>
      <c r="B9430" s="154"/>
      <c r="C9430" s="154"/>
      <c r="D9430" s="140"/>
      <c r="E9430" s="140"/>
      <c r="F9430" s="161"/>
      <c r="G9430" s="161"/>
    </row>
    <row r="9431" spans="1:7" x14ac:dyDescent="0.25">
      <c r="A9431" s="154"/>
      <c r="B9431" s="154"/>
      <c r="C9431" s="154"/>
      <c r="D9431" s="140"/>
      <c r="E9431" s="140"/>
      <c r="F9431" s="161"/>
      <c r="G9431" s="161"/>
    </row>
    <row r="9432" spans="1:7" x14ac:dyDescent="0.25">
      <c r="A9432" s="154"/>
      <c r="B9432" s="154"/>
      <c r="C9432" s="140"/>
      <c r="D9432" s="140"/>
      <c r="E9432" s="140"/>
      <c r="F9432" s="161"/>
      <c r="G9432" s="161"/>
    </row>
    <row r="9433" spans="1:7" x14ac:dyDescent="0.25">
      <c r="A9433" s="154"/>
      <c r="B9433" s="154"/>
      <c r="C9433" s="154"/>
      <c r="D9433" s="140"/>
      <c r="E9433" s="140"/>
      <c r="F9433" s="161"/>
      <c r="G9433" s="161"/>
    </row>
    <row r="9434" spans="1:7" x14ac:dyDescent="0.25">
      <c r="A9434" s="154"/>
      <c r="B9434" s="154"/>
      <c r="C9434" s="154"/>
      <c r="D9434" s="140"/>
      <c r="E9434" s="140"/>
      <c r="F9434" s="161"/>
      <c r="G9434" s="161"/>
    </row>
    <row r="9435" spans="1:7" x14ac:dyDescent="0.25">
      <c r="A9435" s="154"/>
      <c r="B9435" s="154"/>
      <c r="C9435" s="140"/>
      <c r="D9435" s="140"/>
      <c r="E9435" s="140"/>
      <c r="F9435" s="161"/>
      <c r="G9435" s="161"/>
    </row>
    <row r="9436" spans="1:7" x14ac:dyDescent="0.25">
      <c r="A9436" s="154"/>
      <c r="B9436" s="154"/>
      <c r="C9436" s="140"/>
      <c r="D9436" s="140"/>
      <c r="E9436" s="140"/>
      <c r="F9436" s="161"/>
      <c r="G9436" s="161"/>
    </row>
    <row r="9437" spans="1:7" x14ac:dyDescent="0.25">
      <c r="A9437" s="154"/>
      <c r="B9437" s="154"/>
      <c r="C9437" s="140"/>
      <c r="D9437" s="140"/>
      <c r="E9437" s="140"/>
      <c r="F9437" s="161"/>
      <c r="G9437" s="161"/>
    </row>
    <row r="9438" spans="1:7" x14ac:dyDescent="0.25">
      <c r="A9438" s="154"/>
      <c r="B9438" s="154"/>
      <c r="C9438" s="154"/>
      <c r="D9438" s="140"/>
      <c r="E9438" s="140"/>
      <c r="F9438" s="161"/>
      <c r="G9438" s="161"/>
    </row>
    <row r="9439" spans="1:7" x14ac:dyDescent="0.25">
      <c r="A9439" s="154"/>
      <c r="B9439" s="154"/>
      <c r="C9439" s="154"/>
      <c r="D9439" s="140"/>
      <c r="E9439" s="140"/>
      <c r="F9439" s="161"/>
      <c r="G9439" s="161"/>
    </row>
    <row r="9440" spans="1:7" x14ac:dyDescent="0.25">
      <c r="A9440" s="154"/>
      <c r="B9440" s="154"/>
      <c r="C9440" s="154"/>
      <c r="D9440" s="140"/>
      <c r="E9440" s="140"/>
      <c r="F9440" s="161"/>
      <c r="G9440" s="161"/>
    </row>
    <row r="9441" spans="1:7" x14ac:dyDescent="0.25">
      <c r="A9441" s="154"/>
      <c r="B9441" s="154"/>
      <c r="C9441" s="154"/>
      <c r="D9441" s="140"/>
      <c r="E9441" s="140"/>
      <c r="F9441" s="161"/>
      <c r="G9441" s="161"/>
    </row>
    <row r="9442" spans="1:7" x14ac:dyDescent="0.25">
      <c r="A9442" s="154"/>
      <c r="B9442" s="154"/>
      <c r="C9442" s="154"/>
      <c r="D9442" s="140"/>
      <c r="E9442" s="140"/>
      <c r="F9442" s="161"/>
      <c r="G9442" s="161"/>
    </row>
    <row r="9443" spans="1:7" x14ac:dyDescent="0.25">
      <c r="A9443" s="154"/>
      <c r="B9443" s="154"/>
      <c r="C9443" s="140"/>
      <c r="D9443" s="140"/>
      <c r="E9443" s="140"/>
      <c r="F9443" s="161"/>
      <c r="G9443" s="161"/>
    </row>
    <row r="9444" spans="1:7" x14ac:dyDescent="0.25">
      <c r="A9444" s="154"/>
      <c r="B9444" s="154"/>
      <c r="C9444" s="140"/>
      <c r="D9444" s="140"/>
      <c r="E9444" s="140"/>
      <c r="F9444" s="161"/>
      <c r="G9444" s="161"/>
    </row>
    <row r="9445" spans="1:7" x14ac:dyDescent="0.25">
      <c r="A9445" s="154"/>
      <c r="B9445" s="154"/>
      <c r="C9445" s="140"/>
      <c r="D9445" s="140"/>
      <c r="E9445" s="140"/>
      <c r="F9445" s="161"/>
      <c r="G9445" s="161"/>
    </row>
    <row r="9446" spans="1:7" x14ac:dyDescent="0.25">
      <c r="A9446" s="154"/>
      <c r="B9446" s="154"/>
      <c r="C9446" s="140"/>
      <c r="D9446" s="140"/>
      <c r="E9446" s="140"/>
      <c r="F9446" s="161"/>
      <c r="G9446" s="161"/>
    </row>
    <row r="9447" spans="1:7" x14ac:dyDescent="0.25">
      <c r="A9447" s="154"/>
      <c r="B9447" s="154"/>
      <c r="C9447" s="140"/>
      <c r="D9447" s="140"/>
      <c r="E9447" s="140"/>
      <c r="F9447" s="161"/>
      <c r="G9447" s="161"/>
    </row>
    <row r="9448" spans="1:7" x14ac:dyDescent="0.25">
      <c r="A9448" s="154"/>
      <c r="B9448" s="154"/>
      <c r="C9448" s="154"/>
      <c r="D9448" s="140"/>
      <c r="E9448" s="140"/>
      <c r="F9448" s="161"/>
      <c r="G9448" s="161"/>
    </row>
    <row r="9449" spans="1:7" x14ac:dyDescent="0.25">
      <c r="A9449" s="154"/>
      <c r="B9449" s="154"/>
      <c r="C9449" s="140"/>
      <c r="D9449" s="140"/>
      <c r="E9449" s="140"/>
      <c r="F9449" s="161"/>
      <c r="G9449" s="161"/>
    </row>
    <row r="9450" spans="1:7" x14ac:dyDescent="0.25">
      <c r="A9450" s="154"/>
      <c r="B9450" s="154"/>
      <c r="C9450" s="140"/>
      <c r="D9450" s="140"/>
      <c r="E9450" s="140"/>
      <c r="F9450" s="161"/>
      <c r="G9450" s="161"/>
    </row>
    <row r="9451" spans="1:7" x14ac:dyDescent="0.25">
      <c r="A9451" s="154"/>
      <c r="B9451" s="154"/>
      <c r="C9451" s="140"/>
      <c r="D9451" s="140"/>
      <c r="E9451" s="140"/>
      <c r="F9451" s="161"/>
      <c r="G9451" s="161"/>
    </row>
    <row r="9452" spans="1:7" x14ac:dyDescent="0.25">
      <c r="A9452" s="154"/>
      <c r="B9452" s="154"/>
      <c r="C9452" s="154"/>
      <c r="D9452" s="140"/>
      <c r="E9452" s="140"/>
      <c r="F9452" s="161"/>
      <c r="G9452" s="161"/>
    </row>
    <row r="9453" spans="1:7" x14ac:dyDescent="0.25">
      <c r="A9453" s="154"/>
      <c r="B9453" s="154"/>
      <c r="C9453" s="154"/>
      <c r="D9453" s="140"/>
      <c r="E9453" s="140"/>
      <c r="F9453" s="161"/>
      <c r="G9453" s="161"/>
    </row>
    <row r="9454" spans="1:7" x14ac:dyDescent="0.25">
      <c r="A9454" s="154"/>
      <c r="B9454" s="154"/>
      <c r="C9454" s="140"/>
      <c r="D9454" s="140"/>
      <c r="E9454" s="140"/>
      <c r="F9454" s="161"/>
      <c r="G9454" s="161"/>
    </row>
    <row r="9455" spans="1:7" x14ac:dyDescent="0.25">
      <c r="A9455" s="154"/>
      <c r="B9455" s="154"/>
      <c r="C9455" s="140"/>
      <c r="D9455" s="140"/>
      <c r="E9455" s="140"/>
      <c r="F9455" s="161"/>
      <c r="G9455" s="161"/>
    </row>
    <row r="9456" spans="1:7" x14ac:dyDescent="0.25">
      <c r="A9456" s="154"/>
      <c r="B9456" s="154"/>
      <c r="C9456" s="140"/>
      <c r="D9456" s="140"/>
      <c r="E9456" s="140"/>
      <c r="F9456" s="161"/>
      <c r="G9456" s="161"/>
    </row>
    <row r="9457" spans="1:7" x14ac:dyDescent="0.25">
      <c r="A9457" s="154"/>
      <c r="B9457" s="154"/>
      <c r="C9457" s="140"/>
      <c r="D9457" s="140"/>
      <c r="E9457" s="140"/>
      <c r="F9457" s="161"/>
      <c r="G9457" s="161"/>
    </row>
    <row r="9458" spans="1:7" x14ac:dyDescent="0.25">
      <c r="A9458" s="154"/>
      <c r="B9458" s="154"/>
      <c r="C9458" s="140"/>
      <c r="D9458" s="140"/>
      <c r="E9458" s="140"/>
      <c r="F9458" s="161"/>
      <c r="G9458" s="161"/>
    </row>
    <row r="9459" spans="1:7" x14ac:dyDescent="0.25">
      <c r="A9459" s="154"/>
      <c r="B9459" s="154"/>
      <c r="C9459" s="140"/>
      <c r="D9459" s="140"/>
      <c r="E9459" s="140"/>
      <c r="F9459" s="161"/>
      <c r="G9459" s="161"/>
    </row>
    <row r="9460" spans="1:7" x14ac:dyDescent="0.25">
      <c r="A9460" s="154"/>
      <c r="B9460" s="154"/>
      <c r="C9460" s="154"/>
      <c r="D9460" s="140"/>
      <c r="E9460" s="140"/>
      <c r="F9460" s="161"/>
      <c r="G9460" s="161"/>
    </row>
    <row r="9461" spans="1:7" x14ac:dyDescent="0.25">
      <c r="A9461" s="154"/>
      <c r="B9461" s="154"/>
      <c r="C9461" s="140"/>
      <c r="D9461" s="140"/>
      <c r="E9461" s="140"/>
      <c r="F9461" s="161"/>
      <c r="G9461" s="161"/>
    </row>
    <row r="9462" spans="1:7" x14ac:dyDescent="0.25">
      <c r="A9462" s="154"/>
      <c r="B9462" s="154"/>
      <c r="C9462" s="140"/>
      <c r="D9462" s="140"/>
      <c r="E9462" s="140"/>
      <c r="F9462" s="161"/>
      <c r="G9462" s="161"/>
    </row>
    <row r="9463" spans="1:7" x14ac:dyDescent="0.25">
      <c r="A9463" s="154"/>
      <c r="B9463" s="154"/>
      <c r="C9463" s="140"/>
      <c r="D9463" s="140"/>
      <c r="E9463" s="140"/>
      <c r="F9463" s="161"/>
      <c r="G9463" s="161"/>
    </row>
    <row r="9464" spans="1:7" x14ac:dyDescent="0.25">
      <c r="A9464" s="154"/>
      <c r="B9464" s="154"/>
      <c r="C9464" s="140"/>
      <c r="D9464" s="140"/>
      <c r="E9464" s="140"/>
      <c r="F9464" s="161"/>
      <c r="G9464" s="161"/>
    </row>
    <row r="9465" spans="1:7" x14ac:dyDescent="0.25">
      <c r="A9465" s="154"/>
      <c r="B9465" s="154"/>
      <c r="C9465" s="154"/>
      <c r="D9465" s="140"/>
      <c r="E9465" s="140"/>
      <c r="F9465" s="161"/>
      <c r="G9465" s="161"/>
    </row>
    <row r="9466" spans="1:7" x14ac:dyDescent="0.25">
      <c r="A9466" s="154"/>
      <c r="B9466" s="154"/>
      <c r="C9466" s="140"/>
      <c r="D9466" s="140"/>
      <c r="E9466" s="140"/>
      <c r="F9466" s="161"/>
      <c r="G9466" s="161"/>
    </row>
    <row r="9467" spans="1:7" x14ac:dyDescent="0.25">
      <c r="A9467" s="154"/>
      <c r="B9467" s="154"/>
      <c r="C9467" s="154"/>
      <c r="D9467" s="140"/>
      <c r="E9467" s="140"/>
      <c r="F9467" s="161"/>
      <c r="G9467" s="161"/>
    </row>
    <row r="9468" spans="1:7" x14ac:dyDescent="0.25">
      <c r="A9468" s="154"/>
      <c r="B9468" s="154"/>
      <c r="C9468" s="154"/>
      <c r="D9468" s="140"/>
      <c r="E9468" s="140"/>
      <c r="F9468" s="161"/>
      <c r="G9468" s="161"/>
    </row>
    <row r="9469" spans="1:7" x14ac:dyDescent="0.25">
      <c r="A9469" s="154"/>
      <c r="B9469" s="154"/>
      <c r="C9469" s="140"/>
      <c r="D9469" s="140"/>
      <c r="E9469" s="140"/>
      <c r="F9469" s="161"/>
      <c r="G9469" s="161"/>
    </row>
    <row r="9470" spans="1:7" x14ac:dyDescent="0.25">
      <c r="A9470" s="154"/>
      <c r="B9470" s="154"/>
      <c r="C9470" s="154"/>
      <c r="D9470" s="140"/>
      <c r="E9470" s="140"/>
      <c r="F9470" s="161"/>
      <c r="G9470" s="161"/>
    </row>
    <row r="9471" spans="1:7" x14ac:dyDescent="0.25">
      <c r="A9471" s="154"/>
      <c r="B9471" s="154"/>
      <c r="C9471" s="140"/>
      <c r="D9471" s="140"/>
      <c r="E9471" s="140"/>
      <c r="F9471" s="161"/>
      <c r="G9471" s="161"/>
    </row>
    <row r="9472" spans="1:7" x14ac:dyDescent="0.25">
      <c r="A9472" s="154"/>
      <c r="B9472" s="154"/>
      <c r="C9472" s="140"/>
      <c r="D9472" s="140"/>
      <c r="E9472" s="140"/>
      <c r="F9472" s="161"/>
      <c r="G9472" s="161"/>
    </row>
    <row r="9473" spans="1:7" x14ac:dyDescent="0.25">
      <c r="A9473" s="154"/>
      <c r="B9473" s="154"/>
      <c r="C9473" s="154"/>
      <c r="D9473" s="140"/>
      <c r="E9473" s="140"/>
      <c r="F9473" s="161"/>
      <c r="G9473" s="161"/>
    </row>
    <row r="9474" spans="1:7" x14ac:dyDescent="0.25">
      <c r="A9474" s="154"/>
      <c r="B9474" s="154"/>
      <c r="C9474" s="140"/>
      <c r="D9474" s="140"/>
      <c r="E9474" s="140"/>
      <c r="F9474" s="161"/>
      <c r="G9474" s="161"/>
    </row>
    <row r="9475" spans="1:7" x14ac:dyDescent="0.25">
      <c r="A9475" s="154"/>
      <c r="B9475" s="154"/>
      <c r="C9475" s="140"/>
      <c r="D9475" s="140"/>
      <c r="E9475" s="140"/>
      <c r="F9475" s="161"/>
      <c r="G9475" s="161"/>
    </row>
    <row r="9476" spans="1:7" x14ac:dyDescent="0.25">
      <c r="A9476" s="154"/>
      <c r="B9476" s="154"/>
      <c r="C9476" s="154"/>
      <c r="D9476" s="140"/>
      <c r="E9476" s="140"/>
      <c r="F9476" s="161"/>
      <c r="G9476" s="161"/>
    </row>
    <row r="9477" spans="1:7" x14ac:dyDescent="0.25">
      <c r="A9477" s="154"/>
      <c r="B9477" s="154"/>
      <c r="C9477" s="154"/>
      <c r="D9477" s="140"/>
      <c r="E9477" s="140"/>
      <c r="F9477" s="161"/>
      <c r="G9477" s="161"/>
    </row>
    <row r="9478" spans="1:7" x14ac:dyDescent="0.25">
      <c r="A9478" s="154"/>
      <c r="B9478" s="154"/>
      <c r="C9478" s="154"/>
      <c r="D9478" s="140"/>
      <c r="E9478" s="140"/>
      <c r="F9478" s="161"/>
      <c r="G9478" s="161"/>
    </row>
    <row r="9479" spans="1:7" x14ac:dyDescent="0.25">
      <c r="A9479" s="154"/>
      <c r="B9479" s="154"/>
      <c r="C9479" s="140"/>
      <c r="D9479" s="140"/>
      <c r="E9479" s="140"/>
      <c r="F9479" s="161"/>
      <c r="G9479" s="161"/>
    </row>
    <row r="9480" spans="1:7" x14ac:dyDescent="0.25">
      <c r="A9480" s="154"/>
      <c r="B9480" s="154"/>
      <c r="C9480" s="154"/>
      <c r="D9480" s="140"/>
      <c r="E9480" s="140"/>
      <c r="F9480" s="161"/>
      <c r="G9480" s="161"/>
    </row>
    <row r="9481" spans="1:7" x14ac:dyDescent="0.25">
      <c r="A9481" s="154"/>
      <c r="B9481" s="154"/>
      <c r="C9481" s="140"/>
      <c r="D9481" s="140"/>
      <c r="E9481" s="140"/>
      <c r="F9481" s="161"/>
      <c r="G9481" s="161"/>
    </row>
    <row r="9482" spans="1:7" x14ac:dyDescent="0.25">
      <c r="A9482" s="154"/>
      <c r="B9482" s="154"/>
      <c r="C9482" s="140"/>
      <c r="D9482" s="140"/>
      <c r="E9482" s="140"/>
      <c r="F9482" s="161"/>
      <c r="G9482" s="161"/>
    </row>
    <row r="9483" spans="1:7" x14ac:dyDescent="0.25">
      <c r="A9483" s="154"/>
      <c r="B9483" s="154"/>
      <c r="C9483" s="154"/>
      <c r="D9483" s="140"/>
      <c r="E9483" s="140"/>
      <c r="F9483" s="161"/>
      <c r="G9483" s="161"/>
    </row>
    <row r="9484" spans="1:7" x14ac:dyDescent="0.25">
      <c r="A9484" s="154"/>
      <c r="B9484" s="154"/>
      <c r="C9484" s="154"/>
      <c r="D9484" s="140"/>
      <c r="E9484" s="140"/>
      <c r="F9484" s="161"/>
      <c r="G9484" s="161"/>
    </row>
    <row r="9485" spans="1:7" x14ac:dyDescent="0.25">
      <c r="A9485" s="154"/>
      <c r="B9485" s="154"/>
      <c r="C9485" s="154"/>
      <c r="D9485" s="140"/>
      <c r="E9485" s="140"/>
      <c r="F9485" s="161"/>
      <c r="G9485" s="161"/>
    </row>
    <row r="9486" spans="1:7" x14ac:dyDescent="0.25">
      <c r="A9486" s="154"/>
      <c r="B9486" s="154"/>
      <c r="C9486" s="140"/>
      <c r="D9486" s="140"/>
      <c r="E9486" s="140"/>
      <c r="F9486" s="161"/>
      <c r="G9486" s="161"/>
    </row>
    <row r="9487" spans="1:7" x14ac:dyDescent="0.25">
      <c r="A9487" s="154"/>
      <c r="B9487" s="154"/>
      <c r="C9487" s="140"/>
      <c r="D9487" s="140"/>
      <c r="E9487" s="140"/>
      <c r="F9487" s="161"/>
      <c r="G9487" s="161"/>
    </row>
    <row r="9488" spans="1:7" x14ac:dyDescent="0.25">
      <c r="A9488" s="154"/>
      <c r="B9488" s="154"/>
      <c r="C9488" s="154"/>
      <c r="D9488" s="140"/>
      <c r="E9488" s="140"/>
      <c r="F9488" s="161"/>
      <c r="G9488" s="161"/>
    </row>
    <row r="9489" spans="1:7" x14ac:dyDescent="0.25">
      <c r="A9489" s="154"/>
      <c r="B9489" s="154"/>
      <c r="C9489" s="140"/>
      <c r="D9489" s="140"/>
      <c r="E9489" s="140"/>
      <c r="F9489" s="161"/>
      <c r="G9489" s="161"/>
    </row>
    <row r="9490" spans="1:7" x14ac:dyDescent="0.25">
      <c r="A9490" s="154"/>
      <c r="B9490" s="154"/>
      <c r="C9490" s="154"/>
      <c r="D9490" s="140"/>
      <c r="E9490" s="140"/>
      <c r="F9490" s="161"/>
      <c r="G9490" s="161"/>
    </row>
    <row r="9491" spans="1:7" x14ac:dyDescent="0.25">
      <c r="A9491" s="154"/>
      <c r="B9491" s="154"/>
      <c r="C9491" s="154"/>
      <c r="D9491" s="140"/>
      <c r="E9491" s="140"/>
      <c r="F9491" s="161"/>
      <c r="G9491" s="161"/>
    </row>
    <row r="9492" spans="1:7" x14ac:dyDescent="0.25">
      <c r="A9492" s="154"/>
      <c r="B9492" s="154"/>
      <c r="C9492" s="154"/>
      <c r="D9492" s="140"/>
      <c r="E9492" s="140"/>
      <c r="F9492" s="161"/>
      <c r="G9492" s="161"/>
    </row>
    <row r="9493" spans="1:7" x14ac:dyDescent="0.25">
      <c r="A9493" s="154"/>
      <c r="B9493" s="154"/>
      <c r="C9493" s="154"/>
      <c r="D9493" s="140"/>
      <c r="E9493" s="140"/>
      <c r="F9493" s="161"/>
      <c r="G9493" s="161"/>
    </row>
    <row r="9494" spans="1:7" x14ac:dyDescent="0.25">
      <c r="A9494" s="154"/>
      <c r="B9494" s="154"/>
      <c r="C9494" s="154"/>
      <c r="D9494" s="140"/>
      <c r="E9494" s="140"/>
      <c r="F9494" s="161"/>
      <c r="G9494" s="161"/>
    </row>
    <row r="9495" spans="1:7" x14ac:dyDescent="0.25">
      <c r="A9495" s="154"/>
      <c r="B9495" s="154"/>
      <c r="C9495" s="140"/>
      <c r="D9495" s="140"/>
      <c r="E9495" s="140"/>
      <c r="F9495" s="161"/>
      <c r="G9495" s="161"/>
    </row>
    <row r="9496" spans="1:7" x14ac:dyDescent="0.25">
      <c r="A9496" s="154"/>
      <c r="B9496" s="154"/>
      <c r="C9496" s="154"/>
      <c r="D9496" s="140"/>
      <c r="E9496" s="140"/>
      <c r="F9496" s="161"/>
      <c r="G9496" s="161"/>
    </row>
    <row r="9497" spans="1:7" x14ac:dyDescent="0.25">
      <c r="A9497" s="154"/>
      <c r="B9497" s="154"/>
      <c r="C9497" s="140"/>
      <c r="D9497" s="140"/>
      <c r="E9497" s="140"/>
      <c r="F9497" s="161"/>
      <c r="G9497" s="161"/>
    </row>
    <row r="9498" spans="1:7" x14ac:dyDescent="0.25">
      <c r="A9498" s="154"/>
      <c r="B9498" s="154"/>
      <c r="C9498" s="140"/>
      <c r="D9498" s="140"/>
      <c r="E9498" s="140"/>
      <c r="F9498" s="161"/>
      <c r="G9498" s="161"/>
    </row>
    <row r="9499" spans="1:7" x14ac:dyDescent="0.25">
      <c r="A9499" s="154"/>
      <c r="B9499" s="154"/>
      <c r="C9499" s="154"/>
      <c r="D9499" s="140"/>
      <c r="E9499" s="140"/>
      <c r="F9499" s="161"/>
      <c r="G9499" s="161"/>
    </row>
    <row r="9500" spans="1:7" x14ac:dyDescent="0.25">
      <c r="A9500" s="154"/>
      <c r="B9500" s="154"/>
      <c r="C9500" s="154"/>
      <c r="D9500" s="140"/>
      <c r="E9500" s="140"/>
      <c r="F9500" s="161"/>
      <c r="G9500" s="161"/>
    </row>
    <row r="9501" spans="1:7" x14ac:dyDescent="0.25">
      <c r="A9501" s="154"/>
      <c r="B9501" s="154"/>
      <c r="C9501" s="154"/>
      <c r="D9501" s="140"/>
      <c r="E9501" s="140"/>
      <c r="F9501" s="161"/>
      <c r="G9501" s="161"/>
    </row>
    <row r="9502" spans="1:7" x14ac:dyDescent="0.25">
      <c r="A9502" s="154"/>
      <c r="B9502" s="154"/>
      <c r="C9502" s="154"/>
      <c r="D9502" s="140"/>
      <c r="E9502" s="140"/>
      <c r="F9502" s="161"/>
      <c r="G9502" s="161"/>
    </row>
    <row r="9503" spans="1:7" x14ac:dyDescent="0.25">
      <c r="A9503" s="154"/>
      <c r="B9503" s="154"/>
      <c r="C9503" s="154"/>
      <c r="D9503" s="140"/>
      <c r="E9503" s="140"/>
      <c r="F9503" s="161"/>
      <c r="G9503" s="161"/>
    </row>
    <row r="9504" spans="1:7" x14ac:dyDescent="0.25">
      <c r="A9504" s="154"/>
      <c r="B9504" s="154"/>
      <c r="C9504" s="140"/>
      <c r="D9504" s="140"/>
      <c r="E9504" s="140"/>
      <c r="F9504" s="161"/>
      <c r="G9504" s="161"/>
    </row>
    <row r="9505" spans="1:7" x14ac:dyDescent="0.25">
      <c r="A9505" s="154"/>
      <c r="B9505" s="154"/>
      <c r="C9505" s="154"/>
      <c r="D9505" s="140"/>
      <c r="E9505" s="140"/>
      <c r="F9505" s="161"/>
      <c r="G9505" s="161"/>
    </row>
    <row r="9506" spans="1:7" x14ac:dyDescent="0.25">
      <c r="A9506" s="154"/>
      <c r="B9506" s="154"/>
      <c r="C9506" s="154"/>
      <c r="D9506" s="140"/>
      <c r="E9506" s="140"/>
      <c r="F9506" s="161"/>
      <c r="G9506" s="161"/>
    </row>
    <row r="9507" spans="1:7" x14ac:dyDescent="0.25">
      <c r="A9507" s="154"/>
      <c r="B9507" s="154"/>
      <c r="C9507" s="154"/>
      <c r="D9507" s="140"/>
      <c r="E9507" s="140"/>
      <c r="F9507" s="161"/>
      <c r="G9507" s="161"/>
    </row>
    <row r="9508" spans="1:7" x14ac:dyDescent="0.25">
      <c r="A9508" s="154"/>
      <c r="B9508" s="154"/>
      <c r="C9508" s="140"/>
      <c r="D9508" s="140"/>
      <c r="E9508" s="140"/>
      <c r="F9508" s="161"/>
      <c r="G9508" s="161"/>
    </row>
    <row r="9509" spans="1:7" x14ac:dyDescent="0.25">
      <c r="A9509" s="154"/>
      <c r="B9509" s="154"/>
      <c r="C9509" s="154"/>
      <c r="D9509" s="140"/>
      <c r="E9509" s="140"/>
      <c r="F9509" s="161"/>
      <c r="G9509" s="161"/>
    </row>
    <row r="9510" spans="1:7" x14ac:dyDescent="0.25">
      <c r="A9510" s="154"/>
      <c r="B9510" s="154"/>
      <c r="C9510" s="140"/>
      <c r="D9510" s="140"/>
      <c r="E9510" s="140"/>
      <c r="F9510" s="161"/>
      <c r="G9510" s="161"/>
    </row>
    <row r="9511" spans="1:7" x14ac:dyDescent="0.25">
      <c r="A9511" s="154"/>
      <c r="B9511" s="154"/>
      <c r="C9511" s="154"/>
      <c r="D9511" s="140"/>
      <c r="E9511" s="140"/>
      <c r="F9511" s="161"/>
      <c r="G9511" s="161"/>
    </row>
    <row r="9512" spans="1:7" x14ac:dyDescent="0.25">
      <c r="A9512" s="154"/>
      <c r="B9512" s="154"/>
      <c r="C9512" s="154"/>
      <c r="D9512" s="140"/>
      <c r="E9512" s="140"/>
      <c r="F9512" s="161"/>
      <c r="G9512" s="161"/>
    </row>
    <row r="9513" spans="1:7" x14ac:dyDescent="0.25">
      <c r="A9513" s="154"/>
      <c r="B9513" s="154"/>
      <c r="C9513" s="154"/>
      <c r="D9513" s="140"/>
      <c r="E9513" s="140"/>
      <c r="F9513" s="161"/>
      <c r="G9513" s="161"/>
    </row>
    <row r="9514" spans="1:7" x14ac:dyDescent="0.25">
      <c r="A9514" s="154"/>
      <c r="B9514" s="154"/>
      <c r="C9514" s="154"/>
      <c r="D9514" s="140"/>
      <c r="E9514" s="140"/>
      <c r="F9514" s="161"/>
      <c r="G9514" s="161"/>
    </row>
    <row r="9515" spans="1:7" x14ac:dyDescent="0.25">
      <c r="A9515" s="154"/>
      <c r="B9515" s="154"/>
      <c r="C9515" s="140"/>
      <c r="D9515" s="140"/>
      <c r="E9515" s="140"/>
      <c r="F9515" s="161"/>
      <c r="G9515" s="161"/>
    </row>
    <row r="9516" spans="1:7" x14ac:dyDescent="0.25">
      <c r="A9516" s="154"/>
      <c r="B9516" s="154"/>
      <c r="C9516" s="140"/>
      <c r="D9516" s="140"/>
      <c r="E9516" s="140"/>
      <c r="F9516" s="161"/>
      <c r="G9516" s="161"/>
    </row>
    <row r="9517" spans="1:7" x14ac:dyDescent="0.25">
      <c r="A9517" s="154"/>
      <c r="B9517" s="154"/>
      <c r="C9517" s="154"/>
      <c r="D9517" s="140"/>
      <c r="E9517" s="140"/>
      <c r="F9517" s="161"/>
      <c r="G9517" s="161"/>
    </row>
    <row r="9518" spans="1:7" x14ac:dyDescent="0.25">
      <c r="A9518" s="154"/>
      <c r="B9518" s="154"/>
      <c r="C9518" s="154"/>
      <c r="D9518" s="140"/>
      <c r="E9518" s="140"/>
      <c r="F9518" s="161"/>
      <c r="G9518" s="161"/>
    </row>
    <row r="9519" spans="1:7" x14ac:dyDescent="0.25">
      <c r="A9519" s="154"/>
      <c r="B9519" s="154"/>
      <c r="C9519" s="140"/>
      <c r="D9519" s="140"/>
      <c r="E9519" s="140"/>
      <c r="F9519" s="161"/>
      <c r="G9519" s="161"/>
    </row>
    <row r="9520" spans="1:7" x14ac:dyDescent="0.25">
      <c r="A9520" s="154"/>
      <c r="B9520" s="154"/>
      <c r="C9520" s="140"/>
      <c r="D9520" s="140"/>
      <c r="E9520" s="140"/>
      <c r="F9520" s="161"/>
      <c r="G9520" s="161"/>
    </row>
    <row r="9521" spans="1:7" x14ac:dyDescent="0.25">
      <c r="A9521" s="154"/>
      <c r="B9521" s="154"/>
      <c r="C9521" s="154"/>
      <c r="D9521" s="140"/>
      <c r="E9521" s="140"/>
      <c r="F9521" s="161"/>
      <c r="G9521" s="161"/>
    </row>
    <row r="9522" spans="1:7" x14ac:dyDescent="0.25">
      <c r="A9522" s="154"/>
      <c r="B9522" s="154"/>
      <c r="C9522" s="140"/>
      <c r="D9522" s="140"/>
      <c r="E9522" s="140"/>
      <c r="F9522" s="161"/>
      <c r="G9522" s="161"/>
    </row>
    <row r="9523" spans="1:7" x14ac:dyDescent="0.25">
      <c r="A9523" s="154"/>
      <c r="B9523" s="154"/>
      <c r="C9523" s="140"/>
      <c r="D9523" s="140"/>
      <c r="E9523" s="140"/>
      <c r="F9523" s="161"/>
      <c r="G9523" s="161"/>
    </row>
    <row r="9524" spans="1:7" x14ac:dyDescent="0.25">
      <c r="A9524" s="154"/>
      <c r="B9524" s="154"/>
      <c r="C9524" s="140"/>
      <c r="D9524" s="140"/>
      <c r="E9524" s="140"/>
      <c r="F9524" s="161"/>
      <c r="G9524" s="161"/>
    </row>
    <row r="9525" spans="1:7" x14ac:dyDescent="0.25">
      <c r="A9525" s="154"/>
      <c r="B9525" s="154"/>
      <c r="C9525" s="154"/>
      <c r="D9525" s="140"/>
      <c r="E9525" s="140"/>
      <c r="F9525" s="161"/>
      <c r="G9525" s="161"/>
    </row>
    <row r="9526" spans="1:7" x14ac:dyDescent="0.25">
      <c r="A9526" s="154"/>
      <c r="B9526" s="154"/>
      <c r="C9526" s="154"/>
      <c r="D9526" s="140"/>
      <c r="E9526" s="140"/>
      <c r="F9526" s="161"/>
      <c r="G9526" s="161"/>
    </row>
    <row r="9527" spans="1:7" x14ac:dyDescent="0.25">
      <c r="A9527" s="154"/>
      <c r="B9527" s="154"/>
      <c r="C9527" s="140"/>
      <c r="D9527" s="140"/>
      <c r="E9527" s="140"/>
      <c r="F9527" s="161"/>
      <c r="G9527" s="161"/>
    </row>
    <row r="9528" spans="1:7" x14ac:dyDescent="0.25">
      <c r="A9528" s="154"/>
      <c r="B9528" s="154"/>
      <c r="C9528" s="140"/>
      <c r="D9528" s="140"/>
      <c r="E9528" s="140"/>
      <c r="F9528" s="161"/>
      <c r="G9528" s="161"/>
    </row>
    <row r="9529" spans="1:7" x14ac:dyDescent="0.25">
      <c r="A9529" s="154"/>
      <c r="B9529" s="154"/>
      <c r="C9529" s="140"/>
      <c r="D9529" s="140"/>
      <c r="E9529" s="140"/>
      <c r="F9529" s="161"/>
      <c r="G9529" s="161"/>
    </row>
    <row r="9530" spans="1:7" x14ac:dyDescent="0.25">
      <c r="A9530" s="154"/>
      <c r="B9530" s="154"/>
      <c r="C9530" s="140"/>
      <c r="D9530" s="140"/>
      <c r="E9530" s="140"/>
      <c r="F9530" s="161"/>
      <c r="G9530" s="161"/>
    </row>
    <row r="9531" spans="1:7" x14ac:dyDescent="0.25">
      <c r="A9531" s="154"/>
      <c r="B9531" s="154"/>
      <c r="C9531" s="140"/>
      <c r="D9531" s="140"/>
      <c r="E9531" s="140"/>
      <c r="F9531" s="161"/>
      <c r="G9531" s="161"/>
    </row>
    <row r="9532" spans="1:7" x14ac:dyDescent="0.25">
      <c r="A9532" s="154"/>
      <c r="B9532" s="154"/>
      <c r="C9532" s="154"/>
      <c r="D9532" s="140"/>
      <c r="E9532" s="140"/>
      <c r="F9532" s="161"/>
      <c r="G9532" s="161"/>
    </row>
    <row r="9533" spans="1:7" x14ac:dyDescent="0.25">
      <c r="A9533" s="154"/>
      <c r="B9533" s="154"/>
      <c r="C9533" s="140"/>
      <c r="D9533" s="140"/>
      <c r="E9533" s="140"/>
      <c r="F9533" s="161"/>
      <c r="G9533" s="161"/>
    </row>
    <row r="9534" spans="1:7" x14ac:dyDescent="0.25">
      <c r="A9534" s="154"/>
      <c r="B9534" s="154"/>
      <c r="C9534" s="140"/>
      <c r="D9534" s="140"/>
      <c r="E9534" s="140"/>
      <c r="F9534" s="161"/>
      <c r="G9534" s="161"/>
    </row>
    <row r="9535" spans="1:7" x14ac:dyDescent="0.25">
      <c r="A9535" s="154"/>
      <c r="B9535" s="154"/>
      <c r="C9535" s="140"/>
      <c r="D9535" s="140"/>
      <c r="E9535" s="140"/>
      <c r="F9535" s="161"/>
      <c r="G9535" s="161"/>
    </row>
    <row r="9536" spans="1:7" x14ac:dyDescent="0.25">
      <c r="A9536" s="154"/>
      <c r="B9536" s="154"/>
      <c r="C9536" s="140"/>
      <c r="D9536" s="140"/>
      <c r="E9536" s="140"/>
      <c r="F9536" s="161"/>
      <c r="G9536" s="161"/>
    </row>
    <row r="9537" spans="1:7" x14ac:dyDescent="0.25">
      <c r="A9537" s="154"/>
      <c r="B9537" s="154"/>
      <c r="C9537" s="154"/>
      <c r="D9537" s="140"/>
      <c r="E9537" s="140"/>
      <c r="F9537" s="161"/>
      <c r="G9537" s="161"/>
    </row>
    <row r="9538" spans="1:7" x14ac:dyDescent="0.25">
      <c r="A9538" s="154"/>
      <c r="B9538" s="154"/>
      <c r="C9538" s="140"/>
      <c r="D9538" s="140"/>
      <c r="E9538" s="140"/>
      <c r="F9538" s="161"/>
      <c r="G9538" s="161"/>
    </row>
    <row r="9539" spans="1:7" x14ac:dyDescent="0.25">
      <c r="A9539" s="154"/>
      <c r="B9539" s="154"/>
      <c r="C9539" s="154"/>
      <c r="D9539" s="140"/>
      <c r="E9539" s="140"/>
      <c r="F9539" s="161"/>
      <c r="G9539" s="161"/>
    </row>
    <row r="9540" spans="1:7" x14ac:dyDescent="0.25">
      <c r="A9540" s="154"/>
      <c r="B9540" s="154"/>
      <c r="C9540" s="140"/>
      <c r="D9540" s="140"/>
      <c r="E9540" s="140"/>
      <c r="F9540" s="161"/>
      <c r="G9540" s="161"/>
    </row>
    <row r="9541" spans="1:7" x14ac:dyDescent="0.25">
      <c r="A9541" s="154"/>
      <c r="B9541" s="154"/>
      <c r="C9541" s="140"/>
      <c r="D9541" s="140"/>
      <c r="E9541" s="140"/>
      <c r="F9541" s="161"/>
      <c r="G9541" s="161"/>
    </row>
    <row r="9542" spans="1:7" x14ac:dyDescent="0.25">
      <c r="A9542" s="154"/>
      <c r="B9542" s="154"/>
      <c r="C9542" s="140"/>
      <c r="D9542" s="140"/>
      <c r="E9542" s="140"/>
      <c r="F9542" s="161"/>
      <c r="G9542" s="161"/>
    </row>
    <row r="9543" spans="1:7" x14ac:dyDescent="0.25">
      <c r="A9543" s="154"/>
      <c r="B9543" s="154"/>
      <c r="C9543" s="140"/>
      <c r="D9543" s="140"/>
      <c r="E9543" s="140"/>
      <c r="F9543" s="161"/>
      <c r="G9543" s="161"/>
    </row>
    <row r="9544" spans="1:7" x14ac:dyDescent="0.25">
      <c r="A9544" s="154"/>
      <c r="B9544" s="154"/>
      <c r="C9544" s="140"/>
      <c r="D9544" s="140"/>
      <c r="E9544" s="140"/>
      <c r="F9544" s="161"/>
      <c r="G9544" s="161"/>
    </row>
    <row r="9545" spans="1:7" x14ac:dyDescent="0.25">
      <c r="A9545" s="154"/>
      <c r="B9545" s="154"/>
      <c r="C9545" s="140"/>
      <c r="D9545" s="140"/>
      <c r="E9545" s="140"/>
      <c r="F9545" s="161"/>
      <c r="G9545" s="161"/>
    </row>
    <row r="9546" spans="1:7" x14ac:dyDescent="0.25">
      <c r="A9546" s="154"/>
      <c r="B9546" s="154"/>
      <c r="C9546" s="154"/>
      <c r="D9546" s="140"/>
      <c r="E9546" s="140"/>
      <c r="F9546" s="161"/>
      <c r="G9546" s="161"/>
    </row>
    <row r="9547" spans="1:7" x14ac:dyDescent="0.25">
      <c r="A9547" s="154"/>
      <c r="B9547" s="154"/>
      <c r="C9547" s="140"/>
      <c r="D9547" s="140"/>
      <c r="E9547" s="140"/>
      <c r="F9547" s="161"/>
      <c r="G9547" s="161"/>
    </row>
    <row r="9548" spans="1:7" x14ac:dyDescent="0.25">
      <c r="A9548" s="154"/>
      <c r="B9548" s="154"/>
      <c r="C9548" s="140"/>
      <c r="D9548" s="140"/>
      <c r="E9548" s="140"/>
      <c r="F9548" s="161"/>
      <c r="G9548" s="161"/>
    </row>
    <row r="9549" spans="1:7" x14ac:dyDescent="0.25">
      <c r="A9549" s="154"/>
      <c r="B9549" s="154"/>
      <c r="C9549" s="140"/>
      <c r="D9549" s="140"/>
      <c r="E9549" s="140"/>
      <c r="F9549" s="161"/>
      <c r="G9549" s="161"/>
    </row>
    <row r="9550" spans="1:7" x14ac:dyDescent="0.25">
      <c r="A9550" s="154"/>
      <c r="B9550" s="154"/>
      <c r="C9550" s="154"/>
      <c r="D9550" s="140"/>
      <c r="E9550" s="140"/>
      <c r="F9550" s="161"/>
      <c r="G9550" s="161"/>
    </row>
    <row r="9551" spans="1:7" x14ac:dyDescent="0.25">
      <c r="A9551" s="154"/>
      <c r="B9551" s="154"/>
      <c r="C9551" s="140"/>
      <c r="D9551" s="140"/>
      <c r="E9551" s="140"/>
      <c r="F9551" s="161"/>
      <c r="G9551" s="161"/>
    </row>
    <row r="9552" spans="1:7" x14ac:dyDescent="0.25">
      <c r="A9552" s="154"/>
      <c r="B9552" s="154"/>
      <c r="C9552" s="154"/>
      <c r="D9552" s="140"/>
      <c r="E9552" s="140"/>
      <c r="F9552" s="161"/>
      <c r="G9552" s="161"/>
    </row>
    <row r="9553" spans="1:7" x14ac:dyDescent="0.25">
      <c r="A9553" s="154"/>
      <c r="B9553" s="154"/>
      <c r="C9553" s="140"/>
      <c r="D9553" s="140"/>
      <c r="E9553" s="140"/>
      <c r="F9553" s="161"/>
      <c r="G9553" s="161"/>
    </row>
    <row r="9554" spans="1:7" x14ac:dyDescent="0.25">
      <c r="A9554" s="154"/>
      <c r="B9554" s="154"/>
      <c r="C9554" s="154"/>
      <c r="D9554" s="140"/>
      <c r="E9554" s="140"/>
      <c r="F9554" s="161"/>
      <c r="G9554" s="161"/>
    </row>
    <row r="9555" spans="1:7" x14ac:dyDescent="0.25">
      <c r="A9555" s="154"/>
      <c r="B9555" s="154"/>
      <c r="C9555" s="154"/>
      <c r="D9555" s="140"/>
      <c r="E9555" s="140"/>
      <c r="F9555" s="161"/>
      <c r="G9555" s="161"/>
    </row>
    <row r="9556" spans="1:7" x14ac:dyDescent="0.25">
      <c r="A9556" s="154"/>
      <c r="B9556" s="154"/>
      <c r="C9556" s="140"/>
      <c r="D9556" s="140"/>
      <c r="E9556" s="140"/>
      <c r="F9556" s="161"/>
      <c r="G9556" s="161"/>
    </row>
    <row r="9557" spans="1:7" x14ac:dyDescent="0.25">
      <c r="A9557" s="154"/>
      <c r="B9557" s="154"/>
      <c r="C9557" s="140"/>
      <c r="D9557" s="140"/>
      <c r="E9557" s="140"/>
      <c r="F9557" s="161"/>
      <c r="G9557" s="161"/>
    </row>
    <row r="9558" spans="1:7" x14ac:dyDescent="0.25">
      <c r="A9558" s="154"/>
      <c r="B9558" s="154"/>
      <c r="C9558" s="140"/>
      <c r="D9558" s="140"/>
      <c r="E9558" s="140"/>
      <c r="F9558" s="161"/>
      <c r="G9558" s="161"/>
    </row>
    <row r="9559" spans="1:7" x14ac:dyDescent="0.25">
      <c r="A9559" s="154"/>
      <c r="B9559" s="154"/>
      <c r="C9559" s="140"/>
      <c r="D9559" s="140"/>
      <c r="E9559" s="140"/>
      <c r="F9559" s="161"/>
      <c r="G9559" s="161"/>
    </row>
    <row r="9560" spans="1:7" x14ac:dyDescent="0.25">
      <c r="A9560" s="154"/>
      <c r="B9560" s="154"/>
      <c r="C9560" s="154"/>
      <c r="D9560" s="140"/>
      <c r="E9560" s="140"/>
      <c r="F9560" s="161"/>
      <c r="G9560" s="161"/>
    </row>
    <row r="9561" spans="1:7" x14ac:dyDescent="0.25">
      <c r="A9561" s="154"/>
      <c r="B9561" s="154"/>
      <c r="C9561" s="140"/>
      <c r="D9561" s="140"/>
      <c r="E9561" s="140"/>
      <c r="F9561" s="161"/>
      <c r="G9561" s="161"/>
    </row>
    <row r="9562" spans="1:7" x14ac:dyDescent="0.25">
      <c r="A9562" s="154"/>
      <c r="B9562" s="154"/>
      <c r="C9562" s="154"/>
      <c r="D9562" s="140"/>
      <c r="E9562" s="140"/>
      <c r="F9562" s="161"/>
      <c r="G9562" s="161"/>
    </row>
    <row r="9563" spans="1:7" x14ac:dyDescent="0.25">
      <c r="A9563" s="154"/>
      <c r="B9563" s="154"/>
      <c r="C9563" s="140"/>
      <c r="D9563" s="140"/>
      <c r="E9563" s="140"/>
      <c r="F9563" s="161"/>
      <c r="G9563" s="161"/>
    </row>
    <row r="9564" spans="1:7" x14ac:dyDescent="0.25">
      <c r="A9564" s="154"/>
      <c r="B9564" s="154"/>
      <c r="C9564" s="154"/>
      <c r="D9564" s="140"/>
      <c r="E9564" s="140"/>
      <c r="F9564" s="161"/>
      <c r="G9564" s="161"/>
    </row>
    <row r="9565" spans="1:7" x14ac:dyDescent="0.25">
      <c r="A9565" s="154"/>
      <c r="B9565" s="154"/>
      <c r="C9565" s="154"/>
      <c r="D9565" s="140"/>
      <c r="E9565" s="140"/>
      <c r="F9565" s="161"/>
      <c r="G9565" s="161"/>
    </row>
    <row r="9566" spans="1:7" x14ac:dyDescent="0.25">
      <c r="A9566" s="154"/>
      <c r="B9566" s="154"/>
      <c r="C9566" s="140"/>
      <c r="D9566" s="140"/>
      <c r="E9566" s="140"/>
      <c r="F9566" s="161"/>
      <c r="G9566" s="161"/>
    </row>
    <row r="9567" spans="1:7" x14ac:dyDescent="0.25">
      <c r="A9567" s="154"/>
      <c r="B9567" s="154"/>
      <c r="C9567" s="154"/>
      <c r="D9567" s="140"/>
      <c r="E9567" s="140"/>
      <c r="F9567" s="161"/>
      <c r="G9567" s="161"/>
    </row>
    <row r="9568" spans="1:7" x14ac:dyDescent="0.25">
      <c r="A9568" s="154"/>
      <c r="B9568" s="154"/>
      <c r="C9568" s="154"/>
      <c r="D9568" s="140"/>
      <c r="E9568" s="140"/>
      <c r="F9568" s="161"/>
      <c r="G9568" s="161"/>
    </row>
    <row r="9569" spans="1:7" x14ac:dyDescent="0.25">
      <c r="A9569" s="154"/>
      <c r="B9569" s="154"/>
      <c r="C9569" s="140"/>
      <c r="D9569" s="140"/>
      <c r="E9569" s="140"/>
      <c r="F9569" s="161"/>
      <c r="G9569" s="161"/>
    </row>
    <row r="9570" spans="1:7" x14ac:dyDescent="0.25">
      <c r="A9570" s="154"/>
      <c r="B9570" s="154"/>
      <c r="C9570" s="140"/>
      <c r="D9570" s="140"/>
      <c r="E9570" s="140"/>
      <c r="F9570" s="161"/>
      <c r="G9570" s="161"/>
    </row>
    <row r="9571" spans="1:7" x14ac:dyDescent="0.25">
      <c r="A9571" s="154"/>
      <c r="B9571" s="154"/>
      <c r="C9571" s="140"/>
      <c r="D9571" s="140"/>
      <c r="E9571" s="140"/>
      <c r="F9571" s="161"/>
      <c r="G9571" s="161"/>
    </row>
    <row r="9572" spans="1:7" x14ac:dyDescent="0.25">
      <c r="A9572" s="154"/>
      <c r="B9572" s="154"/>
      <c r="C9572" s="140"/>
      <c r="D9572" s="140"/>
      <c r="E9572" s="140"/>
      <c r="F9572" s="161"/>
      <c r="G9572" s="161"/>
    </row>
    <row r="9573" spans="1:7" x14ac:dyDescent="0.25">
      <c r="A9573" s="154"/>
      <c r="B9573" s="154"/>
      <c r="C9573" s="140"/>
      <c r="D9573" s="140"/>
      <c r="E9573" s="140"/>
      <c r="F9573" s="161"/>
      <c r="G9573" s="161"/>
    </row>
    <row r="9574" spans="1:7" x14ac:dyDescent="0.25">
      <c r="A9574" s="154"/>
      <c r="B9574" s="154"/>
      <c r="C9574" s="140"/>
      <c r="D9574" s="140"/>
      <c r="E9574" s="140"/>
      <c r="F9574" s="161"/>
      <c r="G9574" s="161"/>
    </row>
    <row r="9575" spans="1:7" x14ac:dyDescent="0.25">
      <c r="A9575" s="154"/>
      <c r="B9575" s="154"/>
      <c r="C9575" s="154"/>
      <c r="D9575" s="140"/>
      <c r="E9575" s="140"/>
      <c r="F9575" s="161"/>
      <c r="G9575" s="161"/>
    </row>
    <row r="9576" spans="1:7" x14ac:dyDescent="0.25">
      <c r="A9576" s="154"/>
      <c r="B9576" s="154"/>
      <c r="C9576" s="140"/>
      <c r="D9576" s="140"/>
      <c r="E9576" s="140"/>
      <c r="F9576" s="161"/>
      <c r="G9576" s="161"/>
    </row>
    <row r="9577" spans="1:7" x14ac:dyDescent="0.25">
      <c r="A9577" s="154"/>
      <c r="B9577" s="154"/>
      <c r="C9577" s="140"/>
      <c r="D9577" s="140"/>
      <c r="E9577" s="140"/>
      <c r="F9577" s="161"/>
      <c r="G9577" s="161"/>
    </row>
    <row r="9578" spans="1:7" x14ac:dyDescent="0.25">
      <c r="A9578" s="154"/>
      <c r="B9578" s="154"/>
      <c r="C9578" s="140"/>
      <c r="D9578" s="140"/>
      <c r="E9578" s="140"/>
      <c r="F9578" s="161"/>
      <c r="G9578" s="161"/>
    </row>
    <row r="9579" spans="1:7" x14ac:dyDescent="0.25">
      <c r="A9579" s="154"/>
      <c r="B9579" s="154"/>
      <c r="C9579" s="140"/>
      <c r="D9579" s="140"/>
      <c r="E9579" s="140"/>
      <c r="F9579" s="161"/>
      <c r="G9579" s="161"/>
    </row>
    <row r="9580" spans="1:7" x14ac:dyDescent="0.25">
      <c r="A9580" s="154"/>
      <c r="B9580" s="154"/>
      <c r="C9580" s="154"/>
      <c r="D9580" s="140"/>
      <c r="E9580" s="140"/>
      <c r="F9580" s="161"/>
      <c r="G9580" s="161"/>
    </row>
    <row r="9581" spans="1:7" x14ac:dyDescent="0.25">
      <c r="A9581" s="154"/>
      <c r="B9581" s="154"/>
      <c r="C9581" s="140"/>
      <c r="D9581" s="140"/>
      <c r="E9581" s="140"/>
      <c r="F9581" s="161"/>
      <c r="G9581" s="161"/>
    </row>
    <row r="9582" spans="1:7" x14ac:dyDescent="0.25">
      <c r="A9582" s="154"/>
      <c r="B9582" s="154"/>
      <c r="C9582" s="154"/>
      <c r="D9582" s="140"/>
      <c r="E9582" s="140"/>
      <c r="F9582" s="161"/>
      <c r="G9582" s="161"/>
    </row>
    <row r="9583" spans="1:7" x14ac:dyDescent="0.25">
      <c r="A9583" s="154"/>
      <c r="B9583" s="154"/>
      <c r="C9583" s="140"/>
      <c r="D9583" s="140"/>
      <c r="E9583" s="140"/>
      <c r="F9583" s="161"/>
      <c r="G9583" s="161"/>
    </row>
    <row r="9584" spans="1:7" x14ac:dyDescent="0.25">
      <c r="A9584" s="154"/>
      <c r="B9584" s="154"/>
      <c r="C9584" s="140"/>
      <c r="D9584" s="140"/>
      <c r="E9584" s="140"/>
      <c r="F9584" s="161"/>
      <c r="G9584" s="161"/>
    </row>
    <row r="9585" spans="1:7" x14ac:dyDescent="0.25">
      <c r="A9585" s="154"/>
      <c r="B9585" s="154"/>
      <c r="C9585" s="154"/>
      <c r="D9585" s="140"/>
      <c r="E9585" s="140"/>
      <c r="F9585" s="161"/>
      <c r="G9585" s="161"/>
    </row>
    <row r="9586" spans="1:7" x14ac:dyDescent="0.25">
      <c r="A9586" s="154"/>
      <c r="B9586" s="154"/>
      <c r="C9586" s="140"/>
      <c r="D9586" s="140"/>
      <c r="E9586" s="140"/>
      <c r="F9586" s="161"/>
      <c r="G9586" s="161"/>
    </row>
    <row r="9587" spans="1:7" x14ac:dyDescent="0.25">
      <c r="A9587" s="154"/>
      <c r="B9587" s="154"/>
      <c r="C9587" s="140"/>
      <c r="D9587" s="140"/>
      <c r="E9587" s="140"/>
      <c r="F9587" s="161"/>
      <c r="G9587" s="161"/>
    </row>
    <row r="9588" spans="1:7" x14ac:dyDescent="0.25">
      <c r="A9588" s="154"/>
      <c r="B9588" s="154"/>
      <c r="C9588" s="154"/>
      <c r="D9588" s="140"/>
      <c r="E9588" s="140"/>
      <c r="F9588" s="161"/>
      <c r="G9588" s="161"/>
    </row>
    <row r="9589" spans="1:7" x14ac:dyDescent="0.25">
      <c r="A9589" s="154"/>
      <c r="B9589" s="154"/>
      <c r="C9589" s="140"/>
      <c r="D9589" s="140"/>
      <c r="E9589" s="140"/>
      <c r="F9589" s="161"/>
      <c r="G9589" s="161"/>
    </row>
    <row r="9590" spans="1:7" x14ac:dyDescent="0.25">
      <c r="A9590" s="154"/>
      <c r="B9590" s="154"/>
      <c r="C9590" s="154"/>
      <c r="D9590" s="140"/>
      <c r="E9590" s="140"/>
      <c r="F9590" s="161"/>
      <c r="G9590" s="161"/>
    </row>
    <row r="9591" spans="1:7" x14ac:dyDescent="0.25">
      <c r="A9591" s="154"/>
      <c r="B9591" s="154"/>
      <c r="C9591" s="140"/>
      <c r="D9591" s="140"/>
      <c r="E9591" s="140"/>
      <c r="F9591" s="161"/>
      <c r="G9591" s="161"/>
    </row>
    <row r="9592" spans="1:7" x14ac:dyDescent="0.25">
      <c r="A9592" s="154"/>
      <c r="B9592" s="154"/>
      <c r="C9592" s="154"/>
      <c r="D9592" s="140"/>
      <c r="E9592" s="140"/>
      <c r="F9592" s="161"/>
      <c r="G9592" s="161"/>
    </row>
    <row r="9593" spans="1:7" x14ac:dyDescent="0.25">
      <c r="A9593" s="154"/>
      <c r="B9593" s="154"/>
      <c r="C9593" s="154"/>
      <c r="D9593" s="140"/>
      <c r="E9593" s="140"/>
      <c r="F9593" s="161"/>
      <c r="G9593" s="161"/>
    </row>
    <row r="9594" spans="1:7" x14ac:dyDescent="0.25">
      <c r="A9594" s="154"/>
      <c r="B9594" s="154"/>
      <c r="C9594" s="154"/>
      <c r="D9594" s="140"/>
      <c r="E9594" s="140"/>
      <c r="F9594" s="161"/>
      <c r="G9594" s="161"/>
    </row>
    <row r="9595" spans="1:7" x14ac:dyDescent="0.25">
      <c r="A9595" s="154"/>
      <c r="B9595" s="154"/>
      <c r="C9595" s="140"/>
      <c r="D9595" s="140"/>
      <c r="E9595" s="140"/>
      <c r="F9595" s="161"/>
      <c r="G9595" s="161"/>
    </row>
    <row r="9596" spans="1:7" x14ac:dyDescent="0.25">
      <c r="A9596" s="154"/>
      <c r="B9596" s="154"/>
      <c r="C9596" s="154"/>
      <c r="D9596" s="140"/>
      <c r="E9596" s="140"/>
      <c r="F9596" s="161"/>
      <c r="G9596" s="161"/>
    </row>
    <row r="9597" spans="1:7" x14ac:dyDescent="0.25">
      <c r="A9597" s="154"/>
      <c r="B9597" s="154"/>
      <c r="C9597" s="154"/>
      <c r="D9597" s="140"/>
      <c r="E9597" s="140"/>
      <c r="F9597" s="161"/>
      <c r="G9597" s="161"/>
    </row>
    <row r="9598" spans="1:7" x14ac:dyDescent="0.25">
      <c r="A9598" s="154"/>
      <c r="B9598" s="154"/>
      <c r="C9598" s="140"/>
      <c r="D9598" s="140"/>
      <c r="E9598" s="140"/>
      <c r="F9598" s="161"/>
      <c r="G9598" s="161"/>
    </row>
    <row r="9599" spans="1:7" x14ac:dyDescent="0.25">
      <c r="A9599" s="154"/>
      <c r="B9599" s="154"/>
      <c r="C9599" s="140"/>
      <c r="D9599" s="140"/>
      <c r="E9599" s="140"/>
      <c r="F9599" s="161"/>
      <c r="G9599" s="161"/>
    </row>
    <row r="9600" spans="1:7" x14ac:dyDescent="0.25">
      <c r="A9600" s="154"/>
      <c r="B9600" s="154"/>
      <c r="C9600" s="154"/>
      <c r="D9600" s="140"/>
      <c r="E9600" s="140"/>
      <c r="F9600" s="161"/>
      <c r="G9600" s="161"/>
    </row>
    <row r="9601" spans="1:7" x14ac:dyDescent="0.25">
      <c r="A9601" s="154"/>
      <c r="B9601" s="154"/>
      <c r="C9601" s="154"/>
      <c r="D9601" s="140"/>
      <c r="E9601" s="140"/>
      <c r="F9601" s="161"/>
      <c r="G9601" s="161"/>
    </row>
    <row r="9602" spans="1:7" x14ac:dyDescent="0.25">
      <c r="A9602" s="154"/>
      <c r="B9602" s="154"/>
      <c r="C9602" s="154"/>
      <c r="D9602" s="140"/>
      <c r="E9602" s="140"/>
      <c r="F9602" s="161"/>
      <c r="G9602" s="161"/>
    </row>
    <row r="9603" spans="1:7" x14ac:dyDescent="0.25">
      <c r="A9603" s="154"/>
      <c r="B9603" s="154"/>
      <c r="C9603" s="140"/>
      <c r="D9603" s="140"/>
      <c r="E9603" s="140"/>
      <c r="F9603" s="161"/>
      <c r="G9603" s="161"/>
    </row>
    <row r="9604" spans="1:7" x14ac:dyDescent="0.25">
      <c r="A9604" s="154"/>
      <c r="B9604" s="154"/>
      <c r="C9604" s="154"/>
      <c r="D9604" s="140"/>
      <c r="E9604" s="140"/>
      <c r="F9604" s="161"/>
      <c r="G9604" s="161"/>
    </row>
    <row r="9605" spans="1:7" x14ac:dyDescent="0.25">
      <c r="A9605" s="154"/>
      <c r="B9605" s="154"/>
      <c r="C9605" s="154"/>
      <c r="D9605" s="140"/>
      <c r="E9605" s="140"/>
      <c r="F9605" s="161"/>
      <c r="G9605" s="161"/>
    </row>
    <row r="9606" spans="1:7" x14ac:dyDescent="0.25">
      <c r="A9606" s="154"/>
      <c r="B9606" s="154"/>
      <c r="C9606" s="154"/>
      <c r="D9606" s="140"/>
      <c r="E9606" s="140"/>
      <c r="F9606" s="161"/>
      <c r="G9606" s="161"/>
    </row>
    <row r="9607" spans="1:7" x14ac:dyDescent="0.25">
      <c r="A9607" s="154"/>
      <c r="B9607" s="154"/>
      <c r="C9607" s="140"/>
      <c r="D9607" s="140"/>
      <c r="E9607" s="140"/>
      <c r="F9607" s="161"/>
      <c r="G9607" s="161"/>
    </row>
    <row r="9608" spans="1:7" x14ac:dyDescent="0.25">
      <c r="A9608" s="154"/>
      <c r="B9608" s="154"/>
      <c r="C9608" s="154"/>
      <c r="D9608" s="140"/>
      <c r="E9608" s="140"/>
      <c r="F9608" s="161"/>
      <c r="G9608" s="161"/>
    </row>
    <row r="9609" spans="1:7" x14ac:dyDescent="0.25">
      <c r="A9609" s="154"/>
      <c r="B9609" s="154"/>
      <c r="C9609" s="154"/>
      <c r="D9609" s="140"/>
      <c r="E9609" s="140"/>
      <c r="F9609" s="161"/>
      <c r="G9609" s="161"/>
    </row>
    <row r="9610" spans="1:7" x14ac:dyDescent="0.25">
      <c r="A9610" s="154"/>
      <c r="B9610" s="154"/>
      <c r="C9610" s="154"/>
      <c r="D9610" s="140"/>
      <c r="E9610" s="140"/>
      <c r="F9610" s="161"/>
      <c r="G9610" s="161"/>
    </row>
    <row r="9611" spans="1:7" x14ac:dyDescent="0.25">
      <c r="A9611" s="154"/>
      <c r="B9611" s="154"/>
      <c r="C9611" s="140"/>
      <c r="D9611" s="140"/>
      <c r="E9611" s="140"/>
      <c r="F9611" s="161"/>
      <c r="G9611" s="161"/>
    </row>
    <row r="9612" spans="1:7" x14ac:dyDescent="0.25">
      <c r="A9612" s="154"/>
      <c r="B9612" s="154"/>
      <c r="C9612" s="154"/>
      <c r="D9612" s="140"/>
      <c r="E9612" s="140"/>
      <c r="F9612" s="161"/>
      <c r="G9612" s="161"/>
    </row>
    <row r="9613" spans="1:7" x14ac:dyDescent="0.25">
      <c r="A9613" s="154"/>
      <c r="B9613" s="154"/>
      <c r="C9613" s="140"/>
      <c r="D9613" s="140"/>
      <c r="E9613" s="140"/>
      <c r="F9613" s="161"/>
      <c r="G9613" s="161"/>
    </row>
    <row r="9614" spans="1:7" x14ac:dyDescent="0.25">
      <c r="A9614" s="154"/>
      <c r="B9614" s="154"/>
      <c r="C9614" s="154"/>
      <c r="D9614" s="140"/>
      <c r="E9614" s="140"/>
      <c r="F9614" s="161"/>
      <c r="G9614" s="161"/>
    </row>
    <row r="9615" spans="1:7" x14ac:dyDescent="0.25">
      <c r="A9615" s="154"/>
      <c r="B9615" s="154"/>
      <c r="C9615" s="140"/>
      <c r="D9615" s="140"/>
      <c r="E9615" s="140"/>
      <c r="F9615" s="161"/>
      <c r="G9615" s="161"/>
    </row>
    <row r="9616" spans="1:7" x14ac:dyDescent="0.25">
      <c r="A9616" s="154"/>
      <c r="B9616" s="154"/>
      <c r="C9616" s="154"/>
      <c r="D9616" s="140"/>
      <c r="E9616" s="140"/>
      <c r="F9616" s="161"/>
      <c r="G9616" s="161"/>
    </row>
    <row r="9617" spans="1:7" x14ac:dyDescent="0.25">
      <c r="A9617" s="154"/>
      <c r="B9617" s="154"/>
      <c r="C9617" s="140"/>
      <c r="D9617" s="140"/>
      <c r="E9617" s="140"/>
      <c r="F9617" s="161"/>
      <c r="G9617" s="161"/>
    </row>
    <row r="9618" spans="1:7" x14ac:dyDescent="0.25">
      <c r="A9618" s="154"/>
      <c r="B9618" s="154"/>
      <c r="C9618" s="154"/>
      <c r="D9618" s="140"/>
      <c r="E9618" s="140"/>
      <c r="F9618" s="161"/>
      <c r="G9618" s="161"/>
    </row>
    <row r="9619" spans="1:7" x14ac:dyDescent="0.25">
      <c r="A9619" s="154"/>
      <c r="B9619" s="154"/>
      <c r="C9619" s="140"/>
      <c r="D9619" s="140"/>
      <c r="E9619" s="140"/>
      <c r="F9619" s="161"/>
      <c r="G9619" s="161"/>
    </row>
    <row r="9620" spans="1:7" x14ac:dyDescent="0.25">
      <c r="A9620" s="154"/>
      <c r="B9620" s="154"/>
      <c r="C9620" s="154"/>
      <c r="D9620" s="140"/>
      <c r="E9620" s="140"/>
      <c r="F9620" s="161"/>
      <c r="G9620" s="161"/>
    </row>
    <row r="9621" spans="1:7" x14ac:dyDescent="0.25">
      <c r="A9621" s="154"/>
      <c r="B9621" s="154"/>
      <c r="C9621" s="140"/>
      <c r="D9621" s="140"/>
      <c r="E9621" s="140"/>
      <c r="F9621" s="161"/>
      <c r="G9621" s="161"/>
    </row>
    <row r="9622" spans="1:7" x14ac:dyDescent="0.25">
      <c r="A9622" s="154"/>
      <c r="B9622" s="154"/>
      <c r="C9622" s="154"/>
      <c r="D9622" s="140"/>
      <c r="E9622" s="140"/>
      <c r="F9622" s="161"/>
      <c r="G9622" s="161"/>
    </row>
    <row r="9623" spans="1:7" x14ac:dyDescent="0.25">
      <c r="A9623" s="154"/>
      <c r="B9623" s="154"/>
      <c r="C9623" s="154"/>
      <c r="D9623" s="140"/>
      <c r="E9623" s="140"/>
      <c r="F9623" s="161"/>
      <c r="G9623" s="161"/>
    </row>
    <row r="9624" spans="1:7" x14ac:dyDescent="0.25">
      <c r="A9624" s="154"/>
      <c r="B9624" s="154"/>
      <c r="C9624" s="140"/>
      <c r="D9624" s="140"/>
      <c r="E9624" s="140"/>
      <c r="F9624" s="161"/>
      <c r="G9624" s="161"/>
    </row>
    <row r="9625" spans="1:7" x14ac:dyDescent="0.25">
      <c r="A9625" s="154"/>
      <c r="B9625" s="154"/>
      <c r="C9625" s="154"/>
      <c r="D9625" s="140"/>
      <c r="E9625" s="140"/>
      <c r="F9625" s="161"/>
      <c r="G9625" s="161"/>
    </row>
    <row r="9626" spans="1:7" x14ac:dyDescent="0.25">
      <c r="A9626" s="154"/>
      <c r="B9626" s="154"/>
      <c r="C9626" s="140"/>
      <c r="D9626" s="140"/>
      <c r="E9626" s="140"/>
      <c r="F9626" s="161"/>
      <c r="G9626" s="161"/>
    </row>
    <row r="9627" spans="1:7" x14ac:dyDescent="0.25">
      <c r="A9627" s="154"/>
      <c r="B9627" s="154"/>
      <c r="C9627" s="140"/>
      <c r="D9627" s="140"/>
      <c r="E9627" s="140"/>
      <c r="F9627" s="161"/>
      <c r="G9627" s="161"/>
    </row>
    <row r="9628" spans="1:7" x14ac:dyDescent="0.25">
      <c r="A9628" s="154"/>
      <c r="B9628" s="154"/>
      <c r="C9628" s="140"/>
      <c r="D9628" s="140"/>
      <c r="E9628" s="140"/>
      <c r="F9628" s="161"/>
      <c r="G9628" s="161"/>
    </row>
    <row r="9629" spans="1:7" x14ac:dyDescent="0.25">
      <c r="A9629" s="154"/>
      <c r="B9629" s="154"/>
      <c r="C9629" s="140"/>
      <c r="D9629" s="140"/>
      <c r="E9629" s="140"/>
      <c r="F9629" s="161"/>
      <c r="G9629" s="161"/>
    </row>
    <row r="9630" spans="1:7" x14ac:dyDescent="0.25">
      <c r="A9630" s="154"/>
      <c r="B9630" s="154"/>
      <c r="C9630" s="154"/>
      <c r="D9630" s="140"/>
      <c r="E9630" s="140"/>
      <c r="F9630" s="161"/>
      <c r="G9630" s="161"/>
    </row>
    <row r="9631" spans="1:7" x14ac:dyDescent="0.25">
      <c r="A9631" s="154"/>
      <c r="B9631" s="154"/>
      <c r="C9631" s="140"/>
      <c r="D9631" s="140"/>
      <c r="E9631" s="140"/>
      <c r="F9631" s="161"/>
      <c r="G9631" s="161"/>
    </row>
    <row r="9632" spans="1:7" x14ac:dyDescent="0.25">
      <c r="A9632" s="154"/>
      <c r="B9632" s="154"/>
      <c r="C9632" s="140"/>
      <c r="D9632" s="140"/>
      <c r="E9632" s="140"/>
      <c r="F9632" s="161"/>
      <c r="G9632" s="161"/>
    </row>
    <row r="9633" spans="1:7" x14ac:dyDescent="0.25">
      <c r="A9633" s="154"/>
      <c r="B9633" s="154"/>
      <c r="C9633" s="140"/>
      <c r="D9633" s="140"/>
      <c r="E9633" s="140"/>
      <c r="F9633" s="161"/>
      <c r="G9633" s="161"/>
    </row>
    <row r="9634" spans="1:7" x14ac:dyDescent="0.25">
      <c r="A9634" s="154"/>
      <c r="B9634" s="154"/>
      <c r="C9634" s="140"/>
      <c r="D9634" s="140"/>
      <c r="E9634" s="140"/>
      <c r="F9634" s="161"/>
      <c r="G9634" s="161"/>
    </row>
    <row r="9635" spans="1:7" x14ac:dyDescent="0.25">
      <c r="A9635" s="154"/>
      <c r="B9635" s="154"/>
      <c r="C9635" s="154"/>
      <c r="D9635" s="140"/>
      <c r="E9635" s="140"/>
      <c r="F9635" s="161"/>
      <c r="G9635" s="161"/>
    </row>
    <row r="9636" spans="1:7" x14ac:dyDescent="0.25">
      <c r="A9636" s="154"/>
      <c r="B9636" s="154"/>
      <c r="C9636" s="140"/>
      <c r="D9636" s="140"/>
      <c r="E9636" s="140"/>
      <c r="F9636" s="161"/>
      <c r="G9636" s="161"/>
    </row>
    <row r="9637" spans="1:7" x14ac:dyDescent="0.25">
      <c r="A9637" s="154"/>
      <c r="B9637" s="154"/>
      <c r="C9637" s="140"/>
      <c r="D9637" s="140"/>
      <c r="E9637" s="140"/>
      <c r="F9637" s="161"/>
      <c r="G9637" s="161"/>
    </row>
    <row r="9638" spans="1:7" x14ac:dyDescent="0.25">
      <c r="A9638" s="154"/>
      <c r="B9638" s="154"/>
      <c r="C9638" s="140"/>
      <c r="D9638" s="140"/>
      <c r="E9638" s="140"/>
      <c r="F9638" s="161"/>
      <c r="G9638" s="161"/>
    </row>
    <row r="9639" spans="1:7" x14ac:dyDescent="0.25">
      <c r="A9639" s="154"/>
      <c r="B9639" s="154"/>
      <c r="C9639" s="140"/>
      <c r="D9639" s="140"/>
      <c r="E9639" s="140"/>
      <c r="F9639" s="161"/>
      <c r="G9639" s="161"/>
    </row>
    <row r="9640" spans="1:7" x14ac:dyDescent="0.25">
      <c r="A9640" s="154"/>
      <c r="B9640" s="154"/>
      <c r="C9640" s="140"/>
      <c r="D9640" s="140"/>
      <c r="E9640" s="140"/>
      <c r="F9640" s="161"/>
      <c r="G9640" s="161"/>
    </row>
    <row r="9641" spans="1:7" x14ac:dyDescent="0.25">
      <c r="A9641" s="154"/>
      <c r="B9641" s="154"/>
      <c r="C9641" s="140"/>
      <c r="D9641" s="140"/>
      <c r="E9641" s="140"/>
      <c r="F9641" s="161"/>
      <c r="G9641" s="161"/>
    </row>
    <row r="9642" spans="1:7" x14ac:dyDescent="0.25">
      <c r="A9642" s="154"/>
      <c r="B9642" s="154"/>
      <c r="C9642" s="140"/>
      <c r="D9642" s="140"/>
      <c r="E9642" s="140"/>
      <c r="F9642" s="161"/>
      <c r="G9642" s="161"/>
    </row>
    <row r="9643" spans="1:7" x14ac:dyDescent="0.25">
      <c r="A9643" s="154"/>
      <c r="B9643" s="154"/>
      <c r="C9643" s="140"/>
      <c r="D9643" s="140"/>
      <c r="E9643" s="140"/>
      <c r="F9643" s="161"/>
      <c r="G9643" s="161"/>
    </row>
    <row r="9644" spans="1:7" x14ac:dyDescent="0.25">
      <c r="A9644" s="154"/>
      <c r="B9644" s="154"/>
      <c r="C9644" s="154"/>
      <c r="D9644" s="140"/>
      <c r="E9644" s="140"/>
      <c r="F9644" s="161"/>
      <c r="G9644" s="161"/>
    </row>
    <row r="9645" spans="1:7" x14ac:dyDescent="0.25">
      <c r="A9645" s="154"/>
      <c r="B9645" s="154"/>
      <c r="C9645" s="140"/>
      <c r="D9645" s="140"/>
      <c r="E9645" s="140"/>
      <c r="F9645" s="161"/>
      <c r="G9645" s="161"/>
    </row>
    <row r="9646" spans="1:7" x14ac:dyDescent="0.25">
      <c r="A9646" s="154"/>
      <c r="B9646" s="154"/>
      <c r="C9646" s="154"/>
      <c r="D9646" s="140"/>
      <c r="E9646" s="140"/>
      <c r="F9646" s="161"/>
      <c r="G9646" s="161"/>
    </row>
    <row r="9647" spans="1:7" x14ac:dyDescent="0.25">
      <c r="A9647" s="154"/>
      <c r="B9647" s="154"/>
      <c r="C9647" s="154"/>
      <c r="D9647" s="140"/>
      <c r="E9647" s="140"/>
      <c r="F9647" s="161"/>
      <c r="G9647" s="161"/>
    </row>
    <row r="9648" spans="1:7" x14ac:dyDescent="0.25">
      <c r="A9648" s="154"/>
      <c r="B9648" s="154"/>
      <c r="C9648" s="154"/>
      <c r="D9648" s="140"/>
      <c r="E9648" s="140"/>
      <c r="F9648" s="161"/>
      <c r="G9648" s="161"/>
    </row>
    <row r="9649" spans="1:7" x14ac:dyDescent="0.25">
      <c r="A9649" s="154"/>
      <c r="B9649" s="154"/>
      <c r="C9649" s="154"/>
      <c r="D9649" s="140"/>
      <c r="E9649" s="140"/>
      <c r="F9649" s="161"/>
      <c r="G9649" s="161"/>
    </row>
    <row r="9650" spans="1:7" x14ac:dyDescent="0.25">
      <c r="A9650" s="154"/>
      <c r="B9650" s="154"/>
      <c r="C9650" s="154"/>
      <c r="D9650" s="140"/>
      <c r="E9650" s="140"/>
      <c r="F9650" s="161"/>
      <c r="G9650" s="161"/>
    </row>
    <row r="9651" spans="1:7" x14ac:dyDescent="0.25">
      <c r="A9651" s="154"/>
      <c r="B9651" s="154"/>
      <c r="C9651" s="154"/>
      <c r="D9651" s="140"/>
      <c r="E9651" s="140"/>
      <c r="F9651" s="161"/>
      <c r="G9651" s="161"/>
    </row>
    <row r="9652" spans="1:7" x14ac:dyDescent="0.25">
      <c r="A9652" s="154"/>
      <c r="B9652" s="154"/>
      <c r="C9652" s="154"/>
      <c r="D9652" s="140"/>
      <c r="E9652" s="140"/>
      <c r="F9652" s="161"/>
      <c r="G9652" s="161"/>
    </row>
    <row r="9653" spans="1:7" x14ac:dyDescent="0.25">
      <c r="A9653" s="154"/>
      <c r="B9653" s="154"/>
      <c r="C9653" s="140"/>
      <c r="D9653" s="140"/>
      <c r="E9653" s="140"/>
      <c r="F9653" s="161"/>
      <c r="G9653" s="161"/>
    </row>
    <row r="9654" spans="1:7" x14ac:dyDescent="0.25">
      <c r="A9654" s="154"/>
      <c r="B9654" s="154"/>
      <c r="C9654" s="140"/>
      <c r="D9654" s="140"/>
      <c r="E9654" s="140"/>
      <c r="F9654" s="161"/>
      <c r="G9654" s="161"/>
    </row>
    <row r="9655" spans="1:7" x14ac:dyDescent="0.25">
      <c r="A9655" s="154"/>
      <c r="B9655" s="154"/>
      <c r="C9655" s="154"/>
      <c r="D9655" s="140"/>
      <c r="E9655" s="140"/>
      <c r="F9655" s="161"/>
      <c r="G9655" s="161"/>
    </row>
    <row r="9656" spans="1:7" x14ac:dyDescent="0.25">
      <c r="A9656" s="154"/>
      <c r="B9656" s="154"/>
      <c r="C9656" s="140"/>
      <c r="D9656" s="140"/>
      <c r="E9656" s="140"/>
      <c r="F9656" s="161"/>
      <c r="G9656" s="161"/>
    </row>
    <row r="9657" spans="1:7" x14ac:dyDescent="0.25">
      <c r="A9657" s="154"/>
      <c r="B9657" s="154"/>
      <c r="C9657" s="154"/>
      <c r="D9657" s="140"/>
      <c r="E9657" s="140"/>
      <c r="F9657" s="161"/>
      <c r="G9657" s="161"/>
    </row>
    <row r="9658" spans="1:7" x14ac:dyDescent="0.25">
      <c r="A9658" s="154"/>
      <c r="B9658" s="154"/>
      <c r="C9658" s="140"/>
      <c r="D9658" s="140"/>
      <c r="E9658" s="140"/>
      <c r="F9658" s="161"/>
      <c r="G9658" s="161"/>
    </row>
    <row r="9659" spans="1:7" x14ac:dyDescent="0.25">
      <c r="A9659" s="154"/>
      <c r="B9659" s="154"/>
      <c r="C9659" s="140"/>
      <c r="D9659" s="140"/>
      <c r="E9659" s="140"/>
      <c r="F9659" s="161"/>
      <c r="G9659" s="161"/>
    </row>
    <row r="9660" spans="1:7" x14ac:dyDescent="0.25">
      <c r="A9660" s="154"/>
      <c r="B9660" s="154"/>
      <c r="C9660" s="154"/>
      <c r="D9660" s="140"/>
      <c r="E9660" s="140"/>
      <c r="F9660" s="161"/>
      <c r="G9660" s="161"/>
    </row>
    <row r="9661" spans="1:7" x14ac:dyDescent="0.25">
      <c r="A9661" s="154"/>
      <c r="B9661" s="154"/>
      <c r="C9661" s="140"/>
      <c r="D9661" s="140"/>
      <c r="E9661" s="140"/>
      <c r="F9661" s="161"/>
      <c r="G9661" s="161"/>
    </row>
    <row r="9662" spans="1:7" x14ac:dyDescent="0.25">
      <c r="A9662" s="154"/>
      <c r="B9662" s="154"/>
      <c r="C9662" s="154"/>
      <c r="D9662" s="140"/>
      <c r="E9662" s="140"/>
      <c r="F9662" s="161"/>
      <c r="G9662" s="161"/>
    </row>
    <row r="9663" spans="1:7" x14ac:dyDescent="0.25">
      <c r="A9663" s="154"/>
      <c r="B9663" s="154"/>
      <c r="C9663" s="140"/>
      <c r="D9663" s="140"/>
      <c r="E9663" s="140"/>
      <c r="F9663" s="161"/>
      <c r="G9663" s="161"/>
    </row>
    <row r="9664" spans="1:7" x14ac:dyDescent="0.25">
      <c r="A9664" s="154"/>
      <c r="B9664" s="154"/>
      <c r="C9664" s="140"/>
      <c r="D9664" s="140"/>
      <c r="E9664" s="140"/>
      <c r="F9664" s="161"/>
      <c r="G9664" s="161"/>
    </row>
    <row r="9665" spans="1:7" x14ac:dyDescent="0.25">
      <c r="A9665" s="154"/>
      <c r="B9665" s="154"/>
      <c r="C9665" s="154"/>
      <c r="D9665" s="140"/>
      <c r="E9665" s="140"/>
      <c r="F9665" s="161"/>
      <c r="G9665" s="161"/>
    </row>
    <row r="9666" spans="1:7" x14ac:dyDescent="0.25">
      <c r="A9666" s="154"/>
      <c r="B9666" s="154"/>
      <c r="C9666" s="154"/>
      <c r="D9666" s="140"/>
      <c r="E9666" s="140"/>
      <c r="F9666" s="161"/>
      <c r="G9666" s="161"/>
    </row>
    <row r="9667" spans="1:7" x14ac:dyDescent="0.25">
      <c r="A9667" s="154"/>
      <c r="B9667" s="154"/>
      <c r="C9667" s="140"/>
      <c r="D9667" s="140"/>
      <c r="E9667" s="140"/>
      <c r="F9667" s="161"/>
      <c r="G9667" s="161"/>
    </row>
    <row r="9668" spans="1:7" x14ac:dyDescent="0.25">
      <c r="A9668" s="154"/>
      <c r="B9668" s="154"/>
      <c r="C9668" s="154"/>
      <c r="D9668" s="140"/>
      <c r="E9668" s="140"/>
      <c r="F9668" s="161"/>
      <c r="G9668" s="161"/>
    </row>
    <row r="9669" spans="1:7" x14ac:dyDescent="0.25">
      <c r="A9669" s="154"/>
      <c r="B9669" s="154"/>
      <c r="C9669" s="154"/>
      <c r="D9669" s="140"/>
      <c r="E9669" s="140"/>
      <c r="F9669" s="161"/>
      <c r="G9669" s="161"/>
    </row>
    <row r="9670" spans="1:7" x14ac:dyDescent="0.25">
      <c r="A9670" s="154"/>
      <c r="B9670" s="154"/>
      <c r="C9670" s="140"/>
      <c r="D9670" s="140"/>
      <c r="E9670" s="140"/>
      <c r="F9670" s="161"/>
      <c r="G9670" s="161"/>
    </row>
    <row r="9671" spans="1:7" x14ac:dyDescent="0.25">
      <c r="A9671" s="154"/>
      <c r="B9671" s="154"/>
      <c r="C9671" s="154"/>
      <c r="D9671" s="140"/>
      <c r="E9671" s="140"/>
      <c r="F9671" s="161"/>
      <c r="G9671" s="161"/>
    </row>
    <row r="9672" spans="1:7" x14ac:dyDescent="0.25">
      <c r="A9672" s="154"/>
      <c r="B9672" s="154"/>
      <c r="C9672" s="154"/>
      <c r="D9672" s="140"/>
      <c r="E9672" s="140"/>
      <c r="F9672" s="161"/>
      <c r="G9672" s="161"/>
    </row>
    <row r="9673" spans="1:7" x14ac:dyDescent="0.25">
      <c r="A9673" s="154"/>
      <c r="B9673" s="154"/>
      <c r="C9673" s="154"/>
      <c r="D9673" s="140"/>
      <c r="E9673" s="140"/>
      <c r="F9673" s="161"/>
      <c r="G9673" s="161"/>
    </row>
    <row r="9674" spans="1:7" x14ac:dyDescent="0.25">
      <c r="A9674" s="154"/>
      <c r="B9674" s="154"/>
      <c r="C9674" s="154"/>
      <c r="D9674" s="140"/>
      <c r="E9674" s="140"/>
      <c r="F9674" s="161"/>
      <c r="G9674" s="161"/>
    </row>
    <row r="9675" spans="1:7" x14ac:dyDescent="0.25">
      <c r="A9675" s="154"/>
      <c r="B9675" s="154"/>
      <c r="C9675" s="140"/>
      <c r="D9675" s="140"/>
      <c r="E9675" s="140"/>
      <c r="F9675" s="161"/>
      <c r="G9675" s="161"/>
    </row>
    <row r="9676" spans="1:7" x14ac:dyDescent="0.25">
      <c r="A9676" s="154"/>
      <c r="B9676" s="154"/>
      <c r="C9676" s="140"/>
      <c r="D9676" s="140"/>
      <c r="E9676" s="140"/>
      <c r="F9676" s="161"/>
      <c r="G9676" s="161"/>
    </row>
    <row r="9677" spans="1:7" x14ac:dyDescent="0.25">
      <c r="A9677" s="154"/>
      <c r="B9677" s="154"/>
      <c r="C9677" s="140"/>
      <c r="D9677" s="140"/>
      <c r="E9677" s="140"/>
      <c r="F9677" s="161"/>
      <c r="G9677" s="161"/>
    </row>
    <row r="9678" spans="1:7" x14ac:dyDescent="0.25">
      <c r="A9678" s="154"/>
      <c r="B9678" s="154"/>
      <c r="C9678" s="140"/>
      <c r="D9678" s="140"/>
      <c r="E9678" s="140"/>
      <c r="F9678" s="161"/>
      <c r="G9678" s="161"/>
    </row>
    <row r="9679" spans="1:7" x14ac:dyDescent="0.25">
      <c r="A9679" s="154"/>
      <c r="B9679" s="154"/>
      <c r="C9679" s="140"/>
      <c r="D9679" s="140"/>
      <c r="E9679" s="140"/>
      <c r="F9679" s="161"/>
      <c r="G9679" s="161"/>
    </row>
    <row r="9680" spans="1:7" x14ac:dyDescent="0.25">
      <c r="A9680" s="154"/>
      <c r="B9680" s="154"/>
      <c r="C9680" s="140"/>
      <c r="D9680" s="140"/>
      <c r="E9680" s="140"/>
      <c r="F9680" s="161"/>
      <c r="G9680" s="161"/>
    </row>
    <row r="9681" spans="1:7" x14ac:dyDescent="0.25">
      <c r="A9681" s="154"/>
      <c r="B9681" s="154"/>
      <c r="C9681" s="154"/>
      <c r="D9681" s="140"/>
      <c r="E9681" s="140"/>
      <c r="F9681" s="161"/>
      <c r="G9681" s="161"/>
    </row>
    <row r="9682" spans="1:7" x14ac:dyDescent="0.25">
      <c r="A9682" s="154"/>
      <c r="B9682" s="154"/>
      <c r="C9682" s="154"/>
      <c r="D9682" s="140"/>
      <c r="E9682" s="140"/>
      <c r="F9682" s="161"/>
      <c r="G9682" s="161"/>
    </row>
    <row r="9683" spans="1:7" x14ac:dyDescent="0.25">
      <c r="A9683" s="154"/>
      <c r="B9683" s="154"/>
      <c r="C9683" s="140"/>
      <c r="D9683" s="140"/>
      <c r="E9683" s="140"/>
      <c r="F9683" s="161"/>
      <c r="G9683" s="161"/>
    </row>
    <row r="9684" spans="1:7" x14ac:dyDescent="0.25">
      <c r="A9684" s="154"/>
      <c r="B9684" s="154"/>
      <c r="C9684" s="140"/>
      <c r="D9684" s="140"/>
      <c r="E9684" s="140"/>
      <c r="F9684" s="161"/>
      <c r="G9684" s="161"/>
    </row>
    <row r="9685" spans="1:7" x14ac:dyDescent="0.25">
      <c r="A9685" s="154"/>
      <c r="B9685" s="154"/>
      <c r="C9685" s="140"/>
      <c r="D9685" s="140"/>
      <c r="E9685" s="140"/>
      <c r="F9685" s="161"/>
      <c r="G9685" s="161"/>
    </row>
    <row r="9686" spans="1:7" x14ac:dyDescent="0.25">
      <c r="A9686" s="154"/>
      <c r="B9686" s="154"/>
      <c r="C9686" s="140"/>
      <c r="D9686" s="140"/>
      <c r="E9686" s="140"/>
      <c r="F9686" s="161"/>
      <c r="G9686" s="161"/>
    </row>
    <row r="9687" spans="1:7" x14ac:dyDescent="0.25">
      <c r="A9687" s="154"/>
      <c r="B9687" s="154"/>
      <c r="C9687" s="140"/>
      <c r="D9687" s="140"/>
      <c r="E9687" s="140"/>
      <c r="F9687" s="161"/>
      <c r="G9687" s="161"/>
    </row>
    <row r="9688" spans="1:7" x14ac:dyDescent="0.25">
      <c r="A9688" s="154"/>
      <c r="B9688" s="154"/>
      <c r="C9688" s="140"/>
      <c r="D9688" s="140"/>
      <c r="E9688" s="140"/>
      <c r="F9688" s="161"/>
      <c r="G9688" s="161"/>
    </row>
    <row r="9689" spans="1:7" x14ac:dyDescent="0.25">
      <c r="A9689" s="154"/>
      <c r="B9689" s="154"/>
      <c r="C9689" s="154"/>
      <c r="D9689" s="140"/>
      <c r="E9689" s="140"/>
      <c r="F9689" s="161"/>
      <c r="G9689" s="161"/>
    </row>
    <row r="9690" spans="1:7" x14ac:dyDescent="0.25">
      <c r="A9690" s="154"/>
      <c r="B9690" s="154"/>
      <c r="C9690" s="154"/>
      <c r="D9690" s="140"/>
      <c r="E9690" s="140"/>
      <c r="F9690" s="161"/>
      <c r="G9690" s="161"/>
    </row>
    <row r="9691" spans="1:7" x14ac:dyDescent="0.25">
      <c r="A9691" s="154"/>
      <c r="B9691" s="154"/>
      <c r="C9691" s="154"/>
      <c r="D9691" s="140"/>
      <c r="E9691" s="140"/>
      <c r="F9691" s="161"/>
      <c r="G9691" s="161"/>
    </row>
    <row r="9692" spans="1:7" x14ac:dyDescent="0.25">
      <c r="A9692" s="154"/>
      <c r="B9692" s="154"/>
      <c r="C9692" s="140"/>
      <c r="D9692" s="140"/>
      <c r="E9692" s="140"/>
      <c r="F9692" s="161"/>
      <c r="G9692" s="161"/>
    </row>
    <row r="9693" spans="1:7" x14ac:dyDescent="0.25">
      <c r="A9693" s="154"/>
      <c r="B9693" s="154"/>
      <c r="C9693" s="140"/>
      <c r="D9693" s="140"/>
      <c r="E9693" s="140"/>
      <c r="F9693" s="161"/>
      <c r="G9693" s="161"/>
    </row>
    <row r="9694" spans="1:7" x14ac:dyDescent="0.25">
      <c r="A9694" s="154"/>
      <c r="B9694" s="154"/>
      <c r="C9694" s="140"/>
      <c r="D9694" s="140"/>
      <c r="E9694" s="140"/>
      <c r="F9694" s="161"/>
      <c r="G9694" s="161"/>
    </row>
    <row r="9695" spans="1:7" x14ac:dyDescent="0.25">
      <c r="A9695" s="154"/>
      <c r="B9695" s="154"/>
      <c r="C9695" s="154"/>
      <c r="D9695" s="140"/>
      <c r="E9695" s="140"/>
      <c r="F9695" s="161"/>
      <c r="G9695" s="161"/>
    </row>
    <row r="9696" spans="1:7" x14ac:dyDescent="0.25">
      <c r="A9696" s="154"/>
      <c r="B9696" s="154"/>
      <c r="C9696" s="154"/>
      <c r="D9696" s="140"/>
      <c r="E9696" s="140"/>
      <c r="F9696" s="161"/>
      <c r="G9696" s="161"/>
    </row>
    <row r="9697" spans="1:7" x14ac:dyDescent="0.25">
      <c r="A9697" s="154"/>
      <c r="B9697" s="154"/>
      <c r="C9697" s="140"/>
      <c r="D9697" s="140"/>
      <c r="E9697" s="140"/>
      <c r="F9697" s="161"/>
      <c r="G9697" s="161"/>
    </row>
    <row r="9698" spans="1:7" x14ac:dyDescent="0.25">
      <c r="A9698" s="154"/>
      <c r="B9698" s="154"/>
      <c r="C9698" s="154"/>
      <c r="D9698" s="140"/>
      <c r="E9698" s="140"/>
      <c r="F9698" s="161"/>
      <c r="G9698" s="161"/>
    </row>
    <row r="9699" spans="1:7" x14ac:dyDescent="0.25">
      <c r="A9699" s="154"/>
      <c r="B9699" s="154"/>
      <c r="C9699" s="154"/>
      <c r="D9699" s="140"/>
      <c r="E9699" s="140"/>
      <c r="F9699" s="161"/>
      <c r="G9699" s="161"/>
    </row>
    <row r="9700" spans="1:7" x14ac:dyDescent="0.25">
      <c r="A9700" s="154"/>
      <c r="B9700" s="154"/>
      <c r="C9700" s="140"/>
      <c r="D9700" s="140"/>
      <c r="E9700" s="140"/>
      <c r="F9700" s="161"/>
      <c r="G9700" s="161"/>
    </row>
    <row r="9701" spans="1:7" x14ac:dyDescent="0.25">
      <c r="A9701" s="154"/>
      <c r="B9701" s="154"/>
      <c r="C9701" s="154"/>
      <c r="D9701" s="140"/>
      <c r="E9701" s="140"/>
      <c r="F9701" s="161"/>
      <c r="G9701" s="161"/>
    </row>
    <row r="9702" spans="1:7" x14ac:dyDescent="0.25">
      <c r="A9702" s="154"/>
      <c r="B9702" s="154"/>
      <c r="C9702" s="140"/>
      <c r="D9702" s="140"/>
      <c r="E9702" s="140"/>
      <c r="F9702" s="161"/>
      <c r="G9702" s="161"/>
    </row>
    <row r="9703" spans="1:7" x14ac:dyDescent="0.25">
      <c r="A9703" s="154"/>
      <c r="B9703" s="154"/>
      <c r="C9703" s="154"/>
      <c r="D9703" s="140"/>
      <c r="E9703" s="140"/>
      <c r="F9703" s="161"/>
      <c r="G9703" s="161"/>
    </row>
    <row r="9704" spans="1:7" x14ac:dyDescent="0.25">
      <c r="A9704" s="154"/>
      <c r="B9704" s="154"/>
      <c r="C9704" s="154"/>
      <c r="D9704" s="140"/>
      <c r="E9704" s="140"/>
      <c r="F9704" s="161"/>
      <c r="G9704" s="161"/>
    </row>
    <row r="9705" spans="1:7" x14ac:dyDescent="0.25">
      <c r="A9705" s="154"/>
      <c r="B9705" s="154"/>
      <c r="C9705" s="140"/>
      <c r="D9705" s="140"/>
      <c r="E9705" s="140"/>
      <c r="F9705" s="161"/>
      <c r="G9705" s="161"/>
    </row>
    <row r="9706" spans="1:7" x14ac:dyDescent="0.25">
      <c r="A9706" s="154"/>
      <c r="B9706" s="154"/>
      <c r="C9706" s="140"/>
      <c r="D9706" s="140"/>
      <c r="E9706" s="140"/>
      <c r="F9706" s="161"/>
      <c r="G9706" s="161"/>
    </row>
    <row r="9707" spans="1:7" x14ac:dyDescent="0.25">
      <c r="A9707" s="154"/>
      <c r="B9707" s="154"/>
      <c r="C9707" s="140"/>
      <c r="D9707" s="140"/>
      <c r="E9707" s="140"/>
      <c r="F9707" s="161"/>
      <c r="G9707" s="161"/>
    </row>
    <row r="9708" spans="1:7" x14ac:dyDescent="0.25">
      <c r="A9708" s="154"/>
      <c r="B9708" s="154"/>
      <c r="C9708" s="140"/>
      <c r="D9708" s="140"/>
      <c r="E9708" s="140"/>
      <c r="F9708" s="161"/>
      <c r="G9708" s="161"/>
    </row>
    <row r="9709" spans="1:7" x14ac:dyDescent="0.25">
      <c r="A9709" s="154"/>
      <c r="B9709" s="154"/>
      <c r="C9709" s="140"/>
      <c r="D9709" s="140"/>
      <c r="E9709" s="140"/>
      <c r="F9709" s="161"/>
      <c r="G9709" s="161"/>
    </row>
    <row r="9710" spans="1:7" x14ac:dyDescent="0.25">
      <c r="A9710" s="154"/>
      <c r="B9710" s="154"/>
      <c r="C9710" s="140"/>
      <c r="D9710" s="140"/>
      <c r="E9710" s="140"/>
      <c r="F9710" s="161"/>
      <c r="G9710" s="161"/>
    </row>
    <row r="9711" spans="1:7" x14ac:dyDescent="0.25">
      <c r="A9711" s="154"/>
      <c r="B9711" s="154"/>
      <c r="C9711" s="154"/>
      <c r="D9711" s="140"/>
      <c r="E9711" s="140"/>
      <c r="F9711" s="161"/>
      <c r="G9711" s="161"/>
    </row>
    <row r="9712" spans="1:7" x14ac:dyDescent="0.25">
      <c r="A9712" s="154"/>
      <c r="B9712" s="154"/>
      <c r="C9712" s="154"/>
      <c r="D9712" s="140"/>
      <c r="E9712" s="140"/>
      <c r="F9712" s="161"/>
      <c r="G9712" s="161"/>
    </row>
    <row r="9713" spans="1:7" x14ac:dyDescent="0.25">
      <c r="A9713" s="154"/>
      <c r="B9713" s="154"/>
      <c r="C9713" s="140"/>
      <c r="D9713" s="140"/>
      <c r="E9713" s="140"/>
      <c r="F9713" s="161"/>
      <c r="G9713" s="161"/>
    </row>
    <row r="9714" spans="1:7" x14ac:dyDescent="0.25">
      <c r="A9714" s="154"/>
      <c r="B9714" s="154"/>
      <c r="C9714" s="140"/>
      <c r="D9714" s="140"/>
      <c r="E9714" s="140"/>
      <c r="F9714" s="161"/>
      <c r="G9714" s="161"/>
    </row>
    <row r="9715" spans="1:7" x14ac:dyDescent="0.25">
      <c r="A9715" s="154"/>
      <c r="B9715" s="154"/>
      <c r="C9715" s="154"/>
      <c r="D9715" s="140"/>
      <c r="E9715" s="140"/>
      <c r="F9715" s="161"/>
      <c r="G9715" s="161"/>
    </row>
    <row r="9716" spans="1:7" x14ac:dyDescent="0.25">
      <c r="A9716" s="154"/>
      <c r="B9716" s="154"/>
      <c r="C9716" s="154"/>
      <c r="D9716" s="140"/>
      <c r="E9716" s="140"/>
      <c r="F9716" s="161"/>
      <c r="G9716" s="161"/>
    </row>
    <row r="9717" spans="1:7" x14ac:dyDescent="0.25">
      <c r="A9717" s="154"/>
      <c r="B9717" s="154"/>
      <c r="C9717" s="140"/>
      <c r="D9717" s="140"/>
      <c r="E9717" s="140"/>
      <c r="F9717" s="161"/>
      <c r="G9717" s="161"/>
    </row>
    <row r="9718" spans="1:7" x14ac:dyDescent="0.25">
      <c r="A9718" s="154"/>
      <c r="B9718" s="154"/>
      <c r="C9718" s="140"/>
      <c r="D9718" s="140"/>
      <c r="E9718" s="140"/>
      <c r="F9718" s="161"/>
      <c r="G9718" s="161"/>
    </row>
    <row r="9719" spans="1:7" x14ac:dyDescent="0.25">
      <c r="A9719" s="154"/>
      <c r="B9719" s="154"/>
      <c r="C9719" s="140"/>
      <c r="D9719" s="140"/>
      <c r="E9719" s="140"/>
      <c r="F9719" s="161"/>
      <c r="G9719" s="161"/>
    </row>
    <row r="9720" spans="1:7" x14ac:dyDescent="0.25">
      <c r="A9720" s="154"/>
      <c r="B9720" s="154"/>
      <c r="C9720" s="154"/>
      <c r="D9720" s="140"/>
      <c r="E9720" s="140"/>
      <c r="F9720" s="161"/>
      <c r="G9720" s="161"/>
    </row>
    <row r="9721" spans="1:7" x14ac:dyDescent="0.25">
      <c r="A9721" s="154"/>
      <c r="B9721" s="154"/>
      <c r="C9721" s="140"/>
      <c r="D9721" s="140"/>
      <c r="E9721" s="140"/>
      <c r="F9721" s="161"/>
      <c r="G9721" s="161"/>
    </row>
    <row r="9722" spans="1:7" x14ac:dyDescent="0.25">
      <c r="A9722" s="154"/>
      <c r="B9722" s="154"/>
      <c r="C9722" s="140"/>
      <c r="D9722" s="140"/>
      <c r="E9722" s="140"/>
      <c r="F9722" s="161"/>
      <c r="G9722" s="161"/>
    </row>
    <row r="9723" spans="1:7" x14ac:dyDescent="0.25">
      <c r="A9723" s="154"/>
      <c r="B9723" s="154"/>
      <c r="C9723" s="154"/>
      <c r="D9723" s="140"/>
      <c r="E9723" s="140"/>
      <c r="F9723" s="161"/>
      <c r="G9723" s="161"/>
    </row>
    <row r="9724" spans="1:7" x14ac:dyDescent="0.25">
      <c r="A9724" s="154"/>
      <c r="B9724" s="154"/>
      <c r="C9724" s="140"/>
      <c r="D9724" s="140"/>
      <c r="E9724" s="140"/>
      <c r="F9724" s="161"/>
      <c r="G9724" s="161"/>
    </row>
    <row r="9725" spans="1:7" x14ac:dyDescent="0.25">
      <c r="A9725" s="154"/>
      <c r="B9725" s="154"/>
      <c r="C9725" s="154"/>
      <c r="D9725" s="140"/>
      <c r="E9725" s="140"/>
      <c r="F9725" s="161"/>
      <c r="G9725" s="161"/>
    </row>
    <row r="9726" spans="1:7" x14ac:dyDescent="0.25">
      <c r="A9726" s="154"/>
      <c r="B9726" s="154"/>
      <c r="C9726" s="154"/>
      <c r="D9726" s="140"/>
      <c r="E9726" s="140"/>
      <c r="F9726" s="161"/>
      <c r="G9726" s="161"/>
    </row>
    <row r="9727" spans="1:7" x14ac:dyDescent="0.25">
      <c r="A9727" s="154"/>
      <c r="B9727" s="154"/>
      <c r="C9727" s="154"/>
      <c r="D9727" s="140"/>
      <c r="E9727" s="140"/>
      <c r="F9727" s="161"/>
      <c r="G9727" s="161"/>
    </row>
    <row r="9728" spans="1:7" x14ac:dyDescent="0.25">
      <c r="A9728" s="154"/>
      <c r="B9728" s="154"/>
      <c r="C9728" s="154"/>
      <c r="D9728" s="140"/>
      <c r="E9728" s="140"/>
      <c r="F9728" s="161"/>
      <c r="G9728" s="161"/>
    </row>
    <row r="9729" spans="1:7" x14ac:dyDescent="0.25">
      <c r="A9729" s="154"/>
      <c r="B9729" s="154"/>
      <c r="C9729" s="154"/>
      <c r="D9729" s="140"/>
      <c r="E9729" s="140"/>
      <c r="F9729" s="161"/>
      <c r="G9729" s="161"/>
    </row>
    <row r="9730" spans="1:7" x14ac:dyDescent="0.25">
      <c r="A9730" s="154"/>
      <c r="B9730" s="154"/>
      <c r="C9730" s="140"/>
      <c r="D9730" s="140"/>
      <c r="E9730" s="140"/>
      <c r="F9730" s="161"/>
      <c r="G9730" s="161"/>
    </row>
    <row r="9731" spans="1:7" x14ac:dyDescent="0.25">
      <c r="A9731" s="154"/>
      <c r="B9731" s="154"/>
      <c r="C9731" s="140"/>
      <c r="D9731" s="140"/>
      <c r="E9731" s="140"/>
      <c r="F9731" s="161"/>
      <c r="G9731" s="161"/>
    </row>
    <row r="9732" spans="1:7" x14ac:dyDescent="0.25">
      <c r="A9732" s="154"/>
      <c r="B9732" s="154"/>
      <c r="C9732" s="154"/>
      <c r="D9732" s="140"/>
      <c r="E9732" s="140"/>
      <c r="F9732" s="161"/>
      <c r="G9732" s="161"/>
    </row>
    <row r="9733" spans="1:7" x14ac:dyDescent="0.25">
      <c r="A9733" s="154"/>
      <c r="B9733" s="154"/>
      <c r="C9733" s="140"/>
      <c r="D9733" s="140"/>
      <c r="E9733" s="140"/>
      <c r="F9733" s="161"/>
      <c r="G9733" s="161"/>
    </row>
    <row r="9734" spans="1:7" x14ac:dyDescent="0.25">
      <c r="A9734" s="154"/>
      <c r="B9734" s="154"/>
      <c r="C9734" s="154"/>
      <c r="D9734" s="140"/>
      <c r="E9734" s="140"/>
      <c r="F9734" s="161"/>
      <c r="G9734" s="161"/>
    </row>
    <row r="9735" spans="1:7" x14ac:dyDescent="0.25">
      <c r="A9735" s="154"/>
      <c r="B9735" s="154"/>
      <c r="C9735" s="140"/>
      <c r="D9735" s="140"/>
      <c r="E9735" s="140"/>
      <c r="F9735" s="161"/>
      <c r="G9735" s="161"/>
    </row>
    <row r="9736" spans="1:7" x14ac:dyDescent="0.25">
      <c r="A9736" s="154"/>
      <c r="B9736" s="154"/>
      <c r="C9736" s="140"/>
      <c r="D9736" s="140"/>
      <c r="E9736" s="140"/>
      <c r="F9736" s="161"/>
      <c r="G9736" s="161"/>
    </row>
    <row r="9737" spans="1:7" x14ac:dyDescent="0.25">
      <c r="A9737" s="154"/>
      <c r="B9737" s="154"/>
      <c r="C9737" s="140"/>
      <c r="D9737" s="140"/>
      <c r="E9737" s="140"/>
      <c r="F9737" s="161"/>
      <c r="G9737" s="161"/>
    </row>
    <row r="9738" spans="1:7" x14ac:dyDescent="0.25">
      <c r="A9738" s="154"/>
      <c r="B9738" s="154"/>
      <c r="C9738" s="140"/>
      <c r="D9738" s="140"/>
      <c r="E9738" s="140"/>
      <c r="F9738" s="161"/>
      <c r="G9738" s="161"/>
    </row>
    <row r="9739" spans="1:7" x14ac:dyDescent="0.25">
      <c r="A9739" s="154"/>
      <c r="B9739" s="154"/>
      <c r="C9739" s="140"/>
      <c r="D9739" s="140"/>
      <c r="E9739" s="140"/>
      <c r="F9739" s="161"/>
      <c r="G9739" s="161"/>
    </row>
    <row r="9740" spans="1:7" x14ac:dyDescent="0.25">
      <c r="A9740" s="154"/>
      <c r="B9740" s="154"/>
      <c r="C9740" s="140"/>
      <c r="D9740" s="140"/>
      <c r="E9740" s="140"/>
      <c r="F9740" s="161"/>
      <c r="G9740" s="161"/>
    </row>
    <row r="9741" spans="1:7" x14ac:dyDescent="0.25">
      <c r="A9741" s="154"/>
      <c r="B9741" s="154"/>
      <c r="C9741" s="154"/>
      <c r="D9741" s="140"/>
      <c r="E9741" s="140"/>
      <c r="F9741" s="161"/>
      <c r="G9741" s="161"/>
    </row>
    <row r="9742" spans="1:7" x14ac:dyDescent="0.25">
      <c r="A9742" s="154"/>
      <c r="B9742" s="154"/>
      <c r="C9742" s="140"/>
      <c r="D9742" s="140"/>
      <c r="E9742" s="140"/>
      <c r="F9742" s="161"/>
      <c r="G9742" s="161"/>
    </row>
    <row r="9743" spans="1:7" x14ac:dyDescent="0.25">
      <c r="A9743" s="154"/>
      <c r="B9743" s="154"/>
      <c r="C9743" s="140"/>
      <c r="D9743" s="140"/>
      <c r="E9743" s="140"/>
      <c r="F9743" s="161"/>
      <c r="G9743" s="161"/>
    </row>
    <row r="9744" spans="1:7" x14ac:dyDescent="0.25">
      <c r="A9744" s="154"/>
      <c r="B9744" s="154"/>
      <c r="C9744" s="154"/>
      <c r="D9744" s="140"/>
      <c r="E9744" s="140"/>
      <c r="F9744" s="161"/>
      <c r="G9744" s="161"/>
    </row>
    <row r="9745" spans="1:7" x14ac:dyDescent="0.25">
      <c r="A9745" s="154"/>
      <c r="B9745" s="154"/>
      <c r="C9745" s="154"/>
      <c r="D9745" s="140"/>
      <c r="E9745" s="140"/>
      <c r="F9745" s="161"/>
      <c r="G9745" s="161"/>
    </row>
    <row r="9746" spans="1:7" x14ac:dyDescent="0.25">
      <c r="A9746" s="154"/>
      <c r="B9746" s="154"/>
      <c r="C9746" s="140"/>
      <c r="D9746" s="140"/>
      <c r="E9746" s="140"/>
      <c r="F9746" s="161"/>
      <c r="G9746" s="161"/>
    </row>
    <row r="9747" spans="1:7" x14ac:dyDescent="0.25">
      <c r="A9747" s="154"/>
      <c r="B9747" s="154"/>
      <c r="C9747" s="140"/>
      <c r="D9747" s="140"/>
      <c r="E9747" s="140"/>
      <c r="F9747" s="161"/>
      <c r="G9747" s="161"/>
    </row>
    <row r="9748" spans="1:7" x14ac:dyDescent="0.25">
      <c r="A9748" s="154"/>
      <c r="B9748" s="154"/>
      <c r="C9748" s="140"/>
      <c r="D9748" s="140"/>
      <c r="E9748" s="140"/>
      <c r="F9748" s="161"/>
      <c r="G9748" s="161"/>
    </row>
    <row r="9749" spans="1:7" x14ac:dyDescent="0.25">
      <c r="A9749" s="154"/>
      <c r="B9749" s="154"/>
      <c r="C9749" s="140"/>
      <c r="D9749" s="140"/>
      <c r="E9749" s="140"/>
      <c r="F9749" s="161"/>
      <c r="G9749" s="161"/>
    </row>
    <row r="9750" spans="1:7" x14ac:dyDescent="0.25">
      <c r="A9750" s="154"/>
      <c r="B9750" s="154"/>
      <c r="C9750" s="140"/>
      <c r="D9750" s="140"/>
      <c r="E9750" s="140"/>
      <c r="F9750" s="161"/>
      <c r="G9750" s="161"/>
    </row>
    <row r="9751" spans="1:7" x14ac:dyDescent="0.25">
      <c r="A9751" s="154"/>
      <c r="B9751" s="154"/>
      <c r="C9751" s="154"/>
      <c r="D9751" s="140"/>
      <c r="E9751" s="140"/>
      <c r="F9751" s="161"/>
      <c r="G9751" s="161"/>
    </row>
    <row r="9752" spans="1:7" x14ac:dyDescent="0.25">
      <c r="A9752" s="154"/>
      <c r="B9752" s="154"/>
      <c r="C9752" s="140"/>
      <c r="D9752" s="140"/>
      <c r="E9752" s="140"/>
      <c r="F9752" s="161"/>
      <c r="G9752" s="161"/>
    </row>
    <row r="9753" spans="1:7" x14ac:dyDescent="0.25">
      <c r="A9753" s="154"/>
      <c r="B9753" s="154"/>
      <c r="C9753" s="140"/>
      <c r="D9753" s="140"/>
      <c r="E9753" s="140"/>
      <c r="F9753" s="161"/>
      <c r="G9753" s="161"/>
    </row>
    <row r="9754" spans="1:7" x14ac:dyDescent="0.25">
      <c r="A9754" s="154"/>
      <c r="B9754" s="154"/>
      <c r="C9754" s="140"/>
      <c r="D9754" s="140"/>
      <c r="E9754" s="140"/>
      <c r="F9754" s="161"/>
      <c r="G9754" s="161"/>
    </row>
    <row r="9755" spans="1:7" x14ac:dyDescent="0.25">
      <c r="A9755" s="154"/>
      <c r="B9755" s="154"/>
      <c r="C9755" s="140"/>
      <c r="D9755" s="140"/>
      <c r="E9755" s="140"/>
      <c r="F9755" s="161"/>
      <c r="G9755" s="161"/>
    </row>
    <row r="9756" spans="1:7" x14ac:dyDescent="0.25">
      <c r="A9756" s="154"/>
      <c r="B9756" s="154"/>
      <c r="C9756" s="140"/>
      <c r="D9756" s="140"/>
      <c r="E9756" s="140"/>
      <c r="F9756" s="161"/>
      <c r="G9756" s="161"/>
    </row>
    <row r="9757" spans="1:7" x14ac:dyDescent="0.25">
      <c r="A9757" s="154"/>
      <c r="B9757" s="154"/>
      <c r="C9757" s="154"/>
      <c r="D9757" s="140"/>
      <c r="E9757" s="140"/>
      <c r="F9757" s="161"/>
      <c r="G9757" s="161"/>
    </row>
    <row r="9758" spans="1:7" x14ac:dyDescent="0.25">
      <c r="A9758" s="154"/>
      <c r="B9758" s="154"/>
      <c r="C9758" s="140"/>
      <c r="D9758" s="140"/>
      <c r="E9758" s="140"/>
      <c r="F9758" s="161"/>
      <c r="G9758" s="161"/>
    </row>
    <row r="9759" spans="1:7" x14ac:dyDescent="0.25">
      <c r="A9759" s="154"/>
      <c r="B9759" s="154"/>
      <c r="C9759" s="140"/>
      <c r="D9759" s="140"/>
      <c r="E9759" s="140"/>
      <c r="F9759" s="161"/>
      <c r="G9759" s="161"/>
    </row>
    <row r="9760" spans="1:7" x14ac:dyDescent="0.25">
      <c r="A9760" s="154"/>
      <c r="B9760" s="154"/>
      <c r="C9760" s="140"/>
      <c r="D9760" s="140"/>
      <c r="E9760" s="140"/>
      <c r="F9760" s="161"/>
      <c r="G9760" s="161"/>
    </row>
    <row r="9761" spans="1:7" x14ac:dyDescent="0.25">
      <c r="A9761" s="154"/>
      <c r="B9761" s="154"/>
      <c r="C9761" s="154"/>
      <c r="D9761" s="140"/>
      <c r="E9761" s="140"/>
      <c r="F9761" s="161"/>
      <c r="G9761" s="161"/>
    </row>
    <row r="9762" spans="1:7" x14ac:dyDescent="0.25">
      <c r="A9762" s="154"/>
      <c r="B9762" s="154"/>
      <c r="C9762" s="140"/>
      <c r="D9762" s="140"/>
      <c r="E9762" s="140"/>
      <c r="F9762" s="161"/>
      <c r="G9762" s="161"/>
    </row>
    <row r="9763" spans="1:7" x14ac:dyDescent="0.25">
      <c r="A9763" s="154"/>
      <c r="B9763" s="154"/>
      <c r="C9763" s="154"/>
      <c r="D9763" s="140"/>
      <c r="E9763" s="140"/>
      <c r="F9763" s="161"/>
      <c r="G9763" s="161"/>
    </row>
    <row r="9764" spans="1:7" x14ac:dyDescent="0.25">
      <c r="A9764" s="154"/>
      <c r="B9764" s="154"/>
      <c r="C9764" s="154"/>
      <c r="D9764" s="140"/>
      <c r="E9764" s="140"/>
      <c r="F9764" s="161"/>
      <c r="G9764" s="161"/>
    </row>
    <row r="9765" spans="1:7" x14ac:dyDescent="0.25">
      <c r="A9765" s="154"/>
      <c r="B9765" s="154"/>
      <c r="C9765" s="140"/>
      <c r="D9765" s="140"/>
      <c r="E9765" s="140"/>
      <c r="F9765" s="161"/>
      <c r="G9765" s="161"/>
    </row>
    <row r="9766" spans="1:7" x14ac:dyDescent="0.25">
      <c r="A9766" s="154"/>
      <c r="B9766" s="154"/>
      <c r="C9766" s="140"/>
      <c r="D9766" s="140"/>
      <c r="E9766" s="140"/>
      <c r="F9766" s="161"/>
      <c r="G9766" s="161"/>
    </row>
    <row r="9767" spans="1:7" x14ac:dyDescent="0.25">
      <c r="A9767" s="154"/>
      <c r="B9767" s="154"/>
      <c r="C9767" s="154"/>
      <c r="D9767" s="140"/>
      <c r="E9767" s="140"/>
      <c r="F9767" s="161"/>
      <c r="G9767" s="161"/>
    </row>
    <row r="9768" spans="1:7" x14ac:dyDescent="0.25">
      <c r="A9768" s="154"/>
      <c r="B9768" s="154"/>
      <c r="C9768" s="140"/>
      <c r="D9768" s="140"/>
      <c r="E9768" s="140"/>
      <c r="F9768" s="161"/>
      <c r="G9768" s="161"/>
    </row>
    <row r="9769" spans="1:7" x14ac:dyDescent="0.25">
      <c r="A9769" s="154"/>
      <c r="B9769" s="154"/>
      <c r="C9769" s="140"/>
      <c r="D9769" s="140"/>
      <c r="E9769" s="140"/>
      <c r="F9769" s="161"/>
      <c r="G9769" s="161"/>
    </row>
    <row r="9770" spans="1:7" x14ac:dyDescent="0.25">
      <c r="A9770" s="154"/>
      <c r="B9770" s="154"/>
      <c r="C9770" s="140"/>
      <c r="D9770" s="140"/>
      <c r="E9770" s="140"/>
      <c r="F9770" s="161"/>
      <c r="G9770" s="161"/>
    </row>
    <row r="9771" spans="1:7" x14ac:dyDescent="0.25">
      <c r="A9771" s="154"/>
      <c r="B9771" s="154"/>
      <c r="C9771" s="154"/>
      <c r="D9771" s="140"/>
      <c r="E9771" s="140"/>
      <c r="F9771" s="161"/>
      <c r="G9771" s="161"/>
    </row>
    <row r="9772" spans="1:7" x14ac:dyDescent="0.25">
      <c r="A9772" s="154"/>
      <c r="B9772" s="154"/>
      <c r="C9772" s="154"/>
      <c r="D9772" s="140"/>
      <c r="E9772" s="140"/>
      <c r="F9772" s="161"/>
      <c r="G9772" s="161"/>
    </row>
    <row r="9773" spans="1:7" x14ac:dyDescent="0.25">
      <c r="A9773" s="154"/>
      <c r="B9773" s="154"/>
      <c r="C9773" s="154"/>
      <c r="D9773" s="140"/>
      <c r="E9773" s="140"/>
      <c r="F9773" s="161"/>
      <c r="G9773" s="161"/>
    </row>
    <row r="9774" spans="1:7" x14ac:dyDescent="0.25">
      <c r="A9774" s="154"/>
      <c r="B9774" s="154"/>
      <c r="C9774" s="154"/>
      <c r="D9774" s="140"/>
      <c r="E9774" s="140"/>
      <c r="F9774" s="161"/>
      <c r="G9774" s="161"/>
    </row>
    <row r="9775" spans="1:7" x14ac:dyDescent="0.25">
      <c r="A9775" s="154"/>
      <c r="B9775" s="154"/>
      <c r="C9775" s="154"/>
      <c r="D9775" s="140"/>
      <c r="E9775" s="140"/>
      <c r="F9775" s="161"/>
      <c r="G9775" s="161"/>
    </row>
    <row r="9776" spans="1:7" x14ac:dyDescent="0.25">
      <c r="A9776" s="154"/>
      <c r="B9776" s="154"/>
      <c r="C9776" s="140"/>
      <c r="D9776" s="140"/>
      <c r="E9776" s="140"/>
      <c r="F9776" s="161"/>
      <c r="G9776" s="161"/>
    </row>
    <row r="9777" spans="1:7" x14ac:dyDescent="0.25">
      <c r="A9777" s="154"/>
      <c r="B9777" s="154"/>
      <c r="C9777" s="154"/>
      <c r="D9777" s="140"/>
      <c r="E9777" s="140"/>
      <c r="F9777" s="161"/>
      <c r="G9777" s="161"/>
    </row>
    <row r="9778" spans="1:7" x14ac:dyDescent="0.25">
      <c r="A9778" s="154"/>
      <c r="B9778" s="154"/>
      <c r="C9778" s="140"/>
      <c r="D9778" s="140"/>
      <c r="E9778" s="140"/>
      <c r="F9778" s="161"/>
      <c r="G9778" s="161"/>
    </row>
    <row r="9779" spans="1:7" x14ac:dyDescent="0.25">
      <c r="A9779" s="154"/>
      <c r="B9779" s="154"/>
      <c r="C9779" s="154"/>
      <c r="D9779" s="140"/>
      <c r="E9779" s="140"/>
      <c r="F9779" s="161"/>
      <c r="G9779" s="161"/>
    </row>
    <row r="9780" spans="1:7" x14ac:dyDescent="0.25">
      <c r="A9780" s="154"/>
      <c r="B9780" s="154"/>
      <c r="C9780" s="154"/>
      <c r="D9780" s="140"/>
      <c r="E9780" s="140"/>
      <c r="F9780" s="161"/>
      <c r="G9780" s="161"/>
    </row>
    <row r="9781" spans="1:7" x14ac:dyDescent="0.25">
      <c r="A9781" s="154"/>
      <c r="B9781" s="154"/>
      <c r="C9781" s="140"/>
      <c r="D9781" s="140"/>
      <c r="E9781" s="140"/>
      <c r="F9781" s="161"/>
      <c r="G9781" s="161"/>
    </row>
    <row r="9782" spans="1:7" x14ac:dyDescent="0.25">
      <c r="A9782" s="154"/>
      <c r="B9782" s="154"/>
      <c r="C9782" s="154"/>
      <c r="D9782" s="140"/>
      <c r="E9782" s="140"/>
      <c r="F9782" s="161"/>
      <c r="G9782" s="161"/>
    </row>
    <row r="9783" spans="1:7" x14ac:dyDescent="0.25">
      <c r="A9783" s="154"/>
      <c r="B9783" s="154"/>
      <c r="C9783" s="140"/>
      <c r="D9783" s="140"/>
      <c r="E9783" s="140"/>
      <c r="F9783" s="161"/>
      <c r="G9783" s="161"/>
    </row>
    <row r="9784" spans="1:7" x14ac:dyDescent="0.25">
      <c r="A9784" s="154"/>
      <c r="B9784" s="154"/>
      <c r="C9784" s="140"/>
      <c r="D9784" s="140"/>
      <c r="E9784" s="140"/>
      <c r="F9784" s="161"/>
      <c r="G9784" s="161"/>
    </row>
    <row r="9785" spans="1:7" x14ac:dyDescent="0.25">
      <c r="A9785" s="154"/>
      <c r="B9785" s="154"/>
      <c r="C9785" s="154"/>
      <c r="D9785" s="140"/>
      <c r="E9785" s="140"/>
      <c r="F9785" s="161"/>
      <c r="G9785" s="161"/>
    </row>
    <row r="9786" spans="1:7" x14ac:dyDescent="0.25">
      <c r="A9786" s="154"/>
      <c r="B9786" s="154"/>
      <c r="C9786" s="154"/>
      <c r="D9786" s="140"/>
      <c r="E9786" s="140"/>
      <c r="F9786" s="161"/>
      <c r="G9786" s="161"/>
    </row>
    <row r="9787" spans="1:7" x14ac:dyDescent="0.25">
      <c r="A9787" s="154"/>
      <c r="B9787" s="154"/>
      <c r="C9787" s="154"/>
      <c r="D9787" s="140"/>
      <c r="E9787" s="140"/>
      <c r="F9787" s="161"/>
      <c r="G9787" s="161"/>
    </row>
    <row r="9788" spans="1:7" x14ac:dyDescent="0.25">
      <c r="A9788" s="154"/>
      <c r="B9788" s="154"/>
      <c r="C9788" s="140"/>
      <c r="D9788" s="140"/>
      <c r="E9788" s="140"/>
      <c r="F9788" s="161"/>
      <c r="G9788" s="161"/>
    </row>
    <row r="9789" spans="1:7" x14ac:dyDescent="0.25">
      <c r="A9789" s="154"/>
      <c r="B9789" s="154"/>
      <c r="C9789" s="140"/>
      <c r="D9789" s="140"/>
      <c r="E9789" s="140"/>
      <c r="F9789" s="161"/>
      <c r="G9789" s="161"/>
    </row>
    <row r="9790" spans="1:7" x14ac:dyDescent="0.25">
      <c r="A9790" s="154"/>
      <c r="B9790" s="154"/>
      <c r="C9790" s="140"/>
      <c r="D9790" s="140"/>
      <c r="E9790" s="140"/>
      <c r="F9790" s="161"/>
      <c r="G9790" s="161"/>
    </row>
    <row r="9791" spans="1:7" x14ac:dyDescent="0.25">
      <c r="A9791" s="154"/>
      <c r="B9791" s="154"/>
      <c r="C9791" s="140"/>
      <c r="D9791" s="140"/>
      <c r="E9791" s="140"/>
      <c r="F9791" s="161"/>
      <c r="G9791" s="161"/>
    </row>
    <row r="9792" spans="1:7" x14ac:dyDescent="0.25">
      <c r="A9792" s="154"/>
      <c r="B9792" s="154"/>
      <c r="C9792" s="140"/>
      <c r="D9792" s="140"/>
      <c r="E9792" s="140"/>
      <c r="F9792" s="161"/>
      <c r="G9792" s="161"/>
    </row>
    <row r="9793" spans="1:7" x14ac:dyDescent="0.25">
      <c r="A9793" s="154"/>
      <c r="B9793" s="154"/>
      <c r="C9793" s="154"/>
      <c r="D9793" s="140"/>
      <c r="E9793" s="140"/>
      <c r="F9793" s="161"/>
      <c r="G9793" s="161"/>
    </row>
    <row r="9794" spans="1:7" x14ac:dyDescent="0.25">
      <c r="A9794" s="154"/>
      <c r="B9794" s="154"/>
      <c r="C9794" s="140"/>
      <c r="D9794" s="140"/>
      <c r="E9794" s="140"/>
      <c r="F9794" s="161"/>
      <c r="G9794" s="161"/>
    </row>
    <row r="9795" spans="1:7" x14ac:dyDescent="0.25">
      <c r="A9795" s="154"/>
      <c r="B9795" s="154"/>
      <c r="C9795" s="140"/>
      <c r="D9795" s="140"/>
      <c r="E9795" s="140"/>
      <c r="F9795" s="161"/>
      <c r="G9795" s="161"/>
    </row>
    <row r="9796" spans="1:7" x14ac:dyDescent="0.25">
      <c r="A9796" s="154"/>
      <c r="B9796" s="154"/>
      <c r="C9796" s="154"/>
      <c r="D9796" s="140"/>
      <c r="E9796" s="140"/>
      <c r="F9796" s="161"/>
      <c r="G9796" s="161"/>
    </row>
    <row r="9797" spans="1:7" x14ac:dyDescent="0.25">
      <c r="A9797" s="154"/>
      <c r="B9797" s="154"/>
      <c r="C9797" s="154"/>
      <c r="D9797" s="140"/>
      <c r="E9797" s="140"/>
      <c r="F9797" s="161"/>
      <c r="G9797" s="161"/>
    </row>
    <row r="9798" spans="1:7" x14ac:dyDescent="0.25">
      <c r="A9798" s="154"/>
      <c r="B9798" s="154"/>
      <c r="C9798" s="140"/>
      <c r="D9798" s="140"/>
      <c r="E9798" s="140"/>
      <c r="F9798" s="161"/>
      <c r="G9798" s="161"/>
    </row>
    <row r="9799" spans="1:7" x14ac:dyDescent="0.25">
      <c r="A9799" s="154"/>
      <c r="B9799" s="154"/>
      <c r="C9799" s="140"/>
      <c r="D9799" s="140"/>
      <c r="E9799" s="140"/>
      <c r="F9799" s="161"/>
      <c r="G9799" s="161"/>
    </row>
    <row r="9800" spans="1:7" x14ac:dyDescent="0.25">
      <c r="A9800" s="154"/>
      <c r="B9800" s="154"/>
      <c r="C9800" s="140"/>
      <c r="D9800" s="140"/>
      <c r="E9800" s="140"/>
      <c r="F9800" s="161"/>
      <c r="G9800" s="161"/>
    </row>
    <row r="9801" spans="1:7" x14ac:dyDescent="0.25">
      <c r="A9801" s="154"/>
      <c r="B9801" s="154"/>
      <c r="C9801" s="140"/>
      <c r="D9801" s="140"/>
      <c r="E9801" s="140"/>
      <c r="F9801" s="161"/>
      <c r="G9801" s="161"/>
    </row>
    <row r="9802" spans="1:7" x14ac:dyDescent="0.25">
      <c r="A9802" s="154"/>
      <c r="B9802" s="154"/>
      <c r="C9802" s="140"/>
      <c r="D9802" s="140"/>
      <c r="E9802" s="140"/>
      <c r="F9802" s="161"/>
      <c r="G9802" s="161"/>
    </row>
    <row r="9803" spans="1:7" x14ac:dyDescent="0.25">
      <c r="A9803" s="154"/>
      <c r="B9803" s="154"/>
      <c r="C9803" s="154"/>
      <c r="D9803" s="140"/>
      <c r="E9803" s="140"/>
      <c r="F9803" s="161"/>
      <c r="G9803" s="161"/>
    </row>
    <row r="9804" spans="1:7" x14ac:dyDescent="0.25">
      <c r="A9804" s="154"/>
      <c r="B9804" s="154"/>
      <c r="C9804" s="140"/>
      <c r="D9804" s="140"/>
      <c r="E9804" s="140"/>
      <c r="F9804" s="161"/>
      <c r="G9804" s="161"/>
    </row>
    <row r="9805" spans="1:7" x14ac:dyDescent="0.25">
      <c r="A9805" s="154"/>
      <c r="B9805" s="154"/>
      <c r="C9805" s="154"/>
      <c r="D9805" s="140"/>
      <c r="E9805" s="140"/>
      <c r="F9805" s="161"/>
      <c r="G9805" s="161"/>
    </row>
    <row r="9806" spans="1:7" x14ac:dyDescent="0.25">
      <c r="A9806" s="154"/>
      <c r="B9806" s="154"/>
      <c r="C9806" s="154"/>
      <c r="D9806" s="140"/>
      <c r="E9806" s="140"/>
      <c r="F9806" s="161"/>
      <c r="G9806" s="161"/>
    </row>
    <row r="9807" spans="1:7" x14ac:dyDescent="0.25">
      <c r="A9807" s="154"/>
      <c r="B9807" s="154"/>
      <c r="C9807" s="154"/>
      <c r="D9807" s="140"/>
      <c r="E9807" s="140"/>
      <c r="F9807" s="161"/>
      <c r="G9807" s="161"/>
    </row>
    <row r="9808" spans="1:7" x14ac:dyDescent="0.25">
      <c r="A9808" s="154"/>
      <c r="B9808" s="154"/>
      <c r="C9808" s="154"/>
      <c r="D9808" s="140"/>
      <c r="E9808" s="140"/>
      <c r="F9808" s="161"/>
      <c r="G9808" s="161"/>
    </row>
    <row r="9809" spans="1:7" x14ac:dyDescent="0.25">
      <c r="A9809" s="154"/>
      <c r="B9809" s="154"/>
      <c r="C9809" s="154"/>
      <c r="D9809" s="140"/>
      <c r="E9809" s="140"/>
      <c r="F9809" s="161"/>
      <c r="G9809" s="161"/>
    </row>
    <row r="9810" spans="1:7" x14ac:dyDescent="0.25">
      <c r="A9810" s="154"/>
      <c r="B9810" s="154"/>
      <c r="C9810" s="154"/>
      <c r="D9810" s="140"/>
      <c r="E9810" s="140"/>
      <c r="F9810" s="161"/>
      <c r="G9810" s="161"/>
    </row>
    <row r="9811" spans="1:7" x14ac:dyDescent="0.25">
      <c r="A9811" s="154"/>
      <c r="B9811" s="154"/>
      <c r="C9811" s="140"/>
      <c r="D9811" s="140"/>
      <c r="E9811" s="140"/>
      <c r="F9811" s="161"/>
      <c r="G9811" s="161"/>
    </row>
    <row r="9812" spans="1:7" x14ac:dyDescent="0.25">
      <c r="A9812" s="154"/>
      <c r="B9812" s="154"/>
      <c r="C9812" s="154"/>
      <c r="D9812" s="140"/>
      <c r="E9812" s="140"/>
      <c r="F9812" s="161"/>
      <c r="G9812" s="161"/>
    </row>
    <row r="9813" spans="1:7" x14ac:dyDescent="0.25">
      <c r="A9813" s="154"/>
      <c r="B9813" s="154"/>
      <c r="C9813" s="154"/>
      <c r="D9813" s="140"/>
      <c r="E9813" s="140"/>
      <c r="F9813" s="161"/>
      <c r="G9813" s="161"/>
    </row>
    <row r="9814" spans="1:7" x14ac:dyDescent="0.25">
      <c r="A9814" s="154"/>
      <c r="B9814" s="154"/>
      <c r="C9814" s="140"/>
      <c r="D9814" s="140"/>
      <c r="E9814" s="140"/>
      <c r="F9814" s="161"/>
      <c r="G9814" s="161"/>
    </row>
    <row r="9815" spans="1:7" x14ac:dyDescent="0.25">
      <c r="A9815" s="154"/>
      <c r="B9815" s="154"/>
      <c r="C9815" s="140"/>
      <c r="D9815" s="140"/>
      <c r="E9815" s="140"/>
      <c r="F9815" s="161"/>
      <c r="G9815" s="161"/>
    </row>
    <row r="9816" spans="1:7" x14ac:dyDescent="0.25">
      <c r="A9816" s="154"/>
      <c r="B9816" s="154"/>
      <c r="C9816" s="154"/>
      <c r="D9816" s="140"/>
      <c r="E9816" s="140"/>
      <c r="F9816" s="161"/>
      <c r="G9816" s="161"/>
    </row>
    <row r="9817" spans="1:7" x14ac:dyDescent="0.25">
      <c r="A9817" s="154"/>
      <c r="B9817" s="154"/>
      <c r="C9817" s="154"/>
      <c r="D9817" s="140"/>
      <c r="E9817" s="140"/>
      <c r="F9817" s="161"/>
      <c r="G9817" s="161"/>
    </row>
    <row r="9818" spans="1:7" x14ac:dyDescent="0.25">
      <c r="A9818" s="154"/>
      <c r="B9818" s="154"/>
      <c r="C9818" s="154"/>
      <c r="D9818" s="140"/>
      <c r="E9818" s="140"/>
      <c r="F9818" s="161"/>
      <c r="G9818" s="161"/>
    </row>
    <row r="9819" spans="1:7" x14ac:dyDescent="0.25">
      <c r="A9819" s="154"/>
      <c r="B9819" s="154"/>
      <c r="C9819" s="140"/>
      <c r="D9819" s="140"/>
      <c r="E9819" s="140"/>
      <c r="F9819" s="161"/>
      <c r="G9819" s="161"/>
    </row>
    <row r="9820" spans="1:7" x14ac:dyDescent="0.25">
      <c r="A9820" s="154"/>
      <c r="B9820" s="154"/>
      <c r="C9820" s="140"/>
      <c r="D9820" s="140"/>
      <c r="E9820" s="140"/>
      <c r="F9820" s="161"/>
      <c r="G9820" s="161"/>
    </row>
    <row r="9821" spans="1:7" x14ac:dyDescent="0.25">
      <c r="A9821" s="154"/>
      <c r="B9821" s="154"/>
      <c r="C9821" s="154"/>
      <c r="D9821" s="140"/>
      <c r="E9821" s="140"/>
      <c r="F9821" s="161"/>
      <c r="G9821" s="161"/>
    </row>
    <row r="9822" spans="1:7" x14ac:dyDescent="0.25">
      <c r="A9822" s="154"/>
      <c r="B9822" s="154"/>
      <c r="C9822" s="154"/>
      <c r="D9822" s="140"/>
      <c r="E9822" s="140"/>
      <c r="F9822" s="161"/>
      <c r="G9822" s="161"/>
    </row>
    <row r="9823" spans="1:7" x14ac:dyDescent="0.25">
      <c r="A9823" s="154"/>
      <c r="B9823" s="154"/>
      <c r="C9823" s="154"/>
      <c r="D9823" s="140"/>
      <c r="E9823" s="140"/>
      <c r="F9823" s="161"/>
      <c r="G9823" s="161"/>
    </row>
    <row r="9824" spans="1:7" x14ac:dyDescent="0.25">
      <c r="A9824" s="154"/>
      <c r="B9824" s="154"/>
      <c r="C9824" s="154"/>
      <c r="D9824" s="140"/>
      <c r="E9824" s="140"/>
      <c r="F9824" s="161"/>
      <c r="G9824" s="161"/>
    </row>
    <row r="9825" spans="1:7" x14ac:dyDescent="0.25">
      <c r="A9825" s="154"/>
      <c r="B9825" s="154"/>
      <c r="C9825" s="154"/>
      <c r="D9825" s="140"/>
      <c r="E9825" s="140"/>
      <c r="F9825" s="161"/>
      <c r="G9825" s="161"/>
    </row>
    <row r="9826" spans="1:7" x14ac:dyDescent="0.25">
      <c r="A9826" s="154"/>
      <c r="B9826" s="154"/>
      <c r="C9826" s="154"/>
      <c r="D9826" s="140"/>
      <c r="E9826" s="140"/>
      <c r="F9826" s="161"/>
      <c r="G9826" s="161"/>
    </row>
    <row r="9827" spans="1:7" x14ac:dyDescent="0.25">
      <c r="A9827" s="154"/>
      <c r="B9827" s="154"/>
      <c r="C9827" s="140"/>
      <c r="D9827" s="140"/>
      <c r="E9827" s="140"/>
      <c r="F9827" s="161"/>
      <c r="G9827" s="161"/>
    </row>
    <row r="9828" spans="1:7" x14ac:dyDescent="0.25">
      <c r="A9828" s="154"/>
      <c r="B9828" s="154"/>
      <c r="C9828" s="140"/>
      <c r="D9828" s="140"/>
      <c r="E9828" s="140"/>
      <c r="F9828" s="161"/>
      <c r="G9828" s="161"/>
    </row>
    <row r="9829" spans="1:7" x14ac:dyDescent="0.25">
      <c r="A9829" s="154"/>
      <c r="B9829" s="154"/>
      <c r="C9829" s="154"/>
      <c r="D9829" s="140"/>
      <c r="E9829" s="140"/>
      <c r="F9829" s="161"/>
      <c r="G9829" s="161"/>
    </row>
    <row r="9830" spans="1:7" x14ac:dyDescent="0.25">
      <c r="A9830" s="154"/>
      <c r="B9830" s="154"/>
      <c r="C9830" s="140"/>
      <c r="D9830" s="140"/>
      <c r="E9830" s="140"/>
      <c r="F9830" s="161"/>
      <c r="G9830" s="161"/>
    </row>
    <row r="9831" spans="1:7" x14ac:dyDescent="0.25">
      <c r="A9831" s="154"/>
      <c r="B9831" s="154"/>
      <c r="C9831" s="154"/>
      <c r="D9831" s="140"/>
      <c r="E9831" s="140"/>
      <c r="F9831" s="161"/>
      <c r="G9831" s="161"/>
    </row>
    <row r="9832" spans="1:7" x14ac:dyDescent="0.25">
      <c r="A9832" s="154"/>
      <c r="B9832" s="154"/>
      <c r="C9832" s="154"/>
      <c r="D9832" s="140"/>
      <c r="E9832" s="140"/>
      <c r="F9832" s="161"/>
      <c r="G9832" s="161"/>
    </row>
    <row r="9833" spans="1:7" x14ac:dyDescent="0.25">
      <c r="A9833" s="154"/>
      <c r="B9833" s="154"/>
      <c r="C9833" s="140"/>
      <c r="D9833" s="140"/>
      <c r="E9833" s="140"/>
      <c r="F9833" s="161"/>
      <c r="G9833" s="161"/>
    </row>
    <row r="9834" spans="1:7" x14ac:dyDescent="0.25">
      <c r="A9834" s="154"/>
      <c r="B9834" s="154"/>
      <c r="C9834" s="154"/>
      <c r="D9834" s="140"/>
      <c r="E9834" s="140"/>
      <c r="F9834" s="161"/>
      <c r="G9834" s="161"/>
    </row>
    <row r="9835" spans="1:7" x14ac:dyDescent="0.25">
      <c r="A9835" s="154"/>
      <c r="B9835" s="154"/>
      <c r="C9835" s="154"/>
      <c r="D9835" s="140"/>
      <c r="E9835" s="140"/>
      <c r="F9835" s="161"/>
      <c r="G9835" s="161"/>
    </row>
    <row r="9836" spans="1:7" x14ac:dyDescent="0.25">
      <c r="A9836" s="154"/>
      <c r="B9836" s="154"/>
      <c r="C9836" s="154"/>
      <c r="D9836" s="140"/>
      <c r="E9836" s="140"/>
      <c r="F9836" s="161"/>
      <c r="G9836" s="161"/>
    </row>
    <row r="9837" spans="1:7" x14ac:dyDescent="0.25">
      <c r="A9837" s="154"/>
      <c r="B9837" s="154"/>
      <c r="C9837" s="154"/>
      <c r="D9837" s="140"/>
      <c r="E9837" s="140"/>
      <c r="F9837" s="161"/>
      <c r="G9837" s="161"/>
    </row>
    <row r="9838" spans="1:7" x14ac:dyDescent="0.25">
      <c r="A9838" s="154"/>
      <c r="B9838" s="154"/>
      <c r="C9838" s="154"/>
      <c r="D9838" s="140"/>
      <c r="E9838" s="140"/>
      <c r="F9838" s="161"/>
      <c r="G9838" s="161"/>
    </row>
    <row r="9839" spans="1:7" x14ac:dyDescent="0.25">
      <c r="A9839" s="154"/>
      <c r="B9839" s="154"/>
      <c r="C9839" s="140"/>
      <c r="D9839" s="140"/>
      <c r="E9839" s="140"/>
      <c r="F9839" s="161"/>
      <c r="G9839" s="161"/>
    </row>
    <row r="9840" spans="1:7" x14ac:dyDescent="0.25">
      <c r="A9840" s="154"/>
      <c r="B9840" s="154"/>
      <c r="C9840" s="140"/>
      <c r="D9840" s="140"/>
      <c r="E9840" s="140"/>
      <c r="F9840" s="161"/>
      <c r="G9840" s="161"/>
    </row>
    <row r="9841" spans="1:7" x14ac:dyDescent="0.25">
      <c r="A9841" s="154"/>
      <c r="B9841" s="154"/>
      <c r="C9841" s="154"/>
      <c r="D9841" s="140"/>
      <c r="E9841" s="140"/>
      <c r="F9841" s="161"/>
      <c r="G9841" s="161"/>
    </row>
    <row r="9842" spans="1:7" x14ac:dyDescent="0.25">
      <c r="A9842" s="154"/>
      <c r="B9842" s="154"/>
      <c r="C9842" s="154"/>
      <c r="D9842" s="140"/>
      <c r="E9842" s="140"/>
      <c r="F9842" s="161"/>
      <c r="G9842" s="161"/>
    </row>
    <row r="9843" spans="1:7" x14ac:dyDescent="0.25">
      <c r="A9843" s="154"/>
      <c r="B9843" s="154"/>
      <c r="C9843" s="154"/>
      <c r="D9843" s="140"/>
      <c r="E9843" s="140"/>
      <c r="F9843" s="161"/>
      <c r="G9843" s="161"/>
    </row>
    <row r="9844" spans="1:7" x14ac:dyDescent="0.25">
      <c r="A9844" s="154"/>
      <c r="B9844" s="154"/>
      <c r="C9844" s="140"/>
      <c r="D9844" s="140"/>
      <c r="E9844" s="140"/>
      <c r="F9844" s="161"/>
      <c r="G9844" s="161"/>
    </row>
    <row r="9845" spans="1:7" x14ac:dyDescent="0.25">
      <c r="A9845" s="154"/>
      <c r="B9845" s="154"/>
      <c r="C9845" s="154"/>
      <c r="D9845" s="140"/>
      <c r="E9845" s="140"/>
      <c r="F9845" s="161"/>
      <c r="G9845" s="161"/>
    </row>
    <row r="9846" spans="1:7" x14ac:dyDescent="0.25">
      <c r="A9846" s="154"/>
      <c r="B9846" s="154"/>
      <c r="C9846" s="154"/>
      <c r="D9846" s="140"/>
      <c r="E9846" s="140"/>
      <c r="F9846" s="161"/>
      <c r="G9846" s="161"/>
    </row>
    <row r="9847" spans="1:7" x14ac:dyDescent="0.25">
      <c r="A9847" s="154"/>
      <c r="B9847" s="154"/>
      <c r="C9847" s="154"/>
      <c r="D9847" s="140"/>
      <c r="E9847" s="140"/>
      <c r="F9847" s="161"/>
      <c r="G9847" s="161"/>
    </row>
    <row r="9848" spans="1:7" x14ac:dyDescent="0.25">
      <c r="A9848" s="154"/>
      <c r="B9848" s="154"/>
      <c r="C9848" s="154"/>
      <c r="D9848" s="140"/>
      <c r="E9848" s="140"/>
      <c r="F9848" s="161"/>
      <c r="G9848" s="161"/>
    </row>
    <row r="9849" spans="1:7" x14ac:dyDescent="0.25">
      <c r="A9849" s="154"/>
      <c r="B9849" s="154"/>
      <c r="C9849" s="154"/>
      <c r="D9849" s="140"/>
      <c r="E9849" s="140"/>
      <c r="F9849" s="161"/>
      <c r="G9849" s="161"/>
    </row>
    <row r="9850" spans="1:7" x14ac:dyDescent="0.25">
      <c r="A9850" s="154"/>
      <c r="B9850" s="154"/>
      <c r="C9850" s="154"/>
      <c r="D9850" s="140"/>
      <c r="E9850" s="140"/>
      <c r="F9850" s="161"/>
      <c r="G9850" s="161"/>
    </row>
    <row r="9851" spans="1:7" x14ac:dyDescent="0.25">
      <c r="A9851" s="154"/>
      <c r="B9851" s="154"/>
      <c r="C9851" s="154"/>
      <c r="D9851" s="140"/>
      <c r="E9851" s="140"/>
      <c r="F9851" s="161"/>
      <c r="G9851" s="161"/>
    </row>
    <row r="9852" spans="1:7" x14ac:dyDescent="0.25">
      <c r="A9852" s="154"/>
      <c r="B9852" s="154"/>
      <c r="C9852" s="140"/>
      <c r="D9852" s="140"/>
      <c r="E9852" s="140"/>
      <c r="F9852" s="161"/>
      <c r="G9852" s="161"/>
    </row>
    <row r="9853" spans="1:7" x14ac:dyDescent="0.25">
      <c r="A9853" s="154"/>
      <c r="B9853" s="154"/>
      <c r="C9853" s="154"/>
      <c r="D9853" s="140"/>
      <c r="E9853" s="140"/>
      <c r="F9853" s="161"/>
      <c r="G9853" s="161"/>
    </row>
    <row r="9854" spans="1:7" x14ac:dyDescent="0.25">
      <c r="A9854" s="154"/>
      <c r="B9854" s="154"/>
      <c r="C9854" s="154"/>
      <c r="D9854" s="140"/>
      <c r="E9854" s="140"/>
      <c r="F9854" s="161"/>
      <c r="G9854" s="161"/>
    </row>
    <row r="9855" spans="1:7" x14ac:dyDescent="0.25">
      <c r="A9855" s="154"/>
      <c r="B9855" s="154"/>
      <c r="C9855" s="154"/>
      <c r="D9855" s="140"/>
      <c r="E9855" s="140"/>
      <c r="F9855" s="161"/>
      <c r="G9855" s="161"/>
    </row>
    <row r="9856" spans="1:7" x14ac:dyDescent="0.25">
      <c r="A9856" s="154"/>
      <c r="B9856" s="154"/>
      <c r="C9856" s="154"/>
      <c r="D9856" s="140"/>
      <c r="E9856" s="140"/>
      <c r="F9856" s="161"/>
      <c r="G9856" s="161"/>
    </row>
    <row r="9857" spans="1:7" x14ac:dyDescent="0.25">
      <c r="A9857" s="154"/>
      <c r="B9857" s="154"/>
      <c r="C9857" s="154"/>
      <c r="D9857" s="140"/>
      <c r="E9857" s="140"/>
      <c r="F9857" s="161"/>
      <c r="G9857" s="161"/>
    </row>
    <row r="9858" spans="1:7" x14ac:dyDescent="0.25">
      <c r="A9858" s="154"/>
      <c r="B9858" s="154"/>
      <c r="C9858" s="154"/>
      <c r="D9858" s="140"/>
      <c r="E9858" s="140"/>
      <c r="F9858" s="161"/>
      <c r="G9858" s="161"/>
    </row>
    <row r="9859" spans="1:7" x14ac:dyDescent="0.25">
      <c r="A9859" s="154"/>
      <c r="B9859" s="154"/>
      <c r="C9859" s="154"/>
      <c r="D9859" s="140"/>
      <c r="E9859" s="140"/>
      <c r="F9859" s="161"/>
      <c r="G9859" s="161"/>
    </row>
    <row r="9860" spans="1:7" x14ac:dyDescent="0.25">
      <c r="A9860" s="154"/>
      <c r="B9860" s="154"/>
      <c r="C9860" s="154"/>
      <c r="D9860" s="140"/>
      <c r="E9860" s="140"/>
      <c r="F9860" s="161"/>
      <c r="G9860" s="161"/>
    </row>
    <row r="9861" spans="1:7" x14ac:dyDescent="0.25">
      <c r="A9861" s="154"/>
      <c r="B9861" s="154"/>
      <c r="C9861" s="154"/>
      <c r="D9861" s="140"/>
      <c r="E9861" s="140"/>
      <c r="F9861" s="161"/>
      <c r="G9861" s="161"/>
    </row>
    <row r="9862" spans="1:7" x14ac:dyDescent="0.25">
      <c r="A9862" s="154"/>
      <c r="B9862" s="154"/>
      <c r="C9862" s="154"/>
      <c r="D9862" s="140"/>
      <c r="E9862" s="140"/>
      <c r="F9862" s="161"/>
      <c r="G9862" s="161"/>
    </row>
    <row r="9863" spans="1:7" x14ac:dyDescent="0.25">
      <c r="A9863" s="154"/>
      <c r="B9863" s="154"/>
      <c r="C9863" s="154"/>
      <c r="D9863" s="140"/>
      <c r="E9863" s="140"/>
      <c r="F9863" s="161"/>
      <c r="G9863" s="161"/>
    </row>
    <row r="9864" spans="1:7" x14ac:dyDescent="0.25">
      <c r="A9864" s="154"/>
      <c r="B9864" s="154"/>
      <c r="C9864" s="154"/>
      <c r="D9864" s="140"/>
      <c r="E9864" s="140"/>
      <c r="F9864" s="161"/>
      <c r="G9864" s="161"/>
    </row>
    <row r="9865" spans="1:7" x14ac:dyDescent="0.25">
      <c r="A9865" s="154"/>
      <c r="B9865" s="154"/>
      <c r="C9865" s="140"/>
      <c r="D9865" s="140"/>
      <c r="E9865" s="140"/>
      <c r="F9865" s="161"/>
      <c r="G9865" s="161"/>
    </row>
    <row r="9866" spans="1:7" x14ac:dyDescent="0.25">
      <c r="A9866" s="154"/>
      <c r="B9866" s="154"/>
      <c r="C9866" s="154"/>
      <c r="D9866" s="140"/>
      <c r="E9866" s="140"/>
      <c r="F9866" s="161"/>
      <c r="G9866" s="161"/>
    </row>
    <row r="9867" spans="1:7" x14ac:dyDescent="0.25">
      <c r="A9867" s="154"/>
      <c r="B9867" s="154"/>
      <c r="C9867" s="154"/>
      <c r="D9867" s="140"/>
      <c r="E9867" s="140"/>
      <c r="F9867" s="161"/>
      <c r="G9867" s="161"/>
    </row>
    <row r="9868" spans="1:7" x14ac:dyDescent="0.25">
      <c r="A9868" s="154"/>
      <c r="B9868" s="154"/>
      <c r="C9868" s="140"/>
      <c r="D9868" s="140"/>
      <c r="E9868" s="140"/>
      <c r="F9868" s="161"/>
      <c r="G9868" s="161"/>
    </row>
    <row r="9869" spans="1:7" x14ac:dyDescent="0.25">
      <c r="A9869" s="154"/>
      <c r="B9869" s="154"/>
      <c r="C9869" s="140"/>
      <c r="D9869" s="140"/>
      <c r="E9869" s="140"/>
      <c r="F9869" s="161"/>
      <c r="G9869" s="161"/>
    </row>
    <row r="9870" spans="1:7" x14ac:dyDescent="0.25">
      <c r="A9870" s="154"/>
      <c r="B9870" s="154"/>
      <c r="C9870" s="140"/>
      <c r="D9870" s="140"/>
      <c r="E9870" s="140"/>
      <c r="F9870" s="161"/>
      <c r="G9870" s="161"/>
    </row>
    <row r="9871" spans="1:7" x14ac:dyDescent="0.25">
      <c r="A9871" s="154"/>
      <c r="B9871" s="154"/>
      <c r="C9871" s="154"/>
      <c r="D9871" s="140"/>
      <c r="E9871" s="140"/>
      <c r="F9871" s="161"/>
      <c r="G9871" s="161"/>
    </row>
    <row r="9872" spans="1:7" x14ac:dyDescent="0.25">
      <c r="A9872" s="154"/>
      <c r="B9872" s="154"/>
      <c r="C9872" s="154"/>
      <c r="D9872" s="140"/>
      <c r="E9872" s="140"/>
      <c r="F9872" s="161"/>
      <c r="G9872" s="161"/>
    </row>
    <row r="9873" spans="1:7" x14ac:dyDescent="0.25">
      <c r="A9873" s="154"/>
      <c r="B9873" s="154"/>
      <c r="C9873" s="140"/>
      <c r="D9873" s="140"/>
      <c r="E9873" s="140"/>
      <c r="F9873" s="161"/>
      <c r="G9873" s="161"/>
    </row>
    <row r="9874" spans="1:7" x14ac:dyDescent="0.25">
      <c r="A9874" s="154"/>
      <c r="B9874" s="154"/>
      <c r="C9874" s="154"/>
      <c r="D9874" s="140"/>
      <c r="E9874" s="140"/>
      <c r="F9874" s="161"/>
      <c r="G9874" s="161"/>
    </row>
    <row r="9875" spans="1:7" x14ac:dyDescent="0.25">
      <c r="A9875" s="154"/>
      <c r="B9875" s="154"/>
      <c r="C9875" s="140"/>
      <c r="D9875" s="140"/>
      <c r="E9875" s="140"/>
      <c r="F9875" s="161"/>
      <c r="G9875" s="161"/>
    </row>
    <row r="9876" spans="1:7" x14ac:dyDescent="0.25">
      <c r="A9876" s="154"/>
      <c r="B9876" s="154"/>
      <c r="C9876" s="140"/>
      <c r="D9876" s="140"/>
      <c r="E9876" s="140"/>
      <c r="F9876" s="161"/>
      <c r="G9876" s="161"/>
    </row>
    <row r="9877" spans="1:7" x14ac:dyDescent="0.25">
      <c r="A9877" s="154"/>
      <c r="B9877" s="154"/>
      <c r="C9877" s="154"/>
      <c r="D9877" s="140"/>
      <c r="E9877" s="140"/>
      <c r="F9877" s="161"/>
      <c r="G9877" s="161"/>
    </row>
    <row r="9878" spans="1:7" x14ac:dyDescent="0.25">
      <c r="A9878" s="154"/>
      <c r="B9878" s="154"/>
      <c r="C9878" s="140"/>
      <c r="D9878" s="140"/>
      <c r="E9878" s="140"/>
      <c r="F9878" s="161"/>
      <c r="G9878" s="161"/>
    </row>
    <row r="9879" spans="1:7" x14ac:dyDescent="0.25">
      <c r="A9879" s="154"/>
      <c r="B9879" s="154"/>
      <c r="C9879" s="154"/>
      <c r="D9879" s="140"/>
      <c r="E9879" s="140"/>
      <c r="F9879" s="161"/>
      <c r="G9879" s="161"/>
    </row>
    <row r="9880" spans="1:7" x14ac:dyDescent="0.25">
      <c r="A9880" s="154"/>
      <c r="B9880" s="154"/>
      <c r="C9880" s="140"/>
      <c r="D9880" s="140"/>
      <c r="E9880" s="140"/>
      <c r="F9880" s="161"/>
      <c r="G9880" s="161"/>
    </row>
    <row r="9881" spans="1:7" x14ac:dyDescent="0.25">
      <c r="A9881" s="154"/>
      <c r="B9881" s="154"/>
      <c r="C9881" s="140"/>
      <c r="D9881" s="140"/>
      <c r="E9881" s="140"/>
      <c r="F9881" s="161"/>
      <c r="G9881" s="161"/>
    </row>
    <row r="9882" spans="1:7" x14ac:dyDescent="0.25">
      <c r="A9882" s="154"/>
      <c r="B9882" s="154"/>
      <c r="C9882" s="154"/>
      <c r="D9882" s="140"/>
      <c r="E9882" s="140"/>
      <c r="F9882" s="161"/>
      <c r="G9882" s="161"/>
    </row>
    <row r="9883" spans="1:7" x14ac:dyDescent="0.25">
      <c r="A9883" s="154"/>
      <c r="B9883" s="154"/>
      <c r="C9883" s="154"/>
      <c r="D9883" s="140"/>
      <c r="E9883" s="140"/>
      <c r="F9883" s="161"/>
      <c r="G9883" s="161"/>
    </row>
    <row r="9884" spans="1:7" x14ac:dyDescent="0.25">
      <c r="A9884" s="154"/>
      <c r="B9884" s="154"/>
      <c r="C9884" s="154"/>
      <c r="D9884" s="140"/>
      <c r="E9884" s="140"/>
      <c r="F9884" s="161"/>
      <c r="G9884" s="161"/>
    </row>
    <row r="9885" spans="1:7" x14ac:dyDescent="0.25">
      <c r="A9885" s="154"/>
      <c r="B9885" s="154"/>
      <c r="C9885" s="154"/>
      <c r="D9885" s="140"/>
      <c r="E9885" s="140"/>
      <c r="F9885" s="161"/>
      <c r="G9885" s="161"/>
    </row>
    <row r="9886" spans="1:7" x14ac:dyDescent="0.25">
      <c r="A9886" s="154"/>
      <c r="B9886" s="154"/>
      <c r="C9886" s="154"/>
      <c r="D9886" s="140"/>
      <c r="E9886" s="140"/>
      <c r="F9886" s="161"/>
      <c r="G9886" s="161"/>
    </row>
    <row r="9887" spans="1:7" x14ac:dyDescent="0.25">
      <c r="A9887" s="154"/>
      <c r="B9887" s="154"/>
      <c r="C9887" s="154"/>
      <c r="D9887" s="140"/>
      <c r="E9887" s="140"/>
      <c r="F9887" s="161"/>
      <c r="G9887" s="161"/>
    </row>
    <row r="9888" spans="1:7" x14ac:dyDescent="0.25">
      <c r="A9888" s="154"/>
      <c r="B9888" s="154"/>
      <c r="C9888" s="154"/>
      <c r="D9888" s="140"/>
      <c r="E9888" s="140"/>
      <c r="F9888" s="161"/>
      <c r="G9888" s="161"/>
    </row>
    <row r="9889" spans="1:7" x14ac:dyDescent="0.25">
      <c r="A9889" s="154"/>
      <c r="B9889" s="154"/>
      <c r="C9889" s="140"/>
      <c r="D9889" s="140"/>
      <c r="E9889" s="140"/>
      <c r="F9889" s="161"/>
      <c r="G9889" s="161"/>
    </row>
    <row r="9890" spans="1:7" x14ac:dyDescent="0.25">
      <c r="A9890" s="154"/>
      <c r="B9890" s="154"/>
      <c r="C9890" s="140"/>
      <c r="D9890" s="140"/>
      <c r="E9890" s="140"/>
      <c r="F9890" s="161"/>
      <c r="G9890" s="161"/>
    </row>
    <row r="9891" spans="1:7" x14ac:dyDescent="0.25">
      <c r="A9891" s="154"/>
      <c r="B9891" s="154"/>
      <c r="C9891" s="140"/>
      <c r="D9891" s="140"/>
      <c r="E9891" s="140"/>
      <c r="F9891" s="161"/>
      <c r="G9891" s="161"/>
    </row>
    <row r="9892" spans="1:7" x14ac:dyDescent="0.25">
      <c r="A9892" s="154"/>
      <c r="B9892" s="154"/>
      <c r="C9892" s="140"/>
      <c r="D9892" s="140"/>
      <c r="E9892" s="140"/>
      <c r="F9892" s="161"/>
      <c r="G9892" s="161"/>
    </row>
    <row r="9893" spans="1:7" x14ac:dyDescent="0.25">
      <c r="A9893" s="154"/>
      <c r="B9893" s="154"/>
      <c r="C9893" s="154"/>
      <c r="D9893" s="140"/>
      <c r="E9893" s="140"/>
      <c r="F9893" s="161"/>
      <c r="G9893" s="161"/>
    </row>
    <row r="9894" spans="1:7" x14ac:dyDescent="0.25">
      <c r="A9894" s="154"/>
      <c r="B9894" s="154"/>
      <c r="C9894" s="154"/>
      <c r="D9894" s="140"/>
      <c r="E9894" s="140"/>
      <c r="F9894" s="161"/>
      <c r="G9894" s="161"/>
    </row>
    <row r="9895" spans="1:7" x14ac:dyDescent="0.25">
      <c r="A9895" s="154"/>
      <c r="B9895" s="154"/>
      <c r="C9895" s="140"/>
      <c r="D9895" s="140"/>
      <c r="E9895" s="140"/>
      <c r="F9895" s="161"/>
      <c r="G9895" s="161"/>
    </row>
    <row r="9896" spans="1:7" x14ac:dyDescent="0.25">
      <c r="A9896" s="154"/>
      <c r="B9896" s="154"/>
      <c r="C9896" s="154"/>
      <c r="D9896" s="140"/>
      <c r="E9896" s="140"/>
      <c r="F9896" s="161"/>
      <c r="G9896" s="161"/>
    </row>
    <row r="9897" spans="1:7" x14ac:dyDescent="0.25">
      <c r="A9897" s="154"/>
      <c r="B9897" s="154"/>
      <c r="C9897" s="154"/>
      <c r="D9897" s="140"/>
      <c r="E9897" s="140"/>
      <c r="F9897" s="161"/>
      <c r="G9897" s="161"/>
    </row>
    <row r="9898" spans="1:7" x14ac:dyDescent="0.25">
      <c r="A9898" s="154"/>
      <c r="B9898" s="154"/>
      <c r="C9898" s="140"/>
      <c r="D9898" s="140"/>
      <c r="E9898" s="140"/>
      <c r="F9898" s="161"/>
      <c r="G9898" s="161"/>
    </row>
    <row r="9899" spans="1:7" x14ac:dyDescent="0.25">
      <c r="A9899" s="154"/>
      <c r="B9899" s="154"/>
      <c r="C9899" s="140"/>
      <c r="D9899" s="140"/>
      <c r="E9899" s="140"/>
      <c r="F9899" s="161"/>
      <c r="G9899" s="161"/>
    </row>
    <row r="9900" spans="1:7" x14ac:dyDescent="0.25">
      <c r="A9900" s="154"/>
      <c r="B9900" s="154"/>
      <c r="C9900" s="140"/>
      <c r="D9900" s="140"/>
      <c r="E9900" s="140"/>
      <c r="F9900" s="161"/>
      <c r="G9900" s="161"/>
    </row>
    <row r="9901" spans="1:7" x14ac:dyDescent="0.25">
      <c r="A9901" s="154"/>
      <c r="B9901" s="154"/>
      <c r="C9901" s="140"/>
      <c r="D9901" s="140"/>
      <c r="E9901" s="140"/>
      <c r="F9901" s="161"/>
      <c r="G9901" s="161"/>
    </row>
    <row r="9902" spans="1:7" x14ac:dyDescent="0.25">
      <c r="A9902" s="154"/>
      <c r="B9902" s="154"/>
      <c r="C9902" s="140"/>
      <c r="D9902" s="140"/>
      <c r="E9902" s="140"/>
      <c r="F9902" s="161"/>
      <c r="G9902" s="161"/>
    </row>
    <row r="9903" spans="1:7" x14ac:dyDescent="0.25">
      <c r="A9903" s="154"/>
      <c r="B9903" s="154"/>
      <c r="C9903" s="154"/>
      <c r="D9903" s="140"/>
      <c r="E9903" s="140"/>
      <c r="F9903" s="161"/>
      <c r="G9903" s="161"/>
    </row>
    <row r="9904" spans="1:7" x14ac:dyDescent="0.25">
      <c r="A9904" s="154"/>
      <c r="B9904" s="154"/>
      <c r="C9904" s="140"/>
      <c r="D9904" s="140"/>
      <c r="E9904" s="140"/>
      <c r="F9904" s="161"/>
      <c r="G9904" s="161"/>
    </row>
    <row r="9905" spans="1:7" x14ac:dyDescent="0.25">
      <c r="A9905" s="154"/>
      <c r="B9905" s="154"/>
      <c r="C9905" s="140"/>
      <c r="D9905" s="140"/>
      <c r="E9905" s="140"/>
      <c r="F9905" s="161"/>
      <c r="G9905" s="161"/>
    </row>
    <row r="9906" spans="1:7" x14ac:dyDescent="0.25">
      <c r="A9906" s="154"/>
      <c r="B9906" s="154"/>
      <c r="C9906" s="140"/>
      <c r="D9906" s="140"/>
      <c r="E9906" s="140"/>
      <c r="F9906" s="161"/>
      <c r="G9906" s="161"/>
    </row>
    <row r="9907" spans="1:7" x14ac:dyDescent="0.25">
      <c r="A9907" s="154"/>
      <c r="B9907" s="154"/>
      <c r="C9907" s="140"/>
      <c r="D9907" s="140"/>
      <c r="E9907" s="140"/>
      <c r="F9907" s="161"/>
      <c r="G9907" s="161"/>
    </row>
    <row r="9908" spans="1:7" x14ac:dyDescent="0.25">
      <c r="A9908" s="154"/>
      <c r="B9908" s="154"/>
      <c r="C9908" s="140"/>
      <c r="D9908" s="140"/>
      <c r="E9908" s="140"/>
      <c r="F9908" s="161"/>
      <c r="G9908" s="161"/>
    </row>
    <row r="9909" spans="1:7" x14ac:dyDescent="0.25">
      <c r="A9909" s="154"/>
      <c r="B9909" s="154"/>
      <c r="C9909" s="140"/>
      <c r="D9909" s="140"/>
      <c r="E9909" s="140"/>
      <c r="F9909" s="161"/>
      <c r="G9909" s="161"/>
    </row>
    <row r="9910" spans="1:7" x14ac:dyDescent="0.25">
      <c r="A9910" s="154"/>
      <c r="B9910" s="154"/>
      <c r="C9910" s="140"/>
      <c r="D9910" s="140"/>
      <c r="E9910" s="140"/>
      <c r="F9910" s="161"/>
      <c r="G9910" s="161"/>
    </row>
    <row r="9911" spans="1:7" x14ac:dyDescent="0.25">
      <c r="A9911" s="154"/>
      <c r="B9911" s="154"/>
      <c r="C9911" s="140"/>
      <c r="D9911" s="140"/>
      <c r="E9911" s="140"/>
      <c r="F9911" s="161"/>
      <c r="G9911" s="161"/>
    </row>
    <row r="9912" spans="1:7" x14ac:dyDescent="0.25">
      <c r="A9912" s="154"/>
      <c r="B9912" s="154"/>
      <c r="C9912" s="140"/>
      <c r="D9912" s="140"/>
      <c r="E9912" s="140"/>
      <c r="F9912" s="161"/>
      <c r="G9912" s="161"/>
    </row>
    <row r="9913" spans="1:7" x14ac:dyDescent="0.25">
      <c r="A9913" s="154"/>
      <c r="B9913" s="154"/>
      <c r="C9913" s="140"/>
      <c r="D9913" s="140"/>
      <c r="E9913" s="140"/>
      <c r="F9913" s="161"/>
      <c r="G9913" s="161"/>
    </row>
    <row r="9914" spans="1:7" x14ac:dyDescent="0.25">
      <c r="A9914" s="154"/>
      <c r="B9914" s="154"/>
      <c r="C9914" s="154"/>
      <c r="D9914" s="140"/>
      <c r="E9914" s="140"/>
      <c r="F9914" s="161"/>
      <c r="G9914" s="161"/>
    </row>
    <row r="9915" spans="1:7" x14ac:dyDescent="0.25">
      <c r="A9915" s="154"/>
      <c r="B9915" s="154"/>
      <c r="C9915" s="140"/>
      <c r="D9915" s="140"/>
      <c r="E9915" s="140"/>
      <c r="F9915" s="161"/>
      <c r="G9915" s="161"/>
    </row>
    <row r="9916" spans="1:7" x14ac:dyDescent="0.25">
      <c r="A9916" s="154"/>
      <c r="B9916" s="154"/>
      <c r="C9916" s="140"/>
      <c r="D9916" s="140"/>
      <c r="E9916" s="140"/>
      <c r="F9916" s="161"/>
      <c r="G9916" s="161"/>
    </row>
    <row r="9917" spans="1:7" x14ac:dyDescent="0.25">
      <c r="A9917" s="154"/>
      <c r="B9917" s="154"/>
      <c r="C9917" s="140"/>
      <c r="D9917" s="140"/>
      <c r="E9917" s="140"/>
      <c r="F9917" s="161"/>
      <c r="G9917" s="161"/>
    </row>
    <row r="9918" spans="1:7" x14ac:dyDescent="0.25">
      <c r="A9918" s="154"/>
      <c r="B9918" s="154"/>
      <c r="C9918" s="140"/>
      <c r="D9918" s="140"/>
      <c r="E9918" s="140"/>
      <c r="F9918" s="161"/>
      <c r="G9918" s="161"/>
    </row>
    <row r="9919" spans="1:7" x14ac:dyDescent="0.25">
      <c r="A9919" s="154"/>
      <c r="B9919" s="154"/>
      <c r="C9919" s="140"/>
      <c r="D9919" s="140"/>
      <c r="E9919" s="140"/>
      <c r="F9919" s="161"/>
      <c r="G9919" s="161"/>
    </row>
    <row r="9920" spans="1:7" x14ac:dyDescent="0.25">
      <c r="A9920" s="154"/>
      <c r="B9920" s="154"/>
      <c r="C9920" s="140"/>
      <c r="D9920" s="140"/>
      <c r="E9920" s="140"/>
      <c r="F9920" s="161"/>
      <c r="G9920" s="161"/>
    </row>
    <row r="9921" spans="1:7" x14ac:dyDescent="0.25">
      <c r="A9921" s="154"/>
      <c r="B9921" s="154"/>
      <c r="C9921" s="140"/>
      <c r="D9921" s="140"/>
      <c r="E9921" s="140"/>
      <c r="F9921" s="161"/>
      <c r="G9921" s="161"/>
    </row>
    <row r="9922" spans="1:7" x14ac:dyDescent="0.25">
      <c r="A9922" s="154"/>
      <c r="B9922" s="154"/>
      <c r="C9922" s="154"/>
      <c r="D9922" s="140"/>
      <c r="E9922" s="140"/>
      <c r="F9922" s="161"/>
      <c r="G9922" s="161"/>
    </row>
    <row r="9923" spans="1:7" x14ac:dyDescent="0.25">
      <c r="A9923" s="154"/>
      <c r="B9923" s="154"/>
      <c r="C9923" s="154"/>
      <c r="D9923" s="140"/>
      <c r="E9923" s="140"/>
      <c r="F9923" s="161"/>
      <c r="G9923" s="161"/>
    </row>
    <row r="9924" spans="1:7" x14ac:dyDescent="0.25">
      <c r="A9924" s="154"/>
      <c r="B9924" s="154"/>
      <c r="C9924" s="154"/>
      <c r="D9924" s="140"/>
      <c r="E9924" s="140"/>
      <c r="F9924" s="161"/>
      <c r="G9924" s="161"/>
    </row>
    <row r="9925" spans="1:7" x14ac:dyDescent="0.25">
      <c r="A9925" s="154"/>
      <c r="B9925" s="154"/>
      <c r="C9925" s="140"/>
      <c r="D9925" s="140"/>
      <c r="E9925" s="140"/>
      <c r="F9925" s="161"/>
      <c r="G9925" s="161"/>
    </row>
    <row r="9926" spans="1:7" x14ac:dyDescent="0.25">
      <c r="A9926" s="154"/>
      <c r="B9926" s="154"/>
      <c r="C9926" s="140"/>
      <c r="D9926" s="140"/>
      <c r="E9926" s="140"/>
      <c r="F9926" s="161"/>
      <c r="G9926" s="161"/>
    </row>
    <row r="9927" spans="1:7" x14ac:dyDescent="0.25">
      <c r="A9927" s="154"/>
      <c r="B9927" s="154"/>
      <c r="C9927" s="154"/>
      <c r="D9927" s="140"/>
      <c r="E9927" s="140"/>
      <c r="F9927" s="161"/>
      <c r="G9927" s="161"/>
    </row>
    <row r="9928" spans="1:7" x14ac:dyDescent="0.25">
      <c r="A9928" s="154"/>
      <c r="B9928" s="154"/>
      <c r="C9928" s="154"/>
      <c r="D9928" s="140"/>
      <c r="E9928" s="140"/>
      <c r="F9928" s="161"/>
      <c r="G9928" s="161"/>
    </row>
    <row r="9929" spans="1:7" x14ac:dyDescent="0.25">
      <c r="A9929" s="154"/>
      <c r="B9929" s="154"/>
      <c r="C9929" s="140"/>
      <c r="D9929" s="140"/>
      <c r="E9929" s="140"/>
      <c r="F9929" s="161"/>
      <c r="G9929" s="161"/>
    </row>
    <row r="9930" spans="1:7" x14ac:dyDescent="0.25">
      <c r="A9930" s="154"/>
      <c r="B9930" s="154"/>
      <c r="C9930" s="140"/>
      <c r="D9930" s="140"/>
      <c r="E9930" s="140"/>
      <c r="F9930" s="161"/>
      <c r="G9930" s="161"/>
    </row>
    <row r="9931" spans="1:7" x14ac:dyDescent="0.25">
      <c r="A9931" s="154"/>
      <c r="B9931" s="154"/>
      <c r="C9931" s="154"/>
      <c r="D9931" s="140"/>
      <c r="E9931" s="140"/>
      <c r="F9931" s="161"/>
      <c r="G9931" s="161"/>
    </row>
    <row r="9932" spans="1:7" x14ac:dyDescent="0.25">
      <c r="A9932" s="154"/>
      <c r="B9932" s="154"/>
      <c r="C9932" s="154"/>
      <c r="D9932" s="140"/>
      <c r="E9932" s="140"/>
      <c r="F9932" s="161"/>
      <c r="G9932" s="161"/>
    </row>
    <row r="9933" spans="1:7" x14ac:dyDescent="0.25">
      <c r="A9933" s="154"/>
      <c r="B9933" s="154"/>
      <c r="C9933" s="154"/>
      <c r="D9933" s="140"/>
      <c r="E9933" s="140"/>
      <c r="F9933" s="161"/>
      <c r="G9933" s="161"/>
    </row>
    <row r="9934" spans="1:7" x14ac:dyDescent="0.25">
      <c r="A9934" s="154"/>
      <c r="B9934" s="154"/>
      <c r="C9934" s="140"/>
      <c r="D9934" s="140"/>
      <c r="E9934" s="140"/>
      <c r="F9934" s="161"/>
      <c r="G9934" s="161"/>
    </row>
    <row r="9935" spans="1:7" x14ac:dyDescent="0.25">
      <c r="A9935" s="154"/>
      <c r="B9935" s="154"/>
      <c r="C9935" s="140"/>
      <c r="D9935" s="140"/>
      <c r="E9935" s="140"/>
      <c r="F9935" s="161"/>
      <c r="G9935" s="161"/>
    </row>
    <row r="9936" spans="1:7" x14ac:dyDescent="0.25">
      <c r="A9936" s="154"/>
      <c r="B9936" s="154"/>
      <c r="C9936" s="140"/>
      <c r="D9936" s="140"/>
      <c r="E9936" s="140"/>
      <c r="F9936" s="161"/>
      <c r="G9936" s="161"/>
    </row>
    <row r="9937" spans="1:7" x14ac:dyDescent="0.25">
      <c r="A9937" s="154"/>
      <c r="B9937" s="154"/>
      <c r="C9937" s="140"/>
      <c r="D9937" s="140"/>
      <c r="E9937" s="140"/>
      <c r="F9937" s="161"/>
      <c r="G9937" s="161"/>
    </row>
    <row r="9938" spans="1:7" x14ac:dyDescent="0.25">
      <c r="A9938" s="154"/>
      <c r="B9938" s="154"/>
      <c r="C9938" s="140"/>
      <c r="D9938" s="140"/>
      <c r="E9938" s="140"/>
      <c r="F9938" s="161"/>
      <c r="G9938" s="161"/>
    </row>
    <row r="9939" spans="1:7" x14ac:dyDescent="0.25">
      <c r="A9939" s="154"/>
      <c r="B9939" s="154"/>
      <c r="C9939" s="140"/>
      <c r="D9939" s="140"/>
      <c r="E9939" s="140"/>
      <c r="F9939" s="161"/>
      <c r="G9939" s="161"/>
    </row>
    <row r="9940" spans="1:7" x14ac:dyDescent="0.25">
      <c r="A9940" s="154"/>
      <c r="B9940" s="154"/>
      <c r="C9940" s="140"/>
      <c r="D9940" s="140"/>
      <c r="E9940" s="140"/>
      <c r="F9940" s="161"/>
      <c r="G9940" s="161"/>
    </row>
    <row r="9941" spans="1:7" x14ac:dyDescent="0.25">
      <c r="A9941" s="154"/>
      <c r="B9941" s="154"/>
      <c r="C9941" s="140"/>
      <c r="D9941" s="140"/>
      <c r="E9941" s="140"/>
      <c r="F9941" s="161"/>
      <c r="G9941" s="161"/>
    </row>
    <row r="9942" spans="1:7" x14ac:dyDescent="0.25">
      <c r="A9942" s="154"/>
      <c r="B9942" s="154"/>
      <c r="C9942" s="140"/>
      <c r="D9942" s="140"/>
      <c r="E9942" s="140"/>
      <c r="F9942" s="161"/>
      <c r="G9942" s="161"/>
    </row>
    <row r="9943" spans="1:7" x14ac:dyDescent="0.25">
      <c r="A9943" s="154"/>
      <c r="B9943" s="154"/>
      <c r="C9943" s="140"/>
      <c r="D9943" s="140"/>
      <c r="E9943" s="140"/>
      <c r="F9943" s="161"/>
      <c r="G9943" s="161"/>
    </row>
    <row r="9944" spans="1:7" x14ac:dyDescent="0.25">
      <c r="A9944" s="154"/>
      <c r="B9944" s="154"/>
      <c r="C9944" s="154"/>
      <c r="D9944" s="140"/>
      <c r="E9944" s="140"/>
      <c r="F9944" s="161"/>
      <c r="G9944" s="161"/>
    </row>
    <row r="9945" spans="1:7" x14ac:dyDescent="0.25">
      <c r="A9945" s="154"/>
      <c r="B9945" s="154"/>
      <c r="C9945" s="154"/>
      <c r="D9945" s="140"/>
      <c r="E9945" s="140"/>
      <c r="F9945" s="161"/>
      <c r="G9945" s="161"/>
    </row>
    <row r="9946" spans="1:7" x14ac:dyDescent="0.25">
      <c r="A9946" s="154"/>
      <c r="B9946" s="154"/>
      <c r="C9946" s="154"/>
      <c r="D9946" s="140"/>
      <c r="E9946" s="140"/>
      <c r="F9946" s="161"/>
      <c r="G9946" s="161"/>
    </row>
    <row r="9947" spans="1:7" x14ac:dyDescent="0.25">
      <c r="A9947" s="154"/>
      <c r="B9947" s="154"/>
      <c r="C9947" s="154"/>
      <c r="D9947" s="140"/>
      <c r="E9947" s="140"/>
      <c r="F9947" s="161"/>
      <c r="G9947" s="161"/>
    </row>
    <row r="9948" spans="1:7" x14ac:dyDescent="0.25">
      <c r="A9948" s="154"/>
      <c r="B9948" s="154"/>
      <c r="C9948" s="140"/>
      <c r="D9948" s="140"/>
      <c r="E9948" s="140"/>
      <c r="F9948" s="161"/>
      <c r="G9948" s="161"/>
    </row>
    <row r="9949" spans="1:7" x14ac:dyDescent="0.25">
      <c r="A9949" s="154"/>
      <c r="B9949" s="154"/>
      <c r="C9949" s="140"/>
      <c r="D9949" s="140"/>
      <c r="E9949" s="140"/>
      <c r="F9949" s="161"/>
      <c r="G9949" s="161"/>
    </row>
    <row r="9950" spans="1:7" x14ac:dyDescent="0.25">
      <c r="A9950" s="154"/>
      <c r="B9950" s="154"/>
      <c r="C9950" s="140"/>
      <c r="D9950" s="140"/>
      <c r="E9950" s="140"/>
      <c r="F9950" s="161"/>
      <c r="G9950" s="161"/>
    </row>
    <row r="9951" spans="1:7" x14ac:dyDescent="0.25">
      <c r="A9951" s="154"/>
      <c r="B9951" s="154"/>
      <c r="C9951" s="154"/>
      <c r="D9951" s="140"/>
      <c r="E9951" s="140"/>
      <c r="F9951" s="161"/>
      <c r="G9951" s="161"/>
    </row>
    <row r="9952" spans="1:7" x14ac:dyDescent="0.25">
      <c r="A9952" s="154"/>
      <c r="B9952" s="154"/>
      <c r="C9952" s="140"/>
      <c r="D9952" s="140"/>
      <c r="E9952" s="140"/>
      <c r="F9952" s="161"/>
      <c r="G9952" s="161"/>
    </row>
    <row r="9953" spans="1:7" x14ac:dyDescent="0.25">
      <c r="A9953" s="154"/>
      <c r="B9953" s="154"/>
      <c r="C9953" s="154"/>
      <c r="D9953" s="140"/>
      <c r="E9953" s="140"/>
      <c r="F9953" s="161"/>
      <c r="G9953" s="161"/>
    </row>
    <row r="9954" spans="1:7" x14ac:dyDescent="0.25">
      <c r="A9954" s="154"/>
      <c r="B9954" s="154"/>
      <c r="C9954" s="154"/>
      <c r="D9954" s="140"/>
      <c r="E9954" s="140"/>
      <c r="F9954" s="161"/>
      <c r="G9954" s="161"/>
    </row>
    <row r="9955" spans="1:7" x14ac:dyDescent="0.25">
      <c r="A9955" s="154"/>
      <c r="B9955" s="154"/>
      <c r="C9955" s="154"/>
      <c r="D9955" s="140"/>
      <c r="E9955" s="140"/>
      <c r="F9955" s="161"/>
      <c r="G9955" s="161"/>
    </row>
    <row r="9956" spans="1:7" x14ac:dyDescent="0.25">
      <c r="A9956" s="154"/>
      <c r="B9956" s="154"/>
      <c r="C9956" s="154"/>
      <c r="D9956" s="140"/>
      <c r="E9956" s="140"/>
      <c r="F9956" s="161"/>
      <c r="G9956" s="161"/>
    </row>
    <row r="9957" spans="1:7" x14ac:dyDescent="0.25">
      <c r="A9957" s="154"/>
      <c r="B9957" s="154"/>
      <c r="C9957" s="140"/>
      <c r="D9957" s="140"/>
      <c r="E9957" s="140"/>
      <c r="F9957" s="161"/>
      <c r="G9957" s="161"/>
    </row>
    <row r="9958" spans="1:7" x14ac:dyDescent="0.25">
      <c r="A9958" s="154"/>
      <c r="B9958" s="154"/>
      <c r="C9958" s="140"/>
      <c r="D9958" s="140"/>
      <c r="E9958" s="140"/>
      <c r="F9958" s="161"/>
      <c r="G9958" s="161"/>
    </row>
    <row r="9959" spans="1:7" x14ac:dyDescent="0.25">
      <c r="A9959" s="154"/>
      <c r="B9959" s="154"/>
      <c r="C9959" s="154"/>
      <c r="D9959" s="140"/>
      <c r="E9959" s="140"/>
      <c r="F9959" s="161"/>
      <c r="G9959" s="161"/>
    </row>
    <row r="9960" spans="1:7" x14ac:dyDescent="0.25">
      <c r="A9960" s="154"/>
      <c r="B9960" s="154"/>
      <c r="C9960" s="154"/>
      <c r="D9960" s="140"/>
      <c r="E9960" s="140"/>
      <c r="F9960" s="161"/>
      <c r="G9960" s="161"/>
    </row>
    <row r="9961" spans="1:7" x14ac:dyDescent="0.25">
      <c r="A9961" s="154"/>
      <c r="B9961" s="154"/>
      <c r="C9961" s="154"/>
      <c r="D9961" s="140"/>
      <c r="E9961" s="140"/>
      <c r="F9961" s="161"/>
      <c r="G9961" s="161"/>
    </row>
    <row r="9962" spans="1:7" x14ac:dyDescent="0.25">
      <c r="A9962" s="154"/>
      <c r="B9962" s="154"/>
      <c r="C9962" s="154"/>
      <c r="D9962" s="140"/>
      <c r="E9962" s="140"/>
      <c r="F9962" s="161"/>
      <c r="G9962" s="161"/>
    </row>
    <row r="9963" spans="1:7" x14ac:dyDescent="0.25">
      <c r="A9963" s="154"/>
      <c r="B9963" s="154"/>
      <c r="C9963" s="154"/>
      <c r="D9963" s="140"/>
      <c r="E9963" s="140"/>
      <c r="F9963" s="161"/>
      <c r="G9963" s="161"/>
    </row>
    <row r="9964" spans="1:7" x14ac:dyDescent="0.25">
      <c r="A9964" s="154"/>
      <c r="B9964" s="154"/>
      <c r="C9964" s="154"/>
      <c r="D9964" s="140"/>
      <c r="E9964" s="140"/>
      <c r="F9964" s="161"/>
      <c r="G9964" s="161"/>
    </row>
    <row r="9965" spans="1:7" x14ac:dyDescent="0.25">
      <c r="A9965" s="154"/>
      <c r="B9965" s="154"/>
      <c r="C9965" s="154"/>
      <c r="D9965" s="140"/>
      <c r="E9965" s="140"/>
      <c r="F9965" s="161"/>
      <c r="G9965" s="161"/>
    </row>
    <row r="9966" spans="1:7" x14ac:dyDescent="0.25">
      <c r="A9966" s="154"/>
      <c r="B9966" s="154"/>
      <c r="C9966" s="140"/>
      <c r="D9966" s="140"/>
      <c r="E9966" s="140"/>
      <c r="F9966" s="161"/>
      <c r="G9966" s="161"/>
    </row>
    <row r="9967" spans="1:7" x14ac:dyDescent="0.25">
      <c r="A9967" s="154"/>
      <c r="B9967" s="154"/>
      <c r="C9967" s="154"/>
      <c r="D9967" s="140"/>
      <c r="E9967" s="140"/>
      <c r="F9967" s="161"/>
      <c r="G9967" s="161"/>
    </row>
    <row r="9968" spans="1:7" x14ac:dyDescent="0.25">
      <c r="A9968" s="154"/>
      <c r="B9968" s="154"/>
      <c r="C9968" s="140"/>
      <c r="D9968" s="140"/>
      <c r="E9968" s="140"/>
      <c r="F9968" s="161"/>
      <c r="G9968" s="161"/>
    </row>
    <row r="9969" spans="1:7" x14ac:dyDescent="0.25">
      <c r="A9969" s="154"/>
      <c r="B9969" s="154"/>
      <c r="C9969" s="140"/>
      <c r="D9969" s="140"/>
      <c r="E9969" s="140"/>
      <c r="F9969" s="161"/>
      <c r="G9969" s="161"/>
    </row>
    <row r="9970" spans="1:7" x14ac:dyDescent="0.25">
      <c r="A9970" s="154"/>
      <c r="B9970" s="154"/>
      <c r="C9970" s="154"/>
      <c r="D9970" s="140"/>
      <c r="E9970" s="140"/>
      <c r="F9970" s="161"/>
      <c r="G9970" s="161"/>
    </row>
    <row r="9971" spans="1:7" x14ac:dyDescent="0.25">
      <c r="A9971" s="154"/>
      <c r="B9971" s="154"/>
      <c r="C9971" s="140"/>
      <c r="D9971" s="140"/>
      <c r="E9971" s="140"/>
      <c r="F9971" s="161"/>
      <c r="G9971" s="161"/>
    </row>
    <row r="9972" spans="1:7" x14ac:dyDescent="0.25">
      <c r="A9972" s="154"/>
      <c r="B9972" s="154"/>
      <c r="C9972" s="140"/>
      <c r="D9972" s="140"/>
      <c r="E9972" s="140"/>
      <c r="F9972" s="161"/>
      <c r="G9972" s="161"/>
    </row>
    <row r="9973" spans="1:7" x14ac:dyDescent="0.25">
      <c r="A9973" s="154"/>
      <c r="B9973" s="154"/>
      <c r="C9973" s="154"/>
      <c r="D9973" s="140"/>
      <c r="E9973" s="140"/>
      <c r="F9973" s="161"/>
      <c r="G9973" s="161"/>
    </row>
    <row r="9974" spans="1:7" x14ac:dyDescent="0.25">
      <c r="A9974" s="154"/>
      <c r="B9974" s="154"/>
      <c r="C9974" s="154"/>
      <c r="D9974" s="140"/>
      <c r="E9974" s="140"/>
      <c r="F9974" s="161"/>
      <c r="G9974" s="161"/>
    </row>
    <row r="9975" spans="1:7" x14ac:dyDescent="0.25">
      <c r="A9975" s="154"/>
      <c r="B9975" s="154"/>
      <c r="C9975" s="140"/>
      <c r="D9975" s="140"/>
      <c r="E9975" s="140"/>
      <c r="F9975" s="161"/>
      <c r="G9975" s="161"/>
    </row>
    <row r="9976" spans="1:7" x14ac:dyDescent="0.25">
      <c r="A9976" s="154"/>
      <c r="B9976" s="154"/>
      <c r="C9976" s="140"/>
      <c r="D9976" s="140"/>
      <c r="E9976" s="140"/>
      <c r="F9976" s="161"/>
      <c r="G9976" s="161"/>
    </row>
    <row r="9977" spans="1:7" x14ac:dyDescent="0.25">
      <c r="A9977" s="154"/>
      <c r="B9977" s="154"/>
      <c r="C9977" s="140"/>
      <c r="D9977" s="140"/>
      <c r="E9977" s="140"/>
      <c r="F9977" s="161"/>
      <c r="G9977" s="161"/>
    </row>
    <row r="9978" spans="1:7" x14ac:dyDescent="0.25">
      <c r="A9978" s="154"/>
      <c r="B9978" s="154"/>
      <c r="C9978" s="154"/>
      <c r="D9978" s="140"/>
      <c r="E9978" s="140"/>
      <c r="F9978" s="161"/>
      <c r="G9978" s="161"/>
    </row>
    <row r="9979" spans="1:7" x14ac:dyDescent="0.25">
      <c r="A9979" s="154"/>
      <c r="B9979" s="154"/>
      <c r="C9979" s="154"/>
      <c r="D9979" s="140"/>
      <c r="E9979" s="140"/>
      <c r="F9979" s="161"/>
      <c r="G9979" s="161"/>
    </row>
    <row r="9980" spans="1:7" x14ac:dyDescent="0.25">
      <c r="A9980" s="154"/>
      <c r="B9980" s="154"/>
      <c r="C9980" s="140"/>
      <c r="D9980" s="140"/>
      <c r="E9980" s="140"/>
      <c r="F9980" s="161"/>
      <c r="G9980" s="161"/>
    </row>
    <row r="9981" spans="1:7" x14ac:dyDescent="0.25">
      <c r="A9981" s="154"/>
      <c r="B9981" s="154"/>
      <c r="C9981" s="140"/>
      <c r="D9981" s="140"/>
      <c r="E9981" s="140"/>
      <c r="F9981" s="161"/>
      <c r="G9981" s="161"/>
    </row>
    <row r="9982" spans="1:7" x14ac:dyDescent="0.25">
      <c r="A9982" s="154"/>
      <c r="B9982" s="154"/>
      <c r="C9982" s="140"/>
      <c r="D9982" s="140"/>
      <c r="E9982" s="140"/>
      <c r="F9982" s="161"/>
      <c r="G9982" s="161"/>
    </row>
    <row r="9983" spans="1:7" x14ac:dyDescent="0.25">
      <c r="A9983" s="154"/>
      <c r="B9983" s="154"/>
      <c r="C9983" s="154"/>
      <c r="D9983" s="140"/>
      <c r="E9983" s="140"/>
      <c r="F9983" s="161"/>
      <c r="G9983" s="161"/>
    </row>
    <row r="9984" spans="1:7" x14ac:dyDescent="0.25">
      <c r="A9984" s="154"/>
      <c r="B9984" s="154"/>
      <c r="C9984" s="154"/>
      <c r="D9984" s="140"/>
      <c r="E9984" s="140"/>
      <c r="F9984" s="161"/>
      <c r="G9984" s="161"/>
    </row>
    <row r="9985" spans="1:7" x14ac:dyDescent="0.25">
      <c r="A9985" s="154"/>
      <c r="B9985" s="154"/>
      <c r="C9985" s="140"/>
      <c r="D9985" s="140"/>
      <c r="E9985" s="140"/>
      <c r="F9985" s="161"/>
      <c r="G9985" s="161"/>
    </row>
    <row r="9986" spans="1:7" x14ac:dyDescent="0.25">
      <c r="A9986" s="154"/>
      <c r="B9986" s="154"/>
      <c r="C9986" s="140"/>
      <c r="D9986" s="140"/>
      <c r="E9986" s="140"/>
      <c r="F9986" s="161"/>
      <c r="G9986" s="161"/>
    </row>
    <row r="9987" spans="1:7" x14ac:dyDescent="0.25">
      <c r="A9987" s="154"/>
      <c r="B9987" s="154"/>
      <c r="C9987" s="140"/>
      <c r="D9987" s="140"/>
      <c r="E9987" s="140"/>
      <c r="F9987" s="161"/>
      <c r="G9987" s="161"/>
    </row>
    <row r="9988" spans="1:7" x14ac:dyDescent="0.25">
      <c r="A9988" s="154"/>
      <c r="B9988" s="154"/>
      <c r="C9988" s="154"/>
      <c r="D9988" s="140"/>
      <c r="E9988" s="140"/>
      <c r="F9988" s="161"/>
      <c r="G9988" s="161"/>
    </row>
    <row r="9989" spans="1:7" x14ac:dyDescent="0.25">
      <c r="A9989" s="154"/>
      <c r="B9989" s="154"/>
      <c r="C9989" s="154"/>
      <c r="D9989" s="140"/>
      <c r="E9989" s="140"/>
      <c r="F9989" s="161"/>
      <c r="G9989" s="161"/>
    </row>
    <row r="9990" spans="1:7" x14ac:dyDescent="0.25">
      <c r="A9990" s="154"/>
      <c r="B9990" s="154"/>
      <c r="C9990" s="154"/>
      <c r="D9990" s="140"/>
      <c r="E9990" s="140"/>
      <c r="F9990" s="161"/>
      <c r="G9990" s="161"/>
    </row>
    <row r="9991" spans="1:7" x14ac:dyDescent="0.25">
      <c r="A9991" s="154"/>
      <c r="B9991" s="154"/>
      <c r="C9991" s="154"/>
      <c r="D9991" s="140"/>
      <c r="E9991" s="140"/>
      <c r="F9991" s="161"/>
      <c r="G9991" s="161"/>
    </row>
    <row r="9992" spans="1:7" x14ac:dyDescent="0.25">
      <c r="A9992" s="154"/>
      <c r="B9992" s="154"/>
      <c r="C9992" s="154"/>
      <c r="D9992" s="140"/>
      <c r="E9992" s="140"/>
      <c r="F9992" s="161"/>
      <c r="G9992" s="161"/>
    </row>
    <row r="9993" spans="1:7" x14ac:dyDescent="0.25">
      <c r="A9993" s="154"/>
      <c r="B9993" s="154"/>
      <c r="C9993" s="154"/>
      <c r="D9993" s="140"/>
      <c r="E9993" s="140"/>
      <c r="F9993" s="161"/>
      <c r="G9993" s="161"/>
    </row>
    <row r="9994" spans="1:7" x14ac:dyDescent="0.25">
      <c r="A9994" s="154"/>
      <c r="B9994" s="154"/>
      <c r="C9994" s="154"/>
      <c r="D9994" s="140"/>
      <c r="E9994" s="140"/>
      <c r="F9994" s="161"/>
      <c r="G9994" s="161"/>
    </row>
    <row r="9995" spans="1:7" x14ac:dyDescent="0.25">
      <c r="A9995" s="154"/>
      <c r="B9995" s="154"/>
      <c r="C9995" s="154"/>
      <c r="D9995" s="140"/>
      <c r="E9995" s="140"/>
      <c r="F9995" s="161"/>
      <c r="G9995" s="161"/>
    </row>
    <row r="9996" spans="1:7" x14ac:dyDescent="0.25">
      <c r="A9996" s="154"/>
      <c r="B9996" s="154"/>
      <c r="C9996" s="154"/>
      <c r="D9996" s="140"/>
      <c r="E9996" s="140"/>
      <c r="F9996" s="161"/>
      <c r="G9996" s="161"/>
    </row>
    <row r="9997" spans="1:7" x14ac:dyDescent="0.25">
      <c r="A9997" s="154"/>
      <c r="B9997" s="154"/>
      <c r="C9997" s="154"/>
      <c r="D9997" s="140"/>
      <c r="E9997" s="140"/>
      <c r="F9997" s="161"/>
      <c r="G9997" s="161"/>
    </row>
    <row r="9998" spans="1:7" x14ac:dyDescent="0.25">
      <c r="A9998" s="154"/>
      <c r="B9998" s="154"/>
      <c r="C9998" s="140"/>
      <c r="D9998" s="140"/>
      <c r="E9998" s="140"/>
      <c r="F9998" s="161"/>
      <c r="G9998" s="161"/>
    </row>
    <row r="9999" spans="1:7" x14ac:dyDescent="0.25">
      <c r="A9999" s="154"/>
      <c r="B9999" s="154"/>
      <c r="C9999" s="154"/>
      <c r="D9999" s="140"/>
      <c r="E9999" s="140"/>
      <c r="F9999" s="161"/>
      <c r="G9999" s="161"/>
    </row>
    <row r="10000" spans="1:7" x14ac:dyDescent="0.25">
      <c r="A10000" s="154"/>
      <c r="B10000" s="154"/>
      <c r="C10000" s="154"/>
      <c r="D10000" s="140"/>
      <c r="E10000" s="140"/>
      <c r="F10000" s="161"/>
      <c r="G10000" s="161"/>
    </row>
    <row r="10001" spans="1:7" x14ac:dyDescent="0.25">
      <c r="A10001" s="154"/>
      <c r="B10001" s="154"/>
      <c r="C10001" s="140"/>
      <c r="D10001" s="140"/>
      <c r="E10001" s="140"/>
      <c r="F10001" s="161"/>
      <c r="G10001" s="161"/>
    </row>
    <row r="10002" spans="1:7" x14ac:dyDescent="0.25">
      <c r="A10002" s="154"/>
      <c r="B10002" s="154"/>
      <c r="C10002" s="140"/>
      <c r="D10002" s="140"/>
      <c r="E10002" s="140"/>
      <c r="F10002" s="161"/>
      <c r="G10002" s="161"/>
    </row>
    <row r="10003" spans="1:7" x14ac:dyDescent="0.25">
      <c r="A10003" s="154"/>
      <c r="B10003" s="154"/>
      <c r="C10003" s="154"/>
      <c r="D10003" s="140"/>
      <c r="E10003" s="140"/>
      <c r="F10003" s="161"/>
      <c r="G10003" s="161"/>
    </row>
    <row r="10004" spans="1:7" x14ac:dyDescent="0.25">
      <c r="A10004" s="154"/>
      <c r="B10004" s="154"/>
      <c r="C10004" s="154"/>
      <c r="D10004" s="140"/>
      <c r="E10004" s="140"/>
      <c r="F10004" s="161"/>
      <c r="G10004" s="161"/>
    </row>
    <row r="10005" spans="1:7" x14ac:dyDescent="0.25">
      <c r="A10005" s="154"/>
      <c r="B10005" s="154"/>
      <c r="C10005" s="154"/>
      <c r="D10005" s="140"/>
      <c r="E10005" s="140"/>
      <c r="F10005" s="161"/>
      <c r="G10005" s="161"/>
    </row>
    <row r="10006" spans="1:7" x14ac:dyDescent="0.25">
      <c r="A10006" s="154"/>
      <c r="B10006" s="154"/>
      <c r="C10006" s="154"/>
      <c r="D10006" s="140"/>
      <c r="E10006" s="140"/>
      <c r="F10006" s="161"/>
      <c r="G10006" s="161"/>
    </row>
    <row r="10007" spans="1:7" x14ac:dyDescent="0.25">
      <c r="A10007" s="154"/>
      <c r="B10007" s="154"/>
      <c r="C10007" s="154"/>
      <c r="D10007" s="140"/>
      <c r="E10007" s="140"/>
      <c r="F10007" s="161"/>
      <c r="G10007" s="161"/>
    </row>
    <row r="10008" spans="1:7" x14ac:dyDescent="0.25">
      <c r="A10008" s="154"/>
      <c r="B10008" s="154"/>
      <c r="C10008" s="154"/>
      <c r="D10008" s="140"/>
      <c r="E10008" s="140"/>
      <c r="F10008" s="161"/>
      <c r="G10008" s="161"/>
    </row>
    <row r="10009" spans="1:7" x14ac:dyDescent="0.25">
      <c r="A10009" s="154"/>
      <c r="B10009" s="154"/>
      <c r="C10009" s="154"/>
      <c r="D10009" s="140"/>
      <c r="E10009" s="140"/>
      <c r="F10009" s="161"/>
      <c r="G10009" s="161"/>
    </row>
    <row r="10010" spans="1:7" x14ac:dyDescent="0.25">
      <c r="A10010" s="154"/>
      <c r="B10010" s="154"/>
      <c r="C10010" s="154"/>
      <c r="D10010" s="140"/>
      <c r="E10010" s="140"/>
      <c r="F10010" s="161"/>
      <c r="G10010" s="161"/>
    </row>
    <row r="10011" spans="1:7" x14ac:dyDescent="0.25">
      <c r="A10011" s="154"/>
      <c r="B10011" s="154"/>
      <c r="C10011" s="154"/>
      <c r="D10011" s="140"/>
      <c r="E10011" s="140"/>
      <c r="F10011" s="161"/>
      <c r="G10011" s="161"/>
    </row>
    <row r="10012" spans="1:7" x14ac:dyDescent="0.25">
      <c r="A10012" s="154"/>
      <c r="B10012" s="154"/>
      <c r="C10012" s="154"/>
      <c r="D10012" s="140"/>
      <c r="E10012" s="140"/>
      <c r="F10012" s="161"/>
      <c r="G10012" s="161"/>
    </row>
    <row r="10013" spans="1:7" x14ac:dyDescent="0.25">
      <c r="A10013" s="154"/>
      <c r="B10013" s="154"/>
      <c r="C10013" s="140"/>
      <c r="D10013" s="140"/>
      <c r="E10013" s="140"/>
      <c r="F10013" s="161"/>
      <c r="G10013" s="161"/>
    </row>
    <row r="10014" spans="1:7" x14ac:dyDescent="0.25">
      <c r="A10014" s="154"/>
      <c r="B10014" s="154"/>
      <c r="C10014" s="154"/>
      <c r="D10014" s="140"/>
      <c r="E10014" s="140"/>
      <c r="F10014" s="161"/>
      <c r="G10014" s="161"/>
    </row>
    <row r="10015" spans="1:7" x14ac:dyDescent="0.25">
      <c r="A10015" s="154"/>
      <c r="B10015" s="154"/>
      <c r="C10015" s="140"/>
      <c r="D10015" s="140"/>
      <c r="E10015" s="140"/>
      <c r="F10015" s="161"/>
      <c r="G10015" s="161"/>
    </row>
    <row r="10016" spans="1:7" x14ac:dyDescent="0.25">
      <c r="A10016" s="154"/>
      <c r="B10016" s="154"/>
      <c r="C10016" s="154"/>
      <c r="D10016" s="140"/>
      <c r="E10016" s="140"/>
      <c r="F10016" s="161"/>
      <c r="G10016" s="161"/>
    </row>
    <row r="10017" spans="1:7" x14ac:dyDescent="0.25">
      <c r="A10017" s="154"/>
      <c r="B10017" s="154"/>
      <c r="C10017" s="140"/>
      <c r="D10017" s="140"/>
      <c r="E10017" s="140"/>
      <c r="F10017" s="161"/>
      <c r="G10017" s="161"/>
    </row>
    <row r="10018" spans="1:7" x14ac:dyDescent="0.25">
      <c r="A10018" s="154"/>
      <c r="B10018" s="154"/>
      <c r="C10018" s="140"/>
      <c r="D10018" s="140"/>
      <c r="E10018" s="140"/>
      <c r="F10018" s="161"/>
      <c r="G10018" s="161"/>
    </row>
    <row r="10019" spans="1:7" x14ac:dyDescent="0.25">
      <c r="A10019" s="154"/>
      <c r="B10019" s="154"/>
      <c r="C10019" s="154"/>
      <c r="D10019" s="140"/>
      <c r="E10019" s="140"/>
      <c r="F10019" s="161"/>
      <c r="G10019" s="161"/>
    </row>
    <row r="10020" spans="1:7" x14ac:dyDescent="0.25">
      <c r="A10020" s="154"/>
      <c r="B10020" s="154"/>
      <c r="C10020" s="154"/>
      <c r="D10020" s="140"/>
      <c r="E10020" s="140"/>
      <c r="F10020" s="161"/>
      <c r="G10020" s="161"/>
    </row>
    <row r="10021" spans="1:7" x14ac:dyDescent="0.25">
      <c r="A10021" s="154"/>
      <c r="B10021" s="154"/>
      <c r="C10021" s="154"/>
      <c r="D10021" s="140"/>
      <c r="E10021" s="140"/>
      <c r="F10021" s="161"/>
      <c r="G10021" s="161"/>
    </row>
    <row r="10022" spans="1:7" x14ac:dyDescent="0.25">
      <c r="A10022" s="154"/>
      <c r="B10022" s="154"/>
      <c r="C10022" s="140"/>
      <c r="D10022" s="140"/>
      <c r="E10022" s="140"/>
      <c r="F10022" s="161"/>
      <c r="G10022" s="161"/>
    </row>
    <row r="10023" spans="1:7" x14ac:dyDescent="0.25">
      <c r="A10023" s="154"/>
      <c r="B10023" s="154"/>
      <c r="C10023" s="140"/>
      <c r="D10023" s="140"/>
      <c r="E10023" s="140"/>
      <c r="F10023" s="161"/>
      <c r="G10023" s="161"/>
    </row>
    <row r="10024" spans="1:7" x14ac:dyDescent="0.25">
      <c r="A10024" s="154"/>
      <c r="B10024" s="154"/>
      <c r="C10024" s="140"/>
      <c r="D10024" s="140"/>
      <c r="E10024" s="140"/>
      <c r="F10024" s="161"/>
      <c r="G10024" s="161"/>
    </row>
    <row r="10025" spans="1:7" x14ac:dyDescent="0.25">
      <c r="A10025" s="154"/>
      <c r="B10025" s="154"/>
      <c r="C10025" s="140"/>
      <c r="D10025" s="140"/>
      <c r="E10025" s="140"/>
      <c r="F10025" s="161"/>
      <c r="G10025" s="161"/>
    </row>
    <row r="10026" spans="1:7" x14ac:dyDescent="0.25">
      <c r="A10026" s="154"/>
      <c r="B10026" s="154"/>
      <c r="C10026" s="154"/>
      <c r="D10026" s="140"/>
      <c r="E10026" s="140"/>
      <c r="F10026" s="161"/>
      <c r="G10026" s="161"/>
    </row>
    <row r="10027" spans="1:7" x14ac:dyDescent="0.25">
      <c r="A10027" s="154"/>
      <c r="B10027" s="154"/>
      <c r="C10027" s="154"/>
      <c r="D10027" s="140"/>
      <c r="E10027" s="140"/>
      <c r="F10027" s="161"/>
      <c r="G10027" s="161"/>
    </row>
    <row r="10028" spans="1:7" x14ac:dyDescent="0.25">
      <c r="A10028" s="154"/>
      <c r="B10028" s="154"/>
      <c r="C10028" s="154"/>
      <c r="D10028" s="140"/>
      <c r="E10028" s="140"/>
      <c r="F10028" s="161"/>
      <c r="G10028" s="161"/>
    </row>
    <row r="10029" spans="1:7" x14ac:dyDescent="0.25">
      <c r="A10029" s="154"/>
      <c r="B10029" s="154"/>
      <c r="C10029" s="140"/>
      <c r="D10029" s="140"/>
      <c r="E10029" s="140"/>
      <c r="F10029" s="161"/>
      <c r="G10029" s="161"/>
    </row>
    <row r="10030" spans="1:7" x14ac:dyDescent="0.25">
      <c r="A10030" s="154"/>
      <c r="B10030" s="154"/>
      <c r="C10030" s="140"/>
      <c r="D10030" s="140"/>
      <c r="E10030" s="140"/>
      <c r="F10030" s="161"/>
      <c r="G10030" s="161"/>
    </row>
    <row r="10031" spans="1:7" x14ac:dyDescent="0.25">
      <c r="A10031" s="154"/>
      <c r="B10031" s="154"/>
      <c r="C10031" s="140"/>
      <c r="D10031" s="140"/>
      <c r="E10031" s="140"/>
      <c r="F10031" s="161"/>
      <c r="G10031" s="161"/>
    </row>
    <row r="10032" spans="1:7" x14ac:dyDescent="0.25">
      <c r="A10032" s="154"/>
      <c r="B10032" s="154"/>
      <c r="C10032" s="140"/>
      <c r="D10032" s="140"/>
      <c r="E10032" s="140"/>
      <c r="F10032" s="161"/>
      <c r="G10032" s="161"/>
    </row>
    <row r="10033" spans="1:7" x14ac:dyDescent="0.25">
      <c r="A10033" s="154"/>
      <c r="B10033" s="154"/>
      <c r="C10033" s="140"/>
      <c r="D10033" s="140"/>
      <c r="E10033" s="140"/>
      <c r="F10033" s="161"/>
      <c r="G10033" s="161"/>
    </row>
    <row r="10034" spans="1:7" x14ac:dyDescent="0.25">
      <c r="A10034" s="154"/>
      <c r="B10034" s="154"/>
      <c r="C10034" s="140"/>
      <c r="D10034" s="140"/>
      <c r="E10034" s="140"/>
      <c r="F10034" s="161"/>
      <c r="G10034" s="161"/>
    </row>
    <row r="10035" spans="1:7" x14ac:dyDescent="0.25">
      <c r="A10035" s="154"/>
      <c r="B10035" s="154"/>
      <c r="C10035" s="154"/>
      <c r="D10035" s="140"/>
      <c r="E10035" s="140"/>
      <c r="F10035" s="161"/>
      <c r="G10035" s="161"/>
    </row>
    <row r="10036" spans="1:7" x14ac:dyDescent="0.25">
      <c r="A10036" s="154"/>
      <c r="B10036" s="154"/>
      <c r="C10036" s="140"/>
      <c r="D10036" s="140"/>
      <c r="E10036" s="140"/>
      <c r="F10036" s="161"/>
      <c r="G10036" s="161"/>
    </row>
    <row r="10037" spans="1:7" x14ac:dyDescent="0.25">
      <c r="A10037" s="154"/>
      <c r="B10037" s="154"/>
      <c r="C10037" s="140"/>
      <c r="D10037" s="140"/>
      <c r="E10037" s="140"/>
      <c r="F10037" s="161"/>
      <c r="G10037" s="161"/>
    </row>
    <row r="10038" spans="1:7" x14ac:dyDescent="0.25">
      <c r="A10038" s="154"/>
      <c r="B10038" s="154"/>
      <c r="C10038" s="140"/>
      <c r="D10038" s="140"/>
      <c r="E10038" s="140"/>
      <c r="F10038" s="161"/>
      <c r="G10038" s="161"/>
    </row>
    <row r="10039" spans="1:7" x14ac:dyDescent="0.25">
      <c r="A10039" s="154"/>
      <c r="B10039" s="154"/>
      <c r="C10039" s="154"/>
      <c r="D10039" s="140"/>
      <c r="E10039" s="140"/>
      <c r="F10039" s="161"/>
      <c r="G10039" s="161"/>
    </row>
    <row r="10040" spans="1:7" x14ac:dyDescent="0.25">
      <c r="A10040" s="154"/>
      <c r="B10040" s="154"/>
      <c r="C10040" s="140"/>
      <c r="D10040" s="140"/>
      <c r="E10040" s="140"/>
      <c r="F10040" s="161"/>
      <c r="G10040" s="161"/>
    </row>
    <row r="10041" spans="1:7" x14ac:dyDescent="0.25">
      <c r="A10041" s="154"/>
      <c r="B10041" s="154"/>
      <c r="C10041" s="154"/>
      <c r="D10041" s="140"/>
      <c r="E10041" s="140"/>
      <c r="F10041" s="161"/>
      <c r="G10041" s="161"/>
    </row>
    <row r="10042" spans="1:7" x14ac:dyDescent="0.25">
      <c r="A10042" s="154"/>
      <c r="B10042" s="154"/>
      <c r="C10042" s="154"/>
      <c r="D10042" s="140"/>
      <c r="E10042" s="140"/>
      <c r="F10042" s="161"/>
      <c r="G10042" s="161"/>
    </row>
    <row r="10043" spans="1:7" x14ac:dyDescent="0.25">
      <c r="A10043" s="154"/>
      <c r="B10043" s="154"/>
      <c r="C10043" s="140"/>
      <c r="D10043" s="140"/>
      <c r="E10043" s="140"/>
      <c r="F10043" s="161"/>
      <c r="G10043" s="161"/>
    </row>
    <row r="10044" spans="1:7" x14ac:dyDescent="0.25">
      <c r="A10044" s="154"/>
      <c r="B10044" s="154"/>
      <c r="C10044" s="154"/>
      <c r="D10044" s="140"/>
      <c r="E10044" s="140"/>
      <c r="F10044" s="161"/>
      <c r="G10044" s="161"/>
    </row>
    <row r="10045" spans="1:7" x14ac:dyDescent="0.25">
      <c r="A10045" s="154"/>
      <c r="B10045" s="154"/>
      <c r="C10045" s="154"/>
      <c r="D10045" s="140"/>
      <c r="E10045" s="140"/>
      <c r="F10045" s="161"/>
      <c r="G10045" s="161"/>
    </row>
    <row r="10046" spans="1:7" x14ac:dyDescent="0.25">
      <c r="A10046" s="154"/>
      <c r="B10046" s="154"/>
      <c r="C10046" s="154"/>
      <c r="D10046" s="140"/>
      <c r="E10046" s="140"/>
      <c r="F10046" s="161"/>
      <c r="G10046" s="161"/>
    </row>
    <row r="10047" spans="1:7" x14ac:dyDescent="0.25">
      <c r="A10047" s="154"/>
      <c r="B10047" s="154"/>
      <c r="C10047" s="154"/>
      <c r="D10047" s="140"/>
      <c r="E10047" s="140"/>
      <c r="F10047" s="161"/>
      <c r="G10047" s="161"/>
    </row>
    <row r="10048" spans="1:7" x14ac:dyDescent="0.25">
      <c r="A10048" s="154"/>
      <c r="B10048" s="154"/>
      <c r="C10048" s="154"/>
      <c r="D10048" s="140"/>
      <c r="E10048" s="140"/>
      <c r="F10048" s="161"/>
      <c r="G10048" s="161"/>
    </row>
    <row r="10049" spans="1:7" x14ac:dyDescent="0.25">
      <c r="A10049" s="154"/>
      <c r="B10049" s="154"/>
      <c r="C10049" s="154"/>
      <c r="D10049" s="140"/>
      <c r="E10049" s="140"/>
      <c r="F10049" s="161"/>
      <c r="G10049" s="161"/>
    </row>
    <row r="10050" spans="1:7" x14ac:dyDescent="0.25">
      <c r="A10050" s="154"/>
      <c r="B10050" s="154"/>
      <c r="C10050" s="140"/>
      <c r="D10050" s="140"/>
      <c r="E10050" s="140"/>
      <c r="F10050" s="161"/>
      <c r="G10050" s="161"/>
    </row>
    <row r="10051" spans="1:7" x14ac:dyDescent="0.25">
      <c r="A10051" s="154"/>
      <c r="B10051" s="154"/>
      <c r="C10051" s="140"/>
      <c r="D10051" s="140"/>
      <c r="E10051" s="140"/>
      <c r="F10051" s="161"/>
      <c r="G10051" s="161"/>
    </row>
    <row r="10052" spans="1:7" x14ac:dyDescent="0.25">
      <c r="A10052" s="154"/>
      <c r="B10052" s="154"/>
      <c r="C10052" s="140"/>
      <c r="D10052" s="140"/>
      <c r="E10052" s="140"/>
      <c r="F10052" s="161"/>
      <c r="G10052" s="161"/>
    </row>
    <row r="10053" spans="1:7" x14ac:dyDescent="0.25">
      <c r="A10053" s="154"/>
      <c r="B10053" s="154"/>
      <c r="C10053" s="140"/>
      <c r="D10053" s="140"/>
      <c r="E10053" s="140"/>
      <c r="F10053" s="161"/>
      <c r="G10053" s="161"/>
    </row>
    <row r="10054" spans="1:7" x14ac:dyDescent="0.25">
      <c r="A10054" s="154"/>
      <c r="B10054" s="154"/>
      <c r="C10054" s="140"/>
      <c r="D10054" s="140"/>
      <c r="E10054" s="140"/>
      <c r="F10054" s="161"/>
      <c r="G10054" s="161"/>
    </row>
    <row r="10055" spans="1:7" x14ac:dyDescent="0.25">
      <c r="A10055" s="154"/>
      <c r="B10055" s="154"/>
      <c r="C10055" s="140"/>
      <c r="D10055" s="140"/>
      <c r="E10055" s="140"/>
      <c r="F10055" s="161"/>
      <c r="G10055" s="161"/>
    </row>
    <row r="10056" spans="1:7" x14ac:dyDescent="0.25">
      <c r="A10056" s="154"/>
      <c r="B10056" s="154"/>
      <c r="C10056" s="140"/>
      <c r="D10056" s="140"/>
      <c r="E10056" s="140"/>
      <c r="F10056" s="161"/>
      <c r="G10056" s="161"/>
    </row>
    <row r="10057" spans="1:7" x14ac:dyDescent="0.25">
      <c r="A10057" s="154"/>
      <c r="B10057" s="154"/>
      <c r="C10057" s="140"/>
      <c r="D10057" s="140"/>
      <c r="E10057" s="140"/>
      <c r="F10057" s="161"/>
      <c r="G10057" s="161"/>
    </row>
    <row r="10058" spans="1:7" x14ac:dyDescent="0.25">
      <c r="A10058" s="154"/>
      <c r="B10058" s="154"/>
      <c r="C10058" s="140"/>
      <c r="D10058" s="140"/>
      <c r="E10058" s="140"/>
      <c r="F10058" s="161"/>
      <c r="G10058" s="161"/>
    </row>
    <row r="10059" spans="1:7" x14ac:dyDescent="0.25">
      <c r="A10059" s="154"/>
      <c r="B10059" s="154"/>
      <c r="C10059" s="140"/>
      <c r="D10059" s="140"/>
      <c r="E10059" s="140"/>
      <c r="F10059" s="161"/>
      <c r="G10059" s="161"/>
    </row>
    <row r="10060" spans="1:7" x14ac:dyDescent="0.25">
      <c r="A10060" s="154"/>
      <c r="B10060" s="154"/>
      <c r="C10060" s="140"/>
      <c r="D10060" s="140"/>
      <c r="E10060" s="140"/>
      <c r="F10060" s="161"/>
      <c r="G10060" s="161"/>
    </row>
    <row r="10061" spans="1:7" x14ac:dyDescent="0.25">
      <c r="A10061" s="154"/>
      <c r="B10061" s="154"/>
      <c r="C10061" s="140"/>
      <c r="D10061" s="140"/>
      <c r="E10061" s="140"/>
      <c r="F10061" s="161"/>
      <c r="G10061" s="161"/>
    </row>
    <row r="10062" spans="1:7" x14ac:dyDescent="0.25">
      <c r="A10062" s="154"/>
      <c r="B10062" s="154"/>
      <c r="C10062" s="140"/>
      <c r="D10062" s="140"/>
      <c r="E10062" s="140"/>
      <c r="F10062" s="161"/>
      <c r="G10062" s="161"/>
    </row>
    <row r="10063" spans="1:7" x14ac:dyDescent="0.25">
      <c r="A10063" s="154"/>
      <c r="B10063" s="154"/>
      <c r="C10063" s="140"/>
      <c r="D10063" s="140"/>
      <c r="E10063" s="140"/>
      <c r="F10063" s="161"/>
      <c r="G10063" s="161"/>
    </row>
    <row r="10064" spans="1:7" x14ac:dyDescent="0.25">
      <c r="A10064" s="154"/>
      <c r="B10064" s="154"/>
      <c r="C10064" s="140"/>
      <c r="D10064" s="140"/>
      <c r="E10064" s="140"/>
      <c r="F10064" s="161"/>
      <c r="G10064" s="161"/>
    </row>
    <row r="10065" spans="1:7" x14ac:dyDescent="0.25">
      <c r="A10065" s="154"/>
      <c r="B10065" s="154"/>
      <c r="C10065" s="140"/>
      <c r="D10065" s="140"/>
      <c r="E10065" s="140"/>
      <c r="F10065" s="161"/>
      <c r="G10065" s="161"/>
    </row>
    <row r="10066" spans="1:7" x14ac:dyDescent="0.25">
      <c r="A10066" s="154"/>
      <c r="B10066" s="154"/>
      <c r="C10066" s="140"/>
      <c r="D10066" s="140"/>
      <c r="E10066" s="140"/>
      <c r="F10066" s="161"/>
      <c r="G10066" s="161"/>
    </row>
    <row r="10067" spans="1:7" x14ac:dyDescent="0.25">
      <c r="A10067" s="154"/>
      <c r="B10067" s="154"/>
      <c r="C10067" s="140"/>
      <c r="D10067" s="140"/>
      <c r="E10067" s="140"/>
      <c r="F10067" s="161"/>
      <c r="G10067" s="161"/>
    </row>
    <row r="10068" spans="1:7" x14ac:dyDescent="0.25">
      <c r="A10068" s="154"/>
      <c r="B10068" s="154"/>
      <c r="C10068" s="140"/>
      <c r="D10068" s="140"/>
      <c r="E10068" s="140"/>
      <c r="F10068" s="161"/>
      <c r="G10068" s="161"/>
    </row>
    <row r="10069" spans="1:7" x14ac:dyDescent="0.25">
      <c r="A10069" s="154"/>
      <c r="B10069" s="154"/>
      <c r="C10069" s="140"/>
      <c r="D10069" s="140"/>
      <c r="E10069" s="140"/>
      <c r="F10069" s="161"/>
      <c r="G10069" s="161"/>
    </row>
    <row r="10070" spans="1:7" x14ac:dyDescent="0.25">
      <c r="A10070" s="154"/>
      <c r="B10070" s="154"/>
      <c r="C10070" s="140"/>
      <c r="D10070" s="140"/>
      <c r="E10070" s="140"/>
      <c r="F10070" s="161"/>
      <c r="G10070" s="161"/>
    </row>
    <row r="10071" spans="1:7" x14ac:dyDescent="0.25">
      <c r="A10071" s="154"/>
      <c r="B10071" s="154"/>
      <c r="C10071" s="140"/>
      <c r="D10071" s="140"/>
      <c r="E10071" s="140"/>
      <c r="F10071" s="161"/>
      <c r="G10071" s="161"/>
    </row>
    <row r="10072" spans="1:7" x14ac:dyDescent="0.25">
      <c r="A10072" s="154"/>
      <c r="B10072" s="154"/>
      <c r="C10072" s="140"/>
      <c r="D10072" s="140"/>
      <c r="E10072" s="140"/>
      <c r="F10072" s="161"/>
      <c r="G10072" s="161"/>
    </row>
    <row r="10073" spans="1:7" x14ac:dyDescent="0.25">
      <c r="A10073" s="154"/>
      <c r="B10073" s="154"/>
      <c r="C10073" s="140"/>
      <c r="D10073" s="140"/>
      <c r="E10073" s="140"/>
      <c r="F10073" s="161"/>
      <c r="G10073" s="161"/>
    </row>
    <row r="10074" spans="1:7" x14ac:dyDescent="0.25">
      <c r="A10074" s="154"/>
      <c r="B10074" s="154"/>
      <c r="C10074" s="140"/>
      <c r="D10074" s="140"/>
      <c r="E10074" s="140"/>
      <c r="F10074" s="161"/>
      <c r="G10074" s="161"/>
    </row>
    <row r="10075" spans="1:7" x14ac:dyDescent="0.25">
      <c r="A10075" s="154"/>
      <c r="B10075" s="154"/>
      <c r="C10075" s="140"/>
      <c r="D10075" s="140"/>
      <c r="E10075" s="140"/>
      <c r="F10075" s="161"/>
      <c r="G10075" s="161"/>
    </row>
    <row r="10076" spans="1:7" x14ac:dyDescent="0.25">
      <c r="A10076" s="154"/>
      <c r="B10076" s="154"/>
      <c r="C10076" s="140"/>
      <c r="D10076" s="140"/>
      <c r="E10076" s="140"/>
      <c r="F10076" s="161"/>
      <c r="G10076" s="161"/>
    </row>
    <row r="10077" spans="1:7" x14ac:dyDescent="0.25">
      <c r="A10077" s="154"/>
      <c r="B10077" s="154"/>
      <c r="C10077" s="140"/>
      <c r="D10077" s="140"/>
      <c r="E10077" s="140"/>
      <c r="F10077" s="161"/>
      <c r="G10077" s="161"/>
    </row>
    <row r="10078" spans="1:7" x14ac:dyDescent="0.25">
      <c r="A10078" s="154"/>
      <c r="B10078" s="154"/>
      <c r="C10078" s="154"/>
      <c r="D10078" s="140"/>
      <c r="E10078" s="140"/>
      <c r="F10078" s="161"/>
      <c r="G10078" s="161"/>
    </row>
    <row r="10079" spans="1:7" x14ac:dyDescent="0.25">
      <c r="A10079" s="154"/>
      <c r="B10079" s="154"/>
      <c r="C10079" s="140"/>
      <c r="D10079" s="140"/>
      <c r="E10079" s="140"/>
      <c r="F10079" s="161"/>
      <c r="G10079" s="161"/>
    </row>
    <row r="10080" spans="1:7" x14ac:dyDescent="0.25">
      <c r="A10080" s="154"/>
      <c r="B10080" s="154"/>
      <c r="C10080" s="140"/>
      <c r="D10080" s="140"/>
      <c r="E10080" s="140"/>
      <c r="F10080" s="161"/>
      <c r="G10080" s="161"/>
    </row>
    <row r="10081" spans="1:7" x14ac:dyDescent="0.25">
      <c r="A10081" s="154"/>
      <c r="B10081" s="154"/>
      <c r="C10081" s="154"/>
      <c r="D10081" s="140"/>
      <c r="E10081" s="140"/>
      <c r="F10081" s="161"/>
      <c r="G10081" s="161"/>
    </row>
    <row r="10082" spans="1:7" x14ac:dyDescent="0.25">
      <c r="A10082" s="154"/>
      <c r="B10082" s="154"/>
      <c r="C10082" s="140"/>
      <c r="D10082" s="140"/>
      <c r="E10082" s="140"/>
      <c r="F10082" s="161"/>
      <c r="G10082" s="161"/>
    </row>
    <row r="10083" spans="1:7" x14ac:dyDescent="0.25">
      <c r="A10083" s="154"/>
      <c r="B10083" s="154"/>
      <c r="C10083" s="140"/>
      <c r="D10083" s="140"/>
      <c r="E10083" s="140"/>
      <c r="F10083" s="161"/>
      <c r="G10083" s="161"/>
    </row>
    <row r="10084" spans="1:7" x14ac:dyDescent="0.25">
      <c r="A10084" s="154"/>
      <c r="B10084" s="154"/>
      <c r="C10084" s="140"/>
      <c r="D10084" s="140"/>
      <c r="E10084" s="140"/>
      <c r="F10084" s="161"/>
      <c r="G10084" s="161"/>
    </row>
    <row r="10085" spans="1:7" x14ac:dyDescent="0.25">
      <c r="A10085" s="154"/>
      <c r="B10085" s="154"/>
      <c r="C10085" s="140"/>
      <c r="D10085" s="140"/>
      <c r="E10085" s="140"/>
      <c r="F10085" s="161"/>
      <c r="G10085" s="161"/>
    </row>
    <row r="10086" spans="1:7" x14ac:dyDescent="0.25">
      <c r="A10086" s="154"/>
      <c r="B10086" s="154"/>
      <c r="C10086" s="140"/>
      <c r="D10086" s="140"/>
      <c r="E10086" s="140"/>
      <c r="F10086" s="161"/>
      <c r="G10086" s="161"/>
    </row>
    <row r="10087" spans="1:7" x14ac:dyDescent="0.25">
      <c r="A10087" s="154"/>
      <c r="B10087" s="154"/>
      <c r="C10087" s="140"/>
      <c r="D10087" s="140"/>
      <c r="E10087" s="140"/>
      <c r="F10087" s="161"/>
      <c r="G10087" s="161"/>
    </row>
    <row r="10088" spans="1:7" x14ac:dyDescent="0.25">
      <c r="A10088" s="154"/>
      <c r="B10088" s="154"/>
      <c r="C10088" s="140"/>
      <c r="D10088" s="140"/>
      <c r="E10088" s="140"/>
      <c r="F10088" s="161"/>
      <c r="G10088" s="161"/>
    </row>
    <row r="10089" spans="1:7" x14ac:dyDescent="0.25">
      <c r="A10089" s="154"/>
      <c r="B10089" s="154"/>
      <c r="C10089" s="140"/>
      <c r="D10089" s="140"/>
      <c r="E10089" s="140"/>
      <c r="F10089" s="161"/>
      <c r="G10089" s="161"/>
    </row>
    <row r="10090" spans="1:7" x14ac:dyDescent="0.25">
      <c r="A10090" s="154"/>
      <c r="B10090" s="154"/>
      <c r="C10090" s="140"/>
      <c r="D10090" s="140"/>
      <c r="E10090" s="140"/>
      <c r="F10090" s="161"/>
      <c r="G10090" s="161"/>
    </row>
    <row r="10091" spans="1:7" x14ac:dyDescent="0.25">
      <c r="A10091" s="154"/>
      <c r="B10091" s="154"/>
      <c r="C10091" s="154"/>
      <c r="D10091" s="140"/>
      <c r="E10091" s="140"/>
      <c r="F10091" s="161"/>
      <c r="G10091" s="161"/>
    </row>
    <row r="10092" spans="1:7" x14ac:dyDescent="0.25">
      <c r="A10092" s="154"/>
      <c r="B10092" s="154"/>
      <c r="C10092" s="140"/>
      <c r="D10092" s="140"/>
      <c r="E10092" s="140"/>
      <c r="F10092" s="161"/>
      <c r="G10092" s="161"/>
    </row>
    <row r="10093" spans="1:7" x14ac:dyDescent="0.25">
      <c r="A10093" s="154"/>
      <c r="B10093" s="154"/>
      <c r="C10093" s="154"/>
      <c r="D10093" s="140"/>
      <c r="E10093" s="140"/>
      <c r="F10093" s="161"/>
      <c r="G10093" s="161"/>
    </row>
    <row r="10094" spans="1:7" x14ac:dyDescent="0.25">
      <c r="A10094" s="154"/>
      <c r="B10094" s="154"/>
      <c r="C10094" s="140"/>
      <c r="D10094" s="140"/>
      <c r="E10094" s="140"/>
      <c r="F10094" s="161"/>
      <c r="G10094" s="161"/>
    </row>
    <row r="10095" spans="1:7" x14ac:dyDescent="0.25">
      <c r="A10095" s="154"/>
      <c r="B10095" s="154"/>
      <c r="C10095" s="140"/>
      <c r="D10095" s="140"/>
      <c r="E10095" s="140"/>
      <c r="F10095" s="161"/>
      <c r="G10095" s="161"/>
    </row>
    <row r="10096" spans="1:7" x14ac:dyDescent="0.25">
      <c r="A10096" s="154"/>
      <c r="B10096" s="154"/>
      <c r="C10096" s="140"/>
      <c r="D10096" s="140"/>
      <c r="E10096" s="140"/>
      <c r="F10096" s="161"/>
      <c r="G10096" s="161"/>
    </row>
    <row r="10097" spans="1:7" x14ac:dyDescent="0.25">
      <c r="A10097" s="154"/>
      <c r="B10097" s="154"/>
      <c r="C10097" s="140"/>
      <c r="D10097" s="140"/>
      <c r="E10097" s="140"/>
      <c r="F10097" s="161"/>
      <c r="G10097" s="161"/>
    </row>
    <row r="10098" spans="1:7" x14ac:dyDescent="0.25">
      <c r="A10098" s="154"/>
      <c r="B10098" s="154"/>
      <c r="C10098" s="140"/>
      <c r="D10098" s="140"/>
      <c r="E10098" s="140"/>
      <c r="F10098" s="161"/>
      <c r="G10098" s="161"/>
    </row>
    <row r="10099" spans="1:7" x14ac:dyDescent="0.25">
      <c r="A10099" s="154"/>
      <c r="B10099" s="154"/>
      <c r="C10099" s="154"/>
      <c r="D10099" s="140"/>
      <c r="E10099" s="140"/>
      <c r="F10099" s="161"/>
      <c r="G10099" s="161"/>
    </row>
    <row r="10100" spans="1:7" x14ac:dyDescent="0.25">
      <c r="A10100" s="154"/>
      <c r="B10100" s="154"/>
      <c r="C10100" s="154"/>
      <c r="D10100" s="140"/>
      <c r="E10100" s="140"/>
      <c r="F10100" s="161"/>
      <c r="G10100" s="161"/>
    </row>
    <row r="10101" spans="1:7" x14ac:dyDescent="0.25">
      <c r="A10101" s="154"/>
      <c r="B10101" s="154"/>
      <c r="C10101" s="140"/>
      <c r="D10101" s="140"/>
      <c r="E10101" s="140"/>
      <c r="F10101" s="161"/>
      <c r="G10101" s="161"/>
    </row>
    <row r="10102" spans="1:7" x14ac:dyDescent="0.25">
      <c r="A10102" s="154"/>
      <c r="B10102" s="154"/>
      <c r="C10102" s="154"/>
      <c r="D10102" s="140"/>
      <c r="E10102" s="140"/>
      <c r="F10102" s="161"/>
      <c r="G10102" s="161"/>
    </row>
    <row r="10103" spans="1:7" x14ac:dyDescent="0.25">
      <c r="A10103" s="154"/>
      <c r="B10103" s="154"/>
      <c r="C10103" s="154"/>
      <c r="D10103" s="140"/>
      <c r="E10103" s="140"/>
      <c r="F10103" s="161"/>
      <c r="G10103" s="161"/>
    </row>
    <row r="10104" spans="1:7" x14ac:dyDescent="0.25">
      <c r="A10104" s="154"/>
      <c r="B10104" s="154"/>
      <c r="C10104" s="140"/>
      <c r="D10104" s="140"/>
      <c r="E10104" s="140"/>
      <c r="F10104" s="161"/>
      <c r="G10104" s="161"/>
    </row>
    <row r="10105" spans="1:7" x14ac:dyDescent="0.25">
      <c r="A10105" s="154"/>
      <c r="B10105" s="154"/>
      <c r="C10105" s="154"/>
      <c r="D10105" s="140"/>
      <c r="E10105" s="140"/>
      <c r="F10105" s="161"/>
      <c r="G10105" s="161"/>
    </row>
    <row r="10106" spans="1:7" x14ac:dyDescent="0.25">
      <c r="A10106" s="154"/>
      <c r="B10106" s="154"/>
      <c r="C10106" s="140"/>
      <c r="D10106" s="140"/>
      <c r="E10106" s="140"/>
      <c r="F10106" s="161"/>
      <c r="G10106" s="161"/>
    </row>
    <row r="10107" spans="1:7" x14ac:dyDescent="0.25">
      <c r="A10107" s="154"/>
      <c r="B10107" s="154"/>
      <c r="C10107" s="154"/>
      <c r="D10107" s="140"/>
      <c r="E10107" s="140"/>
      <c r="F10107" s="161"/>
      <c r="G10107" s="161"/>
    </row>
    <row r="10108" spans="1:7" x14ac:dyDescent="0.25">
      <c r="A10108" s="154"/>
      <c r="B10108" s="154"/>
      <c r="C10108" s="140"/>
      <c r="D10108" s="140"/>
      <c r="E10108" s="140"/>
      <c r="F10108" s="161"/>
      <c r="G10108" s="161"/>
    </row>
    <row r="10109" spans="1:7" x14ac:dyDescent="0.25">
      <c r="A10109" s="154"/>
      <c r="B10109" s="154"/>
      <c r="C10109" s="140"/>
      <c r="D10109" s="140"/>
      <c r="E10109" s="140"/>
      <c r="F10109" s="161"/>
      <c r="G10109" s="161"/>
    </row>
    <row r="10110" spans="1:7" x14ac:dyDescent="0.25">
      <c r="A10110" s="154"/>
      <c r="B10110" s="154"/>
      <c r="C10110" s="154"/>
      <c r="D10110" s="140"/>
      <c r="E10110" s="140"/>
      <c r="F10110" s="161"/>
      <c r="G10110" s="161"/>
    </row>
    <row r="10111" spans="1:7" x14ac:dyDescent="0.25">
      <c r="A10111" s="154"/>
      <c r="B10111" s="154"/>
      <c r="C10111" s="140"/>
      <c r="D10111" s="140"/>
      <c r="E10111" s="140"/>
      <c r="F10111" s="161"/>
      <c r="G10111" s="161"/>
    </row>
    <row r="10112" spans="1:7" x14ac:dyDescent="0.25">
      <c r="A10112" s="154"/>
      <c r="B10112" s="154"/>
      <c r="C10112" s="154"/>
      <c r="D10112" s="140"/>
      <c r="E10112" s="140"/>
      <c r="F10112" s="161"/>
      <c r="G10112" s="161"/>
    </row>
    <row r="10113" spans="1:7" x14ac:dyDescent="0.25">
      <c r="A10113" s="154"/>
      <c r="B10113" s="154"/>
      <c r="C10113" s="140"/>
      <c r="D10113" s="140"/>
      <c r="E10113" s="140"/>
      <c r="F10113" s="161"/>
      <c r="G10113" s="161"/>
    </row>
    <row r="10114" spans="1:7" x14ac:dyDescent="0.25">
      <c r="A10114" s="154"/>
      <c r="B10114" s="154"/>
      <c r="C10114" s="140"/>
      <c r="D10114" s="140"/>
      <c r="E10114" s="140"/>
      <c r="F10114" s="161"/>
      <c r="G10114" s="161"/>
    </row>
    <row r="10115" spans="1:7" x14ac:dyDescent="0.25">
      <c r="A10115" s="154"/>
      <c r="B10115" s="154"/>
      <c r="C10115" s="140"/>
      <c r="D10115" s="140"/>
      <c r="E10115" s="140"/>
      <c r="F10115" s="161"/>
      <c r="G10115" s="161"/>
    </row>
    <row r="10116" spans="1:7" x14ac:dyDescent="0.25">
      <c r="A10116" s="154"/>
      <c r="B10116" s="154"/>
      <c r="C10116" s="154"/>
      <c r="D10116" s="140"/>
      <c r="E10116" s="140"/>
      <c r="F10116" s="161"/>
      <c r="G10116" s="161"/>
    </row>
    <row r="10117" spans="1:7" x14ac:dyDescent="0.25">
      <c r="A10117" s="154"/>
      <c r="B10117" s="154"/>
      <c r="C10117" s="154"/>
      <c r="D10117" s="140"/>
      <c r="E10117" s="140"/>
      <c r="F10117" s="161"/>
      <c r="G10117" s="161"/>
    </row>
    <row r="10118" spans="1:7" x14ac:dyDescent="0.25">
      <c r="A10118" s="154"/>
      <c r="B10118" s="154"/>
      <c r="C10118" s="154"/>
      <c r="D10118" s="140"/>
      <c r="E10118" s="140"/>
      <c r="F10118" s="161"/>
      <c r="G10118" s="161"/>
    </row>
    <row r="10119" spans="1:7" x14ac:dyDescent="0.25">
      <c r="A10119" s="154"/>
      <c r="B10119" s="154"/>
      <c r="C10119" s="154"/>
      <c r="D10119" s="140"/>
      <c r="E10119" s="140"/>
      <c r="F10119" s="161"/>
      <c r="G10119" s="161"/>
    </row>
    <row r="10120" spans="1:7" x14ac:dyDescent="0.25">
      <c r="A10120" s="154"/>
      <c r="B10120" s="154"/>
      <c r="C10120" s="140"/>
      <c r="D10120" s="140"/>
      <c r="E10120" s="140"/>
      <c r="F10120" s="161"/>
      <c r="G10120" s="161"/>
    </row>
    <row r="10121" spans="1:7" x14ac:dyDescent="0.25">
      <c r="A10121" s="154"/>
      <c r="B10121" s="154"/>
      <c r="C10121" s="140"/>
      <c r="D10121" s="140"/>
      <c r="E10121" s="140"/>
      <c r="F10121" s="161"/>
      <c r="G10121" s="161"/>
    </row>
    <row r="10122" spans="1:7" x14ac:dyDescent="0.25">
      <c r="A10122" s="154"/>
      <c r="B10122" s="154"/>
      <c r="C10122" s="154"/>
      <c r="D10122" s="140"/>
      <c r="E10122" s="140"/>
      <c r="F10122" s="161"/>
      <c r="G10122" s="161"/>
    </row>
    <row r="10123" spans="1:7" x14ac:dyDescent="0.25">
      <c r="A10123" s="154"/>
      <c r="B10123" s="154"/>
      <c r="C10123" s="154"/>
      <c r="D10123" s="140"/>
      <c r="E10123" s="140"/>
      <c r="F10123" s="161"/>
      <c r="G10123" s="161"/>
    </row>
    <row r="10124" spans="1:7" x14ac:dyDescent="0.25">
      <c r="A10124" s="154"/>
      <c r="B10124" s="154"/>
      <c r="C10124" s="140"/>
      <c r="D10124" s="140"/>
      <c r="E10124" s="140"/>
      <c r="F10124" s="161"/>
      <c r="G10124" s="161"/>
    </row>
    <row r="10125" spans="1:7" x14ac:dyDescent="0.25">
      <c r="A10125" s="154"/>
      <c r="B10125" s="154"/>
      <c r="C10125" s="154"/>
      <c r="D10125" s="140"/>
      <c r="E10125" s="140"/>
      <c r="F10125" s="161"/>
      <c r="G10125" s="161"/>
    </row>
    <row r="10126" spans="1:7" x14ac:dyDescent="0.25">
      <c r="A10126" s="154"/>
      <c r="B10126" s="154"/>
      <c r="C10126" s="154"/>
      <c r="D10126" s="140"/>
      <c r="E10126" s="140"/>
      <c r="F10126" s="161"/>
      <c r="G10126" s="161"/>
    </row>
    <row r="10127" spans="1:7" x14ac:dyDescent="0.25">
      <c r="A10127" s="154"/>
      <c r="B10127" s="154"/>
      <c r="C10127" s="140"/>
      <c r="D10127" s="140"/>
      <c r="E10127" s="140"/>
      <c r="F10127" s="161"/>
      <c r="G10127" s="161"/>
    </row>
    <row r="10128" spans="1:7" x14ac:dyDescent="0.25">
      <c r="A10128" s="154"/>
      <c r="B10128" s="154"/>
      <c r="C10128" s="140"/>
      <c r="D10128" s="140"/>
      <c r="E10128" s="140"/>
      <c r="F10128" s="161"/>
      <c r="G10128" s="161"/>
    </row>
    <row r="10129" spans="1:7" x14ac:dyDescent="0.25">
      <c r="A10129" s="154"/>
      <c r="B10129" s="154"/>
      <c r="C10129" s="140"/>
      <c r="D10129" s="140"/>
      <c r="E10129" s="140"/>
      <c r="F10129" s="161"/>
      <c r="G10129" s="161"/>
    </row>
    <row r="10130" spans="1:7" x14ac:dyDescent="0.25">
      <c r="A10130" s="154"/>
      <c r="B10130" s="154"/>
      <c r="C10130" s="154"/>
      <c r="D10130" s="140"/>
      <c r="E10130" s="140"/>
      <c r="F10130" s="161"/>
      <c r="G10130" s="161"/>
    </row>
    <row r="10131" spans="1:7" x14ac:dyDescent="0.25">
      <c r="A10131" s="154"/>
      <c r="B10131" s="154"/>
      <c r="C10131" s="140"/>
      <c r="D10131" s="140"/>
      <c r="E10131" s="140"/>
      <c r="F10131" s="161"/>
      <c r="G10131" s="161"/>
    </row>
    <row r="10132" spans="1:7" x14ac:dyDescent="0.25">
      <c r="A10132" s="154"/>
      <c r="B10132" s="154"/>
      <c r="C10132" s="140"/>
      <c r="D10132" s="140"/>
      <c r="E10132" s="140"/>
      <c r="F10132" s="161"/>
      <c r="G10132" s="161"/>
    </row>
    <row r="10133" spans="1:7" x14ac:dyDescent="0.25">
      <c r="A10133" s="154"/>
      <c r="B10133" s="154"/>
      <c r="C10133" s="140"/>
      <c r="D10133" s="140"/>
      <c r="E10133" s="140"/>
      <c r="F10133" s="161"/>
      <c r="G10133" s="161"/>
    </row>
    <row r="10134" spans="1:7" x14ac:dyDescent="0.25">
      <c r="A10134" s="154"/>
      <c r="B10134" s="154"/>
      <c r="C10134" s="140"/>
      <c r="D10134" s="140"/>
      <c r="E10134" s="140"/>
      <c r="F10134" s="161"/>
      <c r="G10134" s="161"/>
    </row>
    <row r="10135" spans="1:7" x14ac:dyDescent="0.25">
      <c r="A10135" s="154"/>
      <c r="B10135" s="154"/>
      <c r="C10135" s="154"/>
      <c r="D10135" s="140"/>
      <c r="E10135" s="140"/>
      <c r="F10135" s="161"/>
      <c r="G10135" s="161"/>
    </row>
    <row r="10136" spans="1:7" x14ac:dyDescent="0.25">
      <c r="A10136" s="154"/>
      <c r="B10136" s="154"/>
      <c r="C10136" s="154"/>
      <c r="D10136" s="140"/>
      <c r="E10136" s="140"/>
      <c r="F10136" s="161"/>
      <c r="G10136" s="161"/>
    </row>
    <row r="10137" spans="1:7" x14ac:dyDescent="0.25">
      <c r="A10137" s="154"/>
      <c r="B10137" s="154"/>
      <c r="C10137" s="154"/>
      <c r="D10137" s="140"/>
      <c r="E10137" s="140"/>
      <c r="F10137" s="161"/>
      <c r="G10137" s="161"/>
    </row>
    <row r="10138" spans="1:7" x14ac:dyDescent="0.25">
      <c r="A10138" s="154"/>
      <c r="B10138" s="154"/>
      <c r="C10138" s="154"/>
      <c r="D10138" s="140"/>
      <c r="E10138" s="140"/>
      <c r="F10138" s="161"/>
      <c r="G10138" s="161"/>
    </row>
    <row r="10139" spans="1:7" x14ac:dyDescent="0.25">
      <c r="A10139" s="154"/>
      <c r="B10139" s="154"/>
      <c r="C10139" s="140"/>
      <c r="D10139" s="140"/>
      <c r="E10139" s="140"/>
      <c r="F10139" s="161"/>
      <c r="G10139" s="161"/>
    </row>
    <row r="10140" spans="1:7" x14ac:dyDescent="0.25">
      <c r="A10140" s="154"/>
      <c r="B10140" s="154"/>
      <c r="C10140" s="140"/>
      <c r="D10140" s="140"/>
      <c r="E10140" s="140"/>
      <c r="F10140" s="161"/>
      <c r="G10140" s="161"/>
    </row>
    <row r="10141" spans="1:7" x14ac:dyDescent="0.25">
      <c r="A10141" s="154"/>
      <c r="B10141" s="154"/>
      <c r="C10141" s="140"/>
      <c r="D10141" s="140"/>
      <c r="E10141" s="140"/>
      <c r="F10141" s="161"/>
      <c r="G10141" s="161"/>
    </row>
    <row r="10142" spans="1:7" x14ac:dyDescent="0.25">
      <c r="A10142" s="154"/>
      <c r="B10142" s="154"/>
      <c r="C10142" s="154"/>
      <c r="D10142" s="140"/>
      <c r="E10142" s="140"/>
      <c r="F10142" s="161"/>
      <c r="G10142" s="161"/>
    </row>
    <row r="10143" spans="1:7" x14ac:dyDescent="0.25">
      <c r="A10143" s="154"/>
      <c r="B10143" s="154"/>
      <c r="C10143" s="154"/>
      <c r="D10143" s="140"/>
      <c r="E10143" s="140"/>
      <c r="F10143" s="161"/>
      <c r="G10143" s="161"/>
    </row>
    <row r="10144" spans="1:7" x14ac:dyDescent="0.25">
      <c r="A10144" s="154"/>
      <c r="B10144" s="154"/>
      <c r="C10144" s="154"/>
      <c r="D10144" s="140"/>
      <c r="E10144" s="140"/>
      <c r="F10144" s="161"/>
      <c r="G10144" s="161"/>
    </row>
    <row r="10145" spans="1:7" x14ac:dyDescent="0.25">
      <c r="A10145" s="154"/>
      <c r="B10145" s="154"/>
      <c r="C10145" s="140"/>
      <c r="D10145" s="140"/>
      <c r="E10145" s="140"/>
      <c r="F10145" s="161"/>
      <c r="G10145" s="161"/>
    </row>
    <row r="10146" spans="1:7" x14ac:dyDescent="0.25">
      <c r="A10146" s="154"/>
      <c r="B10146" s="154"/>
      <c r="C10146" s="140"/>
      <c r="D10146" s="140"/>
      <c r="E10146" s="140"/>
      <c r="F10146" s="161"/>
      <c r="G10146" s="161"/>
    </row>
    <row r="10147" spans="1:7" x14ac:dyDescent="0.25">
      <c r="A10147" s="154"/>
      <c r="B10147" s="154"/>
      <c r="C10147" s="154"/>
      <c r="D10147" s="140"/>
      <c r="E10147" s="140"/>
      <c r="F10147" s="161"/>
      <c r="G10147" s="161"/>
    </row>
    <row r="10148" spans="1:7" x14ac:dyDescent="0.25">
      <c r="A10148" s="154"/>
      <c r="B10148" s="154"/>
      <c r="C10148" s="140"/>
      <c r="D10148" s="140"/>
      <c r="E10148" s="140"/>
      <c r="F10148" s="161"/>
      <c r="G10148" s="161"/>
    </row>
    <row r="10149" spans="1:7" x14ac:dyDescent="0.25">
      <c r="A10149" s="154"/>
      <c r="B10149" s="154"/>
      <c r="C10149" s="140"/>
      <c r="D10149" s="140"/>
      <c r="E10149" s="140"/>
      <c r="F10149" s="161"/>
      <c r="G10149" s="161"/>
    </row>
    <row r="10150" spans="1:7" x14ac:dyDescent="0.25">
      <c r="A10150" s="154"/>
      <c r="B10150" s="154"/>
      <c r="C10150" s="154"/>
      <c r="D10150" s="140"/>
      <c r="E10150" s="140"/>
      <c r="F10150" s="161"/>
      <c r="G10150" s="161"/>
    </row>
    <row r="10151" spans="1:7" x14ac:dyDescent="0.25">
      <c r="A10151" s="154"/>
      <c r="B10151" s="154"/>
      <c r="C10151" s="154"/>
      <c r="D10151" s="140"/>
      <c r="E10151" s="140"/>
      <c r="F10151" s="161"/>
      <c r="G10151" s="161"/>
    </row>
    <row r="10152" spans="1:7" x14ac:dyDescent="0.25">
      <c r="A10152" s="154"/>
      <c r="B10152" s="154"/>
      <c r="C10152" s="154"/>
      <c r="D10152" s="140"/>
      <c r="E10152" s="140"/>
      <c r="F10152" s="161"/>
      <c r="G10152" s="161"/>
    </row>
    <row r="10153" spans="1:7" x14ac:dyDescent="0.25">
      <c r="A10153" s="154"/>
      <c r="B10153" s="154"/>
      <c r="C10153" s="154"/>
      <c r="D10153" s="140"/>
      <c r="E10153" s="140"/>
      <c r="F10153" s="161"/>
      <c r="G10153" s="161"/>
    </row>
    <row r="10154" spans="1:7" x14ac:dyDescent="0.25">
      <c r="A10154" s="154"/>
      <c r="B10154" s="154"/>
      <c r="C10154" s="154"/>
      <c r="D10154" s="140"/>
      <c r="E10154" s="140"/>
      <c r="F10154" s="161"/>
      <c r="G10154" s="161"/>
    </row>
    <row r="10155" spans="1:7" x14ac:dyDescent="0.25">
      <c r="A10155" s="154"/>
      <c r="B10155" s="154"/>
      <c r="C10155" s="140"/>
      <c r="D10155" s="140"/>
      <c r="E10155" s="140"/>
      <c r="F10155" s="161"/>
      <c r="G10155" s="161"/>
    </row>
    <row r="10156" spans="1:7" x14ac:dyDescent="0.25">
      <c r="A10156" s="154"/>
      <c r="B10156" s="154"/>
      <c r="C10156" s="154"/>
      <c r="D10156" s="140"/>
      <c r="E10156" s="140"/>
      <c r="F10156" s="161"/>
      <c r="G10156" s="161"/>
    </row>
    <row r="10157" spans="1:7" x14ac:dyDescent="0.25">
      <c r="A10157" s="154"/>
      <c r="B10157" s="154"/>
      <c r="C10157" s="140"/>
      <c r="D10157" s="140"/>
      <c r="E10157" s="140"/>
      <c r="F10157" s="161"/>
      <c r="G10157" s="161"/>
    </row>
    <row r="10158" spans="1:7" x14ac:dyDescent="0.25">
      <c r="A10158" s="154"/>
      <c r="B10158" s="154"/>
      <c r="C10158" s="154"/>
      <c r="D10158" s="140"/>
      <c r="E10158" s="140"/>
      <c r="F10158" s="161"/>
      <c r="G10158" s="161"/>
    </row>
    <row r="10159" spans="1:7" x14ac:dyDescent="0.25">
      <c r="A10159" s="154"/>
      <c r="B10159" s="154"/>
      <c r="C10159" s="140"/>
      <c r="D10159" s="140"/>
      <c r="E10159" s="140"/>
      <c r="F10159" s="161"/>
      <c r="G10159" s="161"/>
    </row>
    <row r="10160" spans="1:7" x14ac:dyDescent="0.25">
      <c r="A10160" s="154"/>
      <c r="B10160" s="154"/>
      <c r="C10160" s="140"/>
      <c r="D10160" s="140"/>
      <c r="E10160" s="140"/>
      <c r="F10160" s="161"/>
      <c r="G10160" s="161"/>
    </row>
    <row r="10161" spans="1:7" x14ac:dyDescent="0.25">
      <c r="A10161" s="154"/>
      <c r="B10161" s="154"/>
      <c r="C10161" s="140"/>
      <c r="D10161" s="140"/>
      <c r="E10161" s="140"/>
      <c r="F10161" s="161"/>
      <c r="G10161" s="161"/>
    </row>
    <row r="10162" spans="1:7" x14ac:dyDescent="0.25">
      <c r="A10162" s="154"/>
      <c r="B10162" s="154"/>
      <c r="C10162" s="140"/>
      <c r="D10162" s="140"/>
      <c r="E10162" s="140"/>
      <c r="F10162" s="161"/>
      <c r="G10162" s="161"/>
    </row>
    <row r="10163" spans="1:7" x14ac:dyDescent="0.25">
      <c r="A10163" s="154"/>
      <c r="B10163" s="154"/>
      <c r="C10163" s="154"/>
      <c r="D10163" s="140"/>
      <c r="E10163" s="140"/>
      <c r="F10163" s="161"/>
      <c r="G10163" s="161"/>
    </row>
    <row r="10164" spans="1:7" x14ac:dyDescent="0.25">
      <c r="A10164" s="154"/>
      <c r="B10164" s="154"/>
      <c r="C10164" s="154"/>
      <c r="D10164" s="140"/>
      <c r="E10164" s="140"/>
      <c r="F10164" s="161"/>
      <c r="G10164" s="161"/>
    </row>
    <row r="10165" spans="1:7" x14ac:dyDescent="0.25">
      <c r="A10165" s="154"/>
      <c r="B10165" s="154"/>
      <c r="C10165" s="154"/>
      <c r="D10165" s="140"/>
      <c r="E10165" s="140"/>
      <c r="F10165" s="161"/>
      <c r="G10165" s="161"/>
    </row>
    <row r="10166" spans="1:7" x14ac:dyDescent="0.25">
      <c r="A10166" s="154"/>
      <c r="B10166" s="154"/>
      <c r="C10166" s="140"/>
      <c r="D10166" s="140"/>
      <c r="E10166" s="140"/>
      <c r="F10166" s="161"/>
      <c r="G10166" s="161"/>
    </row>
    <row r="10167" spans="1:7" x14ac:dyDescent="0.25">
      <c r="A10167" s="154"/>
      <c r="B10167" s="154"/>
      <c r="C10167" s="140"/>
      <c r="D10167" s="140"/>
      <c r="E10167" s="140"/>
      <c r="F10167" s="161"/>
      <c r="G10167" s="161"/>
    </row>
    <row r="10168" spans="1:7" x14ac:dyDescent="0.25">
      <c r="A10168" s="154"/>
      <c r="B10168" s="154"/>
      <c r="C10168" s="154"/>
      <c r="D10168" s="140"/>
      <c r="E10168" s="140"/>
      <c r="F10168" s="161"/>
      <c r="G10168" s="161"/>
    </row>
    <row r="10169" spans="1:7" x14ac:dyDescent="0.25">
      <c r="A10169" s="154"/>
      <c r="B10169" s="154"/>
      <c r="C10169" s="154"/>
      <c r="D10169" s="140"/>
      <c r="E10169" s="140"/>
      <c r="F10169" s="161"/>
      <c r="G10169" s="161"/>
    </row>
    <row r="10170" spans="1:7" x14ac:dyDescent="0.25">
      <c r="A10170" s="154"/>
      <c r="B10170" s="154"/>
      <c r="C10170" s="140"/>
      <c r="D10170" s="140"/>
      <c r="E10170" s="140"/>
      <c r="F10170" s="161"/>
      <c r="G10170" s="161"/>
    </row>
    <row r="10171" spans="1:7" x14ac:dyDescent="0.25">
      <c r="A10171" s="154"/>
      <c r="B10171" s="154"/>
      <c r="C10171" s="140"/>
      <c r="D10171" s="140"/>
      <c r="E10171" s="140"/>
      <c r="F10171" s="161"/>
      <c r="G10171" s="161"/>
    </row>
    <row r="10172" spans="1:7" x14ac:dyDescent="0.25">
      <c r="A10172" s="154"/>
      <c r="B10172" s="154"/>
      <c r="C10172" s="154"/>
      <c r="D10172" s="140"/>
      <c r="E10172" s="140"/>
      <c r="F10172" s="161"/>
      <c r="G10172" s="161"/>
    </row>
    <row r="10173" spans="1:7" x14ac:dyDescent="0.25">
      <c r="A10173" s="154"/>
      <c r="B10173" s="154"/>
      <c r="C10173" s="154"/>
      <c r="D10173" s="140"/>
      <c r="E10173" s="140"/>
      <c r="F10173" s="161"/>
      <c r="G10173" s="161"/>
    </row>
    <row r="10174" spans="1:7" x14ac:dyDescent="0.25">
      <c r="A10174" s="154"/>
      <c r="B10174" s="154"/>
      <c r="C10174" s="154"/>
      <c r="D10174" s="140"/>
      <c r="E10174" s="140"/>
      <c r="F10174" s="161"/>
      <c r="G10174" s="161"/>
    </row>
    <row r="10175" spans="1:7" x14ac:dyDescent="0.25">
      <c r="A10175" s="154"/>
      <c r="B10175" s="154"/>
      <c r="C10175" s="154"/>
      <c r="D10175" s="140"/>
      <c r="E10175" s="140"/>
      <c r="F10175" s="161"/>
      <c r="G10175" s="161"/>
    </row>
    <row r="10176" spans="1:7" x14ac:dyDescent="0.25">
      <c r="A10176" s="154"/>
      <c r="B10176" s="154"/>
      <c r="C10176" s="154"/>
      <c r="D10176" s="140"/>
      <c r="E10176" s="140"/>
      <c r="F10176" s="161"/>
      <c r="G10176" s="161"/>
    </row>
    <row r="10177" spans="1:7" x14ac:dyDescent="0.25">
      <c r="A10177" s="154"/>
      <c r="B10177" s="154"/>
      <c r="C10177" s="154"/>
      <c r="D10177" s="140"/>
      <c r="E10177" s="140"/>
      <c r="F10177" s="161"/>
      <c r="G10177" s="161"/>
    </row>
    <row r="10178" spans="1:7" x14ac:dyDescent="0.25">
      <c r="A10178" s="154"/>
      <c r="B10178" s="154"/>
      <c r="C10178" s="154"/>
      <c r="D10178" s="140"/>
      <c r="E10178" s="140"/>
      <c r="F10178" s="161"/>
      <c r="G10178" s="161"/>
    </row>
    <row r="10179" spans="1:7" x14ac:dyDescent="0.25">
      <c r="A10179" s="154"/>
      <c r="B10179" s="154"/>
      <c r="C10179" s="140"/>
      <c r="D10179" s="140"/>
      <c r="E10179" s="140"/>
      <c r="F10179" s="161"/>
      <c r="G10179" s="161"/>
    </row>
    <row r="10180" spans="1:7" x14ac:dyDescent="0.25">
      <c r="A10180" s="154"/>
      <c r="B10180" s="154"/>
      <c r="C10180" s="140"/>
      <c r="D10180" s="140"/>
      <c r="E10180" s="140"/>
      <c r="F10180" s="161"/>
      <c r="G10180" s="161"/>
    </row>
    <row r="10181" spans="1:7" x14ac:dyDescent="0.25">
      <c r="A10181" s="154"/>
      <c r="B10181" s="154"/>
      <c r="C10181" s="140"/>
      <c r="D10181" s="140"/>
      <c r="E10181" s="140"/>
      <c r="F10181" s="161"/>
      <c r="G10181" s="161"/>
    </row>
    <row r="10182" spans="1:7" x14ac:dyDescent="0.25">
      <c r="A10182" s="154"/>
      <c r="B10182" s="154"/>
      <c r="C10182" s="140"/>
      <c r="D10182" s="140"/>
      <c r="E10182" s="140"/>
      <c r="F10182" s="161"/>
      <c r="G10182" s="161"/>
    </row>
    <row r="10183" spans="1:7" x14ac:dyDescent="0.25">
      <c r="A10183" s="154"/>
      <c r="B10183" s="154"/>
      <c r="C10183" s="154"/>
      <c r="D10183" s="140"/>
      <c r="E10183" s="140"/>
      <c r="F10183" s="161"/>
      <c r="G10183" s="161"/>
    </row>
    <row r="10184" spans="1:7" x14ac:dyDescent="0.25">
      <c r="A10184" s="154"/>
      <c r="B10184" s="154"/>
      <c r="C10184" s="140"/>
      <c r="D10184" s="140"/>
      <c r="E10184" s="140"/>
      <c r="F10184" s="161"/>
      <c r="G10184" s="161"/>
    </row>
    <row r="10185" spans="1:7" x14ac:dyDescent="0.25">
      <c r="A10185" s="154"/>
      <c r="B10185" s="154"/>
      <c r="C10185" s="140"/>
      <c r="D10185" s="140"/>
      <c r="E10185" s="140"/>
      <c r="F10185" s="161"/>
      <c r="G10185" s="161"/>
    </row>
    <row r="10186" spans="1:7" x14ac:dyDescent="0.25">
      <c r="A10186" s="154"/>
      <c r="B10186" s="154"/>
      <c r="C10186" s="140"/>
      <c r="D10186" s="140"/>
      <c r="E10186" s="140"/>
      <c r="F10186" s="161"/>
      <c r="G10186" s="161"/>
    </row>
    <row r="10187" spans="1:7" x14ac:dyDescent="0.25">
      <c r="A10187" s="154"/>
      <c r="B10187" s="154"/>
      <c r="C10187" s="154"/>
      <c r="D10187" s="140"/>
      <c r="E10187" s="140"/>
      <c r="F10187" s="161"/>
      <c r="G10187" s="161"/>
    </row>
    <row r="10188" spans="1:7" x14ac:dyDescent="0.25">
      <c r="A10188" s="154"/>
      <c r="B10188" s="154"/>
      <c r="C10188" s="154"/>
      <c r="D10188" s="140"/>
      <c r="E10188" s="140"/>
      <c r="F10188" s="161"/>
      <c r="G10188" s="161"/>
    </row>
    <row r="10189" spans="1:7" x14ac:dyDescent="0.25">
      <c r="A10189" s="154"/>
      <c r="B10189" s="154"/>
      <c r="C10189" s="140"/>
      <c r="D10189" s="140"/>
      <c r="E10189" s="140"/>
      <c r="F10189" s="161"/>
      <c r="G10189" s="161"/>
    </row>
    <row r="10190" spans="1:7" x14ac:dyDescent="0.25">
      <c r="A10190" s="154"/>
      <c r="B10190" s="154"/>
      <c r="C10190" s="154"/>
      <c r="D10190" s="140"/>
      <c r="E10190" s="140"/>
      <c r="F10190" s="161"/>
      <c r="G10190" s="161"/>
    </row>
    <row r="10191" spans="1:7" x14ac:dyDescent="0.25">
      <c r="A10191" s="154"/>
      <c r="B10191" s="154"/>
      <c r="C10191" s="154"/>
      <c r="D10191" s="140"/>
      <c r="E10191" s="140"/>
      <c r="F10191" s="161"/>
      <c r="G10191" s="161"/>
    </row>
    <row r="10192" spans="1:7" x14ac:dyDescent="0.25">
      <c r="A10192" s="154"/>
      <c r="B10192" s="154"/>
      <c r="C10192" s="154"/>
      <c r="D10192" s="140"/>
      <c r="E10192" s="140"/>
      <c r="F10192" s="161"/>
      <c r="G10192" s="161"/>
    </row>
    <row r="10193" spans="1:7" x14ac:dyDescent="0.25">
      <c r="A10193" s="154"/>
      <c r="B10193" s="154"/>
      <c r="C10193" s="154"/>
      <c r="D10193" s="140"/>
      <c r="E10193" s="140"/>
      <c r="F10193" s="161"/>
      <c r="G10193" s="161"/>
    </row>
    <row r="10194" spans="1:7" x14ac:dyDescent="0.25">
      <c r="A10194" s="154"/>
      <c r="B10194" s="154"/>
      <c r="C10194" s="154"/>
      <c r="D10194" s="140"/>
      <c r="E10194" s="140"/>
      <c r="F10194" s="161"/>
      <c r="G10194" s="161"/>
    </row>
    <row r="10195" spans="1:7" x14ac:dyDescent="0.25">
      <c r="A10195" s="154"/>
      <c r="B10195" s="154"/>
      <c r="C10195" s="154"/>
      <c r="D10195" s="140"/>
      <c r="E10195" s="140"/>
      <c r="F10195" s="161"/>
      <c r="G10195" s="161"/>
    </row>
    <row r="10196" spans="1:7" x14ac:dyDescent="0.25">
      <c r="A10196" s="154"/>
      <c r="B10196" s="154"/>
      <c r="C10196" s="140"/>
      <c r="D10196" s="140"/>
      <c r="E10196" s="140"/>
      <c r="F10196" s="161"/>
      <c r="G10196" s="161"/>
    </row>
    <row r="10197" spans="1:7" x14ac:dyDescent="0.25">
      <c r="A10197" s="154"/>
      <c r="B10197" s="154"/>
      <c r="C10197" s="140"/>
      <c r="D10197" s="140"/>
      <c r="E10197" s="140"/>
      <c r="F10197" s="161"/>
      <c r="G10197" s="161"/>
    </row>
    <row r="10198" spans="1:7" x14ac:dyDescent="0.25">
      <c r="A10198" s="154"/>
      <c r="B10198" s="154"/>
      <c r="C10198" s="140"/>
      <c r="D10198" s="140"/>
      <c r="E10198" s="140"/>
      <c r="F10198" s="161"/>
      <c r="G10198" s="161"/>
    </row>
    <row r="10199" spans="1:7" x14ac:dyDescent="0.25">
      <c r="A10199" s="154"/>
      <c r="B10199" s="154"/>
      <c r="C10199" s="140"/>
      <c r="D10199" s="140"/>
      <c r="E10199" s="140"/>
      <c r="F10199" s="161"/>
      <c r="G10199" s="161"/>
    </row>
    <row r="10200" spans="1:7" x14ac:dyDescent="0.25">
      <c r="A10200" s="154"/>
      <c r="B10200" s="154"/>
      <c r="C10200" s="140"/>
      <c r="D10200" s="140"/>
      <c r="E10200" s="140"/>
      <c r="F10200" s="161"/>
      <c r="G10200" s="161"/>
    </row>
    <row r="10201" spans="1:7" x14ac:dyDescent="0.25">
      <c r="A10201" s="154"/>
      <c r="B10201" s="154"/>
      <c r="C10201" s="140"/>
      <c r="D10201" s="140"/>
      <c r="E10201" s="140"/>
      <c r="F10201" s="161"/>
      <c r="G10201" s="161"/>
    </row>
    <row r="10202" spans="1:7" x14ac:dyDescent="0.25">
      <c r="A10202" s="154"/>
      <c r="B10202" s="154"/>
      <c r="C10202" s="140"/>
      <c r="D10202" s="140"/>
      <c r="E10202" s="140"/>
      <c r="F10202" s="161"/>
      <c r="G10202" s="161"/>
    </row>
    <row r="10203" spans="1:7" x14ac:dyDescent="0.25">
      <c r="A10203" s="154"/>
      <c r="B10203" s="154"/>
      <c r="C10203" s="140"/>
      <c r="D10203" s="140"/>
      <c r="E10203" s="140"/>
      <c r="F10203" s="161"/>
      <c r="G10203" s="161"/>
    </row>
    <row r="10204" spans="1:7" x14ac:dyDescent="0.25">
      <c r="A10204" s="154"/>
      <c r="B10204" s="154"/>
      <c r="C10204" s="140"/>
      <c r="D10204" s="140"/>
      <c r="E10204" s="140"/>
      <c r="F10204" s="161"/>
      <c r="G10204" s="161"/>
    </row>
    <row r="10205" spans="1:7" x14ac:dyDescent="0.25">
      <c r="A10205" s="154"/>
      <c r="B10205" s="154"/>
      <c r="C10205" s="140"/>
      <c r="D10205" s="140"/>
      <c r="E10205" s="140"/>
      <c r="F10205" s="161"/>
      <c r="G10205" s="161"/>
    </row>
    <row r="10206" spans="1:7" x14ac:dyDescent="0.25">
      <c r="A10206" s="154"/>
      <c r="B10206" s="154"/>
      <c r="C10206" s="154"/>
      <c r="D10206" s="140"/>
      <c r="E10206" s="140"/>
      <c r="F10206" s="161"/>
      <c r="G10206" s="161"/>
    </row>
    <row r="10207" spans="1:7" x14ac:dyDescent="0.25">
      <c r="A10207" s="154"/>
      <c r="B10207" s="154"/>
      <c r="C10207" s="154"/>
      <c r="D10207" s="140"/>
      <c r="E10207" s="140"/>
      <c r="F10207" s="161"/>
      <c r="G10207" s="161"/>
    </row>
    <row r="10208" spans="1:7" x14ac:dyDescent="0.25">
      <c r="A10208" s="154"/>
      <c r="B10208" s="154"/>
      <c r="C10208" s="154"/>
      <c r="D10208" s="140"/>
      <c r="E10208" s="140"/>
      <c r="F10208" s="161"/>
      <c r="G10208" s="161"/>
    </row>
    <row r="10209" spans="1:7" x14ac:dyDescent="0.25">
      <c r="A10209" s="154"/>
      <c r="B10209" s="154"/>
      <c r="C10209" s="154"/>
      <c r="D10209" s="140"/>
      <c r="E10209" s="140"/>
      <c r="F10209" s="161"/>
      <c r="G10209" s="161"/>
    </row>
    <row r="10210" spans="1:7" x14ac:dyDescent="0.25">
      <c r="A10210" s="154"/>
      <c r="B10210" s="154"/>
      <c r="C10210" s="140"/>
      <c r="D10210" s="140"/>
      <c r="E10210" s="140"/>
      <c r="F10210" s="161"/>
      <c r="G10210" s="161"/>
    </row>
    <row r="10211" spans="1:7" x14ac:dyDescent="0.25">
      <c r="A10211" s="154"/>
      <c r="B10211" s="154"/>
      <c r="C10211" s="140"/>
      <c r="D10211" s="140"/>
      <c r="E10211" s="140"/>
      <c r="F10211" s="161"/>
      <c r="G10211" s="161"/>
    </row>
    <row r="10212" spans="1:7" x14ac:dyDescent="0.25">
      <c r="A10212" s="154"/>
      <c r="B10212" s="154"/>
      <c r="C10212" s="140"/>
      <c r="D10212" s="140"/>
      <c r="E10212" s="140"/>
      <c r="F10212" s="161"/>
      <c r="G10212" s="161"/>
    </row>
    <row r="10213" spans="1:7" x14ac:dyDescent="0.25">
      <c r="A10213" s="154"/>
      <c r="B10213" s="154"/>
      <c r="C10213" s="140"/>
      <c r="D10213" s="140"/>
      <c r="E10213" s="140"/>
      <c r="F10213" s="161"/>
      <c r="G10213" s="161"/>
    </row>
    <row r="10214" spans="1:7" x14ac:dyDescent="0.25">
      <c r="A10214" s="154"/>
      <c r="B10214" s="154"/>
      <c r="C10214" s="140"/>
      <c r="D10214" s="140"/>
      <c r="E10214" s="140"/>
      <c r="F10214" s="161"/>
      <c r="G10214" s="161"/>
    </row>
    <row r="10215" spans="1:7" x14ac:dyDescent="0.25">
      <c r="A10215" s="154"/>
      <c r="B10215" s="154"/>
      <c r="C10215" s="140"/>
      <c r="D10215" s="140"/>
      <c r="E10215" s="140"/>
      <c r="F10215" s="161"/>
      <c r="G10215" s="161"/>
    </row>
    <row r="10216" spans="1:7" x14ac:dyDescent="0.25">
      <c r="A10216" s="154"/>
      <c r="B10216" s="154"/>
      <c r="C10216" s="140"/>
      <c r="D10216" s="140"/>
      <c r="E10216" s="140"/>
      <c r="F10216" s="161"/>
      <c r="G10216" s="161"/>
    </row>
    <row r="10217" spans="1:7" x14ac:dyDescent="0.25">
      <c r="A10217" s="154"/>
      <c r="B10217" s="154"/>
      <c r="C10217" s="154"/>
      <c r="D10217" s="140"/>
      <c r="E10217" s="140"/>
      <c r="F10217" s="161"/>
      <c r="G10217" s="161"/>
    </row>
    <row r="10218" spans="1:7" x14ac:dyDescent="0.25">
      <c r="A10218" s="154"/>
      <c r="B10218" s="154"/>
      <c r="C10218" s="140"/>
      <c r="D10218" s="140"/>
      <c r="E10218" s="140"/>
      <c r="F10218" s="161"/>
      <c r="G10218" s="161"/>
    </row>
    <row r="10219" spans="1:7" x14ac:dyDescent="0.25">
      <c r="A10219" s="154"/>
      <c r="B10219" s="154"/>
      <c r="C10219" s="140"/>
      <c r="D10219" s="140"/>
      <c r="E10219" s="140"/>
      <c r="F10219" s="161"/>
      <c r="G10219" s="161"/>
    </row>
    <row r="10220" spans="1:7" x14ac:dyDescent="0.25">
      <c r="A10220" s="154"/>
      <c r="B10220" s="154"/>
      <c r="C10220" s="140"/>
      <c r="D10220" s="140"/>
      <c r="E10220" s="140"/>
      <c r="F10220" s="161"/>
      <c r="G10220" s="161"/>
    </row>
    <row r="10221" spans="1:7" x14ac:dyDescent="0.25">
      <c r="A10221" s="154"/>
      <c r="B10221" s="154"/>
      <c r="C10221" s="140"/>
      <c r="D10221" s="140"/>
      <c r="E10221" s="140"/>
      <c r="F10221" s="161"/>
      <c r="G10221" s="161"/>
    </row>
    <row r="10222" spans="1:7" x14ac:dyDescent="0.25">
      <c r="A10222" s="154"/>
      <c r="B10222" s="154"/>
      <c r="C10222" s="140"/>
      <c r="D10222" s="140"/>
      <c r="E10222" s="140"/>
      <c r="F10222" s="161"/>
      <c r="G10222" s="161"/>
    </row>
    <row r="10223" spans="1:7" x14ac:dyDescent="0.25">
      <c r="A10223" s="154"/>
      <c r="B10223" s="154"/>
      <c r="C10223" s="140"/>
      <c r="D10223" s="140"/>
      <c r="E10223" s="140"/>
      <c r="F10223" s="161"/>
      <c r="G10223" s="161"/>
    </row>
    <row r="10224" spans="1:7" x14ac:dyDescent="0.25">
      <c r="A10224" s="154"/>
      <c r="B10224" s="154"/>
      <c r="C10224" s="154"/>
      <c r="D10224" s="140"/>
      <c r="E10224" s="140"/>
      <c r="F10224" s="161"/>
      <c r="G10224" s="161"/>
    </row>
    <row r="10225" spans="1:7" x14ac:dyDescent="0.25">
      <c r="A10225" s="154"/>
      <c r="B10225" s="154"/>
      <c r="C10225" s="154"/>
      <c r="D10225" s="140"/>
      <c r="E10225" s="140"/>
      <c r="F10225" s="161"/>
      <c r="G10225" s="161"/>
    </row>
    <row r="10226" spans="1:7" x14ac:dyDescent="0.25">
      <c r="A10226" s="154"/>
      <c r="B10226" s="154"/>
      <c r="C10226" s="154"/>
      <c r="D10226" s="140"/>
      <c r="E10226" s="140"/>
      <c r="F10226" s="161"/>
      <c r="G10226" s="161"/>
    </row>
    <row r="10227" spans="1:7" x14ac:dyDescent="0.25">
      <c r="A10227" s="154"/>
      <c r="B10227" s="154"/>
      <c r="C10227" s="154"/>
      <c r="D10227" s="140"/>
      <c r="E10227" s="140"/>
      <c r="F10227" s="161"/>
      <c r="G10227" s="161"/>
    </row>
    <row r="10228" spans="1:7" x14ac:dyDescent="0.25">
      <c r="A10228" s="154"/>
      <c r="B10228" s="154"/>
      <c r="C10228" s="154"/>
      <c r="D10228" s="140"/>
      <c r="E10228" s="140"/>
      <c r="F10228" s="161"/>
      <c r="G10228" s="161"/>
    </row>
    <row r="10229" spans="1:7" x14ac:dyDescent="0.25">
      <c r="A10229" s="154"/>
      <c r="B10229" s="154"/>
      <c r="C10229" s="154"/>
      <c r="D10229" s="140"/>
      <c r="E10229" s="140"/>
      <c r="F10229" s="161"/>
      <c r="G10229" s="161"/>
    </row>
    <row r="10230" spans="1:7" x14ac:dyDescent="0.25">
      <c r="A10230" s="154"/>
      <c r="B10230" s="154"/>
      <c r="C10230" s="154"/>
      <c r="D10230" s="140"/>
      <c r="E10230" s="140"/>
      <c r="F10230" s="161"/>
      <c r="G10230" s="161"/>
    </row>
    <row r="10231" spans="1:7" x14ac:dyDescent="0.25">
      <c r="A10231" s="154"/>
      <c r="B10231" s="154"/>
      <c r="C10231" s="140"/>
      <c r="D10231" s="140"/>
      <c r="E10231" s="140"/>
      <c r="F10231" s="161"/>
      <c r="G10231" s="161"/>
    </row>
    <row r="10232" spans="1:7" x14ac:dyDescent="0.25">
      <c r="A10232" s="154"/>
      <c r="B10232" s="154"/>
      <c r="C10232" s="140"/>
      <c r="D10232" s="140"/>
      <c r="E10232" s="140"/>
      <c r="F10232" s="161"/>
      <c r="G10232" s="161"/>
    </row>
    <row r="10233" spans="1:7" x14ac:dyDescent="0.25">
      <c r="A10233" s="154"/>
      <c r="B10233" s="154"/>
      <c r="C10233" s="140"/>
      <c r="D10233" s="140"/>
      <c r="E10233" s="140"/>
      <c r="F10233" s="161"/>
      <c r="G10233" s="161"/>
    </row>
    <row r="10234" spans="1:7" x14ac:dyDescent="0.25">
      <c r="A10234" s="154"/>
      <c r="B10234" s="154"/>
      <c r="C10234" s="140"/>
      <c r="D10234" s="140"/>
      <c r="E10234" s="140"/>
      <c r="F10234" s="161"/>
      <c r="G10234" s="161"/>
    </row>
    <row r="10235" spans="1:7" x14ac:dyDescent="0.25">
      <c r="A10235" s="154"/>
      <c r="B10235" s="154"/>
      <c r="C10235" s="140"/>
      <c r="D10235" s="140"/>
      <c r="E10235" s="140"/>
      <c r="F10235" s="161"/>
      <c r="G10235" s="161"/>
    </row>
    <row r="10236" spans="1:7" x14ac:dyDescent="0.25">
      <c r="A10236" s="154"/>
      <c r="B10236" s="154"/>
      <c r="C10236" s="154"/>
      <c r="D10236" s="140"/>
      <c r="E10236" s="140"/>
      <c r="F10236" s="161"/>
      <c r="G10236" s="161"/>
    </row>
    <row r="10237" spans="1:7" x14ac:dyDescent="0.25">
      <c r="A10237" s="154"/>
      <c r="B10237" s="154"/>
      <c r="C10237" s="154"/>
      <c r="D10237" s="140"/>
      <c r="E10237" s="140"/>
      <c r="F10237" s="161"/>
      <c r="G10237" s="161"/>
    </row>
    <row r="10238" spans="1:7" x14ac:dyDescent="0.25">
      <c r="A10238" s="154"/>
      <c r="B10238" s="154"/>
      <c r="C10238" s="154"/>
      <c r="D10238" s="140"/>
      <c r="E10238" s="140"/>
      <c r="F10238" s="161"/>
      <c r="G10238" s="161"/>
    </row>
    <row r="10239" spans="1:7" x14ac:dyDescent="0.25">
      <c r="A10239" s="154"/>
      <c r="B10239" s="154"/>
      <c r="C10239" s="140"/>
      <c r="D10239" s="140"/>
      <c r="E10239" s="140"/>
      <c r="F10239" s="161"/>
      <c r="G10239" s="161"/>
    </row>
    <row r="10240" spans="1:7" x14ac:dyDescent="0.25">
      <c r="A10240" s="154"/>
      <c r="B10240" s="154"/>
      <c r="C10240" s="140"/>
      <c r="D10240" s="140"/>
      <c r="E10240" s="140"/>
      <c r="F10240" s="161"/>
      <c r="G10240" s="161"/>
    </row>
    <row r="10241" spans="1:7" x14ac:dyDescent="0.25">
      <c r="A10241" s="154"/>
      <c r="B10241" s="154"/>
      <c r="C10241" s="140"/>
      <c r="D10241" s="140"/>
      <c r="E10241" s="140"/>
      <c r="F10241" s="161"/>
      <c r="G10241" s="161"/>
    </row>
    <row r="10242" spans="1:7" x14ac:dyDescent="0.25">
      <c r="A10242" s="154"/>
      <c r="B10242" s="154"/>
      <c r="C10242" s="154"/>
      <c r="D10242" s="140"/>
      <c r="E10242" s="140"/>
      <c r="F10242" s="161"/>
      <c r="G10242" s="161"/>
    </row>
    <row r="10243" spans="1:7" x14ac:dyDescent="0.25">
      <c r="A10243" s="154"/>
      <c r="B10243" s="154"/>
      <c r="C10243" s="154"/>
      <c r="D10243" s="140"/>
      <c r="E10243" s="140"/>
      <c r="F10243" s="161"/>
      <c r="G10243" s="161"/>
    </row>
    <row r="10244" spans="1:7" x14ac:dyDescent="0.25">
      <c r="A10244" s="154"/>
      <c r="B10244" s="154"/>
      <c r="C10244" s="154"/>
      <c r="D10244" s="140"/>
      <c r="E10244" s="140"/>
      <c r="F10244" s="161"/>
      <c r="G10244" s="161"/>
    </row>
    <row r="10245" spans="1:7" x14ac:dyDescent="0.25">
      <c r="A10245" s="154"/>
      <c r="B10245" s="154"/>
      <c r="C10245" s="154"/>
      <c r="D10245" s="140"/>
      <c r="E10245" s="140"/>
      <c r="F10245" s="161"/>
      <c r="G10245" s="161"/>
    </row>
    <row r="10246" spans="1:7" x14ac:dyDescent="0.25">
      <c r="A10246" s="154"/>
      <c r="B10246" s="154"/>
      <c r="C10246" s="140"/>
      <c r="D10246" s="140"/>
      <c r="E10246" s="140"/>
      <c r="F10246" s="161"/>
      <c r="G10246" s="161"/>
    </row>
    <row r="10247" spans="1:7" x14ac:dyDescent="0.25">
      <c r="A10247" s="154"/>
      <c r="B10247" s="154"/>
      <c r="C10247" s="140"/>
      <c r="D10247" s="140"/>
      <c r="E10247" s="140"/>
      <c r="F10247" s="161"/>
      <c r="G10247" s="161"/>
    </row>
    <row r="10248" spans="1:7" x14ac:dyDescent="0.25">
      <c r="A10248" s="154"/>
      <c r="B10248" s="154"/>
      <c r="C10248" s="140"/>
      <c r="D10248" s="140"/>
      <c r="E10248" s="140"/>
      <c r="F10248" s="161"/>
      <c r="G10248" s="161"/>
    </row>
    <row r="10249" spans="1:7" x14ac:dyDescent="0.25">
      <c r="A10249" s="154"/>
      <c r="B10249" s="154"/>
      <c r="C10249" s="140"/>
      <c r="D10249" s="140"/>
      <c r="E10249" s="140"/>
      <c r="F10249" s="161"/>
      <c r="G10249" s="161"/>
    </row>
    <row r="10250" spans="1:7" x14ac:dyDescent="0.25">
      <c r="A10250" s="154"/>
      <c r="B10250" s="154"/>
      <c r="C10250" s="140"/>
      <c r="D10250" s="140"/>
      <c r="E10250" s="140"/>
      <c r="F10250" s="161"/>
      <c r="G10250" s="161"/>
    </row>
    <row r="10251" spans="1:7" x14ac:dyDescent="0.25">
      <c r="A10251" s="154"/>
      <c r="B10251" s="154"/>
      <c r="C10251" s="154"/>
      <c r="D10251" s="140"/>
      <c r="E10251" s="140"/>
      <c r="F10251" s="161"/>
      <c r="G10251" s="161"/>
    </row>
    <row r="10252" spans="1:7" x14ac:dyDescent="0.25">
      <c r="A10252" s="154"/>
      <c r="B10252" s="154"/>
      <c r="C10252" s="154"/>
      <c r="D10252" s="140"/>
      <c r="E10252" s="140"/>
      <c r="F10252" s="161"/>
      <c r="G10252" s="161"/>
    </row>
    <row r="10253" spans="1:7" x14ac:dyDescent="0.25">
      <c r="A10253" s="154"/>
      <c r="B10253" s="154"/>
      <c r="C10253" s="154"/>
      <c r="D10253" s="140"/>
      <c r="E10253" s="140"/>
      <c r="F10253" s="161"/>
      <c r="G10253" s="161"/>
    </row>
    <row r="10254" spans="1:7" x14ac:dyDescent="0.25">
      <c r="A10254" s="154"/>
      <c r="B10254" s="154"/>
      <c r="C10254" s="140"/>
      <c r="D10254" s="140"/>
      <c r="E10254" s="140"/>
      <c r="F10254" s="161"/>
      <c r="G10254" s="161"/>
    </row>
    <row r="10255" spans="1:7" x14ac:dyDescent="0.25">
      <c r="A10255" s="154"/>
      <c r="B10255" s="154"/>
      <c r="C10255" s="140"/>
      <c r="D10255" s="140"/>
      <c r="E10255" s="140"/>
      <c r="F10255" s="161"/>
      <c r="G10255" s="161"/>
    </row>
    <row r="10256" spans="1:7" x14ac:dyDescent="0.25">
      <c r="A10256" s="154"/>
      <c r="B10256" s="154"/>
      <c r="C10256" s="140"/>
      <c r="D10256" s="140"/>
      <c r="E10256" s="140"/>
      <c r="F10256" s="161"/>
      <c r="G10256" s="161"/>
    </row>
    <row r="10257" spans="1:7" x14ac:dyDescent="0.25">
      <c r="A10257" s="154"/>
      <c r="B10257" s="154"/>
      <c r="C10257" s="140"/>
      <c r="D10257" s="140"/>
      <c r="E10257" s="140"/>
      <c r="F10257" s="161"/>
      <c r="G10257" s="161"/>
    </row>
    <row r="10258" spans="1:7" x14ac:dyDescent="0.25">
      <c r="A10258" s="154"/>
      <c r="B10258" s="154"/>
      <c r="C10258" s="154"/>
      <c r="D10258" s="140"/>
      <c r="E10258" s="140"/>
      <c r="F10258" s="161"/>
      <c r="G10258" s="161"/>
    </row>
    <row r="10259" spans="1:7" x14ac:dyDescent="0.25">
      <c r="A10259" s="154"/>
      <c r="B10259" s="154"/>
      <c r="C10259" s="140"/>
      <c r="D10259" s="140"/>
      <c r="E10259" s="140"/>
      <c r="F10259" s="161"/>
      <c r="G10259" s="161"/>
    </row>
    <row r="10260" spans="1:7" x14ac:dyDescent="0.25">
      <c r="A10260" s="154"/>
      <c r="B10260" s="154"/>
      <c r="C10260" s="140"/>
      <c r="D10260" s="140"/>
      <c r="E10260" s="140"/>
      <c r="F10260" s="161"/>
      <c r="G10260" s="161"/>
    </row>
    <row r="10261" spans="1:7" x14ac:dyDescent="0.25">
      <c r="A10261" s="154"/>
      <c r="B10261" s="154"/>
      <c r="C10261" s="140"/>
      <c r="D10261" s="140"/>
      <c r="E10261" s="140"/>
      <c r="F10261" s="161"/>
      <c r="G10261" s="161"/>
    </row>
    <row r="10262" spans="1:7" x14ac:dyDescent="0.25">
      <c r="A10262" s="154"/>
      <c r="B10262" s="154"/>
      <c r="C10262" s="140"/>
      <c r="D10262" s="140"/>
      <c r="E10262" s="140"/>
      <c r="F10262" s="161"/>
      <c r="G10262" s="161"/>
    </row>
    <row r="10263" spans="1:7" x14ac:dyDescent="0.25">
      <c r="A10263" s="154"/>
      <c r="B10263" s="154"/>
      <c r="C10263" s="140"/>
      <c r="D10263" s="140"/>
      <c r="E10263" s="140"/>
      <c r="F10263" s="161"/>
      <c r="G10263" s="161"/>
    </row>
    <row r="10264" spans="1:7" x14ac:dyDescent="0.25">
      <c r="A10264" s="154"/>
      <c r="B10264" s="154"/>
      <c r="C10264" s="154"/>
      <c r="D10264" s="140"/>
      <c r="E10264" s="140"/>
      <c r="F10264" s="161"/>
      <c r="G10264" s="161"/>
    </row>
    <row r="10265" spans="1:7" x14ac:dyDescent="0.25">
      <c r="A10265" s="154"/>
      <c r="B10265" s="154"/>
      <c r="C10265" s="154"/>
      <c r="D10265" s="140"/>
      <c r="E10265" s="140"/>
      <c r="F10265" s="161"/>
      <c r="G10265" s="161"/>
    </row>
    <row r="10266" spans="1:7" x14ac:dyDescent="0.25">
      <c r="A10266" s="154"/>
      <c r="B10266" s="154"/>
      <c r="C10266" s="154"/>
      <c r="D10266" s="140"/>
      <c r="E10266" s="140"/>
      <c r="F10266" s="161"/>
      <c r="G10266" s="161"/>
    </row>
    <row r="10267" spans="1:7" x14ac:dyDescent="0.25">
      <c r="A10267" s="154"/>
      <c r="B10267" s="154"/>
      <c r="C10267" s="154"/>
      <c r="D10267" s="140"/>
      <c r="E10267" s="140"/>
      <c r="F10267" s="161"/>
      <c r="G10267" s="161"/>
    </row>
    <row r="10268" spans="1:7" x14ac:dyDescent="0.25">
      <c r="A10268" s="154"/>
      <c r="B10268" s="154"/>
      <c r="C10268" s="154"/>
      <c r="D10268" s="140"/>
      <c r="E10268" s="140"/>
      <c r="F10268" s="161"/>
      <c r="G10268" s="161"/>
    </row>
    <row r="10269" spans="1:7" x14ac:dyDescent="0.25">
      <c r="A10269" s="154"/>
      <c r="B10269" s="154"/>
      <c r="C10269" s="154"/>
      <c r="D10269" s="140"/>
      <c r="E10269" s="140"/>
      <c r="F10269" s="161"/>
      <c r="G10269" s="161"/>
    </row>
    <row r="10270" spans="1:7" x14ac:dyDescent="0.25">
      <c r="A10270" s="154"/>
      <c r="B10270" s="154"/>
      <c r="C10270" s="154"/>
      <c r="D10270" s="140"/>
      <c r="E10270" s="140"/>
      <c r="F10270" s="161"/>
      <c r="G10270" s="161"/>
    </row>
    <row r="10271" spans="1:7" x14ac:dyDescent="0.25">
      <c r="A10271" s="154"/>
      <c r="B10271" s="154"/>
      <c r="C10271" s="140"/>
      <c r="D10271" s="140"/>
      <c r="E10271" s="140"/>
      <c r="F10271" s="161"/>
      <c r="G10271" s="161"/>
    </row>
    <row r="10272" spans="1:7" x14ac:dyDescent="0.25">
      <c r="A10272" s="154"/>
      <c r="B10272" s="154"/>
      <c r="C10272" s="154"/>
      <c r="D10272" s="140"/>
      <c r="E10272" s="140"/>
      <c r="F10272" s="161"/>
      <c r="G10272" s="161"/>
    </row>
    <row r="10273" spans="1:7" x14ac:dyDescent="0.25">
      <c r="A10273" s="154"/>
      <c r="B10273" s="154"/>
      <c r="C10273" s="154"/>
      <c r="D10273" s="140"/>
      <c r="E10273" s="140"/>
      <c r="F10273" s="161"/>
      <c r="G10273" s="161"/>
    </row>
    <row r="10274" spans="1:7" x14ac:dyDescent="0.25">
      <c r="A10274" s="154"/>
      <c r="B10274" s="154"/>
      <c r="C10274" s="154"/>
      <c r="D10274" s="140"/>
      <c r="E10274" s="140"/>
      <c r="F10274" s="161"/>
      <c r="G10274" s="161"/>
    </row>
    <row r="10275" spans="1:7" x14ac:dyDescent="0.25">
      <c r="A10275" s="154"/>
      <c r="B10275" s="154"/>
      <c r="C10275" s="154"/>
      <c r="D10275" s="140"/>
      <c r="E10275" s="140"/>
      <c r="F10275" s="161"/>
      <c r="G10275" s="161"/>
    </row>
    <row r="10276" spans="1:7" x14ac:dyDescent="0.25">
      <c r="A10276" s="154"/>
      <c r="B10276" s="154"/>
      <c r="C10276" s="140"/>
      <c r="D10276" s="140"/>
      <c r="E10276" s="140"/>
      <c r="F10276" s="161"/>
      <c r="G10276" s="161"/>
    </row>
    <row r="10277" spans="1:7" x14ac:dyDescent="0.25">
      <c r="A10277" s="154"/>
      <c r="B10277" s="154"/>
      <c r="C10277" s="154"/>
      <c r="D10277" s="140"/>
      <c r="E10277" s="140"/>
      <c r="F10277" s="161"/>
      <c r="G10277" s="161"/>
    </row>
    <row r="10278" spans="1:7" x14ac:dyDescent="0.25">
      <c r="A10278" s="154"/>
      <c r="B10278" s="154"/>
      <c r="C10278" s="154"/>
      <c r="D10278" s="140"/>
      <c r="E10278" s="140"/>
      <c r="F10278" s="161"/>
      <c r="G10278" s="161"/>
    </row>
    <row r="10279" spans="1:7" x14ac:dyDescent="0.25">
      <c r="A10279" s="154"/>
      <c r="B10279" s="154"/>
      <c r="C10279" s="140"/>
      <c r="D10279" s="140"/>
      <c r="E10279" s="140"/>
      <c r="F10279" s="161"/>
      <c r="G10279" s="161"/>
    </row>
    <row r="10280" spans="1:7" x14ac:dyDescent="0.25">
      <c r="A10280" s="154"/>
      <c r="B10280" s="154"/>
      <c r="C10280" s="140"/>
      <c r="D10280" s="140"/>
      <c r="E10280" s="140"/>
      <c r="F10280" s="161"/>
      <c r="G10280" s="161"/>
    </row>
    <row r="10281" spans="1:7" x14ac:dyDescent="0.25">
      <c r="A10281" s="154"/>
      <c r="B10281" s="154"/>
      <c r="C10281" s="140"/>
      <c r="D10281" s="140"/>
      <c r="E10281" s="140"/>
      <c r="F10281" s="161"/>
      <c r="G10281" s="161"/>
    </row>
    <row r="10282" spans="1:7" x14ac:dyDescent="0.25">
      <c r="A10282" s="154"/>
      <c r="B10282" s="154"/>
      <c r="C10282" s="154"/>
      <c r="D10282" s="140"/>
      <c r="E10282" s="140"/>
      <c r="F10282" s="161"/>
      <c r="G10282" s="161"/>
    </row>
    <row r="10283" spans="1:7" x14ac:dyDescent="0.25">
      <c r="A10283" s="154"/>
      <c r="B10283" s="154"/>
      <c r="C10283" s="140"/>
      <c r="D10283" s="140"/>
      <c r="E10283" s="140"/>
      <c r="F10283" s="161"/>
      <c r="G10283" s="161"/>
    </row>
    <row r="10284" spans="1:7" x14ac:dyDescent="0.25">
      <c r="A10284" s="154"/>
      <c r="B10284" s="154"/>
      <c r="C10284" s="154"/>
      <c r="D10284" s="140"/>
      <c r="E10284" s="140"/>
      <c r="F10284" s="161"/>
      <c r="G10284" s="161"/>
    </row>
    <row r="10285" spans="1:7" x14ac:dyDescent="0.25">
      <c r="A10285" s="154"/>
      <c r="B10285" s="154"/>
      <c r="C10285" s="154"/>
      <c r="D10285" s="140"/>
      <c r="E10285" s="140"/>
      <c r="F10285" s="161"/>
      <c r="G10285" s="161"/>
    </row>
    <row r="10286" spans="1:7" x14ac:dyDescent="0.25">
      <c r="A10286" s="154"/>
      <c r="B10286" s="154"/>
      <c r="C10286" s="154"/>
      <c r="D10286" s="140"/>
      <c r="E10286" s="140"/>
      <c r="F10286" s="161"/>
      <c r="G10286" s="161"/>
    </row>
    <row r="10287" spans="1:7" x14ac:dyDescent="0.25">
      <c r="A10287" s="154"/>
      <c r="B10287" s="154"/>
      <c r="C10287" s="154"/>
      <c r="D10287" s="140"/>
      <c r="E10287" s="140"/>
      <c r="F10287" s="161"/>
      <c r="G10287" s="161"/>
    </row>
    <row r="10288" spans="1:7" x14ac:dyDescent="0.25">
      <c r="A10288" s="154"/>
      <c r="B10288" s="154"/>
      <c r="C10288" s="154"/>
      <c r="D10288" s="140"/>
      <c r="E10288" s="140"/>
      <c r="F10288" s="161"/>
      <c r="G10288" s="161"/>
    </row>
    <row r="10289" spans="1:7" x14ac:dyDescent="0.25">
      <c r="A10289" s="154"/>
      <c r="B10289" s="154"/>
      <c r="C10289" s="140"/>
      <c r="D10289" s="140"/>
      <c r="E10289" s="140"/>
      <c r="F10289" s="161"/>
      <c r="G10289" s="161"/>
    </row>
    <row r="10290" spans="1:7" x14ac:dyDescent="0.25">
      <c r="A10290" s="154"/>
      <c r="B10290" s="154"/>
      <c r="C10290" s="140"/>
      <c r="D10290" s="140"/>
      <c r="E10290" s="140"/>
      <c r="F10290" s="161"/>
      <c r="G10290" s="161"/>
    </row>
    <row r="10291" spans="1:7" x14ac:dyDescent="0.25">
      <c r="A10291" s="154"/>
      <c r="B10291" s="154"/>
      <c r="C10291" s="140"/>
      <c r="D10291" s="140"/>
      <c r="E10291" s="140"/>
      <c r="F10291" s="161"/>
      <c r="G10291" s="161"/>
    </row>
    <row r="10292" spans="1:7" x14ac:dyDescent="0.25">
      <c r="A10292" s="154"/>
      <c r="B10292" s="154"/>
      <c r="C10292" s="140"/>
      <c r="D10292" s="140"/>
      <c r="E10292" s="140"/>
      <c r="F10292" s="161"/>
      <c r="G10292" s="161"/>
    </row>
    <row r="10293" spans="1:7" x14ac:dyDescent="0.25">
      <c r="A10293" s="154"/>
      <c r="B10293" s="154"/>
      <c r="C10293" s="154"/>
      <c r="D10293" s="140"/>
      <c r="E10293" s="140"/>
      <c r="F10293" s="161"/>
      <c r="G10293" s="161"/>
    </row>
    <row r="10294" spans="1:7" x14ac:dyDescent="0.25">
      <c r="A10294" s="154"/>
      <c r="B10294" s="154"/>
      <c r="C10294" s="140"/>
      <c r="D10294" s="140"/>
      <c r="E10294" s="140"/>
      <c r="F10294" s="161"/>
      <c r="G10294" s="161"/>
    </row>
    <row r="10295" spans="1:7" x14ac:dyDescent="0.25">
      <c r="A10295" s="154"/>
      <c r="B10295" s="154"/>
      <c r="C10295" s="140"/>
      <c r="D10295" s="140"/>
      <c r="E10295" s="140"/>
      <c r="F10295" s="161"/>
      <c r="G10295" s="161"/>
    </row>
    <row r="10296" spans="1:7" x14ac:dyDescent="0.25">
      <c r="A10296" s="154"/>
      <c r="B10296" s="154"/>
      <c r="C10296" s="154"/>
      <c r="D10296" s="140"/>
      <c r="E10296" s="140"/>
      <c r="F10296" s="161"/>
      <c r="G10296" s="161"/>
    </row>
    <row r="10297" spans="1:7" x14ac:dyDescent="0.25">
      <c r="A10297" s="154"/>
      <c r="B10297" s="154"/>
      <c r="C10297" s="140"/>
      <c r="D10297" s="140"/>
      <c r="E10297" s="140"/>
      <c r="F10297" s="161"/>
      <c r="G10297" s="161"/>
    </row>
    <row r="10298" spans="1:7" x14ac:dyDescent="0.25">
      <c r="A10298" s="154"/>
      <c r="B10298" s="154"/>
      <c r="C10298" s="154"/>
      <c r="D10298" s="140"/>
      <c r="E10298" s="140"/>
      <c r="F10298" s="161"/>
      <c r="G10298" s="161"/>
    </row>
    <row r="10299" spans="1:7" x14ac:dyDescent="0.25">
      <c r="A10299" s="154"/>
      <c r="B10299" s="154"/>
      <c r="C10299" s="154"/>
      <c r="D10299" s="140"/>
      <c r="E10299" s="140"/>
      <c r="F10299" s="161"/>
      <c r="G10299" s="161"/>
    </row>
    <row r="10300" spans="1:7" x14ac:dyDescent="0.25">
      <c r="A10300" s="154"/>
      <c r="B10300" s="154"/>
      <c r="C10300" s="154"/>
      <c r="D10300" s="140"/>
      <c r="E10300" s="140"/>
      <c r="F10300" s="161"/>
      <c r="G10300" s="161"/>
    </row>
    <row r="10301" spans="1:7" x14ac:dyDescent="0.25">
      <c r="A10301" s="154"/>
      <c r="B10301" s="154"/>
      <c r="C10301" s="140"/>
      <c r="D10301" s="140"/>
      <c r="E10301" s="140"/>
      <c r="F10301" s="161"/>
      <c r="G10301" s="161"/>
    </row>
    <row r="10302" spans="1:7" x14ac:dyDescent="0.25">
      <c r="A10302" s="154"/>
      <c r="B10302" s="154"/>
      <c r="C10302" s="140"/>
      <c r="D10302" s="140"/>
      <c r="E10302" s="140"/>
      <c r="F10302" s="161"/>
      <c r="G10302" s="161"/>
    </row>
    <row r="10303" spans="1:7" x14ac:dyDescent="0.25">
      <c r="A10303" s="154"/>
      <c r="B10303" s="154"/>
      <c r="C10303" s="140"/>
      <c r="D10303" s="140"/>
      <c r="E10303" s="140"/>
      <c r="F10303" s="161"/>
      <c r="G10303" s="161"/>
    </row>
    <row r="10304" spans="1:7" x14ac:dyDescent="0.25">
      <c r="A10304" s="154"/>
      <c r="B10304" s="154"/>
      <c r="C10304" s="140"/>
      <c r="D10304" s="140"/>
      <c r="E10304" s="140"/>
      <c r="F10304" s="161"/>
      <c r="G10304" s="161"/>
    </row>
    <row r="10305" spans="1:7" x14ac:dyDescent="0.25">
      <c r="A10305" s="154"/>
      <c r="B10305" s="154"/>
      <c r="C10305" s="140"/>
      <c r="D10305" s="140"/>
      <c r="E10305" s="140"/>
      <c r="F10305" s="161"/>
      <c r="G10305" s="161"/>
    </row>
    <row r="10306" spans="1:7" x14ac:dyDescent="0.25">
      <c r="A10306" s="154"/>
      <c r="B10306" s="154"/>
      <c r="C10306" s="140"/>
      <c r="D10306" s="140"/>
      <c r="E10306" s="140"/>
      <c r="F10306" s="161"/>
      <c r="G10306" s="161"/>
    </row>
    <row r="10307" spans="1:7" x14ac:dyDescent="0.25">
      <c r="A10307" s="154"/>
      <c r="B10307" s="154"/>
      <c r="C10307" s="140"/>
      <c r="D10307" s="140"/>
      <c r="E10307" s="140"/>
      <c r="F10307" s="161"/>
      <c r="G10307" s="161"/>
    </row>
    <row r="10308" spans="1:7" x14ac:dyDescent="0.25">
      <c r="A10308" s="154"/>
      <c r="B10308" s="154"/>
      <c r="C10308" s="154"/>
      <c r="D10308" s="140"/>
      <c r="E10308" s="140"/>
      <c r="F10308" s="161"/>
      <c r="G10308" s="161"/>
    </row>
    <row r="10309" spans="1:7" x14ac:dyDescent="0.25">
      <c r="A10309" s="154"/>
      <c r="B10309" s="154"/>
      <c r="C10309" s="154"/>
      <c r="D10309" s="140"/>
      <c r="E10309" s="140"/>
      <c r="F10309" s="161"/>
      <c r="G10309" s="161"/>
    </row>
    <row r="10310" spans="1:7" x14ac:dyDescent="0.25">
      <c r="A10310" s="154"/>
      <c r="B10310" s="154"/>
      <c r="C10310" s="154"/>
      <c r="D10310" s="140"/>
      <c r="E10310" s="140"/>
      <c r="F10310" s="161"/>
      <c r="G10310" s="161"/>
    </row>
    <row r="10311" spans="1:7" x14ac:dyDescent="0.25">
      <c r="A10311" s="154"/>
      <c r="B10311" s="154"/>
      <c r="C10311" s="154"/>
      <c r="D10311" s="140"/>
      <c r="E10311" s="140"/>
      <c r="F10311" s="161"/>
      <c r="G10311" s="161"/>
    </row>
    <row r="10312" spans="1:7" x14ac:dyDescent="0.25">
      <c r="A10312" s="154"/>
      <c r="B10312" s="154"/>
      <c r="C10312" s="154"/>
      <c r="D10312" s="140"/>
      <c r="E10312" s="140"/>
      <c r="F10312" s="161"/>
      <c r="G10312" s="161"/>
    </row>
    <row r="10313" spans="1:7" x14ac:dyDescent="0.25">
      <c r="A10313" s="154"/>
      <c r="B10313" s="154"/>
      <c r="C10313" s="140"/>
      <c r="D10313" s="140"/>
      <c r="E10313" s="140"/>
      <c r="F10313" s="161"/>
      <c r="G10313" s="161"/>
    </row>
    <row r="10314" spans="1:7" x14ac:dyDescent="0.25">
      <c r="A10314" s="154"/>
      <c r="B10314" s="154"/>
      <c r="C10314" s="140"/>
      <c r="D10314" s="140"/>
      <c r="E10314" s="140"/>
      <c r="F10314" s="161"/>
      <c r="G10314" s="161"/>
    </row>
    <row r="10315" spans="1:7" x14ac:dyDescent="0.25">
      <c r="A10315" s="154"/>
      <c r="B10315" s="154"/>
      <c r="C10315" s="140"/>
      <c r="D10315" s="140"/>
      <c r="E10315" s="140"/>
      <c r="F10315" s="161"/>
      <c r="G10315" s="161"/>
    </row>
    <row r="10316" spans="1:7" x14ac:dyDescent="0.25">
      <c r="A10316" s="154"/>
      <c r="B10316" s="154"/>
      <c r="C10316" s="154"/>
      <c r="D10316" s="140"/>
      <c r="E10316" s="140"/>
      <c r="F10316" s="161"/>
      <c r="G10316" s="161"/>
    </row>
    <row r="10317" spans="1:7" x14ac:dyDescent="0.25">
      <c r="A10317" s="154"/>
      <c r="B10317" s="154"/>
      <c r="C10317" s="140"/>
      <c r="D10317" s="140"/>
      <c r="E10317" s="140"/>
      <c r="F10317" s="161"/>
      <c r="G10317" s="161"/>
    </row>
    <row r="10318" spans="1:7" x14ac:dyDescent="0.25">
      <c r="A10318" s="154"/>
      <c r="B10318" s="154"/>
      <c r="C10318" s="140"/>
      <c r="D10318" s="140"/>
      <c r="E10318" s="140"/>
      <c r="F10318" s="161"/>
      <c r="G10318" s="161"/>
    </row>
    <row r="10319" spans="1:7" x14ac:dyDescent="0.25">
      <c r="A10319" s="154"/>
      <c r="B10319" s="154"/>
      <c r="C10319" s="140"/>
      <c r="D10319" s="140"/>
      <c r="E10319" s="140"/>
      <c r="F10319" s="161"/>
      <c r="G10319" s="161"/>
    </row>
    <row r="10320" spans="1:7" x14ac:dyDescent="0.25">
      <c r="A10320" s="154"/>
      <c r="B10320" s="154"/>
      <c r="C10320" s="140"/>
      <c r="D10320" s="140"/>
      <c r="E10320" s="140"/>
      <c r="F10320" s="161"/>
      <c r="G10320" s="161"/>
    </row>
    <row r="10321" spans="1:7" x14ac:dyDescent="0.25">
      <c r="A10321" s="154"/>
      <c r="B10321" s="154"/>
      <c r="C10321" s="154"/>
      <c r="D10321" s="140"/>
      <c r="E10321" s="140"/>
      <c r="F10321" s="161"/>
      <c r="G10321" s="161"/>
    </row>
    <row r="10322" spans="1:7" x14ac:dyDescent="0.25">
      <c r="A10322" s="154"/>
      <c r="B10322" s="154"/>
      <c r="C10322" s="140"/>
      <c r="D10322" s="140"/>
      <c r="E10322" s="140"/>
      <c r="F10322" s="161"/>
      <c r="G10322" s="161"/>
    </row>
    <row r="10323" spans="1:7" x14ac:dyDescent="0.25">
      <c r="A10323" s="154"/>
      <c r="B10323" s="154"/>
      <c r="C10323" s="140"/>
      <c r="D10323" s="140"/>
      <c r="E10323" s="140"/>
      <c r="F10323" s="161"/>
      <c r="G10323" s="161"/>
    </row>
    <row r="10324" spans="1:7" x14ac:dyDescent="0.25">
      <c r="A10324" s="154"/>
      <c r="B10324" s="154"/>
      <c r="C10324" s="140"/>
      <c r="D10324" s="140"/>
      <c r="E10324" s="140"/>
      <c r="F10324" s="161"/>
      <c r="G10324" s="161"/>
    </row>
    <row r="10325" spans="1:7" x14ac:dyDescent="0.25">
      <c r="A10325" s="154"/>
      <c r="B10325" s="154"/>
      <c r="C10325" s="140"/>
      <c r="D10325" s="140"/>
      <c r="E10325" s="140"/>
      <c r="F10325" s="161"/>
      <c r="G10325" s="161"/>
    </row>
    <row r="10326" spans="1:7" x14ac:dyDescent="0.25">
      <c r="A10326" s="154"/>
      <c r="B10326" s="154"/>
      <c r="C10326" s="154"/>
      <c r="D10326" s="140"/>
      <c r="E10326" s="140"/>
      <c r="F10326" s="161"/>
      <c r="G10326" s="161"/>
    </row>
    <row r="10327" spans="1:7" x14ac:dyDescent="0.25">
      <c r="A10327" s="154"/>
      <c r="B10327" s="154"/>
      <c r="C10327" s="140"/>
      <c r="D10327" s="140"/>
      <c r="E10327" s="140"/>
      <c r="F10327" s="161"/>
      <c r="G10327" s="161"/>
    </row>
    <row r="10328" spans="1:7" x14ac:dyDescent="0.25">
      <c r="A10328" s="154"/>
      <c r="B10328" s="154"/>
      <c r="C10328" s="154"/>
      <c r="D10328" s="140"/>
      <c r="E10328" s="140"/>
      <c r="F10328" s="161"/>
      <c r="G10328" s="161"/>
    </row>
    <row r="10329" spans="1:7" x14ac:dyDescent="0.25">
      <c r="A10329" s="154"/>
      <c r="B10329" s="154"/>
      <c r="C10329" s="140"/>
      <c r="D10329" s="140"/>
      <c r="E10329" s="140"/>
      <c r="F10329" s="161"/>
      <c r="G10329" s="161"/>
    </row>
    <row r="10330" spans="1:7" x14ac:dyDescent="0.25">
      <c r="A10330" s="154"/>
      <c r="B10330" s="154"/>
      <c r="C10330" s="140"/>
      <c r="D10330" s="140"/>
      <c r="E10330" s="140"/>
      <c r="F10330" s="161"/>
      <c r="G10330" s="161"/>
    </row>
    <row r="10331" spans="1:7" x14ac:dyDescent="0.25">
      <c r="A10331" s="154"/>
      <c r="B10331" s="154"/>
      <c r="C10331" s="140"/>
      <c r="D10331" s="140"/>
      <c r="E10331" s="140"/>
      <c r="F10331" s="161"/>
      <c r="G10331" s="161"/>
    </row>
    <row r="10332" spans="1:7" x14ac:dyDescent="0.25">
      <c r="A10332" s="154"/>
      <c r="B10332" s="154"/>
      <c r="C10332" s="154"/>
      <c r="D10332" s="140"/>
      <c r="E10332" s="140"/>
      <c r="F10332" s="161"/>
      <c r="G10332" s="161"/>
    </row>
    <row r="10333" spans="1:7" x14ac:dyDescent="0.25">
      <c r="A10333" s="154"/>
      <c r="B10333" s="154"/>
      <c r="C10333" s="140"/>
      <c r="D10333" s="140"/>
      <c r="E10333" s="140"/>
      <c r="F10333" s="161"/>
      <c r="G10333" s="161"/>
    </row>
    <row r="10334" spans="1:7" x14ac:dyDescent="0.25">
      <c r="A10334" s="154"/>
      <c r="B10334" s="154"/>
      <c r="C10334" s="154"/>
      <c r="D10334" s="140"/>
      <c r="E10334" s="140"/>
      <c r="F10334" s="161"/>
      <c r="G10334" s="161"/>
    </row>
    <row r="10335" spans="1:7" x14ac:dyDescent="0.25">
      <c r="A10335" s="154"/>
      <c r="B10335" s="154"/>
      <c r="C10335" s="154"/>
      <c r="D10335" s="140"/>
      <c r="E10335" s="140"/>
      <c r="F10335" s="161"/>
      <c r="G10335" s="161"/>
    </row>
    <row r="10336" spans="1:7" x14ac:dyDescent="0.25">
      <c r="A10336" s="154"/>
      <c r="B10336" s="154"/>
      <c r="C10336" s="140"/>
      <c r="D10336" s="140"/>
      <c r="E10336" s="140"/>
      <c r="F10336" s="161"/>
      <c r="G10336" s="161"/>
    </row>
    <row r="10337" spans="1:7" x14ac:dyDescent="0.25">
      <c r="A10337" s="154"/>
      <c r="B10337" s="154"/>
      <c r="C10337" s="140"/>
      <c r="D10337" s="140"/>
      <c r="E10337" s="140"/>
      <c r="F10337" s="161"/>
      <c r="G10337" s="161"/>
    </row>
    <row r="10338" spans="1:7" x14ac:dyDescent="0.25">
      <c r="A10338" s="154"/>
      <c r="B10338" s="154"/>
      <c r="C10338" s="140"/>
      <c r="D10338" s="140"/>
      <c r="E10338" s="140"/>
      <c r="F10338" s="161"/>
      <c r="G10338" s="161"/>
    </row>
    <row r="10339" spans="1:7" x14ac:dyDescent="0.25">
      <c r="A10339" s="154"/>
      <c r="B10339" s="154"/>
      <c r="C10339" s="154"/>
      <c r="D10339" s="140"/>
      <c r="E10339" s="140"/>
      <c r="F10339" s="161"/>
      <c r="G10339" s="161"/>
    </row>
    <row r="10340" spans="1:7" x14ac:dyDescent="0.25">
      <c r="A10340" s="154"/>
      <c r="B10340" s="154"/>
      <c r="C10340" s="140"/>
      <c r="D10340" s="140"/>
      <c r="E10340" s="140"/>
      <c r="F10340" s="161"/>
      <c r="G10340" s="161"/>
    </row>
    <row r="10341" spans="1:7" x14ac:dyDescent="0.25">
      <c r="A10341" s="154"/>
      <c r="B10341" s="154"/>
      <c r="C10341" s="154"/>
      <c r="D10341" s="140"/>
      <c r="E10341" s="140"/>
      <c r="F10341" s="161"/>
      <c r="G10341" s="161"/>
    </row>
    <row r="10342" spans="1:7" x14ac:dyDescent="0.25">
      <c r="A10342" s="154"/>
      <c r="B10342" s="154"/>
      <c r="C10342" s="154"/>
      <c r="D10342" s="140"/>
      <c r="E10342" s="140"/>
      <c r="F10342" s="161"/>
      <c r="G10342" s="161"/>
    </row>
    <row r="10343" spans="1:7" x14ac:dyDescent="0.25">
      <c r="A10343" s="154"/>
      <c r="B10343" s="154"/>
      <c r="C10343" s="140"/>
      <c r="D10343" s="140"/>
      <c r="E10343" s="140"/>
      <c r="F10343" s="161"/>
      <c r="G10343" s="161"/>
    </row>
    <row r="10344" spans="1:7" x14ac:dyDescent="0.25">
      <c r="A10344" s="154"/>
      <c r="B10344" s="154"/>
      <c r="C10344" s="140"/>
      <c r="D10344" s="140"/>
      <c r="E10344" s="140"/>
      <c r="F10344" s="161"/>
      <c r="G10344" s="161"/>
    </row>
    <row r="10345" spans="1:7" x14ac:dyDescent="0.25">
      <c r="A10345" s="154"/>
      <c r="B10345" s="154"/>
      <c r="C10345" s="154"/>
      <c r="D10345" s="140"/>
      <c r="E10345" s="140"/>
      <c r="F10345" s="161"/>
      <c r="G10345" s="161"/>
    </row>
    <row r="10346" spans="1:7" x14ac:dyDescent="0.25">
      <c r="A10346" s="154"/>
      <c r="B10346" s="154"/>
      <c r="C10346" s="140"/>
      <c r="D10346" s="140"/>
      <c r="E10346" s="140"/>
      <c r="F10346" s="161"/>
      <c r="G10346" s="161"/>
    </row>
    <row r="10347" spans="1:7" x14ac:dyDescent="0.25">
      <c r="A10347" s="154"/>
      <c r="B10347" s="154"/>
      <c r="C10347" s="140"/>
      <c r="D10347" s="140"/>
      <c r="E10347" s="140"/>
      <c r="F10347" s="161"/>
      <c r="G10347" s="161"/>
    </row>
    <row r="10348" spans="1:7" x14ac:dyDescent="0.25">
      <c r="A10348" s="154"/>
      <c r="B10348" s="154"/>
      <c r="C10348" s="140"/>
      <c r="D10348" s="140"/>
      <c r="E10348" s="140"/>
      <c r="F10348" s="161"/>
      <c r="G10348" s="161"/>
    </row>
    <row r="10349" spans="1:7" x14ac:dyDescent="0.25">
      <c r="A10349" s="154"/>
      <c r="B10349" s="154"/>
      <c r="C10349" s="140"/>
      <c r="D10349" s="140"/>
      <c r="E10349" s="140"/>
      <c r="F10349" s="161"/>
      <c r="G10349" s="161"/>
    </row>
    <row r="10350" spans="1:7" x14ac:dyDescent="0.25">
      <c r="A10350" s="154"/>
      <c r="B10350" s="154"/>
      <c r="C10350" s="140"/>
      <c r="D10350" s="140"/>
      <c r="E10350" s="140"/>
      <c r="F10350" s="161"/>
      <c r="G10350" s="161"/>
    </row>
    <row r="10351" spans="1:7" x14ac:dyDescent="0.25">
      <c r="A10351" s="154"/>
      <c r="B10351" s="154"/>
      <c r="C10351" s="140"/>
      <c r="D10351" s="140"/>
      <c r="E10351" s="140"/>
      <c r="F10351" s="161"/>
      <c r="G10351" s="161"/>
    </row>
    <row r="10352" spans="1:7" x14ac:dyDescent="0.25">
      <c r="A10352" s="154"/>
      <c r="B10352" s="154"/>
      <c r="C10352" s="140"/>
      <c r="D10352" s="140"/>
      <c r="E10352" s="140"/>
      <c r="F10352" s="161"/>
      <c r="G10352" s="161"/>
    </row>
    <row r="10353" spans="1:7" x14ac:dyDescent="0.25">
      <c r="A10353" s="154"/>
      <c r="B10353" s="154"/>
      <c r="C10353" s="140"/>
      <c r="D10353" s="140"/>
      <c r="E10353" s="140"/>
      <c r="F10353" s="161"/>
      <c r="G10353" s="161"/>
    </row>
    <row r="10354" spans="1:7" x14ac:dyDescent="0.25">
      <c r="A10354" s="154"/>
      <c r="B10354" s="154"/>
      <c r="C10354" s="140"/>
      <c r="D10354" s="140"/>
      <c r="E10354" s="140"/>
      <c r="F10354" s="161"/>
      <c r="G10354" s="161"/>
    </row>
    <row r="10355" spans="1:7" x14ac:dyDescent="0.25">
      <c r="A10355" s="154"/>
      <c r="B10355" s="154"/>
      <c r="C10355" s="140"/>
      <c r="D10355" s="140"/>
      <c r="E10355" s="140"/>
      <c r="F10355" s="161"/>
      <c r="G10355" s="161"/>
    </row>
    <row r="10356" spans="1:7" x14ac:dyDescent="0.25">
      <c r="A10356" s="154"/>
      <c r="B10356" s="154"/>
      <c r="C10356" s="140"/>
      <c r="D10356" s="140"/>
      <c r="E10356" s="140"/>
      <c r="F10356" s="161"/>
      <c r="G10356" s="161"/>
    </row>
    <row r="10357" spans="1:7" x14ac:dyDescent="0.25">
      <c r="A10357" s="154"/>
      <c r="B10357" s="154"/>
      <c r="C10357" s="140"/>
      <c r="D10357" s="140"/>
      <c r="E10357" s="140"/>
      <c r="F10357" s="161"/>
      <c r="G10357" s="161"/>
    </row>
    <row r="10358" spans="1:7" x14ac:dyDescent="0.25">
      <c r="A10358" s="154"/>
      <c r="B10358" s="154"/>
      <c r="C10358" s="140"/>
      <c r="D10358" s="140"/>
      <c r="E10358" s="140"/>
      <c r="F10358" s="161"/>
      <c r="G10358" s="161"/>
    </row>
    <row r="10359" spans="1:7" x14ac:dyDescent="0.25">
      <c r="A10359" s="154"/>
      <c r="B10359" s="154"/>
      <c r="C10359" s="140"/>
      <c r="D10359" s="140"/>
      <c r="E10359" s="140"/>
      <c r="F10359" s="161"/>
      <c r="G10359" s="161"/>
    </row>
    <row r="10360" spans="1:7" x14ac:dyDescent="0.25">
      <c r="A10360" s="154"/>
      <c r="B10360" s="154"/>
      <c r="C10360" s="140"/>
      <c r="D10360" s="140"/>
      <c r="E10360" s="140"/>
      <c r="F10360" s="161"/>
      <c r="G10360" s="161"/>
    </row>
    <row r="10361" spans="1:7" x14ac:dyDescent="0.25">
      <c r="A10361" s="154"/>
      <c r="B10361" s="154"/>
      <c r="C10361" s="140"/>
      <c r="D10361" s="140"/>
      <c r="E10361" s="140"/>
      <c r="F10361" s="161"/>
      <c r="G10361" s="161"/>
    </row>
    <row r="10362" spans="1:7" x14ac:dyDescent="0.25">
      <c r="A10362" s="154"/>
      <c r="B10362" s="154"/>
      <c r="C10362" s="140"/>
      <c r="D10362" s="140"/>
      <c r="E10362" s="140"/>
      <c r="F10362" s="161"/>
      <c r="G10362" s="161"/>
    </row>
    <row r="10363" spans="1:7" x14ac:dyDescent="0.25">
      <c r="A10363" s="154"/>
      <c r="B10363" s="154"/>
      <c r="C10363" s="140"/>
      <c r="D10363" s="140"/>
      <c r="E10363" s="140"/>
      <c r="F10363" s="161"/>
      <c r="G10363" s="161"/>
    </row>
    <row r="10364" spans="1:7" x14ac:dyDescent="0.25">
      <c r="A10364" s="154"/>
      <c r="B10364" s="154"/>
      <c r="C10364" s="154"/>
      <c r="D10364" s="140"/>
      <c r="E10364" s="140"/>
      <c r="F10364" s="161"/>
      <c r="G10364" s="161"/>
    </row>
    <row r="10365" spans="1:7" x14ac:dyDescent="0.25">
      <c r="A10365" s="154"/>
      <c r="B10365" s="154"/>
      <c r="C10365" s="154"/>
      <c r="D10365" s="140"/>
      <c r="E10365" s="140"/>
      <c r="F10365" s="161"/>
      <c r="G10365" s="161"/>
    </row>
    <row r="10366" spans="1:7" x14ac:dyDescent="0.25">
      <c r="A10366" s="154"/>
      <c r="B10366" s="154"/>
      <c r="C10366" s="154"/>
      <c r="D10366" s="140"/>
      <c r="E10366" s="140"/>
      <c r="F10366" s="161"/>
      <c r="G10366" s="161"/>
    </row>
    <row r="10367" spans="1:7" x14ac:dyDescent="0.25">
      <c r="A10367" s="154"/>
      <c r="B10367" s="154"/>
      <c r="C10367" s="154"/>
      <c r="D10367" s="140"/>
      <c r="E10367" s="140"/>
      <c r="F10367" s="161"/>
      <c r="G10367" s="161"/>
    </row>
    <row r="10368" spans="1:7" x14ac:dyDescent="0.25">
      <c r="A10368" s="154"/>
      <c r="B10368" s="154"/>
      <c r="C10368" s="140"/>
      <c r="D10368" s="140"/>
      <c r="E10368" s="140"/>
      <c r="F10368" s="161"/>
      <c r="G10368" s="161"/>
    </row>
    <row r="10369" spans="1:7" x14ac:dyDescent="0.25">
      <c r="A10369" s="154"/>
      <c r="B10369" s="154"/>
      <c r="C10369" s="140"/>
      <c r="D10369" s="140"/>
      <c r="E10369" s="140"/>
      <c r="F10369" s="161"/>
      <c r="G10369" s="161"/>
    </row>
    <row r="10370" spans="1:7" x14ac:dyDescent="0.25">
      <c r="A10370" s="154"/>
      <c r="B10370" s="154"/>
      <c r="C10370" s="154"/>
      <c r="D10370" s="140"/>
      <c r="E10370" s="140"/>
      <c r="F10370" s="161"/>
      <c r="G10370" s="161"/>
    </row>
    <row r="10371" spans="1:7" x14ac:dyDescent="0.25">
      <c r="A10371" s="154"/>
      <c r="B10371" s="154"/>
      <c r="C10371" s="140"/>
      <c r="D10371" s="140"/>
      <c r="E10371" s="140"/>
      <c r="F10371" s="161"/>
      <c r="G10371" s="161"/>
    </row>
    <row r="10372" spans="1:7" x14ac:dyDescent="0.25">
      <c r="A10372" s="154"/>
      <c r="B10372" s="154"/>
      <c r="C10372" s="140"/>
      <c r="D10372" s="140"/>
      <c r="E10372" s="140"/>
      <c r="F10372" s="161"/>
      <c r="G10372" s="161"/>
    </row>
    <row r="10373" spans="1:7" x14ac:dyDescent="0.25">
      <c r="A10373" s="154"/>
      <c r="B10373" s="154"/>
      <c r="C10373" s="140"/>
      <c r="D10373" s="140"/>
      <c r="E10373" s="140"/>
      <c r="F10373" s="161"/>
      <c r="G10373" s="161"/>
    </row>
    <row r="10374" spans="1:7" x14ac:dyDescent="0.25">
      <c r="A10374" s="154"/>
      <c r="B10374" s="154"/>
      <c r="C10374" s="140"/>
      <c r="D10374" s="140"/>
      <c r="E10374" s="140"/>
      <c r="F10374" s="161"/>
      <c r="G10374" s="161"/>
    </row>
    <row r="10375" spans="1:7" x14ac:dyDescent="0.25">
      <c r="A10375" s="154"/>
      <c r="B10375" s="154"/>
      <c r="C10375" s="140"/>
      <c r="D10375" s="140"/>
      <c r="E10375" s="140"/>
      <c r="F10375" s="161"/>
      <c r="G10375" s="161"/>
    </row>
    <row r="10376" spans="1:7" x14ac:dyDescent="0.25">
      <c r="A10376" s="154"/>
      <c r="B10376" s="154"/>
      <c r="C10376" s="140"/>
      <c r="D10376" s="140"/>
      <c r="E10376" s="140"/>
      <c r="F10376" s="161"/>
      <c r="G10376" s="161"/>
    </row>
    <row r="10377" spans="1:7" x14ac:dyDescent="0.25">
      <c r="A10377" s="154"/>
      <c r="B10377" s="154"/>
      <c r="C10377" s="140"/>
      <c r="D10377" s="140"/>
      <c r="E10377" s="140"/>
      <c r="F10377" s="161"/>
      <c r="G10377" s="161"/>
    </row>
    <row r="10378" spans="1:7" x14ac:dyDescent="0.25">
      <c r="A10378" s="154"/>
      <c r="B10378" s="154"/>
      <c r="C10378" s="140"/>
      <c r="D10378" s="140"/>
      <c r="E10378" s="140"/>
      <c r="F10378" s="161"/>
      <c r="G10378" s="161"/>
    </row>
    <row r="10379" spans="1:7" x14ac:dyDescent="0.25">
      <c r="A10379" s="154"/>
      <c r="B10379" s="154"/>
      <c r="C10379" s="154"/>
      <c r="D10379" s="140"/>
      <c r="E10379" s="140"/>
      <c r="F10379" s="161"/>
      <c r="G10379" s="161"/>
    </row>
    <row r="10380" spans="1:7" x14ac:dyDescent="0.25">
      <c r="A10380" s="154"/>
      <c r="B10380" s="154"/>
      <c r="C10380" s="154"/>
      <c r="D10380" s="140"/>
      <c r="E10380" s="140"/>
      <c r="F10380" s="161"/>
      <c r="G10380" s="161"/>
    </row>
    <row r="10381" spans="1:7" x14ac:dyDescent="0.25">
      <c r="A10381" s="154"/>
      <c r="B10381" s="154"/>
      <c r="C10381" s="154"/>
      <c r="D10381" s="140"/>
      <c r="E10381" s="140"/>
      <c r="F10381" s="161"/>
      <c r="G10381" s="161"/>
    </row>
    <row r="10382" spans="1:7" x14ac:dyDescent="0.25">
      <c r="A10382" s="154"/>
      <c r="B10382" s="154"/>
      <c r="C10382" s="154"/>
      <c r="D10382" s="140"/>
      <c r="E10382" s="140"/>
      <c r="F10382" s="161"/>
      <c r="G10382" s="161"/>
    </row>
    <row r="10383" spans="1:7" x14ac:dyDescent="0.25">
      <c r="A10383" s="154"/>
      <c r="B10383" s="154"/>
      <c r="C10383" s="154"/>
      <c r="D10383" s="140"/>
      <c r="E10383" s="140"/>
      <c r="F10383" s="161"/>
      <c r="G10383" s="161"/>
    </row>
    <row r="10384" spans="1:7" x14ac:dyDescent="0.25">
      <c r="A10384" s="154"/>
      <c r="B10384" s="154"/>
      <c r="C10384" s="154"/>
      <c r="D10384" s="140"/>
      <c r="E10384" s="140"/>
      <c r="F10384" s="161"/>
      <c r="G10384" s="161"/>
    </row>
    <row r="10385" spans="1:7" x14ac:dyDescent="0.25">
      <c r="A10385" s="154"/>
      <c r="B10385" s="154"/>
      <c r="C10385" s="154"/>
      <c r="D10385" s="140"/>
      <c r="E10385" s="140"/>
      <c r="F10385" s="161"/>
      <c r="G10385" s="161"/>
    </row>
    <row r="10386" spans="1:7" x14ac:dyDescent="0.25">
      <c r="A10386" s="154"/>
      <c r="B10386" s="154"/>
      <c r="C10386" s="154"/>
      <c r="D10386" s="140"/>
      <c r="E10386" s="140"/>
      <c r="F10386" s="161"/>
      <c r="G10386" s="161"/>
    </row>
    <row r="10387" spans="1:7" x14ac:dyDescent="0.25">
      <c r="A10387" s="154"/>
      <c r="B10387" s="154"/>
      <c r="C10387" s="154"/>
      <c r="D10387" s="140"/>
      <c r="E10387" s="140"/>
      <c r="F10387" s="161"/>
      <c r="G10387" s="161"/>
    </row>
    <row r="10388" spans="1:7" x14ac:dyDescent="0.25">
      <c r="A10388" s="154"/>
      <c r="B10388" s="154"/>
      <c r="C10388" s="140"/>
      <c r="D10388" s="140"/>
      <c r="E10388" s="140"/>
      <c r="F10388" s="161"/>
      <c r="G10388" s="161"/>
    </row>
    <row r="10389" spans="1:7" x14ac:dyDescent="0.25">
      <c r="A10389" s="154"/>
      <c r="B10389" s="154"/>
      <c r="C10389" s="154"/>
      <c r="D10389" s="140"/>
      <c r="E10389" s="140"/>
      <c r="F10389" s="161"/>
      <c r="G10389" s="161"/>
    </row>
    <row r="10390" spans="1:7" x14ac:dyDescent="0.25">
      <c r="A10390" s="154"/>
      <c r="B10390" s="154"/>
      <c r="C10390" s="140"/>
      <c r="D10390" s="140"/>
      <c r="E10390" s="140"/>
      <c r="F10390" s="161"/>
      <c r="G10390" s="161"/>
    </row>
    <row r="10391" spans="1:7" x14ac:dyDescent="0.25">
      <c r="A10391" s="154"/>
      <c r="B10391" s="154"/>
      <c r="C10391" s="140"/>
      <c r="D10391" s="140"/>
      <c r="E10391" s="140"/>
      <c r="F10391" s="161"/>
      <c r="G10391" s="161"/>
    </row>
    <row r="10392" spans="1:7" x14ac:dyDescent="0.25">
      <c r="A10392" s="154"/>
      <c r="B10392" s="154"/>
      <c r="C10392" s="140"/>
      <c r="D10392" s="140"/>
      <c r="E10392" s="140"/>
      <c r="F10392" s="161"/>
      <c r="G10392" s="161"/>
    </row>
    <row r="10393" spans="1:7" x14ac:dyDescent="0.25">
      <c r="A10393" s="154"/>
      <c r="B10393" s="154"/>
      <c r="C10393" s="154"/>
      <c r="D10393" s="140"/>
      <c r="E10393" s="140"/>
      <c r="F10393" s="161"/>
      <c r="G10393" s="161"/>
    </row>
    <row r="10394" spans="1:7" x14ac:dyDescent="0.25">
      <c r="A10394" s="154"/>
      <c r="B10394" s="154"/>
      <c r="C10394" s="154"/>
      <c r="D10394" s="140"/>
      <c r="E10394" s="140"/>
      <c r="F10394" s="161"/>
      <c r="G10394" s="161"/>
    </row>
    <row r="10395" spans="1:7" x14ac:dyDescent="0.25">
      <c r="A10395" s="154"/>
      <c r="B10395" s="154"/>
      <c r="C10395" s="154"/>
      <c r="D10395" s="140"/>
      <c r="E10395" s="140"/>
      <c r="F10395" s="161"/>
      <c r="G10395" s="161"/>
    </row>
    <row r="10396" spans="1:7" x14ac:dyDescent="0.25">
      <c r="A10396" s="154"/>
      <c r="B10396" s="154"/>
      <c r="C10396" s="154"/>
      <c r="D10396" s="140"/>
      <c r="E10396" s="140"/>
      <c r="F10396" s="161"/>
      <c r="G10396" s="161"/>
    </row>
    <row r="10397" spans="1:7" x14ac:dyDescent="0.25">
      <c r="A10397" s="154"/>
      <c r="B10397" s="154"/>
      <c r="C10397" s="154"/>
      <c r="D10397" s="140"/>
      <c r="E10397" s="140"/>
      <c r="F10397" s="161"/>
      <c r="G10397" s="161"/>
    </row>
    <row r="10398" spans="1:7" x14ac:dyDescent="0.25">
      <c r="A10398" s="154"/>
      <c r="B10398" s="154"/>
      <c r="C10398" s="154"/>
      <c r="D10398" s="140"/>
      <c r="E10398" s="140"/>
      <c r="F10398" s="161"/>
      <c r="G10398" s="161"/>
    </row>
    <row r="10399" spans="1:7" x14ac:dyDescent="0.25">
      <c r="A10399" s="154"/>
      <c r="B10399" s="154"/>
      <c r="C10399" s="154"/>
      <c r="D10399" s="140"/>
      <c r="E10399" s="140"/>
      <c r="F10399" s="161"/>
      <c r="G10399" s="161"/>
    </row>
    <row r="10400" spans="1:7" x14ac:dyDescent="0.25">
      <c r="A10400" s="154"/>
      <c r="B10400" s="154"/>
      <c r="C10400" s="154"/>
      <c r="D10400" s="140"/>
      <c r="E10400" s="140"/>
      <c r="F10400" s="161"/>
      <c r="G10400" s="161"/>
    </row>
    <row r="10401" spans="1:7" x14ac:dyDescent="0.25">
      <c r="A10401" s="154"/>
      <c r="B10401" s="154"/>
      <c r="C10401" s="154"/>
      <c r="D10401" s="140"/>
      <c r="E10401" s="140"/>
      <c r="F10401" s="161"/>
      <c r="G10401" s="161"/>
    </row>
    <row r="10402" spans="1:7" x14ac:dyDescent="0.25">
      <c r="A10402" s="154"/>
      <c r="B10402" s="154"/>
      <c r="C10402" s="154"/>
      <c r="D10402" s="140"/>
      <c r="E10402" s="140"/>
      <c r="F10402" s="161"/>
      <c r="G10402" s="161"/>
    </row>
    <row r="10403" spans="1:7" x14ac:dyDescent="0.25">
      <c r="A10403" s="154"/>
      <c r="B10403" s="154"/>
      <c r="C10403" s="154"/>
      <c r="D10403" s="140"/>
      <c r="E10403" s="140"/>
      <c r="F10403" s="161"/>
      <c r="G10403" s="161"/>
    </row>
    <row r="10404" spans="1:7" x14ac:dyDescent="0.25">
      <c r="A10404" s="154"/>
      <c r="B10404" s="154"/>
      <c r="C10404" s="154"/>
      <c r="D10404" s="140"/>
      <c r="E10404" s="140"/>
      <c r="F10404" s="161"/>
      <c r="G10404" s="161"/>
    </row>
    <row r="10405" spans="1:7" x14ac:dyDescent="0.25">
      <c r="A10405" s="154"/>
      <c r="B10405" s="154"/>
      <c r="C10405" s="154"/>
      <c r="D10405" s="140"/>
      <c r="E10405" s="140"/>
      <c r="F10405" s="161"/>
      <c r="G10405" s="161"/>
    </row>
    <row r="10406" spans="1:7" x14ac:dyDescent="0.25">
      <c r="A10406" s="154"/>
      <c r="B10406" s="154"/>
      <c r="C10406" s="154"/>
      <c r="D10406" s="140"/>
      <c r="E10406" s="140"/>
      <c r="F10406" s="161"/>
      <c r="G10406" s="161"/>
    </row>
    <row r="10407" spans="1:7" x14ac:dyDescent="0.25">
      <c r="A10407" s="154"/>
      <c r="B10407" s="154"/>
      <c r="C10407" s="154"/>
      <c r="D10407" s="140"/>
      <c r="E10407" s="140"/>
      <c r="F10407" s="161"/>
      <c r="G10407" s="161"/>
    </row>
    <row r="10408" spans="1:7" x14ac:dyDescent="0.25">
      <c r="A10408" s="154"/>
      <c r="B10408" s="154"/>
      <c r="C10408" s="154"/>
      <c r="D10408" s="140"/>
      <c r="E10408" s="140"/>
      <c r="F10408" s="161"/>
      <c r="G10408" s="161"/>
    </row>
    <row r="10409" spans="1:7" x14ac:dyDescent="0.25">
      <c r="A10409" s="154"/>
      <c r="B10409" s="154"/>
      <c r="C10409" s="140"/>
      <c r="D10409" s="140"/>
      <c r="E10409" s="140"/>
      <c r="F10409" s="161"/>
      <c r="G10409" s="161"/>
    </row>
    <row r="10410" spans="1:7" x14ac:dyDescent="0.25">
      <c r="A10410" s="154"/>
      <c r="B10410" s="154"/>
      <c r="C10410" s="154"/>
      <c r="D10410" s="140"/>
      <c r="E10410" s="140"/>
      <c r="F10410" s="161"/>
      <c r="G10410" s="161"/>
    </row>
    <row r="10411" spans="1:7" x14ac:dyDescent="0.25">
      <c r="A10411" s="154"/>
      <c r="B10411" s="154"/>
      <c r="C10411" s="154"/>
      <c r="D10411" s="140"/>
      <c r="E10411" s="140"/>
      <c r="F10411" s="161"/>
      <c r="G10411" s="161"/>
    </row>
    <row r="10412" spans="1:7" x14ac:dyDescent="0.25">
      <c r="A10412" s="154"/>
      <c r="B10412" s="154"/>
      <c r="C10412" s="140"/>
      <c r="D10412" s="140"/>
      <c r="E10412" s="140"/>
      <c r="F10412" s="161"/>
      <c r="G10412" s="161"/>
    </row>
    <row r="10413" spans="1:7" x14ac:dyDescent="0.25">
      <c r="A10413" s="154"/>
      <c r="B10413" s="154"/>
      <c r="C10413" s="140"/>
      <c r="D10413" s="140"/>
      <c r="E10413" s="140"/>
      <c r="F10413" s="161"/>
      <c r="G10413" s="161"/>
    </row>
    <row r="10414" spans="1:7" x14ac:dyDescent="0.25">
      <c r="A10414" s="154"/>
      <c r="B10414" s="154"/>
      <c r="C10414" s="140"/>
      <c r="D10414" s="140"/>
      <c r="E10414" s="140"/>
      <c r="F10414" s="161"/>
      <c r="G10414" s="161"/>
    </row>
    <row r="10415" spans="1:7" x14ac:dyDescent="0.25">
      <c r="A10415" s="154"/>
      <c r="B10415" s="154"/>
      <c r="C10415" s="140"/>
      <c r="D10415" s="140"/>
      <c r="E10415" s="140"/>
      <c r="F10415" s="161"/>
      <c r="G10415" s="161"/>
    </row>
    <row r="10416" spans="1:7" x14ac:dyDescent="0.25">
      <c r="A10416" s="154"/>
      <c r="B10416" s="154"/>
      <c r="C10416" s="140"/>
      <c r="D10416" s="140"/>
      <c r="E10416" s="140"/>
      <c r="F10416" s="161"/>
      <c r="G10416" s="161"/>
    </row>
    <row r="10417" spans="1:7" x14ac:dyDescent="0.25">
      <c r="A10417" s="154"/>
      <c r="B10417" s="154"/>
      <c r="C10417" s="154"/>
      <c r="D10417" s="140"/>
      <c r="E10417" s="140"/>
      <c r="F10417" s="161"/>
      <c r="G10417" s="161"/>
    </row>
    <row r="10418" spans="1:7" x14ac:dyDescent="0.25">
      <c r="A10418" s="154"/>
      <c r="B10418" s="154"/>
      <c r="C10418" s="154"/>
      <c r="D10418" s="140"/>
      <c r="E10418" s="140"/>
      <c r="F10418" s="161"/>
      <c r="G10418" s="161"/>
    </row>
    <row r="10419" spans="1:7" x14ac:dyDescent="0.25">
      <c r="A10419" s="154"/>
      <c r="B10419" s="154"/>
      <c r="C10419" s="154"/>
      <c r="D10419" s="140"/>
      <c r="E10419" s="140"/>
      <c r="F10419" s="161"/>
      <c r="G10419" s="161"/>
    </row>
    <row r="10420" spans="1:7" x14ac:dyDescent="0.25">
      <c r="A10420" s="154"/>
      <c r="B10420" s="154"/>
      <c r="C10420" s="140"/>
      <c r="D10420" s="140"/>
      <c r="E10420" s="140"/>
      <c r="F10420" s="161"/>
      <c r="G10420" s="161"/>
    </row>
    <row r="10421" spans="1:7" x14ac:dyDescent="0.25">
      <c r="A10421" s="154"/>
      <c r="B10421" s="154"/>
      <c r="C10421" s="154"/>
      <c r="D10421" s="140"/>
      <c r="E10421" s="140"/>
      <c r="F10421" s="161"/>
      <c r="G10421" s="161"/>
    </row>
    <row r="10422" spans="1:7" x14ac:dyDescent="0.25">
      <c r="A10422" s="154"/>
      <c r="B10422" s="154"/>
      <c r="C10422" s="140"/>
      <c r="D10422" s="140"/>
      <c r="E10422" s="140"/>
      <c r="F10422" s="161"/>
      <c r="G10422" s="161"/>
    </row>
    <row r="10423" spans="1:7" x14ac:dyDescent="0.25">
      <c r="A10423" s="154"/>
      <c r="B10423" s="154"/>
      <c r="C10423" s="140"/>
      <c r="D10423" s="140"/>
      <c r="E10423" s="140"/>
      <c r="F10423" s="161"/>
      <c r="G10423" s="161"/>
    </row>
    <row r="10424" spans="1:7" x14ac:dyDescent="0.25">
      <c r="A10424" s="154"/>
      <c r="B10424" s="154"/>
      <c r="C10424" s="140"/>
      <c r="D10424" s="140"/>
      <c r="E10424" s="140"/>
      <c r="F10424" s="161"/>
      <c r="G10424" s="161"/>
    </row>
    <row r="10425" spans="1:7" x14ac:dyDescent="0.25">
      <c r="A10425" s="154"/>
      <c r="B10425" s="154"/>
      <c r="C10425" s="154"/>
      <c r="D10425" s="140"/>
      <c r="E10425" s="140"/>
      <c r="F10425" s="161"/>
      <c r="G10425" s="161"/>
    </row>
    <row r="10426" spans="1:7" x14ac:dyDescent="0.25">
      <c r="A10426" s="154"/>
      <c r="B10426" s="154"/>
      <c r="C10426" s="140"/>
      <c r="D10426" s="140"/>
      <c r="E10426" s="140"/>
      <c r="F10426" s="161"/>
      <c r="G10426" s="161"/>
    </row>
    <row r="10427" spans="1:7" x14ac:dyDescent="0.25">
      <c r="A10427" s="154"/>
      <c r="B10427" s="154"/>
      <c r="C10427" s="154"/>
      <c r="D10427" s="140"/>
      <c r="E10427" s="140"/>
      <c r="F10427" s="161"/>
      <c r="G10427" s="161"/>
    </row>
    <row r="10428" spans="1:7" x14ac:dyDescent="0.25">
      <c r="A10428" s="154"/>
      <c r="B10428" s="154"/>
      <c r="C10428" s="140"/>
      <c r="D10428" s="140"/>
      <c r="E10428" s="140"/>
      <c r="F10428" s="161"/>
      <c r="G10428" s="161"/>
    </row>
    <row r="10429" spans="1:7" x14ac:dyDescent="0.25">
      <c r="A10429" s="154"/>
      <c r="B10429" s="154"/>
      <c r="C10429" s="140"/>
      <c r="D10429" s="140"/>
      <c r="E10429" s="140"/>
      <c r="F10429" s="161"/>
      <c r="G10429" s="161"/>
    </row>
    <row r="10430" spans="1:7" x14ac:dyDescent="0.25">
      <c r="A10430" s="154"/>
      <c r="B10430" s="154"/>
      <c r="C10430" s="140"/>
      <c r="D10430" s="140"/>
      <c r="E10430" s="140"/>
      <c r="F10430" s="161"/>
      <c r="G10430" s="161"/>
    </row>
    <row r="10431" spans="1:7" x14ac:dyDescent="0.25">
      <c r="A10431" s="154"/>
      <c r="B10431" s="154"/>
      <c r="C10431" s="140"/>
      <c r="D10431" s="140"/>
      <c r="E10431" s="140"/>
      <c r="F10431" s="161"/>
      <c r="G10431" s="161"/>
    </row>
    <row r="10432" spans="1:7" x14ac:dyDescent="0.25">
      <c r="A10432" s="154"/>
      <c r="B10432" s="154"/>
      <c r="C10432" s="154"/>
      <c r="D10432" s="140"/>
      <c r="E10432" s="140"/>
      <c r="F10432" s="161"/>
      <c r="G10432" s="161"/>
    </row>
    <row r="10433" spans="1:7" x14ac:dyDescent="0.25">
      <c r="A10433" s="154"/>
      <c r="B10433" s="154"/>
      <c r="C10433" s="140"/>
      <c r="D10433" s="140"/>
      <c r="E10433" s="140"/>
      <c r="F10433" s="161"/>
      <c r="G10433" s="161"/>
    </row>
    <row r="10434" spans="1:7" x14ac:dyDescent="0.25">
      <c r="A10434" s="154"/>
      <c r="B10434" s="154"/>
      <c r="C10434" s="140"/>
      <c r="D10434" s="140"/>
      <c r="E10434" s="140"/>
      <c r="F10434" s="161"/>
      <c r="G10434" s="161"/>
    </row>
    <row r="10435" spans="1:7" x14ac:dyDescent="0.25">
      <c r="A10435" s="154"/>
      <c r="B10435" s="154"/>
      <c r="C10435" s="140"/>
      <c r="D10435" s="140"/>
      <c r="E10435" s="140"/>
      <c r="F10435" s="161"/>
      <c r="G10435" s="161"/>
    </row>
    <row r="10436" spans="1:7" x14ac:dyDescent="0.25">
      <c r="A10436" s="154"/>
      <c r="B10436" s="154"/>
      <c r="C10436" s="154"/>
      <c r="D10436" s="140"/>
      <c r="E10436" s="140"/>
      <c r="F10436" s="161"/>
      <c r="G10436" s="161"/>
    </row>
    <row r="10437" spans="1:7" x14ac:dyDescent="0.25">
      <c r="A10437" s="154"/>
      <c r="B10437" s="154"/>
      <c r="C10437" s="154"/>
      <c r="D10437" s="140"/>
      <c r="E10437" s="140"/>
      <c r="F10437" s="161"/>
      <c r="G10437" s="161"/>
    </row>
    <row r="10438" spans="1:7" x14ac:dyDescent="0.25">
      <c r="A10438" s="154"/>
      <c r="B10438" s="154"/>
      <c r="C10438" s="140"/>
      <c r="D10438" s="140"/>
      <c r="E10438" s="140"/>
      <c r="F10438" s="161"/>
      <c r="G10438" s="161"/>
    </row>
    <row r="10439" spans="1:7" x14ac:dyDescent="0.25">
      <c r="A10439" s="154"/>
      <c r="B10439" s="154"/>
      <c r="C10439" s="154"/>
      <c r="D10439" s="140"/>
      <c r="E10439" s="140"/>
      <c r="F10439" s="161"/>
      <c r="G10439" s="161"/>
    </row>
    <row r="10440" spans="1:7" x14ac:dyDescent="0.25">
      <c r="A10440" s="154"/>
      <c r="B10440" s="154"/>
      <c r="C10440" s="140"/>
      <c r="D10440" s="140"/>
      <c r="E10440" s="140"/>
      <c r="F10440" s="161"/>
      <c r="G10440" s="161"/>
    </row>
    <row r="10441" spans="1:7" x14ac:dyDescent="0.25">
      <c r="A10441" s="154"/>
      <c r="B10441" s="154"/>
      <c r="C10441" s="140"/>
      <c r="D10441" s="140"/>
      <c r="E10441" s="140"/>
      <c r="F10441" s="161"/>
      <c r="G10441" s="161"/>
    </row>
    <row r="10442" spans="1:7" x14ac:dyDescent="0.25">
      <c r="A10442" s="154"/>
      <c r="B10442" s="154"/>
      <c r="C10442" s="154"/>
      <c r="D10442" s="140"/>
      <c r="E10442" s="140"/>
      <c r="F10442" s="161"/>
      <c r="G10442" s="161"/>
    </row>
    <row r="10443" spans="1:7" x14ac:dyDescent="0.25">
      <c r="A10443" s="154"/>
      <c r="B10443" s="154"/>
      <c r="C10443" s="140"/>
      <c r="D10443" s="140"/>
      <c r="E10443" s="140"/>
      <c r="F10443" s="161"/>
      <c r="G10443" s="161"/>
    </row>
    <row r="10444" spans="1:7" x14ac:dyDescent="0.25">
      <c r="A10444" s="154"/>
      <c r="B10444" s="154"/>
      <c r="C10444" s="154"/>
      <c r="D10444" s="140"/>
      <c r="E10444" s="140"/>
      <c r="F10444" s="161"/>
      <c r="G10444" s="161"/>
    </row>
    <row r="10445" spans="1:7" x14ac:dyDescent="0.25">
      <c r="A10445" s="154"/>
      <c r="B10445" s="154"/>
      <c r="C10445" s="154"/>
      <c r="D10445" s="140"/>
      <c r="E10445" s="140"/>
      <c r="F10445" s="161"/>
      <c r="G10445" s="161"/>
    </row>
    <row r="10446" spans="1:7" x14ac:dyDescent="0.25">
      <c r="A10446" s="154"/>
      <c r="B10446" s="154"/>
      <c r="C10446" s="140"/>
      <c r="D10446" s="140"/>
      <c r="E10446" s="140"/>
      <c r="F10446" s="161"/>
      <c r="G10446" s="161"/>
    </row>
    <row r="10447" spans="1:7" x14ac:dyDescent="0.25">
      <c r="A10447" s="154"/>
      <c r="B10447" s="154"/>
      <c r="C10447" s="140"/>
      <c r="D10447" s="140"/>
      <c r="E10447" s="140"/>
      <c r="F10447" s="161"/>
      <c r="G10447" s="161"/>
    </row>
    <row r="10448" spans="1:7" x14ac:dyDescent="0.25">
      <c r="A10448" s="154"/>
      <c r="B10448" s="154"/>
      <c r="C10448" s="140"/>
      <c r="D10448" s="140"/>
      <c r="E10448" s="140"/>
      <c r="F10448" s="161"/>
      <c r="G10448" s="161"/>
    </row>
    <row r="10449" spans="1:7" x14ac:dyDescent="0.25">
      <c r="A10449" s="154"/>
      <c r="B10449" s="154"/>
      <c r="C10449" s="140"/>
      <c r="D10449" s="140"/>
      <c r="E10449" s="140"/>
      <c r="F10449" s="161"/>
      <c r="G10449" s="161"/>
    </row>
    <row r="10450" spans="1:7" x14ac:dyDescent="0.25">
      <c r="A10450" s="154"/>
      <c r="B10450" s="154"/>
      <c r="C10450" s="140"/>
      <c r="D10450" s="140"/>
      <c r="E10450" s="140"/>
      <c r="F10450" s="161"/>
      <c r="G10450" s="161"/>
    </row>
    <row r="10451" spans="1:7" x14ac:dyDescent="0.25">
      <c r="A10451" s="154"/>
      <c r="B10451" s="154"/>
      <c r="C10451" s="154"/>
      <c r="D10451" s="140"/>
      <c r="E10451" s="140"/>
      <c r="F10451" s="161"/>
      <c r="G10451" s="161"/>
    </row>
    <row r="10452" spans="1:7" x14ac:dyDescent="0.25">
      <c r="A10452" s="154"/>
      <c r="B10452" s="154"/>
      <c r="C10452" s="154"/>
      <c r="D10452" s="140"/>
      <c r="E10452" s="140"/>
      <c r="F10452" s="161"/>
      <c r="G10452" s="161"/>
    </row>
    <row r="10453" spans="1:7" x14ac:dyDescent="0.25">
      <c r="A10453" s="154"/>
      <c r="B10453" s="154"/>
      <c r="C10453" s="140"/>
      <c r="D10453" s="140"/>
      <c r="E10453" s="140"/>
      <c r="F10453" s="161"/>
      <c r="G10453" s="161"/>
    </row>
    <row r="10454" spans="1:7" x14ac:dyDescent="0.25">
      <c r="A10454" s="154"/>
      <c r="B10454" s="154"/>
      <c r="C10454" s="140"/>
      <c r="D10454" s="140"/>
      <c r="E10454" s="140"/>
      <c r="F10454" s="161"/>
      <c r="G10454" s="161"/>
    </row>
    <row r="10455" spans="1:7" x14ac:dyDescent="0.25">
      <c r="A10455" s="154"/>
      <c r="B10455" s="154"/>
      <c r="C10455" s="154"/>
      <c r="D10455" s="140"/>
      <c r="E10455" s="140"/>
      <c r="F10455" s="161"/>
      <c r="G10455" s="161"/>
    </row>
    <row r="10456" spans="1:7" x14ac:dyDescent="0.25">
      <c r="A10456" s="154"/>
      <c r="B10456" s="154"/>
      <c r="C10456" s="140"/>
      <c r="D10456" s="140"/>
      <c r="E10456" s="140"/>
      <c r="F10456" s="161"/>
      <c r="G10456" s="161"/>
    </row>
    <row r="10457" spans="1:7" x14ac:dyDescent="0.25">
      <c r="A10457" s="154"/>
      <c r="B10457" s="154"/>
      <c r="C10457" s="154"/>
      <c r="D10457" s="140"/>
      <c r="E10457" s="140"/>
      <c r="F10457" s="161"/>
      <c r="G10457" s="161"/>
    </row>
    <row r="10458" spans="1:7" x14ac:dyDescent="0.25">
      <c r="A10458" s="154"/>
      <c r="B10458" s="154"/>
      <c r="C10458" s="154"/>
      <c r="D10458" s="140"/>
      <c r="E10458" s="140"/>
      <c r="F10458" s="161"/>
      <c r="G10458" s="161"/>
    </row>
    <row r="10459" spans="1:7" x14ac:dyDescent="0.25">
      <c r="A10459" s="154"/>
      <c r="B10459" s="154"/>
      <c r="C10459" s="140"/>
      <c r="D10459" s="140"/>
      <c r="E10459" s="140"/>
      <c r="F10459" s="161"/>
      <c r="G10459" s="161"/>
    </row>
    <row r="10460" spans="1:7" x14ac:dyDescent="0.25">
      <c r="A10460" s="154"/>
      <c r="B10460" s="154"/>
      <c r="C10460" s="140"/>
      <c r="D10460" s="140"/>
      <c r="E10460" s="140"/>
      <c r="F10460" s="161"/>
      <c r="G10460" s="161"/>
    </row>
    <row r="10461" spans="1:7" x14ac:dyDescent="0.25">
      <c r="A10461" s="154"/>
      <c r="B10461" s="154"/>
      <c r="C10461" s="154"/>
      <c r="D10461" s="140"/>
      <c r="E10461" s="140"/>
      <c r="F10461" s="161"/>
      <c r="G10461" s="161"/>
    </row>
    <row r="10462" spans="1:7" x14ac:dyDescent="0.25">
      <c r="A10462" s="154"/>
      <c r="B10462" s="154"/>
      <c r="C10462" s="154"/>
      <c r="D10462" s="140"/>
      <c r="E10462" s="140"/>
      <c r="F10462" s="161"/>
      <c r="G10462" s="161"/>
    </row>
    <row r="10463" spans="1:7" x14ac:dyDescent="0.25">
      <c r="A10463" s="154"/>
      <c r="B10463" s="154"/>
      <c r="C10463" s="154"/>
      <c r="D10463" s="140"/>
      <c r="E10463" s="140"/>
      <c r="F10463" s="161"/>
      <c r="G10463" s="161"/>
    </row>
    <row r="10464" spans="1:7" x14ac:dyDescent="0.25">
      <c r="A10464" s="154"/>
      <c r="B10464" s="154"/>
      <c r="C10464" s="140"/>
      <c r="D10464" s="140"/>
      <c r="E10464" s="140"/>
      <c r="F10464" s="161"/>
      <c r="G10464" s="161"/>
    </row>
    <row r="10465" spans="1:7" x14ac:dyDescent="0.25">
      <c r="A10465" s="154"/>
      <c r="B10465" s="154"/>
      <c r="C10465" s="154"/>
      <c r="D10465" s="140"/>
      <c r="E10465" s="140"/>
      <c r="F10465" s="161"/>
      <c r="G10465" s="161"/>
    </row>
    <row r="10466" spans="1:7" x14ac:dyDescent="0.25">
      <c r="A10466" s="154"/>
      <c r="B10466" s="154"/>
      <c r="C10466" s="140"/>
      <c r="D10466" s="140"/>
      <c r="E10466" s="140"/>
      <c r="F10466" s="161"/>
      <c r="G10466" s="161"/>
    </row>
    <row r="10467" spans="1:7" x14ac:dyDescent="0.25">
      <c r="A10467" s="154"/>
      <c r="B10467" s="154"/>
      <c r="C10467" s="140"/>
      <c r="D10467" s="140"/>
      <c r="E10467" s="140"/>
      <c r="F10467" s="161"/>
      <c r="G10467" s="161"/>
    </row>
    <row r="10468" spans="1:7" x14ac:dyDescent="0.25">
      <c r="A10468" s="154"/>
      <c r="B10468" s="154"/>
      <c r="C10468" s="140"/>
      <c r="D10468" s="140"/>
      <c r="E10468" s="140"/>
      <c r="F10468" s="161"/>
      <c r="G10468" s="161"/>
    </row>
    <row r="10469" spans="1:7" x14ac:dyDescent="0.25">
      <c r="A10469" s="154"/>
      <c r="B10469" s="154"/>
      <c r="C10469" s="140"/>
      <c r="D10469" s="140"/>
      <c r="E10469" s="140"/>
      <c r="F10469" s="161"/>
      <c r="G10469" s="161"/>
    </row>
    <row r="10470" spans="1:7" x14ac:dyDescent="0.25">
      <c r="A10470" s="154"/>
      <c r="B10470" s="154"/>
      <c r="C10470" s="154"/>
      <c r="D10470" s="140"/>
      <c r="E10470" s="140"/>
      <c r="F10470" s="161"/>
      <c r="G10470" s="161"/>
    </row>
    <row r="10471" spans="1:7" x14ac:dyDescent="0.25">
      <c r="A10471" s="154"/>
      <c r="B10471" s="154"/>
      <c r="C10471" s="154"/>
      <c r="D10471" s="140"/>
      <c r="E10471" s="140"/>
      <c r="F10471" s="161"/>
      <c r="G10471" s="161"/>
    </row>
    <row r="10472" spans="1:7" x14ac:dyDescent="0.25">
      <c r="A10472" s="154"/>
      <c r="B10472" s="154"/>
      <c r="C10472" s="154"/>
      <c r="D10472" s="140"/>
      <c r="E10472" s="140"/>
      <c r="F10472" s="161"/>
      <c r="G10472" s="161"/>
    </row>
    <row r="10473" spans="1:7" x14ac:dyDescent="0.25">
      <c r="A10473" s="154"/>
      <c r="B10473" s="154"/>
      <c r="C10473" s="154"/>
      <c r="D10473" s="140"/>
      <c r="E10473" s="140"/>
      <c r="F10473" s="161"/>
      <c r="G10473" s="161"/>
    </row>
    <row r="10474" spans="1:7" x14ac:dyDescent="0.25">
      <c r="A10474" s="154"/>
      <c r="B10474" s="154"/>
      <c r="C10474" s="140"/>
      <c r="D10474" s="140"/>
      <c r="E10474" s="140"/>
      <c r="F10474" s="161"/>
      <c r="G10474" s="161"/>
    </row>
    <row r="10475" spans="1:7" x14ac:dyDescent="0.25">
      <c r="A10475" s="154"/>
      <c r="B10475" s="154"/>
      <c r="C10475" s="140"/>
      <c r="D10475" s="140"/>
      <c r="E10475" s="140"/>
      <c r="F10475" s="161"/>
      <c r="G10475" s="161"/>
    </row>
    <row r="10476" spans="1:7" x14ac:dyDescent="0.25">
      <c r="A10476" s="154"/>
      <c r="B10476" s="154"/>
      <c r="C10476" s="154"/>
      <c r="D10476" s="140"/>
      <c r="E10476" s="140"/>
      <c r="F10476" s="161"/>
      <c r="G10476" s="161"/>
    </row>
    <row r="10477" spans="1:7" x14ac:dyDescent="0.25">
      <c r="A10477" s="154"/>
      <c r="B10477" s="154"/>
      <c r="C10477" s="140"/>
      <c r="D10477" s="140"/>
      <c r="E10477" s="140"/>
      <c r="F10477" s="161"/>
      <c r="G10477" s="161"/>
    </row>
    <row r="10478" spans="1:7" x14ac:dyDescent="0.25">
      <c r="A10478" s="154"/>
      <c r="B10478" s="154"/>
      <c r="C10478" s="140"/>
      <c r="D10478" s="140"/>
      <c r="E10478" s="140"/>
      <c r="F10478" s="161"/>
      <c r="G10478" s="161"/>
    </row>
    <row r="10479" spans="1:7" x14ac:dyDescent="0.25">
      <c r="A10479" s="154"/>
      <c r="B10479" s="154"/>
      <c r="C10479" s="154"/>
      <c r="D10479" s="140"/>
      <c r="E10479" s="140"/>
      <c r="F10479" s="161"/>
      <c r="G10479" s="161"/>
    </row>
    <row r="10480" spans="1:7" x14ac:dyDescent="0.25">
      <c r="A10480" s="154"/>
      <c r="B10480" s="154"/>
      <c r="C10480" s="140"/>
      <c r="D10480" s="140"/>
      <c r="E10480" s="140"/>
      <c r="F10480" s="161"/>
      <c r="G10480" s="161"/>
    </row>
    <row r="10481" spans="1:7" x14ac:dyDescent="0.25">
      <c r="A10481" s="154"/>
      <c r="B10481" s="154"/>
      <c r="C10481" s="140"/>
      <c r="D10481" s="140"/>
      <c r="E10481" s="140"/>
      <c r="F10481" s="161"/>
      <c r="G10481" s="161"/>
    </row>
    <row r="10482" spans="1:7" x14ac:dyDescent="0.25">
      <c r="A10482" s="154"/>
      <c r="B10482" s="154"/>
      <c r="C10482" s="140"/>
      <c r="D10482" s="140"/>
      <c r="E10482" s="140"/>
      <c r="F10482" s="161"/>
      <c r="G10482" s="161"/>
    </row>
    <row r="10483" spans="1:7" x14ac:dyDescent="0.25">
      <c r="A10483" s="154"/>
      <c r="B10483" s="154"/>
      <c r="C10483" s="140"/>
      <c r="D10483" s="140"/>
      <c r="E10483" s="140"/>
      <c r="F10483" s="161"/>
      <c r="G10483" s="161"/>
    </row>
    <row r="10484" spans="1:7" x14ac:dyDescent="0.25">
      <c r="A10484" s="154"/>
      <c r="B10484" s="154"/>
      <c r="C10484" s="140"/>
      <c r="D10484" s="140"/>
      <c r="E10484" s="140"/>
      <c r="F10484" s="161"/>
      <c r="G10484" s="161"/>
    </row>
    <row r="10485" spans="1:7" x14ac:dyDescent="0.25">
      <c r="A10485" s="154"/>
      <c r="B10485" s="154"/>
      <c r="C10485" s="140"/>
      <c r="D10485" s="140"/>
      <c r="E10485" s="140"/>
      <c r="F10485" s="161"/>
      <c r="G10485" s="161"/>
    </row>
    <row r="10486" spans="1:7" x14ac:dyDescent="0.25">
      <c r="A10486" s="154"/>
      <c r="B10486" s="154"/>
      <c r="C10486" s="140"/>
      <c r="D10486" s="140"/>
      <c r="E10486" s="140"/>
      <c r="F10486" s="161"/>
      <c r="G10486" s="161"/>
    </row>
    <row r="10487" spans="1:7" x14ac:dyDescent="0.25">
      <c r="A10487" s="154"/>
      <c r="B10487" s="154"/>
      <c r="C10487" s="140"/>
      <c r="D10487" s="140"/>
      <c r="E10487" s="140"/>
      <c r="F10487" s="161"/>
      <c r="G10487" s="161"/>
    </row>
    <row r="10488" spans="1:7" x14ac:dyDescent="0.25">
      <c r="A10488" s="154"/>
      <c r="B10488" s="154"/>
      <c r="C10488" s="140"/>
      <c r="D10488" s="140"/>
      <c r="E10488" s="140"/>
      <c r="F10488" s="161"/>
      <c r="G10488" s="161"/>
    </row>
    <row r="10489" spans="1:7" x14ac:dyDescent="0.25">
      <c r="A10489" s="154"/>
      <c r="B10489" s="154"/>
      <c r="C10489" s="140"/>
      <c r="D10489" s="140"/>
      <c r="E10489" s="140"/>
      <c r="F10489" s="161"/>
      <c r="G10489" s="161"/>
    </row>
    <row r="10490" spans="1:7" x14ac:dyDescent="0.25">
      <c r="A10490" s="154"/>
      <c r="B10490" s="154"/>
      <c r="C10490" s="140"/>
      <c r="D10490" s="140"/>
      <c r="E10490" s="140"/>
      <c r="F10490" s="161"/>
      <c r="G10490" s="161"/>
    </row>
    <row r="10491" spans="1:7" x14ac:dyDescent="0.25">
      <c r="A10491" s="154"/>
      <c r="B10491" s="154"/>
      <c r="C10491" s="140"/>
      <c r="D10491" s="140"/>
      <c r="E10491" s="140"/>
      <c r="F10491" s="161"/>
      <c r="G10491" s="161"/>
    </row>
    <row r="10492" spans="1:7" x14ac:dyDescent="0.25">
      <c r="A10492" s="154"/>
      <c r="B10492" s="154"/>
      <c r="C10492" s="140"/>
      <c r="D10492" s="140"/>
      <c r="E10492" s="140"/>
      <c r="F10492" s="161"/>
      <c r="G10492" s="161"/>
    </row>
    <row r="10493" spans="1:7" x14ac:dyDescent="0.25">
      <c r="A10493" s="154"/>
      <c r="B10493" s="154"/>
      <c r="C10493" s="140"/>
      <c r="D10493" s="140"/>
      <c r="E10493" s="140"/>
      <c r="F10493" s="161"/>
      <c r="G10493" s="161"/>
    </row>
    <row r="10494" spans="1:7" x14ac:dyDescent="0.25">
      <c r="A10494" s="154"/>
      <c r="B10494" s="154"/>
      <c r="C10494" s="140"/>
      <c r="D10494" s="140"/>
      <c r="E10494" s="140"/>
      <c r="F10494" s="161"/>
      <c r="G10494" s="161"/>
    </row>
    <row r="10495" spans="1:7" x14ac:dyDescent="0.25">
      <c r="A10495" s="154"/>
      <c r="B10495" s="154"/>
      <c r="C10495" s="140"/>
      <c r="D10495" s="140"/>
      <c r="E10495" s="140"/>
      <c r="F10495" s="161"/>
      <c r="G10495" s="161"/>
    </row>
    <row r="10496" spans="1:7" x14ac:dyDescent="0.25">
      <c r="A10496" s="154"/>
      <c r="B10496" s="154"/>
      <c r="C10496" s="154"/>
      <c r="D10496" s="140"/>
      <c r="E10496" s="140"/>
      <c r="F10496" s="161"/>
      <c r="G10496" s="161"/>
    </row>
    <row r="10497" spans="1:7" x14ac:dyDescent="0.25">
      <c r="A10497" s="154"/>
      <c r="B10497" s="154"/>
      <c r="C10497" s="140"/>
      <c r="D10497" s="140"/>
      <c r="E10497" s="140"/>
      <c r="F10497" s="161"/>
      <c r="G10497" s="161"/>
    </row>
    <row r="10498" spans="1:7" x14ac:dyDescent="0.25">
      <c r="A10498" s="154"/>
      <c r="B10498" s="154"/>
      <c r="C10498" s="140"/>
      <c r="D10498" s="140"/>
      <c r="E10498" s="140"/>
      <c r="F10498" s="161"/>
      <c r="G10498" s="161"/>
    </row>
    <row r="10499" spans="1:7" x14ac:dyDescent="0.25">
      <c r="A10499" s="154"/>
      <c r="B10499" s="154"/>
      <c r="C10499" s="140"/>
      <c r="D10499" s="140"/>
      <c r="E10499" s="140"/>
      <c r="F10499" s="161"/>
      <c r="G10499" s="161"/>
    </row>
    <row r="10500" spans="1:7" x14ac:dyDescent="0.25">
      <c r="A10500" s="154"/>
      <c r="B10500" s="154"/>
      <c r="C10500" s="154"/>
      <c r="D10500" s="140"/>
      <c r="E10500" s="140"/>
      <c r="F10500" s="161"/>
      <c r="G10500" s="161"/>
    </row>
    <row r="10501" spans="1:7" x14ac:dyDescent="0.25">
      <c r="A10501" s="154"/>
      <c r="B10501" s="154"/>
      <c r="C10501" s="154"/>
      <c r="D10501" s="140"/>
      <c r="E10501" s="140"/>
      <c r="F10501" s="161"/>
      <c r="G10501" s="161"/>
    </row>
    <row r="10502" spans="1:7" x14ac:dyDescent="0.25">
      <c r="A10502" s="154"/>
      <c r="B10502" s="154"/>
      <c r="C10502" s="140"/>
      <c r="D10502" s="140"/>
      <c r="E10502" s="140"/>
      <c r="F10502" s="161"/>
      <c r="G10502" s="161"/>
    </row>
    <row r="10503" spans="1:7" x14ac:dyDescent="0.25">
      <c r="A10503" s="154"/>
      <c r="B10503" s="154"/>
      <c r="C10503" s="140"/>
      <c r="D10503" s="140"/>
      <c r="E10503" s="140"/>
      <c r="F10503" s="161"/>
      <c r="G10503" s="161"/>
    </row>
    <row r="10504" spans="1:7" x14ac:dyDescent="0.25">
      <c r="A10504" s="154"/>
      <c r="B10504" s="154"/>
      <c r="C10504" s="140"/>
      <c r="D10504" s="140"/>
      <c r="E10504" s="140"/>
      <c r="F10504" s="161"/>
      <c r="G10504" s="161"/>
    </row>
    <row r="10505" spans="1:7" x14ac:dyDescent="0.25">
      <c r="A10505" s="154"/>
      <c r="B10505" s="154"/>
      <c r="C10505" s="140"/>
      <c r="D10505" s="140"/>
      <c r="E10505" s="140"/>
      <c r="F10505" s="161"/>
      <c r="G10505" s="161"/>
    </row>
    <row r="10506" spans="1:7" x14ac:dyDescent="0.25">
      <c r="A10506" s="154"/>
      <c r="B10506" s="154"/>
      <c r="C10506" s="140"/>
      <c r="D10506" s="140"/>
      <c r="E10506" s="140"/>
      <c r="F10506" s="161"/>
      <c r="G10506" s="161"/>
    </row>
    <row r="10507" spans="1:7" x14ac:dyDescent="0.25">
      <c r="A10507" s="154"/>
      <c r="B10507" s="154"/>
      <c r="C10507" s="154"/>
      <c r="D10507" s="140"/>
      <c r="E10507" s="140"/>
      <c r="F10507" s="161"/>
      <c r="G10507" s="161"/>
    </row>
    <row r="10508" spans="1:7" x14ac:dyDescent="0.25">
      <c r="A10508" s="154"/>
      <c r="B10508" s="154"/>
      <c r="C10508" s="154"/>
      <c r="D10508" s="140"/>
      <c r="E10508" s="140"/>
      <c r="F10508" s="161"/>
      <c r="G10508" s="161"/>
    </row>
    <row r="10509" spans="1:7" x14ac:dyDescent="0.25">
      <c r="A10509" s="154"/>
      <c r="B10509" s="154"/>
      <c r="C10509" s="154"/>
      <c r="D10509" s="140"/>
      <c r="E10509" s="140"/>
      <c r="F10509" s="161"/>
      <c r="G10509" s="161"/>
    </row>
    <row r="10510" spans="1:7" x14ac:dyDescent="0.25">
      <c r="A10510" s="154"/>
      <c r="B10510" s="154"/>
      <c r="C10510" s="140"/>
      <c r="D10510" s="140"/>
      <c r="E10510" s="140"/>
      <c r="F10510" s="161"/>
      <c r="G10510" s="161"/>
    </row>
    <row r="10511" spans="1:7" x14ac:dyDescent="0.25">
      <c r="A10511" s="154"/>
      <c r="B10511" s="154"/>
      <c r="C10511" s="140"/>
      <c r="D10511" s="140"/>
      <c r="E10511" s="140"/>
      <c r="F10511" s="161"/>
      <c r="G10511" s="161"/>
    </row>
    <row r="10512" spans="1:7" x14ac:dyDescent="0.25">
      <c r="A10512" s="154"/>
      <c r="B10512" s="154"/>
      <c r="C10512" s="140"/>
      <c r="D10512" s="140"/>
      <c r="E10512" s="140"/>
      <c r="F10512" s="161"/>
      <c r="G10512" s="161"/>
    </row>
    <row r="10513" spans="1:7" x14ac:dyDescent="0.25">
      <c r="A10513" s="154"/>
      <c r="B10513" s="154"/>
      <c r="C10513" s="140"/>
      <c r="D10513" s="140"/>
      <c r="E10513" s="140"/>
      <c r="F10513" s="161"/>
      <c r="G10513" s="161"/>
    </row>
    <row r="10514" spans="1:7" x14ac:dyDescent="0.25">
      <c r="A10514" s="154"/>
      <c r="B10514" s="154"/>
      <c r="C10514" s="140"/>
      <c r="D10514" s="140"/>
      <c r="E10514" s="140"/>
      <c r="F10514" s="161"/>
      <c r="G10514" s="161"/>
    </row>
    <row r="10515" spans="1:7" x14ac:dyDescent="0.25">
      <c r="A10515" s="154"/>
      <c r="B10515" s="154"/>
      <c r="C10515" s="140"/>
      <c r="D10515" s="140"/>
      <c r="E10515" s="140"/>
      <c r="F10515" s="161"/>
      <c r="G10515" s="161"/>
    </row>
    <row r="10516" spans="1:7" x14ac:dyDescent="0.25">
      <c r="A10516" s="154"/>
      <c r="B10516" s="154"/>
      <c r="C10516" s="154"/>
      <c r="D10516" s="140"/>
      <c r="E10516" s="140"/>
      <c r="F10516" s="161"/>
      <c r="G10516" s="161"/>
    </row>
    <row r="10517" spans="1:7" x14ac:dyDescent="0.25">
      <c r="A10517" s="154"/>
      <c r="B10517" s="154"/>
      <c r="C10517" s="154"/>
      <c r="D10517" s="140"/>
      <c r="E10517" s="140"/>
      <c r="F10517" s="161"/>
      <c r="G10517" s="161"/>
    </row>
    <row r="10518" spans="1:7" x14ac:dyDescent="0.25">
      <c r="A10518" s="154"/>
      <c r="B10518" s="154"/>
      <c r="C10518" s="140"/>
      <c r="D10518" s="140"/>
      <c r="E10518" s="140"/>
      <c r="F10518" s="161"/>
      <c r="G10518" s="161"/>
    </row>
    <row r="10519" spans="1:7" x14ac:dyDescent="0.25">
      <c r="A10519" s="154"/>
      <c r="B10519" s="154"/>
      <c r="C10519" s="154"/>
      <c r="D10519" s="140"/>
      <c r="E10519" s="140"/>
      <c r="F10519" s="161"/>
      <c r="G10519" s="161"/>
    </row>
    <row r="10520" spans="1:7" x14ac:dyDescent="0.25">
      <c r="A10520" s="154"/>
      <c r="B10520" s="154"/>
      <c r="C10520" s="154"/>
      <c r="D10520" s="140"/>
      <c r="E10520" s="140"/>
      <c r="F10520" s="161"/>
      <c r="G10520" s="161"/>
    </row>
    <row r="10521" spans="1:7" x14ac:dyDescent="0.25">
      <c r="A10521" s="154"/>
      <c r="B10521" s="154"/>
      <c r="C10521" s="140"/>
      <c r="D10521" s="140"/>
      <c r="E10521" s="140"/>
      <c r="F10521" s="161"/>
      <c r="G10521" s="161"/>
    </row>
    <row r="10522" spans="1:7" x14ac:dyDescent="0.25">
      <c r="A10522" s="154"/>
      <c r="B10522" s="154"/>
      <c r="C10522" s="140"/>
      <c r="D10522" s="140"/>
      <c r="E10522" s="140"/>
      <c r="F10522" s="161"/>
      <c r="G10522" s="161"/>
    </row>
    <row r="10523" spans="1:7" x14ac:dyDescent="0.25">
      <c r="A10523" s="154"/>
      <c r="B10523" s="154"/>
      <c r="C10523" s="140"/>
      <c r="D10523" s="140"/>
      <c r="E10523" s="140"/>
      <c r="F10523" s="161"/>
      <c r="G10523" s="161"/>
    </row>
    <row r="10524" spans="1:7" x14ac:dyDescent="0.25">
      <c r="A10524" s="154"/>
      <c r="B10524" s="154"/>
      <c r="C10524" s="140"/>
      <c r="D10524" s="140"/>
      <c r="E10524" s="140"/>
      <c r="F10524" s="161"/>
      <c r="G10524" s="161"/>
    </row>
    <row r="10525" spans="1:7" x14ac:dyDescent="0.25">
      <c r="A10525" s="154"/>
      <c r="B10525" s="154"/>
      <c r="C10525" s="154"/>
      <c r="D10525" s="140"/>
      <c r="E10525" s="140"/>
      <c r="F10525" s="161"/>
      <c r="G10525" s="161"/>
    </row>
    <row r="10526" spans="1:7" x14ac:dyDescent="0.25">
      <c r="A10526" s="154"/>
      <c r="B10526" s="154"/>
      <c r="C10526" s="140"/>
      <c r="D10526" s="140"/>
      <c r="E10526" s="140"/>
      <c r="F10526" s="161"/>
      <c r="G10526" s="161"/>
    </row>
    <row r="10527" spans="1:7" x14ac:dyDescent="0.25">
      <c r="A10527" s="154"/>
      <c r="B10527" s="154"/>
      <c r="C10527" s="140"/>
      <c r="D10527" s="140"/>
      <c r="E10527" s="140"/>
      <c r="F10527" s="161"/>
      <c r="G10527" s="161"/>
    </row>
    <row r="10528" spans="1:7" x14ac:dyDescent="0.25">
      <c r="A10528" s="154"/>
      <c r="B10528" s="154"/>
      <c r="C10528" s="140"/>
      <c r="D10528" s="140"/>
      <c r="E10528" s="140"/>
      <c r="F10528" s="161"/>
      <c r="G10528" s="161"/>
    </row>
    <row r="10529" spans="1:7" x14ac:dyDescent="0.25">
      <c r="A10529" s="154"/>
      <c r="B10529" s="154"/>
      <c r="C10529" s="140"/>
      <c r="D10529" s="140"/>
      <c r="E10529" s="140"/>
      <c r="F10529" s="161"/>
      <c r="G10529" s="161"/>
    </row>
    <row r="10530" spans="1:7" x14ac:dyDescent="0.25">
      <c r="A10530" s="154"/>
      <c r="B10530" s="154"/>
      <c r="C10530" s="154"/>
      <c r="D10530" s="140"/>
      <c r="E10530" s="140"/>
      <c r="F10530" s="161"/>
      <c r="G10530" s="161"/>
    </row>
    <row r="10531" spans="1:7" x14ac:dyDescent="0.25">
      <c r="A10531" s="154"/>
      <c r="B10531" s="154"/>
      <c r="C10531" s="140"/>
      <c r="D10531" s="140"/>
      <c r="E10531" s="140"/>
      <c r="F10531" s="161"/>
      <c r="G10531" s="161"/>
    </row>
    <row r="10532" spans="1:7" x14ac:dyDescent="0.25">
      <c r="A10532" s="154"/>
      <c r="B10532" s="154"/>
      <c r="C10532" s="140"/>
      <c r="D10532" s="140"/>
      <c r="E10532" s="140"/>
      <c r="F10532" s="161"/>
      <c r="G10532" s="161"/>
    </row>
    <row r="10533" spans="1:7" x14ac:dyDescent="0.25">
      <c r="A10533" s="154"/>
      <c r="B10533" s="154"/>
      <c r="C10533" s="140"/>
      <c r="D10533" s="140"/>
      <c r="E10533" s="140"/>
      <c r="F10533" s="161"/>
      <c r="G10533" s="161"/>
    </row>
    <row r="10534" spans="1:7" x14ac:dyDescent="0.25">
      <c r="A10534" s="154"/>
      <c r="B10534" s="154"/>
      <c r="C10534" s="140"/>
      <c r="D10534" s="140"/>
      <c r="E10534" s="140"/>
      <c r="F10534" s="161"/>
      <c r="G10534" s="161"/>
    </row>
    <row r="10535" spans="1:7" x14ac:dyDescent="0.25">
      <c r="A10535" s="154"/>
      <c r="B10535" s="154"/>
      <c r="C10535" s="140"/>
      <c r="D10535" s="140"/>
      <c r="E10535" s="140"/>
      <c r="F10535" s="161"/>
      <c r="G10535" s="161"/>
    </row>
    <row r="10536" spans="1:7" x14ac:dyDescent="0.25">
      <c r="A10536" s="154"/>
      <c r="B10536" s="154"/>
      <c r="C10536" s="154"/>
      <c r="D10536" s="140"/>
      <c r="E10536" s="140"/>
      <c r="F10536" s="161"/>
      <c r="G10536" s="161"/>
    </row>
    <row r="10537" spans="1:7" x14ac:dyDescent="0.25">
      <c r="A10537" s="154"/>
      <c r="B10537" s="154"/>
      <c r="C10537" s="140"/>
      <c r="D10537" s="140"/>
      <c r="E10537" s="140"/>
      <c r="F10537" s="161"/>
      <c r="G10537" s="161"/>
    </row>
    <row r="10538" spans="1:7" x14ac:dyDescent="0.25">
      <c r="A10538" s="154"/>
      <c r="B10538" s="154"/>
      <c r="C10538" s="154"/>
      <c r="D10538" s="140"/>
      <c r="E10538" s="140"/>
      <c r="F10538" s="161"/>
      <c r="G10538" s="161"/>
    </row>
    <row r="10539" spans="1:7" x14ac:dyDescent="0.25">
      <c r="A10539" s="154"/>
      <c r="B10539" s="154"/>
      <c r="C10539" s="154"/>
      <c r="D10539" s="140"/>
      <c r="E10539" s="140"/>
      <c r="F10539" s="161"/>
      <c r="G10539" s="161"/>
    </row>
    <row r="10540" spans="1:7" x14ac:dyDescent="0.25">
      <c r="A10540" s="154"/>
      <c r="B10540" s="154"/>
      <c r="C10540" s="154"/>
      <c r="D10540" s="140"/>
      <c r="E10540" s="140"/>
      <c r="F10540" s="161"/>
      <c r="G10540" s="161"/>
    </row>
    <row r="10541" spans="1:7" x14ac:dyDescent="0.25">
      <c r="A10541" s="154"/>
      <c r="B10541" s="154"/>
      <c r="C10541" s="140"/>
      <c r="D10541" s="140"/>
      <c r="E10541" s="140"/>
      <c r="F10541" s="161"/>
      <c r="G10541" s="161"/>
    </row>
    <row r="10542" spans="1:7" x14ac:dyDescent="0.25">
      <c r="A10542" s="154"/>
      <c r="B10542" s="154"/>
      <c r="C10542" s="154"/>
      <c r="D10542" s="140"/>
      <c r="E10542" s="140"/>
      <c r="F10542" s="161"/>
      <c r="G10542" s="161"/>
    </row>
    <row r="10543" spans="1:7" x14ac:dyDescent="0.25">
      <c r="A10543" s="154"/>
      <c r="B10543" s="154"/>
      <c r="C10543" s="140"/>
      <c r="D10543" s="140"/>
      <c r="E10543" s="140"/>
      <c r="F10543" s="161"/>
      <c r="G10543" s="161"/>
    </row>
    <row r="10544" spans="1:7" x14ac:dyDescent="0.25">
      <c r="A10544" s="154"/>
      <c r="B10544" s="154"/>
      <c r="C10544" s="140"/>
      <c r="D10544" s="140"/>
      <c r="E10544" s="140"/>
      <c r="F10544" s="161"/>
      <c r="G10544" s="161"/>
    </row>
    <row r="10545" spans="1:7" x14ac:dyDescent="0.25">
      <c r="A10545" s="154"/>
      <c r="B10545" s="154"/>
      <c r="C10545" s="140"/>
      <c r="D10545" s="140"/>
      <c r="E10545" s="140"/>
      <c r="F10545" s="161"/>
      <c r="G10545" s="161"/>
    </row>
    <row r="10546" spans="1:7" x14ac:dyDescent="0.25">
      <c r="A10546" s="154"/>
      <c r="B10546" s="154"/>
      <c r="C10546" s="140"/>
      <c r="D10546" s="140"/>
      <c r="E10546" s="140"/>
      <c r="F10546" s="161"/>
      <c r="G10546" s="161"/>
    </row>
    <row r="10547" spans="1:7" x14ac:dyDescent="0.25">
      <c r="A10547" s="154"/>
      <c r="B10547" s="154"/>
      <c r="C10547" s="140"/>
      <c r="D10547" s="140"/>
      <c r="E10547" s="140"/>
      <c r="F10547" s="161"/>
      <c r="G10547" s="161"/>
    </row>
    <row r="10548" spans="1:7" x14ac:dyDescent="0.25">
      <c r="A10548" s="154"/>
      <c r="B10548" s="154"/>
      <c r="C10548" s="140"/>
      <c r="D10548" s="140"/>
      <c r="E10548" s="140"/>
      <c r="F10548" s="161"/>
      <c r="G10548" s="161"/>
    </row>
    <row r="10549" spans="1:7" x14ac:dyDescent="0.25">
      <c r="A10549" s="154"/>
      <c r="B10549" s="154"/>
      <c r="C10549" s="140"/>
      <c r="D10549" s="140"/>
      <c r="E10549" s="140"/>
      <c r="F10549" s="161"/>
      <c r="G10549" s="161"/>
    </row>
    <row r="10550" spans="1:7" x14ac:dyDescent="0.25">
      <c r="A10550" s="154"/>
      <c r="B10550" s="154"/>
      <c r="C10550" s="140"/>
      <c r="D10550" s="140"/>
      <c r="E10550" s="140"/>
      <c r="F10550" s="161"/>
      <c r="G10550" s="161"/>
    </row>
    <row r="10551" spans="1:7" x14ac:dyDescent="0.25">
      <c r="A10551" s="154"/>
      <c r="B10551" s="154"/>
      <c r="C10551" s="154"/>
      <c r="D10551" s="140"/>
      <c r="E10551" s="140"/>
      <c r="F10551" s="161"/>
      <c r="G10551" s="161"/>
    </row>
    <row r="10552" spans="1:7" x14ac:dyDescent="0.25">
      <c r="A10552" s="154"/>
      <c r="B10552" s="154"/>
      <c r="C10552" s="154"/>
      <c r="D10552" s="140"/>
      <c r="E10552" s="140"/>
      <c r="F10552" s="161"/>
      <c r="G10552" s="161"/>
    </row>
    <row r="10553" spans="1:7" x14ac:dyDescent="0.25">
      <c r="A10553" s="154"/>
      <c r="B10553" s="154"/>
      <c r="C10553" s="140"/>
      <c r="D10553" s="140"/>
      <c r="E10553" s="140"/>
      <c r="F10553" s="161"/>
      <c r="G10553" s="161"/>
    </row>
    <row r="10554" spans="1:7" x14ac:dyDescent="0.25">
      <c r="A10554" s="154"/>
      <c r="B10554" s="154"/>
      <c r="C10554" s="140"/>
      <c r="D10554" s="140"/>
      <c r="E10554" s="140"/>
      <c r="F10554" s="161"/>
      <c r="G10554" s="161"/>
    </row>
    <row r="10555" spans="1:7" x14ac:dyDescent="0.25">
      <c r="A10555" s="154"/>
      <c r="B10555" s="154"/>
      <c r="C10555" s="154"/>
      <c r="D10555" s="140"/>
      <c r="E10555" s="140"/>
      <c r="F10555" s="161"/>
      <c r="G10555" s="161"/>
    </row>
    <row r="10556" spans="1:7" x14ac:dyDescent="0.25">
      <c r="A10556" s="154"/>
      <c r="B10556" s="154"/>
      <c r="C10556" s="140"/>
      <c r="D10556" s="140"/>
      <c r="E10556" s="140"/>
      <c r="F10556" s="161"/>
      <c r="G10556" s="161"/>
    </row>
    <row r="10557" spans="1:7" x14ac:dyDescent="0.25">
      <c r="A10557" s="154"/>
      <c r="B10557" s="154"/>
      <c r="C10557" s="140"/>
      <c r="D10557" s="140"/>
      <c r="E10557" s="140"/>
      <c r="F10557" s="161"/>
      <c r="G10557" s="161"/>
    </row>
    <row r="10558" spans="1:7" x14ac:dyDescent="0.25">
      <c r="A10558" s="154"/>
      <c r="B10558" s="154"/>
      <c r="C10558" s="140"/>
      <c r="D10558" s="140"/>
      <c r="E10558" s="140"/>
      <c r="F10558" s="161"/>
      <c r="G10558" s="161"/>
    </row>
    <row r="10559" spans="1:7" x14ac:dyDescent="0.25">
      <c r="A10559" s="154"/>
      <c r="B10559" s="154"/>
      <c r="C10559" s="140"/>
      <c r="D10559" s="140"/>
      <c r="E10559" s="140"/>
      <c r="F10559" s="161"/>
      <c r="G10559" s="161"/>
    </row>
    <row r="10560" spans="1:7" x14ac:dyDescent="0.25">
      <c r="A10560" s="154"/>
      <c r="B10560" s="154"/>
      <c r="C10560" s="140"/>
      <c r="D10560" s="140"/>
      <c r="E10560" s="140"/>
      <c r="F10560" s="161"/>
      <c r="G10560" s="161"/>
    </row>
    <row r="10561" spans="1:7" x14ac:dyDescent="0.25">
      <c r="A10561" s="154"/>
      <c r="B10561" s="154"/>
      <c r="C10561" s="140"/>
      <c r="D10561" s="140"/>
      <c r="E10561" s="140"/>
      <c r="F10561" s="161"/>
      <c r="G10561" s="161"/>
    </row>
    <row r="10562" spans="1:7" x14ac:dyDescent="0.25">
      <c r="A10562" s="154"/>
      <c r="B10562" s="154"/>
      <c r="C10562" s="140"/>
      <c r="D10562" s="140"/>
      <c r="E10562" s="140"/>
      <c r="F10562" s="161"/>
      <c r="G10562" s="161"/>
    </row>
    <row r="10563" spans="1:7" x14ac:dyDescent="0.25">
      <c r="A10563" s="154"/>
      <c r="B10563" s="154"/>
      <c r="C10563" s="140"/>
      <c r="D10563" s="140"/>
      <c r="E10563" s="140"/>
      <c r="F10563" s="161"/>
      <c r="G10563" s="161"/>
    </row>
    <row r="10564" spans="1:7" x14ac:dyDescent="0.25">
      <c r="A10564" s="154"/>
      <c r="B10564" s="154"/>
      <c r="C10564" s="140"/>
      <c r="D10564" s="140"/>
      <c r="E10564" s="140"/>
      <c r="F10564" s="161"/>
      <c r="G10564" s="161"/>
    </row>
    <row r="10565" spans="1:7" x14ac:dyDescent="0.25">
      <c r="A10565" s="154"/>
      <c r="B10565" s="154"/>
      <c r="C10565" s="140"/>
      <c r="D10565" s="140"/>
      <c r="E10565" s="140"/>
      <c r="F10565" s="161"/>
      <c r="G10565" s="161"/>
    </row>
    <row r="10566" spans="1:7" x14ac:dyDescent="0.25">
      <c r="A10566" s="154"/>
      <c r="B10566" s="154"/>
      <c r="C10566" s="140"/>
      <c r="D10566" s="140"/>
      <c r="E10566" s="140"/>
      <c r="F10566" s="161"/>
      <c r="G10566" s="161"/>
    </row>
    <row r="10567" spans="1:7" x14ac:dyDescent="0.25">
      <c r="A10567" s="154"/>
      <c r="B10567" s="154"/>
      <c r="C10567" s="140"/>
      <c r="D10567" s="140"/>
      <c r="E10567" s="140"/>
      <c r="F10567" s="161"/>
      <c r="G10567" s="161"/>
    </row>
    <row r="10568" spans="1:7" x14ac:dyDescent="0.25">
      <c r="A10568" s="154"/>
      <c r="B10568" s="154"/>
      <c r="C10568" s="140"/>
      <c r="D10568" s="140"/>
      <c r="E10568" s="140"/>
      <c r="F10568" s="161"/>
      <c r="G10568" s="161"/>
    </row>
    <row r="10569" spans="1:7" x14ac:dyDescent="0.25">
      <c r="A10569" s="154"/>
      <c r="B10569" s="154"/>
      <c r="C10569" s="140"/>
      <c r="D10569" s="140"/>
      <c r="E10569" s="140"/>
      <c r="F10569" s="161"/>
      <c r="G10569" s="161"/>
    </row>
    <row r="10570" spans="1:7" x14ac:dyDescent="0.25">
      <c r="A10570" s="154"/>
      <c r="B10570" s="154"/>
      <c r="C10570" s="140"/>
      <c r="D10570" s="140"/>
      <c r="E10570" s="140"/>
      <c r="F10570" s="161"/>
      <c r="G10570" s="161"/>
    </row>
    <row r="10571" spans="1:7" x14ac:dyDescent="0.25">
      <c r="A10571" s="154"/>
      <c r="B10571" s="154"/>
      <c r="C10571" s="140"/>
      <c r="D10571" s="140"/>
      <c r="E10571" s="140"/>
      <c r="F10571" s="161"/>
      <c r="G10571" s="161"/>
    </row>
    <row r="10572" spans="1:7" x14ac:dyDescent="0.25">
      <c r="A10572" s="154"/>
      <c r="B10572" s="154"/>
      <c r="C10572" s="140"/>
      <c r="D10572" s="140"/>
      <c r="E10572" s="140"/>
      <c r="F10572" s="161"/>
      <c r="G10572" s="161"/>
    </row>
    <row r="10573" spans="1:7" x14ac:dyDescent="0.25">
      <c r="A10573" s="154"/>
      <c r="B10573" s="154"/>
      <c r="C10573" s="140"/>
      <c r="D10573" s="140"/>
      <c r="E10573" s="140"/>
      <c r="F10573" s="161"/>
      <c r="G10573" s="161"/>
    </row>
    <row r="10574" spans="1:7" x14ac:dyDescent="0.25">
      <c r="A10574" s="154"/>
      <c r="B10574" s="154"/>
      <c r="C10574" s="140"/>
      <c r="D10574" s="140"/>
      <c r="E10574" s="140"/>
      <c r="F10574" s="161"/>
      <c r="G10574" s="161"/>
    </row>
    <row r="10575" spans="1:7" x14ac:dyDescent="0.25">
      <c r="A10575" s="154"/>
      <c r="B10575" s="154"/>
      <c r="C10575" s="140"/>
      <c r="D10575" s="140"/>
      <c r="E10575" s="140"/>
      <c r="F10575" s="161"/>
      <c r="G10575" s="161"/>
    </row>
    <row r="10576" spans="1:7" x14ac:dyDescent="0.25">
      <c r="A10576" s="154"/>
      <c r="B10576" s="154"/>
      <c r="C10576" s="154"/>
      <c r="D10576" s="140"/>
      <c r="E10576" s="140"/>
      <c r="F10576" s="161"/>
      <c r="G10576" s="161"/>
    </row>
    <row r="10577" spans="1:7" x14ac:dyDescent="0.25">
      <c r="A10577" s="154"/>
      <c r="B10577" s="154"/>
      <c r="C10577" s="154"/>
      <c r="D10577" s="140"/>
      <c r="E10577" s="140"/>
      <c r="F10577" s="161"/>
      <c r="G10577" s="161"/>
    </row>
    <row r="10578" spans="1:7" x14ac:dyDescent="0.25">
      <c r="A10578" s="154"/>
      <c r="B10578" s="154"/>
      <c r="C10578" s="154"/>
      <c r="D10578" s="140"/>
      <c r="E10578" s="140"/>
      <c r="F10578" s="161"/>
      <c r="G10578" s="161"/>
    </row>
    <row r="10579" spans="1:7" x14ac:dyDescent="0.25">
      <c r="A10579" s="154"/>
      <c r="B10579" s="154"/>
      <c r="C10579" s="140"/>
      <c r="D10579" s="140"/>
      <c r="E10579" s="140"/>
      <c r="F10579" s="161"/>
      <c r="G10579" s="161"/>
    </row>
    <row r="10580" spans="1:7" x14ac:dyDescent="0.25">
      <c r="A10580" s="154"/>
      <c r="B10580" s="154"/>
      <c r="C10580" s="140"/>
      <c r="D10580" s="140"/>
      <c r="E10580" s="140"/>
      <c r="F10580" s="161"/>
      <c r="G10580" s="161"/>
    </row>
    <row r="10581" spans="1:7" x14ac:dyDescent="0.25">
      <c r="A10581" s="154"/>
      <c r="B10581" s="154"/>
      <c r="C10581" s="140"/>
      <c r="D10581" s="140"/>
      <c r="E10581" s="140"/>
      <c r="F10581" s="161"/>
      <c r="G10581" s="161"/>
    </row>
    <row r="10582" spans="1:7" x14ac:dyDescent="0.25">
      <c r="A10582" s="154"/>
      <c r="B10582" s="154"/>
      <c r="C10582" s="140"/>
      <c r="D10582" s="140"/>
      <c r="E10582" s="140"/>
      <c r="F10582" s="161"/>
      <c r="G10582" s="161"/>
    </row>
    <row r="10583" spans="1:7" x14ac:dyDescent="0.25">
      <c r="A10583" s="154"/>
      <c r="B10583" s="154"/>
      <c r="C10583" s="154"/>
      <c r="D10583" s="140"/>
      <c r="E10583" s="140"/>
      <c r="F10583" s="161"/>
      <c r="G10583" s="161"/>
    </row>
    <row r="10584" spans="1:7" x14ac:dyDescent="0.25">
      <c r="A10584" s="154"/>
      <c r="B10584" s="154"/>
      <c r="C10584" s="154"/>
      <c r="D10584" s="140"/>
      <c r="E10584" s="140"/>
      <c r="F10584" s="161"/>
      <c r="G10584" s="161"/>
    </row>
    <row r="10585" spans="1:7" x14ac:dyDescent="0.25">
      <c r="A10585" s="154"/>
      <c r="B10585" s="154"/>
      <c r="C10585" s="140"/>
      <c r="D10585" s="140"/>
      <c r="E10585" s="140"/>
      <c r="F10585" s="161"/>
      <c r="G10585" s="161"/>
    </row>
    <row r="10586" spans="1:7" x14ac:dyDescent="0.25">
      <c r="A10586" s="154"/>
      <c r="B10586" s="154"/>
      <c r="C10586" s="140"/>
      <c r="D10586" s="140"/>
      <c r="E10586" s="140"/>
      <c r="F10586" s="161"/>
      <c r="G10586" s="161"/>
    </row>
    <row r="10587" spans="1:7" x14ac:dyDescent="0.25">
      <c r="A10587" s="154"/>
      <c r="B10587" s="154"/>
      <c r="C10587" s="140"/>
      <c r="D10587" s="140"/>
      <c r="E10587" s="140"/>
      <c r="F10587" s="161"/>
      <c r="G10587" s="161"/>
    </row>
    <row r="10588" spans="1:7" x14ac:dyDescent="0.25">
      <c r="A10588" s="154"/>
      <c r="B10588" s="154"/>
      <c r="C10588" s="154"/>
      <c r="D10588" s="140"/>
      <c r="E10588" s="140"/>
      <c r="F10588" s="161"/>
      <c r="G10588" s="161"/>
    </row>
    <row r="10589" spans="1:7" x14ac:dyDescent="0.25">
      <c r="A10589" s="154"/>
      <c r="B10589" s="154"/>
      <c r="C10589" s="140"/>
      <c r="D10589" s="140"/>
      <c r="E10589" s="140"/>
      <c r="F10589" s="161"/>
      <c r="G10589" s="161"/>
    </row>
    <row r="10590" spans="1:7" x14ac:dyDescent="0.25">
      <c r="A10590" s="154"/>
      <c r="B10590" s="154"/>
      <c r="C10590" s="140"/>
      <c r="D10590" s="140"/>
      <c r="E10590" s="140"/>
      <c r="F10590" s="161"/>
      <c r="G10590" s="161"/>
    </row>
    <row r="10591" spans="1:7" x14ac:dyDescent="0.25">
      <c r="A10591" s="154"/>
      <c r="B10591" s="154"/>
      <c r="C10591" s="154"/>
      <c r="D10591" s="140"/>
      <c r="E10591" s="140"/>
      <c r="F10591" s="161"/>
      <c r="G10591" s="161"/>
    </row>
    <row r="10592" spans="1:7" x14ac:dyDescent="0.25">
      <c r="A10592" s="154"/>
      <c r="B10592" s="154"/>
      <c r="C10592" s="154"/>
      <c r="D10592" s="140"/>
      <c r="E10592" s="140"/>
      <c r="F10592" s="161"/>
      <c r="G10592" s="161"/>
    </row>
    <row r="10593" spans="1:7" x14ac:dyDescent="0.25">
      <c r="A10593" s="154"/>
      <c r="B10593" s="154"/>
      <c r="C10593" s="154"/>
      <c r="D10593" s="140"/>
      <c r="E10593" s="140"/>
      <c r="F10593" s="161"/>
      <c r="G10593" s="161"/>
    </row>
    <row r="10594" spans="1:7" x14ac:dyDescent="0.25">
      <c r="A10594" s="154"/>
      <c r="B10594" s="154"/>
      <c r="C10594" s="154"/>
      <c r="D10594" s="140"/>
      <c r="E10594" s="140"/>
      <c r="F10594" s="161"/>
      <c r="G10594" s="161"/>
    </row>
    <row r="10595" spans="1:7" x14ac:dyDescent="0.25">
      <c r="A10595" s="154"/>
      <c r="B10595" s="154"/>
      <c r="C10595" s="140"/>
      <c r="D10595" s="140"/>
      <c r="E10595" s="140"/>
      <c r="F10595" s="161"/>
      <c r="G10595" s="161"/>
    </row>
    <row r="10596" spans="1:7" x14ac:dyDescent="0.25">
      <c r="A10596" s="154"/>
      <c r="B10596" s="154"/>
      <c r="C10596" s="140"/>
      <c r="D10596" s="140"/>
      <c r="E10596" s="140"/>
      <c r="F10596" s="161"/>
      <c r="G10596" s="161"/>
    </row>
    <row r="10597" spans="1:7" x14ac:dyDescent="0.25">
      <c r="A10597" s="154"/>
      <c r="B10597" s="154"/>
      <c r="C10597" s="140"/>
      <c r="D10597" s="140"/>
      <c r="E10597" s="140"/>
      <c r="F10597" s="161"/>
      <c r="G10597" s="161"/>
    </row>
    <row r="10598" spans="1:7" x14ac:dyDescent="0.25">
      <c r="A10598" s="154"/>
      <c r="B10598" s="154"/>
      <c r="C10598" s="140"/>
      <c r="D10598" s="140"/>
      <c r="E10598" s="140"/>
      <c r="F10598" s="161"/>
      <c r="G10598" s="161"/>
    </row>
    <row r="10599" spans="1:7" x14ac:dyDescent="0.25">
      <c r="A10599" s="154"/>
      <c r="B10599" s="154"/>
      <c r="C10599" s="140"/>
      <c r="D10599" s="140"/>
      <c r="E10599" s="140"/>
      <c r="F10599" s="161"/>
      <c r="G10599" s="161"/>
    </row>
    <row r="10600" spans="1:7" x14ac:dyDescent="0.25">
      <c r="A10600" s="154"/>
      <c r="B10600" s="154"/>
      <c r="C10600" s="140"/>
      <c r="D10600" s="140"/>
      <c r="E10600" s="140"/>
      <c r="F10600" s="161"/>
      <c r="G10600" s="161"/>
    </row>
    <row r="10601" spans="1:7" x14ac:dyDescent="0.25">
      <c r="A10601" s="154"/>
      <c r="B10601" s="154"/>
      <c r="C10601" s="140"/>
      <c r="D10601" s="140"/>
      <c r="E10601" s="140"/>
      <c r="F10601" s="161"/>
      <c r="G10601" s="161"/>
    </row>
    <row r="10602" spans="1:7" x14ac:dyDescent="0.25">
      <c r="A10602" s="154"/>
      <c r="B10602" s="154"/>
      <c r="C10602" s="154"/>
      <c r="D10602" s="140"/>
      <c r="E10602" s="140"/>
      <c r="F10602" s="161"/>
      <c r="G10602" s="161"/>
    </row>
    <row r="10603" spans="1:7" x14ac:dyDescent="0.25">
      <c r="A10603" s="154"/>
      <c r="B10603" s="154"/>
      <c r="C10603" s="140"/>
      <c r="D10603" s="140"/>
      <c r="E10603" s="140"/>
      <c r="F10603" s="161"/>
      <c r="G10603" s="161"/>
    </row>
    <row r="10604" spans="1:7" x14ac:dyDescent="0.25">
      <c r="A10604" s="154"/>
      <c r="B10604" s="154"/>
      <c r="C10604" s="154"/>
      <c r="D10604" s="140"/>
      <c r="E10604" s="140"/>
      <c r="F10604" s="161"/>
      <c r="G10604" s="161"/>
    </row>
    <row r="10605" spans="1:7" x14ac:dyDescent="0.25">
      <c r="A10605" s="154"/>
      <c r="B10605" s="154"/>
      <c r="C10605" s="140"/>
      <c r="D10605" s="140"/>
      <c r="E10605" s="140"/>
      <c r="F10605" s="161"/>
      <c r="G10605" s="161"/>
    </row>
    <row r="10606" spans="1:7" x14ac:dyDescent="0.25">
      <c r="A10606" s="154"/>
      <c r="B10606" s="154"/>
      <c r="C10606" s="140"/>
      <c r="D10606" s="140"/>
      <c r="E10606" s="140"/>
      <c r="F10606" s="161"/>
      <c r="G10606" s="161"/>
    </row>
    <row r="10607" spans="1:7" x14ac:dyDescent="0.25">
      <c r="A10607" s="154"/>
      <c r="B10607" s="154"/>
      <c r="C10607" s="140"/>
      <c r="D10607" s="140"/>
      <c r="E10607" s="140"/>
      <c r="F10607" s="161"/>
      <c r="G10607" s="161"/>
    </row>
    <row r="10608" spans="1:7" x14ac:dyDescent="0.25">
      <c r="A10608" s="154"/>
      <c r="B10608" s="154"/>
      <c r="C10608" s="154"/>
      <c r="D10608" s="140"/>
      <c r="E10608" s="140"/>
      <c r="F10608" s="161"/>
      <c r="G10608" s="161"/>
    </row>
    <row r="10609" spans="1:7" x14ac:dyDescent="0.25">
      <c r="A10609" s="154"/>
      <c r="B10609" s="154"/>
      <c r="C10609" s="154"/>
      <c r="D10609" s="140"/>
      <c r="E10609" s="140"/>
      <c r="F10609" s="161"/>
      <c r="G10609" s="161"/>
    </row>
    <row r="10610" spans="1:7" x14ac:dyDescent="0.25">
      <c r="A10610" s="154"/>
      <c r="B10610" s="154"/>
      <c r="C10610" s="154"/>
      <c r="D10610" s="140"/>
      <c r="E10610" s="140"/>
      <c r="F10610" s="161"/>
      <c r="G10610" s="161"/>
    </row>
    <row r="10611" spans="1:7" x14ac:dyDescent="0.25">
      <c r="A10611" s="154"/>
      <c r="B10611" s="154"/>
      <c r="C10611" s="140"/>
      <c r="D10611" s="140"/>
      <c r="E10611" s="140"/>
      <c r="F10611" s="161"/>
      <c r="G10611" s="161"/>
    </row>
    <row r="10612" spans="1:7" x14ac:dyDescent="0.25">
      <c r="A10612" s="154"/>
      <c r="B10612" s="154"/>
      <c r="C10612" s="140"/>
      <c r="D10612" s="140"/>
      <c r="E10612" s="140"/>
      <c r="F10612" s="161"/>
      <c r="G10612" s="161"/>
    </row>
    <row r="10613" spans="1:7" x14ac:dyDescent="0.25">
      <c r="A10613" s="154"/>
      <c r="B10613" s="154"/>
      <c r="C10613" s="140"/>
      <c r="D10613" s="140"/>
      <c r="E10613" s="140"/>
      <c r="F10613" s="161"/>
      <c r="G10613" s="161"/>
    </row>
    <row r="10614" spans="1:7" x14ac:dyDescent="0.25">
      <c r="A10614" s="154"/>
      <c r="B10614" s="154"/>
      <c r="C10614" s="154"/>
      <c r="D10614" s="140"/>
      <c r="E10614" s="140"/>
      <c r="F10614" s="161"/>
      <c r="G10614" s="161"/>
    </row>
    <row r="10615" spans="1:7" x14ac:dyDescent="0.25">
      <c r="A10615" s="154"/>
      <c r="B10615" s="154"/>
      <c r="C10615" s="154"/>
      <c r="D10615" s="140"/>
      <c r="E10615" s="140"/>
      <c r="F10615" s="161"/>
      <c r="G10615" s="161"/>
    </row>
    <row r="10616" spans="1:7" x14ac:dyDescent="0.25">
      <c r="A10616" s="154"/>
      <c r="B10616" s="154"/>
      <c r="C10616" s="154"/>
      <c r="D10616" s="140"/>
      <c r="E10616" s="140"/>
      <c r="F10616" s="161"/>
      <c r="G10616" s="161"/>
    </row>
    <row r="10617" spans="1:7" x14ac:dyDescent="0.25">
      <c r="A10617" s="154"/>
      <c r="B10617" s="154"/>
      <c r="C10617" s="154"/>
      <c r="D10617" s="140"/>
      <c r="E10617" s="140"/>
      <c r="F10617" s="161"/>
      <c r="G10617" s="161"/>
    </row>
    <row r="10618" spans="1:7" x14ac:dyDescent="0.25">
      <c r="A10618" s="154"/>
      <c r="B10618" s="154"/>
      <c r="C10618" s="154"/>
      <c r="D10618" s="140"/>
      <c r="E10618" s="140"/>
      <c r="F10618" s="161"/>
      <c r="G10618" s="161"/>
    </row>
    <row r="10619" spans="1:7" x14ac:dyDescent="0.25">
      <c r="A10619" s="154"/>
      <c r="B10619" s="154"/>
      <c r="C10619" s="154"/>
      <c r="D10619" s="140"/>
      <c r="E10619" s="140"/>
      <c r="F10619" s="161"/>
      <c r="G10619" s="161"/>
    </row>
    <row r="10620" spans="1:7" x14ac:dyDescent="0.25">
      <c r="A10620" s="154"/>
      <c r="B10620" s="154"/>
      <c r="C10620" s="154"/>
      <c r="D10620" s="140"/>
      <c r="E10620" s="140"/>
      <c r="F10620" s="161"/>
      <c r="G10620" s="161"/>
    </row>
    <row r="10621" spans="1:7" x14ac:dyDescent="0.25">
      <c r="A10621" s="154"/>
      <c r="B10621" s="154"/>
      <c r="C10621" s="140"/>
      <c r="D10621" s="140"/>
      <c r="E10621" s="140"/>
      <c r="F10621" s="161"/>
      <c r="G10621" s="161"/>
    </row>
    <row r="10622" spans="1:7" x14ac:dyDescent="0.25">
      <c r="A10622" s="154"/>
      <c r="B10622" s="154"/>
      <c r="C10622" s="140"/>
      <c r="D10622" s="140"/>
      <c r="E10622" s="140"/>
      <c r="F10622" s="161"/>
      <c r="G10622" s="161"/>
    </row>
    <row r="10623" spans="1:7" x14ac:dyDescent="0.25">
      <c r="A10623" s="154"/>
      <c r="B10623" s="154"/>
      <c r="C10623" s="154"/>
      <c r="D10623" s="140"/>
      <c r="E10623" s="140"/>
      <c r="F10623" s="161"/>
      <c r="G10623" s="161"/>
    </row>
    <row r="10624" spans="1:7" x14ac:dyDescent="0.25">
      <c r="A10624" s="154"/>
      <c r="B10624" s="154"/>
      <c r="C10624" s="154"/>
      <c r="D10624" s="140"/>
      <c r="E10624" s="140"/>
      <c r="F10624" s="161"/>
      <c r="G10624" s="161"/>
    </row>
    <row r="10625" spans="1:7" x14ac:dyDescent="0.25">
      <c r="A10625" s="154"/>
      <c r="B10625" s="154"/>
      <c r="C10625" s="154"/>
      <c r="D10625" s="140"/>
      <c r="E10625" s="140"/>
      <c r="F10625" s="161"/>
      <c r="G10625" s="161"/>
    </row>
    <row r="10626" spans="1:7" x14ac:dyDescent="0.25">
      <c r="A10626" s="154"/>
      <c r="B10626" s="154"/>
      <c r="C10626" s="140"/>
      <c r="D10626" s="140"/>
      <c r="E10626" s="140"/>
      <c r="F10626" s="161"/>
      <c r="G10626" s="161"/>
    </row>
    <row r="10627" spans="1:7" x14ac:dyDescent="0.25">
      <c r="A10627" s="154"/>
      <c r="B10627" s="154"/>
      <c r="C10627" s="154"/>
      <c r="D10627" s="140"/>
      <c r="E10627" s="140"/>
      <c r="F10627" s="161"/>
      <c r="G10627" s="161"/>
    </row>
    <row r="10628" spans="1:7" x14ac:dyDescent="0.25">
      <c r="A10628" s="154"/>
      <c r="B10628" s="154"/>
      <c r="C10628" s="140"/>
      <c r="D10628" s="140"/>
      <c r="E10628" s="140"/>
      <c r="F10628" s="161"/>
      <c r="G10628" s="161"/>
    </row>
    <row r="10629" spans="1:7" x14ac:dyDescent="0.25">
      <c r="A10629" s="154"/>
      <c r="B10629" s="154"/>
      <c r="C10629" s="154"/>
      <c r="D10629" s="140"/>
      <c r="E10629" s="140"/>
      <c r="F10629" s="161"/>
      <c r="G10629" s="161"/>
    </row>
    <row r="10630" spans="1:7" x14ac:dyDescent="0.25">
      <c r="A10630" s="154"/>
      <c r="B10630" s="154"/>
      <c r="C10630" s="154"/>
      <c r="D10630" s="140"/>
      <c r="E10630" s="140"/>
      <c r="F10630" s="161"/>
      <c r="G10630" s="161"/>
    </row>
    <row r="10631" spans="1:7" x14ac:dyDescent="0.25">
      <c r="A10631" s="154"/>
      <c r="B10631" s="154"/>
      <c r="C10631" s="140"/>
      <c r="D10631" s="140"/>
      <c r="E10631" s="140"/>
      <c r="F10631" s="161"/>
      <c r="G10631" s="161"/>
    </row>
    <row r="10632" spans="1:7" x14ac:dyDescent="0.25">
      <c r="A10632" s="154"/>
      <c r="B10632" s="154"/>
      <c r="C10632" s="140"/>
      <c r="D10632" s="140"/>
      <c r="E10632" s="140"/>
      <c r="F10632" s="161"/>
      <c r="G10632" s="161"/>
    </row>
    <row r="10633" spans="1:7" x14ac:dyDescent="0.25">
      <c r="A10633" s="154"/>
      <c r="B10633" s="154"/>
      <c r="C10633" s="140"/>
      <c r="D10633" s="140"/>
      <c r="E10633" s="140"/>
      <c r="F10633" s="161"/>
      <c r="G10633" s="161"/>
    </row>
    <row r="10634" spans="1:7" x14ac:dyDescent="0.25">
      <c r="A10634" s="154"/>
      <c r="B10634" s="154"/>
      <c r="C10634" s="140"/>
      <c r="D10634" s="140"/>
      <c r="E10634" s="140"/>
      <c r="F10634" s="161"/>
      <c r="G10634" s="161"/>
    </row>
    <row r="10635" spans="1:7" x14ac:dyDescent="0.25">
      <c r="A10635" s="154"/>
      <c r="B10635" s="154"/>
      <c r="C10635" s="140"/>
      <c r="D10635" s="140"/>
      <c r="E10635" s="140"/>
      <c r="F10635" s="161"/>
      <c r="G10635" s="161"/>
    </row>
    <row r="10636" spans="1:7" x14ac:dyDescent="0.25">
      <c r="A10636" s="154"/>
      <c r="B10636" s="154"/>
      <c r="C10636" s="140"/>
      <c r="D10636" s="140"/>
      <c r="E10636" s="140"/>
      <c r="F10636" s="161"/>
      <c r="G10636" s="161"/>
    </row>
    <row r="10637" spans="1:7" x14ac:dyDescent="0.25">
      <c r="A10637" s="154"/>
      <c r="B10637" s="154"/>
      <c r="C10637" s="154"/>
      <c r="D10637" s="140"/>
      <c r="E10637" s="140"/>
      <c r="F10637" s="161"/>
      <c r="G10637" s="161"/>
    </row>
    <row r="10638" spans="1:7" x14ac:dyDescent="0.25">
      <c r="A10638" s="154"/>
      <c r="B10638" s="154"/>
      <c r="C10638" s="154"/>
      <c r="D10638" s="140"/>
      <c r="E10638" s="140"/>
      <c r="F10638" s="161"/>
      <c r="G10638" s="161"/>
    </row>
    <row r="10639" spans="1:7" x14ac:dyDescent="0.25">
      <c r="A10639" s="154"/>
      <c r="B10639" s="154"/>
      <c r="C10639" s="140"/>
      <c r="D10639" s="140"/>
      <c r="E10639" s="140"/>
      <c r="F10639" s="161"/>
      <c r="G10639" s="161"/>
    </row>
    <row r="10640" spans="1:7" x14ac:dyDescent="0.25">
      <c r="A10640" s="154"/>
      <c r="B10640" s="154"/>
      <c r="C10640" s="140"/>
      <c r="D10640" s="140"/>
      <c r="E10640" s="140"/>
      <c r="F10640" s="161"/>
      <c r="G10640" s="161"/>
    </row>
    <row r="10641" spans="1:7" x14ac:dyDescent="0.25">
      <c r="A10641" s="154"/>
      <c r="B10641" s="154"/>
      <c r="C10641" s="140"/>
      <c r="D10641" s="140"/>
      <c r="E10641" s="140"/>
      <c r="F10641" s="161"/>
      <c r="G10641" s="161"/>
    </row>
    <row r="10642" spans="1:7" x14ac:dyDescent="0.25">
      <c r="A10642" s="154"/>
      <c r="B10642" s="154"/>
      <c r="C10642" s="140"/>
      <c r="D10642" s="140"/>
      <c r="E10642" s="140"/>
      <c r="F10642" s="161"/>
      <c r="G10642" s="161"/>
    </row>
    <row r="10643" spans="1:7" x14ac:dyDescent="0.25">
      <c r="A10643" s="154"/>
      <c r="B10643" s="154"/>
      <c r="C10643" s="154"/>
      <c r="D10643" s="140"/>
      <c r="E10643" s="140"/>
      <c r="F10643" s="161"/>
      <c r="G10643" s="161"/>
    </row>
    <row r="10644" spans="1:7" x14ac:dyDescent="0.25">
      <c r="A10644" s="154"/>
      <c r="B10644" s="154"/>
      <c r="C10644" s="140"/>
      <c r="D10644" s="140"/>
      <c r="E10644" s="140"/>
      <c r="F10644" s="161"/>
      <c r="G10644" s="161"/>
    </row>
    <row r="10645" spans="1:7" x14ac:dyDescent="0.25">
      <c r="A10645" s="154"/>
      <c r="B10645" s="154"/>
      <c r="C10645" s="140"/>
      <c r="D10645" s="140"/>
      <c r="E10645" s="140"/>
      <c r="F10645" s="161"/>
      <c r="G10645" s="161"/>
    </row>
    <row r="10646" spans="1:7" x14ac:dyDescent="0.25">
      <c r="A10646" s="154"/>
      <c r="B10646" s="154"/>
      <c r="C10646" s="140"/>
      <c r="D10646" s="140"/>
      <c r="E10646" s="140"/>
      <c r="F10646" s="161"/>
      <c r="G10646" s="161"/>
    </row>
    <row r="10647" spans="1:7" x14ac:dyDescent="0.25">
      <c r="A10647" s="154"/>
      <c r="B10647" s="154"/>
      <c r="C10647" s="154"/>
      <c r="D10647" s="140"/>
      <c r="E10647" s="140"/>
      <c r="F10647" s="161"/>
      <c r="G10647" s="161"/>
    </row>
    <row r="10648" spans="1:7" x14ac:dyDescent="0.25">
      <c r="A10648" s="154"/>
      <c r="B10648" s="154"/>
      <c r="C10648" s="154"/>
      <c r="D10648" s="140"/>
      <c r="E10648" s="140"/>
      <c r="F10648" s="161"/>
      <c r="G10648" s="161"/>
    </row>
    <row r="10649" spans="1:7" x14ac:dyDescent="0.25">
      <c r="A10649" s="154"/>
      <c r="B10649" s="154"/>
      <c r="C10649" s="154"/>
      <c r="D10649" s="140"/>
      <c r="E10649" s="140"/>
      <c r="F10649" s="161"/>
      <c r="G10649" s="161"/>
    </row>
    <row r="10650" spans="1:7" x14ac:dyDescent="0.25">
      <c r="A10650" s="154"/>
      <c r="B10650" s="154"/>
      <c r="C10650" s="154"/>
      <c r="D10650" s="140"/>
      <c r="E10650" s="140"/>
      <c r="F10650" s="161"/>
      <c r="G10650" s="161"/>
    </row>
    <row r="10651" spans="1:7" x14ac:dyDescent="0.25">
      <c r="A10651" s="154"/>
      <c r="B10651" s="154"/>
      <c r="C10651" s="154"/>
      <c r="D10651" s="140"/>
      <c r="E10651" s="140"/>
      <c r="F10651" s="161"/>
      <c r="G10651" s="161"/>
    </row>
    <row r="10652" spans="1:7" x14ac:dyDescent="0.25">
      <c r="A10652" s="154"/>
      <c r="B10652" s="154"/>
      <c r="C10652" s="140"/>
      <c r="D10652" s="140"/>
      <c r="E10652" s="140"/>
      <c r="F10652" s="161"/>
      <c r="G10652" s="161"/>
    </row>
    <row r="10653" spans="1:7" x14ac:dyDescent="0.25">
      <c r="A10653" s="154"/>
      <c r="B10653" s="154"/>
      <c r="C10653" s="154"/>
      <c r="D10653" s="140"/>
      <c r="E10653" s="140"/>
      <c r="F10653" s="161"/>
      <c r="G10653" s="161"/>
    </row>
    <row r="10654" spans="1:7" x14ac:dyDescent="0.25">
      <c r="A10654" s="154"/>
      <c r="B10654" s="154"/>
      <c r="C10654" s="140"/>
      <c r="D10654" s="140"/>
      <c r="E10654" s="140"/>
      <c r="F10654" s="161"/>
      <c r="G10654" s="161"/>
    </row>
    <row r="10655" spans="1:7" x14ac:dyDescent="0.25">
      <c r="A10655" s="154"/>
      <c r="B10655" s="154"/>
      <c r="C10655" s="154"/>
      <c r="D10655" s="140"/>
      <c r="E10655" s="140"/>
      <c r="F10655" s="161"/>
      <c r="G10655" s="161"/>
    </row>
    <row r="10656" spans="1:7" x14ac:dyDescent="0.25">
      <c r="A10656" s="154"/>
      <c r="B10656" s="154"/>
      <c r="C10656" s="140"/>
      <c r="D10656" s="140"/>
      <c r="E10656" s="140"/>
      <c r="F10656" s="161"/>
      <c r="G10656" s="161"/>
    </row>
    <row r="10657" spans="1:7" x14ac:dyDescent="0.25">
      <c r="A10657" s="154"/>
      <c r="B10657" s="154"/>
      <c r="C10657" s="140"/>
      <c r="D10657" s="140"/>
      <c r="E10657" s="140"/>
      <c r="F10657" s="161"/>
      <c r="G10657" s="161"/>
    </row>
    <row r="10658" spans="1:7" x14ac:dyDescent="0.25">
      <c r="A10658" s="154"/>
      <c r="B10658" s="154"/>
      <c r="C10658" s="154"/>
      <c r="D10658" s="140"/>
      <c r="E10658" s="140"/>
      <c r="F10658" s="161"/>
      <c r="G10658" s="161"/>
    </row>
    <row r="10659" spans="1:7" x14ac:dyDescent="0.25">
      <c r="A10659" s="154"/>
      <c r="B10659" s="154"/>
      <c r="C10659" s="140"/>
      <c r="D10659" s="140"/>
      <c r="E10659" s="140"/>
      <c r="F10659" s="161"/>
      <c r="G10659" s="161"/>
    </row>
    <row r="10660" spans="1:7" x14ac:dyDescent="0.25">
      <c r="A10660" s="154"/>
      <c r="B10660" s="154"/>
      <c r="C10660" s="140"/>
      <c r="D10660" s="140"/>
      <c r="E10660" s="140"/>
      <c r="F10660" s="161"/>
      <c r="G10660" s="161"/>
    </row>
    <row r="10661" spans="1:7" x14ac:dyDescent="0.25">
      <c r="A10661" s="154"/>
      <c r="B10661" s="154"/>
      <c r="C10661" s="140"/>
      <c r="D10661" s="140"/>
      <c r="E10661" s="140"/>
      <c r="F10661" s="161"/>
      <c r="G10661" s="161"/>
    </row>
    <row r="10662" spans="1:7" x14ac:dyDescent="0.25">
      <c r="A10662" s="154"/>
      <c r="B10662" s="154"/>
      <c r="C10662" s="154"/>
      <c r="D10662" s="140"/>
      <c r="E10662" s="140"/>
      <c r="F10662" s="161"/>
      <c r="G10662" s="161"/>
    </row>
    <row r="10663" spans="1:7" x14ac:dyDescent="0.25">
      <c r="A10663" s="154"/>
      <c r="B10663" s="154"/>
      <c r="C10663" s="140"/>
      <c r="D10663" s="140"/>
      <c r="E10663" s="140"/>
      <c r="F10663" s="161"/>
      <c r="G10663" s="161"/>
    </row>
    <row r="10664" spans="1:7" x14ac:dyDescent="0.25">
      <c r="A10664" s="154"/>
      <c r="B10664" s="154"/>
      <c r="C10664" s="140"/>
      <c r="D10664" s="140"/>
      <c r="E10664" s="140"/>
      <c r="F10664" s="161"/>
      <c r="G10664" s="161"/>
    </row>
    <row r="10665" spans="1:7" x14ac:dyDescent="0.25">
      <c r="A10665" s="154"/>
      <c r="B10665" s="154"/>
      <c r="C10665" s="154"/>
      <c r="D10665" s="140"/>
      <c r="E10665" s="140"/>
      <c r="F10665" s="161"/>
      <c r="G10665" s="161"/>
    </row>
    <row r="10666" spans="1:7" x14ac:dyDescent="0.25">
      <c r="A10666" s="154"/>
      <c r="B10666" s="154"/>
      <c r="C10666" s="140"/>
      <c r="D10666" s="140"/>
      <c r="E10666" s="140"/>
      <c r="F10666" s="161"/>
      <c r="G10666" s="161"/>
    </row>
    <row r="10667" spans="1:7" x14ac:dyDescent="0.25">
      <c r="A10667" s="154"/>
      <c r="B10667" s="154"/>
      <c r="C10667" s="154"/>
      <c r="D10667" s="140"/>
      <c r="E10667" s="140"/>
      <c r="F10667" s="161"/>
      <c r="G10667" s="161"/>
    </row>
    <row r="10668" spans="1:7" x14ac:dyDescent="0.25">
      <c r="A10668" s="154"/>
      <c r="B10668" s="154"/>
      <c r="C10668" s="140"/>
      <c r="D10668" s="140"/>
      <c r="E10668" s="140"/>
      <c r="F10668" s="161"/>
      <c r="G10668" s="161"/>
    </row>
    <row r="10669" spans="1:7" x14ac:dyDescent="0.25">
      <c r="A10669" s="154"/>
      <c r="B10669" s="154"/>
      <c r="C10669" s="140"/>
      <c r="D10669" s="140"/>
      <c r="E10669" s="140"/>
      <c r="F10669" s="161"/>
      <c r="G10669" s="161"/>
    </row>
    <row r="10670" spans="1:7" x14ac:dyDescent="0.25">
      <c r="A10670" s="154"/>
      <c r="B10670" s="154"/>
      <c r="C10670" s="140"/>
      <c r="D10670" s="140"/>
      <c r="E10670" s="140"/>
      <c r="F10670" s="161"/>
      <c r="G10670" s="161"/>
    </row>
    <row r="10671" spans="1:7" x14ac:dyDescent="0.25">
      <c r="A10671" s="154"/>
      <c r="B10671" s="154"/>
      <c r="C10671" s="140"/>
      <c r="D10671" s="140"/>
      <c r="E10671" s="140"/>
      <c r="F10671" s="161"/>
      <c r="G10671" s="161"/>
    </row>
    <row r="10672" spans="1:7" x14ac:dyDescent="0.25">
      <c r="A10672" s="154"/>
      <c r="B10672" s="154"/>
      <c r="C10672" s="154"/>
      <c r="D10672" s="140"/>
      <c r="E10672" s="140"/>
      <c r="F10672" s="161"/>
      <c r="G10672" s="161"/>
    </row>
    <row r="10673" spans="1:7" x14ac:dyDescent="0.25">
      <c r="A10673" s="154"/>
      <c r="B10673" s="154"/>
      <c r="C10673" s="154"/>
      <c r="D10673" s="140"/>
      <c r="E10673" s="140"/>
      <c r="F10673" s="161"/>
      <c r="G10673" s="161"/>
    </row>
    <row r="10674" spans="1:7" x14ac:dyDescent="0.25">
      <c r="A10674" s="154"/>
      <c r="B10674" s="154"/>
      <c r="C10674" s="154"/>
      <c r="D10674" s="140"/>
      <c r="E10674" s="140"/>
      <c r="F10674" s="161"/>
      <c r="G10674" s="161"/>
    </row>
    <row r="10675" spans="1:7" x14ac:dyDescent="0.25">
      <c r="A10675" s="154"/>
      <c r="B10675" s="154"/>
      <c r="C10675" s="140"/>
      <c r="D10675" s="140"/>
      <c r="E10675" s="140"/>
      <c r="F10675" s="161"/>
      <c r="G10675" s="161"/>
    </row>
    <row r="10676" spans="1:7" x14ac:dyDescent="0.25">
      <c r="A10676" s="154"/>
      <c r="B10676" s="154"/>
      <c r="C10676" s="140"/>
      <c r="D10676" s="140"/>
      <c r="E10676" s="140"/>
      <c r="F10676" s="161"/>
      <c r="G10676" s="161"/>
    </row>
    <row r="10677" spans="1:7" x14ac:dyDescent="0.25">
      <c r="A10677" s="154"/>
      <c r="B10677" s="154"/>
      <c r="C10677" s="154"/>
      <c r="D10677" s="140"/>
      <c r="E10677" s="140"/>
      <c r="F10677" s="161"/>
      <c r="G10677" s="161"/>
    </row>
    <row r="10678" spans="1:7" x14ac:dyDescent="0.25">
      <c r="A10678" s="154"/>
      <c r="B10678" s="154"/>
      <c r="C10678" s="154"/>
      <c r="D10678" s="140"/>
      <c r="E10678" s="140"/>
      <c r="F10678" s="161"/>
      <c r="G10678" s="161"/>
    </row>
    <row r="10679" spans="1:7" x14ac:dyDescent="0.25">
      <c r="A10679" s="154"/>
      <c r="B10679" s="154"/>
      <c r="C10679" s="154"/>
      <c r="D10679" s="140"/>
      <c r="E10679" s="140"/>
      <c r="F10679" s="161"/>
      <c r="G10679" s="161"/>
    </row>
    <row r="10680" spans="1:7" x14ac:dyDescent="0.25">
      <c r="A10680" s="154"/>
      <c r="B10680" s="154"/>
      <c r="C10680" s="140"/>
      <c r="D10680" s="140"/>
      <c r="E10680" s="140"/>
      <c r="F10680" s="161"/>
      <c r="G10680" s="161"/>
    </row>
    <row r="10681" spans="1:7" x14ac:dyDescent="0.25">
      <c r="A10681" s="154"/>
      <c r="B10681" s="154"/>
      <c r="C10681" s="154"/>
      <c r="D10681" s="140"/>
      <c r="E10681" s="140"/>
      <c r="F10681" s="161"/>
      <c r="G10681" s="161"/>
    </row>
    <row r="10682" spans="1:7" x14ac:dyDescent="0.25">
      <c r="A10682" s="154"/>
      <c r="B10682" s="154"/>
      <c r="C10682" s="140"/>
      <c r="D10682" s="140"/>
      <c r="E10682" s="140"/>
      <c r="F10682" s="161"/>
      <c r="G10682" s="161"/>
    </row>
    <row r="10683" spans="1:7" x14ac:dyDescent="0.25">
      <c r="A10683" s="154"/>
      <c r="B10683" s="154"/>
      <c r="C10683" s="140"/>
      <c r="D10683" s="140"/>
      <c r="E10683" s="140"/>
      <c r="F10683" s="161"/>
      <c r="G10683" s="161"/>
    </row>
    <row r="10684" spans="1:7" x14ac:dyDescent="0.25">
      <c r="A10684" s="154"/>
      <c r="B10684" s="154"/>
      <c r="C10684" s="154"/>
      <c r="D10684" s="140"/>
      <c r="E10684" s="140"/>
      <c r="F10684" s="161"/>
      <c r="G10684" s="161"/>
    </row>
    <row r="10685" spans="1:7" x14ac:dyDescent="0.25">
      <c r="A10685" s="154"/>
      <c r="B10685" s="154"/>
      <c r="C10685" s="154"/>
      <c r="D10685" s="140"/>
      <c r="E10685" s="140"/>
      <c r="F10685" s="161"/>
      <c r="G10685" s="161"/>
    </row>
    <row r="10686" spans="1:7" x14ac:dyDescent="0.25">
      <c r="A10686" s="154"/>
      <c r="B10686" s="154"/>
      <c r="C10686" s="154"/>
      <c r="D10686" s="140"/>
      <c r="E10686" s="140"/>
      <c r="F10686" s="161"/>
      <c r="G10686" s="161"/>
    </row>
    <row r="10687" spans="1:7" x14ac:dyDescent="0.25">
      <c r="A10687" s="154"/>
      <c r="B10687" s="154"/>
      <c r="C10687" s="154"/>
      <c r="D10687" s="140"/>
      <c r="E10687" s="140"/>
      <c r="F10687" s="161"/>
      <c r="G10687" s="161"/>
    </row>
    <row r="10688" spans="1:7" x14ac:dyDescent="0.25">
      <c r="A10688" s="154"/>
      <c r="B10688" s="154"/>
      <c r="C10688" s="140"/>
      <c r="D10688" s="140"/>
      <c r="E10688" s="140"/>
      <c r="F10688" s="161"/>
      <c r="G10688" s="161"/>
    </row>
    <row r="10689" spans="1:7" x14ac:dyDescent="0.25">
      <c r="A10689" s="154"/>
      <c r="B10689" s="154"/>
      <c r="C10689" s="154"/>
      <c r="D10689" s="140"/>
      <c r="E10689" s="140"/>
      <c r="F10689" s="161"/>
      <c r="G10689" s="161"/>
    </row>
    <row r="10690" spans="1:7" x14ac:dyDescent="0.25">
      <c r="A10690" s="154"/>
      <c r="B10690" s="154"/>
      <c r="C10690" s="154"/>
      <c r="D10690" s="140"/>
      <c r="E10690" s="140"/>
      <c r="F10690" s="161"/>
      <c r="G10690" s="161"/>
    </row>
    <row r="10691" spans="1:7" x14ac:dyDescent="0.25">
      <c r="A10691" s="154"/>
      <c r="B10691" s="154"/>
      <c r="C10691" s="154"/>
      <c r="D10691" s="140"/>
      <c r="E10691" s="140"/>
      <c r="F10691" s="161"/>
      <c r="G10691" s="161"/>
    </row>
    <row r="10692" spans="1:7" x14ac:dyDescent="0.25">
      <c r="A10692" s="154"/>
      <c r="B10692" s="154"/>
      <c r="C10692" s="154"/>
      <c r="D10692" s="140"/>
      <c r="E10692" s="140"/>
      <c r="F10692" s="161"/>
      <c r="G10692" s="161"/>
    </row>
    <row r="10693" spans="1:7" x14ac:dyDescent="0.25">
      <c r="A10693" s="154"/>
      <c r="B10693" s="154"/>
      <c r="C10693" s="154"/>
      <c r="D10693" s="140"/>
      <c r="E10693" s="140"/>
      <c r="F10693" s="161"/>
      <c r="G10693" s="161"/>
    </row>
    <row r="10694" spans="1:7" x14ac:dyDescent="0.25">
      <c r="A10694" s="154"/>
      <c r="B10694" s="154"/>
      <c r="C10694" s="154"/>
      <c r="D10694" s="140"/>
      <c r="E10694" s="140"/>
      <c r="F10694" s="161"/>
      <c r="G10694" s="161"/>
    </row>
    <row r="10695" spans="1:7" x14ac:dyDescent="0.25">
      <c r="A10695" s="154"/>
      <c r="B10695" s="154"/>
      <c r="C10695" s="140"/>
      <c r="D10695" s="140"/>
      <c r="E10695" s="140"/>
      <c r="F10695" s="161"/>
      <c r="G10695" s="161"/>
    </row>
    <row r="10696" spans="1:7" x14ac:dyDescent="0.25">
      <c r="A10696" s="154"/>
      <c r="B10696" s="154"/>
      <c r="C10696" s="154"/>
      <c r="D10696" s="140"/>
      <c r="E10696" s="140"/>
      <c r="F10696" s="161"/>
      <c r="G10696" s="161"/>
    </row>
    <row r="10697" spans="1:7" x14ac:dyDescent="0.25">
      <c r="A10697" s="154"/>
      <c r="B10697" s="154"/>
      <c r="C10697" s="154"/>
      <c r="D10697" s="140"/>
      <c r="E10697" s="140"/>
      <c r="F10697" s="161"/>
      <c r="G10697" s="161"/>
    </row>
    <row r="10698" spans="1:7" x14ac:dyDescent="0.25">
      <c r="A10698" s="154"/>
      <c r="B10698" s="154"/>
      <c r="C10698" s="140"/>
      <c r="D10698" s="140"/>
      <c r="E10698" s="140"/>
      <c r="F10698" s="161"/>
      <c r="G10698" s="161"/>
    </row>
    <row r="10699" spans="1:7" x14ac:dyDescent="0.25">
      <c r="A10699" s="154"/>
      <c r="B10699" s="154"/>
      <c r="C10699" s="140"/>
      <c r="D10699" s="140"/>
      <c r="E10699" s="140"/>
      <c r="F10699" s="161"/>
      <c r="G10699" s="161"/>
    </row>
    <row r="10700" spans="1:7" x14ac:dyDescent="0.25">
      <c r="A10700" s="154"/>
      <c r="B10700" s="154"/>
      <c r="C10700" s="140"/>
      <c r="D10700" s="140"/>
      <c r="E10700" s="140"/>
      <c r="F10700" s="161"/>
      <c r="G10700" s="161"/>
    </row>
    <row r="10701" spans="1:7" x14ac:dyDescent="0.25">
      <c r="A10701" s="154"/>
      <c r="B10701" s="154"/>
      <c r="C10701" s="140"/>
      <c r="D10701" s="140"/>
      <c r="E10701" s="140"/>
      <c r="F10701" s="161"/>
      <c r="G10701" s="161"/>
    </row>
    <row r="10702" spans="1:7" x14ac:dyDescent="0.25">
      <c r="A10702" s="154"/>
      <c r="B10702" s="154"/>
      <c r="C10702" s="154"/>
      <c r="D10702" s="140"/>
      <c r="E10702" s="140"/>
      <c r="F10702" s="161"/>
      <c r="G10702" s="161"/>
    </row>
    <row r="10703" spans="1:7" x14ac:dyDescent="0.25">
      <c r="A10703" s="154"/>
      <c r="B10703" s="154"/>
      <c r="C10703" s="140"/>
      <c r="D10703" s="140"/>
      <c r="E10703" s="140"/>
      <c r="F10703" s="161"/>
      <c r="G10703" s="161"/>
    </row>
    <row r="10704" spans="1:7" x14ac:dyDescent="0.25">
      <c r="A10704" s="154"/>
      <c r="B10704" s="154"/>
      <c r="C10704" s="140"/>
      <c r="D10704" s="140"/>
      <c r="E10704" s="140"/>
      <c r="F10704" s="161"/>
      <c r="G10704" s="161"/>
    </row>
    <row r="10705" spans="1:7" x14ac:dyDescent="0.25">
      <c r="A10705" s="154"/>
      <c r="B10705" s="154"/>
      <c r="C10705" s="140"/>
      <c r="D10705" s="140"/>
      <c r="E10705" s="140"/>
      <c r="F10705" s="161"/>
      <c r="G10705" s="161"/>
    </row>
    <row r="10706" spans="1:7" x14ac:dyDescent="0.25">
      <c r="A10706" s="154"/>
      <c r="B10706" s="154"/>
      <c r="C10706" s="140"/>
      <c r="D10706" s="140"/>
      <c r="E10706" s="140"/>
      <c r="F10706" s="161"/>
      <c r="G10706" s="161"/>
    </row>
    <row r="10707" spans="1:7" x14ac:dyDescent="0.25">
      <c r="A10707" s="154"/>
      <c r="B10707" s="154"/>
      <c r="C10707" s="140"/>
      <c r="D10707" s="140"/>
      <c r="E10707" s="140"/>
      <c r="F10707" s="161"/>
      <c r="G10707" s="161"/>
    </row>
    <row r="10708" spans="1:7" x14ac:dyDescent="0.25">
      <c r="A10708" s="154"/>
      <c r="B10708" s="154"/>
      <c r="C10708" s="140"/>
      <c r="D10708" s="140"/>
      <c r="E10708" s="140"/>
      <c r="F10708" s="161"/>
      <c r="G10708" s="161"/>
    </row>
    <row r="10709" spans="1:7" x14ac:dyDescent="0.25">
      <c r="A10709" s="154"/>
      <c r="B10709" s="154"/>
      <c r="C10709" s="140"/>
      <c r="D10709" s="140"/>
      <c r="E10709" s="140"/>
      <c r="F10709" s="161"/>
      <c r="G10709" s="161"/>
    </row>
    <row r="10710" spans="1:7" x14ac:dyDescent="0.25">
      <c r="A10710" s="154"/>
      <c r="B10710" s="154"/>
      <c r="C10710" s="140"/>
      <c r="D10710" s="140"/>
      <c r="E10710" s="140"/>
      <c r="F10710" s="161"/>
      <c r="G10710" s="161"/>
    </row>
    <row r="10711" spans="1:7" x14ac:dyDescent="0.25">
      <c r="A10711" s="154"/>
      <c r="B10711" s="154"/>
      <c r="C10711" s="140"/>
      <c r="D10711" s="140"/>
      <c r="E10711" s="140"/>
      <c r="F10711" s="161"/>
      <c r="G10711" s="161"/>
    </row>
    <row r="10712" spans="1:7" x14ac:dyDescent="0.25">
      <c r="A10712" s="154"/>
      <c r="B10712" s="154"/>
      <c r="C10712" s="154"/>
      <c r="D10712" s="140"/>
      <c r="E10712" s="140"/>
      <c r="F10712" s="161"/>
      <c r="G10712" s="161"/>
    </row>
    <row r="10713" spans="1:7" x14ac:dyDescent="0.25">
      <c r="A10713" s="154"/>
      <c r="B10713" s="154"/>
      <c r="C10713" s="154"/>
      <c r="D10713" s="140"/>
      <c r="E10713" s="140"/>
      <c r="F10713" s="161"/>
      <c r="G10713" s="161"/>
    </row>
    <row r="10714" spans="1:7" x14ac:dyDescent="0.25">
      <c r="A10714" s="154"/>
      <c r="B10714" s="154"/>
      <c r="C10714" s="140"/>
      <c r="D10714" s="140"/>
      <c r="E10714" s="140"/>
      <c r="F10714" s="161"/>
      <c r="G10714" s="161"/>
    </row>
    <row r="10715" spans="1:7" x14ac:dyDescent="0.25">
      <c r="A10715" s="154"/>
      <c r="B10715" s="154"/>
      <c r="C10715" s="154"/>
      <c r="D10715" s="140"/>
      <c r="E10715" s="140"/>
      <c r="F10715" s="161"/>
      <c r="G10715" s="161"/>
    </row>
    <row r="10716" spans="1:7" x14ac:dyDescent="0.25">
      <c r="A10716" s="154"/>
      <c r="B10716" s="154"/>
      <c r="C10716" s="154"/>
      <c r="D10716" s="140"/>
      <c r="E10716" s="140"/>
      <c r="F10716" s="161"/>
      <c r="G10716" s="161"/>
    </row>
    <row r="10717" spans="1:7" x14ac:dyDescent="0.25">
      <c r="A10717" s="154"/>
      <c r="B10717" s="154"/>
      <c r="C10717" s="154"/>
      <c r="D10717" s="140"/>
      <c r="E10717" s="140"/>
      <c r="F10717" s="161"/>
      <c r="G10717" s="161"/>
    </row>
    <row r="10718" spans="1:7" x14ac:dyDescent="0.25">
      <c r="A10718" s="154"/>
      <c r="B10718" s="154"/>
      <c r="C10718" s="154"/>
      <c r="D10718" s="140"/>
      <c r="E10718" s="140"/>
      <c r="F10718" s="161"/>
      <c r="G10718" s="161"/>
    </row>
    <row r="10719" spans="1:7" x14ac:dyDescent="0.25">
      <c r="A10719" s="154"/>
      <c r="B10719" s="154"/>
      <c r="C10719" s="154"/>
      <c r="D10719" s="140"/>
      <c r="E10719" s="140"/>
      <c r="F10719" s="161"/>
      <c r="G10719" s="161"/>
    </row>
    <row r="10720" spans="1:7" x14ac:dyDescent="0.25">
      <c r="A10720" s="154"/>
      <c r="B10720" s="154"/>
      <c r="C10720" s="140"/>
      <c r="D10720" s="140"/>
      <c r="E10720" s="140"/>
      <c r="F10720" s="161"/>
      <c r="G10720" s="161"/>
    </row>
    <row r="10721" spans="1:7" x14ac:dyDescent="0.25">
      <c r="A10721" s="154"/>
      <c r="B10721" s="154"/>
      <c r="C10721" s="154"/>
      <c r="D10721" s="140"/>
      <c r="E10721" s="140"/>
      <c r="F10721" s="161"/>
      <c r="G10721" s="161"/>
    </row>
    <row r="10722" spans="1:7" x14ac:dyDescent="0.25">
      <c r="A10722" s="154"/>
      <c r="B10722" s="154"/>
      <c r="C10722" s="140"/>
      <c r="D10722" s="140"/>
      <c r="E10722" s="140"/>
      <c r="F10722" s="161"/>
      <c r="G10722" s="161"/>
    </row>
    <row r="10723" spans="1:7" x14ac:dyDescent="0.25">
      <c r="A10723" s="154"/>
      <c r="B10723" s="154"/>
      <c r="C10723" s="140"/>
      <c r="D10723" s="140"/>
      <c r="E10723" s="140"/>
      <c r="F10723" s="161"/>
      <c r="G10723" s="161"/>
    </row>
    <row r="10724" spans="1:7" x14ac:dyDescent="0.25">
      <c r="A10724" s="154"/>
      <c r="B10724" s="154"/>
      <c r="C10724" s="154"/>
      <c r="D10724" s="140"/>
      <c r="E10724" s="140"/>
      <c r="F10724" s="161"/>
      <c r="G10724" s="161"/>
    </row>
    <row r="10725" spans="1:7" x14ac:dyDescent="0.25">
      <c r="A10725" s="154"/>
      <c r="B10725" s="154"/>
      <c r="C10725" s="140"/>
      <c r="D10725" s="140"/>
      <c r="E10725" s="140"/>
      <c r="F10725" s="161"/>
      <c r="G10725" s="161"/>
    </row>
    <row r="10726" spans="1:7" x14ac:dyDescent="0.25">
      <c r="A10726" s="154"/>
      <c r="B10726" s="154"/>
      <c r="C10726" s="154"/>
      <c r="D10726" s="140"/>
      <c r="E10726" s="140"/>
      <c r="F10726" s="161"/>
      <c r="G10726" s="161"/>
    </row>
    <row r="10727" spans="1:7" x14ac:dyDescent="0.25">
      <c r="A10727" s="154"/>
      <c r="B10727" s="154"/>
      <c r="C10727" s="140"/>
      <c r="D10727" s="140"/>
      <c r="E10727" s="140"/>
      <c r="F10727" s="161"/>
      <c r="G10727" s="161"/>
    </row>
    <row r="10728" spans="1:7" x14ac:dyDescent="0.25">
      <c r="A10728" s="154"/>
      <c r="B10728" s="154"/>
      <c r="C10728" s="154"/>
      <c r="D10728" s="140"/>
      <c r="E10728" s="140"/>
      <c r="F10728" s="161"/>
      <c r="G10728" s="161"/>
    </row>
    <row r="10729" spans="1:7" x14ac:dyDescent="0.25">
      <c r="A10729" s="154"/>
      <c r="B10729" s="154"/>
      <c r="C10729" s="140"/>
      <c r="D10729" s="140"/>
      <c r="E10729" s="140"/>
      <c r="F10729" s="161"/>
      <c r="G10729" s="161"/>
    </row>
    <row r="10730" spans="1:7" x14ac:dyDescent="0.25">
      <c r="A10730" s="154"/>
      <c r="B10730" s="154"/>
      <c r="C10730" s="154"/>
      <c r="D10730" s="140"/>
      <c r="E10730" s="140"/>
      <c r="F10730" s="161"/>
      <c r="G10730" s="161"/>
    </row>
    <row r="10731" spans="1:7" x14ac:dyDescent="0.25">
      <c r="A10731" s="154"/>
      <c r="B10731" s="154"/>
      <c r="C10731" s="140"/>
      <c r="D10731" s="140"/>
      <c r="E10731" s="140"/>
      <c r="F10731" s="161"/>
      <c r="G10731" s="161"/>
    </row>
    <row r="10732" spans="1:7" x14ac:dyDescent="0.25">
      <c r="A10732" s="154"/>
      <c r="B10732" s="154"/>
      <c r="C10732" s="140"/>
      <c r="D10732" s="140"/>
      <c r="E10732" s="140"/>
      <c r="F10732" s="161"/>
      <c r="G10732" s="161"/>
    </row>
    <row r="10733" spans="1:7" x14ac:dyDescent="0.25">
      <c r="A10733" s="154"/>
      <c r="B10733" s="154"/>
      <c r="C10733" s="154"/>
      <c r="D10733" s="140"/>
      <c r="E10733" s="140"/>
      <c r="F10733" s="161"/>
      <c r="G10733" s="161"/>
    </row>
    <row r="10734" spans="1:7" x14ac:dyDescent="0.25">
      <c r="A10734" s="154"/>
      <c r="B10734" s="154"/>
      <c r="C10734" s="140"/>
      <c r="D10734" s="140"/>
      <c r="E10734" s="140"/>
      <c r="F10734" s="161"/>
      <c r="G10734" s="161"/>
    </row>
    <row r="10735" spans="1:7" x14ac:dyDescent="0.25">
      <c r="A10735" s="154"/>
      <c r="B10735" s="154"/>
      <c r="C10735" s="140"/>
      <c r="D10735" s="140"/>
      <c r="E10735" s="140"/>
      <c r="F10735" s="161"/>
      <c r="G10735" s="161"/>
    </row>
    <row r="10736" spans="1:7" x14ac:dyDescent="0.25">
      <c r="A10736" s="154"/>
      <c r="B10736" s="154"/>
      <c r="C10736" s="140"/>
      <c r="D10736" s="140"/>
      <c r="E10736" s="140"/>
      <c r="F10736" s="161"/>
      <c r="G10736" s="161"/>
    </row>
    <row r="10737" spans="1:7" x14ac:dyDescent="0.25">
      <c r="A10737" s="154"/>
      <c r="B10737" s="154"/>
      <c r="C10737" s="154"/>
      <c r="D10737" s="140"/>
      <c r="E10737" s="140"/>
      <c r="F10737" s="161"/>
      <c r="G10737" s="161"/>
    </row>
    <row r="10738" spans="1:7" x14ac:dyDescent="0.25">
      <c r="A10738" s="154"/>
      <c r="B10738" s="154"/>
      <c r="C10738" s="140"/>
      <c r="D10738" s="140"/>
      <c r="E10738" s="140"/>
      <c r="F10738" s="161"/>
      <c r="G10738" s="161"/>
    </row>
    <row r="10739" spans="1:7" x14ac:dyDescent="0.25">
      <c r="A10739" s="154"/>
      <c r="B10739" s="154"/>
      <c r="C10739" s="140"/>
      <c r="D10739" s="140"/>
      <c r="E10739" s="140"/>
      <c r="F10739" s="161"/>
      <c r="G10739" s="161"/>
    </row>
    <row r="10740" spans="1:7" x14ac:dyDescent="0.25">
      <c r="A10740" s="154"/>
      <c r="B10740" s="154"/>
      <c r="C10740" s="140"/>
      <c r="D10740" s="140"/>
      <c r="E10740" s="140"/>
      <c r="F10740" s="161"/>
      <c r="G10740" s="161"/>
    </row>
    <row r="10741" spans="1:7" x14ac:dyDescent="0.25">
      <c r="A10741" s="154"/>
      <c r="B10741" s="154"/>
      <c r="C10741" s="140"/>
      <c r="D10741" s="140"/>
      <c r="E10741" s="140"/>
      <c r="F10741" s="161"/>
      <c r="G10741" s="161"/>
    </row>
    <row r="10742" spans="1:7" x14ac:dyDescent="0.25">
      <c r="A10742" s="154"/>
      <c r="B10742" s="154"/>
      <c r="C10742" s="140"/>
      <c r="D10742" s="140"/>
      <c r="E10742" s="140"/>
      <c r="F10742" s="161"/>
      <c r="G10742" s="161"/>
    </row>
    <row r="10743" spans="1:7" x14ac:dyDescent="0.25">
      <c r="A10743" s="154"/>
      <c r="B10743" s="154"/>
      <c r="C10743" s="140"/>
      <c r="D10743" s="140"/>
      <c r="E10743" s="140"/>
      <c r="F10743" s="161"/>
      <c r="G10743" s="161"/>
    </row>
    <row r="10744" spans="1:7" x14ac:dyDescent="0.25">
      <c r="A10744" s="154"/>
      <c r="B10744" s="154"/>
      <c r="C10744" s="154"/>
      <c r="D10744" s="140"/>
      <c r="E10744" s="140"/>
      <c r="F10744" s="161"/>
      <c r="G10744" s="161"/>
    </row>
    <row r="10745" spans="1:7" x14ac:dyDescent="0.25">
      <c r="A10745" s="154"/>
      <c r="B10745" s="154"/>
      <c r="C10745" s="140"/>
      <c r="D10745" s="140"/>
      <c r="E10745" s="140"/>
      <c r="F10745" s="161"/>
      <c r="G10745" s="161"/>
    </row>
    <row r="10746" spans="1:7" x14ac:dyDescent="0.25">
      <c r="A10746" s="154"/>
      <c r="B10746" s="154"/>
      <c r="C10746" s="140"/>
      <c r="D10746" s="140"/>
      <c r="E10746" s="140"/>
      <c r="F10746" s="161"/>
      <c r="G10746" s="161"/>
    </row>
    <row r="10747" spans="1:7" x14ac:dyDescent="0.25">
      <c r="A10747" s="154"/>
      <c r="B10747" s="154"/>
      <c r="C10747" s="140"/>
      <c r="D10747" s="140"/>
      <c r="E10747" s="140"/>
      <c r="F10747" s="161"/>
      <c r="G10747" s="161"/>
    </row>
    <row r="10748" spans="1:7" x14ac:dyDescent="0.25">
      <c r="A10748" s="154"/>
      <c r="B10748" s="154"/>
      <c r="C10748" s="140"/>
      <c r="D10748" s="140"/>
      <c r="E10748" s="140"/>
      <c r="F10748" s="161"/>
      <c r="G10748" s="161"/>
    </row>
    <row r="10749" spans="1:7" x14ac:dyDescent="0.25">
      <c r="A10749" s="154"/>
      <c r="B10749" s="154"/>
      <c r="C10749" s="154"/>
      <c r="D10749" s="140"/>
      <c r="E10749" s="140"/>
      <c r="F10749" s="161"/>
      <c r="G10749" s="161"/>
    </row>
    <row r="10750" spans="1:7" x14ac:dyDescent="0.25">
      <c r="A10750" s="154"/>
      <c r="B10750" s="154"/>
      <c r="C10750" s="140"/>
      <c r="D10750" s="140"/>
      <c r="E10750" s="140"/>
      <c r="F10750" s="161"/>
      <c r="G10750" s="161"/>
    </row>
    <row r="10751" spans="1:7" x14ac:dyDescent="0.25">
      <c r="A10751" s="154"/>
      <c r="B10751" s="154"/>
      <c r="C10751" s="140"/>
      <c r="D10751" s="140"/>
      <c r="E10751" s="140"/>
      <c r="F10751" s="161"/>
      <c r="G10751" s="161"/>
    </row>
    <row r="10752" spans="1:7" x14ac:dyDescent="0.25">
      <c r="A10752" s="154"/>
      <c r="B10752" s="154"/>
      <c r="C10752" s="154"/>
      <c r="D10752" s="140"/>
      <c r="E10752" s="140"/>
      <c r="F10752" s="161"/>
      <c r="G10752" s="161"/>
    </row>
    <row r="10753" spans="1:7" x14ac:dyDescent="0.25">
      <c r="A10753" s="154"/>
      <c r="B10753" s="154"/>
      <c r="C10753" s="140"/>
      <c r="D10753" s="140"/>
      <c r="E10753" s="140"/>
      <c r="F10753" s="161"/>
      <c r="G10753" s="161"/>
    </row>
    <row r="10754" spans="1:7" x14ac:dyDescent="0.25">
      <c r="A10754" s="154"/>
      <c r="B10754" s="154"/>
      <c r="C10754" s="140"/>
      <c r="D10754" s="140"/>
      <c r="E10754" s="140"/>
      <c r="F10754" s="161"/>
      <c r="G10754" s="161"/>
    </row>
    <row r="10755" spans="1:7" x14ac:dyDescent="0.25">
      <c r="A10755" s="154"/>
      <c r="B10755" s="154"/>
      <c r="C10755" s="140"/>
      <c r="D10755" s="140"/>
      <c r="E10755" s="140"/>
      <c r="F10755" s="161"/>
      <c r="G10755" s="161"/>
    </row>
    <row r="10756" spans="1:7" x14ac:dyDescent="0.25">
      <c r="A10756" s="154"/>
      <c r="B10756" s="154"/>
      <c r="C10756" s="140"/>
      <c r="D10756" s="140"/>
      <c r="E10756" s="140"/>
      <c r="F10756" s="161"/>
      <c r="G10756" s="161"/>
    </row>
    <row r="10757" spans="1:7" x14ac:dyDescent="0.25">
      <c r="A10757" s="154"/>
      <c r="B10757" s="154"/>
      <c r="C10757" s="154"/>
      <c r="D10757" s="140"/>
      <c r="E10757" s="140"/>
      <c r="F10757" s="161"/>
      <c r="G10757" s="161"/>
    </row>
    <row r="10758" spans="1:7" x14ac:dyDescent="0.25">
      <c r="A10758" s="154"/>
      <c r="B10758" s="154"/>
      <c r="C10758" s="154"/>
      <c r="D10758" s="140"/>
      <c r="E10758" s="140"/>
      <c r="F10758" s="161"/>
      <c r="G10758" s="161"/>
    </row>
    <row r="10759" spans="1:7" x14ac:dyDescent="0.25">
      <c r="A10759" s="154"/>
      <c r="B10759" s="154"/>
      <c r="C10759" s="154"/>
      <c r="D10759" s="140"/>
      <c r="E10759" s="140"/>
      <c r="F10759" s="161"/>
      <c r="G10759" s="161"/>
    </row>
    <row r="10760" spans="1:7" x14ac:dyDescent="0.25">
      <c r="A10760" s="154"/>
      <c r="B10760" s="154"/>
      <c r="C10760" s="140"/>
      <c r="D10760" s="140"/>
      <c r="E10760" s="140"/>
      <c r="F10760" s="161"/>
      <c r="G10760" s="161"/>
    </row>
    <row r="10761" spans="1:7" x14ac:dyDescent="0.25">
      <c r="A10761" s="154"/>
      <c r="B10761" s="154"/>
      <c r="C10761" s="140"/>
      <c r="D10761" s="140"/>
      <c r="E10761" s="140"/>
      <c r="F10761" s="161"/>
      <c r="G10761" s="161"/>
    </row>
    <row r="10762" spans="1:7" x14ac:dyDescent="0.25">
      <c r="A10762" s="154"/>
      <c r="B10762" s="154"/>
      <c r="C10762" s="154"/>
      <c r="D10762" s="140"/>
      <c r="E10762" s="140"/>
      <c r="F10762" s="161"/>
      <c r="G10762" s="161"/>
    </row>
    <row r="10763" spans="1:7" x14ac:dyDescent="0.25">
      <c r="A10763" s="154"/>
      <c r="B10763" s="154"/>
      <c r="C10763" s="140"/>
      <c r="D10763" s="140"/>
      <c r="E10763" s="140"/>
      <c r="F10763" s="161"/>
      <c r="G10763" s="161"/>
    </row>
    <row r="10764" spans="1:7" x14ac:dyDescent="0.25">
      <c r="A10764" s="154"/>
      <c r="B10764" s="154"/>
      <c r="C10764" s="140"/>
      <c r="D10764" s="140"/>
      <c r="E10764" s="140"/>
      <c r="F10764" s="161"/>
      <c r="G10764" s="161"/>
    </row>
    <row r="10765" spans="1:7" x14ac:dyDescent="0.25">
      <c r="A10765" s="154"/>
      <c r="B10765" s="154"/>
      <c r="C10765" s="140"/>
      <c r="D10765" s="140"/>
      <c r="E10765" s="140"/>
      <c r="F10765" s="161"/>
      <c r="G10765" s="161"/>
    </row>
    <row r="10766" spans="1:7" x14ac:dyDescent="0.25">
      <c r="A10766" s="154"/>
      <c r="B10766" s="154"/>
      <c r="C10766" s="140"/>
      <c r="D10766" s="140"/>
      <c r="E10766" s="140"/>
      <c r="F10766" s="161"/>
      <c r="G10766" s="161"/>
    </row>
    <row r="10767" spans="1:7" x14ac:dyDescent="0.25">
      <c r="A10767" s="154"/>
      <c r="B10767" s="154"/>
      <c r="C10767" s="140"/>
      <c r="D10767" s="140"/>
      <c r="E10767" s="140"/>
      <c r="F10767" s="161"/>
      <c r="G10767" s="161"/>
    </row>
    <row r="10768" spans="1:7" x14ac:dyDescent="0.25">
      <c r="A10768" s="154"/>
      <c r="B10768" s="154"/>
      <c r="C10768" s="140"/>
      <c r="D10768" s="140"/>
      <c r="E10768" s="140"/>
      <c r="F10768" s="161"/>
      <c r="G10768" s="161"/>
    </row>
    <row r="10769" spans="1:7" x14ac:dyDescent="0.25">
      <c r="A10769" s="154"/>
      <c r="B10769" s="154"/>
      <c r="C10769" s="140"/>
      <c r="D10769" s="140"/>
      <c r="E10769" s="140"/>
      <c r="F10769" s="161"/>
      <c r="G10769" s="161"/>
    </row>
    <row r="10770" spans="1:7" x14ac:dyDescent="0.25">
      <c r="A10770" s="154"/>
      <c r="B10770" s="154"/>
      <c r="C10770" s="140"/>
      <c r="D10770" s="140"/>
      <c r="E10770" s="140"/>
      <c r="F10770" s="161"/>
      <c r="G10770" s="161"/>
    </row>
    <row r="10771" spans="1:7" x14ac:dyDescent="0.25">
      <c r="A10771" s="154"/>
      <c r="B10771" s="154"/>
      <c r="C10771" s="140"/>
      <c r="D10771" s="140"/>
      <c r="E10771" s="140"/>
      <c r="F10771" s="161"/>
      <c r="G10771" s="161"/>
    </row>
    <row r="10772" spans="1:7" x14ac:dyDescent="0.25">
      <c r="A10772" s="154"/>
      <c r="B10772" s="154"/>
      <c r="C10772" s="140"/>
      <c r="D10772" s="140"/>
      <c r="E10772" s="140"/>
      <c r="F10772" s="161"/>
      <c r="G10772" s="161"/>
    </row>
    <row r="10773" spans="1:7" x14ac:dyDescent="0.25">
      <c r="A10773" s="154"/>
      <c r="B10773" s="154"/>
      <c r="C10773" s="140"/>
      <c r="D10773" s="140"/>
      <c r="E10773" s="140"/>
      <c r="F10773" s="161"/>
      <c r="G10773" s="161"/>
    </row>
    <row r="10774" spans="1:7" x14ac:dyDescent="0.25">
      <c r="A10774" s="154"/>
      <c r="B10774" s="154"/>
      <c r="C10774" s="140"/>
      <c r="D10774" s="140"/>
      <c r="E10774" s="140"/>
      <c r="F10774" s="161"/>
      <c r="G10774" s="161"/>
    </row>
    <row r="10775" spans="1:7" x14ac:dyDescent="0.25">
      <c r="A10775" s="154"/>
      <c r="B10775" s="154"/>
      <c r="C10775" s="154"/>
      <c r="D10775" s="140"/>
      <c r="E10775" s="140"/>
      <c r="F10775" s="161"/>
      <c r="G10775" s="161"/>
    </row>
    <row r="10776" spans="1:7" x14ac:dyDescent="0.25">
      <c r="A10776" s="154"/>
      <c r="B10776" s="154"/>
      <c r="C10776" s="140"/>
      <c r="D10776" s="140"/>
      <c r="E10776" s="140"/>
      <c r="F10776" s="161"/>
      <c r="G10776" s="161"/>
    </row>
    <row r="10777" spans="1:7" x14ac:dyDescent="0.25">
      <c r="A10777" s="154"/>
      <c r="B10777" s="154"/>
      <c r="C10777" s="154"/>
      <c r="D10777" s="140"/>
      <c r="E10777" s="140"/>
      <c r="F10777" s="161"/>
      <c r="G10777" s="161"/>
    </row>
    <row r="10778" spans="1:7" x14ac:dyDescent="0.25">
      <c r="A10778" s="154"/>
      <c r="B10778" s="154"/>
      <c r="C10778" s="140"/>
      <c r="D10778" s="140"/>
      <c r="E10778" s="140"/>
      <c r="F10778" s="161"/>
      <c r="G10778" s="161"/>
    </row>
    <row r="10779" spans="1:7" x14ac:dyDescent="0.25">
      <c r="A10779" s="154"/>
      <c r="B10779" s="154"/>
      <c r="C10779" s="140"/>
      <c r="D10779" s="140"/>
      <c r="E10779" s="140"/>
      <c r="F10779" s="161"/>
      <c r="G10779" s="161"/>
    </row>
    <row r="10780" spans="1:7" x14ac:dyDescent="0.25">
      <c r="A10780" s="154"/>
      <c r="B10780" s="154"/>
      <c r="C10780" s="140"/>
      <c r="D10780" s="140"/>
      <c r="E10780" s="140"/>
      <c r="F10780" s="161"/>
      <c r="G10780" s="161"/>
    </row>
    <row r="10781" spans="1:7" x14ac:dyDescent="0.25">
      <c r="A10781" s="154"/>
      <c r="B10781" s="154"/>
      <c r="C10781" s="140"/>
      <c r="D10781" s="140"/>
      <c r="E10781" s="140"/>
      <c r="F10781" s="161"/>
      <c r="G10781" s="161"/>
    </row>
    <row r="10782" spans="1:7" x14ac:dyDescent="0.25">
      <c r="A10782" s="154"/>
      <c r="B10782" s="154"/>
      <c r="C10782" s="140"/>
      <c r="D10782" s="140"/>
      <c r="E10782" s="140"/>
      <c r="F10782" s="161"/>
      <c r="G10782" s="161"/>
    </row>
    <row r="10783" spans="1:7" x14ac:dyDescent="0.25">
      <c r="A10783" s="154"/>
      <c r="B10783" s="154"/>
      <c r="C10783" s="140"/>
      <c r="D10783" s="140"/>
      <c r="E10783" s="140"/>
      <c r="F10783" s="161"/>
      <c r="G10783" s="161"/>
    </row>
    <row r="10784" spans="1:7" x14ac:dyDescent="0.25">
      <c r="A10784" s="154"/>
      <c r="B10784" s="154"/>
      <c r="C10784" s="140"/>
      <c r="D10784" s="140"/>
      <c r="E10784" s="140"/>
      <c r="F10784" s="161"/>
      <c r="G10784" s="161"/>
    </row>
    <row r="10785" spans="1:7" x14ac:dyDescent="0.25">
      <c r="A10785" s="154"/>
      <c r="B10785" s="154"/>
      <c r="C10785" s="140"/>
      <c r="D10785" s="140"/>
      <c r="E10785" s="140"/>
      <c r="F10785" s="161"/>
      <c r="G10785" s="161"/>
    </row>
    <row r="10786" spans="1:7" x14ac:dyDescent="0.25">
      <c r="A10786" s="154"/>
      <c r="B10786" s="154"/>
      <c r="C10786" s="140"/>
      <c r="D10786" s="140"/>
      <c r="E10786" s="140"/>
      <c r="F10786" s="161"/>
      <c r="G10786" s="161"/>
    </row>
    <row r="10787" spans="1:7" x14ac:dyDescent="0.25">
      <c r="A10787" s="154"/>
      <c r="B10787" s="154"/>
      <c r="C10787" s="140"/>
      <c r="D10787" s="140"/>
      <c r="E10787" s="140"/>
      <c r="F10787" s="161"/>
      <c r="G10787" s="161"/>
    </row>
    <row r="10788" spans="1:7" x14ac:dyDescent="0.25">
      <c r="A10788" s="154"/>
      <c r="B10788" s="154"/>
      <c r="C10788" s="140"/>
      <c r="D10788" s="140"/>
      <c r="E10788" s="140"/>
      <c r="F10788" s="161"/>
      <c r="G10788" s="161"/>
    </row>
    <row r="10789" spans="1:7" x14ac:dyDescent="0.25">
      <c r="A10789" s="154"/>
      <c r="B10789" s="154"/>
      <c r="C10789" s="140"/>
      <c r="D10789" s="140"/>
      <c r="E10789" s="140"/>
      <c r="F10789" s="161"/>
      <c r="G10789" s="161"/>
    </row>
    <row r="10790" spans="1:7" x14ac:dyDescent="0.25">
      <c r="A10790" s="154"/>
      <c r="B10790" s="154"/>
      <c r="C10790" s="154"/>
      <c r="D10790" s="140"/>
      <c r="E10790" s="140"/>
      <c r="F10790" s="161"/>
      <c r="G10790" s="161"/>
    </row>
    <row r="10791" spans="1:7" x14ac:dyDescent="0.25">
      <c r="A10791" s="154"/>
      <c r="B10791" s="154"/>
      <c r="C10791" s="154"/>
      <c r="D10791" s="140"/>
      <c r="E10791" s="140"/>
      <c r="F10791" s="161"/>
      <c r="G10791" s="161"/>
    </row>
    <row r="10792" spans="1:7" x14ac:dyDescent="0.25">
      <c r="A10792" s="154"/>
      <c r="B10792" s="154"/>
      <c r="C10792" s="154"/>
      <c r="D10792" s="140"/>
      <c r="E10792" s="140"/>
      <c r="F10792" s="161"/>
      <c r="G10792" s="161"/>
    </row>
    <row r="10793" spans="1:7" x14ac:dyDescent="0.25">
      <c r="A10793" s="154"/>
      <c r="B10793" s="154"/>
      <c r="C10793" s="140"/>
      <c r="D10793" s="140"/>
      <c r="E10793" s="140"/>
      <c r="F10793" s="161"/>
      <c r="G10793" s="161"/>
    </row>
    <row r="10794" spans="1:7" x14ac:dyDescent="0.25">
      <c r="A10794" s="154"/>
      <c r="B10794" s="154"/>
      <c r="C10794" s="140"/>
      <c r="D10794" s="140"/>
      <c r="E10794" s="140"/>
      <c r="F10794" s="161"/>
      <c r="G10794" s="161"/>
    </row>
    <row r="10795" spans="1:7" x14ac:dyDescent="0.25">
      <c r="A10795" s="154"/>
      <c r="B10795" s="154"/>
      <c r="C10795" s="140"/>
      <c r="D10795" s="140"/>
      <c r="E10795" s="140"/>
      <c r="F10795" s="161"/>
      <c r="G10795" s="161"/>
    </row>
    <row r="10796" spans="1:7" x14ac:dyDescent="0.25">
      <c r="A10796" s="154"/>
      <c r="B10796" s="154"/>
      <c r="C10796" s="140"/>
      <c r="D10796" s="140"/>
      <c r="E10796" s="140"/>
      <c r="F10796" s="161"/>
      <c r="G10796" s="161"/>
    </row>
    <row r="10797" spans="1:7" x14ac:dyDescent="0.25">
      <c r="A10797" s="154"/>
      <c r="B10797" s="154"/>
      <c r="C10797" s="154"/>
      <c r="D10797" s="140"/>
      <c r="E10797" s="140"/>
      <c r="F10797" s="161"/>
      <c r="G10797" s="161"/>
    </row>
    <row r="10798" spans="1:7" x14ac:dyDescent="0.25">
      <c r="A10798" s="154"/>
      <c r="B10798" s="154"/>
      <c r="C10798" s="154"/>
      <c r="D10798" s="140"/>
      <c r="E10798" s="140"/>
      <c r="F10798" s="161"/>
      <c r="G10798" s="161"/>
    </row>
    <row r="10799" spans="1:7" x14ac:dyDescent="0.25">
      <c r="A10799" s="154"/>
      <c r="B10799" s="154"/>
      <c r="C10799" s="140"/>
      <c r="D10799" s="140"/>
      <c r="E10799" s="140"/>
      <c r="F10799" s="161"/>
      <c r="G10799" s="161"/>
    </row>
    <row r="10800" spans="1:7" x14ac:dyDescent="0.25">
      <c r="A10800" s="154"/>
      <c r="B10800" s="154"/>
      <c r="C10800" s="140"/>
      <c r="D10800" s="140"/>
      <c r="E10800" s="140"/>
      <c r="F10800" s="161"/>
      <c r="G10800" s="161"/>
    </row>
    <row r="10801" spans="1:7" x14ac:dyDescent="0.25">
      <c r="A10801" s="154"/>
      <c r="B10801" s="154"/>
      <c r="C10801" s="154"/>
      <c r="D10801" s="140"/>
      <c r="E10801" s="140"/>
      <c r="F10801" s="161"/>
      <c r="G10801" s="161"/>
    </row>
    <row r="10802" spans="1:7" x14ac:dyDescent="0.25">
      <c r="A10802" s="154"/>
      <c r="B10802" s="154"/>
      <c r="C10802" s="154"/>
      <c r="D10802" s="140"/>
      <c r="E10802" s="140"/>
      <c r="F10802" s="161"/>
      <c r="G10802" s="161"/>
    </row>
    <row r="10803" spans="1:7" x14ac:dyDescent="0.25">
      <c r="A10803" s="154"/>
      <c r="B10803" s="154"/>
      <c r="C10803" s="140"/>
      <c r="D10803" s="140"/>
      <c r="E10803" s="140"/>
      <c r="F10803" s="161"/>
      <c r="G10803" s="161"/>
    </row>
    <row r="10804" spans="1:7" x14ac:dyDescent="0.25">
      <c r="A10804" s="154"/>
      <c r="B10804" s="154"/>
      <c r="C10804" s="154"/>
      <c r="D10804" s="140"/>
      <c r="E10804" s="140"/>
      <c r="F10804" s="161"/>
      <c r="G10804" s="161"/>
    </row>
    <row r="10805" spans="1:7" x14ac:dyDescent="0.25">
      <c r="A10805" s="154"/>
      <c r="B10805" s="154"/>
      <c r="C10805" s="154"/>
      <c r="D10805" s="140"/>
      <c r="E10805" s="140"/>
      <c r="F10805" s="161"/>
      <c r="G10805" s="161"/>
    </row>
    <row r="10806" spans="1:7" x14ac:dyDescent="0.25">
      <c r="A10806" s="154"/>
      <c r="B10806" s="154"/>
      <c r="C10806" s="140"/>
      <c r="D10806" s="140"/>
      <c r="E10806" s="140"/>
      <c r="F10806" s="161"/>
      <c r="G10806" s="161"/>
    </row>
    <row r="10807" spans="1:7" x14ac:dyDescent="0.25">
      <c r="A10807" s="154"/>
      <c r="B10807" s="154"/>
      <c r="C10807" s="140"/>
      <c r="D10807" s="140"/>
      <c r="E10807" s="140"/>
      <c r="F10807" s="161"/>
      <c r="G10807" s="161"/>
    </row>
    <row r="10808" spans="1:7" x14ac:dyDescent="0.25">
      <c r="A10808" s="154"/>
      <c r="B10808" s="154"/>
      <c r="C10808" s="140"/>
      <c r="D10808" s="140"/>
      <c r="E10808" s="140"/>
      <c r="F10808" s="161"/>
      <c r="G10808" s="161"/>
    </row>
    <row r="10809" spans="1:7" x14ac:dyDescent="0.25">
      <c r="A10809" s="154"/>
      <c r="B10809" s="154"/>
      <c r="C10809" s="154"/>
      <c r="D10809" s="140"/>
      <c r="E10809" s="140"/>
      <c r="F10809" s="161"/>
      <c r="G10809" s="161"/>
    </row>
    <row r="10810" spans="1:7" x14ac:dyDescent="0.25">
      <c r="A10810" s="154"/>
      <c r="B10810" s="154"/>
      <c r="C10810" s="154"/>
      <c r="D10810" s="140"/>
      <c r="E10810" s="140"/>
      <c r="F10810" s="161"/>
      <c r="G10810" s="161"/>
    </row>
    <row r="10811" spans="1:7" x14ac:dyDescent="0.25">
      <c r="A10811" s="154"/>
      <c r="B10811" s="154"/>
      <c r="C10811" s="140"/>
      <c r="D10811" s="140"/>
      <c r="E10811" s="140"/>
      <c r="F10811" s="161"/>
      <c r="G10811" s="161"/>
    </row>
    <row r="10812" spans="1:7" x14ac:dyDescent="0.25">
      <c r="A10812" s="154"/>
      <c r="B10812" s="154"/>
      <c r="C10812" s="140"/>
      <c r="D10812" s="140"/>
      <c r="E10812" s="140"/>
      <c r="F10812" s="161"/>
      <c r="G10812" s="161"/>
    </row>
    <row r="10813" spans="1:7" x14ac:dyDescent="0.25">
      <c r="A10813" s="154"/>
      <c r="B10813" s="154"/>
      <c r="C10813" s="154"/>
      <c r="D10813" s="140"/>
      <c r="E10813" s="140"/>
      <c r="F10813" s="161"/>
      <c r="G10813" s="161"/>
    </row>
    <row r="10814" spans="1:7" x14ac:dyDescent="0.25">
      <c r="A10814" s="154"/>
      <c r="B10814" s="154"/>
      <c r="C10814" s="154"/>
      <c r="D10814" s="140"/>
      <c r="E10814" s="140"/>
      <c r="F10814" s="161"/>
      <c r="G10814" s="161"/>
    </row>
    <row r="10815" spans="1:7" x14ac:dyDescent="0.25">
      <c r="A10815" s="154"/>
      <c r="B10815" s="154"/>
      <c r="C10815" s="140"/>
      <c r="D10815" s="140"/>
      <c r="E10815" s="140"/>
      <c r="F10815" s="161"/>
      <c r="G10815" s="161"/>
    </row>
    <row r="10816" spans="1:7" x14ac:dyDescent="0.25">
      <c r="A10816" s="154"/>
      <c r="B10816" s="154"/>
      <c r="C10816" s="140"/>
      <c r="D10816" s="140"/>
      <c r="E10816" s="140"/>
      <c r="F10816" s="161"/>
      <c r="G10816" s="161"/>
    </row>
    <row r="10817" spans="1:7" x14ac:dyDescent="0.25">
      <c r="A10817" s="154"/>
      <c r="B10817" s="154"/>
      <c r="C10817" s="140"/>
      <c r="D10817" s="140"/>
      <c r="E10817" s="140"/>
      <c r="F10817" s="161"/>
      <c r="G10817" s="161"/>
    </row>
    <row r="10818" spans="1:7" x14ac:dyDescent="0.25">
      <c r="A10818" s="154"/>
      <c r="B10818" s="154"/>
      <c r="C10818" s="140"/>
      <c r="D10818" s="140"/>
      <c r="E10818" s="140"/>
      <c r="F10818" s="161"/>
      <c r="G10818" s="161"/>
    </row>
    <row r="10819" spans="1:7" x14ac:dyDescent="0.25">
      <c r="A10819" s="154"/>
      <c r="B10819" s="154"/>
      <c r="C10819" s="140"/>
      <c r="D10819" s="140"/>
      <c r="E10819" s="140"/>
      <c r="F10819" s="161"/>
      <c r="G10819" s="161"/>
    </row>
    <row r="10820" spans="1:7" x14ac:dyDescent="0.25">
      <c r="A10820" s="154"/>
      <c r="B10820" s="154"/>
      <c r="C10820" s="140"/>
      <c r="D10820" s="140"/>
      <c r="E10820" s="140"/>
      <c r="F10820" s="161"/>
      <c r="G10820" s="161"/>
    </row>
    <row r="10821" spans="1:7" x14ac:dyDescent="0.25">
      <c r="A10821" s="154"/>
      <c r="B10821" s="154"/>
      <c r="C10821" s="140"/>
      <c r="D10821" s="140"/>
      <c r="E10821" s="140"/>
      <c r="F10821" s="161"/>
      <c r="G10821" s="161"/>
    </row>
    <row r="10822" spans="1:7" x14ac:dyDescent="0.25">
      <c r="A10822" s="154"/>
      <c r="B10822" s="154"/>
      <c r="C10822" s="140"/>
      <c r="D10822" s="140"/>
      <c r="E10822" s="140"/>
      <c r="F10822" s="161"/>
      <c r="G10822" s="161"/>
    </row>
    <row r="10823" spans="1:7" x14ac:dyDescent="0.25">
      <c r="A10823" s="154"/>
      <c r="B10823" s="154"/>
      <c r="C10823" s="140"/>
      <c r="D10823" s="140"/>
      <c r="E10823" s="140"/>
      <c r="F10823" s="161"/>
      <c r="G10823" s="161"/>
    </row>
    <row r="10824" spans="1:7" x14ac:dyDescent="0.25">
      <c r="A10824" s="154"/>
      <c r="B10824" s="154"/>
      <c r="C10824" s="154"/>
      <c r="D10824" s="140"/>
      <c r="E10824" s="140"/>
      <c r="F10824" s="161"/>
      <c r="G10824" s="161"/>
    </row>
    <row r="10825" spans="1:7" x14ac:dyDescent="0.25">
      <c r="A10825" s="154"/>
      <c r="B10825" s="154"/>
      <c r="C10825" s="140"/>
      <c r="D10825" s="140"/>
      <c r="E10825" s="140"/>
      <c r="F10825" s="161"/>
      <c r="G10825" s="161"/>
    </row>
    <row r="10826" spans="1:7" x14ac:dyDescent="0.25">
      <c r="A10826" s="154"/>
      <c r="B10826" s="154"/>
      <c r="C10826" s="154"/>
      <c r="D10826" s="140"/>
      <c r="E10826" s="140"/>
      <c r="F10826" s="161"/>
      <c r="G10826" s="161"/>
    </row>
    <row r="10827" spans="1:7" x14ac:dyDescent="0.25">
      <c r="A10827" s="154"/>
      <c r="B10827" s="154"/>
      <c r="C10827" s="140"/>
      <c r="D10827" s="140"/>
      <c r="E10827" s="140"/>
      <c r="F10827" s="161"/>
      <c r="G10827" s="161"/>
    </row>
    <row r="10828" spans="1:7" x14ac:dyDescent="0.25">
      <c r="A10828" s="154"/>
      <c r="B10828" s="154"/>
      <c r="C10828" s="140"/>
      <c r="D10828" s="140"/>
      <c r="E10828" s="140"/>
      <c r="F10828" s="161"/>
      <c r="G10828" s="161"/>
    </row>
    <row r="10829" spans="1:7" x14ac:dyDescent="0.25">
      <c r="A10829" s="154"/>
      <c r="B10829" s="154"/>
      <c r="C10829" s="140"/>
      <c r="D10829" s="140"/>
      <c r="E10829" s="140"/>
      <c r="F10829" s="161"/>
      <c r="G10829" s="161"/>
    </row>
    <row r="10830" spans="1:7" x14ac:dyDescent="0.25">
      <c r="A10830" s="154"/>
      <c r="B10830" s="154"/>
      <c r="C10830" s="140"/>
      <c r="D10830" s="140"/>
      <c r="E10830" s="140"/>
      <c r="F10830" s="161"/>
      <c r="G10830" s="161"/>
    </row>
    <row r="10831" spans="1:7" x14ac:dyDescent="0.25">
      <c r="A10831" s="154"/>
      <c r="B10831" s="154"/>
      <c r="C10831" s="140"/>
      <c r="D10831" s="140"/>
      <c r="E10831" s="140"/>
      <c r="F10831" s="161"/>
      <c r="G10831" s="161"/>
    </row>
    <row r="10832" spans="1:7" x14ac:dyDescent="0.25">
      <c r="A10832" s="154"/>
      <c r="B10832" s="154"/>
      <c r="C10832" s="140"/>
      <c r="D10832" s="140"/>
      <c r="E10832" s="140"/>
      <c r="F10832" s="161"/>
      <c r="G10832" s="161"/>
    </row>
    <row r="10833" spans="1:7" x14ac:dyDescent="0.25">
      <c r="A10833" s="154"/>
      <c r="B10833" s="154"/>
      <c r="C10833" s="140"/>
      <c r="D10833" s="140"/>
      <c r="E10833" s="140"/>
      <c r="F10833" s="161"/>
      <c r="G10833" s="161"/>
    </row>
    <row r="10834" spans="1:7" x14ac:dyDescent="0.25">
      <c r="A10834" s="154"/>
      <c r="B10834" s="154"/>
      <c r="C10834" s="140"/>
      <c r="D10834" s="140"/>
      <c r="E10834" s="140"/>
      <c r="F10834" s="161"/>
      <c r="G10834" s="161"/>
    </row>
    <row r="10835" spans="1:7" x14ac:dyDescent="0.25">
      <c r="A10835" s="154"/>
      <c r="B10835" s="154"/>
      <c r="C10835" s="154"/>
      <c r="D10835" s="140"/>
      <c r="E10835" s="140"/>
      <c r="F10835" s="161"/>
      <c r="G10835" s="161"/>
    </row>
    <row r="10836" spans="1:7" x14ac:dyDescent="0.25">
      <c r="A10836" s="154"/>
      <c r="B10836" s="154"/>
      <c r="C10836" s="140"/>
      <c r="D10836" s="140"/>
      <c r="E10836" s="140"/>
      <c r="F10836" s="161"/>
      <c r="G10836" s="161"/>
    </row>
    <row r="10837" spans="1:7" x14ac:dyDescent="0.25">
      <c r="A10837" s="154"/>
      <c r="B10837" s="154"/>
      <c r="C10837" s="140"/>
      <c r="D10837" s="140"/>
      <c r="E10837" s="140"/>
      <c r="F10837" s="161"/>
      <c r="G10837" s="161"/>
    </row>
    <row r="10838" spans="1:7" x14ac:dyDescent="0.25">
      <c r="A10838" s="154"/>
      <c r="B10838" s="154"/>
      <c r="C10838" s="140"/>
      <c r="D10838" s="140"/>
      <c r="E10838" s="140"/>
      <c r="F10838" s="161"/>
      <c r="G10838" s="161"/>
    </row>
    <row r="10839" spans="1:7" x14ac:dyDescent="0.25">
      <c r="A10839" s="154"/>
      <c r="B10839" s="154"/>
      <c r="C10839" s="154"/>
      <c r="D10839" s="140"/>
      <c r="E10839" s="140"/>
      <c r="F10839" s="161"/>
      <c r="G10839" s="161"/>
    </row>
    <row r="10840" spans="1:7" x14ac:dyDescent="0.25">
      <c r="A10840" s="154"/>
      <c r="B10840" s="154"/>
      <c r="C10840" s="140"/>
      <c r="D10840" s="140"/>
      <c r="E10840" s="140"/>
      <c r="F10840" s="161"/>
      <c r="G10840" s="161"/>
    </row>
    <row r="10841" spans="1:7" x14ac:dyDescent="0.25">
      <c r="A10841" s="154"/>
      <c r="B10841" s="154"/>
      <c r="C10841" s="140"/>
      <c r="D10841" s="140"/>
      <c r="E10841" s="140"/>
      <c r="F10841" s="161"/>
      <c r="G10841" s="161"/>
    </row>
    <row r="10842" spans="1:7" x14ac:dyDescent="0.25">
      <c r="A10842" s="154"/>
      <c r="B10842" s="154"/>
      <c r="C10842" s="140"/>
      <c r="D10842" s="140"/>
      <c r="E10842" s="140"/>
      <c r="F10842" s="161"/>
      <c r="G10842" s="161"/>
    </row>
    <row r="10843" spans="1:7" x14ac:dyDescent="0.25">
      <c r="A10843" s="154"/>
      <c r="B10843" s="154"/>
      <c r="C10843" s="140"/>
      <c r="D10843" s="140"/>
      <c r="E10843" s="140"/>
      <c r="F10843" s="161"/>
      <c r="G10843" s="161"/>
    </row>
    <row r="10844" spans="1:7" x14ac:dyDescent="0.25">
      <c r="A10844" s="154"/>
      <c r="B10844" s="154"/>
      <c r="C10844" s="140"/>
      <c r="D10844" s="140"/>
      <c r="E10844" s="140"/>
      <c r="F10844" s="161"/>
      <c r="G10844" s="161"/>
    </row>
    <row r="10845" spans="1:7" x14ac:dyDescent="0.25">
      <c r="A10845" s="154"/>
      <c r="B10845" s="154"/>
      <c r="C10845" s="140"/>
      <c r="D10845" s="140"/>
      <c r="E10845" s="140"/>
      <c r="F10845" s="161"/>
      <c r="G10845" s="161"/>
    </row>
    <row r="10846" spans="1:7" x14ac:dyDescent="0.25">
      <c r="A10846" s="154"/>
      <c r="B10846" s="154"/>
      <c r="C10846" s="140"/>
      <c r="D10846" s="140"/>
      <c r="E10846" s="140"/>
      <c r="F10846" s="161"/>
      <c r="G10846" s="161"/>
    </row>
    <row r="10847" spans="1:7" x14ac:dyDescent="0.25">
      <c r="A10847" s="154"/>
      <c r="B10847" s="154"/>
      <c r="C10847" s="154"/>
      <c r="D10847" s="140"/>
      <c r="E10847" s="140"/>
      <c r="F10847" s="161"/>
      <c r="G10847" s="161"/>
    </row>
    <row r="10848" spans="1:7" x14ac:dyDescent="0.25">
      <c r="A10848" s="154"/>
      <c r="B10848" s="154"/>
      <c r="C10848" s="140"/>
      <c r="D10848" s="140"/>
      <c r="E10848" s="140"/>
      <c r="F10848" s="161"/>
      <c r="G10848" s="161"/>
    </row>
    <row r="10849" spans="1:7" x14ac:dyDescent="0.25">
      <c r="A10849" s="154"/>
      <c r="B10849" s="154"/>
      <c r="C10849" s="140"/>
      <c r="D10849" s="140"/>
      <c r="E10849" s="140"/>
      <c r="F10849" s="161"/>
      <c r="G10849" s="161"/>
    </row>
    <row r="10850" spans="1:7" x14ac:dyDescent="0.25">
      <c r="A10850" s="154"/>
      <c r="B10850" s="154"/>
      <c r="C10850" s="154"/>
      <c r="D10850" s="140"/>
      <c r="E10850" s="140"/>
      <c r="F10850" s="161"/>
      <c r="G10850" s="161"/>
    </row>
    <row r="10851" spans="1:7" x14ac:dyDescent="0.25">
      <c r="A10851" s="154"/>
      <c r="B10851" s="154"/>
      <c r="C10851" s="154"/>
      <c r="D10851" s="140"/>
      <c r="E10851" s="140"/>
      <c r="F10851" s="161"/>
      <c r="G10851" s="161"/>
    </row>
    <row r="10852" spans="1:7" x14ac:dyDescent="0.25">
      <c r="A10852" s="154"/>
      <c r="B10852" s="154"/>
      <c r="C10852" s="154"/>
      <c r="D10852" s="140"/>
      <c r="E10852" s="140"/>
      <c r="F10852" s="161"/>
      <c r="G10852" s="161"/>
    </row>
    <row r="10853" spans="1:7" x14ac:dyDescent="0.25">
      <c r="A10853" s="154"/>
      <c r="B10853" s="154"/>
      <c r="C10853" s="140"/>
      <c r="D10853" s="140"/>
      <c r="E10853" s="140"/>
      <c r="F10853" s="161"/>
      <c r="G10853" s="161"/>
    </row>
    <row r="10854" spans="1:7" x14ac:dyDescent="0.25">
      <c r="A10854" s="154"/>
      <c r="B10854" s="154"/>
      <c r="C10854" s="140"/>
      <c r="D10854" s="140"/>
      <c r="E10854" s="140"/>
      <c r="F10854" s="161"/>
      <c r="G10854" s="161"/>
    </row>
    <row r="10855" spans="1:7" x14ac:dyDescent="0.25">
      <c r="A10855" s="154"/>
      <c r="B10855" s="154"/>
      <c r="C10855" s="154"/>
      <c r="D10855" s="140"/>
      <c r="E10855" s="140"/>
      <c r="F10855" s="161"/>
      <c r="G10855" s="161"/>
    </row>
    <row r="10856" spans="1:7" x14ac:dyDescent="0.25">
      <c r="A10856" s="154"/>
      <c r="B10856" s="154"/>
      <c r="C10856" s="154"/>
      <c r="D10856" s="140"/>
      <c r="E10856" s="140"/>
      <c r="F10856" s="161"/>
      <c r="G10856" s="161"/>
    </row>
    <row r="10857" spans="1:7" x14ac:dyDescent="0.25">
      <c r="A10857" s="154"/>
      <c r="B10857" s="154"/>
      <c r="C10857" s="154"/>
      <c r="D10857" s="140"/>
      <c r="E10857" s="140"/>
      <c r="F10857" s="161"/>
      <c r="G10857" s="161"/>
    </row>
    <row r="10858" spans="1:7" x14ac:dyDescent="0.25">
      <c r="A10858" s="154"/>
      <c r="B10858" s="154"/>
      <c r="C10858" s="140"/>
      <c r="D10858" s="140"/>
      <c r="E10858" s="140"/>
      <c r="F10858" s="161"/>
      <c r="G10858" s="161"/>
    </row>
    <row r="10859" spans="1:7" x14ac:dyDescent="0.25">
      <c r="A10859" s="154"/>
      <c r="B10859" s="154"/>
      <c r="C10859" s="140"/>
      <c r="D10859" s="140"/>
      <c r="E10859" s="140"/>
      <c r="F10859" s="161"/>
      <c r="G10859" s="161"/>
    </row>
    <row r="10860" spans="1:7" x14ac:dyDescent="0.25">
      <c r="A10860" s="154"/>
      <c r="B10860" s="154"/>
      <c r="C10860" s="140"/>
      <c r="D10860" s="140"/>
      <c r="E10860" s="140"/>
      <c r="F10860" s="161"/>
      <c r="G10860" s="161"/>
    </row>
    <row r="10861" spans="1:7" x14ac:dyDescent="0.25">
      <c r="A10861" s="154"/>
      <c r="B10861" s="154"/>
      <c r="C10861" s="140"/>
      <c r="D10861" s="140"/>
      <c r="E10861" s="140"/>
      <c r="F10861" s="161"/>
      <c r="G10861" s="161"/>
    </row>
    <row r="10862" spans="1:7" x14ac:dyDescent="0.25">
      <c r="A10862" s="154"/>
      <c r="B10862" s="154"/>
      <c r="C10862" s="140"/>
      <c r="D10862" s="140"/>
      <c r="E10862" s="140"/>
      <c r="F10862" s="161"/>
      <c r="G10862" s="161"/>
    </row>
    <row r="10863" spans="1:7" x14ac:dyDescent="0.25">
      <c r="A10863" s="154"/>
      <c r="B10863" s="154"/>
      <c r="C10863" s="140"/>
      <c r="D10863" s="140"/>
      <c r="E10863" s="140"/>
      <c r="F10863" s="161"/>
      <c r="G10863" s="161"/>
    </row>
    <row r="10864" spans="1:7" x14ac:dyDescent="0.25">
      <c r="A10864" s="154"/>
      <c r="B10864" s="154"/>
      <c r="C10864" s="140"/>
      <c r="D10864" s="140"/>
      <c r="E10864" s="140"/>
      <c r="F10864" s="161"/>
      <c r="G10864" s="161"/>
    </row>
    <row r="10865" spans="1:7" x14ac:dyDescent="0.25">
      <c r="A10865" s="154"/>
      <c r="B10865" s="154"/>
      <c r="C10865" s="154"/>
      <c r="D10865" s="140"/>
      <c r="E10865" s="140"/>
      <c r="F10865" s="161"/>
      <c r="G10865" s="161"/>
    </row>
    <row r="10866" spans="1:7" x14ac:dyDescent="0.25">
      <c r="A10866" s="154"/>
      <c r="B10866" s="154"/>
      <c r="C10866" s="140"/>
      <c r="D10866" s="140"/>
      <c r="E10866" s="140"/>
      <c r="F10866" s="161"/>
      <c r="G10866" s="161"/>
    </row>
    <row r="10867" spans="1:7" x14ac:dyDescent="0.25">
      <c r="A10867" s="154"/>
      <c r="B10867" s="154"/>
      <c r="C10867" s="140"/>
      <c r="D10867" s="140"/>
      <c r="E10867" s="140"/>
      <c r="F10867" s="161"/>
      <c r="G10867" s="161"/>
    </row>
    <row r="10868" spans="1:7" x14ac:dyDescent="0.25">
      <c r="A10868" s="154"/>
      <c r="B10868" s="154"/>
      <c r="C10868" s="140"/>
      <c r="D10868" s="140"/>
      <c r="E10868" s="140"/>
      <c r="F10868" s="161"/>
      <c r="G10868" s="161"/>
    </row>
    <row r="10869" spans="1:7" x14ac:dyDescent="0.25">
      <c r="A10869" s="154"/>
      <c r="B10869" s="154"/>
      <c r="C10869" s="140"/>
      <c r="D10869" s="140"/>
      <c r="E10869" s="140"/>
      <c r="F10869" s="161"/>
      <c r="G10869" s="161"/>
    </row>
    <row r="10870" spans="1:7" x14ac:dyDescent="0.25">
      <c r="A10870" s="154"/>
      <c r="B10870" s="154"/>
      <c r="C10870" s="154"/>
      <c r="D10870" s="140"/>
      <c r="E10870" s="140"/>
      <c r="F10870" s="161"/>
      <c r="G10870" s="161"/>
    </row>
    <row r="10871" spans="1:7" x14ac:dyDescent="0.25">
      <c r="A10871" s="154"/>
      <c r="B10871" s="154"/>
      <c r="C10871" s="154"/>
      <c r="D10871" s="140"/>
      <c r="E10871" s="140"/>
      <c r="F10871" s="161"/>
      <c r="G10871" s="161"/>
    </row>
    <row r="10872" spans="1:7" x14ac:dyDescent="0.25">
      <c r="A10872" s="154"/>
      <c r="B10872" s="154"/>
      <c r="C10872" s="140"/>
      <c r="D10872" s="140"/>
      <c r="E10872" s="140"/>
      <c r="F10872" s="161"/>
      <c r="G10872" s="161"/>
    </row>
    <row r="10873" spans="1:7" x14ac:dyDescent="0.25">
      <c r="A10873" s="154"/>
      <c r="B10873" s="154"/>
      <c r="C10873" s="140"/>
      <c r="D10873" s="140"/>
      <c r="E10873" s="140"/>
      <c r="F10873" s="161"/>
      <c r="G10873" s="161"/>
    </row>
    <row r="10874" spans="1:7" x14ac:dyDescent="0.25">
      <c r="A10874" s="154"/>
      <c r="B10874" s="154"/>
      <c r="C10874" s="154"/>
      <c r="D10874" s="140"/>
      <c r="E10874" s="140"/>
      <c r="F10874" s="161"/>
      <c r="G10874" s="161"/>
    </row>
    <row r="10875" spans="1:7" x14ac:dyDescent="0.25">
      <c r="A10875" s="154"/>
      <c r="B10875" s="154"/>
      <c r="C10875" s="140"/>
      <c r="D10875" s="140"/>
      <c r="E10875" s="140"/>
      <c r="F10875" s="161"/>
      <c r="G10875" s="161"/>
    </row>
    <row r="10876" spans="1:7" x14ac:dyDescent="0.25">
      <c r="A10876" s="154"/>
      <c r="B10876" s="154"/>
      <c r="C10876" s="140"/>
      <c r="D10876" s="140"/>
      <c r="E10876" s="140"/>
      <c r="F10876" s="161"/>
      <c r="G10876" s="161"/>
    </row>
    <row r="10877" spans="1:7" x14ac:dyDescent="0.25">
      <c r="A10877" s="154"/>
      <c r="B10877" s="154"/>
      <c r="C10877" s="140"/>
      <c r="D10877" s="140"/>
      <c r="E10877" s="140"/>
      <c r="F10877" s="161"/>
      <c r="G10877" s="161"/>
    </row>
    <row r="10878" spans="1:7" x14ac:dyDescent="0.25">
      <c r="A10878" s="154"/>
      <c r="B10878" s="154"/>
      <c r="C10878" s="154"/>
      <c r="D10878" s="140"/>
      <c r="E10878" s="140"/>
      <c r="F10878" s="161"/>
      <c r="G10878" s="161"/>
    </row>
    <row r="10879" spans="1:7" x14ac:dyDescent="0.25">
      <c r="A10879" s="154"/>
      <c r="B10879" s="154"/>
      <c r="C10879" s="154"/>
      <c r="D10879" s="140"/>
      <c r="E10879" s="140"/>
      <c r="F10879" s="161"/>
      <c r="G10879" s="161"/>
    </row>
    <row r="10880" spans="1:7" x14ac:dyDescent="0.25">
      <c r="A10880" s="154"/>
      <c r="B10880" s="154"/>
      <c r="C10880" s="154"/>
      <c r="D10880" s="140"/>
      <c r="E10880" s="140"/>
      <c r="F10880" s="161"/>
      <c r="G10880" s="161"/>
    </row>
    <row r="10881" spans="1:7" x14ac:dyDescent="0.25">
      <c r="A10881" s="154"/>
      <c r="B10881" s="154"/>
      <c r="C10881" s="154"/>
      <c r="D10881" s="140"/>
      <c r="E10881" s="140"/>
      <c r="F10881" s="161"/>
      <c r="G10881" s="161"/>
    </row>
    <row r="10882" spans="1:7" x14ac:dyDescent="0.25">
      <c r="A10882" s="154"/>
      <c r="B10882" s="154"/>
      <c r="C10882" s="154"/>
      <c r="D10882" s="140"/>
      <c r="E10882" s="140"/>
      <c r="F10882" s="161"/>
      <c r="G10882" s="161"/>
    </row>
    <row r="10883" spans="1:7" x14ac:dyDescent="0.25">
      <c r="A10883" s="154"/>
      <c r="B10883" s="154"/>
      <c r="C10883" s="140"/>
      <c r="D10883" s="140"/>
      <c r="E10883" s="140"/>
      <c r="F10883" s="161"/>
      <c r="G10883" s="161"/>
    </row>
    <row r="10884" spans="1:7" x14ac:dyDescent="0.25">
      <c r="A10884" s="154"/>
      <c r="B10884" s="154"/>
      <c r="C10884" s="140"/>
      <c r="D10884" s="140"/>
      <c r="E10884" s="140"/>
      <c r="F10884" s="161"/>
      <c r="G10884" s="161"/>
    </row>
    <row r="10885" spans="1:7" x14ac:dyDescent="0.25">
      <c r="A10885" s="154"/>
      <c r="B10885" s="154"/>
      <c r="C10885" s="140"/>
      <c r="D10885" s="140"/>
      <c r="E10885" s="140"/>
      <c r="F10885" s="161"/>
      <c r="G10885" s="161"/>
    </row>
    <row r="10886" spans="1:7" x14ac:dyDescent="0.25">
      <c r="A10886" s="154"/>
      <c r="B10886" s="154"/>
      <c r="C10886" s="154"/>
      <c r="D10886" s="140"/>
      <c r="E10886" s="140"/>
      <c r="F10886" s="161"/>
      <c r="G10886" s="161"/>
    </row>
    <row r="10887" spans="1:7" x14ac:dyDescent="0.25">
      <c r="A10887" s="154"/>
      <c r="B10887" s="154"/>
      <c r="C10887" s="154"/>
      <c r="D10887" s="140"/>
      <c r="E10887" s="140"/>
      <c r="F10887" s="161"/>
      <c r="G10887" s="161"/>
    </row>
    <row r="10888" spans="1:7" x14ac:dyDescent="0.25">
      <c r="A10888" s="154"/>
      <c r="B10888" s="154"/>
      <c r="C10888" s="154"/>
      <c r="D10888" s="140"/>
      <c r="E10888" s="140"/>
      <c r="F10888" s="161"/>
      <c r="G10888" s="161"/>
    </row>
    <row r="10889" spans="1:7" x14ac:dyDescent="0.25">
      <c r="A10889" s="154"/>
      <c r="B10889" s="154"/>
      <c r="C10889" s="154"/>
      <c r="D10889" s="140"/>
      <c r="E10889" s="140"/>
      <c r="F10889" s="161"/>
      <c r="G10889" s="161"/>
    </row>
    <row r="10890" spans="1:7" x14ac:dyDescent="0.25">
      <c r="A10890" s="154"/>
      <c r="B10890" s="154"/>
      <c r="C10890" s="154"/>
      <c r="D10890" s="140"/>
      <c r="E10890" s="140"/>
      <c r="F10890" s="161"/>
      <c r="G10890" s="161"/>
    </row>
    <row r="10891" spans="1:7" x14ac:dyDescent="0.25">
      <c r="A10891" s="154"/>
      <c r="B10891" s="154"/>
      <c r="C10891" s="140"/>
      <c r="D10891" s="140"/>
      <c r="E10891" s="140"/>
      <c r="F10891" s="161"/>
      <c r="G10891" s="161"/>
    </row>
    <row r="10892" spans="1:7" x14ac:dyDescent="0.25">
      <c r="A10892" s="154"/>
      <c r="B10892" s="154"/>
      <c r="C10892" s="140"/>
      <c r="D10892" s="140"/>
      <c r="E10892" s="140"/>
      <c r="F10892" s="161"/>
      <c r="G10892" s="161"/>
    </row>
    <row r="10893" spans="1:7" x14ac:dyDescent="0.25">
      <c r="A10893" s="154"/>
      <c r="B10893" s="154"/>
      <c r="C10893" s="154"/>
      <c r="D10893" s="140"/>
      <c r="E10893" s="140"/>
      <c r="F10893" s="161"/>
      <c r="G10893" s="161"/>
    </row>
    <row r="10894" spans="1:7" x14ac:dyDescent="0.25">
      <c r="A10894" s="154"/>
      <c r="B10894" s="154"/>
      <c r="C10894" s="154"/>
      <c r="D10894" s="140"/>
      <c r="E10894" s="140"/>
      <c r="F10894" s="161"/>
      <c r="G10894" s="161"/>
    </row>
    <row r="10895" spans="1:7" x14ac:dyDescent="0.25">
      <c r="A10895" s="154"/>
      <c r="B10895" s="154"/>
      <c r="C10895" s="154"/>
      <c r="D10895" s="140"/>
      <c r="E10895" s="140"/>
      <c r="F10895" s="161"/>
      <c r="G10895" s="161"/>
    </row>
    <row r="10896" spans="1:7" x14ac:dyDescent="0.25">
      <c r="A10896" s="154"/>
      <c r="B10896" s="154"/>
      <c r="C10896" s="140"/>
      <c r="D10896" s="140"/>
      <c r="E10896" s="140"/>
      <c r="F10896" s="161"/>
      <c r="G10896" s="161"/>
    </row>
    <row r="10897" spans="1:7" x14ac:dyDescent="0.25">
      <c r="A10897" s="154"/>
      <c r="B10897" s="154"/>
      <c r="C10897" s="154"/>
      <c r="D10897" s="140"/>
      <c r="E10897" s="140"/>
      <c r="F10897" s="161"/>
      <c r="G10897" s="161"/>
    </row>
    <row r="10898" spans="1:7" x14ac:dyDescent="0.25">
      <c r="A10898" s="154"/>
      <c r="B10898" s="154"/>
      <c r="C10898" s="140"/>
      <c r="D10898" s="140"/>
      <c r="E10898" s="140"/>
      <c r="F10898" s="161"/>
      <c r="G10898" s="161"/>
    </row>
    <row r="10899" spans="1:7" x14ac:dyDescent="0.25">
      <c r="A10899" s="154"/>
      <c r="B10899" s="154"/>
      <c r="C10899" s="140"/>
      <c r="D10899" s="140"/>
      <c r="E10899" s="140"/>
      <c r="F10899" s="161"/>
      <c r="G10899" s="161"/>
    </row>
    <row r="10900" spans="1:7" x14ac:dyDescent="0.25">
      <c r="A10900" s="154"/>
      <c r="B10900" s="154"/>
      <c r="C10900" s="140"/>
      <c r="D10900" s="140"/>
      <c r="E10900" s="140"/>
      <c r="F10900" s="161"/>
      <c r="G10900" s="161"/>
    </row>
    <row r="10901" spans="1:7" x14ac:dyDescent="0.25">
      <c r="A10901" s="154"/>
      <c r="B10901" s="154"/>
      <c r="C10901" s="154"/>
      <c r="D10901" s="140"/>
      <c r="E10901" s="140"/>
      <c r="F10901" s="161"/>
      <c r="G10901" s="161"/>
    </row>
    <row r="10902" spans="1:7" x14ac:dyDescent="0.25">
      <c r="A10902" s="154"/>
      <c r="B10902" s="154"/>
      <c r="C10902" s="140"/>
      <c r="D10902" s="140"/>
      <c r="E10902" s="140"/>
      <c r="F10902" s="161"/>
      <c r="G10902" s="161"/>
    </row>
    <row r="10903" spans="1:7" x14ac:dyDescent="0.25">
      <c r="A10903" s="154"/>
      <c r="B10903" s="154"/>
      <c r="C10903" s="154"/>
      <c r="D10903" s="140"/>
      <c r="E10903" s="140"/>
      <c r="F10903" s="161"/>
      <c r="G10903" s="161"/>
    </row>
    <row r="10904" spans="1:7" x14ac:dyDescent="0.25">
      <c r="A10904" s="154"/>
      <c r="B10904" s="154"/>
      <c r="C10904" s="140"/>
      <c r="D10904" s="140"/>
      <c r="E10904" s="140"/>
      <c r="F10904" s="161"/>
      <c r="G10904" s="161"/>
    </row>
    <row r="10905" spans="1:7" x14ac:dyDescent="0.25">
      <c r="A10905" s="154"/>
      <c r="B10905" s="154"/>
      <c r="C10905" s="140"/>
      <c r="D10905" s="140"/>
      <c r="E10905" s="140"/>
      <c r="F10905" s="161"/>
      <c r="G10905" s="161"/>
    </row>
    <row r="10906" spans="1:7" x14ac:dyDescent="0.25">
      <c r="A10906" s="154"/>
      <c r="B10906" s="154"/>
      <c r="C10906" s="140"/>
      <c r="D10906" s="140"/>
      <c r="E10906" s="140"/>
      <c r="F10906" s="161"/>
      <c r="G10906" s="161"/>
    </row>
    <row r="10907" spans="1:7" x14ac:dyDescent="0.25">
      <c r="A10907" s="154"/>
      <c r="B10907" s="154"/>
      <c r="C10907" s="154"/>
      <c r="D10907" s="140"/>
      <c r="E10907" s="140"/>
      <c r="F10907" s="161"/>
      <c r="G10907" s="161"/>
    </row>
    <row r="10908" spans="1:7" x14ac:dyDescent="0.25">
      <c r="A10908" s="154"/>
      <c r="B10908" s="154"/>
      <c r="C10908" s="140"/>
      <c r="D10908" s="140"/>
      <c r="E10908" s="140"/>
      <c r="F10908" s="161"/>
      <c r="G10908" s="161"/>
    </row>
    <row r="10909" spans="1:7" x14ac:dyDescent="0.25">
      <c r="A10909" s="154"/>
      <c r="B10909" s="154"/>
      <c r="C10909" s="140"/>
      <c r="D10909" s="140"/>
      <c r="E10909" s="140"/>
      <c r="F10909" s="161"/>
      <c r="G10909" s="161"/>
    </row>
    <row r="10910" spans="1:7" x14ac:dyDescent="0.25">
      <c r="A10910" s="154"/>
      <c r="B10910" s="154"/>
      <c r="C10910" s="140"/>
      <c r="D10910" s="140"/>
      <c r="E10910" s="140"/>
      <c r="F10910" s="161"/>
      <c r="G10910" s="161"/>
    </row>
    <row r="10911" spans="1:7" x14ac:dyDescent="0.25">
      <c r="A10911" s="154"/>
      <c r="B10911" s="154"/>
      <c r="C10911" s="154"/>
      <c r="D10911" s="140"/>
      <c r="E10911" s="140"/>
      <c r="F10911" s="161"/>
      <c r="G10911" s="161"/>
    </row>
    <row r="10912" spans="1:7" x14ac:dyDescent="0.25">
      <c r="A10912" s="154"/>
      <c r="B10912" s="154"/>
      <c r="C10912" s="154"/>
      <c r="D10912" s="140"/>
      <c r="E10912" s="140"/>
      <c r="F10912" s="161"/>
      <c r="G10912" s="161"/>
    </row>
    <row r="10913" spans="1:7" x14ac:dyDescent="0.25">
      <c r="A10913" s="154"/>
      <c r="B10913" s="154"/>
      <c r="C10913" s="154"/>
      <c r="D10913" s="140"/>
      <c r="E10913" s="140"/>
      <c r="F10913" s="161"/>
      <c r="G10913" s="161"/>
    </row>
    <row r="10914" spans="1:7" x14ac:dyDescent="0.25">
      <c r="A10914" s="154"/>
      <c r="B10914" s="154"/>
      <c r="C10914" s="154"/>
      <c r="D10914" s="140"/>
      <c r="E10914" s="140"/>
      <c r="F10914" s="161"/>
      <c r="G10914" s="161"/>
    </row>
    <row r="10915" spans="1:7" x14ac:dyDescent="0.25">
      <c r="A10915" s="154"/>
      <c r="B10915" s="154"/>
      <c r="C10915" s="154"/>
      <c r="D10915" s="140"/>
      <c r="E10915" s="140"/>
      <c r="F10915" s="161"/>
      <c r="G10915" s="161"/>
    </row>
    <row r="10916" spans="1:7" x14ac:dyDescent="0.25">
      <c r="A10916" s="154"/>
      <c r="B10916" s="154"/>
      <c r="C10916" s="140"/>
      <c r="D10916" s="140"/>
      <c r="E10916" s="140"/>
      <c r="F10916" s="161"/>
      <c r="G10916" s="161"/>
    </row>
    <row r="10917" spans="1:7" x14ac:dyDescent="0.25">
      <c r="A10917" s="154"/>
      <c r="B10917" s="154"/>
      <c r="C10917" s="140"/>
      <c r="D10917" s="140"/>
      <c r="E10917" s="140"/>
      <c r="F10917" s="161"/>
      <c r="G10917" s="161"/>
    </row>
    <row r="10918" spans="1:7" x14ac:dyDescent="0.25">
      <c r="A10918" s="154"/>
      <c r="B10918" s="154"/>
      <c r="C10918" s="154"/>
      <c r="D10918" s="140"/>
      <c r="E10918" s="140"/>
      <c r="F10918" s="161"/>
      <c r="G10918" s="161"/>
    </row>
    <row r="10919" spans="1:7" x14ac:dyDescent="0.25">
      <c r="A10919" s="154"/>
      <c r="B10919" s="154"/>
      <c r="C10919" s="140"/>
      <c r="D10919" s="140"/>
      <c r="E10919" s="140"/>
      <c r="F10919" s="161"/>
      <c r="G10919" s="161"/>
    </row>
    <row r="10920" spans="1:7" x14ac:dyDescent="0.25">
      <c r="A10920" s="154"/>
      <c r="B10920" s="154"/>
      <c r="C10920" s="154"/>
      <c r="D10920" s="140"/>
      <c r="E10920" s="140"/>
      <c r="F10920" s="161"/>
      <c r="G10920" s="161"/>
    </row>
    <row r="10921" spans="1:7" x14ac:dyDescent="0.25">
      <c r="A10921" s="154"/>
      <c r="B10921" s="154"/>
      <c r="C10921" s="140"/>
      <c r="D10921" s="140"/>
      <c r="E10921" s="140"/>
      <c r="F10921" s="161"/>
      <c r="G10921" s="161"/>
    </row>
    <row r="10922" spans="1:7" x14ac:dyDescent="0.25">
      <c r="A10922" s="154"/>
      <c r="B10922" s="154"/>
      <c r="C10922" s="154"/>
      <c r="D10922" s="140"/>
      <c r="E10922" s="140"/>
      <c r="F10922" s="161"/>
      <c r="G10922" s="161"/>
    </row>
    <row r="10923" spans="1:7" x14ac:dyDescent="0.25">
      <c r="A10923" s="154"/>
      <c r="B10923" s="154"/>
      <c r="C10923" s="154"/>
      <c r="D10923" s="140"/>
      <c r="E10923" s="140"/>
      <c r="F10923" s="161"/>
      <c r="G10923" s="161"/>
    </row>
    <row r="10924" spans="1:7" x14ac:dyDescent="0.25">
      <c r="A10924" s="154"/>
      <c r="B10924" s="154"/>
      <c r="C10924" s="140"/>
      <c r="D10924" s="140"/>
      <c r="E10924" s="140"/>
      <c r="F10924" s="161"/>
      <c r="G10924" s="161"/>
    </row>
    <row r="10925" spans="1:7" x14ac:dyDescent="0.25">
      <c r="A10925" s="154"/>
      <c r="B10925" s="154"/>
      <c r="C10925" s="140"/>
      <c r="D10925" s="140"/>
      <c r="E10925" s="140"/>
      <c r="F10925" s="161"/>
      <c r="G10925" s="161"/>
    </row>
    <row r="10926" spans="1:7" x14ac:dyDescent="0.25">
      <c r="A10926" s="154"/>
      <c r="B10926" s="154"/>
      <c r="C10926" s="140"/>
      <c r="D10926" s="140"/>
      <c r="E10926" s="140"/>
      <c r="F10926" s="161"/>
      <c r="G10926" s="161"/>
    </row>
    <row r="10927" spans="1:7" x14ac:dyDescent="0.25">
      <c r="A10927" s="154"/>
      <c r="B10927" s="154"/>
      <c r="C10927" s="154"/>
      <c r="D10927" s="140"/>
      <c r="E10927" s="140"/>
      <c r="F10927" s="161"/>
      <c r="G10927" s="161"/>
    </row>
    <row r="10928" spans="1:7" x14ac:dyDescent="0.25">
      <c r="A10928" s="154"/>
      <c r="B10928" s="154"/>
      <c r="C10928" s="154"/>
      <c r="D10928" s="140"/>
      <c r="E10928" s="140"/>
      <c r="F10928" s="161"/>
      <c r="G10928" s="161"/>
    </row>
    <row r="10929" spans="1:7" x14ac:dyDescent="0.25">
      <c r="A10929" s="154"/>
      <c r="B10929" s="154"/>
      <c r="C10929" s="154"/>
      <c r="D10929" s="140"/>
      <c r="E10929" s="140"/>
      <c r="F10929" s="161"/>
      <c r="G10929" s="161"/>
    </row>
    <row r="10930" spans="1:7" x14ac:dyDescent="0.25">
      <c r="A10930" s="154"/>
      <c r="B10930" s="154"/>
      <c r="C10930" s="140"/>
      <c r="D10930" s="140"/>
      <c r="E10930" s="140"/>
      <c r="F10930" s="161"/>
      <c r="G10930" s="161"/>
    </row>
    <row r="10931" spans="1:7" x14ac:dyDescent="0.25">
      <c r="A10931" s="154"/>
      <c r="B10931" s="154"/>
      <c r="C10931" s="140"/>
      <c r="D10931" s="140"/>
      <c r="E10931" s="140"/>
      <c r="F10931" s="161"/>
      <c r="G10931" s="161"/>
    </row>
    <row r="10932" spans="1:7" x14ac:dyDescent="0.25">
      <c r="A10932" s="154"/>
      <c r="B10932" s="154"/>
      <c r="C10932" s="154"/>
      <c r="D10932" s="140"/>
      <c r="E10932" s="140"/>
      <c r="F10932" s="161"/>
      <c r="G10932" s="161"/>
    </row>
    <row r="10933" spans="1:7" x14ac:dyDescent="0.25">
      <c r="A10933" s="154"/>
      <c r="B10933" s="154"/>
      <c r="C10933" s="140"/>
      <c r="D10933" s="140"/>
      <c r="E10933" s="140"/>
      <c r="F10933" s="161"/>
      <c r="G10933" s="161"/>
    </row>
    <row r="10934" spans="1:7" x14ac:dyDescent="0.25">
      <c r="A10934" s="154"/>
      <c r="B10934" s="154"/>
      <c r="C10934" s="140"/>
      <c r="D10934" s="140"/>
      <c r="E10934" s="140"/>
      <c r="F10934" s="161"/>
      <c r="G10934" s="161"/>
    </row>
    <row r="10935" spans="1:7" x14ac:dyDescent="0.25">
      <c r="A10935" s="154"/>
      <c r="B10935" s="154"/>
      <c r="C10935" s="140"/>
      <c r="D10935" s="140"/>
      <c r="E10935" s="140"/>
      <c r="F10935" s="161"/>
      <c r="G10935" s="161"/>
    </row>
    <row r="10936" spans="1:7" x14ac:dyDescent="0.25">
      <c r="A10936" s="154"/>
      <c r="B10936" s="154"/>
      <c r="C10936" s="140"/>
      <c r="D10936" s="140"/>
      <c r="E10936" s="140"/>
      <c r="F10936" s="161"/>
      <c r="G10936" s="161"/>
    </row>
    <row r="10937" spans="1:7" x14ac:dyDescent="0.25">
      <c r="A10937" s="154"/>
      <c r="B10937" s="154"/>
      <c r="C10937" s="154"/>
      <c r="D10937" s="140"/>
      <c r="E10937" s="140"/>
      <c r="F10937" s="161"/>
      <c r="G10937" s="161"/>
    </row>
    <row r="10938" spans="1:7" x14ac:dyDescent="0.25">
      <c r="A10938" s="154"/>
      <c r="B10938" s="154"/>
      <c r="C10938" s="140"/>
      <c r="D10938" s="140"/>
      <c r="E10938" s="140"/>
      <c r="F10938" s="161"/>
      <c r="G10938" s="161"/>
    </row>
    <row r="10939" spans="1:7" x14ac:dyDescent="0.25">
      <c r="A10939" s="154"/>
      <c r="B10939" s="154"/>
      <c r="C10939" s="140"/>
      <c r="D10939" s="140"/>
      <c r="E10939" s="140"/>
      <c r="F10939" s="161"/>
      <c r="G10939" s="161"/>
    </row>
    <row r="10940" spans="1:7" x14ac:dyDescent="0.25">
      <c r="A10940" s="154"/>
      <c r="B10940" s="154"/>
      <c r="C10940" s="140"/>
      <c r="D10940" s="140"/>
      <c r="E10940" s="140"/>
      <c r="F10940" s="161"/>
      <c r="G10940" s="161"/>
    </row>
    <row r="10941" spans="1:7" x14ac:dyDescent="0.25">
      <c r="A10941" s="154"/>
      <c r="B10941" s="154"/>
      <c r="C10941" s="140"/>
      <c r="D10941" s="140"/>
      <c r="E10941" s="140"/>
      <c r="F10941" s="161"/>
      <c r="G10941" s="161"/>
    </row>
    <row r="10942" spans="1:7" x14ac:dyDescent="0.25">
      <c r="A10942" s="154"/>
      <c r="B10942" s="154"/>
      <c r="C10942" s="140"/>
      <c r="D10942" s="140"/>
      <c r="E10942" s="140"/>
      <c r="F10942" s="161"/>
      <c r="G10942" s="161"/>
    </row>
    <row r="10943" spans="1:7" x14ac:dyDescent="0.25">
      <c r="A10943" s="154"/>
      <c r="B10943" s="154"/>
      <c r="C10943" s="140"/>
      <c r="D10943" s="140"/>
      <c r="E10943" s="140"/>
      <c r="F10943" s="161"/>
      <c r="G10943" s="161"/>
    </row>
    <row r="10944" spans="1:7" x14ac:dyDescent="0.25">
      <c r="A10944" s="154"/>
      <c r="B10944" s="154"/>
      <c r="C10944" s="140"/>
      <c r="D10944" s="140"/>
      <c r="E10944" s="140"/>
      <c r="F10944" s="161"/>
      <c r="G10944" s="161"/>
    </row>
    <row r="10945" spans="1:7" x14ac:dyDescent="0.25">
      <c r="A10945" s="154"/>
      <c r="B10945" s="154"/>
      <c r="C10945" s="140"/>
      <c r="D10945" s="140"/>
      <c r="E10945" s="140"/>
      <c r="F10945" s="161"/>
      <c r="G10945" s="161"/>
    </row>
    <row r="10946" spans="1:7" x14ac:dyDescent="0.25">
      <c r="A10946" s="154"/>
      <c r="B10946" s="154"/>
      <c r="C10946" s="140"/>
      <c r="D10946" s="140"/>
      <c r="E10946" s="140"/>
      <c r="F10946" s="161"/>
      <c r="G10946" s="161"/>
    </row>
    <row r="10947" spans="1:7" x14ac:dyDescent="0.25">
      <c r="A10947" s="154"/>
      <c r="B10947" s="154"/>
      <c r="C10947" s="154"/>
      <c r="D10947" s="140"/>
      <c r="E10947" s="140"/>
      <c r="F10947" s="161"/>
      <c r="G10947" s="161"/>
    </row>
    <row r="10948" spans="1:7" x14ac:dyDescent="0.25">
      <c r="A10948" s="154"/>
      <c r="B10948" s="154"/>
      <c r="C10948" s="140"/>
      <c r="D10948" s="140"/>
      <c r="E10948" s="140"/>
      <c r="F10948" s="161"/>
      <c r="G10948" s="161"/>
    </row>
    <row r="10949" spans="1:7" x14ac:dyDescent="0.25">
      <c r="A10949" s="154"/>
      <c r="B10949" s="154"/>
      <c r="C10949" s="140"/>
      <c r="D10949" s="140"/>
      <c r="E10949" s="140"/>
      <c r="F10949" s="161"/>
      <c r="G10949" s="161"/>
    </row>
    <row r="10950" spans="1:7" x14ac:dyDescent="0.25">
      <c r="A10950" s="154"/>
      <c r="B10950" s="154"/>
      <c r="C10950" s="140"/>
      <c r="D10950" s="140"/>
      <c r="E10950" s="140"/>
      <c r="F10950" s="161"/>
      <c r="G10950" s="161"/>
    </row>
    <row r="10951" spans="1:7" x14ac:dyDescent="0.25">
      <c r="A10951" s="154"/>
      <c r="B10951" s="154"/>
      <c r="C10951" s="140"/>
      <c r="D10951" s="140"/>
      <c r="E10951" s="140"/>
      <c r="F10951" s="161"/>
      <c r="G10951" s="161"/>
    </row>
    <row r="10952" spans="1:7" x14ac:dyDescent="0.25">
      <c r="A10952" s="154"/>
      <c r="B10952" s="154"/>
      <c r="C10952" s="154"/>
      <c r="D10952" s="140"/>
      <c r="E10952" s="140"/>
      <c r="F10952" s="161"/>
      <c r="G10952" s="161"/>
    </row>
    <row r="10953" spans="1:7" x14ac:dyDescent="0.25">
      <c r="A10953" s="154"/>
      <c r="B10953" s="154"/>
      <c r="C10953" s="140"/>
      <c r="D10953" s="140"/>
      <c r="E10953" s="140"/>
      <c r="F10953" s="161"/>
      <c r="G10953" s="161"/>
    </row>
    <row r="10954" spans="1:7" x14ac:dyDescent="0.25">
      <c r="A10954" s="154"/>
      <c r="B10954" s="154"/>
      <c r="C10954" s="140"/>
      <c r="D10954" s="140"/>
      <c r="E10954" s="140"/>
      <c r="F10954" s="161"/>
      <c r="G10954" s="161"/>
    </row>
    <row r="10955" spans="1:7" x14ac:dyDescent="0.25">
      <c r="A10955" s="154"/>
      <c r="B10955" s="154"/>
      <c r="C10955" s="154"/>
      <c r="D10955" s="140"/>
      <c r="E10955" s="140"/>
      <c r="F10955" s="161"/>
      <c r="G10955" s="161"/>
    </row>
    <row r="10956" spans="1:7" x14ac:dyDescent="0.25">
      <c r="A10956" s="154"/>
      <c r="B10956" s="154"/>
      <c r="C10956" s="140"/>
      <c r="D10956" s="140"/>
      <c r="E10956" s="140"/>
      <c r="F10956" s="161"/>
      <c r="G10956" s="161"/>
    </row>
    <row r="10957" spans="1:7" x14ac:dyDescent="0.25">
      <c r="A10957" s="154"/>
      <c r="B10957" s="154"/>
      <c r="C10957" s="140"/>
      <c r="D10957" s="140"/>
      <c r="E10957" s="140"/>
      <c r="F10957" s="161"/>
      <c r="G10957" s="161"/>
    </row>
    <row r="10958" spans="1:7" x14ac:dyDescent="0.25">
      <c r="A10958" s="154"/>
      <c r="B10958" s="154"/>
      <c r="C10958" s="154"/>
      <c r="D10958" s="140"/>
      <c r="E10958" s="140"/>
      <c r="F10958" s="161"/>
      <c r="G10958" s="161"/>
    </row>
    <row r="10959" spans="1:7" x14ac:dyDescent="0.25">
      <c r="A10959" s="154"/>
      <c r="B10959" s="154"/>
      <c r="C10959" s="140"/>
      <c r="D10959" s="140"/>
      <c r="E10959" s="140"/>
      <c r="F10959" s="161"/>
      <c r="G10959" s="161"/>
    </row>
    <row r="10960" spans="1:7" x14ac:dyDescent="0.25">
      <c r="A10960" s="154"/>
      <c r="B10960" s="154"/>
      <c r="C10960" s="140"/>
      <c r="D10960" s="140"/>
      <c r="E10960" s="140"/>
      <c r="F10960" s="161"/>
      <c r="G10960" s="161"/>
    </row>
    <row r="10961" spans="1:7" x14ac:dyDescent="0.25">
      <c r="A10961" s="154"/>
      <c r="B10961" s="154"/>
      <c r="C10961" s="140"/>
      <c r="D10961" s="140"/>
      <c r="E10961" s="140"/>
      <c r="F10961" s="161"/>
      <c r="G10961" s="161"/>
    </row>
    <row r="10962" spans="1:7" x14ac:dyDescent="0.25">
      <c r="A10962" s="154"/>
      <c r="B10962" s="154"/>
      <c r="C10962" s="140"/>
      <c r="D10962" s="140"/>
      <c r="E10962" s="140"/>
      <c r="F10962" s="161"/>
      <c r="G10962" s="161"/>
    </row>
    <row r="10963" spans="1:7" x14ac:dyDescent="0.25">
      <c r="A10963" s="154"/>
      <c r="B10963" s="154"/>
      <c r="C10963" s="140"/>
      <c r="D10963" s="140"/>
      <c r="E10963" s="140"/>
      <c r="F10963" s="161"/>
      <c r="G10963" s="161"/>
    </row>
    <row r="10964" spans="1:7" x14ac:dyDescent="0.25">
      <c r="A10964" s="154"/>
      <c r="B10964" s="154"/>
      <c r="C10964" s="140"/>
      <c r="D10964" s="140"/>
      <c r="E10964" s="140"/>
      <c r="F10964" s="161"/>
      <c r="G10964" s="161"/>
    </row>
    <row r="10965" spans="1:7" x14ac:dyDescent="0.25">
      <c r="A10965" s="154"/>
      <c r="B10965" s="154"/>
      <c r="C10965" s="154"/>
      <c r="D10965" s="140"/>
      <c r="E10965" s="140"/>
      <c r="F10965" s="161"/>
      <c r="G10965" s="161"/>
    </row>
    <row r="10966" spans="1:7" x14ac:dyDescent="0.25">
      <c r="A10966" s="154"/>
      <c r="B10966" s="154"/>
      <c r="C10966" s="140"/>
      <c r="D10966" s="140"/>
      <c r="E10966" s="140"/>
      <c r="F10966" s="161"/>
      <c r="G10966" s="161"/>
    </row>
    <row r="10967" spans="1:7" x14ac:dyDescent="0.25">
      <c r="A10967" s="154"/>
      <c r="B10967" s="154"/>
      <c r="C10967" s="140"/>
      <c r="D10967" s="140"/>
      <c r="E10967" s="140"/>
      <c r="F10967" s="161"/>
      <c r="G10967" s="161"/>
    </row>
    <row r="10968" spans="1:7" x14ac:dyDescent="0.25">
      <c r="A10968" s="154"/>
      <c r="B10968" s="154"/>
      <c r="C10968" s="154"/>
      <c r="D10968" s="140"/>
      <c r="E10968" s="140"/>
      <c r="F10968" s="161"/>
      <c r="G10968" s="161"/>
    </row>
    <row r="10969" spans="1:7" x14ac:dyDescent="0.25">
      <c r="A10969" s="154"/>
      <c r="B10969" s="154"/>
      <c r="C10969" s="140"/>
      <c r="D10969" s="140"/>
      <c r="E10969" s="140"/>
      <c r="F10969" s="161"/>
      <c r="G10969" s="161"/>
    </row>
    <row r="10970" spans="1:7" x14ac:dyDescent="0.25">
      <c r="A10970" s="154"/>
      <c r="B10970" s="154"/>
      <c r="C10970" s="140"/>
      <c r="D10970" s="140"/>
      <c r="E10970" s="140"/>
      <c r="F10970" s="161"/>
      <c r="G10970" s="161"/>
    </row>
    <row r="10971" spans="1:7" x14ac:dyDescent="0.25">
      <c r="A10971" s="154"/>
      <c r="B10971" s="154"/>
      <c r="C10971" s="154"/>
      <c r="D10971" s="140"/>
      <c r="E10971" s="140"/>
      <c r="F10971" s="161"/>
      <c r="G10971" s="161"/>
    </row>
    <row r="10972" spans="1:7" x14ac:dyDescent="0.25">
      <c r="A10972" s="154"/>
      <c r="B10972" s="154"/>
      <c r="C10972" s="140"/>
      <c r="D10972" s="140"/>
      <c r="E10972" s="140"/>
      <c r="F10972" s="161"/>
      <c r="G10972" s="161"/>
    </row>
    <row r="10973" spans="1:7" x14ac:dyDescent="0.25">
      <c r="A10973" s="154"/>
      <c r="B10973" s="154"/>
      <c r="C10973" s="140"/>
      <c r="D10973" s="140"/>
      <c r="E10973" s="140"/>
      <c r="F10973" s="161"/>
      <c r="G10973" s="161"/>
    </row>
    <row r="10974" spans="1:7" x14ac:dyDescent="0.25">
      <c r="A10974" s="154"/>
      <c r="B10974" s="154"/>
      <c r="C10974" s="154"/>
      <c r="D10974" s="140"/>
      <c r="E10974" s="140"/>
      <c r="F10974" s="161"/>
      <c r="G10974" s="161"/>
    </row>
    <row r="10975" spans="1:7" x14ac:dyDescent="0.25">
      <c r="A10975" s="154"/>
      <c r="B10975" s="154"/>
      <c r="C10975" s="140"/>
      <c r="D10975" s="140"/>
      <c r="E10975" s="140"/>
      <c r="F10975" s="161"/>
      <c r="G10975" s="161"/>
    </row>
    <row r="10976" spans="1:7" x14ac:dyDescent="0.25">
      <c r="A10976" s="154"/>
      <c r="B10976" s="154"/>
      <c r="C10976" s="154"/>
      <c r="D10976" s="140"/>
      <c r="E10976" s="140"/>
      <c r="F10976" s="161"/>
      <c r="G10976" s="161"/>
    </row>
    <row r="10977" spans="1:7" x14ac:dyDescent="0.25">
      <c r="A10977" s="154"/>
      <c r="B10977" s="154"/>
      <c r="C10977" s="154"/>
      <c r="D10977" s="140"/>
      <c r="E10977" s="140"/>
      <c r="F10977" s="161"/>
      <c r="G10977" s="161"/>
    </row>
    <row r="10978" spans="1:7" x14ac:dyDescent="0.25">
      <c r="A10978" s="154"/>
      <c r="B10978" s="154"/>
      <c r="C10978" s="154"/>
      <c r="D10978" s="140"/>
      <c r="E10978" s="140"/>
      <c r="F10978" s="161"/>
      <c r="G10978" s="161"/>
    </row>
    <row r="10979" spans="1:7" x14ac:dyDescent="0.25">
      <c r="A10979" s="154"/>
      <c r="B10979" s="154"/>
      <c r="C10979" s="140"/>
      <c r="D10979" s="140"/>
      <c r="E10979" s="140"/>
      <c r="F10979" s="161"/>
      <c r="G10979" s="161"/>
    </row>
    <row r="10980" spans="1:7" x14ac:dyDescent="0.25">
      <c r="A10980" s="154"/>
      <c r="B10980" s="154"/>
      <c r="C10980" s="154"/>
      <c r="D10980" s="140"/>
      <c r="E10980" s="140"/>
      <c r="F10980" s="161"/>
      <c r="G10980" s="161"/>
    </row>
    <row r="10981" spans="1:7" x14ac:dyDescent="0.25">
      <c r="A10981" s="154"/>
      <c r="B10981" s="154"/>
      <c r="C10981" s="140"/>
      <c r="D10981" s="140"/>
      <c r="E10981" s="140"/>
      <c r="F10981" s="161"/>
      <c r="G10981" s="161"/>
    </row>
    <row r="10982" spans="1:7" x14ac:dyDescent="0.25">
      <c r="A10982" s="154"/>
      <c r="B10982" s="154"/>
      <c r="C10982" s="140"/>
      <c r="D10982" s="140"/>
      <c r="E10982" s="140"/>
      <c r="F10982" s="161"/>
      <c r="G10982" s="161"/>
    </row>
    <row r="10983" spans="1:7" x14ac:dyDescent="0.25">
      <c r="A10983" s="154"/>
      <c r="B10983" s="154"/>
      <c r="C10983" s="154"/>
      <c r="D10983" s="140"/>
      <c r="E10983" s="140"/>
      <c r="F10983" s="161"/>
      <c r="G10983" s="161"/>
    </row>
    <row r="10984" spans="1:7" x14ac:dyDescent="0.25">
      <c r="A10984" s="154"/>
      <c r="B10984" s="154"/>
      <c r="C10984" s="140"/>
      <c r="D10984" s="140"/>
      <c r="E10984" s="140"/>
      <c r="F10984" s="161"/>
      <c r="G10984" s="161"/>
    </row>
    <row r="10985" spans="1:7" x14ac:dyDescent="0.25">
      <c r="A10985" s="154"/>
      <c r="B10985" s="154"/>
      <c r="C10985" s="140"/>
      <c r="D10985" s="140"/>
      <c r="E10985" s="140"/>
      <c r="F10985" s="161"/>
      <c r="G10985" s="161"/>
    </row>
    <row r="10986" spans="1:7" x14ac:dyDescent="0.25">
      <c r="A10986" s="154"/>
      <c r="B10986" s="154"/>
      <c r="C10986" s="140"/>
      <c r="D10986" s="140"/>
      <c r="E10986" s="140"/>
      <c r="F10986" s="161"/>
      <c r="G10986" s="161"/>
    </row>
    <row r="10987" spans="1:7" x14ac:dyDescent="0.25">
      <c r="A10987" s="154"/>
      <c r="B10987" s="154"/>
      <c r="C10987" s="154"/>
      <c r="D10987" s="140"/>
      <c r="E10987" s="140"/>
      <c r="F10987" s="161"/>
      <c r="G10987" s="161"/>
    </row>
    <row r="10988" spans="1:7" x14ac:dyDescent="0.25">
      <c r="A10988" s="154"/>
      <c r="B10988" s="154"/>
      <c r="C10988" s="140"/>
      <c r="D10988" s="140"/>
      <c r="E10988" s="140"/>
      <c r="F10988" s="161"/>
      <c r="G10988" s="161"/>
    </row>
    <row r="10989" spans="1:7" x14ac:dyDescent="0.25">
      <c r="A10989" s="154"/>
      <c r="B10989" s="154"/>
      <c r="C10989" s="140"/>
      <c r="D10989" s="140"/>
      <c r="E10989" s="140"/>
      <c r="F10989" s="161"/>
      <c r="G10989" s="161"/>
    </row>
    <row r="10990" spans="1:7" x14ac:dyDescent="0.25">
      <c r="A10990" s="154"/>
      <c r="B10990" s="154"/>
      <c r="C10990" s="140"/>
      <c r="D10990" s="140"/>
      <c r="E10990" s="140"/>
      <c r="F10990" s="161"/>
      <c r="G10990" s="161"/>
    </row>
    <row r="10991" spans="1:7" x14ac:dyDescent="0.25">
      <c r="A10991" s="154"/>
      <c r="B10991" s="154"/>
      <c r="C10991" s="154"/>
      <c r="D10991" s="140"/>
      <c r="E10991" s="140"/>
      <c r="F10991" s="161"/>
      <c r="G10991" s="161"/>
    </row>
    <row r="10992" spans="1:7" x14ac:dyDescent="0.25">
      <c r="A10992" s="154"/>
      <c r="B10992" s="154"/>
      <c r="C10992" s="140"/>
      <c r="D10992" s="140"/>
      <c r="E10992" s="140"/>
      <c r="F10992" s="161"/>
      <c r="G10992" s="161"/>
    </row>
    <row r="10993" spans="1:7" x14ac:dyDescent="0.25">
      <c r="A10993" s="154"/>
      <c r="B10993" s="154"/>
      <c r="C10993" s="140"/>
      <c r="D10993" s="140"/>
      <c r="E10993" s="140"/>
      <c r="F10993" s="161"/>
      <c r="G10993" s="161"/>
    </row>
    <row r="10994" spans="1:7" x14ac:dyDescent="0.25">
      <c r="A10994" s="154"/>
      <c r="B10994" s="154"/>
      <c r="C10994" s="140"/>
      <c r="D10994" s="140"/>
      <c r="E10994" s="140"/>
      <c r="F10994" s="161"/>
      <c r="G10994" s="161"/>
    </row>
    <row r="10995" spans="1:7" x14ac:dyDescent="0.25">
      <c r="A10995" s="154"/>
      <c r="B10995" s="154"/>
      <c r="C10995" s="140"/>
      <c r="D10995" s="140"/>
      <c r="E10995" s="140"/>
      <c r="F10995" s="161"/>
      <c r="G10995" s="161"/>
    </row>
    <row r="10996" spans="1:7" x14ac:dyDescent="0.25">
      <c r="A10996" s="154"/>
      <c r="B10996" s="154"/>
      <c r="C10996" s="140"/>
      <c r="D10996" s="140"/>
      <c r="E10996" s="140"/>
      <c r="F10996" s="161"/>
      <c r="G10996" s="161"/>
    </row>
    <row r="10997" spans="1:7" x14ac:dyDescent="0.25">
      <c r="A10997" s="154"/>
      <c r="B10997" s="154"/>
      <c r="C10997" s="140"/>
      <c r="D10997" s="140"/>
      <c r="E10997" s="140"/>
      <c r="F10997" s="161"/>
      <c r="G10997" s="161"/>
    </row>
    <row r="10998" spans="1:7" x14ac:dyDescent="0.25">
      <c r="A10998" s="154"/>
      <c r="B10998" s="154"/>
      <c r="C10998" s="140"/>
      <c r="D10998" s="140"/>
      <c r="E10998" s="140"/>
      <c r="F10998" s="161"/>
      <c r="G10998" s="161"/>
    </row>
    <row r="10999" spans="1:7" x14ac:dyDescent="0.25">
      <c r="A10999" s="154"/>
      <c r="B10999" s="154"/>
      <c r="C10999" s="140"/>
      <c r="D10999" s="140"/>
      <c r="E10999" s="140"/>
      <c r="F10999" s="161"/>
      <c r="G10999" s="161"/>
    </row>
    <row r="11000" spans="1:7" x14ac:dyDescent="0.25">
      <c r="A11000" s="154"/>
      <c r="B11000" s="154"/>
      <c r="C11000" s="154"/>
      <c r="D11000" s="140"/>
      <c r="E11000" s="140"/>
      <c r="F11000" s="161"/>
      <c r="G11000" s="161"/>
    </row>
    <row r="11001" spans="1:7" x14ac:dyDescent="0.25">
      <c r="A11001" s="154"/>
      <c r="B11001" s="154"/>
      <c r="C11001" s="140"/>
      <c r="D11001" s="140"/>
      <c r="E11001" s="140"/>
      <c r="F11001" s="161"/>
      <c r="G11001" s="161"/>
    </row>
    <row r="11002" spans="1:7" x14ac:dyDescent="0.25">
      <c r="A11002" s="154"/>
      <c r="B11002" s="154"/>
      <c r="C11002" s="140"/>
      <c r="D11002" s="140"/>
      <c r="E11002" s="140"/>
      <c r="F11002" s="161"/>
      <c r="G11002" s="161"/>
    </row>
    <row r="11003" spans="1:7" x14ac:dyDescent="0.25">
      <c r="A11003" s="154"/>
      <c r="B11003" s="154"/>
      <c r="C11003" s="140"/>
      <c r="D11003" s="140"/>
      <c r="E11003" s="140"/>
      <c r="F11003" s="161"/>
      <c r="G11003" s="161"/>
    </row>
    <row r="11004" spans="1:7" x14ac:dyDescent="0.25">
      <c r="A11004" s="154"/>
      <c r="B11004" s="154"/>
      <c r="C11004" s="140"/>
      <c r="D11004" s="140"/>
      <c r="E11004" s="140"/>
      <c r="F11004" s="161"/>
      <c r="G11004" s="161"/>
    </row>
    <row r="11005" spans="1:7" x14ac:dyDescent="0.25">
      <c r="A11005" s="154"/>
      <c r="B11005" s="154"/>
      <c r="C11005" s="154"/>
      <c r="D11005" s="140"/>
      <c r="E11005" s="140"/>
      <c r="F11005" s="161"/>
      <c r="G11005" s="161"/>
    </row>
    <row r="11006" spans="1:7" x14ac:dyDescent="0.25">
      <c r="A11006" s="154"/>
      <c r="B11006" s="154"/>
      <c r="C11006" s="140"/>
      <c r="D11006" s="140"/>
      <c r="E11006" s="140"/>
      <c r="F11006" s="161"/>
      <c r="G11006" s="161"/>
    </row>
    <row r="11007" spans="1:7" x14ac:dyDescent="0.25">
      <c r="A11007" s="154"/>
      <c r="B11007" s="154"/>
      <c r="C11007" s="140"/>
      <c r="D11007" s="140"/>
      <c r="E11007" s="140"/>
      <c r="F11007" s="161"/>
      <c r="G11007" s="161"/>
    </row>
    <row r="11008" spans="1:7" x14ac:dyDescent="0.25">
      <c r="A11008" s="154"/>
      <c r="B11008" s="154"/>
      <c r="C11008" s="154"/>
      <c r="D11008" s="140"/>
      <c r="E11008" s="140"/>
      <c r="F11008" s="161"/>
      <c r="G11008" s="161"/>
    </row>
    <row r="11009" spans="1:7" x14ac:dyDescent="0.25">
      <c r="A11009" s="154"/>
      <c r="B11009" s="154"/>
      <c r="C11009" s="154"/>
      <c r="D11009" s="140"/>
      <c r="E11009" s="140"/>
      <c r="F11009" s="161"/>
      <c r="G11009" s="161"/>
    </row>
    <row r="11010" spans="1:7" x14ac:dyDescent="0.25">
      <c r="A11010" s="154"/>
      <c r="B11010" s="154"/>
      <c r="C11010" s="140"/>
      <c r="D11010" s="140"/>
      <c r="E11010" s="140"/>
      <c r="F11010" s="161"/>
      <c r="G11010" s="161"/>
    </row>
    <row r="11011" spans="1:7" x14ac:dyDescent="0.25">
      <c r="A11011" s="154"/>
      <c r="B11011" s="154"/>
      <c r="C11011" s="154"/>
      <c r="D11011" s="140"/>
      <c r="E11011" s="140"/>
      <c r="F11011" s="161"/>
      <c r="G11011" s="161"/>
    </row>
    <row r="11012" spans="1:7" x14ac:dyDescent="0.25">
      <c r="A11012" s="154"/>
      <c r="B11012" s="154"/>
      <c r="C11012" s="140"/>
      <c r="D11012" s="140"/>
      <c r="E11012" s="140"/>
      <c r="F11012" s="161"/>
      <c r="G11012" s="161"/>
    </row>
    <row r="11013" spans="1:7" x14ac:dyDescent="0.25">
      <c r="A11013" s="154"/>
      <c r="B11013" s="154"/>
      <c r="C11013" s="140"/>
      <c r="D11013" s="140"/>
      <c r="E11013" s="140"/>
      <c r="F11013" s="161"/>
      <c r="G11013" s="161"/>
    </row>
    <row r="11014" spans="1:7" x14ac:dyDescent="0.25">
      <c r="A11014" s="154"/>
      <c r="B11014" s="154"/>
      <c r="C11014" s="154"/>
      <c r="D11014" s="140"/>
      <c r="E11014" s="140"/>
      <c r="F11014" s="161"/>
      <c r="G11014" s="161"/>
    </row>
    <row r="11015" spans="1:7" x14ac:dyDescent="0.25">
      <c r="A11015" s="154"/>
      <c r="B11015" s="154"/>
      <c r="C11015" s="154"/>
      <c r="D11015" s="140"/>
      <c r="E11015" s="140"/>
      <c r="F11015" s="161"/>
      <c r="G11015" s="161"/>
    </row>
    <row r="11016" spans="1:7" x14ac:dyDescent="0.25">
      <c r="A11016" s="154"/>
      <c r="B11016" s="154"/>
      <c r="C11016" s="154"/>
      <c r="D11016" s="140"/>
      <c r="E11016" s="140"/>
      <c r="F11016" s="161"/>
      <c r="G11016" s="161"/>
    </row>
    <row r="11017" spans="1:7" x14ac:dyDescent="0.25">
      <c r="A11017" s="154"/>
      <c r="B11017" s="154"/>
      <c r="C11017" s="154"/>
      <c r="D11017" s="140"/>
      <c r="E11017" s="140"/>
      <c r="F11017" s="161"/>
      <c r="G11017" s="161"/>
    </row>
    <row r="11018" spans="1:7" x14ac:dyDescent="0.25">
      <c r="A11018" s="154"/>
      <c r="B11018" s="154"/>
      <c r="C11018" s="140"/>
      <c r="D11018" s="140"/>
      <c r="E11018" s="140"/>
      <c r="F11018" s="161"/>
      <c r="G11018" s="161"/>
    </row>
    <row r="11019" spans="1:7" x14ac:dyDescent="0.25">
      <c r="A11019" s="154"/>
      <c r="B11019" s="154"/>
      <c r="C11019" s="140"/>
      <c r="D11019" s="140"/>
      <c r="E11019" s="140"/>
      <c r="F11019" s="161"/>
      <c r="G11019" s="161"/>
    </row>
    <row r="11020" spans="1:7" x14ac:dyDescent="0.25">
      <c r="A11020" s="154"/>
      <c r="B11020" s="154"/>
      <c r="C11020" s="154"/>
      <c r="D11020" s="140"/>
      <c r="E11020" s="140"/>
      <c r="F11020" s="161"/>
      <c r="G11020" s="161"/>
    </row>
    <row r="11021" spans="1:7" x14ac:dyDescent="0.25">
      <c r="A11021" s="154"/>
      <c r="B11021" s="154"/>
      <c r="C11021" s="154"/>
      <c r="D11021" s="140"/>
      <c r="E11021" s="140"/>
      <c r="F11021" s="161"/>
      <c r="G11021" s="161"/>
    </row>
    <row r="11022" spans="1:7" x14ac:dyDescent="0.25">
      <c r="A11022" s="154"/>
      <c r="B11022" s="154"/>
      <c r="C11022" s="140"/>
      <c r="D11022" s="140"/>
      <c r="E11022" s="140"/>
      <c r="F11022" s="161"/>
      <c r="G11022" s="161"/>
    </row>
    <row r="11023" spans="1:7" x14ac:dyDescent="0.25">
      <c r="A11023" s="154"/>
      <c r="B11023" s="154"/>
      <c r="C11023" s="154"/>
      <c r="D11023" s="140"/>
      <c r="E11023" s="140"/>
      <c r="F11023" s="161"/>
      <c r="G11023" s="161"/>
    </row>
    <row r="11024" spans="1:7" x14ac:dyDescent="0.25">
      <c r="A11024" s="154"/>
      <c r="B11024" s="154"/>
      <c r="C11024" s="154"/>
      <c r="D11024" s="140"/>
      <c r="E11024" s="140"/>
      <c r="F11024" s="161"/>
      <c r="G11024" s="161"/>
    </row>
    <row r="11025" spans="1:7" x14ac:dyDescent="0.25">
      <c r="A11025" s="154"/>
      <c r="B11025" s="154"/>
      <c r="C11025" s="140"/>
      <c r="D11025" s="140"/>
      <c r="E11025" s="140"/>
      <c r="F11025" s="161"/>
      <c r="G11025" s="161"/>
    </row>
    <row r="11026" spans="1:7" x14ac:dyDescent="0.25">
      <c r="A11026" s="154"/>
      <c r="B11026" s="154"/>
      <c r="C11026" s="140"/>
      <c r="D11026" s="140"/>
      <c r="E11026" s="140"/>
      <c r="F11026" s="161"/>
      <c r="G11026" s="161"/>
    </row>
    <row r="11027" spans="1:7" x14ac:dyDescent="0.25">
      <c r="A11027" s="154"/>
      <c r="B11027" s="154"/>
      <c r="C11027" s="154"/>
      <c r="D11027" s="140"/>
      <c r="E11027" s="140"/>
      <c r="F11027" s="161"/>
      <c r="G11027" s="161"/>
    </row>
    <row r="11028" spans="1:7" x14ac:dyDescent="0.25">
      <c r="A11028" s="154"/>
      <c r="B11028" s="154"/>
      <c r="C11028" s="154"/>
      <c r="D11028" s="140"/>
      <c r="E11028" s="140"/>
      <c r="F11028" s="161"/>
      <c r="G11028" s="161"/>
    </row>
    <row r="11029" spans="1:7" x14ac:dyDescent="0.25">
      <c r="A11029" s="154"/>
      <c r="B11029" s="154"/>
      <c r="C11029" s="154"/>
      <c r="D11029" s="140"/>
      <c r="E11029" s="140"/>
      <c r="F11029" s="161"/>
      <c r="G11029" s="161"/>
    </row>
    <row r="11030" spans="1:7" x14ac:dyDescent="0.25">
      <c r="A11030" s="154"/>
      <c r="B11030" s="154"/>
      <c r="C11030" s="140"/>
      <c r="D11030" s="140"/>
      <c r="E11030" s="140"/>
      <c r="F11030" s="161"/>
      <c r="G11030" s="161"/>
    </row>
    <row r="11031" spans="1:7" x14ac:dyDescent="0.25">
      <c r="A11031" s="154"/>
      <c r="B11031" s="154"/>
      <c r="C11031" s="154"/>
      <c r="D11031" s="140"/>
      <c r="E11031" s="140"/>
      <c r="F11031" s="161"/>
      <c r="G11031" s="161"/>
    </row>
    <row r="11032" spans="1:7" x14ac:dyDescent="0.25">
      <c r="A11032" s="154"/>
      <c r="B11032" s="154"/>
      <c r="C11032" s="154"/>
      <c r="D11032" s="140"/>
      <c r="E11032" s="140"/>
      <c r="F11032" s="161"/>
      <c r="G11032" s="161"/>
    </row>
    <row r="11033" spans="1:7" x14ac:dyDescent="0.25">
      <c r="A11033" s="154"/>
      <c r="B11033" s="154"/>
      <c r="C11033" s="154"/>
      <c r="D11033" s="140"/>
      <c r="E11033" s="140"/>
      <c r="F11033" s="161"/>
      <c r="G11033" s="161"/>
    </row>
    <row r="11034" spans="1:7" x14ac:dyDescent="0.25">
      <c r="A11034" s="154"/>
      <c r="B11034" s="154"/>
      <c r="C11034" s="154"/>
      <c r="D11034" s="140"/>
      <c r="E11034" s="140"/>
      <c r="F11034" s="161"/>
      <c r="G11034" s="161"/>
    </row>
    <row r="11035" spans="1:7" x14ac:dyDescent="0.25">
      <c r="A11035" s="154"/>
      <c r="B11035" s="154"/>
      <c r="C11035" s="154"/>
      <c r="D11035" s="140"/>
      <c r="E11035" s="140"/>
      <c r="F11035" s="161"/>
      <c r="G11035" s="161"/>
    </row>
    <row r="11036" spans="1:7" x14ac:dyDescent="0.25">
      <c r="A11036" s="154"/>
      <c r="B11036" s="154"/>
      <c r="C11036" s="154"/>
      <c r="D11036" s="140"/>
      <c r="E11036" s="140"/>
      <c r="F11036" s="161"/>
      <c r="G11036" s="161"/>
    </row>
    <row r="11037" spans="1:7" x14ac:dyDescent="0.25">
      <c r="A11037" s="154"/>
      <c r="B11037" s="154"/>
      <c r="C11037" s="140"/>
      <c r="D11037" s="140"/>
      <c r="E11037" s="140"/>
      <c r="F11037" s="161"/>
      <c r="G11037" s="161"/>
    </row>
    <row r="11038" spans="1:7" x14ac:dyDescent="0.25">
      <c r="A11038" s="154"/>
      <c r="B11038" s="154"/>
      <c r="C11038" s="154"/>
      <c r="D11038" s="140"/>
      <c r="E11038" s="140"/>
      <c r="F11038" s="161"/>
      <c r="G11038" s="161"/>
    </row>
    <row r="11039" spans="1:7" x14ac:dyDescent="0.25">
      <c r="A11039" s="154"/>
      <c r="B11039" s="154"/>
      <c r="C11039" s="140"/>
      <c r="D11039" s="140"/>
      <c r="E11039" s="140"/>
      <c r="F11039" s="161"/>
      <c r="G11039" s="161"/>
    </row>
    <row r="11040" spans="1:7" x14ac:dyDescent="0.25">
      <c r="A11040" s="154"/>
      <c r="B11040" s="154"/>
      <c r="C11040" s="154"/>
      <c r="D11040" s="140"/>
      <c r="E11040" s="140"/>
      <c r="F11040" s="161"/>
      <c r="G11040" s="161"/>
    </row>
    <row r="11041" spans="1:7" x14ac:dyDescent="0.25">
      <c r="A11041" s="154"/>
      <c r="B11041" s="154"/>
      <c r="C11041" s="140"/>
      <c r="D11041" s="140"/>
      <c r="E11041" s="140"/>
      <c r="F11041" s="161"/>
      <c r="G11041" s="161"/>
    </row>
    <row r="11042" spans="1:7" x14ac:dyDescent="0.25">
      <c r="A11042" s="154"/>
      <c r="B11042" s="154"/>
      <c r="C11042" s="154"/>
      <c r="D11042" s="140"/>
      <c r="E11042" s="140"/>
      <c r="F11042" s="161"/>
      <c r="G11042" s="161"/>
    </row>
    <row r="11043" spans="1:7" x14ac:dyDescent="0.25">
      <c r="A11043" s="154"/>
      <c r="B11043" s="154"/>
      <c r="C11043" s="154"/>
      <c r="D11043" s="140"/>
      <c r="E11043" s="140"/>
      <c r="F11043" s="161"/>
      <c r="G11043" s="161"/>
    </row>
    <row r="11044" spans="1:7" x14ac:dyDescent="0.25">
      <c r="A11044" s="154"/>
      <c r="B11044" s="154"/>
      <c r="C11044" s="154"/>
      <c r="D11044" s="140"/>
      <c r="E11044" s="140"/>
      <c r="F11044" s="161"/>
      <c r="G11044" s="161"/>
    </row>
    <row r="11045" spans="1:7" x14ac:dyDescent="0.25">
      <c r="A11045" s="154"/>
      <c r="B11045" s="154"/>
      <c r="C11045" s="154"/>
      <c r="D11045" s="140"/>
      <c r="E11045" s="140"/>
      <c r="F11045" s="161"/>
      <c r="G11045" s="161"/>
    </row>
    <row r="11046" spans="1:7" x14ac:dyDescent="0.25">
      <c r="A11046" s="154"/>
      <c r="B11046" s="154"/>
      <c r="C11046" s="140"/>
      <c r="D11046" s="140"/>
      <c r="E11046" s="140"/>
      <c r="F11046" s="161"/>
      <c r="G11046" s="161"/>
    </row>
    <row r="11047" spans="1:7" x14ac:dyDescent="0.25">
      <c r="A11047" s="154"/>
      <c r="B11047" s="154"/>
      <c r="C11047" s="140"/>
      <c r="D11047" s="140"/>
      <c r="E11047" s="140"/>
      <c r="F11047" s="161"/>
      <c r="G11047" s="161"/>
    </row>
    <row r="11048" spans="1:7" x14ac:dyDescent="0.25">
      <c r="A11048" s="154"/>
      <c r="B11048" s="154"/>
      <c r="C11048" s="140"/>
      <c r="D11048" s="140"/>
      <c r="E11048" s="140"/>
      <c r="F11048" s="161"/>
      <c r="G11048" s="161"/>
    </row>
    <row r="11049" spans="1:7" x14ac:dyDescent="0.25">
      <c r="A11049" s="154"/>
      <c r="B11049" s="154"/>
      <c r="C11049" s="154"/>
      <c r="D11049" s="140"/>
      <c r="E11049" s="140"/>
      <c r="F11049" s="161"/>
      <c r="G11049" s="161"/>
    </row>
    <row r="11050" spans="1:7" x14ac:dyDescent="0.25">
      <c r="A11050" s="154"/>
      <c r="B11050" s="154"/>
      <c r="C11050" s="140"/>
      <c r="D11050" s="140"/>
      <c r="E11050" s="140"/>
      <c r="F11050" s="161"/>
      <c r="G11050" s="161"/>
    </row>
    <row r="11051" spans="1:7" x14ac:dyDescent="0.25">
      <c r="A11051" s="154"/>
      <c r="B11051" s="154"/>
      <c r="C11051" s="140"/>
      <c r="D11051" s="140"/>
      <c r="E11051" s="140"/>
      <c r="F11051" s="161"/>
      <c r="G11051" s="161"/>
    </row>
    <row r="11052" spans="1:7" x14ac:dyDescent="0.25">
      <c r="A11052" s="154"/>
      <c r="B11052" s="154"/>
      <c r="C11052" s="140"/>
      <c r="D11052" s="140"/>
      <c r="E11052" s="140"/>
      <c r="F11052" s="161"/>
      <c r="G11052" s="161"/>
    </row>
    <row r="11053" spans="1:7" x14ac:dyDescent="0.25">
      <c r="A11053" s="154"/>
      <c r="B11053" s="154"/>
      <c r="C11053" s="140"/>
      <c r="D11053" s="140"/>
      <c r="E11053" s="140"/>
      <c r="F11053" s="161"/>
      <c r="G11053" s="161"/>
    </row>
    <row r="11054" spans="1:7" x14ac:dyDescent="0.25">
      <c r="A11054" s="154"/>
      <c r="B11054" s="154"/>
      <c r="C11054" s="154"/>
      <c r="D11054" s="140"/>
      <c r="E11054" s="140"/>
      <c r="F11054" s="161"/>
      <c r="G11054" s="161"/>
    </row>
    <row r="11055" spans="1:7" x14ac:dyDescent="0.25">
      <c r="A11055" s="154"/>
      <c r="B11055" s="154"/>
      <c r="C11055" s="140"/>
      <c r="D11055" s="140"/>
      <c r="E11055" s="140"/>
      <c r="F11055" s="161"/>
      <c r="G11055" s="161"/>
    </row>
    <row r="11056" spans="1:7" x14ac:dyDescent="0.25">
      <c r="A11056" s="154"/>
      <c r="B11056" s="154"/>
      <c r="C11056" s="140"/>
      <c r="D11056" s="140"/>
      <c r="E11056" s="140"/>
      <c r="F11056" s="161"/>
      <c r="G11056" s="161"/>
    </row>
    <row r="11057" spans="1:7" x14ac:dyDescent="0.25">
      <c r="A11057" s="154"/>
      <c r="B11057" s="154"/>
      <c r="C11057" s="154"/>
      <c r="D11057" s="140"/>
      <c r="E11057" s="140"/>
      <c r="F11057" s="161"/>
      <c r="G11057" s="161"/>
    </row>
    <row r="11058" spans="1:7" x14ac:dyDescent="0.25">
      <c r="A11058" s="154"/>
      <c r="B11058" s="154"/>
      <c r="C11058" s="154"/>
      <c r="D11058" s="140"/>
      <c r="E11058" s="140"/>
      <c r="F11058" s="161"/>
      <c r="G11058" s="161"/>
    </row>
    <row r="11059" spans="1:7" x14ac:dyDescent="0.25">
      <c r="A11059" s="154"/>
      <c r="B11059" s="154"/>
      <c r="C11059" s="154"/>
      <c r="D11059" s="140"/>
      <c r="E11059" s="140"/>
      <c r="F11059" s="161"/>
      <c r="G11059" s="161"/>
    </row>
    <row r="11060" spans="1:7" x14ac:dyDescent="0.25">
      <c r="A11060" s="154"/>
      <c r="B11060" s="154"/>
      <c r="C11060" s="154"/>
      <c r="D11060" s="140"/>
      <c r="E11060" s="140"/>
      <c r="F11060" s="161"/>
      <c r="G11060" s="161"/>
    </row>
    <row r="11061" spans="1:7" x14ac:dyDescent="0.25">
      <c r="A11061" s="154"/>
      <c r="B11061" s="154"/>
      <c r="C11061" s="154"/>
      <c r="D11061" s="140"/>
      <c r="E11061" s="140"/>
      <c r="F11061" s="161"/>
      <c r="G11061" s="161"/>
    </row>
    <row r="11062" spans="1:7" x14ac:dyDescent="0.25">
      <c r="A11062" s="154"/>
      <c r="B11062" s="154"/>
      <c r="C11062" s="154"/>
      <c r="D11062" s="140"/>
      <c r="E11062" s="140"/>
      <c r="F11062" s="161"/>
      <c r="G11062" s="161"/>
    </row>
    <row r="11063" spans="1:7" x14ac:dyDescent="0.25">
      <c r="A11063" s="154"/>
      <c r="B11063" s="154"/>
      <c r="C11063" s="154"/>
      <c r="D11063" s="140"/>
      <c r="E11063" s="140"/>
      <c r="F11063" s="161"/>
      <c r="G11063" s="161"/>
    </row>
    <row r="11064" spans="1:7" x14ac:dyDescent="0.25">
      <c r="A11064" s="154"/>
      <c r="B11064" s="154"/>
      <c r="C11064" s="154"/>
      <c r="D11064" s="140"/>
      <c r="E11064" s="140"/>
      <c r="F11064" s="161"/>
      <c r="G11064" s="161"/>
    </row>
    <row r="11065" spans="1:7" x14ac:dyDescent="0.25">
      <c r="A11065" s="154"/>
      <c r="B11065" s="154"/>
      <c r="C11065" s="154"/>
      <c r="D11065" s="140"/>
      <c r="E11065" s="140"/>
      <c r="F11065" s="161"/>
      <c r="G11065" s="161"/>
    </row>
    <row r="11066" spans="1:7" x14ac:dyDescent="0.25">
      <c r="A11066" s="154"/>
      <c r="B11066" s="154"/>
      <c r="C11066" s="154"/>
      <c r="D11066" s="140"/>
      <c r="E11066" s="140"/>
      <c r="F11066" s="161"/>
      <c r="G11066" s="161"/>
    </row>
    <row r="11067" spans="1:7" x14ac:dyDescent="0.25">
      <c r="A11067" s="154"/>
      <c r="B11067" s="154"/>
      <c r="C11067" s="154"/>
      <c r="D11067" s="140"/>
      <c r="E11067" s="140"/>
      <c r="F11067" s="161"/>
      <c r="G11067" s="161"/>
    </row>
    <row r="11068" spans="1:7" x14ac:dyDescent="0.25">
      <c r="A11068" s="154"/>
      <c r="B11068" s="154"/>
      <c r="C11068" s="154"/>
      <c r="D11068" s="140"/>
      <c r="E11068" s="140"/>
      <c r="F11068" s="161"/>
      <c r="G11068" s="161"/>
    </row>
    <row r="11069" spans="1:7" x14ac:dyDescent="0.25">
      <c r="A11069" s="154"/>
      <c r="B11069" s="154"/>
      <c r="C11069" s="154"/>
      <c r="D11069" s="140"/>
      <c r="E11069" s="140"/>
      <c r="F11069" s="161"/>
      <c r="G11069" s="161"/>
    </row>
    <row r="11070" spans="1:7" x14ac:dyDescent="0.25">
      <c r="A11070" s="154"/>
      <c r="B11070" s="154"/>
      <c r="C11070" s="154"/>
      <c r="D11070" s="140"/>
      <c r="E11070" s="140"/>
      <c r="F11070" s="161"/>
      <c r="G11070" s="161"/>
    </row>
    <row r="11071" spans="1:7" x14ac:dyDescent="0.25">
      <c r="A11071" s="154"/>
      <c r="B11071" s="154"/>
      <c r="C11071" s="140"/>
      <c r="D11071" s="140"/>
      <c r="E11071" s="140"/>
      <c r="F11071" s="161"/>
      <c r="G11071" s="161"/>
    </row>
    <row r="11072" spans="1:7" x14ac:dyDescent="0.25">
      <c r="A11072" s="154"/>
      <c r="B11072" s="154"/>
      <c r="C11072" s="140"/>
      <c r="D11072" s="140"/>
      <c r="E11072" s="140"/>
      <c r="F11072" s="161"/>
      <c r="G11072" s="161"/>
    </row>
    <row r="11073" spans="1:7" x14ac:dyDescent="0.25">
      <c r="A11073" s="154"/>
      <c r="B11073" s="154"/>
      <c r="C11073" s="140"/>
      <c r="D11073" s="140"/>
      <c r="E11073" s="140"/>
      <c r="F11073" s="161"/>
      <c r="G11073" s="161"/>
    </row>
    <row r="11074" spans="1:7" x14ac:dyDescent="0.25">
      <c r="A11074" s="154"/>
      <c r="B11074" s="154"/>
      <c r="C11074" s="140"/>
      <c r="D11074" s="140"/>
      <c r="E11074" s="140"/>
      <c r="F11074" s="161"/>
      <c r="G11074" s="161"/>
    </row>
    <row r="11075" spans="1:7" x14ac:dyDescent="0.25">
      <c r="A11075" s="154"/>
      <c r="B11075" s="154"/>
      <c r="C11075" s="140"/>
      <c r="D11075" s="140"/>
      <c r="E11075" s="140"/>
      <c r="F11075" s="161"/>
      <c r="G11075" s="161"/>
    </row>
    <row r="11076" spans="1:7" x14ac:dyDescent="0.25">
      <c r="A11076" s="154"/>
      <c r="B11076" s="154"/>
      <c r="C11076" s="140"/>
      <c r="D11076" s="140"/>
      <c r="E11076" s="140"/>
      <c r="F11076" s="161"/>
      <c r="G11076" s="161"/>
    </row>
    <row r="11077" spans="1:7" x14ac:dyDescent="0.25">
      <c r="A11077" s="154"/>
      <c r="B11077" s="154"/>
      <c r="C11077" s="154"/>
      <c r="D11077" s="140"/>
      <c r="E11077" s="140"/>
      <c r="F11077" s="161"/>
      <c r="G11077" s="161"/>
    </row>
    <row r="11078" spans="1:7" x14ac:dyDescent="0.25">
      <c r="A11078" s="154"/>
      <c r="B11078" s="154"/>
      <c r="C11078" s="154"/>
      <c r="D11078" s="140"/>
      <c r="E11078" s="140"/>
      <c r="F11078" s="161"/>
      <c r="G11078" s="161"/>
    </row>
    <row r="11079" spans="1:7" x14ac:dyDescent="0.25">
      <c r="A11079" s="154"/>
      <c r="B11079" s="154"/>
      <c r="C11079" s="140"/>
      <c r="D11079" s="140"/>
      <c r="E11079" s="140"/>
      <c r="F11079" s="161"/>
      <c r="G11079" s="161"/>
    </row>
    <row r="11080" spans="1:7" x14ac:dyDescent="0.25">
      <c r="A11080" s="154"/>
      <c r="B11080" s="154"/>
      <c r="C11080" s="140"/>
      <c r="D11080" s="140"/>
      <c r="E11080" s="140"/>
      <c r="F11080" s="161"/>
      <c r="G11080" s="161"/>
    </row>
    <row r="11081" spans="1:7" x14ac:dyDescent="0.25">
      <c r="A11081" s="154"/>
      <c r="B11081" s="154"/>
      <c r="C11081" s="140"/>
      <c r="D11081" s="140"/>
      <c r="E11081" s="140"/>
      <c r="F11081" s="161"/>
      <c r="G11081" s="161"/>
    </row>
    <row r="11082" spans="1:7" x14ac:dyDescent="0.25">
      <c r="A11082" s="154"/>
      <c r="B11082" s="154"/>
      <c r="C11082" s="140"/>
      <c r="D11082" s="140"/>
      <c r="E11082" s="140"/>
      <c r="F11082" s="161"/>
      <c r="G11082" s="161"/>
    </row>
    <row r="11083" spans="1:7" x14ac:dyDescent="0.25">
      <c r="A11083" s="154"/>
      <c r="B11083" s="154"/>
      <c r="C11083" s="140"/>
      <c r="D11083" s="140"/>
      <c r="E11083" s="140"/>
      <c r="F11083" s="161"/>
      <c r="G11083" s="161"/>
    </row>
    <row r="11084" spans="1:7" x14ac:dyDescent="0.25">
      <c r="A11084" s="154"/>
      <c r="B11084" s="154"/>
      <c r="C11084" s="140"/>
      <c r="D11084" s="140"/>
      <c r="E11084" s="140"/>
      <c r="F11084" s="161"/>
      <c r="G11084" s="161"/>
    </row>
    <row r="11085" spans="1:7" x14ac:dyDescent="0.25">
      <c r="A11085" s="154"/>
      <c r="B11085" s="154"/>
      <c r="C11085" s="140"/>
      <c r="D11085" s="140"/>
      <c r="E11085" s="140"/>
      <c r="F11085" s="161"/>
      <c r="G11085" s="161"/>
    </row>
    <row r="11086" spans="1:7" x14ac:dyDescent="0.25">
      <c r="A11086" s="154"/>
      <c r="B11086" s="154"/>
      <c r="C11086" s="154"/>
      <c r="D11086" s="140"/>
      <c r="E11086" s="140"/>
      <c r="F11086" s="161"/>
      <c r="G11086" s="161"/>
    </row>
    <row r="11087" spans="1:7" x14ac:dyDescent="0.25">
      <c r="A11087" s="154"/>
      <c r="B11087" s="154"/>
      <c r="C11087" s="154"/>
      <c r="D11087" s="140"/>
      <c r="E11087" s="140"/>
      <c r="F11087" s="161"/>
      <c r="G11087" s="161"/>
    </row>
    <row r="11088" spans="1:7" x14ac:dyDescent="0.25">
      <c r="A11088" s="154"/>
      <c r="B11088" s="154"/>
      <c r="C11088" s="154"/>
      <c r="D11088" s="140"/>
      <c r="E11088" s="140"/>
      <c r="F11088" s="161"/>
      <c r="G11088" s="161"/>
    </row>
    <row r="11089" spans="1:7" x14ac:dyDescent="0.25">
      <c r="A11089" s="154"/>
      <c r="B11089" s="154"/>
      <c r="C11089" s="154"/>
      <c r="D11089" s="140"/>
      <c r="E11089" s="140"/>
      <c r="F11089" s="161"/>
      <c r="G11089" s="161"/>
    </row>
    <row r="11090" spans="1:7" x14ac:dyDescent="0.25">
      <c r="A11090" s="154"/>
      <c r="B11090" s="154"/>
      <c r="C11090" s="154"/>
      <c r="D11090" s="140"/>
      <c r="E11090" s="140"/>
      <c r="F11090" s="161"/>
      <c r="G11090" s="161"/>
    </row>
    <row r="11091" spans="1:7" x14ac:dyDescent="0.25">
      <c r="A11091" s="154"/>
      <c r="B11091" s="154"/>
      <c r="C11091" s="140"/>
      <c r="D11091" s="140"/>
      <c r="E11091" s="140"/>
      <c r="F11091" s="161"/>
      <c r="G11091" s="161"/>
    </row>
    <row r="11092" spans="1:7" x14ac:dyDescent="0.25">
      <c r="A11092" s="154"/>
      <c r="B11092" s="154"/>
      <c r="C11092" s="140"/>
      <c r="D11092" s="140"/>
      <c r="E11092" s="140"/>
      <c r="F11092" s="161"/>
      <c r="G11092" s="161"/>
    </row>
    <row r="11093" spans="1:7" x14ac:dyDescent="0.25">
      <c r="A11093" s="154"/>
      <c r="B11093" s="154"/>
      <c r="C11093" s="140"/>
      <c r="D11093" s="140"/>
      <c r="E11093" s="140"/>
      <c r="F11093" s="161"/>
      <c r="G11093" s="161"/>
    </row>
    <row r="11094" spans="1:7" x14ac:dyDescent="0.25">
      <c r="A11094" s="154"/>
      <c r="B11094" s="154"/>
      <c r="C11094" s="140"/>
      <c r="D11094" s="140"/>
      <c r="E11094" s="140"/>
      <c r="F11094" s="161"/>
      <c r="G11094" s="161"/>
    </row>
    <row r="11095" spans="1:7" x14ac:dyDescent="0.25">
      <c r="A11095" s="154"/>
      <c r="B11095" s="154"/>
      <c r="C11095" s="140"/>
      <c r="D11095" s="140"/>
      <c r="E11095" s="140"/>
      <c r="F11095" s="161"/>
      <c r="G11095" s="161"/>
    </row>
    <row r="11096" spans="1:7" x14ac:dyDescent="0.25">
      <c r="A11096" s="154"/>
      <c r="B11096" s="154"/>
      <c r="C11096" s="154"/>
      <c r="D11096" s="140"/>
      <c r="E11096" s="140"/>
      <c r="F11096" s="161"/>
      <c r="G11096" s="161"/>
    </row>
    <row r="11097" spans="1:7" x14ac:dyDescent="0.25">
      <c r="A11097" s="154"/>
      <c r="B11097" s="154"/>
      <c r="C11097" s="140"/>
      <c r="D11097" s="140"/>
      <c r="E11097" s="140"/>
      <c r="F11097" s="161"/>
      <c r="G11097" s="161"/>
    </row>
    <row r="11098" spans="1:7" x14ac:dyDescent="0.25">
      <c r="A11098" s="154"/>
      <c r="B11098" s="154"/>
      <c r="C11098" s="154"/>
      <c r="D11098" s="140"/>
      <c r="E11098" s="140"/>
      <c r="F11098" s="161"/>
      <c r="G11098" s="161"/>
    </row>
    <row r="11099" spans="1:7" x14ac:dyDescent="0.25">
      <c r="A11099" s="154"/>
      <c r="B11099" s="154"/>
      <c r="C11099" s="154"/>
      <c r="D11099" s="140"/>
      <c r="E11099" s="140"/>
      <c r="F11099" s="161"/>
      <c r="G11099" s="161"/>
    </row>
    <row r="11100" spans="1:7" x14ac:dyDescent="0.25">
      <c r="A11100" s="154"/>
      <c r="B11100" s="154"/>
      <c r="C11100" s="140"/>
      <c r="D11100" s="140"/>
      <c r="E11100" s="140"/>
      <c r="F11100" s="161"/>
      <c r="G11100" s="161"/>
    </row>
    <row r="11101" spans="1:7" x14ac:dyDescent="0.25">
      <c r="A11101" s="154"/>
      <c r="B11101" s="154"/>
      <c r="C11101" s="140"/>
      <c r="D11101" s="140"/>
      <c r="E11101" s="140"/>
      <c r="F11101" s="161"/>
      <c r="G11101" s="161"/>
    </row>
    <row r="11102" spans="1:7" x14ac:dyDescent="0.25">
      <c r="A11102" s="154"/>
      <c r="B11102" s="154"/>
      <c r="C11102" s="140"/>
      <c r="D11102" s="140"/>
      <c r="E11102" s="140"/>
      <c r="F11102" s="161"/>
      <c r="G11102" s="161"/>
    </row>
    <row r="11103" spans="1:7" x14ac:dyDescent="0.25">
      <c r="A11103" s="154"/>
      <c r="B11103" s="154"/>
      <c r="C11103" s="154"/>
      <c r="D11103" s="140"/>
      <c r="E11103" s="140"/>
      <c r="F11103" s="161"/>
      <c r="G11103" s="161"/>
    </row>
    <row r="11104" spans="1:7" x14ac:dyDescent="0.25">
      <c r="A11104" s="154"/>
      <c r="B11104" s="154"/>
      <c r="C11104" s="140"/>
      <c r="D11104" s="140"/>
      <c r="E11104" s="140"/>
      <c r="F11104" s="161"/>
      <c r="G11104" s="161"/>
    </row>
    <row r="11105" spans="1:7" x14ac:dyDescent="0.25">
      <c r="A11105" s="154"/>
      <c r="B11105" s="154"/>
      <c r="C11105" s="140"/>
      <c r="D11105" s="140"/>
      <c r="E11105" s="140"/>
      <c r="F11105" s="161"/>
      <c r="G11105" s="161"/>
    </row>
    <row r="11106" spans="1:7" x14ac:dyDescent="0.25">
      <c r="A11106" s="154"/>
      <c r="B11106" s="154"/>
      <c r="C11106" s="140"/>
      <c r="D11106" s="140"/>
      <c r="E11106" s="140"/>
      <c r="F11106" s="161"/>
      <c r="G11106" s="161"/>
    </row>
    <row r="11107" spans="1:7" x14ac:dyDescent="0.25">
      <c r="A11107" s="154"/>
      <c r="B11107" s="154"/>
      <c r="C11107" s="140"/>
      <c r="D11107" s="140"/>
      <c r="E11107" s="140"/>
      <c r="F11107" s="161"/>
      <c r="G11107" s="161"/>
    </row>
    <row r="11108" spans="1:7" x14ac:dyDescent="0.25">
      <c r="A11108" s="154"/>
      <c r="B11108" s="154"/>
      <c r="C11108" s="140"/>
      <c r="D11108" s="140"/>
      <c r="E11108" s="140"/>
      <c r="F11108" s="161"/>
      <c r="G11108" s="161"/>
    </row>
    <row r="11109" spans="1:7" x14ac:dyDescent="0.25">
      <c r="A11109" s="154"/>
      <c r="B11109" s="154"/>
      <c r="C11109" s="140"/>
      <c r="D11109" s="140"/>
      <c r="E11109" s="140"/>
      <c r="F11109" s="161"/>
      <c r="G11109" s="161"/>
    </row>
    <row r="11110" spans="1:7" x14ac:dyDescent="0.25">
      <c r="A11110" s="154"/>
      <c r="B11110" s="154"/>
      <c r="C11110" s="154"/>
      <c r="D11110" s="140"/>
      <c r="E11110" s="140"/>
      <c r="F11110" s="161"/>
      <c r="G11110" s="161"/>
    </row>
    <row r="11111" spans="1:7" x14ac:dyDescent="0.25">
      <c r="A11111" s="154"/>
      <c r="B11111" s="154"/>
      <c r="C11111" s="140"/>
      <c r="D11111" s="140"/>
      <c r="E11111" s="140"/>
      <c r="F11111" s="161"/>
      <c r="G11111" s="161"/>
    </row>
    <row r="11112" spans="1:7" x14ac:dyDescent="0.25">
      <c r="A11112" s="154"/>
      <c r="B11112" s="154"/>
      <c r="C11112" s="154"/>
      <c r="D11112" s="140"/>
      <c r="E11112" s="140"/>
      <c r="F11112" s="161"/>
      <c r="G11112" s="161"/>
    </row>
    <row r="11113" spans="1:7" x14ac:dyDescent="0.25">
      <c r="A11113" s="154"/>
      <c r="B11113" s="154"/>
      <c r="C11113" s="140"/>
      <c r="D11113" s="140"/>
      <c r="E11113" s="140"/>
      <c r="F11113" s="161"/>
      <c r="G11113" s="161"/>
    </row>
    <row r="11114" spans="1:7" x14ac:dyDescent="0.25">
      <c r="A11114" s="154"/>
      <c r="B11114" s="154"/>
      <c r="C11114" s="154"/>
      <c r="D11114" s="140"/>
      <c r="E11114" s="140"/>
      <c r="F11114" s="161"/>
      <c r="G11114" s="161"/>
    </row>
    <row r="11115" spans="1:7" x14ac:dyDescent="0.25">
      <c r="A11115" s="154"/>
      <c r="B11115" s="154"/>
      <c r="C11115" s="140"/>
      <c r="D11115" s="140"/>
      <c r="E11115" s="140"/>
      <c r="F11115" s="161"/>
      <c r="G11115" s="161"/>
    </row>
    <row r="11116" spans="1:7" x14ac:dyDescent="0.25">
      <c r="A11116" s="154"/>
      <c r="B11116" s="154"/>
      <c r="C11116" s="140"/>
      <c r="D11116" s="140"/>
      <c r="E11116" s="140"/>
      <c r="F11116" s="161"/>
      <c r="G11116" s="161"/>
    </row>
    <row r="11117" spans="1:7" x14ac:dyDescent="0.25">
      <c r="A11117" s="154"/>
      <c r="B11117" s="154"/>
      <c r="C11117" s="140"/>
      <c r="D11117" s="140"/>
      <c r="E11117" s="140"/>
      <c r="F11117" s="161"/>
      <c r="G11117" s="161"/>
    </row>
    <row r="11118" spans="1:7" x14ac:dyDescent="0.25">
      <c r="A11118" s="154"/>
      <c r="B11118" s="154"/>
      <c r="C11118" s="140"/>
      <c r="D11118" s="140"/>
      <c r="E11118" s="140"/>
      <c r="F11118" s="161"/>
      <c r="G11118" s="161"/>
    </row>
    <row r="11119" spans="1:7" x14ac:dyDescent="0.25">
      <c r="A11119" s="154"/>
      <c r="B11119" s="154"/>
      <c r="C11119" s="140"/>
      <c r="D11119" s="140"/>
      <c r="E11119" s="140"/>
      <c r="F11119" s="161"/>
      <c r="G11119" s="161"/>
    </row>
    <row r="11120" spans="1:7" x14ac:dyDescent="0.25">
      <c r="A11120" s="154"/>
      <c r="B11120" s="154"/>
      <c r="C11120" s="140"/>
      <c r="D11120" s="140"/>
      <c r="E11120" s="140"/>
      <c r="F11120" s="161"/>
      <c r="G11120" s="161"/>
    </row>
    <row r="11121" spans="1:7" x14ac:dyDescent="0.25">
      <c r="A11121" s="154"/>
      <c r="B11121" s="154"/>
      <c r="C11121" s="140"/>
      <c r="D11121" s="140"/>
      <c r="E11121" s="140"/>
      <c r="F11121" s="161"/>
      <c r="G11121" s="161"/>
    </row>
    <row r="11122" spans="1:7" x14ac:dyDescent="0.25">
      <c r="A11122" s="154"/>
      <c r="B11122" s="154"/>
      <c r="C11122" s="154"/>
      <c r="D11122" s="140"/>
      <c r="E11122" s="140"/>
      <c r="F11122" s="161"/>
      <c r="G11122" s="161"/>
    </row>
    <row r="11123" spans="1:7" x14ac:dyDescent="0.25">
      <c r="A11123" s="154"/>
      <c r="B11123" s="154"/>
      <c r="C11123" s="140"/>
      <c r="D11123" s="140"/>
      <c r="E11123" s="140"/>
      <c r="F11123" s="161"/>
      <c r="G11123" s="161"/>
    </row>
    <row r="11124" spans="1:7" x14ac:dyDescent="0.25">
      <c r="A11124" s="154"/>
      <c r="B11124" s="154"/>
      <c r="C11124" s="140"/>
      <c r="D11124" s="140"/>
      <c r="E11124" s="140"/>
      <c r="F11124" s="161"/>
      <c r="G11124" s="161"/>
    </row>
    <row r="11125" spans="1:7" x14ac:dyDescent="0.25">
      <c r="A11125" s="154"/>
      <c r="B11125" s="154"/>
      <c r="C11125" s="140"/>
      <c r="D11125" s="140"/>
      <c r="E11125" s="140"/>
      <c r="F11125" s="161"/>
      <c r="G11125" s="161"/>
    </row>
    <row r="11126" spans="1:7" x14ac:dyDescent="0.25">
      <c r="A11126" s="154"/>
      <c r="B11126" s="154"/>
      <c r="C11126" s="140"/>
      <c r="D11126" s="140"/>
      <c r="E11126" s="140"/>
      <c r="F11126" s="161"/>
      <c r="G11126" s="161"/>
    </row>
    <row r="11127" spans="1:7" x14ac:dyDescent="0.25">
      <c r="A11127" s="154"/>
      <c r="B11127" s="154"/>
      <c r="C11127" s="140"/>
      <c r="D11127" s="140"/>
      <c r="E11127" s="140"/>
      <c r="F11127" s="161"/>
      <c r="G11127" s="161"/>
    </row>
    <row r="11128" spans="1:7" x14ac:dyDescent="0.25">
      <c r="A11128" s="154"/>
      <c r="B11128" s="154"/>
      <c r="C11128" s="140"/>
      <c r="D11128" s="140"/>
      <c r="E11128" s="140"/>
      <c r="F11128" s="161"/>
      <c r="G11128" s="161"/>
    </row>
    <row r="11129" spans="1:7" x14ac:dyDescent="0.25">
      <c r="A11129" s="154"/>
      <c r="B11129" s="154"/>
      <c r="C11129" s="140"/>
      <c r="D11129" s="140"/>
      <c r="E11129" s="140"/>
      <c r="F11129" s="161"/>
      <c r="G11129" s="161"/>
    </row>
    <row r="11130" spans="1:7" x14ac:dyDescent="0.25">
      <c r="A11130" s="154"/>
      <c r="B11130" s="154"/>
      <c r="C11130" s="140"/>
      <c r="D11130" s="140"/>
      <c r="E11130" s="140"/>
      <c r="F11130" s="161"/>
      <c r="G11130" s="161"/>
    </row>
    <row r="11131" spans="1:7" x14ac:dyDescent="0.25">
      <c r="A11131" s="154"/>
      <c r="B11131" s="154"/>
      <c r="C11131" s="140"/>
      <c r="D11131" s="140"/>
      <c r="E11131" s="140"/>
      <c r="F11131" s="161"/>
      <c r="G11131" s="161"/>
    </row>
    <row r="11132" spans="1:7" x14ac:dyDescent="0.25">
      <c r="A11132" s="154"/>
      <c r="B11132" s="154"/>
      <c r="C11132" s="140"/>
      <c r="D11132" s="140"/>
      <c r="E11132" s="140"/>
      <c r="F11132" s="161"/>
      <c r="G11132" s="161"/>
    </row>
    <row r="11133" spans="1:7" x14ac:dyDescent="0.25">
      <c r="A11133" s="154"/>
      <c r="B11133" s="154"/>
      <c r="C11133" s="140"/>
      <c r="D11133" s="140"/>
      <c r="E11133" s="140"/>
      <c r="F11133" s="161"/>
      <c r="G11133" s="161"/>
    </row>
    <row r="11134" spans="1:7" x14ac:dyDescent="0.25">
      <c r="A11134" s="154"/>
      <c r="B11134" s="154"/>
      <c r="C11134" s="140"/>
      <c r="D11134" s="140"/>
      <c r="E11134" s="140"/>
      <c r="F11134" s="161"/>
      <c r="G11134" s="161"/>
    </row>
    <row r="11135" spans="1:7" x14ac:dyDescent="0.25">
      <c r="A11135" s="154"/>
      <c r="B11135" s="154"/>
      <c r="C11135" s="154"/>
      <c r="D11135" s="140"/>
      <c r="E11135" s="140"/>
      <c r="F11135" s="161"/>
      <c r="G11135" s="161"/>
    </row>
    <row r="11136" spans="1:7" x14ac:dyDescent="0.25">
      <c r="A11136" s="154"/>
      <c r="B11136" s="154"/>
      <c r="C11136" s="140"/>
      <c r="D11136" s="140"/>
      <c r="E11136" s="140"/>
      <c r="F11136" s="161"/>
      <c r="G11136" s="161"/>
    </row>
    <row r="11137" spans="1:7" x14ac:dyDescent="0.25">
      <c r="A11137" s="154"/>
      <c r="B11137" s="154"/>
      <c r="C11137" s="140"/>
      <c r="D11137" s="140"/>
      <c r="E11137" s="140"/>
      <c r="F11137" s="161"/>
      <c r="G11137" s="161"/>
    </row>
    <row r="11138" spans="1:7" x14ac:dyDescent="0.25">
      <c r="A11138" s="154"/>
      <c r="B11138" s="154"/>
      <c r="C11138" s="140"/>
      <c r="D11138" s="140"/>
      <c r="E11138" s="140"/>
      <c r="F11138" s="161"/>
      <c r="G11138" s="161"/>
    </row>
    <row r="11139" spans="1:7" x14ac:dyDescent="0.25">
      <c r="A11139" s="154"/>
      <c r="B11139" s="154"/>
      <c r="C11139" s="140"/>
      <c r="D11139" s="140"/>
      <c r="E11139" s="140"/>
      <c r="F11139" s="161"/>
      <c r="G11139" s="161"/>
    </row>
    <row r="11140" spans="1:7" x14ac:dyDescent="0.25">
      <c r="A11140" s="154"/>
      <c r="B11140" s="154"/>
      <c r="C11140" s="140"/>
      <c r="D11140" s="140"/>
      <c r="E11140" s="140"/>
      <c r="F11140" s="161"/>
      <c r="G11140" s="161"/>
    </row>
    <row r="11141" spans="1:7" x14ac:dyDescent="0.25">
      <c r="A11141" s="154"/>
      <c r="B11141" s="154"/>
      <c r="C11141" s="140"/>
      <c r="D11141" s="140"/>
      <c r="E11141" s="140"/>
      <c r="F11141" s="161"/>
      <c r="G11141" s="161"/>
    </row>
    <row r="11142" spans="1:7" x14ac:dyDescent="0.25">
      <c r="A11142" s="154"/>
      <c r="B11142" s="154"/>
      <c r="C11142" s="154"/>
      <c r="D11142" s="140"/>
      <c r="E11142" s="140"/>
      <c r="F11142" s="161"/>
      <c r="G11142" s="161"/>
    </row>
    <row r="11143" spans="1:7" x14ac:dyDescent="0.25">
      <c r="A11143" s="154"/>
      <c r="B11143" s="154"/>
      <c r="C11143" s="140"/>
      <c r="D11143" s="140"/>
      <c r="E11143" s="140"/>
      <c r="F11143" s="161"/>
      <c r="G11143" s="161"/>
    </row>
    <row r="11144" spans="1:7" x14ac:dyDescent="0.25">
      <c r="A11144" s="154"/>
      <c r="B11144" s="154"/>
      <c r="C11144" s="140"/>
      <c r="D11144" s="140"/>
      <c r="E11144" s="140"/>
      <c r="F11144" s="161"/>
      <c r="G11144" s="161"/>
    </row>
    <row r="11145" spans="1:7" x14ac:dyDescent="0.25">
      <c r="A11145" s="154"/>
      <c r="B11145" s="154"/>
      <c r="C11145" s="140"/>
      <c r="D11145" s="140"/>
      <c r="E11145" s="140"/>
      <c r="F11145" s="161"/>
      <c r="G11145" s="161"/>
    </row>
    <row r="11146" spans="1:7" x14ac:dyDescent="0.25">
      <c r="A11146" s="154"/>
      <c r="B11146" s="154"/>
      <c r="C11146" s="140"/>
      <c r="D11146" s="140"/>
      <c r="E11146" s="140"/>
      <c r="F11146" s="161"/>
      <c r="G11146" s="161"/>
    </row>
    <row r="11147" spans="1:7" x14ac:dyDescent="0.25">
      <c r="A11147" s="154"/>
      <c r="B11147" s="154"/>
      <c r="C11147" s="140"/>
      <c r="D11147" s="140"/>
      <c r="E11147" s="140"/>
      <c r="F11147" s="161"/>
      <c r="G11147" s="161"/>
    </row>
    <row r="11148" spans="1:7" x14ac:dyDescent="0.25">
      <c r="A11148" s="154"/>
      <c r="B11148" s="154"/>
      <c r="C11148" s="140"/>
      <c r="D11148" s="140"/>
      <c r="E11148" s="140"/>
      <c r="F11148" s="161"/>
      <c r="G11148" s="161"/>
    </row>
    <row r="11149" spans="1:7" x14ac:dyDescent="0.25">
      <c r="A11149" s="154"/>
      <c r="B11149" s="154"/>
      <c r="C11149" s="154"/>
      <c r="D11149" s="140"/>
      <c r="E11149" s="140"/>
      <c r="F11149" s="161"/>
      <c r="G11149" s="161"/>
    </row>
    <row r="11150" spans="1:7" x14ac:dyDescent="0.25">
      <c r="A11150" s="154"/>
      <c r="B11150" s="154"/>
      <c r="C11150" s="140"/>
      <c r="D11150" s="140"/>
      <c r="E11150" s="140"/>
      <c r="F11150" s="161"/>
      <c r="G11150" s="161"/>
    </row>
    <row r="11151" spans="1:7" x14ac:dyDescent="0.25">
      <c r="A11151" s="154"/>
      <c r="B11151" s="154"/>
      <c r="C11151" s="140"/>
      <c r="D11151" s="140"/>
      <c r="E11151" s="140"/>
      <c r="F11151" s="161"/>
      <c r="G11151" s="161"/>
    </row>
    <row r="11152" spans="1:7" x14ac:dyDescent="0.25">
      <c r="A11152" s="154"/>
      <c r="B11152" s="154"/>
      <c r="C11152" s="154"/>
      <c r="D11152" s="140"/>
      <c r="E11152" s="140"/>
      <c r="F11152" s="161"/>
      <c r="G11152" s="161"/>
    </row>
    <row r="11153" spans="1:7" x14ac:dyDescent="0.25">
      <c r="A11153" s="154"/>
      <c r="B11153" s="154"/>
      <c r="C11153" s="154"/>
      <c r="D11153" s="140"/>
      <c r="E11153" s="140"/>
      <c r="F11153" s="161"/>
      <c r="G11153" s="161"/>
    </row>
    <row r="11154" spans="1:7" x14ac:dyDescent="0.25">
      <c r="A11154" s="154"/>
      <c r="B11154" s="154"/>
      <c r="C11154" s="154"/>
      <c r="D11154" s="140"/>
      <c r="E11154" s="140"/>
      <c r="F11154" s="161"/>
      <c r="G11154" s="161"/>
    </row>
    <row r="11155" spans="1:7" x14ac:dyDescent="0.25">
      <c r="A11155" s="154"/>
      <c r="B11155" s="154"/>
      <c r="C11155" s="140"/>
      <c r="D11155" s="140"/>
      <c r="E11155" s="140"/>
      <c r="F11155" s="161"/>
      <c r="G11155" s="161"/>
    </row>
    <row r="11156" spans="1:7" x14ac:dyDescent="0.25">
      <c r="A11156" s="154"/>
      <c r="B11156" s="154"/>
      <c r="C11156" s="154"/>
      <c r="D11156" s="140"/>
      <c r="E11156" s="140"/>
      <c r="F11156" s="161"/>
      <c r="G11156" s="161"/>
    </row>
    <row r="11157" spans="1:7" x14ac:dyDescent="0.25">
      <c r="A11157" s="154"/>
      <c r="B11157" s="154"/>
      <c r="C11157" s="140"/>
      <c r="D11157" s="140"/>
      <c r="E11157" s="140"/>
      <c r="F11157" s="161"/>
      <c r="G11157" s="161"/>
    </row>
    <row r="11158" spans="1:7" x14ac:dyDescent="0.25">
      <c r="A11158" s="154"/>
      <c r="B11158" s="154"/>
      <c r="C11158" s="140"/>
      <c r="D11158" s="140"/>
      <c r="E11158" s="140"/>
      <c r="F11158" s="161"/>
      <c r="G11158" s="161"/>
    </row>
    <row r="11159" spans="1:7" x14ac:dyDescent="0.25">
      <c r="A11159" s="154"/>
      <c r="B11159" s="154"/>
      <c r="C11159" s="154"/>
      <c r="D11159" s="140"/>
      <c r="E11159" s="140"/>
      <c r="F11159" s="161"/>
      <c r="G11159" s="161"/>
    </row>
    <row r="11160" spans="1:7" x14ac:dyDescent="0.25">
      <c r="A11160" s="154"/>
      <c r="B11160" s="154"/>
      <c r="C11160" s="154"/>
      <c r="D11160" s="140"/>
      <c r="E11160" s="140"/>
      <c r="F11160" s="161"/>
      <c r="G11160" s="161"/>
    </row>
    <row r="11161" spans="1:7" x14ac:dyDescent="0.25">
      <c r="A11161" s="154"/>
      <c r="B11161" s="154"/>
      <c r="C11161" s="154"/>
      <c r="D11161" s="140"/>
      <c r="E11161" s="140"/>
      <c r="F11161" s="161"/>
      <c r="G11161" s="161"/>
    </row>
    <row r="11162" spans="1:7" x14ac:dyDescent="0.25">
      <c r="A11162" s="154"/>
      <c r="B11162" s="154"/>
      <c r="C11162" s="140"/>
      <c r="D11162" s="140"/>
      <c r="E11162" s="140"/>
      <c r="F11162" s="161"/>
      <c r="G11162" s="161"/>
    </row>
    <row r="11163" spans="1:7" x14ac:dyDescent="0.25">
      <c r="A11163" s="154"/>
      <c r="B11163" s="154"/>
      <c r="C11163" s="140"/>
      <c r="D11163" s="140"/>
      <c r="E11163" s="140"/>
      <c r="F11163" s="161"/>
      <c r="G11163" s="161"/>
    </row>
    <row r="11164" spans="1:7" x14ac:dyDescent="0.25">
      <c r="A11164" s="154"/>
      <c r="B11164" s="154"/>
      <c r="C11164" s="140"/>
      <c r="D11164" s="140"/>
      <c r="E11164" s="140"/>
      <c r="F11164" s="161"/>
      <c r="G11164" s="161"/>
    </row>
    <row r="11165" spans="1:7" x14ac:dyDescent="0.25">
      <c r="A11165" s="154"/>
      <c r="B11165" s="154"/>
      <c r="C11165" s="140"/>
      <c r="D11165" s="140"/>
      <c r="E11165" s="140"/>
      <c r="F11165" s="161"/>
      <c r="G11165" s="161"/>
    </row>
    <row r="11166" spans="1:7" x14ac:dyDescent="0.25">
      <c r="A11166" s="154"/>
      <c r="B11166" s="154"/>
      <c r="C11166" s="140"/>
      <c r="D11166" s="140"/>
      <c r="E11166" s="140"/>
      <c r="F11166" s="161"/>
      <c r="G11166" s="161"/>
    </row>
    <row r="11167" spans="1:7" x14ac:dyDescent="0.25">
      <c r="A11167" s="154"/>
      <c r="B11167" s="154"/>
      <c r="C11167" s="154"/>
      <c r="D11167" s="140"/>
      <c r="E11167" s="140"/>
      <c r="F11167" s="161"/>
      <c r="G11167" s="161"/>
    </row>
    <row r="11168" spans="1:7" x14ac:dyDescent="0.25">
      <c r="A11168" s="154"/>
      <c r="B11168" s="154"/>
      <c r="C11168" s="154"/>
      <c r="D11168" s="140"/>
      <c r="E11168" s="140"/>
      <c r="F11168" s="161"/>
      <c r="G11168" s="161"/>
    </row>
    <row r="11169" spans="1:7" x14ac:dyDescent="0.25">
      <c r="A11169" s="154"/>
      <c r="B11169" s="154"/>
      <c r="C11169" s="140"/>
      <c r="D11169" s="140"/>
      <c r="E11169" s="140"/>
      <c r="F11169" s="161"/>
      <c r="G11169" s="161"/>
    </row>
    <row r="11170" spans="1:7" x14ac:dyDescent="0.25">
      <c r="A11170" s="154"/>
      <c r="B11170" s="154"/>
      <c r="C11170" s="140"/>
      <c r="D11170" s="140"/>
      <c r="E11170" s="140"/>
      <c r="F11170" s="161"/>
      <c r="G11170" s="161"/>
    </row>
    <row r="11171" spans="1:7" x14ac:dyDescent="0.25">
      <c r="A11171" s="154"/>
      <c r="B11171" s="154"/>
      <c r="C11171" s="140"/>
      <c r="D11171" s="140"/>
      <c r="E11171" s="140"/>
      <c r="F11171" s="161"/>
      <c r="G11171" s="161"/>
    </row>
    <row r="11172" spans="1:7" x14ac:dyDescent="0.25">
      <c r="A11172" s="154"/>
      <c r="B11172" s="154"/>
      <c r="C11172" s="140"/>
      <c r="D11172" s="140"/>
      <c r="E11172" s="140"/>
      <c r="F11172" s="161"/>
      <c r="G11172" s="161"/>
    </row>
    <row r="11173" spans="1:7" x14ac:dyDescent="0.25">
      <c r="A11173" s="154"/>
      <c r="B11173" s="154"/>
      <c r="C11173" s="140"/>
      <c r="D11173" s="140"/>
      <c r="E11173" s="140"/>
      <c r="F11173" s="161"/>
      <c r="G11173" s="161"/>
    </row>
    <row r="11174" spans="1:7" x14ac:dyDescent="0.25">
      <c r="A11174" s="154"/>
      <c r="B11174" s="154"/>
      <c r="C11174" s="154"/>
      <c r="D11174" s="140"/>
      <c r="E11174" s="140"/>
      <c r="F11174" s="161"/>
      <c r="G11174" s="161"/>
    </row>
    <row r="11175" spans="1:7" x14ac:dyDescent="0.25">
      <c r="A11175" s="154"/>
      <c r="B11175" s="154"/>
      <c r="C11175" s="140"/>
      <c r="D11175" s="140"/>
      <c r="E11175" s="140"/>
      <c r="F11175" s="161"/>
      <c r="G11175" s="161"/>
    </row>
    <row r="11176" spans="1:7" x14ac:dyDescent="0.25">
      <c r="A11176" s="154"/>
      <c r="B11176" s="154"/>
      <c r="C11176" s="140"/>
      <c r="D11176" s="140"/>
      <c r="E11176" s="140"/>
      <c r="F11176" s="161"/>
      <c r="G11176" s="161"/>
    </row>
    <row r="11177" spans="1:7" x14ac:dyDescent="0.25">
      <c r="A11177" s="154"/>
      <c r="B11177" s="154"/>
      <c r="C11177" s="140"/>
      <c r="D11177" s="140"/>
      <c r="E11177" s="140"/>
      <c r="F11177" s="161"/>
      <c r="G11177" s="161"/>
    </row>
    <row r="11178" spans="1:7" x14ac:dyDescent="0.25">
      <c r="A11178" s="154"/>
      <c r="B11178" s="154"/>
      <c r="C11178" s="140"/>
      <c r="D11178" s="140"/>
      <c r="E11178" s="140"/>
      <c r="F11178" s="161"/>
      <c r="G11178" s="161"/>
    </row>
    <row r="11179" spans="1:7" x14ac:dyDescent="0.25">
      <c r="A11179" s="154"/>
      <c r="B11179" s="154"/>
      <c r="C11179" s="140"/>
      <c r="D11179" s="140"/>
      <c r="E11179" s="140"/>
      <c r="F11179" s="161"/>
      <c r="G11179" s="161"/>
    </row>
    <row r="11180" spans="1:7" x14ac:dyDescent="0.25">
      <c r="A11180" s="154"/>
      <c r="B11180" s="154"/>
      <c r="C11180" s="140"/>
      <c r="D11180" s="140"/>
      <c r="E11180" s="140"/>
      <c r="F11180" s="161"/>
      <c r="G11180" s="161"/>
    </row>
    <row r="11181" spans="1:7" x14ac:dyDescent="0.25">
      <c r="A11181" s="154"/>
      <c r="B11181" s="154"/>
      <c r="C11181" s="140"/>
      <c r="D11181" s="140"/>
      <c r="E11181" s="140"/>
      <c r="F11181" s="161"/>
      <c r="G11181" s="161"/>
    </row>
    <row r="11182" spans="1:7" x14ac:dyDescent="0.25">
      <c r="A11182" s="154"/>
      <c r="B11182" s="154"/>
      <c r="C11182" s="140"/>
      <c r="D11182" s="140"/>
      <c r="E11182" s="140"/>
      <c r="F11182" s="161"/>
      <c r="G11182" s="161"/>
    </row>
    <row r="11183" spans="1:7" x14ac:dyDescent="0.25">
      <c r="A11183" s="154"/>
      <c r="B11183" s="154"/>
      <c r="C11183" s="140"/>
      <c r="D11183" s="140"/>
      <c r="E11183" s="140"/>
      <c r="F11183" s="161"/>
      <c r="G11183" s="161"/>
    </row>
    <row r="11184" spans="1:7" x14ac:dyDescent="0.25">
      <c r="A11184" s="154"/>
      <c r="B11184" s="154"/>
      <c r="C11184" s="140"/>
      <c r="D11184" s="140"/>
      <c r="E11184" s="140"/>
      <c r="F11184" s="161"/>
      <c r="G11184" s="161"/>
    </row>
    <row r="11185" spans="1:7" x14ac:dyDescent="0.25">
      <c r="A11185" s="154"/>
      <c r="B11185" s="154"/>
      <c r="C11185" s="154"/>
      <c r="D11185" s="140"/>
      <c r="E11185" s="140"/>
      <c r="F11185" s="161"/>
      <c r="G11185" s="161"/>
    </row>
    <row r="11186" spans="1:7" x14ac:dyDescent="0.25">
      <c r="A11186" s="154"/>
      <c r="B11186" s="154"/>
      <c r="C11186" s="140"/>
      <c r="D11186" s="140"/>
      <c r="E11186" s="140"/>
      <c r="F11186" s="161"/>
      <c r="G11186" s="161"/>
    </row>
    <row r="11187" spans="1:7" x14ac:dyDescent="0.25">
      <c r="A11187" s="154"/>
      <c r="B11187" s="154"/>
      <c r="C11187" s="140"/>
      <c r="D11187" s="140"/>
      <c r="E11187" s="140"/>
      <c r="F11187" s="161"/>
      <c r="G11187" s="161"/>
    </row>
    <row r="11188" spans="1:7" x14ac:dyDescent="0.25">
      <c r="A11188" s="154"/>
      <c r="B11188" s="154"/>
      <c r="C11188" s="140"/>
      <c r="D11188" s="140"/>
      <c r="E11188" s="140"/>
      <c r="F11188" s="161"/>
      <c r="G11188" s="161"/>
    </row>
    <row r="11189" spans="1:7" x14ac:dyDescent="0.25">
      <c r="A11189" s="154"/>
      <c r="B11189" s="154"/>
      <c r="C11189" s="140"/>
      <c r="D11189" s="140"/>
      <c r="E11189" s="140"/>
      <c r="F11189" s="161"/>
      <c r="G11189" s="161"/>
    </row>
    <row r="11190" spans="1:7" x14ac:dyDescent="0.25">
      <c r="A11190" s="154"/>
      <c r="B11190" s="154"/>
      <c r="C11190" s="140"/>
      <c r="D11190" s="140"/>
      <c r="E11190" s="140"/>
      <c r="F11190" s="161"/>
      <c r="G11190" s="161"/>
    </row>
    <row r="11191" spans="1:7" x14ac:dyDescent="0.25">
      <c r="A11191" s="154"/>
      <c r="B11191" s="154"/>
      <c r="C11191" s="140"/>
      <c r="D11191" s="140"/>
      <c r="E11191" s="140"/>
      <c r="F11191" s="161"/>
      <c r="G11191" s="161"/>
    </row>
    <row r="11192" spans="1:7" x14ac:dyDescent="0.25">
      <c r="A11192" s="154"/>
      <c r="B11192" s="154"/>
      <c r="C11192" s="140"/>
      <c r="D11192" s="140"/>
      <c r="E11192" s="140"/>
      <c r="F11192" s="161"/>
      <c r="G11192" s="161"/>
    </row>
    <row r="11193" spans="1:7" x14ac:dyDescent="0.25">
      <c r="A11193" s="154"/>
      <c r="B11193" s="154"/>
      <c r="C11193" s="140"/>
      <c r="D11193" s="140"/>
      <c r="E11193" s="140"/>
      <c r="F11193" s="161"/>
      <c r="G11193" s="161"/>
    </row>
    <row r="11194" spans="1:7" x14ac:dyDescent="0.25">
      <c r="A11194" s="154"/>
      <c r="B11194" s="154"/>
      <c r="C11194" s="140"/>
      <c r="D11194" s="140"/>
      <c r="E11194" s="140"/>
      <c r="F11194" s="161"/>
      <c r="G11194" s="161"/>
    </row>
    <row r="11195" spans="1:7" x14ac:dyDescent="0.25">
      <c r="A11195" s="154"/>
      <c r="B11195" s="154"/>
      <c r="C11195" s="140"/>
      <c r="D11195" s="140"/>
      <c r="E11195" s="140"/>
      <c r="F11195" s="161"/>
      <c r="G11195" s="161"/>
    </row>
    <row r="11196" spans="1:7" x14ac:dyDescent="0.25">
      <c r="A11196" s="154"/>
      <c r="B11196" s="154"/>
      <c r="C11196" s="154"/>
      <c r="D11196" s="140"/>
      <c r="E11196" s="140"/>
      <c r="F11196" s="161"/>
      <c r="G11196" s="161"/>
    </row>
    <row r="11197" spans="1:7" x14ac:dyDescent="0.25">
      <c r="A11197" s="154"/>
      <c r="B11197" s="154"/>
      <c r="C11197" s="140"/>
      <c r="D11197" s="140"/>
      <c r="E11197" s="140"/>
      <c r="F11197" s="161"/>
      <c r="G11197" s="161"/>
    </row>
    <row r="11198" spans="1:7" x14ac:dyDescent="0.25">
      <c r="A11198" s="154"/>
      <c r="B11198" s="154"/>
      <c r="C11198" s="154"/>
      <c r="D11198" s="140"/>
      <c r="E11198" s="140"/>
      <c r="F11198" s="161"/>
      <c r="G11198" s="161"/>
    </row>
    <row r="11199" spans="1:7" x14ac:dyDescent="0.25">
      <c r="A11199" s="154"/>
      <c r="B11199" s="154"/>
      <c r="C11199" s="154"/>
      <c r="D11199" s="140"/>
      <c r="E11199" s="140"/>
      <c r="F11199" s="161"/>
      <c r="G11199" s="161"/>
    </row>
    <row r="11200" spans="1:7" x14ac:dyDescent="0.25">
      <c r="A11200" s="154"/>
      <c r="B11200" s="154"/>
      <c r="C11200" s="154"/>
      <c r="D11200" s="140"/>
      <c r="E11200" s="140"/>
      <c r="F11200" s="161"/>
      <c r="G11200" s="161"/>
    </row>
    <row r="11201" spans="1:7" x14ac:dyDescent="0.25">
      <c r="A11201" s="154"/>
      <c r="B11201" s="154"/>
      <c r="C11201" s="140"/>
      <c r="D11201" s="140"/>
      <c r="E11201" s="140"/>
      <c r="F11201" s="161"/>
      <c r="G11201" s="161"/>
    </row>
    <row r="11202" spans="1:7" x14ac:dyDescent="0.25">
      <c r="A11202" s="154"/>
      <c r="B11202" s="154"/>
      <c r="C11202" s="140"/>
      <c r="D11202" s="140"/>
      <c r="E11202" s="140"/>
      <c r="F11202" s="161"/>
      <c r="G11202" s="161"/>
    </row>
    <row r="11203" spans="1:7" x14ac:dyDescent="0.25">
      <c r="A11203" s="154"/>
      <c r="B11203" s="154"/>
      <c r="C11203" s="140"/>
      <c r="D11203" s="140"/>
      <c r="E11203" s="140"/>
      <c r="F11203" s="161"/>
      <c r="G11203" s="161"/>
    </row>
    <row r="11204" spans="1:7" x14ac:dyDescent="0.25">
      <c r="A11204" s="154"/>
      <c r="B11204" s="154"/>
      <c r="C11204" s="154"/>
      <c r="D11204" s="140"/>
      <c r="E11204" s="140"/>
      <c r="F11204" s="161"/>
      <c r="G11204" s="161"/>
    </row>
    <row r="11205" spans="1:7" x14ac:dyDescent="0.25">
      <c r="A11205" s="154"/>
      <c r="B11205" s="154"/>
      <c r="C11205" s="140"/>
      <c r="D11205" s="140"/>
      <c r="E11205" s="140"/>
      <c r="F11205" s="161"/>
      <c r="G11205" s="161"/>
    </row>
    <row r="11206" spans="1:7" x14ac:dyDescent="0.25">
      <c r="A11206" s="154"/>
      <c r="B11206" s="154"/>
      <c r="C11206" s="154"/>
      <c r="D11206" s="140"/>
      <c r="E11206" s="140"/>
      <c r="F11206" s="161"/>
      <c r="G11206" s="161"/>
    </row>
    <row r="11207" spans="1:7" x14ac:dyDescent="0.25">
      <c r="A11207" s="154"/>
      <c r="B11207" s="154"/>
      <c r="C11207" s="154"/>
      <c r="D11207" s="140"/>
      <c r="E11207" s="140"/>
      <c r="F11207" s="161"/>
      <c r="G11207" s="161"/>
    </row>
    <row r="11208" spans="1:7" x14ac:dyDescent="0.25">
      <c r="A11208" s="154"/>
      <c r="B11208" s="154"/>
      <c r="C11208" s="154"/>
      <c r="D11208" s="140"/>
      <c r="E11208" s="140"/>
      <c r="F11208" s="161"/>
      <c r="G11208" s="161"/>
    </row>
    <row r="11209" spans="1:7" x14ac:dyDescent="0.25">
      <c r="A11209" s="154"/>
      <c r="B11209" s="154"/>
      <c r="C11209" s="140"/>
      <c r="D11209" s="140"/>
      <c r="E11209" s="140"/>
      <c r="F11209" s="161"/>
      <c r="G11209" s="161"/>
    </row>
    <row r="11210" spans="1:7" x14ac:dyDescent="0.25">
      <c r="A11210" s="154"/>
      <c r="B11210" s="154"/>
      <c r="C11210" s="140"/>
      <c r="D11210" s="140"/>
      <c r="E11210" s="140"/>
      <c r="F11210" s="161"/>
      <c r="G11210" s="161"/>
    </row>
    <row r="11211" spans="1:7" x14ac:dyDescent="0.25">
      <c r="A11211" s="154"/>
      <c r="B11211" s="154"/>
      <c r="C11211" s="140"/>
      <c r="D11211" s="140"/>
      <c r="E11211" s="140"/>
      <c r="F11211" s="161"/>
      <c r="G11211" s="161"/>
    </row>
    <row r="11212" spans="1:7" x14ac:dyDescent="0.25">
      <c r="A11212" s="154"/>
      <c r="B11212" s="154"/>
      <c r="C11212" s="154"/>
      <c r="D11212" s="140"/>
      <c r="E11212" s="140"/>
      <c r="F11212" s="161"/>
      <c r="G11212" s="161"/>
    </row>
    <row r="11213" spans="1:7" x14ac:dyDescent="0.25">
      <c r="A11213" s="154"/>
      <c r="B11213" s="154"/>
      <c r="C11213" s="140"/>
      <c r="D11213" s="140"/>
      <c r="E11213" s="140"/>
      <c r="F11213" s="161"/>
      <c r="G11213" s="161"/>
    </row>
    <row r="11214" spans="1:7" x14ac:dyDescent="0.25">
      <c r="A11214" s="154"/>
      <c r="B11214" s="154"/>
      <c r="C11214" s="140"/>
      <c r="D11214" s="140"/>
      <c r="E11214" s="140"/>
      <c r="F11214" s="161"/>
      <c r="G11214" s="161"/>
    </row>
    <row r="11215" spans="1:7" x14ac:dyDescent="0.25">
      <c r="A11215" s="154"/>
      <c r="B11215" s="154"/>
      <c r="C11215" s="140"/>
      <c r="D11215" s="140"/>
      <c r="E11215" s="140"/>
      <c r="F11215" s="161"/>
      <c r="G11215" s="161"/>
    </row>
    <row r="11216" spans="1:7" x14ac:dyDescent="0.25">
      <c r="A11216" s="154"/>
      <c r="B11216" s="154"/>
      <c r="C11216" s="140"/>
      <c r="D11216" s="140"/>
      <c r="E11216" s="140"/>
      <c r="F11216" s="161"/>
      <c r="G11216" s="161"/>
    </row>
    <row r="11217" spans="1:7" x14ac:dyDescent="0.25">
      <c r="A11217" s="154"/>
      <c r="B11217" s="154"/>
      <c r="C11217" s="154"/>
      <c r="D11217" s="140"/>
      <c r="E11217" s="140"/>
      <c r="F11217" s="161"/>
      <c r="G11217" s="161"/>
    </row>
    <row r="11218" spans="1:7" x14ac:dyDescent="0.25">
      <c r="A11218" s="154"/>
      <c r="B11218" s="154"/>
      <c r="C11218" s="140"/>
      <c r="D11218" s="140"/>
      <c r="E11218" s="140"/>
      <c r="F11218" s="161"/>
      <c r="G11218" s="161"/>
    </row>
    <row r="11219" spans="1:7" x14ac:dyDescent="0.25">
      <c r="A11219" s="154"/>
      <c r="B11219" s="154"/>
      <c r="C11219" s="140"/>
      <c r="D11219" s="140"/>
      <c r="E11219" s="140"/>
      <c r="F11219" s="161"/>
      <c r="G11219" s="161"/>
    </row>
    <row r="11220" spans="1:7" x14ac:dyDescent="0.25">
      <c r="A11220" s="154"/>
      <c r="B11220" s="154"/>
      <c r="C11220" s="140"/>
      <c r="D11220" s="140"/>
      <c r="E11220" s="140"/>
      <c r="F11220" s="161"/>
      <c r="G11220" s="161"/>
    </row>
    <row r="11221" spans="1:7" x14ac:dyDescent="0.25">
      <c r="A11221" s="154"/>
      <c r="B11221" s="154"/>
      <c r="C11221" s="140"/>
      <c r="D11221" s="140"/>
      <c r="E11221" s="140"/>
      <c r="F11221" s="161"/>
      <c r="G11221" s="161"/>
    </row>
    <row r="11222" spans="1:7" x14ac:dyDescent="0.25">
      <c r="A11222" s="154"/>
      <c r="B11222" s="154"/>
      <c r="C11222" s="154"/>
      <c r="D11222" s="140"/>
      <c r="E11222" s="140"/>
      <c r="F11222" s="161"/>
      <c r="G11222" s="161"/>
    </row>
    <row r="11223" spans="1:7" x14ac:dyDescent="0.25">
      <c r="A11223" s="154"/>
      <c r="B11223" s="154"/>
      <c r="C11223" s="154"/>
      <c r="D11223" s="140"/>
      <c r="E11223" s="140"/>
      <c r="F11223" s="161"/>
      <c r="G11223" s="161"/>
    </row>
    <row r="11224" spans="1:7" x14ac:dyDescent="0.25">
      <c r="A11224" s="154"/>
      <c r="B11224" s="154"/>
      <c r="C11224" s="140"/>
      <c r="D11224" s="140"/>
      <c r="E11224" s="140"/>
      <c r="F11224" s="161"/>
      <c r="G11224" s="161"/>
    </row>
    <row r="11225" spans="1:7" x14ac:dyDescent="0.25">
      <c r="A11225" s="154"/>
      <c r="B11225" s="154"/>
      <c r="C11225" s="154"/>
      <c r="D11225" s="140"/>
      <c r="E11225" s="140"/>
      <c r="F11225" s="161"/>
      <c r="G11225" s="161"/>
    </row>
    <row r="11226" spans="1:7" x14ac:dyDescent="0.25">
      <c r="A11226" s="154"/>
      <c r="B11226" s="154"/>
      <c r="C11226" s="140"/>
      <c r="D11226" s="140"/>
      <c r="E11226" s="140"/>
      <c r="F11226" s="161"/>
      <c r="G11226" s="161"/>
    </row>
    <row r="11227" spans="1:7" x14ac:dyDescent="0.25">
      <c r="A11227" s="154"/>
      <c r="B11227" s="154"/>
      <c r="C11227" s="154"/>
      <c r="D11227" s="140"/>
      <c r="E11227" s="140"/>
      <c r="F11227" s="161"/>
      <c r="G11227" s="161"/>
    </row>
    <row r="11228" spans="1:7" x14ac:dyDescent="0.25">
      <c r="A11228" s="154"/>
      <c r="B11228" s="154"/>
      <c r="C11228" s="154"/>
      <c r="D11228" s="140"/>
      <c r="E11228" s="140"/>
      <c r="F11228" s="161"/>
      <c r="G11228" s="161"/>
    </row>
    <row r="11229" spans="1:7" x14ac:dyDescent="0.25">
      <c r="A11229" s="154"/>
      <c r="B11229" s="154"/>
      <c r="C11229" s="140"/>
      <c r="D11229" s="140"/>
      <c r="E11229" s="140"/>
      <c r="F11229" s="161"/>
      <c r="G11229" s="161"/>
    </row>
    <row r="11230" spans="1:7" x14ac:dyDescent="0.25">
      <c r="A11230" s="154"/>
      <c r="B11230" s="154"/>
      <c r="C11230" s="154"/>
      <c r="D11230" s="140"/>
      <c r="E11230" s="140"/>
      <c r="F11230" s="161"/>
      <c r="G11230" s="161"/>
    </row>
    <row r="11231" spans="1:7" x14ac:dyDescent="0.25">
      <c r="A11231" s="154"/>
      <c r="B11231" s="154"/>
      <c r="C11231" s="154"/>
      <c r="D11231" s="140"/>
      <c r="E11231" s="140"/>
      <c r="F11231" s="161"/>
      <c r="G11231" s="161"/>
    </row>
    <row r="11232" spans="1:7" x14ac:dyDescent="0.25">
      <c r="A11232" s="154"/>
      <c r="B11232" s="154"/>
      <c r="C11232" s="154"/>
      <c r="D11232" s="140"/>
      <c r="E11232" s="140"/>
      <c r="F11232" s="161"/>
      <c r="G11232" s="161"/>
    </row>
    <row r="11233" spans="1:7" x14ac:dyDescent="0.25">
      <c r="A11233" s="154"/>
      <c r="B11233" s="154"/>
      <c r="C11233" s="154"/>
      <c r="D11233" s="140"/>
      <c r="E11233" s="140"/>
      <c r="F11233" s="161"/>
      <c r="G11233" s="161"/>
    </row>
    <row r="11234" spans="1:7" x14ac:dyDescent="0.25">
      <c r="A11234" s="154"/>
      <c r="B11234" s="154"/>
      <c r="C11234" s="140"/>
      <c r="D11234" s="140"/>
      <c r="E11234" s="140"/>
      <c r="F11234" s="161"/>
      <c r="G11234" s="161"/>
    </row>
    <row r="11235" spans="1:7" x14ac:dyDescent="0.25">
      <c r="A11235" s="154"/>
      <c r="B11235" s="154"/>
      <c r="C11235" s="154"/>
      <c r="D11235" s="140"/>
      <c r="E11235" s="140"/>
      <c r="F11235" s="161"/>
      <c r="G11235" s="161"/>
    </row>
    <row r="11236" spans="1:7" x14ac:dyDescent="0.25">
      <c r="A11236" s="154"/>
      <c r="B11236" s="154"/>
      <c r="C11236" s="154"/>
      <c r="D11236" s="140"/>
      <c r="E11236" s="140"/>
      <c r="F11236" s="161"/>
      <c r="G11236" s="161"/>
    </row>
    <row r="11237" spans="1:7" x14ac:dyDescent="0.25">
      <c r="A11237" s="154"/>
      <c r="B11237" s="154"/>
      <c r="C11237" s="140"/>
      <c r="D11237" s="140"/>
      <c r="E11237" s="140"/>
      <c r="F11237" s="161"/>
      <c r="G11237" s="161"/>
    </row>
    <row r="11238" spans="1:7" x14ac:dyDescent="0.25">
      <c r="A11238" s="154"/>
      <c r="B11238" s="154"/>
      <c r="C11238" s="154"/>
      <c r="D11238" s="140"/>
      <c r="E11238" s="140"/>
      <c r="F11238" s="161"/>
      <c r="G11238" s="161"/>
    </row>
    <row r="11239" spans="1:7" x14ac:dyDescent="0.25">
      <c r="A11239" s="154"/>
      <c r="B11239" s="154"/>
      <c r="C11239" s="140"/>
      <c r="D11239" s="140"/>
      <c r="E11239" s="140"/>
      <c r="F11239" s="161"/>
      <c r="G11239" s="161"/>
    </row>
    <row r="11240" spans="1:7" x14ac:dyDescent="0.25">
      <c r="A11240" s="154"/>
      <c r="B11240" s="154"/>
      <c r="C11240" s="140"/>
      <c r="D11240" s="140"/>
      <c r="E11240" s="140"/>
      <c r="F11240" s="161"/>
      <c r="G11240" s="161"/>
    </row>
    <row r="11241" spans="1:7" x14ac:dyDescent="0.25">
      <c r="A11241" s="154"/>
      <c r="B11241" s="154"/>
      <c r="C11241" s="154"/>
      <c r="D11241" s="140"/>
      <c r="E11241" s="140"/>
      <c r="F11241" s="161"/>
      <c r="G11241" s="161"/>
    </row>
    <row r="11242" spans="1:7" x14ac:dyDescent="0.25">
      <c r="A11242" s="154"/>
      <c r="B11242" s="154"/>
      <c r="C11242" s="154"/>
      <c r="D11242" s="140"/>
      <c r="E11242" s="140"/>
      <c r="F11242" s="161"/>
      <c r="G11242" s="161"/>
    </row>
    <row r="11243" spans="1:7" x14ac:dyDescent="0.25">
      <c r="A11243" s="154"/>
      <c r="B11243" s="154"/>
      <c r="C11243" s="154"/>
      <c r="D11243" s="140"/>
      <c r="E11243" s="140"/>
      <c r="F11243" s="161"/>
      <c r="G11243" s="161"/>
    </row>
    <row r="11244" spans="1:7" x14ac:dyDescent="0.25">
      <c r="A11244" s="154"/>
      <c r="B11244" s="154"/>
      <c r="C11244" s="154"/>
      <c r="D11244" s="140"/>
      <c r="E11244" s="140"/>
      <c r="F11244" s="161"/>
      <c r="G11244" s="161"/>
    </row>
    <row r="11245" spans="1:7" x14ac:dyDescent="0.25">
      <c r="A11245" s="154"/>
      <c r="B11245" s="154"/>
      <c r="C11245" s="140"/>
      <c r="D11245" s="140"/>
      <c r="E11245" s="140"/>
      <c r="F11245" s="161"/>
      <c r="G11245" s="161"/>
    </row>
    <row r="11246" spans="1:7" x14ac:dyDescent="0.25">
      <c r="A11246" s="154"/>
      <c r="B11246" s="154"/>
      <c r="C11246" s="140"/>
      <c r="D11246" s="140"/>
      <c r="E11246" s="140"/>
      <c r="F11246" s="161"/>
      <c r="G11246" s="161"/>
    </row>
    <row r="11247" spans="1:7" x14ac:dyDescent="0.25">
      <c r="A11247" s="154"/>
      <c r="B11247" s="154"/>
      <c r="C11247" s="154"/>
      <c r="D11247" s="140"/>
      <c r="E11247" s="140"/>
      <c r="F11247" s="161"/>
      <c r="G11247" s="161"/>
    </row>
    <row r="11248" spans="1:7" x14ac:dyDescent="0.25">
      <c r="A11248" s="154"/>
      <c r="B11248" s="154"/>
      <c r="C11248" s="140"/>
      <c r="D11248" s="140"/>
      <c r="E11248" s="140"/>
      <c r="F11248" s="161"/>
      <c r="G11248" s="161"/>
    </row>
    <row r="11249" spans="1:7" x14ac:dyDescent="0.25">
      <c r="A11249" s="154"/>
      <c r="B11249" s="154"/>
      <c r="C11249" s="140"/>
      <c r="D11249" s="140"/>
      <c r="E11249" s="140"/>
      <c r="F11249" s="161"/>
      <c r="G11249" s="161"/>
    </row>
    <row r="11250" spans="1:7" x14ac:dyDescent="0.25">
      <c r="A11250" s="154"/>
      <c r="B11250" s="154"/>
      <c r="C11250" s="154"/>
      <c r="D11250" s="140"/>
      <c r="E11250" s="140"/>
      <c r="F11250" s="161"/>
      <c r="G11250" s="161"/>
    </row>
    <row r="11251" spans="1:7" x14ac:dyDescent="0.25">
      <c r="A11251" s="154"/>
      <c r="B11251" s="154"/>
      <c r="C11251" s="154"/>
      <c r="D11251" s="140"/>
      <c r="E11251" s="140"/>
      <c r="F11251" s="161"/>
      <c r="G11251" s="161"/>
    </row>
    <row r="11252" spans="1:7" x14ac:dyDescent="0.25">
      <c r="A11252" s="154"/>
      <c r="B11252" s="154"/>
      <c r="C11252" s="154"/>
      <c r="D11252" s="140"/>
      <c r="E11252" s="140"/>
      <c r="F11252" s="161"/>
      <c r="G11252" s="161"/>
    </row>
    <row r="11253" spans="1:7" x14ac:dyDescent="0.25">
      <c r="A11253" s="154"/>
      <c r="B11253" s="154"/>
      <c r="C11253" s="140"/>
      <c r="D11253" s="140"/>
      <c r="E11253" s="140"/>
      <c r="F11253" s="161"/>
      <c r="G11253" s="161"/>
    </row>
    <row r="11254" spans="1:7" x14ac:dyDescent="0.25">
      <c r="A11254" s="154"/>
      <c r="B11254" s="154"/>
      <c r="C11254" s="140"/>
      <c r="D11254" s="140"/>
      <c r="E11254" s="140"/>
      <c r="F11254" s="161"/>
      <c r="G11254" s="161"/>
    </row>
    <row r="11255" spans="1:7" x14ac:dyDescent="0.25">
      <c r="A11255" s="154"/>
      <c r="B11255" s="154"/>
      <c r="C11255" s="140"/>
      <c r="D11255" s="140"/>
      <c r="E11255" s="140"/>
      <c r="F11255" s="161"/>
      <c r="G11255" s="161"/>
    </row>
    <row r="11256" spans="1:7" x14ac:dyDescent="0.25">
      <c r="A11256" s="154"/>
      <c r="B11256" s="154"/>
      <c r="C11256" s="140"/>
      <c r="D11256" s="140"/>
      <c r="E11256" s="140"/>
      <c r="F11256" s="161"/>
      <c r="G11256" s="161"/>
    </row>
    <row r="11257" spans="1:7" x14ac:dyDescent="0.25">
      <c r="A11257" s="154"/>
      <c r="B11257" s="154"/>
      <c r="C11257" s="154"/>
      <c r="D11257" s="140"/>
      <c r="E11257" s="140"/>
      <c r="F11257" s="161"/>
      <c r="G11257" s="161"/>
    </row>
    <row r="11258" spans="1:7" x14ac:dyDescent="0.25">
      <c r="A11258" s="154"/>
      <c r="B11258" s="154"/>
      <c r="C11258" s="140"/>
      <c r="D11258" s="140"/>
      <c r="E11258" s="140"/>
      <c r="F11258" s="161"/>
      <c r="G11258" s="161"/>
    </row>
    <row r="11259" spans="1:7" x14ac:dyDescent="0.25">
      <c r="A11259" s="154"/>
      <c r="B11259" s="154"/>
      <c r="C11259" s="140"/>
      <c r="D11259" s="140"/>
      <c r="E11259" s="140"/>
      <c r="F11259" s="161"/>
      <c r="G11259" s="161"/>
    </row>
    <row r="11260" spans="1:7" x14ac:dyDescent="0.25">
      <c r="A11260" s="154"/>
      <c r="B11260" s="154"/>
      <c r="C11260" s="154"/>
      <c r="D11260" s="140"/>
      <c r="E11260" s="140"/>
      <c r="F11260" s="161"/>
      <c r="G11260" s="161"/>
    </row>
    <row r="11261" spans="1:7" x14ac:dyDescent="0.25">
      <c r="A11261" s="154"/>
      <c r="B11261" s="154"/>
      <c r="C11261" s="154"/>
      <c r="D11261" s="140"/>
      <c r="E11261" s="140"/>
      <c r="F11261" s="161"/>
      <c r="G11261" s="161"/>
    </row>
    <row r="11262" spans="1:7" x14ac:dyDescent="0.25">
      <c r="A11262" s="154"/>
      <c r="B11262" s="154"/>
      <c r="C11262" s="154"/>
      <c r="D11262" s="140"/>
      <c r="E11262" s="140"/>
      <c r="F11262" s="161"/>
      <c r="G11262" s="161"/>
    </row>
    <row r="11263" spans="1:7" x14ac:dyDescent="0.25">
      <c r="A11263" s="154"/>
      <c r="B11263" s="154"/>
      <c r="C11263" s="140"/>
      <c r="D11263" s="140"/>
      <c r="E11263" s="140"/>
      <c r="F11263" s="161"/>
      <c r="G11263" s="161"/>
    </row>
    <row r="11264" spans="1:7" x14ac:dyDescent="0.25">
      <c r="A11264" s="154"/>
      <c r="B11264" s="154"/>
      <c r="C11264" s="140"/>
      <c r="D11264" s="140"/>
      <c r="E11264" s="140"/>
      <c r="F11264" s="161"/>
      <c r="G11264" s="161"/>
    </row>
    <row r="11265" spans="1:7" x14ac:dyDescent="0.25">
      <c r="A11265" s="154"/>
      <c r="B11265" s="154"/>
      <c r="C11265" s="140"/>
      <c r="D11265" s="140"/>
      <c r="E11265" s="140"/>
      <c r="F11265" s="161"/>
      <c r="G11265" s="161"/>
    </row>
    <row r="11266" spans="1:7" x14ac:dyDescent="0.25">
      <c r="A11266" s="154"/>
      <c r="B11266" s="154"/>
      <c r="C11266" s="140"/>
      <c r="D11266" s="140"/>
      <c r="E11266" s="140"/>
      <c r="F11266" s="161"/>
      <c r="G11266" s="161"/>
    </row>
    <row r="11267" spans="1:7" x14ac:dyDescent="0.25">
      <c r="A11267" s="154"/>
      <c r="B11267" s="154"/>
      <c r="C11267" s="140"/>
      <c r="D11267" s="140"/>
      <c r="E11267" s="140"/>
      <c r="F11267" s="161"/>
      <c r="G11267" s="161"/>
    </row>
    <row r="11268" spans="1:7" x14ac:dyDescent="0.25">
      <c r="A11268" s="154"/>
      <c r="B11268" s="154"/>
      <c r="C11268" s="140"/>
      <c r="D11268" s="140"/>
      <c r="E11268" s="140"/>
      <c r="F11268" s="161"/>
      <c r="G11268" s="161"/>
    </row>
    <row r="11269" spans="1:7" x14ac:dyDescent="0.25">
      <c r="A11269" s="154"/>
      <c r="B11269" s="154"/>
      <c r="C11269" s="140"/>
      <c r="D11269" s="140"/>
      <c r="E11269" s="140"/>
      <c r="F11269" s="161"/>
      <c r="G11269" s="161"/>
    </row>
    <row r="11270" spans="1:7" x14ac:dyDescent="0.25">
      <c r="A11270" s="154"/>
      <c r="B11270" s="154"/>
      <c r="C11270" s="140"/>
      <c r="D11270" s="140"/>
      <c r="E11270" s="140"/>
      <c r="F11270" s="161"/>
      <c r="G11270" s="161"/>
    </row>
    <row r="11271" spans="1:7" x14ac:dyDescent="0.25">
      <c r="A11271" s="154"/>
      <c r="B11271" s="154"/>
      <c r="C11271" s="140"/>
      <c r="D11271" s="140"/>
      <c r="E11271" s="140"/>
      <c r="F11271" s="161"/>
      <c r="G11271" s="161"/>
    </row>
    <row r="11272" spans="1:7" x14ac:dyDescent="0.25">
      <c r="A11272" s="154"/>
      <c r="B11272" s="154"/>
      <c r="C11272" s="140"/>
      <c r="D11272" s="140"/>
      <c r="E11272" s="140"/>
      <c r="F11272" s="161"/>
      <c r="G11272" s="161"/>
    </row>
    <row r="11273" spans="1:7" x14ac:dyDescent="0.25">
      <c r="A11273" s="154"/>
      <c r="B11273" s="154"/>
      <c r="C11273" s="140"/>
      <c r="D11273" s="140"/>
      <c r="E11273" s="140"/>
      <c r="F11273" s="161"/>
      <c r="G11273" s="161"/>
    </row>
    <row r="11274" spans="1:7" x14ac:dyDescent="0.25">
      <c r="A11274" s="154"/>
      <c r="B11274" s="154"/>
      <c r="C11274" s="140"/>
      <c r="D11274" s="140"/>
      <c r="E11274" s="140"/>
      <c r="F11274" s="161"/>
      <c r="G11274" s="161"/>
    </row>
    <row r="11275" spans="1:7" x14ac:dyDescent="0.25">
      <c r="A11275" s="154"/>
      <c r="B11275" s="154"/>
      <c r="C11275" s="140"/>
      <c r="D11275" s="140"/>
      <c r="E11275" s="140"/>
      <c r="F11275" s="161"/>
      <c r="G11275" s="161"/>
    </row>
    <row r="11276" spans="1:7" x14ac:dyDescent="0.25">
      <c r="A11276" s="154"/>
      <c r="B11276" s="154"/>
      <c r="C11276" s="140"/>
      <c r="D11276" s="140"/>
      <c r="E11276" s="140"/>
      <c r="F11276" s="161"/>
      <c r="G11276" s="161"/>
    </row>
    <row r="11277" spans="1:7" x14ac:dyDescent="0.25">
      <c r="A11277" s="154"/>
      <c r="B11277" s="154"/>
      <c r="C11277" s="154"/>
      <c r="D11277" s="140"/>
      <c r="E11277" s="140"/>
      <c r="F11277" s="161"/>
      <c r="G11277" s="161"/>
    </row>
    <row r="11278" spans="1:7" x14ac:dyDescent="0.25">
      <c r="A11278" s="154"/>
      <c r="B11278" s="154"/>
      <c r="C11278" s="140"/>
      <c r="D11278" s="140"/>
      <c r="E11278" s="140"/>
      <c r="F11278" s="161"/>
      <c r="G11278" s="161"/>
    </row>
    <row r="11279" spans="1:7" x14ac:dyDescent="0.25">
      <c r="A11279" s="154"/>
      <c r="B11279" s="154"/>
      <c r="C11279" s="154"/>
      <c r="D11279" s="140"/>
      <c r="E11279" s="140"/>
      <c r="F11279" s="161"/>
      <c r="G11279" s="161"/>
    </row>
    <row r="11280" spans="1:7" x14ac:dyDescent="0.25">
      <c r="A11280" s="154"/>
      <c r="B11280" s="154"/>
      <c r="C11280" s="154"/>
      <c r="D11280" s="140"/>
      <c r="E11280" s="140"/>
      <c r="F11280" s="161"/>
      <c r="G11280" s="161"/>
    </row>
    <row r="11281" spans="1:7" x14ac:dyDescent="0.25">
      <c r="A11281" s="154"/>
      <c r="B11281" s="154"/>
      <c r="C11281" s="140"/>
      <c r="D11281" s="140"/>
      <c r="E11281" s="140"/>
      <c r="F11281" s="161"/>
      <c r="G11281" s="161"/>
    </row>
    <row r="11282" spans="1:7" x14ac:dyDescent="0.25">
      <c r="A11282" s="154"/>
      <c r="B11282" s="154"/>
      <c r="C11282" s="140"/>
      <c r="D11282" s="140"/>
      <c r="E11282" s="140"/>
      <c r="F11282" s="161"/>
      <c r="G11282" s="161"/>
    </row>
    <row r="11283" spans="1:7" x14ac:dyDescent="0.25">
      <c r="A11283" s="154"/>
      <c r="B11283" s="154"/>
      <c r="C11283" s="154"/>
      <c r="D11283" s="140"/>
      <c r="E11283" s="140"/>
      <c r="F11283" s="161"/>
      <c r="G11283" s="161"/>
    </row>
    <row r="11284" spans="1:7" x14ac:dyDescent="0.25">
      <c r="A11284" s="154"/>
      <c r="B11284" s="154"/>
      <c r="C11284" s="140"/>
      <c r="D11284" s="140"/>
      <c r="E11284" s="140"/>
      <c r="F11284" s="161"/>
      <c r="G11284" s="161"/>
    </row>
    <row r="11285" spans="1:7" x14ac:dyDescent="0.25">
      <c r="A11285" s="154"/>
      <c r="B11285" s="154"/>
      <c r="C11285" s="140"/>
      <c r="D11285" s="140"/>
      <c r="E11285" s="140"/>
      <c r="F11285" s="161"/>
      <c r="G11285" s="161"/>
    </row>
    <row r="11286" spans="1:7" x14ac:dyDescent="0.25">
      <c r="A11286" s="154"/>
      <c r="B11286" s="154"/>
      <c r="C11286" s="154"/>
      <c r="D11286" s="140"/>
      <c r="E11286" s="140"/>
      <c r="F11286" s="161"/>
      <c r="G11286" s="161"/>
    </row>
    <row r="11287" spans="1:7" x14ac:dyDescent="0.25">
      <c r="A11287" s="154"/>
      <c r="B11287" s="154"/>
      <c r="C11287" s="140"/>
      <c r="D11287" s="140"/>
      <c r="E11287" s="140"/>
      <c r="F11287" s="161"/>
      <c r="G11287" s="161"/>
    </row>
    <row r="11288" spans="1:7" x14ac:dyDescent="0.25">
      <c r="A11288" s="154"/>
      <c r="B11288" s="154"/>
      <c r="C11288" s="140"/>
      <c r="D11288" s="140"/>
      <c r="E11288" s="140"/>
      <c r="F11288" s="161"/>
      <c r="G11288" s="161"/>
    </row>
    <row r="11289" spans="1:7" x14ac:dyDescent="0.25">
      <c r="A11289" s="154"/>
      <c r="B11289" s="154"/>
      <c r="C11289" s="154"/>
      <c r="D11289" s="140"/>
      <c r="E11289" s="140"/>
      <c r="F11289" s="161"/>
      <c r="G11289" s="161"/>
    </row>
    <row r="11290" spans="1:7" x14ac:dyDescent="0.25">
      <c r="A11290" s="154"/>
      <c r="B11290" s="154"/>
      <c r="C11290" s="140"/>
      <c r="D11290" s="140"/>
      <c r="E11290" s="140"/>
      <c r="F11290" s="161"/>
      <c r="G11290" s="161"/>
    </row>
    <row r="11291" spans="1:7" x14ac:dyDescent="0.25">
      <c r="A11291" s="154"/>
      <c r="B11291" s="154"/>
      <c r="C11291" s="140"/>
      <c r="D11291" s="140"/>
      <c r="E11291" s="140"/>
      <c r="F11291" s="161"/>
      <c r="G11291" s="161"/>
    </row>
    <row r="11292" spans="1:7" x14ac:dyDescent="0.25">
      <c r="A11292" s="154"/>
      <c r="B11292" s="154"/>
      <c r="C11292" s="140"/>
      <c r="D11292" s="140"/>
      <c r="E11292" s="140"/>
      <c r="F11292" s="161"/>
      <c r="G11292" s="161"/>
    </row>
    <row r="11293" spans="1:7" x14ac:dyDescent="0.25">
      <c r="A11293" s="154"/>
      <c r="B11293" s="154"/>
      <c r="C11293" s="140"/>
      <c r="D11293" s="140"/>
      <c r="E11293" s="140"/>
      <c r="F11293" s="161"/>
      <c r="G11293" s="161"/>
    </row>
    <row r="11294" spans="1:7" x14ac:dyDescent="0.25">
      <c r="A11294" s="154"/>
      <c r="B11294" s="154"/>
      <c r="C11294" s="140"/>
      <c r="D11294" s="140"/>
      <c r="E11294" s="140"/>
      <c r="F11294" s="161"/>
      <c r="G11294" s="161"/>
    </row>
    <row r="11295" spans="1:7" x14ac:dyDescent="0.25">
      <c r="A11295" s="154"/>
      <c r="B11295" s="154"/>
      <c r="C11295" s="140"/>
      <c r="D11295" s="140"/>
      <c r="E11295" s="140"/>
      <c r="F11295" s="161"/>
      <c r="G11295" s="161"/>
    </row>
    <row r="11296" spans="1:7" x14ac:dyDescent="0.25">
      <c r="A11296" s="154"/>
      <c r="B11296" s="154"/>
      <c r="C11296" s="140"/>
      <c r="D11296" s="140"/>
      <c r="E11296" s="140"/>
      <c r="F11296" s="161"/>
      <c r="G11296" s="161"/>
    </row>
    <row r="11297" spans="1:7" x14ac:dyDescent="0.25">
      <c r="A11297" s="154"/>
      <c r="B11297" s="154"/>
      <c r="C11297" s="140"/>
      <c r="D11297" s="140"/>
      <c r="E11297" s="140"/>
      <c r="F11297" s="161"/>
      <c r="G11297" s="161"/>
    </row>
    <row r="11298" spans="1:7" x14ac:dyDescent="0.25">
      <c r="A11298" s="154"/>
      <c r="B11298" s="154"/>
      <c r="C11298" s="140"/>
      <c r="D11298" s="140"/>
      <c r="E11298" s="140"/>
      <c r="F11298" s="161"/>
      <c r="G11298" s="161"/>
    </row>
    <row r="11299" spans="1:7" x14ac:dyDescent="0.25">
      <c r="A11299" s="154"/>
      <c r="B11299" s="154"/>
      <c r="C11299" s="140"/>
      <c r="D11299" s="140"/>
      <c r="E11299" s="140"/>
      <c r="F11299" s="161"/>
      <c r="G11299" s="161"/>
    </row>
    <row r="11300" spans="1:7" x14ac:dyDescent="0.25">
      <c r="A11300" s="154"/>
      <c r="B11300" s="154"/>
      <c r="C11300" s="140"/>
      <c r="D11300" s="140"/>
      <c r="E11300" s="140"/>
      <c r="F11300" s="161"/>
      <c r="G11300" s="161"/>
    </row>
    <row r="11301" spans="1:7" x14ac:dyDescent="0.25">
      <c r="A11301" s="154"/>
      <c r="B11301" s="154"/>
      <c r="C11301" s="140"/>
      <c r="D11301" s="140"/>
      <c r="E11301" s="140"/>
      <c r="F11301" s="161"/>
      <c r="G11301" s="161"/>
    </row>
    <row r="11302" spans="1:7" x14ac:dyDescent="0.25">
      <c r="A11302" s="154"/>
      <c r="B11302" s="154"/>
      <c r="C11302" s="154"/>
      <c r="D11302" s="140"/>
      <c r="E11302" s="140"/>
      <c r="F11302" s="161"/>
      <c r="G11302" s="161"/>
    </row>
    <row r="11303" spans="1:7" x14ac:dyDescent="0.25">
      <c r="A11303" s="154"/>
      <c r="B11303" s="154"/>
      <c r="C11303" s="140"/>
      <c r="D11303" s="140"/>
      <c r="E11303" s="140"/>
      <c r="F11303" s="161"/>
      <c r="G11303" s="161"/>
    </row>
    <row r="11304" spans="1:7" x14ac:dyDescent="0.25">
      <c r="A11304" s="154"/>
      <c r="B11304" s="154"/>
      <c r="C11304" s="140"/>
      <c r="D11304" s="140"/>
      <c r="E11304" s="140"/>
      <c r="F11304" s="161"/>
      <c r="G11304" s="161"/>
    </row>
    <row r="11305" spans="1:7" x14ac:dyDescent="0.25">
      <c r="A11305" s="154"/>
      <c r="B11305" s="154"/>
      <c r="C11305" s="154"/>
      <c r="D11305" s="140"/>
      <c r="E11305" s="140"/>
      <c r="F11305" s="161"/>
      <c r="G11305" s="161"/>
    </row>
    <row r="11306" spans="1:7" x14ac:dyDescent="0.25">
      <c r="A11306" s="154"/>
      <c r="B11306" s="154"/>
      <c r="C11306" s="154"/>
      <c r="D11306" s="140"/>
      <c r="E11306" s="140"/>
      <c r="F11306" s="161"/>
      <c r="G11306" s="161"/>
    </row>
    <row r="11307" spans="1:7" x14ac:dyDescent="0.25">
      <c r="A11307" s="154"/>
      <c r="B11307" s="154"/>
      <c r="C11307" s="140"/>
      <c r="D11307" s="140"/>
      <c r="E11307" s="140"/>
      <c r="F11307" s="161"/>
      <c r="G11307" s="161"/>
    </row>
    <row r="11308" spans="1:7" x14ac:dyDescent="0.25">
      <c r="A11308" s="154"/>
      <c r="B11308" s="154"/>
      <c r="C11308" s="154"/>
      <c r="D11308" s="140"/>
      <c r="E11308" s="140"/>
      <c r="F11308" s="161"/>
      <c r="G11308" s="161"/>
    </row>
    <row r="11309" spans="1:7" x14ac:dyDescent="0.25">
      <c r="A11309" s="154"/>
      <c r="B11309" s="154"/>
      <c r="C11309" s="140"/>
      <c r="D11309" s="140"/>
      <c r="E11309" s="140"/>
      <c r="F11309" s="161"/>
      <c r="G11309" s="161"/>
    </row>
    <row r="11310" spans="1:7" x14ac:dyDescent="0.25">
      <c r="A11310" s="154"/>
      <c r="B11310" s="154"/>
      <c r="C11310" s="140"/>
      <c r="D11310" s="140"/>
      <c r="E11310" s="140"/>
      <c r="F11310" s="161"/>
      <c r="G11310" s="161"/>
    </row>
    <row r="11311" spans="1:7" x14ac:dyDescent="0.25">
      <c r="A11311" s="154"/>
      <c r="B11311" s="154"/>
      <c r="C11311" s="154"/>
      <c r="D11311" s="140"/>
      <c r="E11311" s="140"/>
      <c r="F11311" s="161"/>
      <c r="G11311" s="161"/>
    </row>
    <row r="11312" spans="1:7" x14ac:dyDescent="0.25">
      <c r="A11312" s="154"/>
      <c r="B11312" s="154"/>
      <c r="C11312" s="154"/>
      <c r="D11312" s="140"/>
      <c r="E11312" s="140"/>
      <c r="F11312" s="161"/>
      <c r="G11312" s="161"/>
    </row>
    <row r="11313" spans="1:7" x14ac:dyDescent="0.25">
      <c r="A11313" s="154"/>
      <c r="B11313" s="154"/>
      <c r="C11313" s="140"/>
      <c r="D11313" s="140"/>
      <c r="E11313" s="140"/>
      <c r="F11313" s="161"/>
      <c r="G11313" s="161"/>
    </row>
    <row r="11314" spans="1:7" x14ac:dyDescent="0.25">
      <c r="A11314" s="154"/>
      <c r="B11314" s="154"/>
      <c r="C11314" s="140"/>
      <c r="D11314" s="140"/>
      <c r="E11314" s="140"/>
      <c r="F11314" s="161"/>
      <c r="G11314" s="161"/>
    </row>
    <row r="11315" spans="1:7" x14ac:dyDescent="0.25">
      <c r="A11315" s="154"/>
      <c r="B11315" s="154"/>
      <c r="C11315" s="140"/>
      <c r="D11315" s="140"/>
      <c r="E11315" s="140"/>
      <c r="F11315" s="161"/>
      <c r="G11315" s="161"/>
    </row>
    <row r="11316" spans="1:7" x14ac:dyDescent="0.25">
      <c r="A11316" s="154"/>
      <c r="B11316" s="154"/>
      <c r="C11316" s="154"/>
      <c r="D11316" s="140"/>
      <c r="E11316" s="140"/>
      <c r="F11316" s="161"/>
      <c r="G11316" s="161"/>
    </row>
    <row r="11317" spans="1:7" x14ac:dyDescent="0.25">
      <c r="A11317" s="154"/>
      <c r="B11317" s="154"/>
      <c r="C11317" s="140"/>
      <c r="D11317" s="140"/>
      <c r="E11317" s="140"/>
      <c r="F11317" s="161"/>
      <c r="G11317" s="161"/>
    </row>
    <row r="11318" spans="1:7" x14ac:dyDescent="0.25">
      <c r="A11318" s="154"/>
      <c r="B11318" s="154"/>
      <c r="C11318" s="140"/>
      <c r="D11318" s="140"/>
      <c r="E11318" s="140"/>
      <c r="F11318" s="161"/>
      <c r="G11318" s="161"/>
    </row>
    <row r="11319" spans="1:7" x14ac:dyDescent="0.25">
      <c r="A11319" s="154"/>
      <c r="B11319" s="154"/>
      <c r="C11319" s="154"/>
      <c r="D11319" s="140"/>
      <c r="E11319" s="140"/>
      <c r="F11319" s="161"/>
      <c r="G11319" s="161"/>
    </row>
    <row r="11320" spans="1:7" x14ac:dyDescent="0.25">
      <c r="A11320" s="154"/>
      <c r="B11320" s="154"/>
      <c r="C11320" s="140"/>
      <c r="D11320" s="140"/>
      <c r="E11320" s="140"/>
      <c r="F11320" s="161"/>
      <c r="G11320" s="161"/>
    </row>
    <row r="11321" spans="1:7" x14ac:dyDescent="0.25">
      <c r="A11321" s="154"/>
      <c r="B11321" s="154"/>
      <c r="C11321" s="154"/>
      <c r="D11321" s="140"/>
      <c r="E11321" s="140"/>
      <c r="F11321" s="161"/>
      <c r="G11321" s="161"/>
    </row>
    <row r="11322" spans="1:7" x14ac:dyDescent="0.25">
      <c r="A11322" s="154"/>
      <c r="B11322" s="154"/>
      <c r="C11322" s="154"/>
      <c r="D11322" s="140"/>
      <c r="E11322" s="140"/>
      <c r="F11322" s="161"/>
      <c r="G11322" s="161"/>
    </row>
    <row r="11323" spans="1:7" x14ac:dyDescent="0.25">
      <c r="A11323" s="154"/>
      <c r="B11323" s="154"/>
      <c r="C11323" s="154"/>
      <c r="D11323" s="140"/>
      <c r="E11323" s="140"/>
      <c r="F11323" s="161"/>
      <c r="G11323" s="161"/>
    </row>
    <row r="11324" spans="1:7" x14ac:dyDescent="0.25">
      <c r="A11324" s="154"/>
      <c r="B11324" s="154"/>
      <c r="C11324" s="140"/>
      <c r="D11324" s="140"/>
      <c r="E11324" s="140"/>
      <c r="F11324" s="161"/>
      <c r="G11324" s="161"/>
    </row>
    <row r="11325" spans="1:7" x14ac:dyDescent="0.25">
      <c r="A11325" s="154"/>
      <c r="B11325" s="154"/>
      <c r="C11325" s="140"/>
      <c r="D11325" s="140"/>
      <c r="E11325" s="140"/>
      <c r="F11325" s="161"/>
      <c r="G11325" s="161"/>
    </row>
    <row r="11326" spans="1:7" x14ac:dyDescent="0.25">
      <c r="A11326" s="154"/>
      <c r="B11326" s="154"/>
      <c r="C11326" s="140"/>
      <c r="D11326" s="140"/>
      <c r="E11326" s="140"/>
      <c r="F11326" s="161"/>
      <c r="G11326" s="161"/>
    </row>
    <row r="11327" spans="1:7" x14ac:dyDescent="0.25">
      <c r="A11327" s="154"/>
      <c r="B11327" s="154"/>
      <c r="C11327" s="140"/>
      <c r="D11327" s="140"/>
      <c r="E11327" s="140"/>
      <c r="F11327" s="161"/>
      <c r="G11327" s="161"/>
    </row>
    <row r="11328" spans="1:7" x14ac:dyDescent="0.25">
      <c r="A11328" s="154"/>
      <c r="B11328" s="154"/>
      <c r="C11328" s="140"/>
      <c r="D11328" s="140"/>
      <c r="E11328" s="140"/>
      <c r="F11328" s="161"/>
      <c r="G11328" s="161"/>
    </row>
    <row r="11329" spans="1:7" x14ac:dyDescent="0.25">
      <c r="A11329" s="154"/>
      <c r="B11329" s="154"/>
      <c r="C11329" s="140"/>
      <c r="D11329" s="140"/>
      <c r="E11329" s="140"/>
      <c r="F11329" s="161"/>
      <c r="G11329" s="161"/>
    </row>
    <row r="11330" spans="1:7" x14ac:dyDescent="0.25">
      <c r="A11330" s="154"/>
      <c r="B11330" s="154"/>
      <c r="C11330" s="154"/>
      <c r="D11330" s="140"/>
      <c r="E11330" s="140"/>
      <c r="F11330" s="161"/>
      <c r="G11330" s="161"/>
    </row>
    <row r="11331" spans="1:7" x14ac:dyDescent="0.25">
      <c r="A11331" s="154"/>
      <c r="B11331" s="154"/>
      <c r="C11331" s="140"/>
      <c r="D11331" s="140"/>
      <c r="E11331" s="140"/>
      <c r="F11331" s="161"/>
      <c r="G11331" s="161"/>
    </row>
    <row r="11332" spans="1:7" x14ac:dyDescent="0.25">
      <c r="A11332" s="154"/>
      <c r="B11332" s="154"/>
      <c r="C11332" s="140"/>
      <c r="D11332" s="140"/>
      <c r="E11332" s="140"/>
      <c r="F11332" s="161"/>
      <c r="G11332" s="161"/>
    </row>
    <row r="11333" spans="1:7" x14ac:dyDescent="0.25">
      <c r="A11333" s="154"/>
      <c r="B11333" s="154"/>
      <c r="C11333" s="140"/>
      <c r="D11333" s="140"/>
      <c r="E11333" s="140"/>
      <c r="F11333" s="161"/>
      <c r="G11333" s="161"/>
    </row>
    <row r="11334" spans="1:7" x14ac:dyDescent="0.25">
      <c r="A11334" s="154"/>
      <c r="B11334" s="154"/>
      <c r="C11334" s="140"/>
      <c r="D11334" s="140"/>
      <c r="E11334" s="140"/>
      <c r="F11334" s="161"/>
      <c r="G11334" s="161"/>
    </row>
    <row r="11335" spans="1:7" x14ac:dyDescent="0.25">
      <c r="A11335" s="154"/>
      <c r="B11335" s="154"/>
      <c r="C11335" s="140"/>
      <c r="D11335" s="140"/>
      <c r="E11335" s="140"/>
      <c r="F11335" s="161"/>
      <c r="G11335" s="161"/>
    </row>
    <row r="11336" spans="1:7" x14ac:dyDescent="0.25">
      <c r="A11336" s="154"/>
      <c r="B11336" s="154"/>
      <c r="C11336" s="140"/>
      <c r="D11336" s="140"/>
      <c r="E11336" s="140"/>
      <c r="F11336" s="161"/>
      <c r="G11336" s="161"/>
    </row>
    <row r="11337" spans="1:7" x14ac:dyDescent="0.25">
      <c r="A11337" s="154"/>
      <c r="B11337" s="154"/>
      <c r="C11337" s="140"/>
      <c r="D11337" s="140"/>
      <c r="E11337" s="140"/>
      <c r="F11337" s="161"/>
      <c r="G11337" s="161"/>
    </row>
    <row r="11338" spans="1:7" x14ac:dyDescent="0.25">
      <c r="A11338" s="154"/>
      <c r="B11338" s="154"/>
      <c r="C11338" s="140"/>
      <c r="D11338" s="140"/>
      <c r="E11338" s="140"/>
      <c r="F11338" s="161"/>
      <c r="G11338" s="161"/>
    </row>
    <row r="11339" spans="1:7" x14ac:dyDescent="0.25">
      <c r="A11339" s="154"/>
      <c r="B11339" s="154"/>
      <c r="C11339" s="140"/>
      <c r="D11339" s="140"/>
      <c r="E11339" s="140"/>
      <c r="F11339" s="161"/>
      <c r="G11339" s="161"/>
    </row>
    <row r="11340" spans="1:7" x14ac:dyDescent="0.25">
      <c r="A11340" s="154"/>
      <c r="B11340" s="154"/>
      <c r="C11340" s="140"/>
      <c r="D11340" s="140"/>
      <c r="E11340" s="140"/>
      <c r="F11340" s="161"/>
      <c r="G11340" s="161"/>
    </row>
    <row r="11341" spans="1:7" x14ac:dyDescent="0.25">
      <c r="A11341" s="154"/>
      <c r="B11341" s="154"/>
      <c r="C11341" s="154"/>
      <c r="D11341" s="140"/>
      <c r="E11341" s="140"/>
      <c r="F11341" s="161"/>
      <c r="G11341" s="161"/>
    </row>
    <row r="11342" spans="1:7" x14ac:dyDescent="0.25">
      <c r="A11342" s="154"/>
      <c r="B11342" s="154"/>
      <c r="C11342" s="140"/>
      <c r="D11342" s="140"/>
      <c r="E11342" s="140"/>
      <c r="F11342" s="161"/>
      <c r="G11342" s="161"/>
    </row>
    <row r="11343" spans="1:7" x14ac:dyDescent="0.25">
      <c r="A11343" s="154"/>
      <c r="B11343" s="154"/>
      <c r="C11343" s="140"/>
      <c r="D11343" s="140"/>
      <c r="E11343" s="140"/>
      <c r="F11343" s="161"/>
      <c r="G11343" s="161"/>
    </row>
    <row r="11344" spans="1:7" x14ac:dyDescent="0.25">
      <c r="A11344" s="154"/>
      <c r="B11344" s="154"/>
      <c r="C11344" s="140"/>
      <c r="D11344" s="140"/>
      <c r="E11344" s="140"/>
      <c r="F11344" s="161"/>
      <c r="G11344" s="161"/>
    </row>
    <row r="11345" spans="1:7" x14ac:dyDescent="0.25">
      <c r="A11345" s="154"/>
      <c r="B11345" s="154"/>
      <c r="C11345" s="140"/>
      <c r="D11345" s="140"/>
      <c r="E11345" s="140"/>
      <c r="F11345" s="161"/>
      <c r="G11345" s="161"/>
    </row>
    <row r="11346" spans="1:7" x14ac:dyDescent="0.25">
      <c r="A11346" s="154"/>
      <c r="B11346" s="154"/>
      <c r="C11346" s="140"/>
      <c r="D11346" s="140"/>
      <c r="E11346" s="140"/>
      <c r="F11346" s="161"/>
      <c r="G11346" s="161"/>
    </row>
    <row r="11347" spans="1:7" x14ac:dyDescent="0.25">
      <c r="A11347" s="154"/>
      <c r="B11347" s="154"/>
      <c r="C11347" s="140"/>
      <c r="D11347" s="140"/>
      <c r="E11347" s="140"/>
      <c r="F11347" s="161"/>
      <c r="G11347" s="161"/>
    </row>
    <row r="11348" spans="1:7" x14ac:dyDescent="0.25">
      <c r="A11348" s="154"/>
      <c r="B11348" s="154"/>
      <c r="C11348" s="140"/>
      <c r="D11348" s="140"/>
      <c r="E11348" s="140"/>
      <c r="F11348" s="161"/>
      <c r="G11348" s="161"/>
    </row>
    <row r="11349" spans="1:7" x14ac:dyDescent="0.25">
      <c r="A11349" s="154"/>
      <c r="B11349" s="154"/>
      <c r="C11349" s="140"/>
      <c r="D11349" s="140"/>
      <c r="E11349" s="140"/>
      <c r="F11349" s="161"/>
      <c r="G11349" s="161"/>
    </row>
    <row r="11350" spans="1:7" x14ac:dyDescent="0.25">
      <c r="A11350" s="154"/>
      <c r="B11350" s="154"/>
      <c r="C11350" s="154"/>
      <c r="D11350" s="140"/>
      <c r="E11350" s="140"/>
      <c r="F11350" s="161"/>
      <c r="G11350" s="161"/>
    </row>
    <row r="11351" spans="1:7" x14ac:dyDescent="0.25">
      <c r="A11351" s="154"/>
      <c r="B11351" s="154"/>
      <c r="C11351" s="140"/>
      <c r="D11351" s="140"/>
      <c r="E11351" s="140"/>
      <c r="F11351" s="161"/>
      <c r="G11351" s="161"/>
    </row>
    <row r="11352" spans="1:7" x14ac:dyDescent="0.25">
      <c r="A11352" s="154"/>
      <c r="B11352" s="154"/>
      <c r="C11352" s="140"/>
      <c r="D11352" s="140"/>
      <c r="E11352" s="140"/>
      <c r="F11352" s="161"/>
      <c r="G11352" s="161"/>
    </row>
    <row r="11353" spans="1:7" x14ac:dyDescent="0.25">
      <c r="A11353" s="154"/>
      <c r="B11353" s="154"/>
      <c r="C11353" s="154"/>
      <c r="D11353" s="140"/>
      <c r="E11353" s="140"/>
      <c r="F11353" s="161"/>
      <c r="G11353" s="161"/>
    </row>
    <row r="11354" spans="1:7" x14ac:dyDescent="0.25">
      <c r="A11354" s="154"/>
      <c r="B11354" s="154"/>
      <c r="C11354" s="140"/>
      <c r="D11354" s="140"/>
      <c r="E11354" s="140"/>
      <c r="F11354" s="161"/>
      <c r="G11354" s="161"/>
    </row>
    <row r="11355" spans="1:7" x14ac:dyDescent="0.25">
      <c r="A11355" s="154"/>
      <c r="B11355" s="154"/>
      <c r="C11355" s="140"/>
      <c r="D11355" s="140"/>
      <c r="E11355" s="140"/>
      <c r="F11355" s="161"/>
      <c r="G11355" s="161"/>
    </row>
    <row r="11356" spans="1:7" x14ac:dyDescent="0.25">
      <c r="A11356" s="154"/>
      <c r="B11356" s="154"/>
      <c r="C11356" s="140"/>
      <c r="D11356" s="140"/>
      <c r="E11356" s="140"/>
      <c r="F11356" s="161"/>
      <c r="G11356" s="161"/>
    </row>
    <row r="11357" spans="1:7" x14ac:dyDescent="0.25">
      <c r="A11357" s="154"/>
      <c r="B11357" s="154"/>
      <c r="C11357" s="140"/>
      <c r="D11357" s="140"/>
      <c r="E11357" s="140"/>
      <c r="F11357" s="161"/>
      <c r="G11357" s="161"/>
    </row>
    <row r="11358" spans="1:7" x14ac:dyDescent="0.25">
      <c r="A11358" s="154"/>
      <c r="B11358" s="154"/>
      <c r="C11358" s="140"/>
      <c r="D11358" s="140"/>
      <c r="E11358" s="140"/>
      <c r="F11358" s="161"/>
      <c r="G11358" s="161"/>
    </row>
    <row r="11359" spans="1:7" x14ac:dyDescent="0.25">
      <c r="A11359" s="154"/>
      <c r="B11359" s="154"/>
      <c r="C11359" s="140"/>
      <c r="D11359" s="140"/>
      <c r="E11359" s="140"/>
      <c r="F11359" s="161"/>
      <c r="G11359" s="161"/>
    </row>
    <row r="11360" spans="1:7" x14ac:dyDescent="0.25">
      <c r="A11360" s="154"/>
      <c r="B11360" s="154"/>
      <c r="C11360" s="140"/>
      <c r="D11360" s="140"/>
      <c r="E11360" s="140"/>
      <c r="F11360" s="161"/>
      <c r="G11360" s="161"/>
    </row>
    <row r="11361" spans="1:7" x14ac:dyDescent="0.25">
      <c r="A11361" s="154"/>
      <c r="B11361" s="154"/>
      <c r="C11361" s="154"/>
      <c r="D11361" s="140"/>
      <c r="E11361" s="140"/>
      <c r="F11361" s="161"/>
      <c r="G11361" s="161"/>
    </row>
    <row r="11362" spans="1:7" x14ac:dyDescent="0.25">
      <c r="A11362" s="154"/>
      <c r="B11362" s="154"/>
      <c r="C11362" s="154"/>
      <c r="D11362" s="140"/>
      <c r="E11362" s="140"/>
      <c r="F11362" s="161"/>
      <c r="G11362" s="161"/>
    </row>
    <row r="11363" spans="1:7" x14ac:dyDescent="0.25">
      <c r="A11363" s="154"/>
      <c r="B11363" s="154"/>
      <c r="C11363" s="154"/>
      <c r="D11363" s="140"/>
      <c r="E11363" s="140"/>
      <c r="F11363" s="161"/>
      <c r="G11363" s="161"/>
    </row>
    <row r="11364" spans="1:7" x14ac:dyDescent="0.25">
      <c r="A11364" s="154"/>
      <c r="B11364" s="154"/>
      <c r="C11364" s="140"/>
      <c r="D11364" s="140"/>
      <c r="E11364" s="140"/>
      <c r="F11364" s="161"/>
      <c r="G11364" s="161"/>
    </row>
    <row r="11365" spans="1:7" x14ac:dyDescent="0.25">
      <c r="A11365" s="154"/>
      <c r="B11365" s="154"/>
      <c r="C11365" s="140"/>
      <c r="D11365" s="140"/>
      <c r="E11365" s="140"/>
      <c r="F11365" s="161"/>
      <c r="G11365" s="161"/>
    </row>
    <row r="11366" spans="1:7" x14ac:dyDescent="0.25">
      <c r="A11366" s="154"/>
      <c r="B11366" s="154"/>
      <c r="C11366" s="140"/>
      <c r="D11366" s="140"/>
      <c r="E11366" s="140"/>
      <c r="F11366" s="161"/>
      <c r="G11366" s="161"/>
    </row>
    <row r="11367" spans="1:7" x14ac:dyDescent="0.25">
      <c r="A11367" s="154"/>
      <c r="B11367" s="154"/>
      <c r="C11367" s="140"/>
      <c r="D11367" s="140"/>
      <c r="E11367" s="140"/>
      <c r="F11367" s="161"/>
      <c r="G11367" s="161"/>
    </row>
    <row r="11368" spans="1:7" x14ac:dyDescent="0.25">
      <c r="A11368" s="154"/>
      <c r="B11368" s="154"/>
      <c r="C11368" s="140"/>
      <c r="D11368" s="140"/>
      <c r="E11368" s="140"/>
      <c r="F11368" s="161"/>
      <c r="G11368" s="161"/>
    </row>
    <row r="11369" spans="1:7" x14ac:dyDescent="0.25">
      <c r="A11369" s="154"/>
      <c r="B11369" s="154"/>
      <c r="C11369" s="140"/>
      <c r="D11369" s="140"/>
      <c r="E11369" s="140"/>
      <c r="F11369" s="161"/>
      <c r="G11369" s="161"/>
    </row>
    <row r="11370" spans="1:7" x14ac:dyDescent="0.25">
      <c r="A11370" s="154"/>
      <c r="B11370" s="154"/>
      <c r="C11370" s="140"/>
      <c r="D11370" s="140"/>
      <c r="E11370" s="140"/>
      <c r="F11370" s="161"/>
      <c r="G11370" s="161"/>
    </row>
    <row r="11371" spans="1:7" x14ac:dyDescent="0.25">
      <c r="A11371" s="154"/>
      <c r="B11371" s="154"/>
      <c r="C11371" s="140"/>
      <c r="D11371" s="140"/>
      <c r="E11371" s="140"/>
      <c r="F11371" s="161"/>
      <c r="G11371" s="161"/>
    </row>
    <row r="11372" spans="1:7" x14ac:dyDescent="0.25">
      <c r="A11372" s="154"/>
      <c r="B11372" s="154"/>
      <c r="C11372" s="140"/>
      <c r="D11372" s="140"/>
      <c r="E11372" s="140"/>
      <c r="F11372" s="161"/>
      <c r="G11372" s="161"/>
    </row>
    <row r="11373" spans="1:7" x14ac:dyDescent="0.25">
      <c r="A11373" s="154"/>
      <c r="B11373" s="154"/>
      <c r="C11373" s="154"/>
      <c r="D11373" s="140"/>
      <c r="E11373" s="140"/>
      <c r="F11373" s="161"/>
      <c r="G11373" s="161"/>
    </row>
    <row r="11374" spans="1:7" x14ac:dyDescent="0.25">
      <c r="A11374" s="154"/>
      <c r="B11374" s="154"/>
      <c r="C11374" s="140"/>
      <c r="D11374" s="140"/>
      <c r="E11374" s="140"/>
      <c r="F11374" s="161"/>
      <c r="G11374" s="161"/>
    </row>
    <row r="11375" spans="1:7" x14ac:dyDescent="0.25">
      <c r="A11375" s="154"/>
      <c r="B11375" s="154"/>
      <c r="C11375" s="154"/>
      <c r="D11375" s="140"/>
      <c r="E11375" s="140"/>
      <c r="F11375" s="161"/>
      <c r="G11375" s="161"/>
    </row>
    <row r="11376" spans="1:7" x14ac:dyDescent="0.25">
      <c r="A11376" s="154"/>
      <c r="B11376" s="154"/>
      <c r="C11376" s="140"/>
      <c r="D11376" s="140"/>
      <c r="E11376" s="140"/>
      <c r="F11376" s="161"/>
      <c r="G11376" s="161"/>
    </row>
    <row r="11377" spans="1:7" x14ac:dyDescent="0.25">
      <c r="A11377" s="154"/>
      <c r="B11377" s="154"/>
      <c r="C11377" s="140"/>
      <c r="D11377" s="140"/>
      <c r="E11377" s="140"/>
      <c r="F11377" s="161"/>
      <c r="G11377" s="161"/>
    </row>
    <row r="11378" spans="1:7" x14ac:dyDescent="0.25">
      <c r="A11378" s="154"/>
      <c r="B11378" s="154"/>
      <c r="C11378" s="140"/>
      <c r="D11378" s="140"/>
      <c r="E11378" s="140"/>
      <c r="F11378" s="161"/>
      <c r="G11378" s="161"/>
    </row>
    <row r="11379" spans="1:7" x14ac:dyDescent="0.25">
      <c r="A11379" s="154"/>
      <c r="B11379" s="154"/>
      <c r="C11379" s="140"/>
      <c r="D11379" s="140"/>
      <c r="E11379" s="140"/>
      <c r="F11379" s="161"/>
      <c r="G11379" s="161"/>
    </row>
    <row r="11380" spans="1:7" x14ac:dyDescent="0.25">
      <c r="A11380" s="154"/>
      <c r="B11380" s="154"/>
      <c r="C11380" s="140"/>
      <c r="D11380" s="140"/>
      <c r="E11380" s="140"/>
      <c r="F11380" s="161"/>
      <c r="G11380" s="161"/>
    </row>
    <row r="11381" spans="1:7" x14ac:dyDescent="0.25">
      <c r="A11381" s="154"/>
      <c r="B11381" s="154"/>
      <c r="C11381" s="140"/>
      <c r="D11381" s="140"/>
      <c r="E11381" s="140"/>
      <c r="F11381" s="161"/>
      <c r="G11381" s="161"/>
    </row>
    <row r="11382" spans="1:7" x14ac:dyDescent="0.25">
      <c r="A11382" s="154"/>
      <c r="B11382" s="154"/>
      <c r="C11382" s="140"/>
      <c r="D11382" s="140"/>
      <c r="E11382" s="140"/>
      <c r="F11382" s="161"/>
      <c r="G11382" s="161"/>
    </row>
    <row r="11383" spans="1:7" x14ac:dyDescent="0.25">
      <c r="A11383" s="154"/>
      <c r="B11383" s="154"/>
      <c r="C11383" s="140"/>
      <c r="D11383" s="140"/>
      <c r="E11383" s="140"/>
      <c r="F11383" s="161"/>
      <c r="G11383" s="161"/>
    </row>
    <row r="11384" spans="1:7" x14ac:dyDescent="0.25">
      <c r="A11384" s="154"/>
      <c r="B11384" s="154"/>
      <c r="C11384" s="140"/>
      <c r="D11384" s="140"/>
      <c r="E11384" s="140"/>
      <c r="F11384" s="161"/>
      <c r="G11384" s="161"/>
    </row>
    <row r="11385" spans="1:7" x14ac:dyDescent="0.25">
      <c r="A11385" s="154"/>
      <c r="B11385" s="154"/>
      <c r="C11385" s="140"/>
      <c r="D11385" s="140"/>
      <c r="E11385" s="140"/>
      <c r="F11385" s="161"/>
      <c r="G11385" s="161"/>
    </row>
    <row r="11386" spans="1:7" x14ac:dyDescent="0.25">
      <c r="A11386" s="154"/>
      <c r="B11386" s="154"/>
      <c r="C11386" s="140"/>
      <c r="D11386" s="140"/>
      <c r="E11386" s="140"/>
      <c r="F11386" s="161"/>
      <c r="G11386" s="161"/>
    </row>
    <row r="11387" spans="1:7" x14ac:dyDescent="0.25">
      <c r="A11387" s="154"/>
      <c r="B11387" s="154"/>
      <c r="C11387" s="140"/>
      <c r="D11387" s="140"/>
      <c r="E11387" s="140"/>
      <c r="F11387" s="161"/>
      <c r="G11387" s="161"/>
    </row>
    <row r="11388" spans="1:7" x14ac:dyDescent="0.25">
      <c r="A11388" s="154"/>
      <c r="B11388" s="154"/>
      <c r="C11388" s="140"/>
      <c r="D11388" s="140"/>
      <c r="E11388" s="140"/>
      <c r="F11388" s="161"/>
      <c r="G11388" s="161"/>
    </row>
    <row r="11389" spans="1:7" x14ac:dyDescent="0.25">
      <c r="A11389" s="154"/>
      <c r="B11389" s="154"/>
      <c r="C11389" s="154"/>
      <c r="D11389" s="140"/>
      <c r="E11389" s="140"/>
      <c r="F11389" s="161"/>
      <c r="G11389" s="161"/>
    </row>
    <row r="11390" spans="1:7" x14ac:dyDescent="0.25">
      <c r="A11390" s="154"/>
      <c r="B11390" s="154"/>
      <c r="C11390" s="154"/>
      <c r="D11390" s="140"/>
      <c r="E11390" s="140"/>
      <c r="F11390" s="161"/>
      <c r="G11390" s="161"/>
    </row>
    <row r="11391" spans="1:7" x14ac:dyDescent="0.25">
      <c r="A11391" s="154"/>
      <c r="B11391" s="154"/>
      <c r="C11391" s="140"/>
      <c r="D11391" s="140"/>
      <c r="E11391" s="140"/>
      <c r="F11391" s="161"/>
      <c r="G11391" s="161"/>
    </row>
    <row r="11392" spans="1:7" x14ac:dyDescent="0.25">
      <c r="A11392" s="154"/>
      <c r="B11392" s="154"/>
      <c r="C11392" s="140"/>
      <c r="D11392" s="140"/>
      <c r="E11392" s="140"/>
      <c r="F11392" s="161"/>
      <c r="G11392" s="161"/>
    </row>
    <row r="11393" spans="1:7" x14ac:dyDescent="0.25">
      <c r="A11393" s="154"/>
      <c r="B11393" s="154"/>
      <c r="C11393" s="140"/>
      <c r="D11393" s="140"/>
      <c r="E11393" s="140"/>
      <c r="F11393" s="161"/>
      <c r="G11393" s="161"/>
    </row>
    <row r="11394" spans="1:7" x14ac:dyDescent="0.25">
      <c r="A11394" s="154"/>
      <c r="B11394" s="154"/>
      <c r="C11394" s="140"/>
      <c r="D11394" s="140"/>
      <c r="E11394" s="140"/>
      <c r="F11394" s="161"/>
      <c r="G11394" s="161"/>
    </row>
    <row r="11395" spans="1:7" x14ac:dyDescent="0.25">
      <c r="A11395" s="154"/>
      <c r="B11395" s="154"/>
      <c r="C11395" s="154"/>
      <c r="D11395" s="140"/>
      <c r="E11395" s="140"/>
      <c r="F11395" s="161"/>
      <c r="G11395" s="161"/>
    </row>
    <row r="11396" spans="1:7" x14ac:dyDescent="0.25">
      <c r="A11396" s="154"/>
      <c r="B11396" s="154"/>
      <c r="C11396" s="140"/>
      <c r="D11396" s="140"/>
      <c r="E11396" s="140"/>
      <c r="F11396" s="161"/>
      <c r="G11396" s="161"/>
    </row>
    <row r="11397" spans="1:7" x14ac:dyDescent="0.25">
      <c r="A11397" s="154"/>
      <c r="B11397" s="154"/>
      <c r="C11397" s="140"/>
      <c r="D11397" s="140"/>
      <c r="E11397" s="140"/>
      <c r="F11397" s="161"/>
      <c r="G11397" s="161"/>
    </row>
    <row r="11398" spans="1:7" x14ac:dyDescent="0.25">
      <c r="A11398" s="154"/>
      <c r="B11398" s="154"/>
      <c r="C11398" s="140"/>
      <c r="D11398" s="140"/>
      <c r="E11398" s="140"/>
      <c r="F11398" s="161"/>
      <c r="G11398" s="161"/>
    </row>
    <row r="11399" spans="1:7" x14ac:dyDescent="0.25">
      <c r="A11399" s="154"/>
      <c r="B11399" s="154"/>
      <c r="C11399" s="140"/>
      <c r="D11399" s="140"/>
      <c r="E11399" s="140"/>
      <c r="F11399" s="161"/>
      <c r="G11399" s="161"/>
    </row>
    <row r="11400" spans="1:7" x14ac:dyDescent="0.25">
      <c r="A11400" s="154"/>
      <c r="B11400" s="154"/>
      <c r="C11400" s="140"/>
      <c r="D11400" s="140"/>
      <c r="E11400" s="140"/>
      <c r="F11400" s="161"/>
      <c r="G11400" s="161"/>
    </row>
    <row r="11401" spans="1:7" x14ac:dyDescent="0.25">
      <c r="A11401" s="154"/>
      <c r="B11401" s="154"/>
      <c r="C11401" s="140"/>
      <c r="D11401" s="140"/>
      <c r="E11401" s="140"/>
      <c r="F11401" s="161"/>
      <c r="G11401" s="161"/>
    </row>
    <row r="11402" spans="1:7" x14ac:dyDescent="0.25">
      <c r="A11402" s="154"/>
      <c r="B11402" s="154"/>
      <c r="C11402" s="140"/>
      <c r="D11402" s="140"/>
      <c r="E11402" s="140"/>
      <c r="F11402" s="161"/>
      <c r="G11402" s="161"/>
    </row>
    <row r="11403" spans="1:7" x14ac:dyDescent="0.25">
      <c r="A11403" s="154"/>
      <c r="B11403" s="154"/>
      <c r="C11403" s="154"/>
      <c r="D11403" s="140"/>
      <c r="E11403" s="140"/>
      <c r="F11403" s="161"/>
      <c r="G11403" s="161"/>
    </row>
    <row r="11404" spans="1:7" x14ac:dyDescent="0.25">
      <c r="A11404" s="154"/>
      <c r="B11404" s="154"/>
      <c r="C11404" s="154"/>
      <c r="D11404" s="140"/>
      <c r="E11404" s="140"/>
      <c r="F11404" s="161"/>
      <c r="G11404" s="161"/>
    </row>
    <row r="11405" spans="1:7" x14ac:dyDescent="0.25">
      <c r="A11405" s="154"/>
      <c r="B11405" s="154"/>
      <c r="C11405" s="140"/>
      <c r="D11405" s="140"/>
      <c r="E11405" s="140"/>
      <c r="F11405" s="161"/>
      <c r="G11405" s="161"/>
    </row>
    <row r="11406" spans="1:7" x14ac:dyDescent="0.25">
      <c r="A11406" s="154"/>
      <c r="B11406" s="154"/>
      <c r="C11406" s="154"/>
      <c r="D11406" s="140"/>
      <c r="E11406" s="140"/>
      <c r="F11406" s="161"/>
      <c r="G11406" s="161"/>
    </row>
    <row r="11407" spans="1:7" x14ac:dyDescent="0.25">
      <c r="A11407" s="154"/>
      <c r="B11407" s="154"/>
      <c r="C11407" s="140"/>
      <c r="D11407" s="140"/>
      <c r="E11407" s="140"/>
      <c r="F11407" s="161"/>
      <c r="G11407" s="161"/>
    </row>
    <row r="11408" spans="1:7" x14ac:dyDescent="0.25">
      <c r="A11408" s="154"/>
      <c r="B11408" s="154"/>
      <c r="C11408" s="140"/>
      <c r="D11408" s="140"/>
      <c r="E11408" s="140"/>
      <c r="F11408" s="161"/>
      <c r="G11408" s="161"/>
    </row>
    <row r="11409" spans="1:7" x14ac:dyDescent="0.25">
      <c r="A11409" s="154"/>
      <c r="B11409" s="154"/>
      <c r="C11409" s="140"/>
      <c r="D11409" s="140"/>
      <c r="E11409" s="140"/>
      <c r="F11409" s="161"/>
      <c r="G11409" s="161"/>
    </row>
    <row r="11410" spans="1:7" x14ac:dyDescent="0.25">
      <c r="A11410" s="154"/>
      <c r="B11410" s="154"/>
      <c r="C11410" s="154"/>
      <c r="D11410" s="140"/>
      <c r="E11410" s="140"/>
      <c r="F11410" s="161"/>
      <c r="G11410" s="161"/>
    </row>
    <row r="11411" spans="1:7" x14ac:dyDescent="0.25">
      <c r="A11411" s="154"/>
      <c r="B11411" s="154"/>
      <c r="C11411" s="140"/>
      <c r="D11411" s="140"/>
      <c r="E11411" s="140"/>
      <c r="F11411" s="161"/>
      <c r="G11411" s="161"/>
    </row>
    <row r="11412" spans="1:7" x14ac:dyDescent="0.25">
      <c r="A11412" s="154"/>
      <c r="B11412" s="154"/>
      <c r="C11412" s="140"/>
      <c r="D11412" s="140"/>
      <c r="E11412" s="140"/>
      <c r="F11412" s="161"/>
      <c r="G11412" s="161"/>
    </row>
    <row r="11413" spans="1:7" x14ac:dyDescent="0.25">
      <c r="A11413" s="154"/>
      <c r="B11413" s="154"/>
      <c r="C11413" s="154"/>
      <c r="D11413" s="140"/>
      <c r="E11413" s="140"/>
      <c r="F11413" s="161"/>
      <c r="G11413" s="161"/>
    </row>
    <row r="11414" spans="1:7" x14ac:dyDescent="0.25">
      <c r="A11414" s="154"/>
      <c r="B11414" s="154"/>
      <c r="C11414" s="154"/>
      <c r="D11414" s="140"/>
      <c r="E11414" s="140"/>
      <c r="F11414" s="161"/>
      <c r="G11414" s="161"/>
    </row>
    <row r="11415" spans="1:7" x14ac:dyDescent="0.25">
      <c r="A11415" s="154"/>
      <c r="B11415" s="154"/>
      <c r="C11415" s="140"/>
      <c r="D11415" s="140"/>
      <c r="E11415" s="140"/>
      <c r="F11415" s="161"/>
      <c r="G11415" s="161"/>
    </row>
    <row r="11416" spans="1:7" x14ac:dyDescent="0.25">
      <c r="A11416" s="154"/>
      <c r="B11416" s="154"/>
      <c r="C11416" s="140"/>
      <c r="D11416" s="140"/>
      <c r="E11416" s="140"/>
      <c r="F11416" s="161"/>
      <c r="G11416" s="161"/>
    </row>
    <row r="11417" spans="1:7" x14ac:dyDescent="0.25">
      <c r="A11417" s="154"/>
      <c r="B11417" s="154"/>
      <c r="C11417" s="140"/>
      <c r="D11417" s="140"/>
      <c r="E11417" s="140"/>
      <c r="F11417" s="161"/>
      <c r="G11417" s="161"/>
    </row>
    <row r="11418" spans="1:7" x14ac:dyDescent="0.25">
      <c r="A11418" s="154"/>
      <c r="B11418" s="154"/>
      <c r="C11418" s="140"/>
      <c r="D11418" s="140"/>
      <c r="E11418" s="140"/>
      <c r="F11418" s="161"/>
      <c r="G11418" s="161"/>
    </row>
    <row r="11419" spans="1:7" x14ac:dyDescent="0.25">
      <c r="A11419" s="154"/>
      <c r="B11419" s="154"/>
      <c r="C11419" s="140"/>
      <c r="D11419" s="140"/>
      <c r="E11419" s="140"/>
      <c r="F11419" s="161"/>
      <c r="G11419" s="161"/>
    </row>
    <row r="11420" spans="1:7" x14ac:dyDescent="0.25">
      <c r="A11420" s="154"/>
      <c r="B11420" s="154"/>
      <c r="C11420" s="140"/>
      <c r="D11420" s="140"/>
      <c r="E11420" s="140"/>
      <c r="F11420" s="161"/>
      <c r="G11420" s="161"/>
    </row>
    <row r="11421" spans="1:7" x14ac:dyDescent="0.25">
      <c r="A11421" s="154"/>
      <c r="B11421" s="154"/>
      <c r="C11421" s="140"/>
      <c r="D11421" s="140"/>
      <c r="E11421" s="140"/>
      <c r="F11421" s="161"/>
      <c r="G11421" s="161"/>
    </row>
    <row r="11422" spans="1:7" x14ac:dyDescent="0.25">
      <c r="A11422" s="154"/>
      <c r="B11422" s="154"/>
      <c r="C11422" s="140"/>
      <c r="D11422" s="140"/>
      <c r="E11422" s="140"/>
      <c r="F11422" s="161"/>
      <c r="G11422" s="161"/>
    </row>
    <row r="11423" spans="1:7" x14ac:dyDescent="0.25">
      <c r="A11423" s="154"/>
      <c r="B11423" s="154"/>
      <c r="C11423" s="140"/>
      <c r="D11423" s="140"/>
      <c r="E11423" s="140"/>
      <c r="F11423" s="161"/>
      <c r="G11423" s="161"/>
    </row>
    <row r="11424" spans="1:7" x14ac:dyDescent="0.25">
      <c r="A11424" s="154"/>
      <c r="B11424" s="154"/>
      <c r="C11424" s="140"/>
      <c r="D11424" s="140"/>
      <c r="E11424" s="140"/>
      <c r="F11424" s="161"/>
      <c r="G11424" s="161"/>
    </row>
    <row r="11425" spans="1:7" x14ac:dyDescent="0.25">
      <c r="A11425" s="154"/>
      <c r="B11425" s="154"/>
      <c r="C11425" s="140"/>
      <c r="D11425" s="140"/>
      <c r="E11425" s="140"/>
      <c r="F11425" s="161"/>
      <c r="G11425" s="161"/>
    </row>
    <row r="11426" spans="1:7" x14ac:dyDescent="0.25">
      <c r="A11426" s="154"/>
      <c r="B11426" s="154"/>
      <c r="C11426" s="140"/>
      <c r="D11426" s="140"/>
      <c r="E11426" s="140"/>
      <c r="F11426" s="161"/>
      <c r="G11426" s="161"/>
    </row>
    <row r="11427" spans="1:7" x14ac:dyDescent="0.25">
      <c r="A11427" s="154"/>
      <c r="B11427" s="154"/>
      <c r="C11427" s="140"/>
      <c r="D11427" s="140"/>
      <c r="E11427" s="140"/>
      <c r="F11427" s="161"/>
      <c r="G11427" s="161"/>
    </row>
    <row r="11428" spans="1:7" x14ac:dyDescent="0.25">
      <c r="A11428" s="154"/>
      <c r="B11428" s="154"/>
      <c r="C11428" s="140"/>
      <c r="D11428" s="140"/>
      <c r="E11428" s="140"/>
      <c r="F11428" s="161"/>
      <c r="G11428" s="161"/>
    </row>
    <row r="11429" spans="1:7" x14ac:dyDescent="0.25">
      <c r="A11429" s="154"/>
      <c r="B11429" s="154"/>
      <c r="C11429" s="140"/>
      <c r="D11429" s="140"/>
      <c r="E11429" s="140"/>
      <c r="F11429" s="161"/>
      <c r="G11429" s="161"/>
    </row>
    <row r="11430" spans="1:7" x14ac:dyDescent="0.25">
      <c r="A11430" s="154"/>
      <c r="B11430" s="154"/>
      <c r="C11430" s="140"/>
      <c r="D11430" s="140"/>
      <c r="E11430" s="140"/>
      <c r="F11430" s="161"/>
      <c r="G11430" s="161"/>
    </row>
    <row r="11431" spans="1:7" x14ac:dyDescent="0.25">
      <c r="A11431" s="154"/>
      <c r="B11431" s="154"/>
      <c r="C11431" s="140"/>
      <c r="D11431" s="140"/>
      <c r="E11431" s="140"/>
      <c r="F11431" s="161"/>
      <c r="G11431" s="161"/>
    </row>
    <row r="11432" spans="1:7" x14ac:dyDescent="0.25">
      <c r="A11432" s="154"/>
      <c r="B11432" s="154"/>
      <c r="C11432" s="140"/>
      <c r="D11432" s="140"/>
      <c r="E11432" s="140"/>
      <c r="F11432" s="161"/>
      <c r="G11432" s="161"/>
    </row>
    <row r="11433" spans="1:7" x14ac:dyDescent="0.25">
      <c r="A11433" s="154"/>
      <c r="B11433" s="154"/>
      <c r="C11433" s="140"/>
      <c r="D11433" s="140"/>
      <c r="E11433" s="140"/>
      <c r="F11433" s="161"/>
      <c r="G11433" s="161"/>
    </row>
    <row r="11434" spans="1:7" x14ac:dyDescent="0.25">
      <c r="A11434" s="154"/>
      <c r="B11434" s="154"/>
      <c r="C11434" s="140"/>
      <c r="D11434" s="140"/>
      <c r="E11434" s="140"/>
      <c r="F11434" s="161"/>
      <c r="G11434" s="161"/>
    </row>
    <row r="11435" spans="1:7" x14ac:dyDescent="0.25">
      <c r="A11435" s="154"/>
      <c r="B11435" s="154"/>
      <c r="C11435" s="140"/>
      <c r="D11435" s="140"/>
      <c r="E11435" s="140"/>
      <c r="F11435" s="161"/>
      <c r="G11435" s="161"/>
    </row>
    <row r="11436" spans="1:7" x14ac:dyDescent="0.25">
      <c r="A11436" s="154"/>
      <c r="B11436" s="154"/>
      <c r="C11436" s="140"/>
      <c r="D11436" s="140"/>
      <c r="E11436" s="140"/>
      <c r="F11436" s="161"/>
      <c r="G11436" s="161"/>
    </row>
    <row r="11437" spans="1:7" x14ac:dyDescent="0.25">
      <c r="A11437" s="154"/>
      <c r="B11437" s="154"/>
      <c r="C11437" s="140"/>
      <c r="D11437" s="140"/>
      <c r="E11437" s="140"/>
      <c r="F11437" s="161"/>
      <c r="G11437" s="161"/>
    </row>
    <row r="11438" spans="1:7" x14ac:dyDescent="0.25">
      <c r="A11438" s="154"/>
      <c r="B11438" s="154"/>
      <c r="C11438" s="140"/>
      <c r="D11438" s="140"/>
      <c r="E11438" s="140"/>
      <c r="F11438" s="161"/>
      <c r="G11438" s="161"/>
    </row>
    <row r="11439" spans="1:7" x14ac:dyDescent="0.25">
      <c r="A11439" s="154"/>
      <c r="B11439" s="154"/>
      <c r="C11439" s="154"/>
      <c r="D11439" s="140"/>
      <c r="E11439" s="140"/>
      <c r="F11439" s="161"/>
      <c r="G11439" s="161"/>
    </row>
    <row r="11440" spans="1:7" x14ac:dyDescent="0.25">
      <c r="A11440" s="154"/>
      <c r="B11440" s="154"/>
      <c r="C11440" s="140"/>
      <c r="D11440" s="140"/>
      <c r="E11440" s="140"/>
      <c r="F11440" s="161"/>
      <c r="G11440" s="161"/>
    </row>
    <row r="11441" spans="1:7" x14ac:dyDescent="0.25">
      <c r="A11441" s="154"/>
      <c r="B11441" s="154"/>
      <c r="C11441" s="140"/>
      <c r="D11441" s="140"/>
      <c r="E11441" s="140"/>
      <c r="F11441" s="161"/>
      <c r="G11441" s="161"/>
    </row>
    <row r="11442" spans="1:7" x14ac:dyDescent="0.25">
      <c r="A11442" s="154"/>
      <c r="B11442" s="154"/>
      <c r="C11442" s="140"/>
      <c r="D11442" s="140"/>
      <c r="E11442" s="140"/>
      <c r="F11442" s="161"/>
      <c r="G11442" s="161"/>
    </row>
    <row r="11443" spans="1:7" x14ac:dyDescent="0.25">
      <c r="A11443" s="154"/>
      <c r="B11443" s="154"/>
      <c r="C11443" s="140"/>
      <c r="D11443" s="140"/>
      <c r="E11443" s="140"/>
      <c r="F11443" s="161"/>
      <c r="G11443" s="161"/>
    </row>
    <row r="11444" spans="1:7" x14ac:dyDescent="0.25">
      <c r="A11444" s="154"/>
      <c r="B11444" s="154"/>
      <c r="C11444" s="140"/>
      <c r="D11444" s="140"/>
      <c r="E11444" s="140"/>
      <c r="F11444" s="161"/>
      <c r="G11444" s="161"/>
    </row>
    <row r="11445" spans="1:7" x14ac:dyDescent="0.25">
      <c r="A11445" s="154"/>
      <c r="B11445" s="154"/>
      <c r="C11445" s="140"/>
      <c r="D11445" s="140"/>
      <c r="E11445" s="140"/>
      <c r="F11445" s="161"/>
      <c r="G11445" s="161"/>
    </row>
    <row r="11446" spans="1:7" x14ac:dyDescent="0.25">
      <c r="A11446" s="154"/>
      <c r="B11446" s="154"/>
      <c r="C11446" s="140"/>
      <c r="D11446" s="140"/>
      <c r="E11446" s="140"/>
      <c r="F11446" s="161"/>
      <c r="G11446" s="161"/>
    </row>
    <row r="11447" spans="1:7" x14ac:dyDescent="0.25">
      <c r="A11447" s="154"/>
      <c r="B11447" s="154"/>
      <c r="C11447" s="140"/>
      <c r="D11447" s="140"/>
      <c r="E11447" s="140"/>
      <c r="F11447" s="161"/>
      <c r="G11447" s="161"/>
    </row>
    <row r="11448" spans="1:7" x14ac:dyDescent="0.25">
      <c r="A11448" s="154"/>
      <c r="B11448" s="154"/>
      <c r="C11448" s="140"/>
      <c r="D11448" s="140"/>
      <c r="E11448" s="140"/>
      <c r="F11448" s="161"/>
      <c r="G11448" s="161"/>
    </row>
    <row r="11449" spans="1:7" x14ac:dyDescent="0.25">
      <c r="A11449" s="154"/>
      <c r="B11449" s="154"/>
      <c r="C11449" s="140"/>
      <c r="D11449" s="140"/>
      <c r="E11449" s="140"/>
      <c r="F11449" s="161"/>
      <c r="G11449" s="161"/>
    </row>
    <row r="11450" spans="1:7" x14ac:dyDescent="0.25">
      <c r="A11450" s="154"/>
      <c r="B11450" s="154"/>
      <c r="C11450" s="154"/>
      <c r="D11450" s="140"/>
      <c r="E11450" s="140"/>
      <c r="F11450" s="161"/>
      <c r="G11450" s="161"/>
    </row>
    <row r="11451" spans="1:7" x14ac:dyDescent="0.25">
      <c r="A11451" s="154"/>
      <c r="B11451" s="154"/>
      <c r="C11451" s="154"/>
      <c r="D11451" s="140"/>
      <c r="E11451" s="140"/>
      <c r="F11451" s="161"/>
      <c r="G11451" s="161"/>
    </row>
    <row r="11452" spans="1:7" x14ac:dyDescent="0.25">
      <c r="A11452" s="154"/>
      <c r="B11452" s="154"/>
      <c r="C11452" s="154"/>
      <c r="D11452" s="140"/>
      <c r="E11452" s="140"/>
      <c r="F11452" s="161"/>
      <c r="G11452" s="161"/>
    </row>
    <row r="11453" spans="1:7" x14ac:dyDescent="0.25">
      <c r="A11453" s="154"/>
      <c r="B11453" s="154"/>
      <c r="C11453" s="140"/>
      <c r="D11453" s="140"/>
      <c r="E11453" s="140"/>
      <c r="F11453" s="161"/>
      <c r="G11453" s="161"/>
    </row>
    <row r="11454" spans="1:7" x14ac:dyDescent="0.25">
      <c r="A11454" s="154"/>
      <c r="B11454" s="154"/>
      <c r="C11454" s="140"/>
      <c r="D11454" s="140"/>
      <c r="E11454" s="140"/>
      <c r="F11454" s="161"/>
      <c r="G11454" s="161"/>
    </row>
    <row r="11455" spans="1:7" x14ac:dyDescent="0.25">
      <c r="A11455" s="154"/>
      <c r="B11455" s="154"/>
      <c r="C11455" s="140"/>
      <c r="D11455" s="140"/>
      <c r="E11455" s="140"/>
      <c r="F11455" s="161"/>
      <c r="G11455" s="161"/>
    </row>
    <row r="11456" spans="1:7" x14ac:dyDescent="0.25">
      <c r="A11456" s="154"/>
      <c r="B11456" s="154"/>
      <c r="C11456" s="140"/>
      <c r="D11456" s="140"/>
      <c r="E11456" s="140"/>
      <c r="F11456" s="161"/>
      <c r="G11456" s="161"/>
    </row>
    <row r="11457" spans="1:7" x14ac:dyDescent="0.25">
      <c r="A11457" s="154"/>
      <c r="B11457" s="154"/>
      <c r="C11457" s="140"/>
      <c r="D11457" s="140"/>
      <c r="E11457" s="140"/>
      <c r="F11457" s="161"/>
      <c r="G11457" s="161"/>
    </row>
    <row r="11458" spans="1:7" x14ac:dyDescent="0.25">
      <c r="A11458" s="154"/>
      <c r="B11458" s="154"/>
      <c r="C11458" s="140"/>
      <c r="D11458" s="140"/>
      <c r="E11458" s="140"/>
      <c r="F11458" s="161"/>
      <c r="G11458" s="161"/>
    </row>
    <row r="11459" spans="1:7" x14ac:dyDescent="0.25">
      <c r="A11459" s="154"/>
      <c r="B11459" s="154"/>
      <c r="C11459" s="140"/>
      <c r="D11459" s="140"/>
      <c r="E11459" s="140"/>
      <c r="F11459" s="161"/>
      <c r="G11459" s="161"/>
    </row>
    <row r="11460" spans="1:7" x14ac:dyDescent="0.25">
      <c r="A11460" s="154"/>
      <c r="B11460" s="154"/>
      <c r="C11460" s="140"/>
      <c r="D11460" s="140"/>
      <c r="E11460" s="140"/>
      <c r="F11460" s="161"/>
      <c r="G11460" s="161"/>
    </row>
    <row r="11461" spans="1:7" x14ac:dyDescent="0.25">
      <c r="A11461" s="154"/>
      <c r="B11461" s="154"/>
      <c r="C11461" s="140"/>
      <c r="D11461" s="140"/>
      <c r="E11461" s="140"/>
      <c r="F11461" s="161"/>
      <c r="G11461" s="161"/>
    </row>
    <row r="11462" spans="1:7" x14ac:dyDescent="0.25">
      <c r="A11462" s="154"/>
      <c r="B11462" s="154"/>
      <c r="C11462" s="140"/>
      <c r="D11462" s="140"/>
      <c r="E11462" s="140"/>
      <c r="F11462" s="161"/>
      <c r="G11462" s="161"/>
    </row>
    <row r="11463" spans="1:7" x14ac:dyDescent="0.25">
      <c r="A11463" s="154"/>
      <c r="B11463" s="154"/>
      <c r="C11463" s="140"/>
      <c r="D11463" s="140"/>
      <c r="E11463" s="140"/>
      <c r="F11463" s="161"/>
      <c r="G11463" s="161"/>
    </row>
    <row r="11464" spans="1:7" x14ac:dyDescent="0.25">
      <c r="A11464" s="154"/>
      <c r="B11464" s="154"/>
      <c r="C11464" s="140"/>
      <c r="D11464" s="140"/>
      <c r="E11464" s="140"/>
      <c r="F11464" s="161"/>
      <c r="G11464" s="161"/>
    </row>
    <row r="11465" spans="1:7" x14ac:dyDescent="0.25">
      <c r="A11465" s="154"/>
      <c r="B11465" s="154"/>
      <c r="C11465" s="140"/>
      <c r="D11465" s="140"/>
      <c r="E11465" s="140"/>
      <c r="F11465" s="161"/>
      <c r="G11465" s="161"/>
    </row>
    <row r="11466" spans="1:7" x14ac:dyDescent="0.25">
      <c r="A11466" s="154"/>
      <c r="B11466" s="154"/>
      <c r="C11466" s="154"/>
      <c r="D11466" s="140"/>
      <c r="E11466" s="140"/>
      <c r="F11466" s="161"/>
      <c r="G11466" s="161"/>
    </row>
    <row r="11467" spans="1:7" x14ac:dyDescent="0.25">
      <c r="A11467" s="154"/>
      <c r="B11467" s="154"/>
      <c r="C11467" s="140"/>
      <c r="D11467" s="140"/>
      <c r="E11467" s="140"/>
      <c r="F11467" s="161"/>
      <c r="G11467" s="161"/>
    </row>
    <row r="11468" spans="1:7" x14ac:dyDescent="0.25">
      <c r="A11468" s="154"/>
      <c r="B11468" s="154"/>
      <c r="C11468" s="140"/>
      <c r="D11468" s="140"/>
      <c r="E11468" s="140"/>
      <c r="F11468" s="161"/>
      <c r="G11468" s="161"/>
    </row>
    <row r="11469" spans="1:7" x14ac:dyDescent="0.25">
      <c r="A11469" s="154"/>
      <c r="B11469" s="154"/>
      <c r="C11469" s="154"/>
      <c r="D11469" s="140"/>
      <c r="E11469" s="140"/>
      <c r="F11469" s="161"/>
      <c r="G11469" s="161"/>
    </row>
    <row r="11470" spans="1:7" x14ac:dyDescent="0.25">
      <c r="A11470" s="154"/>
      <c r="B11470" s="154"/>
      <c r="C11470" s="140"/>
      <c r="D11470" s="140"/>
      <c r="E11470" s="140"/>
      <c r="F11470" s="161"/>
      <c r="G11470" s="161"/>
    </row>
    <row r="11471" spans="1:7" x14ac:dyDescent="0.25">
      <c r="A11471" s="154"/>
      <c r="B11471" s="154"/>
      <c r="C11471" s="140"/>
      <c r="D11471" s="140"/>
      <c r="E11471" s="140"/>
      <c r="F11471" s="161"/>
      <c r="G11471" s="161"/>
    </row>
    <row r="11472" spans="1:7" x14ac:dyDescent="0.25">
      <c r="A11472" s="154"/>
      <c r="B11472" s="154"/>
      <c r="C11472" s="154"/>
      <c r="D11472" s="140"/>
      <c r="E11472" s="140"/>
      <c r="F11472" s="161"/>
      <c r="G11472" s="161"/>
    </row>
    <row r="11473" spans="1:7" x14ac:dyDescent="0.25">
      <c r="A11473" s="154"/>
      <c r="B11473" s="154"/>
      <c r="C11473" s="140"/>
      <c r="D11473" s="140"/>
      <c r="E11473" s="140"/>
      <c r="F11473" s="161"/>
      <c r="G11473" s="161"/>
    </row>
    <row r="11474" spans="1:7" x14ac:dyDescent="0.25">
      <c r="A11474" s="154"/>
      <c r="B11474" s="154"/>
      <c r="C11474" s="140"/>
      <c r="D11474" s="140"/>
      <c r="E11474" s="140"/>
      <c r="F11474" s="161"/>
      <c r="G11474" s="161"/>
    </row>
    <row r="11475" spans="1:7" x14ac:dyDescent="0.25">
      <c r="A11475" s="154"/>
      <c r="B11475" s="154"/>
      <c r="C11475" s="140"/>
      <c r="D11475" s="140"/>
      <c r="E11475" s="140"/>
      <c r="F11475" s="161"/>
      <c r="G11475" s="161"/>
    </row>
    <row r="11476" spans="1:7" x14ac:dyDescent="0.25">
      <c r="A11476" s="154"/>
      <c r="B11476" s="154"/>
      <c r="C11476" s="140"/>
      <c r="D11476" s="140"/>
      <c r="E11476" s="140"/>
      <c r="F11476" s="161"/>
      <c r="G11476" s="161"/>
    </row>
    <row r="11477" spans="1:7" x14ac:dyDescent="0.25">
      <c r="A11477" s="154"/>
      <c r="B11477" s="154"/>
      <c r="C11477" s="140"/>
      <c r="D11477" s="140"/>
      <c r="E11477" s="140"/>
      <c r="F11477" s="161"/>
      <c r="G11477" s="161"/>
    </row>
    <row r="11478" spans="1:7" x14ac:dyDescent="0.25">
      <c r="A11478" s="154"/>
      <c r="B11478" s="154"/>
      <c r="C11478" s="140"/>
      <c r="D11478" s="140"/>
      <c r="E11478" s="140"/>
      <c r="F11478" s="161"/>
      <c r="G11478" s="161"/>
    </row>
    <row r="11479" spans="1:7" x14ac:dyDescent="0.25">
      <c r="A11479" s="154"/>
      <c r="B11479" s="154"/>
      <c r="C11479" s="140"/>
      <c r="D11479" s="140"/>
      <c r="E11479" s="140"/>
      <c r="F11479" s="161"/>
      <c r="G11479" s="161"/>
    </row>
    <row r="11480" spans="1:7" x14ac:dyDescent="0.25">
      <c r="A11480" s="154"/>
      <c r="B11480" s="154"/>
      <c r="C11480" s="140"/>
      <c r="D11480" s="140"/>
      <c r="E11480" s="140"/>
      <c r="F11480" s="161"/>
      <c r="G11480" s="161"/>
    </row>
    <row r="11481" spans="1:7" x14ac:dyDescent="0.25">
      <c r="A11481" s="154"/>
      <c r="B11481" s="154"/>
      <c r="C11481" s="140"/>
      <c r="D11481" s="140"/>
      <c r="E11481" s="140"/>
      <c r="F11481" s="161"/>
      <c r="G11481" s="161"/>
    </row>
    <row r="11482" spans="1:7" x14ac:dyDescent="0.25">
      <c r="A11482" s="154"/>
      <c r="B11482" s="154"/>
      <c r="C11482" s="140"/>
      <c r="D11482" s="140"/>
      <c r="E11482" s="140"/>
      <c r="F11482" s="161"/>
      <c r="G11482" s="161"/>
    </row>
    <row r="11483" spans="1:7" x14ac:dyDescent="0.25">
      <c r="A11483" s="154"/>
      <c r="B11483" s="154"/>
      <c r="C11483" s="140"/>
      <c r="D11483" s="140"/>
      <c r="E11483" s="140"/>
      <c r="F11483" s="161"/>
      <c r="G11483" s="161"/>
    </row>
    <row r="11484" spans="1:7" x14ac:dyDescent="0.25">
      <c r="A11484" s="154"/>
      <c r="B11484" s="154"/>
      <c r="C11484" s="140"/>
      <c r="D11484" s="140"/>
      <c r="E11484" s="140"/>
      <c r="F11484" s="161"/>
      <c r="G11484" s="161"/>
    </row>
    <row r="11485" spans="1:7" x14ac:dyDescent="0.25">
      <c r="A11485" s="154"/>
      <c r="B11485" s="154"/>
      <c r="C11485" s="140"/>
      <c r="D11485" s="140"/>
      <c r="E11485" s="140"/>
      <c r="F11485" s="161"/>
      <c r="G11485" s="161"/>
    </row>
    <row r="11486" spans="1:7" x14ac:dyDescent="0.25">
      <c r="A11486" s="154"/>
      <c r="B11486" s="154"/>
      <c r="C11486" s="154"/>
      <c r="D11486" s="140"/>
      <c r="E11486" s="140"/>
      <c r="F11486" s="161"/>
      <c r="G11486" s="161"/>
    </row>
    <row r="11487" spans="1:7" x14ac:dyDescent="0.25">
      <c r="A11487" s="154"/>
      <c r="B11487" s="154"/>
      <c r="C11487" s="140"/>
      <c r="D11487" s="140"/>
      <c r="E11487" s="140"/>
      <c r="F11487" s="161"/>
      <c r="G11487" s="161"/>
    </row>
    <row r="11488" spans="1:7" x14ac:dyDescent="0.25">
      <c r="A11488" s="154"/>
      <c r="B11488" s="154"/>
      <c r="C11488" s="140"/>
      <c r="D11488" s="140"/>
      <c r="E11488" s="140"/>
      <c r="F11488" s="161"/>
      <c r="G11488" s="161"/>
    </row>
    <row r="11489" spans="1:7" x14ac:dyDescent="0.25">
      <c r="A11489" s="154"/>
      <c r="B11489" s="154"/>
      <c r="C11489" s="154"/>
      <c r="D11489" s="140"/>
      <c r="E11489" s="140"/>
      <c r="F11489" s="161"/>
      <c r="G11489" s="161"/>
    </row>
    <row r="11490" spans="1:7" x14ac:dyDescent="0.25">
      <c r="A11490" s="154"/>
      <c r="B11490" s="154"/>
      <c r="C11490" s="154"/>
      <c r="D11490" s="140"/>
      <c r="E11490" s="140"/>
      <c r="F11490" s="161"/>
      <c r="G11490" s="161"/>
    </row>
    <row r="11491" spans="1:7" x14ac:dyDescent="0.25">
      <c r="A11491" s="154"/>
      <c r="B11491" s="154"/>
      <c r="C11491" s="154"/>
      <c r="D11491" s="140"/>
      <c r="E11491" s="140"/>
      <c r="F11491" s="161"/>
      <c r="G11491" s="161"/>
    </row>
    <row r="11492" spans="1:7" x14ac:dyDescent="0.25">
      <c r="A11492" s="154"/>
      <c r="B11492" s="154"/>
      <c r="C11492" s="154"/>
      <c r="D11492" s="140"/>
      <c r="E11492" s="140"/>
      <c r="F11492" s="161"/>
      <c r="G11492" s="161"/>
    </row>
    <row r="11493" spans="1:7" x14ac:dyDescent="0.25">
      <c r="A11493" s="154"/>
      <c r="B11493" s="154"/>
      <c r="C11493" s="154"/>
      <c r="D11493" s="140"/>
      <c r="E11493" s="140"/>
      <c r="F11493" s="161"/>
      <c r="G11493" s="161"/>
    </row>
    <row r="11494" spans="1:7" x14ac:dyDescent="0.25">
      <c r="A11494" s="154"/>
      <c r="B11494" s="154"/>
      <c r="C11494" s="154"/>
      <c r="D11494" s="140"/>
      <c r="E11494" s="140"/>
      <c r="F11494" s="161"/>
      <c r="G11494" s="161"/>
    </row>
    <row r="11495" spans="1:7" x14ac:dyDescent="0.25">
      <c r="A11495" s="154"/>
      <c r="B11495" s="154"/>
      <c r="C11495" s="154"/>
      <c r="D11495" s="140"/>
      <c r="E11495" s="140"/>
      <c r="F11495" s="161"/>
      <c r="G11495" s="161"/>
    </row>
    <row r="11496" spans="1:7" x14ac:dyDescent="0.25">
      <c r="A11496" s="154"/>
      <c r="B11496" s="154"/>
      <c r="C11496" s="154"/>
      <c r="D11496" s="140"/>
      <c r="E11496" s="140"/>
      <c r="F11496" s="161"/>
      <c r="G11496" s="161"/>
    </row>
    <row r="11497" spans="1:7" x14ac:dyDescent="0.25">
      <c r="A11497" s="154"/>
      <c r="B11497" s="154"/>
      <c r="C11497" s="140"/>
      <c r="D11497" s="140"/>
      <c r="E11497" s="140"/>
      <c r="F11497" s="161"/>
      <c r="G11497" s="161"/>
    </row>
    <row r="11498" spans="1:7" x14ac:dyDescent="0.25">
      <c r="A11498" s="154"/>
      <c r="B11498" s="154"/>
      <c r="C11498" s="140"/>
      <c r="D11498" s="140"/>
      <c r="E11498" s="140"/>
      <c r="F11498" s="161"/>
      <c r="G11498" s="161"/>
    </row>
    <row r="11499" spans="1:7" x14ac:dyDescent="0.25">
      <c r="A11499" s="154"/>
      <c r="B11499" s="154"/>
      <c r="C11499" s="154"/>
      <c r="D11499" s="140"/>
      <c r="E11499" s="140"/>
      <c r="F11499" s="161"/>
      <c r="G11499" s="161"/>
    </row>
    <row r="11500" spans="1:7" x14ac:dyDescent="0.25">
      <c r="A11500" s="154"/>
      <c r="B11500" s="154"/>
      <c r="C11500" s="154"/>
      <c r="D11500" s="140"/>
      <c r="E11500" s="140"/>
      <c r="F11500" s="161"/>
      <c r="G11500" s="161"/>
    </row>
    <row r="11501" spans="1:7" x14ac:dyDescent="0.25">
      <c r="A11501" s="154"/>
      <c r="B11501" s="154"/>
      <c r="C11501" s="140"/>
      <c r="D11501" s="140"/>
      <c r="E11501" s="140"/>
      <c r="F11501" s="161"/>
      <c r="G11501" s="161"/>
    </row>
    <row r="11502" spans="1:7" x14ac:dyDescent="0.25">
      <c r="A11502" s="154"/>
      <c r="B11502" s="154"/>
      <c r="C11502" s="140"/>
      <c r="D11502" s="140"/>
      <c r="E11502" s="140"/>
      <c r="F11502" s="161"/>
      <c r="G11502" s="161"/>
    </row>
    <row r="11503" spans="1:7" x14ac:dyDescent="0.25">
      <c r="A11503" s="154"/>
      <c r="B11503" s="154"/>
      <c r="C11503" s="154"/>
      <c r="D11503" s="140"/>
      <c r="E11503" s="140"/>
      <c r="F11503" s="161"/>
      <c r="G11503" s="161"/>
    </row>
    <row r="11504" spans="1:7" x14ac:dyDescent="0.25">
      <c r="A11504" s="154"/>
      <c r="B11504" s="154"/>
      <c r="C11504" s="154"/>
      <c r="D11504" s="140"/>
      <c r="E11504" s="140"/>
      <c r="F11504" s="161"/>
      <c r="G11504" s="161"/>
    </row>
    <row r="11505" spans="1:7" x14ac:dyDescent="0.25">
      <c r="A11505" s="154"/>
      <c r="B11505" s="154"/>
      <c r="C11505" s="140"/>
      <c r="D11505" s="140"/>
      <c r="E11505" s="140"/>
      <c r="F11505" s="161"/>
      <c r="G11505" s="161"/>
    </row>
    <row r="11506" spans="1:7" x14ac:dyDescent="0.25">
      <c r="A11506" s="154"/>
      <c r="B11506" s="154"/>
      <c r="C11506" s="140"/>
      <c r="D11506" s="140"/>
      <c r="E11506" s="140"/>
      <c r="F11506" s="161"/>
      <c r="G11506" s="161"/>
    </row>
    <row r="11507" spans="1:7" x14ac:dyDescent="0.25">
      <c r="A11507" s="154"/>
      <c r="B11507" s="154"/>
      <c r="C11507" s="140"/>
      <c r="D11507" s="140"/>
      <c r="E11507" s="140"/>
      <c r="F11507" s="161"/>
      <c r="G11507" s="161"/>
    </row>
    <row r="11508" spans="1:7" x14ac:dyDescent="0.25">
      <c r="A11508" s="154"/>
      <c r="B11508" s="154"/>
      <c r="C11508" s="154"/>
      <c r="D11508" s="140"/>
      <c r="E11508" s="140"/>
      <c r="F11508" s="161"/>
      <c r="G11508" s="161"/>
    </row>
    <row r="11509" spans="1:7" x14ac:dyDescent="0.25">
      <c r="A11509" s="154"/>
      <c r="B11509" s="154"/>
      <c r="C11509" s="154"/>
      <c r="D11509" s="140"/>
      <c r="E11509" s="140"/>
      <c r="F11509" s="161"/>
      <c r="G11509" s="161"/>
    </row>
    <row r="11510" spans="1:7" x14ac:dyDescent="0.25">
      <c r="A11510" s="154"/>
      <c r="B11510" s="154"/>
      <c r="C11510" s="140"/>
      <c r="D11510" s="140"/>
      <c r="E11510" s="140"/>
      <c r="F11510" s="161"/>
      <c r="G11510" s="161"/>
    </row>
    <row r="11511" spans="1:7" x14ac:dyDescent="0.25">
      <c r="A11511" s="154"/>
      <c r="B11511" s="154"/>
      <c r="C11511" s="154"/>
      <c r="D11511" s="140"/>
      <c r="E11511" s="140"/>
      <c r="F11511" s="161"/>
      <c r="G11511" s="161"/>
    </row>
    <row r="11512" spans="1:7" x14ac:dyDescent="0.25">
      <c r="A11512" s="154"/>
      <c r="B11512" s="154"/>
      <c r="C11512" s="154"/>
      <c r="D11512" s="140"/>
      <c r="E11512" s="140"/>
      <c r="F11512" s="161"/>
      <c r="G11512" s="161"/>
    </row>
    <row r="11513" spans="1:7" x14ac:dyDescent="0.25">
      <c r="A11513" s="154"/>
      <c r="B11513" s="154"/>
      <c r="C11513" s="140"/>
      <c r="D11513" s="140"/>
      <c r="E11513" s="140"/>
      <c r="F11513" s="161"/>
      <c r="G11513" s="161"/>
    </row>
    <row r="11514" spans="1:7" x14ac:dyDescent="0.25">
      <c r="A11514" s="154"/>
      <c r="B11514" s="154"/>
      <c r="C11514" s="140"/>
      <c r="D11514" s="140"/>
      <c r="E11514" s="140"/>
      <c r="F11514" s="161"/>
      <c r="G11514" s="161"/>
    </row>
    <row r="11515" spans="1:7" x14ac:dyDescent="0.25">
      <c r="A11515" s="154"/>
      <c r="B11515" s="154"/>
      <c r="C11515" s="140"/>
      <c r="D11515" s="140"/>
      <c r="E11515" s="140"/>
      <c r="F11515" s="161"/>
      <c r="G11515" s="161"/>
    </row>
    <row r="11516" spans="1:7" x14ac:dyDescent="0.25">
      <c r="A11516" s="154"/>
      <c r="B11516" s="154"/>
      <c r="C11516" s="154"/>
      <c r="D11516" s="140"/>
      <c r="E11516" s="140"/>
      <c r="F11516" s="161"/>
      <c r="G11516" s="161"/>
    </row>
    <row r="11517" spans="1:7" x14ac:dyDescent="0.25">
      <c r="A11517" s="154"/>
      <c r="B11517" s="154"/>
      <c r="C11517" s="140"/>
      <c r="D11517" s="140"/>
      <c r="E11517" s="140"/>
      <c r="F11517" s="161"/>
      <c r="G11517" s="161"/>
    </row>
    <row r="11518" spans="1:7" x14ac:dyDescent="0.25">
      <c r="A11518" s="154"/>
      <c r="B11518" s="154"/>
      <c r="C11518" s="140"/>
      <c r="D11518" s="140"/>
      <c r="E11518" s="140"/>
      <c r="F11518" s="161"/>
      <c r="G11518" s="161"/>
    </row>
    <row r="11519" spans="1:7" x14ac:dyDescent="0.25">
      <c r="A11519" s="154"/>
      <c r="B11519" s="154"/>
      <c r="C11519" s="140"/>
      <c r="D11519" s="140"/>
      <c r="E11519" s="140"/>
      <c r="F11519" s="161"/>
      <c r="G11519" s="161"/>
    </row>
    <row r="11520" spans="1:7" x14ac:dyDescent="0.25">
      <c r="A11520" s="154"/>
      <c r="B11520" s="154"/>
      <c r="C11520" s="140"/>
      <c r="D11520" s="140"/>
      <c r="E11520" s="140"/>
      <c r="F11520" s="161"/>
      <c r="G11520" s="161"/>
    </row>
    <row r="11521" spans="1:7" x14ac:dyDescent="0.25">
      <c r="A11521" s="154"/>
      <c r="B11521" s="154"/>
      <c r="C11521" s="140"/>
      <c r="D11521" s="140"/>
      <c r="E11521" s="140"/>
      <c r="F11521" s="161"/>
      <c r="G11521" s="161"/>
    </row>
    <row r="11522" spans="1:7" x14ac:dyDescent="0.25">
      <c r="A11522" s="154"/>
      <c r="B11522" s="154"/>
      <c r="C11522" s="140"/>
      <c r="D11522" s="140"/>
      <c r="E11522" s="140"/>
      <c r="F11522" s="161"/>
      <c r="G11522" s="161"/>
    </row>
    <row r="11523" spans="1:7" x14ac:dyDescent="0.25">
      <c r="A11523" s="154"/>
      <c r="B11523" s="154"/>
      <c r="C11523" s="140"/>
      <c r="D11523" s="140"/>
      <c r="E11523" s="140"/>
      <c r="F11523" s="161"/>
      <c r="G11523" s="161"/>
    </row>
    <row r="11524" spans="1:7" x14ac:dyDescent="0.25">
      <c r="A11524" s="154"/>
      <c r="B11524" s="154"/>
      <c r="C11524" s="140"/>
      <c r="D11524" s="140"/>
      <c r="E11524" s="140"/>
      <c r="F11524" s="161"/>
      <c r="G11524" s="161"/>
    </row>
    <row r="11525" spans="1:7" x14ac:dyDescent="0.25">
      <c r="A11525" s="154"/>
      <c r="B11525" s="154"/>
      <c r="C11525" s="140"/>
      <c r="D11525" s="140"/>
      <c r="E11525" s="140"/>
      <c r="F11525" s="161"/>
      <c r="G11525" s="161"/>
    </row>
    <row r="11526" spans="1:7" x14ac:dyDescent="0.25">
      <c r="A11526" s="154"/>
      <c r="B11526" s="154"/>
      <c r="C11526" s="140"/>
      <c r="D11526" s="140"/>
      <c r="E11526" s="140"/>
      <c r="F11526" s="161"/>
      <c r="G11526" s="161"/>
    </row>
    <row r="11527" spans="1:7" x14ac:dyDescent="0.25">
      <c r="A11527" s="154"/>
      <c r="B11527" s="154"/>
      <c r="C11527" s="140"/>
      <c r="D11527" s="140"/>
      <c r="E11527" s="140"/>
      <c r="F11527" s="161"/>
      <c r="G11527" s="161"/>
    </row>
    <row r="11528" spans="1:7" x14ac:dyDescent="0.25">
      <c r="A11528" s="154"/>
      <c r="B11528" s="154"/>
      <c r="C11528" s="140"/>
      <c r="D11528" s="140"/>
      <c r="E11528" s="140"/>
      <c r="F11528" s="161"/>
      <c r="G11528" s="161"/>
    </row>
    <row r="11529" spans="1:7" x14ac:dyDescent="0.25">
      <c r="A11529" s="154"/>
      <c r="B11529" s="154"/>
      <c r="C11529" s="140"/>
      <c r="D11529" s="140"/>
      <c r="E11529" s="140"/>
      <c r="F11529" s="161"/>
      <c r="G11529" s="161"/>
    </row>
    <row r="11530" spans="1:7" x14ac:dyDescent="0.25">
      <c r="A11530" s="154"/>
      <c r="B11530" s="154"/>
      <c r="C11530" s="140"/>
      <c r="D11530" s="140"/>
      <c r="E11530" s="140"/>
      <c r="F11530" s="161"/>
      <c r="G11530" s="161"/>
    </row>
    <row r="11531" spans="1:7" x14ac:dyDescent="0.25">
      <c r="A11531" s="154"/>
      <c r="B11531" s="154"/>
      <c r="C11531" s="140"/>
      <c r="D11531" s="140"/>
      <c r="E11531" s="140"/>
      <c r="F11531" s="161"/>
      <c r="G11531" s="161"/>
    </row>
    <row r="11532" spans="1:7" x14ac:dyDescent="0.25">
      <c r="A11532" s="154"/>
      <c r="B11532" s="154"/>
      <c r="C11532" s="140"/>
      <c r="D11532" s="140"/>
      <c r="E11532" s="140"/>
      <c r="F11532" s="161"/>
      <c r="G11532" s="161"/>
    </row>
    <row r="11533" spans="1:7" x14ac:dyDescent="0.25">
      <c r="A11533" s="154"/>
      <c r="B11533" s="154"/>
      <c r="C11533" s="140"/>
      <c r="D11533" s="140"/>
      <c r="E11533" s="140"/>
      <c r="F11533" s="161"/>
      <c r="G11533" s="161"/>
    </row>
    <row r="11534" spans="1:7" x14ac:dyDescent="0.25">
      <c r="A11534" s="154"/>
      <c r="B11534" s="154"/>
      <c r="C11534" s="140"/>
      <c r="D11534" s="140"/>
      <c r="E11534" s="140"/>
      <c r="F11534" s="161"/>
      <c r="G11534" s="161"/>
    </row>
    <row r="11535" spans="1:7" x14ac:dyDescent="0.25">
      <c r="A11535" s="154"/>
      <c r="B11535" s="154"/>
      <c r="C11535" s="140"/>
      <c r="D11535" s="140"/>
      <c r="E11535" s="140"/>
      <c r="F11535" s="161"/>
      <c r="G11535" s="161"/>
    </row>
    <row r="11536" spans="1:7" x14ac:dyDescent="0.25">
      <c r="A11536" s="154"/>
      <c r="B11536" s="154"/>
      <c r="C11536" s="140"/>
      <c r="D11536" s="140"/>
      <c r="E11536" s="140"/>
      <c r="F11536" s="161"/>
      <c r="G11536" s="161"/>
    </row>
    <row r="11537" spans="1:7" x14ac:dyDescent="0.25">
      <c r="A11537" s="154"/>
      <c r="B11537" s="154"/>
      <c r="C11537" s="140"/>
      <c r="D11537" s="140"/>
      <c r="E11537" s="140"/>
      <c r="F11537" s="161"/>
      <c r="G11537" s="161"/>
    </row>
    <row r="11538" spans="1:7" x14ac:dyDescent="0.25">
      <c r="A11538" s="154"/>
      <c r="B11538" s="154"/>
      <c r="C11538" s="140"/>
      <c r="D11538" s="140"/>
      <c r="E11538" s="140"/>
      <c r="F11538" s="161"/>
      <c r="G11538" s="161"/>
    </row>
    <row r="11539" spans="1:7" x14ac:dyDescent="0.25">
      <c r="A11539" s="154"/>
      <c r="B11539" s="154"/>
      <c r="C11539" s="140"/>
      <c r="D11539" s="140"/>
      <c r="E11539" s="140"/>
      <c r="F11539" s="161"/>
      <c r="G11539" s="161"/>
    </row>
    <row r="11540" spans="1:7" x14ac:dyDescent="0.25">
      <c r="A11540" s="154"/>
      <c r="B11540" s="154"/>
      <c r="C11540" s="140"/>
      <c r="D11540" s="140"/>
      <c r="E11540" s="140"/>
      <c r="F11540" s="161"/>
      <c r="G11540" s="161"/>
    </row>
    <row r="11541" spans="1:7" x14ac:dyDescent="0.25">
      <c r="A11541" s="154"/>
      <c r="B11541" s="154"/>
      <c r="C11541" s="154"/>
      <c r="D11541" s="140"/>
      <c r="E11541" s="140"/>
      <c r="F11541" s="161"/>
      <c r="G11541" s="161"/>
    </row>
    <row r="11542" spans="1:7" x14ac:dyDescent="0.25">
      <c r="A11542" s="154"/>
      <c r="B11542" s="154"/>
      <c r="C11542" s="140"/>
      <c r="D11542" s="140"/>
      <c r="E11542" s="140"/>
      <c r="F11542" s="161"/>
      <c r="G11542" s="161"/>
    </row>
    <row r="11543" spans="1:7" x14ac:dyDescent="0.25">
      <c r="A11543" s="154"/>
      <c r="B11543" s="154"/>
      <c r="C11543" s="154"/>
      <c r="D11543" s="140"/>
      <c r="E11543" s="140"/>
      <c r="F11543" s="161"/>
      <c r="G11543" s="161"/>
    </row>
    <row r="11544" spans="1:7" x14ac:dyDescent="0.25">
      <c r="A11544" s="154"/>
      <c r="B11544" s="154"/>
      <c r="C11544" s="140"/>
      <c r="D11544" s="140"/>
      <c r="E11544" s="140"/>
      <c r="F11544" s="161"/>
      <c r="G11544" s="161"/>
    </row>
    <row r="11545" spans="1:7" x14ac:dyDescent="0.25">
      <c r="A11545" s="154"/>
      <c r="B11545" s="154"/>
      <c r="C11545" s="154"/>
      <c r="D11545" s="140"/>
      <c r="E11545" s="140"/>
      <c r="F11545" s="161"/>
      <c r="G11545" s="161"/>
    </row>
    <row r="11546" spans="1:7" x14ac:dyDescent="0.25">
      <c r="A11546" s="154"/>
      <c r="B11546" s="154"/>
      <c r="C11546" s="140"/>
      <c r="D11546" s="140"/>
      <c r="E11546" s="140"/>
      <c r="F11546" s="161"/>
      <c r="G11546" s="161"/>
    </row>
    <row r="11547" spans="1:7" x14ac:dyDescent="0.25">
      <c r="A11547" s="154"/>
      <c r="B11547" s="154"/>
      <c r="C11547" s="140"/>
      <c r="D11547" s="140"/>
      <c r="E11547" s="140"/>
      <c r="F11547" s="161"/>
      <c r="G11547" s="161"/>
    </row>
    <row r="11548" spans="1:7" x14ac:dyDescent="0.25">
      <c r="A11548" s="154"/>
      <c r="B11548" s="154"/>
      <c r="C11548" s="140"/>
      <c r="D11548" s="140"/>
      <c r="E11548" s="140"/>
      <c r="F11548" s="161"/>
      <c r="G11548" s="161"/>
    </row>
    <row r="11549" spans="1:7" x14ac:dyDescent="0.25">
      <c r="A11549" s="154"/>
      <c r="B11549" s="154"/>
      <c r="C11549" s="154"/>
      <c r="D11549" s="140"/>
      <c r="E11549" s="140"/>
      <c r="F11549" s="161"/>
      <c r="G11549" s="161"/>
    </row>
    <row r="11550" spans="1:7" x14ac:dyDescent="0.25">
      <c r="A11550" s="154"/>
      <c r="B11550" s="154"/>
      <c r="C11550" s="140"/>
      <c r="D11550" s="140"/>
      <c r="E11550" s="140"/>
      <c r="F11550" s="161"/>
      <c r="G11550" s="161"/>
    </row>
    <row r="11551" spans="1:7" x14ac:dyDescent="0.25">
      <c r="A11551" s="154"/>
      <c r="B11551" s="154"/>
      <c r="C11551" s="140"/>
      <c r="D11551" s="140"/>
      <c r="E11551" s="140"/>
      <c r="F11551" s="161"/>
      <c r="G11551" s="161"/>
    </row>
    <row r="11552" spans="1:7" x14ac:dyDescent="0.25">
      <c r="A11552" s="154"/>
      <c r="B11552" s="154"/>
      <c r="C11552" s="154"/>
      <c r="D11552" s="140"/>
      <c r="E11552" s="140"/>
      <c r="F11552" s="161"/>
      <c r="G11552" s="161"/>
    </row>
    <row r="11553" spans="1:7" x14ac:dyDescent="0.25">
      <c r="A11553" s="154"/>
      <c r="B11553" s="154"/>
      <c r="C11553" s="154"/>
      <c r="D11553" s="140"/>
      <c r="E11553" s="140"/>
      <c r="F11553" s="161"/>
      <c r="G11553" s="161"/>
    </row>
    <row r="11554" spans="1:7" x14ac:dyDescent="0.25">
      <c r="A11554" s="154"/>
      <c r="B11554" s="154"/>
      <c r="C11554" s="140"/>
      <c r="D11554" s="140"/>
      <c r="E11554" s="140"/>
      <c r="F11554" s="161"/>
      <c r="G11554" s="161"/>
    </row>
    <row r="11555" spans="1:7" x14ac:dyDescent="0.25">
      <c r="A11555" s="154"/>
      <c r="B11555" s="154"/>
      <c r="C11555" s="140"/>
      <c r="D11555" s="140"/>
      <c r="E11555" s="140"/>
      <c r="F11555" s="161"/>
      <c r="G11555" s="161"/>
    </row>
    <row r="11556" spans="1:7" x14ac:dyDescent="0.25">
      <c r="A11556" s="154"/>
      <c r="B11556" s="154"/>
      <c r="C11556" s="140"/>
      <c r="D11556" s="140"/>
      <c r="E11556" s="140"/>
      <c r="F11556" s="161"/>
      <c r="G11556" s="161"/>
    </row>
    <row r="11557" spans="1:7" x14ac:dyDescent="0.25">
      <c r="A11557" s="154"/>
      <c r="B11557" s="154"/>
      <c r="C11557" s="140"/>
      <c r="D11557" s="140"/>
      <c r="E11557" s="140"/>
      <c r="F11557" s="161"/>
      <c r="G11557" s="161"/>
    </row>
    <row r="11558" spans="1:7" x14ac:dyDescent="0.25">
      <c r="A11558" s="154"/>
      <c r="B11558" s="154"/>
      <c r="C11558" s="140"/>
      <c r="D11558" s="140"/>
      <c r="E11558" s="140"/>
      <c r="F11558" s="161"/>
      <c r="G11558" s="161"/>
    </row>
    <row r="11559" spans="1:7" x14ac:dyDescent="0.25">
      <c r="A11559" s="154"/>
      <c r="B11559" s="154"/>
      <c r="C11559" s="154"/>
      <c r="D11559" s="140"/>
      <c r="E11559" s="140"/>
      <c r="F11559" s="161"/>
      <c r="G11559" s="161"/>
    </row>
    <row r="11560" spans="1:7" x14ac:dyDescent="0.25">
      <c r="A11560" s="154"/>
      <c r="B11560" s="154"/>
      <c r="C11560" s="140"/>
      <c r="D11560" s="140"/>
      <c r="E11560" s="140"/>
      <c r="F11560" s="161"/>
      <c r="G11560" s="161"/>
    </row>
    <row r="11561" spans="1:7" x14ac:dyDescent="0.25">
      <c r="A11561" s="154"/>
      <c r="B11561" s="154"/>
      <c r="C11561" s="154"/>
      <c r="D11561" s="140"/>
      <c r="E11561" s="140"/>
      <c r="F11561" s="161"/>
      <c r="G11561" s="161"/>
    </row>
    <row r="11562" spans="1:7" x14ac:dyDescent="0.25">
      <c r="A11562" s="154"/>
      <c r="B11562" s="154"/>
      <c r="C11562" s="140"/>
      <c r="D11562" s="140"/>
      <c r="E11562" s="140"/>
      <c r="F11562" s="161"/>
      <c r="G11562" s="161"/>
    </row>
    <row r="11563" spans="1:7" x14ac:dyDescent="0.25">
      <c r="A11563" s="154"/>
      <c r="B11563" s="154"/>
      <c r="C11563" s="140"/>
      <c r="D11563" s="140"/>
      <c r="E11563" s="140"/>
      <c r="F11563" s="161"/>
      <c r="G11563" s="161"/>
    </row>
    <row r="11564" spans="1:7" x14ac:dyDescent="0.25">
      <c r="A11564" s="154"/>
      <c r="B11564" s="154"/>
      <c r="C11564" s="140"/>
      <c r="D11564" s="140"/>
      <c r="E11564" s="140"/>
      <c r="F11564" s="161"/>
      <c r="G11564" s="161"/>
    </row>
    <row r="11565" spans="1:7" x14ac:dyDescent="0.25">
      <c r="A11565" s="154"/>
      <c r="B11565" s="154"/>
      <c r="C11565" s="154"/>
      <c r="D11565" s="140"/>
      <c r="E11565" s="140"/>
      <c r="F11565" s="161"/>
      <c r="G11565" s="161"/>
    </row>
    <row r="11566" spans="1:7" x14ac:dyDescent="0.25">
      <c r="A11566" s="154"/>
      <c r="B11566" s="154"/>
      <c r="C11566" s="140"/>
      <c r="D11566" s="140"/>
      <c r="E11566" s="140"/>
      <c r="F11566" s="161"/>
      <c r="G11566" s="161"/>
    </row>
    <row r="11567" spans="1:7" x14ac:dyDescent="0.25">
      <c r="A11567" s="154"/>
      <c r="B11567" s="154"/>
      <c r="C11567" s="140"/>
      <c r="D11567" s="140"/>
      <c r="E11567" s="140"/>
      <c r="F11567" s="161"/>
      <c r="G11567" s="161"/>
    </row>
    <row r="11568" spans="1:7" x14ac:dyDescent="0.25">
      <c r="A11568" s="154"/>
      <c r="B11568" s="154"/>
      <c r="C11568" s="140"/>
      <c r="D11568" s="140"/>
      <c r="E11568" s="140"/>
      <c r="F11568" s="161"/>
      <c r="G11568" s="161"/>
    </row>
    <row r="11569" spans="1:7" x14ac:dyDescent="0.25">
      <c r="A11569" s="154"/>
      <c r="B11569" s="154"/>
      <c r="C11569" s="154"/>
      <c r="D11569" s="140"/>
      <c r="E11569" s="140"/>
      <c r="F11569" s="161"/>
      <c r="G11569" s="161"/>
    </row>
    <row r="11570" spans="1:7" x14ac:dyDescent="0.25">
      <c r="A11570" s="154"/>
      <c r="B11570" s="154"/>
      <c r="C11570" s="140"/>
      <c r="D11570" s="140"/>
      <c r="E11570" s="140"/>
      <c r="F11570" s="161"/>
      <c r="G11570" s="161"/>
    </row>
    <row r="11571" spans="1:7" x14ac:dyDescent="0.25">
      <c r="A11571" s="154"/>
      <c r="B11571" s="154"/>
      <c r="C11571" s="154"/>
      <c r="D11571" s="140"/>
      <c r="E11571" s="140"/>
      <c r="F11571" s="161"/>
      <c r="G11571" s="161"/>
    </row>
    <row r="11572" spans="1:7" x14ac:dyDescent="0.25">
      <c r="A11572" s="154"/>
      <c r="B11572" s="154"/>
      <c r="C11572" s="140"/>
      <c r="D11572" s="140"/>
      <c r="E11572" s="140"/>
      <c r="F11572" s="161"/>
      <c r="G11572" s="161"/>
    </row>
    <row r="11573" spans="1:7" x14ac:dyDescent="0.25">
      <c r="A11573" s="154"/>
      <c r="B11573" s="154"/>
      <c r="C11573" s="140"/>
      <c r="D11573" s="140"/>
      <c r="E11573" s="140"/>
      <c r="F11573" s="161"/>
      <c r="G11573" s="161"/>
    </row>
    <row r="11574" spans="1:7" x14ac:dyDescent="0.25">
      <c r="A11574" s="154"/>
      <c r="B11574" s="154"/>
      <c r="C11574" s="154"/>
      <c r="D11574" s="140"/>
      <c r="E11574" s="140"/>
      <c r="F11574" s="161"/>
      <c r="G11574" s="161"/>
    </row>
    <row r="11575" spans="1:7" x14ac:dyDescent="0.25">
      <c r="A11575" s="154"/>
      <c r="B11575" s="154"/>
      <c r="C11575" s="140"/>
      <c r="D11575" s="140"/>
      <c r="E11575" s="140"/>
      <c r="F11575" s="161"/>
      <c r="G11575" s="161"/>
    </row>
    <row r="11576" spans="1:7" x14ac:dyDescent="0.25">
      <c r="A11576" s="154"/>
      <c r="B11576" s="154"/>
      <c r="C11576" s="140"/>
      <c r="D11576" s="140"/>
      <c r="E11576" s="140"/>
      <c r="F11576" s="161"/>
      <c r="G11576" s="161"/>
    </row>
    <row r="11577" spans="1:7" x14ac:dyDescent="0.25">
      <c r="A11577" s="154"/>
      <c r="B11577" s="154"/>
      <c r="C11577" s="140"/>
      <c r="D11577" s="140"/>
      <c r="E11577" s="140"/>
      <c r="F11577" s="161"/>
      <c r="G11577" s="161"/>
    </row>
    <row r="11578" spans="1:7" x14ac:dyDescent="0.25">
      <c r="A11578" s="154"/>
      <c r="B11578" s="154"/>
      <c r="C11578" s="140"/>
      <c r="D11578" s="140"/>
      <c r="E11578" s="140"/>
      <c r="F11578" s="161"/>
      <c r="G11578" s="161"/>
    </row>
    <row r="11579" spans="1:7" x14ac:dyDescent="0.25">
      <c r="A11579" s="154"/>
      <c r="B11579" s="154"/>
      <c r="C11579" s="154"/>
      <c r="D11579" s="140"/>
      <c r="E11579" s="140"/>
      <c r="F11579" s="161"/>
      <c r="G11579" s="161"/>
    </row>
    <row r="11580" spans="1:7" x14ac:dyDescent="0.25">
      <c r="A11580" s="154"/>
      <c r="B11580" s="154"/>
      <c r="C11580" s="140"/>
      <c r="D11580" s="140"/>
      <c r="E11580" s="140"/>
      <c r="F11580" s="161"/>
      <c r="G11580" s="161"/>
    </row>
    <row r="11581" spans="1:7" x14ac:dyDescent="0.25">
      <c r="A11581" s="154"/>
      <c r="B11581" s="154"/>
      <c r="C11581" s="140"/>
      <c r="D11581" s="140"/>
      <c r="E11581" s="140"/>
      <c r="F11581" s="161"/>
      <c r="G11581" s="161"/>
    </row>
    <row r="11582" spans="1:7" x14ac:dyDescent="0.25">
      <c r="A11582" s="154"/>
      <c r="B11582" s="154"/>
      <c r="C11582" s="140"/>
      <c r="D11582" s="140"/>
      <c r="E11582" s="140"/>
      <c r="F11582" s="161"/>
      <c r="G11582" s="161"/>
    </row>
    <row r="11583" spans="1:7" x14ac:dyDescent="0.25">
      <c r="A11583" s="154"/>
      <c r="B11583" s="154"/>
      <c r="C11583" s="140"/>
      <c r="D11583" s="140"/>
      <c r="E11583" s="140"/>
      <c r="F11583" s="161"/>
      <c r="G11583" s="161"/>
    </row>
    <row r="11584" spans="1:7" x14ac:dyDescent="0.25">
      <c r="A11584" s="154"/>
      <c r="B11584" s="154"/>
      <c r="C11584" s="140"/>
      <c r="D11584" s="140"/>
      <c r="E11584" s="140"/>
      <c r="F11584" s="161"/>
      <c r="G11584" s="161"/>
    </row>
    <row r="11585" spans="1:7" x14ac:dyDescent="0.25">
      <c r="A11585" s="154"/>
      <c r="B11585" s="154"/>
      <c r="C11585" s="140"/>
      <c r="D11585" s="140"/>
      <c r="E11585" s="140"/>
      <c r="F11585" s="161"/>
      <c r="G11585" s="161"/>
    </row>
    <row r="11586" spans="1:7" x14ac:dyDescent="0.25">
      <c r="A11586" s="154"/>
      <c r="B11586" s="154"/>
      <c r="C11586" s="140"/>
      <c r="D11586" s="140"/>
      <c r="E11586" s="140"/>
      <c r="F11586" s="161"/>
      <c r="G11586" s="161"/>
    </row>
    <row r="11587" spans="1:7" x14ac:dyDescent="0.25">
      <c r="A11587" s="154"/>
      <c r="B11587" s="154"/>
      <c r="C11587" s="140"/>
      <c r="D11587" s="140"/>
      <c r="E11587" s="140"/>
      <c r="F11587" s="161"/>
      <c r="G11587" s="161"/>
    </row>
    <row r="11588" spans="1:7" x14ac:dyDescent="0.25">
      <c r="A11588" s="154"/>
      <c r="B11588" s="154"/>
      <c r="C11588" s="140"/>
      <c r="D11588" s="140"/>
      <c r="E11588" s="140"/>
      <c r="F11588" s="161"/>
      <c r="G11588" s="161"/>
    </row>
    <row r="11589" spans="1:7" x14ac:dyDescent="0.25">
      <c r="A11589" s="154"/>
      <c r="B11589" s="154"/>
      <c r="C11589" s="140"/>
      <c r="D11589" s="140"/>
      <c r="E11589" s="140"/>
      <c r="F11589" s="161"/>
      <c r="G11589" s="161"/>
    </row>
    <row r="11590" spans="1:7" x14ac:dyDescent="0.25">
      <c r="A11590" s="154"/>
      <c r="B11590" s="154"/>
      <c r="C11590" s="154"/>
      <c r="D11590" s="140"/>
      <c r="E11590" s="140"/>
      <c r="F11590" s="161"/>
      <c r="G11590" s="161"/>
    </row>
    <row r="11591" spans="1:7" x14ac:dyDescent="0.25">
      <c r="A11591" s="154"/>
      <c r="B11591" s="154"/>
      <c r="C11591" s="154"/>
      <c r="D11591" s="140"/>
      <c r="E11591" s="140"/>
      <c r="F11591" s="161"/>
      <c r="G11591" s="161"/>
    </row>
    <row r="11592" spans="1:7" x14ac:dyDescent="0.25">
      <c r="A11592" s="154"/>
      <c r="B11592" s="154"/>
      <c r="C11592" s="154"/>
      <c r="D11592" s="140"/>
      <c r="E11592" s="140"/>
      <c r="F11592" s="161"/>
      <c r="G11592" s="161"/>
    </row>
    <row r="11593" spans="1:7" x14ac:dyDescent="0.25">
      <c r="A11593" s="154"/>
      <c r="B11593" s="154"/>
      <c r="C11593" s="154"/>
      <c r="D11593" s="140"/>
      <c r="E11593" s="140"/>
      <c r="F11593" s="161"/>
      <c r="G11593" s="161"/>
    </row>
    <row r="11594" spans="1:7" x14ac:dyDescent="0.25">
      <c r="A11594" s="154"/>
      <c r="B11594" s="154"/>
      <c r="C11594" s="140"/>
      <c r="D11594" s="140"/>
      <c r="E11594" s="140"/>
      <c r="F11594" s="161"/>
      <c r="G11594" s="161"/>
    </row>
    <row r="11595" spans="1:7" x14ac:dyDescent="0.25">
      <c r="A11595" s="154"/>
      <c r="B11595" s="154"/>
      <c r="C11595" s="154"/>
      <c r="D11595" s="140"/>
      <c r="E11595" s="140"/>
      <c r="F11595" s="161"/>
      <c r="G11595" s="161"/>
    </row>
    <row r="11596" spans="1:7" x14ac:dyDescent="0.25">
      <c r="A11596" s="154"/>
      <c r="B11596" s="154"/>
      <c r="C11596" s="154"/>
      <c r="D11596" s="140"/>
      <c r="E11596" s="140"/>
      <c r="F11596" s="161"/>
      <c r="G11596" s="161"/>
    </row>
    <row r="11597" spans="1:7" x14ac:dyDescent="0.25">
      <c r="A11597" s="154"/>
      <c r="B11597" s="154"/>
      <c r="C11597" s="154"/>
      <c r="D11597" s="140"/>
      <c r="E11597" s="140"/>
      <c r="F11597" s="161"/>
      <c r="G11597" s="161"/>
    </row>
    <row r="11598" spans="1:7" x14ac:dyDescent="0.25">
      <c r="A11598" s="154"/>
      <c r="B11598" s="154"/>
      <c r="C11598" s="140"/>
      <c r="D11598" s="140"/>
      <c r="E11598" s="140"/>
      <c r="F11598" s="161"/>
      <c r="G11598" s="161"/>
    </row>
    <row r="11599" spans="1:7" x14ac:dyDescent="0.25">
      <c r="A11599" s="154"/>
      <c r="B11599" s="154"/>
      <c r="C11599" s="140"/>
      <c r="D11599" s="140"/>
      <c r="E11599" s="140"/>
      <c r="F11599" s="161"/>
      <c r="G11599" s="161"/>
    </row>
    <row r="11600" spans="1:7" x14ac:dyDescent="0.25">
      <c r="A11600" s="154"/>
      <c r="B11600" s="154"/>
      <c r="C11600" s="140"/>
      <c r="D11600" s="140"/>
      <c r="E11600" s="140"/>
      <c r="F11600" s="161"/>
      <c r="G11600" s="161"/>
    </row>
    <row r="11601" spans="1:7" x14ac:dyDescent="0.25">
      <c r="A11601" s="154"/>
      <c r="B11601" s="154"/>
      <c r="C11601" s="140"/>
      <c r="D11601" s="140"/>
      <c r="E11601" s="140"/>
      <c r="F11601" s="161"/>
      <c r="G11601" s="161"/>
    </row>
    <row r="11602" spans="1:7" x14ac:dyDescent="0.25">
      <c r="A11602" s="154"/>
      <c r="B11602" s="154"/>
      <c r="C11602" s="154"/>
      <c r="D11602" s="140"/>
      <c r="E11602" s="140"/>
      <c r="F11602" s="161"/>
      <c r="G11602" s="161"/>
    </row>
    <row r="11603" spans="1:7" x14ac:dyDescent="0.25">
      <c r="A11603" s="154"/>
      <c r="B11603" s="154"/>
      <c r="C11603" s="154"/>
      <c r="D11603" s="140"/>
      <c r="E11603" s="140"/>
      <c r="F11603" s="161"/>
      <c r="G11603" s="161"/>
    </row>
    <row r="11604" spans="1:7" x14ac:dyDescent="0.25">
      <c r="A11604" s="154"/>
      <c r="B11604" s="154"/>
      <c r="C11604" s="154"/>
      <c r="D11604" s="140"/>
      <c r="E11604" s="140"/>
      <c r="F11604" s="161"/>
      <c r="G11604" s="161"/>
    </row>
    <row r="11605" spans="1:7" x14ac:dyDescent="0.25">
      <c r="A11605" s="154"/>
      <c r="B11605" s="154"/>
      <c r="C11605" s="154"/>
      <c r="D11605" s="140"/>
      <c r="E11605" s="140"/>
      <c r="F11605" s="161"/>
      <c r="G11605" s="161"/>
    </row>
    <row r="11606" spans="1:7" x14ac:dyDescent="0.25">
      <c r="A11606" s="154"/>
      <c r="B11606" s="154"/>
      <c r="C11606" s="154"/>
      <c r="D11606" s="140"/>
      <c r="E11606" s="140"/>
      <c r="F11606" s="161"/>
      <c r="G11606" s="161"/>
    </row>
    <row r="11607" spans="1:7" x14ac:dyDescent="0.25">
      <c r="A11607" s="154"/>
      <c r="B11607" s="154"/>
      <c r="C11607" s="154"/>
      <c r="D11607" s="140"/>
      <c r="E11607" s="140"/>
      <c r="F11607" s="161"/>
      <c r="G11607" s="161"/>
    </row>
    <row r="11608" spans="1:7" x14ac:dyDescent="0.25">
      <c r="A11608" s="154"/>
      <c r="B11608" s="154"/>
      <c r="C11608" s="154"/>
      <c r="D11608" s="140"/>
      <c r="E11608" s="140"/>
      <c r="F11608" s="161"/>
      <c r="G11608" s="161"/>
    </row>
    <row r="11609" spans="1:7" x14ac:dyDescent="0.25">
      <c r="A11609" s="154"/>
      <c r="B11609" s="154"/>
      <c r="C11609" s="140"/>
      <c r="D11609" s="140"/>
      <c r="E11609" s="140"/>
      <c r="F11609" s="161"/>
      <c r="G11609" s="161"/>
    </row>
    <row r="11610" spans="1:7" x14ac:dyDescent="0.25">
      <c r="A11610" s="154"/>
      <c r="B11610" s="154"/>
      <c r="C11610" s="140"/>
      <c r="D11610" s="140"/>
      <c r="E11610" s="140"/>
      <c r="F11610" s="161"/>
      <c r="G11610" s="161"/>
    </row>
    <row r="11611" spans="1:7" x14ac:dyDescent="0.25">
      <c r="A11611" s="154"/>
      <c r="B11611" s="154"/>
      <c r="C11611" s="154"/>
      <c r="D11611" s="140"/>
      <c r="E11611" s="140"/>
      <c r="F11611" s="161"/>
      <c r="G11611" s="161"/>
    </row>
    <row r="11612" spans="1:7" x14ac:dyDescent="0.25">
      <c r="A11612" s="154"/>
      <c r="B11612" s="154"/>
      <c r="C11612" s="140"/>
      <c r="D11612" s="140"/>
      <c r="E11612" s="140"/>
      <c r="F11612" s="161"/>
      <c r="G11612" s="161"/>
    </row>
    <row r="11613" spans="1:7" x14ac:dyDescent="0.25">
      <c r="A11613" s="154"/>
      <c r="B11613" s="154"/>
      <c r="C11613" s="140"/>
      <c r="D11613" s="140"/>
      <c r="E11613" s="140"/>
      <c r="F11613" s="161"/>
      <c r="G11613" s="161"/>
    </row>
    <row r="11614" spans="1:7" x14ac:dyDescent="0.25">
      <c r="A11614" s="154"/>
      <c r="B11614" s="154"/>
      <c r="C11614" s="154"/>
      <c r="D11614" s="140"/>
      <c r="E11614" s="140"/>
      <c r="F11614" s="161"/>
      <c r="G11614" s="161"/>
    </row>
    <row r="11615" spans="1:7" x14ac:dyDescent="0.25">
      <c r="A11615" s="154"/>
      <c r="B11615" s="154"/>
      <c r="C11615" s="140"/>
      <c r="D11615" s="140"/>
      <c r="E11615" s="140"/>
      <c r="F11615" s="161"/>
      <c r="G11615" s="161"/>
    </row>
    <row r="11616" spans="1:7" x14ac:dyDescent="0.25">
      <c r="A11616" s="154"/>
      <c r="B11616" s="154"/>
      <c r="C11616" s="154"/>
      <c r="D11616" s="140"/>
      <c r="E11616" s="140"/>
      <c r="F11616" s="161"/>
      <c r="G11616" s="161"/>
    </row>
    <row r="11617" spans="1:7" x14ac:dyDescent="0.25">
      <c r="A11617" s="154"/>
      <c r="B11617" s="154"/>
      <c r="C11617" s="140"/>
      <c r="D11617" s="140"/>
      <c r="E11617" s="140"/>
      <c r="F11617" s="161"/>
      <c r="G11617" s="161"/>
    </row>
    <row r="11618" spans="1:7" x14ac:dyDescent="0.25">
      <c r="A11618" s="154"/>
      <c r="B11618" s="154"/>
      <c r="C11618" s="140"/>
      <c r="D11618" s="140"/>
      <c r="E11618" s="140"/>
      <c r="F11618" s="161"/>
      <c r="G11618" s="161"/>
    </row>
    <row r="11619" spans="1:7" x14ac:dyDescent="0.25">
      <c r="A11619" s="154"/>
      <c r="B11619" s="154"/>
      <c r="C11619" s="140"/>
      <c r="D11619" s="140"/>
      <c r="E11619" s="140"/>
      <c r="F11619" s="161"/>
      <c r="G11619" s="161"/>
    </row>
    <row r="11620" spans="1:7" x14ac:dyDescent="0.25">
      <c r="A11620" s="154"/>
      <c r="B11620" s="154"/>
      <c r="C11620" s="140"/>
      <c r="D11620" s="140"/>
      <c r="E11620" s="140"/>
      <c r="F11620" s="161"/>
      <c r="G11620" s="161"/>
    </row>
    <row r="11621" spans="1:7" x14ac:dyDescent="0.25">
      <c r="A11621" s="154"/>
      <c r="B11621" s="154"/>
      <c r="C11621" s="140"/>
      <c r="D11621" s="140"/>
      <c r="E11621" s="140"/>
      <c r="F11621" s="161"/>
      <c r="G11621" s="161"/>
    </row>
    <row r="11622" spans="1:7" x14ac:dyDescent="0.25">
      <c r="A11622" s="154"/>
      <c r="B11622" s="154"/>
      <c r="C11622" s="140"/>
      <c r="D11622" s="140"/>
      <c r="E11622" s="140"/>
      <c r="F11622" s="161"/>
      <c r="G11622" s="161"/>
    </row>
    <row r="11623" spans="1:7" x14ac:dyDescent="0.25">
      <c r="A11623" s="154"/>
      <c r="B11623" s="154"/>
      <c r="C11623" s="154"/>
      <c r="D11623" s="140"/>
      <c r="E11623" s="140"/>
      <c r="F11623" s="161"/>
      <c r="G11623" s="161"/>
    </row>
    <row r="11624" spans="1:7" x14ac:dyDescent="0.25">
      <c r="A11624" s="154"/>
      <c r="B11624" s="154"/>
      <c r="C11624" s="140"/>
      <c r="D11624" s="140"/>
      <c r="E11624" s="140"/>
      <c r="F11624" s="161"/>
      <c r="G11624" s="161"/>
    </row>
    <row r="11625" spans="1:7" x14ac:dyDescent="0.25">
      <c r="A11625" s="154"/>
      <c r="B11625" s="154"/>
      <c r="C11625" s="140"/>
      <c r="D11625" s="140"/>
      <c r="E11625" s="140"/>
      <c r="F11625" s="161"/>
      <c r="G11625" s="161"/>
    </row>
    <row r="11626" spans="1:7" x14ac:dyDescent="0.25">
      <c r="A11626" s="154"/>
      <c r="B11626" s="154"/>
      <c r="C11626" s="154"/>
      <c r="D11626" s="140"/>
      <c r="E11626" s="140"/>
      <c r="F11626" s="161"/>
      <c r="G11626" s="161"/>
    </row>
    <row r="11627" spans="1:7" x14ac:dyDescent="0.25">
      <c r="A11627" s="154"/>
      <c r="B11627" s="154"/>
      <c r="C11627" s="140"/>
      <c r="D11627" s="140"/>
      <c r="E11627" s="140"/>
      <c r="F11627" s="161"/>
      <c r="G11627" s="161"/>
    </row>
    <row r="11628" spans="1:7" x14ac:dyDescent="0.25">
      <c r="A11628" s="154"/>
      <c r="B11628" s="154"/>
      <c r="C11628" s="140"/>
      <c r="D11628" s="140"/>
      <c r="E11628" s="140"/>
      <c r="F11628" s="161"/>
      <c r="G11628" s="161"/>
    </row>
    <row r="11629" spans="1:7" x14ac:dyDescent="0.25">
      <c r="A11629" s="154"/>
      <c r="B11629" s="154"/>
      <c r="C11629" s="154"/>
      <c r="D11629" s="140"/>
      <c r="E11629" s="140"/>
      <c r="F11629" s="161"/>
      <c r="G11629" s="161"/>
    </row>
    <row r="11630" spans="1:7" x14ac:dyDescent="0.25">
      <c r="A11630" s="154"/>
      <c r="B11630" s="154"/>
      <c r="C11630" s="154"/>
      <c r="D11630" s="140"/>
      <c r="E11630" s="140"/>
      <c r="F11630" s="161"/>
      <c r="G11630" s="161"/>
    </row>
    <row r="11631" spans="1:7" x14ac:dyDescent="0.25">
      <c r="A11631" s="154"/>
      <c r="B11631" s="154"/>
      <c r="C11631" s="140"/>
      <c r="D11631" s="140"/>
      <c r="E11631" s="140"/>
      <c r="F11631" s="161"/>
      <c r="G11631" s="161"/>
    </row>
    <row r="11632" spans="1:7" x14ac:dyDescent="0.25">
      <c r="A11632" s="154"/>
      <c r="B11632" s="154"/>
      <c r="C11632" s="140"/>
      <c r="D11632" s="140"/>
      <c r="E11632" s="140"/>
      <c r="F11632" s="161"/>
      <c r="G11632" s="161"/>
    </row>
    <row r="11633" spans="1:7" x14ac:dyDescent="0.25">
      <c r="A11633" s="154"/>
      <c r="B11633" s="154"/>
      <c r="C11633" s="140"/>
      <c r="D11633" s="140"/>
      <c r="E11633" s="140"/>
      <c r="F11633" s="161"/>
      <c r="G11633" s="161"/>
    </row>
    <row r="11634" spans="1:7" x14ac:dyDescent="0.25">
      <c r="A11634" s="154"/>
      <c r="B11634" s="154"/>
      <c r="C11634" s="154"/>
      <c r="D11634" s="140"/>
      <c r="E11634" s="140"/>
      <c r="F11634" s="161"/>
      <c r="G11634" s="161"/>
    </row>
    <row r="11635" spans="1:7" x14ac:dyDescent="0.25">
      <c r="A11635" s="154"/>
      <c r="B11635" s="154"/>
      <c r="C11635" s="140"/>
      <c r="D11635" s="140"/>
      <c r="E11635" s="140"/>
      <c r="F11635" s="161"/>
      <c r="G11635" s="161"/>
    </row>
    <row r="11636" spans="1:7" x14ac:dyDescent="0.25">
      <c r="A11636" s="154"/>
      <c r="B11636" s="154"/>
      <c r="C11636" s="140"/>
      <c r="D11636" s="140"/>
      <c r="E11636" s="140"/>
      <c r="F11636" s="161"/>
      <c r="G11636" s="161"/>
    </row>
    <row r="11637" spans="1:7" x14ac:dyDescent="0.25">
      <c r="A11637" s="154"/>
      <c r="B11637" s="154"/>
      <c r="C11637" s="154"/>
      <c r="D11637" s="140"/>
      <c r="E11637" s="140"/>
      <c r="F11637" s="161"/>
      <c r="G11637" s="161"/>
    </row>
    <row r="11638" spans="1:7" x14ac:dyDescent="0.25">
      <c r="A11638" s="154"/>
      <c r="B11638" s="154"/>
      <c r="C11638" s="140"/>
      <c r="D11638" s="140"/>
      <c r="E11638" s="140"/>
      <c r="F11638" s="161"/>
      <c r="G11638" s="161"/>
    </row>
    <row r="11639" spans="1:7" x14ac:dyDescent="0.25">
      <c r="A11639" s="154"/>
      <c r="B11639" s="154"/>
      <c r="C11639" s="154"/>
      <c r="D11639" s="140"/>
      <c r="E11639" s="140"/>
      <c r="F11639" s="161"/>
      <c r="G11639" s="161"/>
    </row>
    <row r="11640" spans="1:7" x14ac:dyDescent="0.25">
      <c r="A11640" s="154"/>
      <c r="B11640" s="154"/>
      <c r="C11640" s="140"/>
      <c r="D11640" s="140"/>
      <c r="E11640" s="140"/>
      <c r="F11640" s="161"/>
      <c r="G11640" s="161"/>
    </row>
    <row r="11641" spans="1:7" x14ac:dyDescent="0.25">
      <c r="A11641" s="154"/>
      <c r="B11641" s="154"/>
      <c r="C11641" s="154"/>
      <c r="D11641" s="140"/>
      <c r="E11641" s="140"/>
      <c r="F11641" s="161"/>
      <c r="G11641" s="161"/>
    </row>
    <row r="11642" spans="1:7" x14ac:dyDescent="0.25">
      <c r="A11642" s="154"/>
      <c r="B11642" s="154"/>
      <c r="C11642" s="140"/>
      <c r="D11642" s="140"/>
      <c r="E11642" s="140"/>
      <c r="F11642" s="161"/>
      <c r="G11642" s="161"/>
    </row>
    <row r="11643" spans="1:7" x14ac:dyDescent="0.25">
      <c r="A11643" s="154"/>
      <c r="B11643" s="154"/>
      <c r="C11643" s="140"/>
      <c r="D11643" s="140"/>
      <c r="E11643" s="140"/>
      <c r="F11643" s="161"/>
      <c r="G11643" s="161"/>
    </row>
    <row r="11644" spans="1:7" x14ac:dyDescent="0.25">
      <c r="A11644" s="154"/>
      <c r="B11644" s="154"/>
      <c r="C11644" s="154"/>
      <c r="D11644" s="140"/>
      <c r="E11644" s="140"/>
      <c r="F11644" s="161"/>
      <c r="G11644" s="161"/>
    </row>
    <row r="11645" spans="1:7" x14ac:dyDescent="0.25">
      <c r="A11645" s="154"/>
      <c r="B11645" s="154"/>
      <c r="C11645" s="140"/>
      <c r="D11645" s="140"/>
      <c r="E11645" s="140"/>
      <c r="F11645" s="161"/>
      <c r="G11645" s="161"/>
    </row>
    <row r="11646" spans="1:7" x14ac:dyDescent="0.25">
      <c r="A11646" s="154"/>
      <c r="B11646" s="154"/>
      <c r="C11646" s="140"/>
      <c r="D11646" s="140"/>
      <c r="E11646" s="140"/>
      <c r="F11646" s="161"/>
      <c r="G11646" s="161"/>
    </row>
    <row r="11647" spans="1:7" x14ac:dyDescent="0.25">
      <c r="A11647" s="154"/>
      <c r="B11647" s="154"/>
      <c r="C11647" s="140"/>
      <c r="D11647" s="140"/>
      <c r="E11647" s="140"/>
      <c r="F11647" s="161"/>
      <c r="G11647" s="161"/>
    </row>
    <row r="11648" spans="1:7" x14ac:dyDescent="0.25">
      <c r="A11648" s="154"/>
      <c r="B11648" s="154"/>
      <c r="C11648" s="140"/>
      <c r="D11648" s="140"/>
      <c r="E11648" s="140"/>
      <c r="F11648" s="161"/>
      <c r="G11648" s="161"/>
    </row>
    <row r="11649" spans="1:7" x14ac:dyDescent="0.25">
      <c r="A11649" s="154"/>
      <c r="B11649" s="154"/>
      <c r="C11649" s="140"/>
      <c r="D11649" s="140"/>
      <c r="E11649" s="140"/>
      <c r="F11649" s="161"/>
      <c r="G11649" s="161"/>
    </row>
    <row r="11650" spans="1:7" x14ac:dyDescent="0.25">
      <c r="A11650" s="154"/>
      <c r="B11650" s="154"/>
      <c r="C11650" s="140"/>
      <c r="D11650" s="140"/>
      <c r="E11650" s="140"/>
      <c r="F11650" s="161"/>
      <c r="G11650" s="161"/>
    </row>
    <row r="11651" spans="1:7" x14ac:dyDescent="0.25">
      <c r="A11651" s="154"/>
      <c r="B11651" s="154"/>
      <c r="C11651" s="140"/>
      <c r="D11651" s="140"/>
      <c r="E11651" s="140"/>
      <c r="F11651" s="161"/>
      <c r="G11651" s="161"/>
    </row>
    <row r="11652" spans="1:7" x14ac:dyDescent="0.25">
      <c r="A11652" s="154"/>
      <c r="B11652" s="154"/>
      <c r="C11652" s="140"/>
      <c r="D11652" s="140"/>
      <c r="E11652" s="140"/>
      <c r="F11652" s="161"/>
      <c r="G11652" s="161"/>
    </row>
    <row r="11653" spans="1:7" x14ac:dyDescent="0.25">
      <c r="A11653" s="154"/>
      <c r="B11653" s="154"/>
      <c r="C11653" s="140"/>
      <c r="D11653" s="140"/>
      <c r="E11653" s="140"/>
      <c r="F11653" s="161"/>
      <c r="G11653" s="161"/>
    </row>
    <row r="11654" spans="1:7" x14ac:dyDescent="0.25">
      <c r="A11654" s="154"/>
      <c r="B11654" s="154"/>
      <c r="C11654" s="154"/>
      <c r="D11654" s="140"/>
      <c r="E11654" s="140"/>
      <c r="F11654" s="161"/>
      <c r="G11654" s="161"/>
    </row>
    <row r="11655" spans="1:7" x14ac:dyDescent="0.25">
      <c r="A11655" s="154"/>
      <c r="B11655" s="154"/>
      <c r="C11655" s="154"/>
      <c r="D11655" s="140"/>
      <c r="E11655" s="140"/>
      <c r="F11655" s="161"/>
      <c r="G11655" s="161"/>
    </row>
    <row r="11656" spans="1:7" x14ac:dyDescent="0.25">
      <c r="A11656" s="154"/>
      <c r="B11656" s="154"/>
      <c r="C11656" s="140"/>
      <c r="D11656" s="140"/>
      <c r="E11656" s="140"/>
      <c r="F11656" s="161"/>
      <c r="G11656" s="161"/>
    </row>
    <row r="11657" spans="1:7" x14ac:dyDescent="0.25">
      <c r="A11657" s="154"/>
      <c r="B11657" s="154"/>
      <c r="C11657" s="140"/>
      <c r="D11657" s="140"/>
      <c r="E11657" s="140"/>
      <c r="F11657" s="161"/>
      <c r="G11657" s="161"/>
    </row>
    <row r="11658" spans="1:7" x14ac:dyDescent="0.25">
      <c r="A11658" s="154"/>
      <c r="B11658" s="154"/>
      <c r="C11658" s="140"/>
      <c r="D11658" s="140"/>
      <c r="E11658" s="140"/>
      <c r="F11658" s="161"/>
      <c r="G11658" s="161"/>
    </row>
    <row r="11659" spans="1:7" x14ac:dyDescent="0.25">
      <c r="A11659" s="154"/>
      <c r="B11659" s="154"/>
      <c r="C11659" s="154"/>
      <c r="D11659" s="140"/>
      <c r="E11659" s="140"/>
      <c r="F11659" s="161"/>
      <c r="G11659" s="161"/>
    </row>
    <row r="11660" spans="1:7" x14ac:dyDescent="0.25">
      <c r="A11660" s="154"/>
      <c r="B11660" s="154"/>
      <c r="C11660" s="140"/>
      <c r="D11660" s="140"/>
      <c r="E11660" s="140"/>
      <c r="F11660" s="161"/>
      <c r="G11660" s="161"/>
    </row>
    <row r="11661" spans="1:7" x14ac:dyDescent="0.25">
      <c r="A11661" s="154"/>
      <c r="B11661" s="154"/>
      <c r="C11661" s="140"/>
      <c r="D11661" s="140"/>
      <c r="E11661" s="140"/>
      <c r="F11661" s="161"/>
      <c r="G11661" s="161"/>
    </row>
    <row r="11662" spans="1:7" x14ac:dyDescent="0.25">
      <c r="A11662" s="154"/>
      <c r="B11662" s="154"/>
      <c r="C11662" s="140"/>
      <c r="D11662" s="140"/>
      <c r="E11662" s="140"/>
      <c r="F11662" s="161"/>
      <c r="G11662" s="161"/>
    </row>
    <row r="11663" spans="1:7" x14ac:dyDescent="0.25">
      <c r="A11663" s="154"/>
      <c r="B11663" s="154"/>
      <c r="C11663" s="154"/>
      <c r="D11663" s="140"/>
      <c r="E11663" s="140"/>
      <c r="F11663" s="161"/>
      <c r="G11663" s="161"/>
    </row>
    <row r="11664" spans="1:7" x14ac:dyDescent="0.25">
      <c r="A11664" s="154"/>
      <c r="B11664" s="154"/>
      <c r="C11664" s="154"/>
      <c r="D11664" s="140"/>
      <c r="E11664" s="140"/>
      <c r="F11664" s="161"/>
      <c r="G11664" s="161"/>
    </row>
    <row r="11665" spans="1:7" x14ac:dyDescent="0.25">
      <c r="A11665" s="154"/>
      <c r="B11665" s="154"/>
      <c r="C11665" s="154"/>
      <c r="D11665" s="140"/>
      <c r="E11665" s="140"/>
      <c r="F11665" s="161"/>
      <c r="G11665" s="161"/>
    </row>
    <row r="11666" spans="1:7" x14ac:dyDescent="0.25">
      <c r="A11666" s="154"/>
      <c r="B11666" s="154"/>
      <c r="C11666" s="140"/>
      <c r="D11666" s="140"/>
      <c r="E11666" s="140"/>
      <c r="F11666" s="161"/>
      <c r="G11666" s="161"/>
    </row>
    <row r="11667" spans="1:7" x14ac:dyDescent="0.25">
      <c r="A11667" s="154"/>
      <c r="B11667" s="154"/>
      <c r="C11667" s="140"/>
      <c r="D11667" s="140"/>
      <c r="E11667" s="140"/>
      <c r="F11667" s="161"/>
      <c r="G11667" s="161"/>
    </row>
    <row r="11668" spans="1:7" x14ac:dyDescent="0.25">
      <c r="A11668" s="154"/>
      <c r="B11668" s="154"/>
      <c r="C11668" s="154"/>
      <c r="D11668" s="140"/>
      <c r="E11668" s="140"/>
      <c r="F11668" s="161"/>
      <c r="G11668" s="161"/>
    </row>
    <row r="11669" spans="1:7" x14ac:dyDescent="0.25">
      <c r="A11669" s="154"/>
      <c r="B11669" s="154"/>
      <c r="C11669" s="140"/>
      <c r="D11669" s="140"/>
      <c r="E11669" s="140"/>
      <c r="F11669" s="161"/>
      <c r="G11669" s="161"/>
    </row>
    <row r="11670" spans="1:7" x14ac:dyDescent="0.25">
      <c r="A11670" s="154"/>
      <c r="B11670" s="154"/>
      <c r="C11670" s="140"/>
      <c r="D11670" s="140"/>
      <c r="E11670" s="140"/>
      <c r="F11670" s="161"/>
      <c r="G11670" s="161"/>
    </row>
    <row r="11671" spans="1:7" x14ac:dyDescent="0.25">
      <c r="A11671" s="154"/>
      <c r="B11671" s="154"/>
      <c r="C11671" s="154"/>
      <c r="D11671" s="140"/>
      <c r="E11671" s="140"/>
      <c r="F11671" s="161"/>
      <c r="G11671" s="161"/>
    </row>
    <row r="11672" spans="1:7" x14ac:dyDescent="0.25">
      <c r="A11672" s="154"/>
      <c r="B11672" s="154"/>
      <c r="C11672" s="140"/>
      <c r="D11672" s="140"/>
      <c r="E11672" s="140"/>
      <c r="F11672" s="161"/>
      <c r="G11672" s="161"/>
    </row>
    <row r="11673" spans="1:7" x14ac:dyDescent="0.25">
      <c r="A11673" s="154"/>
      <c r="B11673" s="154"/>
      <c r="C11673" s="140"/>
      <c r="D11673" s="140"/>
      <c r="E11673" s="140"/>
      <c r="F11673" s="161"/>
      <c r="G11673" s="161"/>
    </row>
    <row r="11674" spans="1:7" x14ac:dyDescent="0.25">
      <c r="A11674" s="154"/>
      <c r="B11674" s="154"/>
      <c r="C11674" s="140"/>
      <c r="D11674" s="140"/>
      <c r="E11674" s="140"/>
      <c r="F11674" s="161"/>
      <c r="G11674" s="161"/>
    </row>
    <row r="11675" spans="1:7" x14ac:dyDescent="0.25">
      <c r="A11675" s="154"/>
      <c r="B11675" s="154"/>
      <c r="C11675" s="154"/>
      <c r="D11675" s="140"/>
      <c r="E11675" s="140"/>
      <c r="F11675" s="161"/>
      <c r="G11675" s="161"/>
    </row>
    <row r="11676" spans="1:7" x14ac:dyDescent="0.25">
      <c r="A11676" s="154"/>
      <c r="B11676" s="154"/>
      <c r="C11676" s="140"/>
      <c r="D11676" s="140"/>
      <c r="E11676" s="140"/>
      <c r="F11676" s="161"/>
      <c r="G11676" s="161"/>
    </row>
    <row r="11677" spans="1:7" x14ac:dyDescent="0.25">
      <c r="A11677" s="154"/>
      <c r="B11677" s="154"/>
      <c r="C11677" s="154"/>
      <c r="D11677" s="140"/>
      <c r="E11677" s="140"/>
      <c r="F11677" s="161"/>
      <c r="G11677" s="161"/>
    </row>
    <row r="11678" spans="1:7" x14ac:dyDescent="0.25">
      <c r="A11678" s="154"/>
      <c r="B11678" s="154"/>
      <c r="C11678" s="154"/>
      <c r="D11678" s="140"/>
      <c r="E11678" s="140"/>
      <c r="F11678" s="161"/>
      <c r="G11678" s="161"/>
    </row>
    <row r="11679" spans="1:7" x14ac:dyDescent="0.25">
      <c r="A11679" s="154"/>
      <c r="B11679" s="154"/>
      <c r="C11679" s="154"/>
      <c r="D11679" s="140"/>
      <c r="E11679" s="140"/>
      <c r="F11679" s="161"/>
      <c r="G11679" s="161"/>
    </row>
    <row r="11680" spans="1:7" x14ac:dyDescent="0.25">
      <c r="A11680" s="154"/>
      <c r="B11680" s="154"/>
      <c r="C11680" s="140"/>
      <c r="D11680" s="140"/>
      <c r="E11680" s="140"/>
      <c r="F11680" s="161"/>
      <c r="G11680" s="161"/>
    </row>
    <row r="11681" spans="1:7" x14ac:dyDescent="0.25">
      <c r="A11681" s="154"/>
      <c r="B11681" s="154"/>
      <c r="C11681" s="140"/>
      <c r="D11681" s="140"/>
      <c r="E11681" s="140"/>
      <c r="F11681" s="161"/>
      <c r="G11681" s="161"/>
    </row>
    <row r="11682" spans="1:7" x14ac:dyDescent="0.25">
      <c r="A11682" s="154"/>
      <c r="B11682" s="154"/>
      <c r="C11682" s="154"/>
      <c r="D11682" s="140"/>
      <c r="E11682" s="140"/>
      <c r="F11682" s="161"/>
      <c r="G11682" s="161"/>
    </row>
    <row r="11683" spans="1:7" x14ac:dyDescent="0.25">
      <c r="A11683" s="154"/>
      <c r="B11683" s="154"/>
      <c r="C11683" s="140"/>
      <c r="D11683" s="140"/>
      <c r="E11683" s="140"/>
      <c r="F11683" s="161"/>
      <c r="G11683" s="161"/>
    </row>
    <row r="11684" spans="1:7" x14ac:dyDescent="0.25">
      <c r="A11684" s="154"/>
      <c r="B11684" s="154"/>
      <c r="C11684" s="154"/>
      <c r="D11684" s="140"/>
      <c r="E11684" s="140"/>
      <c r="F11684" s="161"/>
      <c r="G11684" s="161"/>
    </row>
    <row r="11685" spans="1:7" x14ac:dyDescent="0.25">
      <c r="A11685" s="154"/>
      <c r="B11685" s="154"/>
      <c r="C11685" s="140"/>
      <c r="D11685" s="140"/>
      <c r="E11685" s="140"/>
      <c r="F11685" s="161"/>
      <c r="G11685" s="161"/>
    </row>
    <row r="11686" spans="1:7" x14ac:dyDescent="0.25">
      <c r="A11686" s="154"/>
      <c r="B11686" s="154"/>
      <c r="C11686" s="140"/>
      <c r="D11686" s="140"/>
      <c r="E11686" s="140"/>
      <c r="F11686" s="161"/>
      <c r="G11686" s="161"/>
    </row>
    <row r="11687" spans="1:7" x14ac:dyDescent="0.25">
      <c r="A11687" s="154"/>
      <c r="B11687" s="154"/>
      <c r="C11687" s="154"/>
      <c r="D11687" s="140"/>
      <c r="E11687" s="140"/>
      <c r="F11687" s="161"/>
      <c r="G11687" s="161"/>
    </row>
    <row r="11688" spans="1:7" x14ac:dyDescent="0.25">
      <c r="A11688" s="154"/>
      <c r="B11688" s="154"/>
      <c r="C11688" s="154"/>
      <c r="D11688" s="140"/>
      <c r="E11688" s="140"/>
      <c r="F11688" s="161"/>
      <c r="G11688" s="161"/>
    </row>
    <row r="11689" spans="1:7" x14ac:dyDescent="0.25">
      <c r="A11689" s="154"/>
      <c r="B11689" s="154"/>
      <c r="C11689" s="140"/>
      <c r="D11689" s="140"/>
      <c r="E11689" s="140"/>
      <c r="F11689" s="161"/>
      <c r="G11689" s="161"/>
    </row>
    <row r="11690" spans="1:7" x14ac:dyDescent="0.25">
      <c r="A11690" s="154"/>
      <c r="B11690" s="154"/>
      <c r="C11690" s="140"/>
      <c r="D11690" s="140"/>
      <c r="E11690" s="140"/>
      <c r="F11690" s="161"/>
      <c r="G11690" s="161"/>
    </row>
    <row r="11691" spans="1:7" x14ac:dyDescent="0.25">
      <c r="A11691" s="154"/>
      <c r="B11691" s="154"/>
      <c r="C11691" s="154"/>
      <c r="D11691" s="140"/>
      <c r="E11691" s="140"/>
      <c r="F11691" s="161"/>
      <c r="G11691" s="161"/>
    </row>
    <row r="11692" spans="1:7" x14ac:dyDescent="0.25">
      <c r="A11692" s="154"/>
      <c r="B11692" s="154"/>
      <c r="C11692" s="140"/>
      <c r="D11692" s="140"/>
      <c r="E11692" s="140"/>
      <c r="F11692" s="161"/>
      <c r="G11692" s="161"/>
    </row>
    <row r="11693" spans="1:7" x14ac:dyDescent="0.25">
      <c r="A11693" s="154"/>
      <c r="B11693" s="154"/>
      <c r="C11693" s="140"/>
      <c r="D11693" s="140"/>
      <c r="E11693" s="140"/>
      <c r="F11693" s="161"/>
      <c r="G11693" s="161"/>
    </row>
    <row r="11694" spans="1:7" x14ac:dyDescent="0.25">
      <c r="A11694" s="154"/>
      <c r="B11694" s="154"/>
      <c r="C11694" s="140"/>
      <c r="D11694" s="140"/>
      <c r="E11694" s="140"/>
      <c r="F11694" s="161"/>
      <c r="G11694" s="161"/>
    </row>
    <row r="11695" spans="1:7" x14ac:dyDescent="0.25">
      <c r="A11695" s="154"/>
      <c r="B11695" s="154"/>
      <c r="C11695" s="154"/>
      <c r="D11695" s="140"/>
      <c r="E11695" s="140"/>
      <c r="F11695" s="161"/>
      <c r="G11695" s="161"/>
    </row>
    <row r="11696" spans="1:7" x14ac:dyDescent="0.25">
      <c r="A11696" s="154"/>
      <c r="B11696" s="154"/>
      <c r="C11696" s="154"/>
      <c r="D11696" s="140"/>
      <c r="E11696" s="140"/>
      <c r="F11696" s="161"/>
      <c r="G11696" s="161"/>
    </row>
    <row r="11697" spans="1:7" x14ac:dyDescent="0.25">
      <c r="A11697" s="154"/>
      <c r="B11697" s="154"/>
      <c r="C11697" s="140"/>
      <c r="D11697" s="140"/>
      <c r="E11697" s="140"/>
      <c r="F11697" s="161"/>
      <c r="G11697" s="161"/>
    </row>
    <row r="11698" spans="1:7" x14ac:dyDescent="0.25">
      <c r="A11698" s="154"/>
      <c r="B11698" s="154"/>
      <c r="C11698" s="154"/>
      <c r="D11698" s="140"/>
      <c r="E11698" s="140"/>
      <c r="F11698" s="161"/>
      <c r="G11698" s="161"/>
    </row>
    <row r="11699" spans="1:7" x14ac:dyDescent="0.25">
      <c r="A11699" s="154"/>
      <c r="B11699" s="154"/>
      <c r="C11699" s="154"/>
      <c r="D11699" s="140"/>
      <c r="E11699" s="140"/>
      <c r="F11699" s="161"/>
      <c r="G11699" s="161"/>
    </row>
    <row r="11700" spans="1:7" x14ac:dyDescent="0.25">
      <c r="A11700" s="154"/>
      <c r="B11700" s="154"/>
      <c r="C11700" s="154"/>
      <c r="D11700" s="140"/>
      <c r="E11700" s="140"/>
      <c r="F11700" s="161"/>
      <c r="G11700" s="161"/>
    </row>
    <row r="11701" spans="1:7" x14ac:dyDescent="0.25">
      <c r="A11701" s="154"/>
      <c r="B11701" s="154"/>
      <c r="C11701" s="154"/>
      <c r="D11701" s="140"/>
      <c r="E11701" s="140"/>
      <c r="F11701" s="161"/>
      <c r="G11701" s="161"/>
    </row>
    <row r="11702" spans="1:7" x14ac:dyDescent="0.25">
      <c r="A11702" s="154"/>
      <c r="B11702" s="154"/>
      <c r="C11702" s="154"/>
      <c r="D11702" s="140"/>
      <c r="E11702" s="140"/>
      <c r="F11702" s="161"/>
      <c r="G11702" s="161"/>
    </row>
    <row r="11703" spans="1:7" x14ac:dyDescent="0.25">
      <c r="A11703" s="154"/>
      <c r="B11703" s="154"/>
      <c r="C11703" s="140"/>
      <c r="D11703" s="140"/>
      <c r="E11703" s="140"/>
      <c r="F11703" s="161"/>
      <c r="G11703" s="161"/>
    </row>
    <row r="11704" spans="1:7" x14ac:dyDescent="0.25">
      <c r="A11704" s="154"/>
      <c r="B11704" s="154"/>
      <c r="C11704" s="140"/>
      <c r="D11704" s="140"/>
      <c r="E11704" s="140"/>
      <c r="F11704" s="161"/>
      <c r="G11704" s="161"/>
    </row>
    <row r="11705" spans="1:7" x14ac:dyDescent="0.25">
      <c r="A11705" s="154"/>
      <c r="B11705" s="154"/>
      <c r="C11705" s="140"/>
      <c r="D11705" s="140"/>
      <c r="E11705" s="140"/>
      <c r="F11705" s="161"/>
      <c r="G11705" s="161"/>
    </row>
    <row r="11706" spans="1:7" x14ac:dyDescent="0.25">
      <c r="A11706" s="154"/>
      <c r="B11706" s="154"/>
      <c r="C11706" s="140"/>
      <c r="D11706" s="140"/>
      <c r="E11706" s="140"/>
      <c r="F11706" s="161"/>
      <c r="G11706" s="161"/>
    </row>
    <row r="11707" spans="1:7" x14ac:dyDescent="0.25">
      <c r="A11707" s="154"/>
      <c r="B11707" s="154"/>
      <c r="C11707" s="140"/>
      <c r="D11707" s="140"/>
      <c r="E11707" s="140"/>
      <c r="F11707" s="161"/>
      <c r="G11707" s="161"/>
    </row>
    <row r="11708" spans="1:7" x14ac:dyDescent="0.25">
      <c r="A11708" s="154"/>
      <c r="B11708" s="154"/>
      <c r="C11708" s="140"/>
      <c r="D11708" s="140"/>
      <c r="E11708" s="140"/>
      <c r="F11708" s="161"/>
      <c r="G11708" s="161"/>
    </row>
    <row r="11709" spans="1:7" x14ac:dyDescent="0.25">
      <c r="A11709" s="154"/>
      <c r="B11709" s="154"/>
      <c r="C11709" s="140"/>
      <c r="D11709" s="140"/>
      <c r="E11709" s="140"/>
      <c r="F11709" s="161"/>
      <c r="G11709" s="161"/>
    </row>
    <row r="11710" spans="1:7" x14ac:dyDescent="0.25">
      <c r="A11710" s="154"/>
      <c r="B11710" s="154"/>
      <c r="C11710" s="140"/>
      <c r="D11710" s="140"/>
      <c r="E11710" s="140"/>
      <c r="F11710" s="161"/>
      <c r="G11710" s="161"/>
    </row>
    <row r="11711" spans="1:7" x14ac:dyDescent="0.25">
      <c r="A11711" s="154"/>
      <c r="B11711" s="154"/>
      <c r="C11711" s="140"/>
      <c r="D11711" s="140"/>
      <c r="E11711" s="140"/>
      <c r="F11711" s="161"/>
      <c r="G11711" s="161"/>
    </row>
    <row r="11712" spans="1:7" x14ac:dyDescent="0.25">
      <c r="A11712" s="154"/>
      <c r="B11712" s="154"/>
      <c r="C11712" s="140"/>
      <c r="D11712" s="140"/>
      <c r="E11712" s="140"/>
      <c r="F11712" s="161"/>
      <c r="G11712" s="161"/>
    </row>
    <row r="11713" spans="1:7" x14ac:dyDescent="0.25">
      <c r="A11713" s="154"/>
      <c r="B11713" s="154"/>
      <c r="C11713" s="154"/>
      <c r="D11713" s="140"/>
      <c r="E11713" s="140"/>
      <c r="F11713" s="161"/>
      <c r="G11713" s="161"/>
    </row>
    <row r="11714" spans="1:7" x14ac:dyDescent="0.25">
      <c r="A11714" s="154"/>
      <c r="B11714" s="154"/>
      <c r="C11714" s="154"/>
      <c r="D11714" s="140"/>
      <c r="E11714" s="140"/>
      <c r="F11714" s="161"/>
      <c r="G11714" s="161"/>
    </row>
    <row r="11715" spans="1:7" x14ac:dyDescent="0.25">
      <c r="A11715" s="154"/>
      <c r="B11715" s="154"/>
      <c r="C11715" s="140"/>
      <c r="D11715" s="140"/>
      <c r="E11715" s="140"/>
      <c r="F11715" s="161"/>
      <c r="G11715" s="161"/>
    </row>
    <row r="11716" spans="1:7" x14ac:dyDescent="0.25">
      <c r="A11716" s="154"/>
      <c r="B11716" s="154"/>
      <c r="C11716" s="140"/>
      <c r="D11716" s="140"/>
      <c r="E11716" s="140"/>
      <c r="F11716" s="161"/>
      <c r="G11716" s="161"/>
    </row>
    <row r="11717" spans="1:7" x14ac:dyDescent="0.25">
      <c r="A11717" s="154"/>
      <c r="B11717" s="154"/>
      <c r="C11717" s="140"/>
      <c r="D11717" s="140"/>
      <c r="E11717" s="140"/>
      <c r="F11717" s="161"/>
      <c r="G11717" s="161"/>
    </row>
    <row r="11718" spans="1:7" x14ac:dyDescent="0.25">
      <c r="A11718" s="154"/>
      <c r="B11718" s="154"/>
      <c r="C11718" s="140"/>
      <c r="D11718" s="140"/>
      <c r="E11718" s="140"/>
      <c r="F11718" s="161"/>
      <c r="G11718" s="161"/>
    </row>
    <row r="11719" spans="1:7" x14ac:dyDescent="0.25">
      <c r="A11719" s="154"/>
      <c r="B11719" s="154"/>
      <c r="C11719" s="140"/>
      <c r="D11719" s="140"/>
      <c r="E11719" s="140"/>
      <c r="F11719" s="161"/>
      <c r="G11719" s="161"/>
    </row>
    <row r="11720" spans="1:7" x14ac:dyDescent="0.25">
      <c r="A11720" s="154"/>
      <c r="B11720" s="154"/>
      <c r="C11720" s="154"/>
      <c r="D11720" s="140"/>
      <c r="E11720" s="140"/>
      <c r="F11720" s="161"/>
      <c r="G11720" s="161"/>
    </row>
    <row r="11721" spans="1:7" x14ac:dyDescent="0.25">
      <c r="A11721" s="154"/>
      <c r="B11721" s="154"/>
      <c r="C11721" s="140"/>
      <c r="D11721" s="140"/>
      <c r="E11721" s="140"/>
      <c r="F11721" s="161"/>
      <c r="G11721" s="161"/>
    </row>
    <row r="11722" spans="1:7" x14ac:dyDescent="0.25">
      <c r="A11722" s="154"/>
      <c r="B11722" s="154"/>
      <c r="C11722" s="140"/>
      <c r="D11722" s="140"/>
      <c r="E11722" s="140"/>
      <c r="F11722" s="161"/>
      <c r="G11722" s="161"/>
    </row>
    <row r="11723" spans="1:7" x14ac:dyDescent="0.25">
      <c r="A11723" s="154"/>
      <c r="B11723" s="154"/>
      <c r="C11723" s="140"/>
      <c r="D11723" s="140"/>
      <c r="E11723" s="140"/>
      <c r="F11723" s="161"/>
      <c r="G11723" s="161"/>
    </row>
    <row r="11724" spans="1:7" x14ac:dyDescent="0.25">
      <c r="A11724" s="154"/>
      <c r="B11724" s="154"/>
      <c r="C11724" s="154"/>
      <c r="D11724" s="140"/>
      <c r="E11724" s="140"/>
      <c r="F11724" s="161"/>
      <c r="G11724" s="161"/>
    </row>
    <row r="11725" spans="1:7" x14ac:dyDescent="0.25">
      <c r="A11725" s="154"/>
      <c r="B11725" s="154"/>
      <c r="C11725" s="154"/>
      <c r="D11725" s="140"/>
      <c r="E11725" s="140"/>
      <c r="F11725" s="161"/>
      <c r="G11725" s="161"/>
    </row>
    <row r="11726" spans="1:7" x14ac:dyDescent="0.25">
      <c r="A11726" s="154"/>
      <c r="B11726" s="154"/>
      <c r="C11726" s="140"/>
      <c r="D11726" s="140"/>
      <c r="E11726" s="140"/>
      <c r="F11726" s="161"/>
      <c r="G11726" s="161"/>
    </row>
    <row r="11727" spans="1:7" x14ac:dyDescent="0.25">
      <c r="A11727" s="154"/>
      <c r="B11727" s="154"/>
      <c r="C11727" s="154"/>
      <c r="D11727" s="140"/>
      <c r="E11727" s="140"/>
      <c r="F11727" s="161"/>
      <c r="G11727" s="161"/>
    </row>
    <row r="11728" spans="1:7" x14ac:dyDescent="0.25">
      <c r="A11728" s="154"/>
      <c r="B11728" s="154"/>
      <c r="C11728" s="154"/>
      <c r="D11728" s="140"/>
      <c r="E11728" s="140"/>
      <c r="F11728" s="161"/>
      <c r="G11728" s="161"/>
    </row>
    <row r="11729" spans="1:7" x14ac:dyDescent="0.25">
      <c r="A11729" s="154"/>
      <c r="B11729" s="154"/>
      <c r="C11729" s="140"/>
      <c r="D11729" s="140"/>
      <c r="E11729" s="140"/>
      <c r="F11729" s="161"/>
      <c r="G11729" s="161"/>
    </row>
    <row r="11730" spans="1:7" x14ac:dyDescent="0.25">
      <c r="A11730" s="154"/>
      <c r="B11730" s="154"/>
      <c r="C11730" s="154"/>
      <c r="D11730" s="140"/>
      <c r="E11730" s="140"/>
      <c r="F11730" s="161"/>
      <c r="G11730" s="161"/>
    </row>
    <row r="11731" spans="1:7" x14ac:dyDescent="0.25">
      <c r="A11731" s="154"/>
      <c r="B11731" s="154"/>
      <c r="C11731" s="154"/>
      <c r="D11731" s="140"/>
      <c r="E11731" s="140"/>
      <c r="F11731" s="161"/>
      <c r="G11731" s="161"/>
    </row>
    <row r="11732" spans="1:7" x14ac:dyDescent="0.25">
      <c r="A11732" s="154"/>
      <c r="B11732" s="154"/>
      <c r="C11732" s="140"/>
      <c r="D11732" s="140"/>
      <c r="E11732" s="140"/>
      <c r="F11732" s="161"/>
      <c r="G11732" s="161"/>
    </row>
    <row r="11733" spans="1:7" x14ac:dyDescent="0.25">
      <c r="A11733" s="154"/>
      <c r="B11733" s="154"/>
      <c r="C11733" s="140"/>
      <c r="D11733" s="140"/>
      <c r="E11733" s="140"/>
      <c r="F11733" s="161"/>
      <c r="G11733" s="161"/>
    </row>
    <row r="11734" spans="1:7" x14ac:dyDescent="0.25">
      <c r="A11734" s="154"/>
      <c r="B11734" s="154"/>
      <c r="C11734" s="140"/>
      <c r="D11734" s="140"/>
      <c r="E11734" s="140"/>
      <c r="F11734" s="161"/>
      <c r="G11734" s="161"/>
    </row>
    <row r="11735" spans="1:7" x14ac:dyDescent="0.25">
      <c r="A11735" s="154"/>
      <c r="B11735" s="154"/>
      <c r="C11735" s="140"/>
      <c r="D11735" s="140"/>
      <c r="E11735" s="140"/>
      <c r="F11735" s="161"/>
      <c r="G11735" s="161"/>
    </row>
    <row r="11736" spans="1:7" x14ac:dyDescent="0.25">
      <c r="A11736" s="154"/>
      <c r="B11736" s="154"/>
      <c r="C11736" s="140"/>
      <c r="D11736" s="140"/>
      <c r="E11736" s="140"/>
      <c r="F11736" s="161"/>
      <c r="G11736" s="161"/>
    </row>
    <row r="11737" spans="1:7" x14ac:dyDescent="0.25">
      <c r="A11737" s="154"/>
      <c r="B11737" s="154"/>
      <c r="C11737" s="140"/>
      <c r="D11737" s="140"/>
      <c r="E11737" s="140"/>
      <c r="F11737" s="161"/>
      <c r="G11737" s="161"/>
    </row>
    <row r="11738" spans="1:7" x14ac:dyDescent="0.25">
      <c r="A11738" s="154"/>
      <c r="B11738" s="154"/>
      <c r="C11738" s="140"/>
      <c r="D11738" s="140"/>
      <c r="E11738" s="140"/>
      <c r="F11738" s="161"/>
      <c r="G11738" s="161"/>
    </row>
    <row r="11739" spans="1:7" x14ac:dyDescent="0.25">
      <c r="A11739" s="154"/>
      <c r="B11739" s="154"/>
      <c r="C11739" s="140"/>
      <c r="D11739" s="140"/>
      <c r="E11739" s="140"/>
      <c r="F11739" s="161"/>
      <c r="G11739" s="161"/>
    </row>
    <row r="11740" spans="1:7" x14ac:dyDescent="0.25">
      <c r="A11740" s="154"/>
      <c r="B11740" s="154"/>
      <c r="C11740" s="140"/>
      <c r="D11740" s="140"/>
      <c r="E11740" s="140"/>
      <c r="F11740" s="161"/>
      <c r="G11740" s="161"/>
    </row>
    <row r="11741" spans="1:7" x14ac:dyDescent="0.25">
      <c r="A11741" s="154"/>
      <c r="B11741" s="154"/>
      <c r="C11741" s="140"/>
      <c r="D11741" s="140"/>
      <c r="E11741" s="140"/>
      <c r="F11741" s="161"/>
      <c r="G11741" s="161"/>
    </row>
    <row r="11742" spans="1:7" x14ac:dyDescent="0.25">
      <c r="A11742" s="154"/>
      <c r="B11742" s="154"/>
      <c r="C11742" s="140"/>
      <c r="D11742" s="140"/>
      <c r="E11742" s="140"/>
      <c r="F11742" s="161"/>
      <c r="G11742" s="161"/>
    </row>
    <row r="11743" spans="1:7" x14ac:dyDescent="0.25">
      <c r="A11743" s="154"/>
      <c r="B11743" s="154"/>
      <c r="C11743" s="140"/>
      <c r="D11743" s="140"/>
      <c r="E11743" s="140"/>
      <c r="F11743" s="161"/>
      <c r="G11743" s="161"/>
    </row>
    <row r="11744" spans="1:7" x14ac:dyDescent="0.25">
      <c r="A11744" s="154"/>
      <c r="B11744" s="154"/>
      <c r="C11744" s="140"/>
      <c r="D11744" s="140"/>
      <c r="E11744" s="140"/>
      <c r="F11744" s="161"/>
      <c r="G11744" s="161"/>
    </row>
    <row r="11745" spans="1:7" x14ac:dyDescent="0.25">
      <c r="A11745" s="154"/>
      <c r="B11745" s="154"/>
      <c r="C11745" s="140"/>
      <c r="D11745" s="140"/>
      <c r="E11745" s="140"/>
      <c r="F11745" s="161"/>
      <c r="G11745" s="161"/>
    </row>
    <row r="11746" spans="1:7" x14ac:dyDescent="0.25">
      <c r="A11746" s="154"/>
      <c r="B11746" s="154"/>
      <c r="C11746" s="140"/>
      <c r="D11746" s="140"/>
      <c r="E11746" s="140"/>
      <c r="F11746" s="161"/>
      <c r="G11746" s="161"/>
    </row>
    <row r="11747" spans="1:7" x14ac:dyDescent="0.25">
      <c r="A11747" s="154"/>
      <c r="B11747" s="154"/>
      <c r="C11747" s="154"/>
      <c r="D11747" s="140"/>
      <c r="E11747" s="140"/>
      <c r="F11747" s="161"/>
      <c r="G11747" s="161"/>
    </row>
    <row r="11748" spans="1:7" x14ac:dyDescent="0.25">
      <c r="A11748" s="154"/>
      <c r="B11748" s="154"/>
      <c r="C11748" s="154"/>
      <c r="D11748" s="140"/>
      <c r="E11748" s="140"/>
      <c r="F11748" s="161"/>
      <c r="G11748" s="161"/>
    </row>
    <row r="11749" spans="1:7" x14ac:dyDescent="0.25">
      <c r="A11749" s="154"/>
      <c r="B11749" s="154"/>
      <c r="C11749" s="140"/>
      <c r="D11749" s="140"/>
      <c r="E11749" s="140"/>
      <c r="F11749" s="161"/>
      <c r="G11749" s="161"/>
    </row>
    <row r="11750" spans="1:7" x14ac:dyDescent="0.25">
      <c r="A11750" s="154"/>
      <c r="B11750" s="154"/>
      <c r="C11750" s="154"/>
      <c r="D11750" s="140"/>
      <c r="E11750" s="140"/>
      <c r="F11750" s="161"/>
      <c r="G11750" s="161"/>
    </row>
    <row r="11751" spans="1:7" x14ac:dyDescent="0.25">
      <c r="A11751" s="154"/>
      <c r="B11751" s="154"/>
      <c r="C11751" s="140"/>
      <c r="D11751" s="140"/>
      <c r="E11751" s="140"/>
      <c r="F11751" s="161"/>
      <c r="G11751" s="161"/>
    </row>
    <row r="11752" spans="1:7" x14ac:dyDescent="0.25">
      <c r="A11752" s="154"/>
      <c r="B11752" s="154"/>
      <c r="C11752" s="154"/>
      <c r="D11752" s="140"/>
      <c r="E11752" s="140"/>
      <c r="F11752" s="161"/>
      <c r="G11752" s="161"/>
    </row>
    <row r="11753" spans="1:7" x14ac:dyDescent="0.25">
      <c r="A11753" s="154"/>
      <c r="B11753" s="154"/>
      <c r="C11753" s="140"/>
      <c r="D11753" s="140"/>
      <c r="E11753" s="140"/>
      <c r="F11753" s="161"/>
      <c r="G11753" s="161"/>
    </row>
    <row r="11754" spans="1:7" x14ac:dyDescent="0.25">
      <c r="A11754" s="154"/>
      <c r="B11754" s="154"/>
      <c r="C11754" s="140"/>
      <c r="D11754" s="140"/>
      <c r="E11754" s="140"/>
      <c r="F11754" s="161"/>
      <c r="G11754" s="161"/>
    </row>
    <row r="11755" spans="1:7" x14ac:dyDescent="0.25">
      <c r="A11755" s="154"/>
      <c r="B11755" s="154"/>
      <c r="C11755" s="154"/>
      <c r="D11755" s="140"/>
      <c r="E11755" s="140"/>
      <c r="F11755" s="161"/>
      <c r="G11755" s="161"/>
    </row>
    <row r="11756" spans="1:7" x14ac:dyDescent="0.25">
      <c r="A11756" s="154"/>
      <c r="B11756" s="154"/>
      <c r="C11756" s="140"/>
      <c r="D11756" s="140"/>
      <c r="E11756" s="140"/>
      <c r="F11756" s="161"/>
      <c r="G11756" s="161"/>
    </row>
    <row r="11757" spans="1:7" x14ac:dyDescent="0.25">
      <c r="A11757" s="154"/>
      <c r="B11757" s="154"/>
      <c r="C11757" s="140"/>
      <c r="D11757" s="140"/>
      <c r="E11757" s="140"/>
      <c r="F11757" s="161"/>
      <c r="G11757" s="161"/>
    </row>
    <row r="11758" spans="1:7" x14ac:dyDescent="0.25">
      <c r="A11758" s="154"/>
      <c r="B11758" s="154"/>
      <c r="C11758" s="140"/>
      <c r="D11758" s="140"/>
      <c r="E11758" s="140"/>
      <c r="F11758" s="161"/>
      <c r="G11758" s="161"/>
    </row>
    <row r="11759" spans="1:7" x14ac:dyDescent="0.25">
      <c r="A11759" s="154"/>
      <c r="B11759" s="154"/>
      <c r="C11759" s="154"/>
      <c r="D11759" s="140"/>
      <c r="E11759" s="140"/>
      <c r="F11759" s="161"/>
      <c r="G11759" s="161"/>
    </row>
    <row r="11760" spans="1:7" x14ac:dyDescent="0.25">
      <c r="A11760" s="154"/>
      <c r="B11760" s="154"/>
      <c r="C11760" s="140"/>
      <c r="D11760" s="140"/>
      <c r="E11760" s="140"/>
      <c r="F11760" s="161"/>
      <c r="G11760" s="161"/>
    </row>
    <row r="11761" spans="1:7" x14ac:dyDescent="0.25">
      <c r="A11761" s="154"/>
      <c r="B11761" s="154"/>
      <c r="C11761" s="154"/>
      <c r="D11761" s="140"/>
      <c r="E11761" s="140"/>
      <c r="F11761" s="161"/>
      <c r="G11761" s="161"/>
    </row>
    <row r="11762" spans="1:7" x14ac:dyDescent="0.25">
      <c r="A11762" s="154"/>
      <c r="B11762" s="154"/>
      <c r="C11762" s="140"/>
      <c r="D11762" s="140"/>
      <c r="E11762" s="140"/>
      <c r="F11762" s="161"/>
      <c r="G11762" s="161"/>
    </row>
    <row r="11763" spans="1:7" x14ac:dyDescent="0.25">
      <c r="A11763" s="154"/>
      <c r="B11763" s="154"/>
      <c r="C11763" s="154"/>
      <c r="D11763" s="140"/>
      <c r="E11763" s="140"/>
      <c r="F11763" s="161"/>
      <c r="G11763" s="161"/>
    </row>
    <row r="11764" spans="1:7" x14ac:dyDescent="0.25">
      <c r="A11764" s="154"/>
      <c r="B11764" s="154"/>
      <c r="C11764" s="140"/>
      <c r="D11764" s="140"/>
      <c r="E11764" s="140"/>
      <c r="F11764" s="161"/>
      <c r="G11764" s="161"/>
    </row>
    <row r="11765" spans="1:7" x14ac:dyDescent="0.25">
      <c r="A11765" s="154"/>
      <c r="B11765" s="154"/>
      <c r="C11765" s="140"/>
      <c r="D11765" s="140"/>
      <c r="E11765" s="140"/>
      <c r="F11765" s="161"/>
      <c r="G11765" s="161"/>
    </row>
    <row r="11766" spans="1:7" x14ac:dyDescent="0.25">
      <c r="A11766" s="154"/>
      <c r="B11766" s="154"/>
      <c r="C11766" s="140"/>
      <c r="D11766" s="140"/>
      <c r="E11766" s="140"/>
      <c r="F11766" s="161"/>
      <c r="G11766" s="161"/>
    </row>
    <row r="11767" spans="1:7" x14ac:dyDescent="0.25">
      <c r="A11767" s="154"/>
      <c r="B11767" s="154"/>
      <c r="C11767" s="140"/>
      <c r="D11767" s="140"/>
      <c r="E11767" s="140"/>
      <c r="F11767" s="161"/>
      <c r="G11767" s="161"/>
    </row>
    <row r="11768" spans="1:7" x14ac:dyDescent="0.25">
      <c r="A11768" s="154"/>
      <c r="B11768" s="154"/>
      <c r="C11768" s="140"/>
      <c r="D11768" s="140"/>
      <c r="E11768" s="140"/>
      <c r="F11768" s="161"/>
      <c r="G11768" s="161"/>
    </row>
    <row r="11769" spans="1:7" x14ac:dyDescent="0.25">
      <c r="A11769" s="154"/>
      <c r="B11769" s="154"/>
      <c r="C11769" s="140"/>
      <c r="D11769" s="140"/>
      <c r="E11769" s="140"/>
      <c r="F11769" s="161"/>
      <c r="G11769" s="161"/>
    </row>
    <row r="11770" spans="1:7" x14ac:dyDescent="0.25">
      <c r="A11770" s="154"/>
      <c r="B11770" s="154"/>
      <c r="C11770" s="154"/>
      <c r="D11770" s="140"/>
      <c r="E11770" s="140"/>
      <c r="F11770" s="161"/>
      <c r="G11770" s="161"/>
    </row>
    <row r="11771" spans="1:7" x14ac:dyDescent="0.25">
      <c r="A11771" s="154"/>
      <c r="B11771" s="154"/>
      <c r="C11771" s="154"/>
      <c r="D11771" s="140"/>
      <c r="E11771" s="140"/>
      <c r="F11771" s="161"/>
      <c r="G11771" s="161"/>
    </row>
    <row r="11772" spans="1:7" x14ac:dyDescent="0.25">
      <c r="A11772" s="154"/>
      <c r="B11772" s="154"/>
      <c r="C11772" s="140"/>
      <c r="D11772" s="140"/>
      <c r="E11772" s="140"/>
      <c r="F11772" s="161"/>
      <c r="G11772" s="161"/>
    </row>
    <row r="11773" spans="1:7" x14ac:dyDescent="0.25">
      <c r="A11773" s="154"/>
      <c r="B11773" s="154"/>
      <c r="C11773" s="140"/>
      <c r="D11773" s="140"/>
      <c r="E11773" s="140"/>
      <c r="F11773" s="161"/>
      <c r="G11773" s="161"/>
    </row>
    <row r="11774" spans="1:7" x14ac:dyDescent="0.25">
      <c r="A11774" s="154"/>
      <c r="B11774" s="154"/>
      <c r="C11774" s="140"/>
      <c r="D11774" s="140"/>
      <c r="E11774" s="140"/>
      <c r="F11774" s="161"/>
      <c r="G11774" s="161"/>
    </row>
    <row r="11775" spans="1:7" x14ac:dyDescent="0.25">
      <c r="A11775" s="154"/>
      <c r="B11775" s="154"/>
      <c r="C11775" s="140"/>
      <c r="D11775" s="140"/>
      <c r="E11775" s="140"/>
      <c r="F11775" s="161"/>
      <c r="G11775" s="161"/>
    </row>
    <row r="11776" spans="1:7" x14ac:dyDescent="0.25">
      <c r="A11776" s="154"/>
      <c r="B11776" s="154"/>
      <c r="C11776" s="140"/>
      <c r="D11776" s="140"/>
      <c r="E11776" s="140"/>
      <c r="F11776" s="161"/>
      <c r="G11776" s="161"/>
    </row>
    <row r="11777" spans="1:7" x14ac:dyDescent="0.25">
      <c r="A11777" s="154"/>
      <c r="B11777" s="154"/>
      <c r="C11777" s="140"/>
      <c r="D11777" s="140"/>
      <c r="E11777" s="140"/>
      <c r="F11777" s="161"/>
      <c r="G11777" s="161"/>
    </row>
    <row r="11778" spans="1:7" x14ac:dyDescent="0.25">
      <c r="A11778" s="154"/>
      <c r="B11778" s="154"/>
      <c r="C11778" s="140"/>
      <c r="D11778" s="140"/>
      <c r="E11778" s="140"/>
      <c r="F11778" s="161"/>
      <c r="G11778" s="161"/>
    </row>
    <row r="11779" spans="1:7" x14ac:dyDescent="0.25">
      <c r="A11779" s="154"/>
      <c r="B11779" s="154"/>
      <c r="C11779" s="140"/>
      <c r="D11779" s="140"/>
      <c r="E11779" s="140"/>
      <c r="F11779" s="161"/>
      <c r="G11779" s="161"/>
    </row>
    <row r="11780" spans="1:7" x14ac:dyDescent="0.25">
      <c r="A11780" s="154"/>
      <c r="B11780" s="154"/>
      <c r="C11780" s="140"/>
      <c r="D11780" s="140"/>
      <c r="E11780" s="140"/>
      <c r="F11780" s="161"/>
      <c r="G11780" s="161"/>
    </row>
    <row r="11781" spans="1:7" x14ac:dyDescent="0.25">
      <c r="A11781" s="154"/>
      <c r="B11781" s="154"/>
      <c r="C11781" s="140"/>
      <c r="D11781" s="140"/>
      <c r="E11781" s="140"/>
      <c r="F11781" s="161"/>
      <c r="G11781" s="161"/>
    </row>
    <row r="11782" spans="1:7" x14ac:dyDescent="0.25">
      <c r="A11782" s="154"/>
      <c r="B11782" s="154"/>
      <c r="C11782" s="140"/>
      <c r="D11782" s="140"/>
      <c r="E11782" s="140"/>
      <c r="F11782" s="161"/>
      <c r="G11782" s="161"/>
    </row>
    <row r="11783" spans="1:7" x14ac:dyDescent="0.25">
      <c r="A11783" s="154"/>
      <c r="B11783" s="154"/>
      <c r="C11783" s="140"/>
      <c r="D11783" s="140"/>
      <c r="E11783" s="140"/>
      <c r="F11783" s="161"/>
      <c r="G11783" s="161"/>
    </row>
    <row r="11784" spans="1:7" x14ac:dyDescent="0.25">
      <c r="A11784" s="154"/>
      <c r="B11784" s="154"/>
      <c r="C11784" s="154"/>
      <c r="D11784" s="140"/>
      <c r="E11784" s="140"/>
      <c r="F11784" s="161"/>
      <c r="G11784" s="161"/>
    </row>
    <row r="11785" spans="1:7" x14ac:dyDescent="0.25">
      <c r="A11785" s="154"/>
      <c r="B11785" s="154"/>
      <c r="C11785" s="140"/>
      <c r="D11785" s="140"/>
      <c r="E11785" s="140"/>
      <c r="F11785" s="161"/>
      <c r="G11785" s="161"/>
    </row>
    <row r="11786" spans="1:7" x14ac:dyDescent="0.25">
      <c r="A11786" s="154"/>
      <c r="B11786" s="154"/>
      <c r="C11786" s="140"/>
      <c r="D11786" s="140"/>
      <c r="E11786" s="140"/>
      <c r="F11786" s="161"/>
      <c r="G11786" s="161"/>
    </row>
    <row r="11787" spans="1:7" x14ac:dyDescent="0.25">
      <c r="A11787" s="154"/>
      <c r="B11787" s="154"/>
      <c r="C11787" s="154"/>
      <c r="D11787" s="140"/>
      <c r="E11787" s="140"/>
      <c r="F11787" s="161"/>
      <c r="G11787" s="161"/>
    </row>
    <row r="11788" spans="1:7" x14ac:dyDescent="0.25">
      <c r="A11788" s="154"/>
      <c r="B11788" s="154"/>
      <c r="C11788" s="140"/>
      <c r="D11788" s="140"/>
      <c r="E11788" s="140"/>
      <c r="F11788" s="161"/>
      <c r="G11788" s="161"/>
    </row>
    <row r="11789" spans="1:7" x14ac:dyDescent="0.25">
      <c r="A11789" s="154"/>
      <c r="B11789" s="154"/>
      <c r="C11789" s="140"/>
      <c r="D11789" s="140"/>
      <c r="E11789" s="140"/>
      <c r="F11789" s="161"/>
      <c r="G11789" s="161"/>
    </row>
    <row r="11790" spans="1:7" x14ac:dyDescent="0.25">
      <c r="A11790" s="154"/>
      <c r="B11790" s="154"/>
      <c r="C11790" s="154"/>
      <c r="D11790" s="140"/>
      <c r="E11790" s="140"/>
      <c r="F11790" s="161"/>
      <c r="G11790" s="161"/>
    </row>
    <row r="11791" spans="1:7" x14ac:dyDescent="0.25">
      <c r="A11791" s="154"/>
      <c r="B11791" s="154"/>
      <c r="C11791" s="140"/>
      <c r="D11791" s="140"/>
      <c r="E11791" s="140"/>
      <c r="F11791" s="161"/>
      <c r="G11791" s="161"/>
    </row>
    <row r="11792" spans="1:7" x14ac:dyDescent="0.25">
      <c r="A11792" s="154"/>
      <c r="B11792" s="154"/>
      <c r="C11792" s="140"/>
      <c r="D11792" s="140"/>
      <c r="E11792" s="140"/>
      <c r="F11792" s="161"/>
      <c r="G11792" s="161"/>
    </row>
    <row r="11793" spans="1:7" x14ac:dyDescent="0.25">
      <c r="A11793" s="154"/>
      <c r="B11793" s="154"/>
      <c r="C11793" s="154"/>
      <c r="D11793" s="140"/>
      <c r="E11793" s="140"/>
      <c r="F11793" s="161"/>
      <c r="G11793" s="161"/>
    </row>
    <row r="11794" spans="1:7" x14ac:dyDescent="0.25">
      <c r="A11794" s="154"/>
      <c r="B11794" s="154"/>
      <c r="C11794" s="154"/>
      <c r="D11794" s="140"/>
      <c r="E11794" s="140"/>
      <c r="F11794" s="161"/>
      <c r="G11794" s="161"/>
    </row>
    <row r="11795" spans="1:7" x14ac:dyDescent="0.25">
      <c r="A11795" s="154"/>
      <c r="B11795" s="154"/>
      <c r="C11795" s="154"/>
      <c r="D11795" s="140"/>
      <c r="E11795" s="140"/>
      <c r="F11795" s="161"/>
      <c r="G11795" s="161"/>
    </row>
    <row r="11796" spans="1:7" x14ac:dyDescent="0.25">
      <c r="A11796" s="154"/>
      <c r="B11796" s="154"/>
      <c r="C11796" s="140"/>
      <c r="D11796" s="140"/>
      <c r="E11796" s="140"/>
      <c r="F11796" s="161"/>
      <c r="G11796" s="161"/>
    </row>
    <row r="11797" spans="1:7" x14ac:dyDescent="0.25">
      <c r="A11797" s="154"/>
      <c r="B11797" s="154"/>
      <c r="C11797" s="140"/>
      <c r="D11797" s="140"/>
      <c r="E11797" s="140"/>
      <c r="F11797" s="161"/>
      <c r="G11797" s="161"/>
    </row>
    <row r="11798" spans="1:7" x14ac:dyDescent="0.25">
      <c r="A11798" s="154"/>
      <c r="B11798" s="154"/>
      <c r="C11798" s="154"/>
      <c r="D11798" s="140"/>
      <c r="E11798" s="140"/>
      <c r="F11798" s="161"/>
      <c r="G11798" s="161"/>
    </row>
    <row r="11799" spans="1:7" x14ac:dyDescent="0.25">
      <c r="A11799" s="154"/>
      <c r="B11799" s="154"/>
      <c r="C11799" s="140"/>
      <c r="D11799" s="140"/>
      <c r="E11799" s="140"/>
      <c r="F11799" s="161"/>
      <c r="G11799" s="161"/>
    </row>
    <row r="11800" spans="1:7" x14ac:dyDescent="0.25">
      <c r="A11800" s="154"/>
      <c r="B11800" s="154"/>
      <c r="C11800" s="140"/>
      <c r="D11800" s="140"/>
      <c r="E11800" s="140"/>
      <c r="F11800" s="161"/>
      <c r="G11800" s="161"/>
    </row>
    <row r="11801" spans="1:7" x14ac:dyDescent="0.25">
      <c r="A11801" s="154"/>
      <c r="B11801" s="154"/>
      <c r="C11801" s="140"/>
      <c r="D11801" s="140"/>
      <c r="E11801" s="140"/>
      <c r="F11801" s="161"/>
      <c r="G11801" s="161"/>
    </row>
    <row r="11802" spans="1:7" x14ac:dyDescent="0.25">
      <c r="A11802" s="154"/>
      <c r="B11802" s="154"/>
      <c r="C11802" s="140"/>
      <c r="D11802" s="140"/>
      <c r="E11802" s="140"/>
      <c r="F11802" s="161"/>
      <c r="G11802" s="161"/>
    </row>
    <row r="11803" spans="1:7" x14ac:dyDescent="0.25">
      <c r="A11803" s="154"/>
      <c r="B11803" s="154"/>
      <c r="C11803" s="140"/>
      <c r="D11803" s="140"/>
      <c r="E11803" s="140"/>
      <c r="F11803" s="161"/>
      <c r="G11803" s="161"/>
    </row>
    <row r="11804" spans="1:7" x14ac:dyDescent="0.25">
      <c r="A11804" s="154"/>
      <c r="B11804" s="154"/>
      <c r="C11804" s="140"/>
      <c r="D11804" s="140"/>
      <c r="E11804" s="140"/>
      <c r="F11804" s="161"/>
      <c r="G11804" s="161"/>
    </row>
    <row r="11805" spans="1:7" x14ac:dyDescent="0.25">
      <c r="A11805" s="154"/>
      <c r="B11805" s="154"/>
      <c r="C11805" s="140"/>
      <c r="D11805" s="140"/>
      <c r="E11805" s="140"/>
      <c r="F11805" s="161"/>
      <c r="G11805" s="161"/>
    </row>
    <row r="11806" spans="1:7" x14ac:dyDescent="0.25">
      <c r="A11806" s="154"/>
      <c r="B11806" s="154"/>
      <c r="C11806" s="140"/>
      <c r="D11806" s="140"/>
      <c r="E11806" s="140"/>
      <c r="F11806" s="161"/>
      <c r="G11806" s="161"/>
    </row>
    <row r="11807" spans="1:7" x14ac:dyDescent="0.25">
      <c r="A11807" s="154"/>
      <c r="B11807" s="154"/>
      <c r="C11807" s="140"/>
      <c r="D11807" s="140"/>
      <c r="E11807" s="140"/>
      <c r="F11807" s="161"/>
      <c r="G11807" s="161"/>
    </row>
    <row r="11808" spans="1:7" x14ac:dyDescent="0.25">
      <c r="A11808" s="154"/>
      <c r="B11808" s="154"/>
      <c r="C11808" s="154"/>
      <c r="D11808" s="140"/>
      <c r="E11808" s="140"/>
      <c r="F11808" s="161"/>
      <c r="G11808" s="161"/>
    </row>
    <row r="11809" spans="1:7" x14ac:dyDescent="0.25">
      <c r="A11809" s="154"/>
      <c r="B11809" s="154"/>
      <c r="C11809" s="140"/>
      <c r="D11809" s="140"/>
      <c r="E11809" s="140"/>
      <c r="F11809" s="161"/>
      <c r="G11809" s="161"/>
    </row>
    <row r="11810" spans="1:7" x14ac:dyDescent="0.25">
      <c r="A11810" s="154"/>
      <c r="B11810" s="154"/>
      <c r="C11810" s="140"/>
      <c r="D11810" s="140"/>
      <c r="E11810" s="140"/>
      <c r="F11810" s="161"/>
      <c r="G11810" s="161"/>
    </row>
    <row r="11811" spans="1:7" x14ac:dyDescent="0.25">
      <c r="A11811" s="154"/>
      <c r="B11811" s="154"/>
      <c r="C11811" s="140"/>
      <c r="D11811" s="140"/>
      <c r="E11811" s="140"/>
      <c r="F11811" s="161"/>
      <c r="G11811" s="161"/>
    </row>
    <row r="11812" spans="1:7" x14ac:dyDescent="0.25">
      <c r="A11812" s="154"/>
      <c r="B11812" s="154"/>
      <c r="C11812" s="140"/>
      <c r="D11812" s="140"/>
      <c r="E11812" s="140"/>
      <c r="F11812" s="161"/>
      <c r="G11812" s="161"/>
    </row>
    <row r="11813" spans="1:7" x14ac:dyDescent="0.25">
      <c r="A11813" s="154"/>
      <c r="B11813" s="154"/>
      <c r="C11813" s="140"/>
      <c r="D11813" s="140"/>
      <c r="E11813" s="140"/>
      <c r="F11813" s="161"/>
      <c r="G11813" s="161"/>
    </row>
    <row r="11814" spans="1:7" x14ac:dyDescent="0.25">
      <c r="A11814" s="154"/>
      <c r="B11814" s="154"/>
      <c r="C11814" s="140"/>
      <c r="D11814" s="140"/>
      <c r="E11814" s="140"/>
      <c r="F11814" s="161"/>
      <c r="G11814" s="161"/>
    </row>
    <row r="11815" spans="1:7" x14ac:dyDescent="0.25">
      <c r="A11815" s="154"/>
      <c r="B11815" s="154"/>
      <c r="C11815" s="154"/>
      <c r="D11815" s="140"/>
      <c r="E11815" s="140"/>
      <c r="F11815" s="161"/>
      <c r="G11815" s="161"/>
    </row>
    <row r="11816" spans="1:7" x14ac:dyDescent="0.25">
      <c r="A11816" s="154"/>
      <c r="B11816" s="154"/>
      <c r="C11816" s="140"/>
      <c r="D11816" s="140"/>
      <c r="E11816" s="140"/>
      <c r="F11816" s="161"/>
      <c r="G11816" s="161"/>
    </row>
    <row r="11817" spans="1:7" x14ac:dyDescent="0.25">
      <c r="A11817" s="154"/>
      <c r="B11817" s="154"/>
      <c r="C11817" s="140"/>
      <c r="D11817" s="140"/>
      <c r="E11817" s="140"/>
      <c r="F11817" s="161"/>
      <c r="G11817" s="161"/>
    </row>
    <row r="11818" spans="1:7" x14ac:dyDescent="0.25">
      <c r="A11818" s="154"/>
      <c r="B11818" s="154"/>
      <c r="C11818" s="140"/>
      <c r="D11818" s="140"/>
      <c r="E11818" s="140"/>
      <c r="F11818" s="161"/>
      <c r="G11818" s="161"/>
    </row>
    <row r="11819" spans="1:7" x14ac:dyDescent="0.25">
      <c r="A11819" s="154"/>
      <c r="B11819" s="154"/>
      <c r="C11819" s="140"/>
      <c r="D11819" s="140"/>
      <c r="E11819" s="140"/>
      <c r="F11819" s="161"/>
      <c r="G11819" s="161"/>
    </row>
    <row r="11820" spans="1:7" x14ac:dyDescent="0.25">
      <c r="A11820" s="154"/>
      <c r="B11820" s="154"/>
      <c r="C11820" s="154"/>
      <c r="D11820" s="140"/>
      <c r="E11820" s="140"/>
      <c r="F11820" s="161"/>
      <c r="G11820" s="161"/>
    </row>
    <row r="11821" spans="1:7" x14ac:dyDescent="0.25">
      <c r="A11821" s="154"/>
      <c r="B11821" s="154"/>
      <c r="C11821" s="140"/>
      <c r="D11821" s="140"/>
      <c r="E11821" s="140"/>
      <c r="F11821" s="161"/>
      <c r="G11821" s="161"/>
    </row>
    <row r="11822" spans="1:7" x14ac:dyDescent="0.25">
      <c r="A11822" s="154"/>
      <c r="B11822" s="154"/>
      <c r="C11822" s="140"/>
      <c r="D11822" s="140"/>
      <c r="E11822" s="140"/>
      <c r="F11822" s="161"/>
      <c r="G11822" s="161"/>
    </row>
    <row r="11823" spans="1:7" x14ac:dyDescent="0.25">
      <c r="A11823" s="154"/>
      <c r="B11823" s="154"/>
      <c r="C11823" s="140"/>
      <c r="D11823" s="140"/>
      <c r="E11823" s="140"/>
      <c r="F11823" s="161"/>
      <c r="G11823" s="161"/>
    </row>
    <row r="11824" spans="1:7" x14ac:dyDescent="0.25">
      <c r="A11824" s="154"/>
      <c r="B11824" s="154"/>
      <c r="C11824" s="140"/>
      <c r="D11824" s="140"/>
      <c r="E11824" s="140"/>
      <c r="F11824" s="161"/>
      <c r="G11824" s="161"/>
    </row>
    <row r="11825" spans="1:7" x14ac:dyDescent="0.25">
      <c r="A11825" s="154"/>
      <c r="B11825" s="154"/>
      <c r="C11825" s="140"/>
      <c r="D11825" s="140"/>
      <c r="E11825" s="140"/>
      <c r="F11825" s="161"/>
      <c r="G11825" s="161"/>
    </row>
    <row r="11826" spans="1:7" x14ac:dyDescent="0.25">
      <c r="A11826" s="154"/>
      <c r="B11826" s="154"/>
      <c r="C11826" s="140"/>
      <c r="D11826" s="140"/>
      <c r="E11826" s="140"/>
      <c r="F11826" s="161"/>
      <c r="G11826" s="161"/>
    </row>
    <row r="11827" spans="1:7" x14ac:dyDescent="0.25">
      <c r="A11827" s="154"/>
      <c r="B11827" s="154"/>
      <c r="C11827" s="140"/>
      <c r="D11827" s="140"/>
      <c r="E11827" s="140"/>
      <c r="F11827" s="161"/>
      <c r="G11827" s="161"/>
    </row>
    <row r="11828" spans="1:7" x14ac:dyDescent="0.25">
      <c r="A11828" s="154"/>
      <c r="B11828" s="154"/>
      <c r="C11828" s="140"/>
      <c r="D11828" s="140"/>
      <c r="E11828" s="140"/>
      <c r="F11828" s="161"/>
      <c r="G11828" s="161"/>
    </row>
    <row r="11829" spans="1:7" x14ac:dyDescent="0.25">
      <c r="A11829" s="154"/>
      <c r="B11829" s="154"/>
      <c r="C11829" s="140"/>
      <c r="D11829" s="140"/>
      <c r="E11829" s="140"/>
      <c r="F11829" s="161"/>
      <c r="G11829" s="161"/>
    </row>
    <row r="11830" spans="1:7" x14ac:dyDescent="0.25">
      <c r="A11830" s="154"/>
      <c r="B11830" s="154"/>
      <c r="C11830" s="154"/>
      <c r="D11830" s="140"/>
      <c r="E11830" s="140"/>
      <c r="F11830" s="161"/>
      <c r="G11830" s="161"/>
    </row>
    <row r="11831" spans="1:7" x14ac:dyDescent="0.25">
      <c r="A11831" s="154"/>
      <c r="B11831" s="154"/>
      <c r="C11831" s="140"/>
      <c r="D11831" s="140"/>
      <c r="E11831" s="140"/>
      <c r="F11831" s="161"/>
      <c r="G11831" s="161"/>
    </row>
    <row r="11832" spans="1:7" x14ac:dyDescent="0.25">
      <c r="A11832" s="154"/>
      <c r="B11832" s="154"/>
      <c r="C11832" s="154"/>
      <c r="D11832" s="140"/>
      <c r="E11832" s="140"/>
      <c r="F11832" s="161"/>
      <c r="G11832" s="161"/>
    </row>
    <row r="11833" spans="1:7" x14ac:dyDescent="0.25">
      <c r="A11833" s="154"/>
      <c r="B11833" s="154"/>
      <c r="C11833" s="140"/>
      <c r="D11833" s="140"/>
      <c r="E11833" s="140"/>
      <c r="F11833" s="161"/>
      <c r="G11833" s="161"/>
    </row>
    <row r="11834" spans="1:7" x14ac:dyDescent="0.25">
      <c r="A11834" s="154"/>
      <c r="B11834" s="154"/>
      <c r="C11834" s="140"/>
      <c r="D11834" s="140"/>
      <c r="E11834" s="140"/>
      <c r="F11834" s="161"/>
      <c r="G11834" s="161"/>
    </row>
    <row r="11835" spans="1:7" x14ac:dyDescent="0.25">
      <c r="A11835" s="154"/>
      <c r="B11835" s="154"/>
      <c r="C11835" s="154"/>
      <c r="D11835" s="140"/>
      <c r="E11835" s="140"/>
      <c r="F11835" s="161"/>
      <c r="G11835" s="161"/>
    </row>
    <row r="11836" spans="1:7" x14ac:dyDescent="0.25">
      <c r="A11836" s="154"/>
      <c r="B11836" s="154"/>
      <c r="C11836" s="154"/>
      <c r="D11836" s="140"/>
      <c r="E11836" s="140"/>
      <c r="F11836" s="161"/>
      <c r="G11836" s="161"/>
    </row>
    <row r="11837" spans="1:7" x14ac:dyDescent="0.25">
      <c r="A11837" s="154"/>
      <c r="B11837" s="154"/>
      <c r="C11837" s="154"/>
      <c r="D11837" s="140"/>
      <c r="E11837" s="140"/>
      <c r="F11837" s="161"/>
      <c r="G11837" s="161"/>
    </row>
    <row r="11838" spans="1:7" x14ac:dyDescent="0.25">
      <c r="A11838" s="154"/>
      <c r="B11838" s="154"/>
      <c r="C11838" s="140"/>
      <c r="D11838" s="140"/>
      <c r="E11838" s="140"/>
      <c r="F11838" s="161"/>
      <c r="G11838" s="161"/>
    </row>
    <row r="11839" spans="1:7" x14ac:dyDescent="0.25">
      <c r="A11839" s="154"/>
      <c r="B11839" s="154"/>
      <c r="C11839" s="140"/>
      <c r="D11839" s="140"/>
      <c r="E11839" s="140"/>
      <c r="F11839" s="161"/>
      <c r="G11839" s="161"/>
    </row>
    <row r="11840" spans="1:7" x14ac:dyDescent="0.25">
      <c r="A11840" s="154"/>
      <c r="B11840" s="154"/>
      <c r="C11840" s="154"/>
      <c r="D11840" s="140"/>
      <c r="E11840" s="140"/>
      <c r="F11840" s="161"/>
      <c r="G11840" s="161"/>
    </row>
    <row r="11841" spans="1:7" x14ac:dyDescent="0.25">
      <c r="A11841" s="154"/>
      <c r="B11841" s="154"/>
      <c r="C11841" s="154"/>
      <c r="D11841" s="140"/>
      <c r="E11841" s="140"/>
      <c r="F11841" s="161"/>
      <c r="G11841" s="161"/>
    </row>
    <row r="11842" spans="1:7" x14ac:dyDescent="0.25">
      <c r="A11842" s="154"/>
      <c r="B11842" s="154"/>
      <c r="C11842" s="154"/>
      <c r="D11842" s="140"/>
      <c r="E11842" s="140"/>
      <c r="F11842" s="161"/>
      <c r="G11842" s="161"/>
    </row>
    <row r="11843" spans="1:7" x14ac:dyDescent="0.25">
      <c r="A11843" s="154"/>
      <c r="B11843" s="154"/>
      <c r="C11843" s="140"/>
      <c r="D11843" s="140"/>
      <c r="E11843" s="140"/>
      <c r="F11843" s="161"/>
      <c r="G11843" s="161"/>
    </row>
    <row r="11844" spans="1:7" x14ac:dyDescent="0.25">
      <c r="A11844" s="154"/>
      <c r="B11844" s="154"/>
      <c r="C11844" s="140"/>
      <c r="D11844" s="140"/>
      <c r="E11844" s="140"/>
      <c r="F11844" s="161"/>
      <c r="G11844" s="161"/>
    </row>
    <row r="11845" spans="1:7" x14ac:dyDescent="0.25">
      <c r="A11845" s="154"/>
      <c r="B11845" s="154"/>
      <c r="C11845" s="140"/>
      <c r="D11845" s="140"/>
      <c r="E11845" s="140"/>
      <c r="F11845" s="161"/>
      <c r="G11845" s="161"/>
    </row>
    <row r="11846" spans="1:7" x14ac:dyDescent="0.25">
      <c r="A11846" s="154"/>
      <c r="B11846" s="154"/>
      <c r="C11846" s="154"/>
      <c r="D11846" s="140"/>
      <c r="E11846" s="140"/>
      <c r="F11846" s="161"/>
      <c r="G11846" s="161"/>
    </row>
    <row r="11847" spans="1:7" x14ac:dyDescent="0.25">
      <c r="A11847" s="154"/>
      <c r="B11847" s="154"/>
      <c r="C11847" s="154"/>
      <c r="D11847" s="140"/>
      <c r="E11847" s="140"/>
      <c r="F11847" s="161"/>
      <c r="G11847" s="161"/>
    </row>
    <row r="11848" spans="1:7" x14ac:dyDescent="0.25">
      <c r="A11848" s="154"/>
      <c r="B11848" s="154"/>
      <c r="C11848" s="140"/>
      <c r="D11848" s="140"/>
      <c r="E11848" s="140"/>
      <c r="F11848" s="161"/>
      <c r="G11848" s="161"/>
    </row>
    <row r="11849" spans="1:7" x14ac:dyDescent="0.25">
      <c r="A11849" s="154"/>
      <c r="B11849" s="154"/>
      <c r="C11849" s="140"/>
      <c r="D11849" s="140"/>
      <c r="E11849" s="140"/>
      <c r="F11849" s="161"/>
      <c r="G11849" s="161"/>
    </row>
    <row r="11850" spans="1:7" x14ac:dyDescent="0.25">
      <c r="A11850" s="154"/>
      <c r="B11850" s="154"/>
      <c r="C11850" s="140"/>
      <c r="D11850" s="140"/>
      <c r="E11850" s="140"/>
      <c r="F11850" s="161"/>
      <c r="G11850" s="161"/>
    </row>
    <row r="11851" spans="1:7" x14ac:dyDescent="0.25">
      <c r="A11851" s="154"/>
      <c r="B11851" s="154"/>
      <c r="C11851" s="140"/>
      <c r="D11851" s="140"/>
      <c r="E11851" s="140"/>
      <c r="F11851" s="161"/>
      <c r="G11851" s="161"/>
    </row>
    <row r="11852" spans="1:7" x14ac:dyDescent="0.25">
      <c r="A11852" s="154"/>
      <c r="B11852" s="154"/>
      <c r="C11852" s="140"/>
      <c r="D11852" s="140"/>
      <c r="E11852" s="140"/>
      <c r="F11852" s="161"/>
      <c r="G11852" s="161"/>
    </row>
    <row r="11853" spans="1:7" x14ac:dyDescent="0.25">
      <c r="A11853" s="154"/>
      <c r="B11853" s="154"/>
      <c r="C11853" s="140"/>
      <c r="D11853" s="140"/>
      <c r="E11853" s="140"/>
      <c r="F11853" s="161"/>
      <c r="G11853" s="161"/>
    </row>
    <row r="11854" spans="1:7" x14ac:dyDescent="0.25">
      <c r="A11854" s="154"/>
      <c r="B11854" s="154"/>
      <c r="C11854" s="140"/>
      <c r="D11854" s="140"/>
      <c r="E11854" s="140"/>
      <c r="F11854" s="161"/>
      <c r="G11854" s="161"/>
    </row>
    <row r="11855" spans="1:7" x14ac:dyDescent="0.25">
      <c r="A11855" s="154"/>
      <c r="B11855" s="154"/>
      <c r="C11855" s="140"/>
      <c r="D11855" s="140"/>
      <c r="E11855" s="140"/>
      <c r="F11855" s="161"/>
      <c r="G11855" s="161"/>
    </row>
    <row r="11856" spans="1:7" x14ac:dyDescent="0.25">
      <c r="A11856" s="154"/>
      <c r="B11856" s="154"/>
      <c r="C11856" s="140"/>
      <c r="D11856" s="140"/>
      <c r="E11856" s="140"/>
      <c r="F11856" s="161"/>
      <c r="G11856" s="161"/>
    </row>
    <row r="11857" spans="1:7" x14ac:dyDescent="0.25">
      <c r="A11857" s="154"/>
      <c r="B11857" s="154"/>
      <c r="C11857" s="140"/>
      <c r="D11857" s="140"/>
      <c r="E11857" s="140"/>
      <c r="F11857" s="161"/>
      <c r="G11857" s="161"/>
    </row>
    <row r="11858" spans="1:7" x14ac:dyDescent="0.25">
      <c r="A11858" s="154"/>
      <c r="B11858" s="154"/>
      <c r="C11858" s="140"/>
      <c r="D11858" s="140"/>
      <c r="E11858" s="140"/>
      <c r="F11858" s="161"/>
      <c r="G11858" s="161"/>
    </row>
    <row r="11859" spans="1:7" x14ac:dyDescent="0.25">
      <c r="A11859" s="154"/>
      <c r="B11859" s="154"/>
      <c r="C11859" s="140"/>
      <c r="D11859" s="140"/>
      <c r="E11859" s="140"/>
      <c r="F11859" s="161"/>
      <c r="G11859" s="161"/>
    </row>
    <row r="11860" spans="1:7" x14ac:dyDescent="0.25">
      <c r="A11860" s="154"/>
      <c r="B11860" s="154"/>
      <c r="C11860" s="140"/>
      <c r="D11860" s="140"/>
      <c r="E11860" s="140"/>
      <c r="F11860" s="161"/>
      <c r="G11860" s="161"/>
    </row>
    <row r="11861" spans="1:7" x14ac:dyDescent="0.25">
      <c r="A11861" s="154"/>
      <c r="B11861" s="154"/>
      <c r="C11861" s="140"/>
      <c r="D11861" s="140"/>
      <c r="E11861" s="140"/>
      <c r="F11861" s="161"/>
      <c r="G11861" s="161"/>
    </row>
    <row r="11862" spans="1:7" x14ac:dyDescent="0.25">
      <c r="A11862" s="154"/>
      <c r="B11862" s="154"/>
      <c r="C11862" s="140"/>
      <c r="D11862" s="140"/>
      <c r="E11862" s="140"/>
      <c r="F11862" s="161"/>
      <c r="G11862" s="161"/>
    </row>
    <row r="11863" spans="1:7" x14ac:dyDescent="0.25">
      <c r="A11863" s="154"/>
      <c r="B11863" s="154"/>
      <c r="C11863" s="140"/>
      <c r="D11863" s="140"/>
      <c r="E11863" s="140"/>
      <c r="F11863" s="161"/>
      <c r="G11863" s="161"/>
    </row>
    <row r="11864" spans="1:7" x14ac:dyDescent="0.25">
      <c r="A11864" s="154"/>
      <c r="B11864" s="154"/>
      <c r="C11864" s="140"/>
      <c r="D11864" s="140"/>
      <c r="E11864" s="140"/>
      <c r="F11864" s="161"/>
      <c r="G11864" s="161"/>
    </row>
    <row r="11865" spans="1:7" x14ac:dyDescent="0.25">
      <c r="A11865" s="154"/>
      <c r="B11865" s="154"/>
      <c r="C11865" s="140"/>
      <c r="D11865" s="140"/>
      <c r="E11865" s="140"/>
      <c r="F11865" s="161"/>
      <c r="G11865" s="161"/>
    </row>
    <row r="11866" spans="1:7" x14ac:dyDescent="0.25">
      <c r="A11866" s="154"/>
      <c r="B11866" s="154"/>
      <c r="C11866" s="140"/>
      <c r="D11866" s="140"/>
      <c r="E11866" s="140"/>
      <c r="F11866" s="161"/>
      <c r="G11866" s="161"/>
    </row>
    <row r="11867" spans="1:7" x14ac:dyDescent="0.25">
      <c r="A11867" s="154"/>
      <c r="B11867" s="154"/>
      <c r="C11867" s="140"/>
      <c r="D11867" s="140"/>
      <c r="E11867" s="140"/>
      <c r="F11867" s="161"/>
      <c r="G11867" s="161"/>
    </row>
    <row r="11868" spans="1:7" x14ac:dyDescent="0.25">
      <c r="A11868" s="154"/>
      <c r="B11868" s="154"/>
      <c r="C11868" s="140"/>
      <c r="D11868" s="140"/>
      <c r="E11868" s="140"/>
      <c r="F11868" s="161"/>
      <c r="G11868" s="161"/>
    </row>
    <row r="11869" spans="1:7" x14ac:dyDescent="0.25">
      <c r="A11869" s="154"/>
      <c r="B11869" s="154"/>
      <c r="C11869" s="140"/>
      <c r="D11869" s="140"/>
      <c r="E11869" s="140"/>
      <c r="F11869" s="161"/>
      <c r="G11869" s="161"/>
    </row>
    <row r="11870" spans="1:7" x14ac:dyDescent="0.25">
      <c r="A11870" s="154"/>
      <c r="B11870" s="154"/>
      <c r="C11870" s="154"/>
      <c r="D11870" s="140"/>
      <c r="E11870" s="140"/>
      <c r="F11870" s="161"/>
      <c r="G11870" s="161"/>
    </row>
    <row r="11871" spans="1:7" x14ac:dyDescent="0.25">
      <c r="A11871" s="154"/>
      <c r="B11871" s="154"/>
      <c r="C11871" s="154"/>
      <c r="D11871" s="140"/>
      <c r="E11871" s="140"/>
      <c r="F11871" s="161"/>
      <c r="G11871" s="161"/>
    </row>
    <row r="11872" spans="1:7" x14ac:dyDescent="0.25">
      <c r="A11872" s="154"/>
      <c r="B11872" s="154"/>
      <c r="C11872" s="140"/>
      <c r="D11872" s="140"/>
      <c r="E11872" s="140"/>
      <c r="F11872" s="161"/>
      <c r="G11872" s="161"/>
    </row>
    <row r="11873" spans="1:7" x14ac:dyDescent="0.25">
      <c r="A11873" s="154"/>
      <c r="B11873" s="154"/>
      <c r="C11873" s="140"/>
      <c r="D11873" s="140"/>
      <c r="E11873" s="140"/>
      <c r="F11873" s="161"/>
      <c r="G11873" s="161"/>
    </row>
    <row r="11874" spans="1:7" x14ac:dyDescent="0.25">
      <c r="A11874" s="154"/>
      <c r="B11874" s="154"/>
      <c r="C11874" s="154"/>
      <c r="D11874" s="140"/>
      <c r="E11874" s="140"/>
      <c r="F11874" s="161"/>
      <c r="G11874" s="161"/>
    </row>
    <row r="11875" spans="1:7" x14ac:dyDescent="0.25">
      <c r="A11875" s="154"/>
      <c r="B11875" s="154"/>
      <c r="C11875" s="154"/>
      <c r="D11875" s="140"/>
      <c r="E11875" s="140"/>
      <c r="F11875" s="161"/>
      <c r="G11875" s="161"/>
    </row>
    <row r="11876" spans="1:7" x14ac:dyDescent="0.25">
      <c r="A11876" s="154"/>
      <c r="B11876" s="154"/>
      <c r="C11876" s="154"/>
      <c r="D11876" s="140"/>
      <c r="E11876" s="140"/>
      <c r="F11876" s="161"/>
      <c r="G11876" s="161"/>
    </row>
    <row r="11877" spans="1:7" x14ac:dyDescent="0.25">
      <c r="A11877" s="154"/>
      <c r="B11877" s="154"/>
      <c r="C11877" s="140"/>
      <c r="D11877" s="140"/>
      <c r="E11877" s="140"/>
      <c r="F11877" s="161"/>
      <c r="G11877" s="161"/>
    </row>
    <row r="11878" spans="1:7" x14ac:dyDescent="0.25">
      <c r="A11878" s="154"/>
      <c r="B11878" s="154"/>
      <c r="C11878" s="154"/>
      <c r="D11878" s="140"/>
      <c r="E11878" s="140"/>
      <c r="F11878" s="161"/>
      <c r="G11878" s="161"/>
    </row>
    <row r="11879" spans="1:7" x14ac:dyDescent="0.25">
      <c r="A11879" s="154"/>
      <c r="B11879" s="154"/>
      <c r="C11879" s="154"/>
      <c r="D11879" s="140"/>
      <c r="E11879" s="140"/>
      <c r="F11879" s="161"/>
      <c r="G11879" s="161"/>
    </row>
    <row r="11880" spans="1:7" x14ac:dyDescent="0.25">
      <c r="A11880" s="154"/>
      <c r="B11880" s="154"/>
      <c r="C11880" s="140"/>
      <c r="D11880" s="140"/>
      <c r="E11880" s="140"/>
      <c r="F11880" s="161"/>
      <c r="G11880" s="161"/>
    </row>
    <row r="11881" spans="1:7" x14ac:dyDescent="0.25">
      <c r="A11881" s="154"/>
      <c r="B11881" s="154"/>
      <c r="C11881" s="140"/>
      <c r="D11881" s="140"/>
      <c r="E11881" s="140"/>
      <c r="F11881" s="161"/>
      <c r="G11881" s="161"/>
    </row>
    <row r="11882" spans="1:7" x14ac:dyDescent="0.25">
      <c r="A11882" s="154"/>
      <c r="B11882" s="154"/>
      <c r="C11882" s="140"/>
      <c r="D11882" s="140"/>
      <c r="E11882" s="140"/>
      <c r="F11882" s="161"/>
      <c r="G11882" s="161"/>
    </row>
    <row r="11883" spans="1:7" x14ac:dyDescent="0.25">
      <c r="A11883" s="154"/>
      <c r="B11883" s="154"/>
      <c r="C11883" s="154"/>
      <c r="D11883" s="140"/>
      <c r="E11883" s="140"/>
      <c r="F11883" s="161"/>
      <c r="G11883" s="161"/>
    </row>
    <row r="11884" spans="1:7" x14ac:dyDescent="0.25">
      <c r="A11884" s="154"/>
      <c r="B11884" s="154"/>
      <c r="C11884" s="140"/>
      <c r="D11884" s="140"/>
      <c r="E11884" s="140"/>
      <c r="F11884" s="161"/>
      <c r="G11884" s="161"/>
    </row>
    <row r="11885" spans="1:7" x14ac:dyDescent="0.25">
      <c r="A11885" s="154"/>
      <c r="B11885" s="154"/>
      <c r="C11885" s="154"/>
      <c r="D11885" s="140"/>
      <c r="E11885" s="140"/>
      <c r="F11885" s="161"/>
      <c r="G11885" s="161"/>
    </row>
    <row r="11886" spans="1:7" x14ac:dyDescent="0.25">
      <c r="A11886" s="154"/>
      <c r="B11886" s="154"/>
      <c r="C11886" s="140"/>
      <c r="D11886" s="140"/>
      <c r="E11886" s="140"/>
      <c r="F11886" s="161"/>
      <c r="G11886" s="161"/>
    </row>
    <row r="11887" spans="1:7" x14ac:dyDescent="0.25">
      <c r="A11887" s="154"/>
      <c r="B11887" s="154"/>
      <c r="C11887" s="140"/>
      <c r="D11887" s="140"/>
      <c r="E11887" s="140"/>
      <c r="F11887" s="161"/>
      <c r="G11887" s="161"/>
    </row>
    <row r="11888" spans="1:7" x14ac:dyDescent="0.25">
      <c r="A11888" s="154"/>
      <c r="B11888" s="154"/>
      <c r="C11888" s="140"/>
      <c r="D11888" s="140"/>
      <c r="E11888" s="140"/>
      <c r="F11888" s="161"/>
      <c r="G11888" s="161"/>
    </row>
    <row r="11889" spans="1:7" x14ac:dyDescent="0.25">
      <c r="A11889" s="154"/>
      <c r="B11889" s="154"/>
      <c r="C11889" s="140"/>
      <c r="D11889" s="140"/>
      <c r="E11889" s="140"/>
      <c r="F11889" s="161"/>
      <c r="G11889" s="161"/>
    </row>
    <row r="11890" spans="1:7" x14ac:dyDescent="0.25">
      <c r="A11890" s="154"/>
      <c r="B11890" s="154"/>
      <c r="C11890" s="154"/>
      <c r="D11890" s="140"/>
      <c r="E11890" s="140"/>
      <c r="F11890" s="161"/>
      <c r="G11890" s="161"/>
    </row>
    <row r="11891" spans="1:7" x14ac:dyDescent="0.25">
      <c r="A11891" s="154"/>
      <c r="B11891" s="154"/>
      <c r="C11891" s="140"/>
      <c r="D11891" s="140"/>
      <c r="E11891" s="140"/>
      <c r="F11891" s="161"/>
      <c r="G11891" s="161"/>
    </row>
    <row r="11892" spans="1:7" x14ac:dyDescent="0.25">
      <c r="A11892" s="154"/>
      <c r="B11892" s="154"/>
      <c r="C11892" s="154"/>
      <c r="D11892" s="140"/>
      <c r="E11892" s="140"/>
      <c r="F11892" s="161"/>
      <c r="G11892" s="161"/>
    </row>
    <row r="11893" spans="1:7" x14ac:dyDescent="0.25">
      <c r="A11893" s="154"/>
      <c r="B11893" s="154"/>
      <c r="C11893" s="140"/>
      <c r="D11893" s="140"/>
      <c r="E11893" s="140"/>
      <c r="F11893" s="161"/>
      <c r="G11893" s="161"/>
    </row>
    <row r="11894" spans="1:7" x14ac:dyDescent="0.25">
      <c r="A11894" s="154"/>
      <c r="B11894" s="154"/>
      <c r="C11894" s="154"/>
      <c r="D11894" s="140"/>
      <c r="E11894" s="140"/>
      <c r="F11894" s="161"/>
      <c r="G11894" s="161"/>
    </row>
    <row r="11895" spans="1:7" x14ac:dyDescent="0.25">
      <c r="A11895" s="154"/>
      <c r="B11895" s="154"/>
      <c r="C11895" s="154"/>
      <c r="D11895" s="140"/>
      <c r="E11895" s="140"/>
      <c r="F11895" s="161"/>
      <c r="G11895" s="161"/>
    </row>
    <row r="11896" spans="1:7" x14ac:dyDescent="0.25">
      <c r="A11896" s="154"/>
      <c r="B11896" s="154"/>
      <c r="C11896" s="140"/>
      <c r="D11896" s="140"/>
      <c r="E11896" s="140"/>
      <c r="F11896" s="161"/>
      <c r="G11896" s="161"/>
    </row>
    <row r="11897" spans="1:7" x14ac:dyDescent="0.25">
      <c r="A11897" s="154"/>
      <c r="B11897" s="154"/>
      <c r="C11897" s="140"/>
      <c r="D11897" s="140"/>
      <c r="E11897" s="140"/>
      <c r="F11897" s="161"/>
      <c r="G11897" s="161"/>
    </row>
    <row r="11898" spans="1:7" x14ac:dyDescent="0.25">
      <c r="A11898" s="154"/>
      <c r="B11898" s="154"/>
      <c r="C11898" s="140"/>
      <c r="D11898" s="140"/>
      <c r="E11898" s="140"/>
      <c r="F11898" s="161"/>
      <c r="G11898" s="161"/>
    </row>
    <row r="11899" spans="1:7" x14ac:dyDescent="0.25">
      <c r="A11899" s="154"/>
      <c r="B11899" s="154"/>
      <c r="C11899" s="154"/>
      <c r="D11899" s="140"/>
      <c r="E11899" s="140"/>
      <c r="F11899" s="161"/>
      <c r="G11899" s="161"/>
    </row>
    <row r="11900" spans="1:7" x14ac:dyDescent="0.25">
      <c r="A11900" s="154"/>
      <c r="B11900" s="154"/>
      <c r="C11900" s="140"/>
      <c r="D11900" s="140"/>
      <c r="E11900" s="140"/>
      <c r="F11900" s="161"/>
      <c r="G11900" s="161"/>
    </row>
    <row r="11901" spans="1:7" x14ac:dyDescent="0.25">
      <c r="A11901" s="154"/>
      <c r="B11901" s="154"/>
      <c r="C11901" s="154"/>
      <c r="D11901" s="140"/>
      <c r="E11901" s="140"/>
      <c r="F11901" s="161"/>
      <c r="G11901" s="161"/>
    </row>
    <row r="11902" spans="1:7" x14ac:dyDescent="0.25">
      <c r="A11902" s="154"/>
      <c r="B11902" s="154"/>
      <c r="C11902" s="140"/>
      <c r="D11902" s="140"/>
      <c r="E11902" s="140"/>
      <c r="F11902" s="161"/>
      <c r="G11902" s="161"/>
    </row>
    <row r="11903" spans="1:7" x14ac:dyDescent="0.25">
      <c r="A11903" s="154"/>
      <c r="B11903" s="154"/>
      <c r="C11903" s="140"/>
      <c r="D11903" s="140"/>
      <c r="E11903" s="140"/>
      <c r="F11903" s="161"/>
      <c r="G11903" s="161"/>
    </row>
    <row r="11904" spans="1:7" x14ac:dyDescent="0.25">
      <c r="A11904" s="154"/>
      <c r="B11904" s="154"/>
      <c r="C11904" s="140"/>
      <c r="D11904" s="140"/>
      <c r="E11904" s="140"/>
      <c r="F11904" s="161"/>
      <c r="G11904" s="161"/>
    </row>
    <row r="11905" spans="1:7" x14ac:dyDescent="0.25">
      <c r="A11905" s="154"/>
      <c r="B11905" s="154"/>
      <c r="C11905" s="140"/>
      <c r="D11905" s="140"/>
      <c r="E11905" s="140"/>
      <c r="F11905" s="161"/>
      <c r="G11905" s="161"/>
    </row>
    <row r="11906" spans="1:7" x14ac:dyDescent="0.25">
      <c r="A11906" s="154"/>
      <c r="B11906" s="154"/>
      <c r="C11906" s="154"/>
      <c r="D11906" s="140"/>
      <c r="E11906" s="140"/>
      <c r="F11906" s="161"/>
      <c r="G11906" s="161"/>
    </row>
    <row r="11907" spans="1:7" x14ac:dyDescent="0.25">
      <c r="A11907" s="154"/>
      <c r="B11907" s="154"/>
      <c r="C11907" s="140"/>
      <c r="D11907" s="140"/>
      <c r="E11907" s="140"/>
      <c r="F11907" s="161"/>
      <c r="G11907" s="161"/>
    </row>
    <row r="11908" spans="1:7" x14ac:dyDescent="0.25">
      <c r="A11908" s="154"/>
      <c r="B11908" s="154"/>
      <c r="C11908" s="140"/>
      <c r="D11908" s="140"/>
      <c r="E11908" s="140"/>
      <c r="F11908" s="161"/>
      <c r="G11908" s="161"/>
    </row>
    <row r="11909" spans="1:7" x14ac:dyDescent="0.25">
      <c r="A11909" s="154"/>
      <c r="B11909" s="154"/>
      <c r="C11909" s="140"/>
      <c r="D11909" s="140"/>
      <c r="E11909" s="140"/>
      <c r="F11909" s="161"/>
      <c r="G11909" s="161"/>
    </row>
    <row r="11910" spans="1:7" x14ac:dyDescent="0.25">
      <c r="A11910" s="154"/>
      <c r="B11910" s="154"/>
      <c r="C11910" s="140"/>
      <c r="D11910" s="140"/>
      <c r="E11910" s="140"/>
      <c r="F11910" s="161"/>
      <c r="G11910" s="161"/>
    </row>
    <row r="11911" spans="1:7" x14ac:dyDescent="0.25">
      <c r="A11911" s="154"/>
      <c r="B11911" s="154"/>
      <c r="C11911" s="140"/>
      <c r="D11911" s="140"/>
      <c r="E11911" s="140"/>
      <c r="F11911" s="161"/>
      <c r="G11911" s="161"/>
    </row>
    <row r="11912" spans="1:7" x14ac:dyDescent="0.25">
      <c r="A11912" s="154"/>
      <c r="B11912" s="154"/>
      <c r="C11912" s="140"/>
      <c r="D11912" s="140"/>
      <c r="E11912" s="140"/>
      <c r="F11912" s="161"/>
      <c r="G11912" s="161"/>
    </row>
    <row r="11913" spans="1:7" x14ac:dyDescent="0.25">
      <c r="A11913" s="154"/>
      <c r="B11913" s="154"/>
      <c r="C11913" s="154"/>
      <c r="D11913" s="140"/>
      <c r="E11913" s="140"/>
      <c r="F11913" s="161"/>
      <c r="G11913" s="161"/>
    </row>
    <row r="11914" spans="1:7" x14ac:dyDescent="0.25">
      <c r="A11914" s="154"/>
      <c r="B11914" s="154"/>
      <c r="C11914" s="140"/>
      <c r="D11914" s="140"/>
      <c r="E11914" s="140"/>
      <c r="F11914" s="161"/>
      <c r="G11914" s="161"/>
    </row>
    <row r="11915" spans="1:7" x14ac:dyDescent="0.25">
      <c r="A11915" s="154"/>
      <c r="B11915" s="154"/>
      <c r="C11915" s="140"/>
      <c r="D11915" s="140"/>
      <c r="E11915" s="140"/>
      <c r="F11915" s="161"/>
      <c r="G11915" s="161"/>
    </row>
    <row r="11916" spans="1:7" x14ac:dyDescent="0.25">
      <c r="A11916" s="154"/>
      <c r="B11916" s="154"/>
      <c r="C11916" s="140"/>
      <c r="D11916" s="140"/>
      <c r="E11916" s="140"/>
      <c r="F11916" s="161"/>
      <c r="G11916" s="161"/>
    </row>
    <row r="11917" spans="1:7" x14ac:dyDescent="0.25">
      <c r="A11917" s="154"/>
      <c r="B11917" s="154"/>
      <c r="C11917" s="140"/>
      <c r="D11917" s="140"/>
      <c r="E11917" s="140"/>
      <c r="F11917" s="161"/>
      <c r="G11917" s="161"/>
    </row>
    <row r="11918" spans="1:7" x14ac:dyDescent="0.25">
      <c r="A11918" s="154"/>
      <c r="B11918" s="154"/>
      <c r="C11918" s="140"/>
      <c r="D11918" s="140"/>
      <c r="E11918" s="140"/>
      <c r="F11918" s="161"/>
      <c r="G11918" s="161"/>
    </row>
    <row r="11919" spans="1:7" x14ac:dyDescent="0.25">
      <c r="A11919" s="154"/>
      <c r="B11919" s="154"/>
      <c r="C11919" s="140"/>
      <c r="D11919" s="140"/>
      <c r="E11919" s="140"/>
      <c r="F11919" s="161"/>
      <c r="G11919" s="161"/>
    </row>
    <row r="11920" spans="1:7" x14ac:dyDescent="0.25">
      <c r="A11920" s="154"/>
      <c r="B11920" s="154"/>
      <c r="C11920" s="140"/>
      <c r="D11920" s="140"/>
      <c r="E11920" s="140"/>
      <c r="F11920" s="161"/>
      <c r="G11920" s="161"/>
    </row>
    <row r="11921" spans="1:7" x14ac:dyDescent="0.25">
      <c r="A11921" s="154"/>
      <c r="B11921" s="154"/>
      <c r="C11921" s="140"/>
      <c r="D11921" s="140"/>
      <c r="E11921" s="140"/>
      <c r="F11921" s="161"/>
      <c r="G11921" s="161"/>
    </row>
    <row r="11922" spans="1:7" x14ac:dyDescent="0.25">
      <c r="A11922" s="154"/>
      <c r="B11922" s="154"/>
      <c r="C11922" s="140"/>
      <c r="D11922" s="140"/>
      <c r="E11922" s="140"/>
      <c r="F11922" s="161"/>
      <c r="G11922" s="161"/>
    </row>
    <row r="11923" spans="1:7" x14ac:dyDescent="0.25">
      <c r="A11923" s="154"/>
      <c r="B11923" s="154"/>
      <c r="C11923" s="140"/>
      <c r="D11923" s="140"/>
      <c r="E11923" s="140"/>
      <c r="F11923" s="161"/>
      <c r="G11923" s="161"/>
    </row>
    <row r="11924" spans="1:7" x14ac:dyDescent="0.25">
      <c r="A11924" s="154"/>
      <c r="B11924" s="154"/>
      <c r="C11924" s="140"/>
      <c r="D11924" s="140"/>
      <c r="E11924" s="140"/>
      <c r="F11924" s="161"/>
      <c r="G11924" s="161"/>
    </row>
    <row r="11925" spans="1:7" x14ac:dyDescent="0.25">
      <c r="A11925" s="154"/>
      <c r="B11925" s="154"/>
      <c r="C11925" s="140"/>
      <c r="D11925" s="140"/>
      <c r="E11925" s="140"/>
      <c r="F11925" s="161"/>
      <c r="G11925" s="161"/>
    </row>
    <row r="11926" spans="1:7" x14ac:dyDescent="0.25">
      <c r="A11926" s="154"/>
      <c r="B11926" s="154"/>
      <c r="C11926" s="140"/>
      <c r="D11926" s="140"/>
      <c r="E11926" s="140"/>
      <c r="F11926" s="161"/>
      <c r="G11926" s="161"/>
    </row>
    <row r="11927" spans="1:7" x14ac:dyDescent="0.25">
      <c r="A11927" s="154"/>
      <c r="B11927" s="154"/>
      <c r="C11927" s="154"/>
      <c r="D11927" s="140"/>
      <c r="E11927" s="140"/>
      <c r="F11927" s="161"/>
      <c r="G11927" s="161"/>
    </row>
    <row r="11928" spans="1:7" x14ac:dyDescent="0.25">
      <c r="A11928" s="154"/>
      <c r="B11928" s="154"/>
      <c r="C11928" s="140"/>
      <c r="D11928" s="140"/>
      <c r="E11928" s="140"/>
      <c r="F11928" s="161"/>
      <c r="G11928" s="161"/>
    </row>
    <row r="11929" spans="1:7" x14ac:dyDescent="0.25">
      <c r="A11929" s="154"/>
      <c r="B11929" s="154"/>
      <c r="C11929" s="140"/>
      <c r="D11929" s="140"/>
      <c r="E11929" s="140"/>
      <c r="F11929" s="161"/>
      <c r="G11929" s="161"/>
    </row>
    <row r="11930" spans="1:7" x14ac:dyDescent="0.25">
      <c r="A11930" s="154"/>
      <c r="B11930" s="154"/>
      <c r="C11930" s="140"/>
      <c r="D11930" s="140"/>
      <c r="E11930" s="140"/>
      <c r="F11930" s="161"/>
      <c r="G11930" s="161"/>
    </row>
    <row r="11931" spans="1:7" x14ac:dyDescent="0.25">
      <c r="A11931" s="154"/>
      <c r="B11931" s="154"/>
      <c r="C11931" s="140"/>
      <c r="D11931" s="140"/>
      <c r="E11931" s="140"/>
      <c r="F11931" s="161"/>
      <c r="G11931" s="161"/>
    </row>
    <row r="11932" spans="1:7" x14ac:dyDescent="0.25">
      <c r="A11932" s="154"/>
      <c r="B11932" s="154"/>
      <c r="C11932" s="140"/>
      <c r="D11932" s="140"/>
      <c r="E11932" s="140"/>
      <c r="F11932" s="161"/>
      <c r="G11932" s="161"/>
    </row>
    <row r="11933" spans="1:7" x14ac:dyDescent="0.25">
      <c r="A11933" s="154"/>
      <c r="B11933" s="154"/>
      <c r="C11933" s="140"/>
      <c r="D11933" s="140"/>
      <c r="E11933" s="140"/>
      <c r="F11933" s="161"/>
      <c r="G11933" s="161"/>
    </row>
    <row r="11934" spans="1:7" x14ac:dyDescent="0.25">
      <c r="A11934" s="154"/>
      <c r="B11934" s="154"/>
      <c r="C11934" s="140"/>
      <c r="D11934" s="140"/>
      <c r="E11934" s="140"/>
      <c r="F11934" s="161"/>
      <c r="G11934" s="161"/>
    </row>
    <row r="11935" spans="1:7" x14ac:dyDescent="0.25">
      <c r="A11935" s="154"/>
      <c r="B11935" s="154"/>
      <c r="C11935" s="140"/>
      <c r="D11935" s="140"/>
      <c r="E11935" s="140"/>
      <c r="F11935" s="161"/>
      <c r="G11935" s="161"/>
    </row>
    <row r="11936" spans="1:7" x14ac:dyDescent="0.25">
      <c r="A11936" s="154"/>
      <c r="B11936" s="154"/>
      <c r="C11936" s="140"/>
      <c r="D11936" s="140"/>
      <c r="E11936" s="140"/>
      <c r="F11936" s="161"/>
      <c r="G11936" s="161"/>
    </row>
    <row r="11937" spans="1:7" x14ac:dyDescent="0.25">
      <c r="A11937" s="154"/>
      <c r="B11937" s="154"/>
      <c r="C11937" s="140"/>
      <c r="D11937" s="140"/>
      <c r="E11937" s="140"/>
      <c r="F11937" s="161"/>
      <c r="G11937" s="161"/>
    </row>
    <row r="11938" spans="1:7" x14ac:dyDescent="0.25">
      <c r="A11938" s="154"/>
      <c r="B11938" s="154"/>
      <c r="C11938" s="140"/>
      <c r="D11938" s="140"/>
      <c r="E11938" s="140"/>
      <c r="F11938" s="161"/>
      <c r="G11938" s="161"/>
    </row>
    <row r="11939" spans="1:7" x14ac:dyDescent="0.25">
      <c r="A11939" s="154"/>
      <c r="B11939" s="154"/>
      <c r="C11939" s="154"/>
      <c r="D11939" s="140"/>
      <c r="E11939" s="140"/>
      <c r="F11939" s="161"/>
      <c r="G11939" s="161"/>
    </row>
    <row r="11940" spans="1:7" x14ac:dyDescent="0.25">
      <c r="A11940" s="154"/>
      <c r="B11940" s="154"/>
      <c r="C11940" s="140"/>
      <c r="D11940" s="140"/>
      <c r="E11940" s="140"/>
      <c r="F11940" s="161"/>
      <c r="G11940" s="161"/>
    </row>
    <row r="11941" spans="1:7" x14ac:dyDescent="0.25">
      <c r="A11941" s="154"/>
      <c r="B11941" s="154"/>
      <c r="C11941" s="140"/>
      <c r="D11941" s="140"/>
      <c r="E11941" s="140"/>
      <c r="F11941" s="161"/>
      <c r="G11941" s="161"/>
    </row>
    <row r="11942" spans="1:7" x14ac:dyDescent="0.25">
      <c r="A11942" s="154"/>
      <c r="B11942" s="154"/>
      <c r="C11942" s="140"/>
      <c r="D11942" s="140"/>
      <c r="E11942" s="140"/>
      <c r="F11942" s="161"/>
      <c r="G11942" s="161"/>
    </row>
    <row r="11943" spans="1:7" x14ac:dyDescent="0.25">
      <c r="A11943" s="154"/>
      <c r="B11943" s="154"/>
      <c r="C11943" s="140"/>
      <c r="D11943" s="140"/>
      <c r="E11943" s="140"/>
      <c r="F11943" s="161"/>
      <c r="G11943" s="161"/>
    </row>
    <row r="11944" spans="1:7" x14ac:dyDescent="0.25">
      <c r="A11944" s="154"/>
      <c r="B11944" s="154"/>
      <c r="C11944" s="154"/>
      <c r="D11944" s="140"/>
      <c r="E11944" s="140"/>
      <c r="F11944" s="161"/>
      <c r="G11944" s="161"/>
    </row>
    <row r="11945" spans="1:7" x14ac:dyDescent="0.25">
      <c r="A11945" s="154"/>
      <c r="B11945" s="154"/>
      <c r="C11945" s="140"/>
      <c r="D11945" s="140"/>
      <c r="E11945" s="140"/>
      <c r="F11945" s="161"/>
      <c r="G11945" s="161"/>
    </row>
    <row r="11946" spans="1:7" x14ac:dyDescent="0.25">
      <c r="A11946" s="154"/>
      <c r="B11946" s="154"/>
      <c r="C11946" s="154"/>
      <c r="D11946" s="140"/>
      <c r="E11946" s="140"/>
      <c r="F11946" s="161"/>
      <c r="G11946" s="161"/>
    </row>
    <row r="11947" spans="1:7" x14ac:dyDescent="0.25">
      <c r="A11947" s="154"/>
      <c r="B11947" s="154"/>
      <c r="C11947" s="140"/>
      <c r="D11947" s="140"/>
      <c r="E11947" s="140"/>
      <c r="F11947" s="161"/>
      <c r="G11947" s="161"/>
    </row>
    <row r="11948" spans="1:7" x14ac:dyDescent="0.25">
      <c r="A11948" s="154"/>
      <c r="B11948" s="154"/>
      <c r="C11948" s="140"/>
      <c r="D11948" s="140"/>
      <c r="E11948" s="140"/>
      <c r="F11948" s="161"/>
      <c r="G11948" s="161"/>
    </row>
    <row r="11949" spans="1:7" x14ac:dyDescent="0.25">
      <c r="A11949" s="154"/>
      <c r="B11949" s="154"/>
      <c r="C11949" s="140"/>
      <c r="D11949" s="140"/>
      <c r="E11949" s="140"/>
      <c r="F11949" s="161"/>
      <c r="G11949" s="161"/>
    </row>
    <row r="11950" spans="1:7" x14ac:dyDescent="0.25">
      <c r="A11950" s="154"/>
      <c r="B11950" s="154"/>
      <c r="C11950" s="140"/>
      <c r="D11950" s="140"/>
      <c r="E11950" s="140"/>
      <c r="F11950" s="161"/>
      <c r="G11950" s="161"/>
    </row>
    <row r="11951" spans="1:7" x14ac:dyDescent="0.25">
      <c r="A11951" s="154"/>
      <c r="B11951" s="154"/>
      <c r="C11951" s="154"/>
      <c r="D11951" s="140"/>
      <c r="E11951" s="140"/>
      <c r="F11951" s="161"/>
      <c r="G11951" s="161"/>
    </row>
    <row r="11952" spans="1:7" x14ac:dyDescent="0.25">
      <c r="A11952" s="154"/>
      <c r="B11952" s="154"/>
      <c r="C11952" s="154"/>
      <c r="D11952" s="140"/>
      <c r="E11952" s="140"/>
      <c r="F11952" s="161"/>
      <c r="G11952" s="161"/>
    </row>
    <row r="11953" spans="1:7" x14ac:dyDescent="0.25">
      <c r="A11953" s="154"/>
      <c r="B11953" s="154"/>
      <c r="C11953" s="140"/>
      <c r="D11953" s="140"/>
      <c r="E11953" s="140"/>
      <c r="F11953" s="161"/>
      <c r="G11953" s="161"/>
    </row>
    <row r="11954" spans="1:7" x14ac:dyDescent="0.25">
      <c r="A11954" s="154"/>
      <c r="B11954" s="154"/>
      <c r="C11954" s="154"/>
      <c r="D11954" s="140"/>
      <c r="E11954" s="140"/>
      <c r="F11954" s="161"/>
      <c r="G11954" s="161"/>
    </row>
    <row r="11955" spans="1:7" x14ac:dyDescent="0.25">
      <c r="A11955" s="154"/>
      <c r="B11955" s="154"/>
      <c r="C11955" s="140"/>
      <c r="D11955" s="140"/>
      <c r="E11955" s="140"/>
      <c r="F11955" s="161"/>
      <c r="G11955" s="161"/>
    </row>
    <row r="11956" spans="1:7" x14ac:dyDescent="0.25">
      <c r="A11956" s="154"/>
      <c r="B11956" s="154"/>
      <c r="C11956" s="140"/>
      <c r="D11956" s="140"/>
      <c r="E11956" s="140"/>
      <c r="F11956" s="161"/>
      <c r="G11956" s="161"/>
    </row>
    <row r="11957" spans="1:7" x14ac:dyDescent="0.25">
      <c r="A11957" s="154"/>
      <c r="B11957" s="154"/>
      <c r="C11957" s="140"/>
      <c r="D11957" s="140"/>
      <c r="E11957" s="140"/>
      <c r="F11957" s="161"/>
      <c r="G11957" s="161"/>
    </row>
    <row r="11958" spans="1:7" x14ac:dyDescent="0.25">
      <c r="A11958" s="154"/>
      <c r="B11958" s="154"/>
      <c r="C11958" s="140"/>
      <c r="D11958" s="140"/>
      <c r="E11958" s="140"/>
      <c r="F11958" s="161"/>
      <c r="G11958" s="161"/>
    </row>
    <row r="11959" spans="1:7" x14ac:dyDescent="0.25">
      <c r="A11959" s="154"/>
      <c r="B11959" s="154"/>
      <c r="C11959" s="140"/>
      <c r="D11959" s="140"/>
      <c r="E11959" s="140"/>
      <c r="F11959" s="161"/>
      <c r="G11959" s="161"/>
    </row>
    <row r="11960" spans="1:7" x14ac:dyDescent="0.25">
      <c r="A11960" s="154"/>
      <c r="B11960" s="154"/>
      <c r="C11960" s="140"/>
      <c r="D11960" s="140"/>
      <c r="E11960" s="140"/>
      <c r="F11960" s="161"/>
      <c r="G11960" s="161"/>
    </row>
    <row r="11961" spans="1:7" x14ac:dyDescent="0.25">
      <c r="A11961" s="154"/>
      <c r="B11961" s="154"/>
      <c r="C11961" s="140"/>
      <c r="D11961" s="140"/>
      <c r="E11961" s="140"/>
      <c r="F11961" s="161"/>
      <c r="G11961" s="161"/>
    </row>
    <row r="11962" spans="1:7" x14ac:dyDescent="0.25">
      <c r="A11962" s="154"/>
      <c r="B11962" s="154"/>
      <c r="C11962" s="140"/>
      <c r="D11962" s="140"/>
      <c r="E11962" s="140"/>
      <c r="F11962" s="161"/>
      <c r="G11962" s="161"/>
    </row>
    <row r="11963" spans="1:7" x14ac:dyDescent="0.25">
      <c r="A11963" s="154"/>
      <c r="B11963" s="154"/>
      <c r="C11963" s="154"/>
      <c r="D11963" s="140"/>
      <c r="E11963" s="140"/>
      <c r="F11963" s="161"/>
      <c r="G11963" s="161"/>
    </row>
    <row r="11964" spans="1:7" x14ac:dyDescent="0.25">
      <c r="A11964" s="154"/>
      <c r="B11964" s="154"/>
      <c r="C11964" s="140"/>
      <c r="D11964" s="140"/>
      <c r="E11964" s="140"/>
      <c r="F11964" s="161"/>
      <c r="G11964" s="161"/>
    </row>
    <row r="11965" spans="1:7" x14ac:dyDescent="0.25">
      <c r="A11965" s="154"/>
      <c r="B11965" s="154"/>
      <c r="C11965" s="140"/>
      <c r="D11965" s="140"/>
      <c r="E11965" s="140"/>
      <c r="F11965" s="161"/>
      <c r="G11965" s="161"/>
    </row>
    <row r="11966" spans="1:7" x14ac:dyDescent="0.25">
      <c r="A11966" s="154"/>
      <c r="B11966" s="154"/>
      <c r="C11966" s="140"/>
      <c r="D11966" s="140"/>
      <c r="E11966" s="140"/>
      <c r="F11966" s="161"/>
      <c r="G11966" s="161"/>
    </row>
    <row r="11967" spans="1:7" x14ac:dyDescent="0.25">
      <c r="A11967" s="154"/>
      <c r="B11967" s="154"/>
      <c r="C11967" s="154"/>
      <c r="D11967" s="140"/>
      <c r="E11967" s="140"/>
      <c r="F11967" s="161"/>
      <c r="G11967" s="161"/>
    </row>
    <row r="11968" spans="1:7" x14ac:dyDescent="0.25">
      <c r="A11968" s="154"/>
      <c r="B11968" s="154"/>
      <c r="C11968" s="140"/>
      <c r="D11968" s="140"/>
      <c r="E11968" s="140"/>
      <c r="F11968" s="161"/>
      <c r="G11968" s="161"/>
    </row>
    <row r="11969" spans="1:7" x14ac:dyDescent="0.25">
      <c r="A11969" s="154"/>
      <c r="B11969" s="154"/>
      <c r="C11969" s="154"/>
      <c r="D11969" s="140"/>
      <c r="E11969" s="140"/>
      <c r="F11969" s="161"/>
      <c r="G11969" s="161"/>
    </row>
    <row r="11970" spans="1:7" x14ac:dyDescent="0.25">
      <c r="A11970" s="154"/>
      <c r="B11970" s="154"/>
      <c r="C11970" s="140"/>
      <c r="D11970" s="140"/>
      <c r="E11970" s="140"/>
      <c r="F11970" s="161"/>
      <c r="G11970" s="161"/>
    </row>
    <row r="11971" spans="1:7" x14ac:dyDescent="0.25">
      <c r="A11971" s="154"/>
      <c r="B11971" s="154"/>
      <c r="C11971" s="140"/>
      <c r="D11971" s="140"/>
      <c r="E11971" s="140"/>
      <c r="F11971" s="161"/>
      <c r="G11971" s="161"/>
    </row>
    <row r="11972" spans="1:7" x14ac:dyDescent="0.25">
      <c r="A11972" s="154"/>
      <c r="B11972" s="154"/>
      <c r="C11972" s="140"/>
      <c r="D11972" s="140"/>
      <c r="E11972" s="140"/>
      <c r="F11972" s="161"/>
      <c r="G11972" s="161"/>
    </row>
    <row r="11973" spans="1:7" x14ac:dyDescent="0.25">
      <c r="A11973" s="154"/>
      <c r="B11973" s="154"/>
      <c r="C11973" s="140"/>
      <c r="D11973" s="140"/>
      <c r="E11973" s="140"/>
      <c r="F11973" s="161"/>
      <c r="G11973" s="161"/>
    </row>
    <row r="11974" spans="1:7" x14ac:dyDescent="0.25">
      <c r="A11974" s="154"/>
      <c r="B11974" s="154"/>
      <c r="C11974" s="154"/>
      <c r="D11974" s="140"/>
      <c r="E11974" s="140"/>
      <c r="F11974" s="161"/>
      <c r="G11974" s="161"/>
    </row>
    <row r="11975" spans="1:7" x14ac:dyDescent="0.25">
      <c r="A11975" s="154"/>
      <c r="B11975" s="154"/>
      <c r="C11975" s="140"/>
      <c r="D11975" s="140"/>
      <c r="E11975" s="140"/>
      <c r="F11975" s="161"/>
      <c r="G11975" s="161"/>
    </row>
    <row r="11976" spans="1:7" x14ac:dyDescent="0.25">
      <c r="A11976" s="154"/>
      <c r="B11976" s="154"/>
      <c r="C11976" s="140"/>
      <c r="D11976" s="140"/>
      <c r="E11976" s="140"/>
      <c r="F11976" s="161"/>
      <c r="G11976" s="161"/>
    </row>
    <row r="11977" spans="1:7" x14ac:dyDescent="0.25">
      <c r="A11977" s="154"/>
      <c r="B11977" s="154"/>
      <c r="C11977" s="140"/>
      <c r="D11977" s="140"/>
      <c r="E11977" s="140"/>
      <c r="F11977" s="161"/>
      <c r="G11977" s="161"/>
    </row>
    <row r="11978" spans="1:7" x14ac:dyDescent="0.25">
      <c r="A11978" s="154"/>
      <c r="B11978" s="154"/>
      <c r="C11978" s="154"/>
      <c r="D11978" s="140"/>
      <c r="E11978" s="140"/>
      <c r="F11978" s="161"/>
      <c r="G11978" s="161"/>
    </row>
    <row r="11979" spans="1:7" x14ac:dyDescent="0.25">
      <c r="A11979" s="154"/>
      <c r="B11979" s="154"/>
      <c r="C11979" s="140"/>
      <c r="D11979" s="140"/>
      <c r="E11979" s="140"/>
      <c r="F11979" s="161"/>
      <c r="G11979" s="161"/>
    </row>
    <row r="11980" spans="1:7" x14ac:dyDescent="0.25">
      <c r="A11980" s="154"/>
      <c r="B11980" s="154"/>
      <c r="C11980" s="140"/>
      <c r="D11980" s="140"/>
      <c r="E11980" s="140"/>
      <c r="F11980" s="161"/>
      <c r="G11980" s="161"/>
    </row>
    <row r="11981" spans="1:7" x14ac:dyDescent="0.25">
      <c r="A11981" s="154"/>
      <c r="B11981" s="154"/>
      <c r="C11981" s="140"/>
      <c r="D11981" s="140"/>
      <c r="E11981" s="140"/>
      <c r="F11981" s="161"/>
      <c r="G11981" s="161"/>
    </row>
    <row r="11982" spans="1:7" x14ac:dyDescent="0.25">
      <c r="A11982" s="154"/>
      <c r="B11982" s="154"/>
      <c r="C11982" s="140"/>
      <c r="D11982" s="140"/>
      <c r="E11982" s="140"/>
      <c r="F11982" s="161"/>
      <c r="G11982" s="161"/>
    </row>
    <row r="11983" spans="1:7" x14ac:dyDescent="0.25">
      <c r="A11983" s="154"/>
      <c r="B11983" s="154"/>
      <c r="C11983" s="154"/>
      <c r="D11983" s="140"/>
      <c r="E11983" s="140"/>
      <c r="F11983" s="161"/>
      <c r="G11983" s="161"/>
    </row>
    <row r="11984" spans="1:7" x14ac:dyDescent="0.25">
      <c r="A11984" s="154"/>
      <c r="B11984" s="154"/>
      <c r="C11984" s="140"/>
      <c r="D11984" s="140"/>
      <c r="E11984" s="140"/>
      <c r="F11984" s="161"/>
      <c r="G11984" s="161"/>
    </row>
    <row r="11985" spans="1:7" x14ac:dyDescent="0.25">
      <c r="A11985" s="154"/>
      <c r="B11985" s="154"/>
      <c r="C11985" s="140"/>
      <c r="D11985" s="140"/>
      <c r="E11985" s="140"/>
      <c r="F11985" s="161"/>
      <c r="G11985" s="161"/>
    </row>
    <row r="11986" spans="1:7" x14ac:dyDescent="0.25">
      <c r="A11986" s="154"/>
      <c r="B11986" s="154"/>
      <c r="C11986" s="154"/>
      <c r="D11986" s="140"/>
      <c r="E11986" s="140"/>
      <c r="F11986" s="161"/>
      <c r="G11986" s="161"/>
    </row>
    <row r="11987" spans="1:7" x14ac:dyDescent="0.25">
      <c r="A11987" s="154"/>
      <c r="B11987" s="154"/>
      <c r="C11987" s="140"/>
      <c r="D11987" s="140"/>
      <c r="E11987" s="140"/>
      <c r="F11987" s="161"/>
      <c r="G11987" s="161"/>
    </row>
    <row r="11988" spans="1:7" x14ac:dyDescent="0.25">
      <c r="A11988" s="154"/>
      <c r="B11988" s="154"/>
      <c r="C11988" s="154"/>
      <c r="D11988" s="140"/>
      <c r="E11988" s="140"/>
      <c r="F11988" s="161"/>
      <c r="G11988" s="161"/>
    </row>
    <row r="11989" spans="1:7" x14ac:dyDescent="0.25">
      <c r="A11989" s="154"/>
      <c r="B11989" s="154"/>
      <c r="C11989" s="140"/>
      <c r="D11989" s="140"/>
      <c r="E11989" s="140"/>
      <c r="F11989" s="161"/>
      <c r="G11989" s="161"/>
    </row>
    <row r="11990" spans="1:7" x14ac:dyDescent="0.25">
      <c r="A11990" s="154"/>
      <c r="B11990" s="154"/>
      <c r="C11990" s="154"/>
      <c r="D11990" s="140"/>
      <c r="E11990" s="140"/>
      <c r="F11990" s="161"/>
      <c r="G11990" s="161"/>
    </row>
    <row r="11991" spans="1:7" x14ac:dyDescent="0.25">
      <c r="A11991" s="154"/>
      <c r="B11991" s="154"/>
      <c r="C11991" s="154"/>
      <c r="D11991" s="140"/>
      <c r="E11991" s="140"/>
      <c r="F11991" s="161"/>
      <c r="G11991" s="161"/>
    </row>
    <row r="11992" spans="1:7" x14ac:dyDescent="0.25">
      <c r="A11992" s="154"/>
      <c r="B11992" s="154"/>
      <c r="C11992" s="140"/>
      <c r="D11992" s="140"/>
      <c r="E11992" s="140"/>
      <c r="F11992" s="161"/>
      <c r="G11992" s="161"/>
    </row>
    <row r="11993" spans="1:7" x14ac:dyDescent="0.25">
      <c r="A11993" s="154"/>
      <c r="B11993" s="154"/>
      <c r="C11993" s="140"/>
      <c r="D11993" s="140"/>
      <c r="E11993" s="140"/>
      <c r="F11993" s="161"/>
      <c r="G11993" s="161"/>
    </row>
    <row r="11994" spans="1:7" x14ac:dyDescent="0.25">
      <c r="A11994" s="154"/>
      <c r="B11994" s="154"/>
      <c r="C11994" s="140"/>
      <c r="D11994" s="140"/>
      <c r="E11994" s="140"/>
      <c r="F11994" s="161"/>
      <c r="G11994" s="161"/>
    </row>
    <row r="11995" spans="1:7" x14ac:dyDescent="0.25">
      <c r="A11995" s="154"/>
      <c r="B11995" s="154"/>
      <c r="C11995" s="140"/>
      <c r="D11995" s="140"/>
      <c r="E11995" s="140"/>
      <c r="F11995" s="161"/>
      <c r="G11995" s="161"/>
    </row>
    <row r="11996" spans="1:7" x14ac:dyDescent="0.25">
      <c r="A11996" s="154"/>
      <c r="B11996" s="154"/>
      <c r="C11996" s="140"/>
      <c r="D11996" s="140"/>
      <c r="E11996" s="140"/>
      <c r="F11996" s="161"/>
      <c r="G11996" s="161"/>
    </row>
    <row r="11997" spans="1:7" x14ac:dyDescent="0.25">
      <c r="A11997" s="154"/>
      <c r="B11997" s="154"/>
      <c r="C11997" s="140"/>
      <c r="D11997" s="140"/>
      <c r="E11997" s="140"/>
      <c r="F11997" s="161"/>
      <c r="G11997" s="161"/>
    </row>
    <row r="11998" spans="1:7" x14ac:dyDescent="0.25">
      <c r="A11998" s="154"/>
      <c r="B11998" s="154"/>
      <c r="C11998" s="140"/>
      <c r="D11998" s="140"/>
      <c r="E11998" s="140"/>
      <c r="F11998" s="161"/>
      <c r="G11998" s="161"/>
    </row>
    <row r="11999" spans="1:7" x14ac:dyDescent="0.25">
      <c r="A11999" s="154"/>
      <c r="B11999" s="154"/>
      <c r="C11999" s="140"/>
      <c r="D11999" s="140"/>
      <c r="E11999" s="140"/>
      <c r="F11999" s="161"/>
      <c r="G11999" s="161"/>
    </row>
    <row r="12000" spans="1:7" x14ac:dyDescent="0.25">
      <c r="A12000" s="154"/>
      <c r="B12000" s="154"/>
      <c r="C12000" s="154"/>
      <c r="D12000" s="140"/>
      <c r="E12000" s="140"/>
      <c r="F12000" s="161"/>
      <c r="G12000" s="161"/>
    </row>
    <row r="12001" spans="1:7" x14ac:dyDescent="0.25">
      <c r="A12001" s="154"/>
      <c r="B12001" s="154"/>
      <c r="C12001" s="154"/>
      <c r="D12001" s="140"/>
      <c r="E12001" s="140"/>
      <c r="F12001" s="161"/>
      <c r="G12001" s="161"/>
    </row>
    <row r="12002" spans="1:7" x14ac:dyDescent="0.25">
      <c r="A12002" s="154"/>
      <c r="B12002" s="154"/>
      <c r="C12002" s="140"/>
      <c r="D12002" s="140"/>
      <c r="E12002" s="140"/>
      <c r="F12002" s="161"/>
      <c r="G12002" s="161"/>
    </row>
    <row r="12003" spans="1:7" x14ac:dyDescent="0.25">
      <c r="A12003" s="154"/>
      <c r="B12003" s="154"/>
      <c r="C12003" s="140"/>
      <c r="D12003" s="140"/>
      <c r="E12003" s="140"/>
      <c r="F12003" s="161"/>
      <c r="G12003" s="161"/>
    </row>
    <row r="12004" spans="1:7" x14ac:dyDescent="0.25">
      <c r="A12004" s="154"/>
      <c r="B12004" s="154"/>
      <c r="C12004" s="154"/>
      <c r="D12004" s="140"/>
      <c r="E12004" s="140"/>
      <c r="F12004" s="161"/>
      <c r="G12004" s="161"/>
    </row>
    <row r="12005" spans="1:7" x14ac:dyDescent="0.25">
      <c r="A12005" s="154"/>
      <c r="B12005" s="154"/>
      <c r="C12005" s="140"/>
      <c r="D12005" s="140"/>
      <c r="E12005" s="140"/>
      <c r="F12005" s="161"/>
      <c r="G12005" s="161"/>
    </row>
    <row r="12006" spans="1:7" x14ac:dyDescent="0.25">
      <c r="A12006" s="154"/>
      <c r="B12006" s="154"/>
      <c r="C12006" s="140"/>
      <c r="D12006" s="140"/>
      <c r="E12006" s="140"/>
      <c r="F12006" s="161"/>
      <c r="G12006" s="161"/>
    </row>
    <row r="12007" spans="1:7" x14ac:dyDescent="0.25">
      <c r="A12007" s="154"/>
      <c r="B12007" s="154"/>
      <c r="C12007" s="154"/>
      <c r="D12007" s="140"/>
      <c r="E12007" s="140"/>
      <c r="F12007" s="161"/>
      <c r="G12007" s="161"/>
    </row>
    <row r="12008" spans="1:7" x14ac:dyDescent="0.25">
      <c r="A12008" s="154"/>
      <c r="B12008" s="154"/>
      <c r="C12008" s="154"/>
      <c r="D12008" s="140"/>
      <c r="E12008" s="140"/>
      <c r="F12008" s="161"/>
      <c r="G12008" s="161"/>
    </row>
    <row r="12009" spans="1:7" x14ac:dyDescent="0.25">
      <c r="A12009" s="154"/>
      <c r="B12009" s="154"/>
      <c r="C12009" s="140"/>
      <c r="D12009" s="140"/>
      <c r="E12009" s="140"/>
      <c r="F12009" s="161"/>
      <c r="G12009" s="161"/>
    </row>
    <row r="12010" spans="1:7" x14ac:dyDescent="0.25">
      <c r="A12010" s="154"/>
      <c r="B12010" s="154"/>
      <c r="C12010" s="154"/>
      <c r="D12010" s="140"/>
      <c r="E12010" s="140"/>
      <c r="F12010" s="161"/>
      <c r="G12010" s="161"/>
    </row>
    <row r="12011" spans="1:7" x14ac:dyDescent="0.25">
      <c r="A12011" s="154"/>
      <c r="B12011" s="154"/>
      <c r="C12011" s="140"/>
      <c r="D12011" s="140"/>
      <c r="E12011" s="140"/>
      <c r="F12011" s="161"/>
      <c r="G12011" s="161"/>
    </row>
    <row r="12012" spans="1:7" x14ac:dyDescent="0.25">
      <c r="A12012" s="154"/>
      <c r="B12012" s="154"/>
      <c r="C12012" s="140"/>
      <c r="D12012" s="140"/>
      <c r="E12012" s="140"/>
      <c r="F12012" s="161"/>
      <c r="G12012" s="161"/>
    </row>
    <row r="12013" spans="1:7" x14ac:dyDescent="0.25">
      <c r="A12013" s="154"/>
      <c r="B12013" s="154"/>
      <c r="C12013" s="154"/>
      <c r="D12013" s="140"/>
      <c r="E12013" s="140"/>
      <c r="F12013" s="161"/>
      <c r="G12013" s="161"/>
    </row>
    <row r="12014" spans="1:7" x14ac:dyDescent="0.25">
      <c r="A12014" s="154"/>
      <c r="B12014" s="154"/>
      <c r="C12014" s="140"/>
      <c r="D12014" s="140"/>
      <c r="E12014" s="140"/>
      <c r="F12014" s="161"/>
      <c r="G12014" s="161"/>
    </row>
    <row r="12015" spans="1:7" x14ac:dyDescent="0.25">
      <c r="A12015" s="154"/>
      <c r="B12015" s="154"/>
      <c r="C12015" s="140"/>
      <c r="D12015" s="140"/>
      <c r="E12015" s="140"/>
      <c r="F12015" s="161"/>
      <c r="G12015" s="161"/>
    </row>
    <row r="12016" spans="1:7" x14ac:dyDescent="0.25">
      <c r="A12016" s="154"/>
      <c r="B12016" s="154"/>
      <c r="C12016" s="140"/>
      <c r="D12016" s="140"/>
      <c r="E12016" s="140"/>
      <c r="F12016" s="161"/>
      <c r="G12016" s="161"/>
    </row>
    <row r="12017" spans="1:7" x14ac:dyDescent="0.25">
      <c r="A12017" s="154"/>
      <c r="B12017" s="154"/>
      <c r="C12017" s="140"/>
      <c r="D12017" s="140"/>
      <c r="E12017" s="140"/>
      <c r="F12017" s="161"/>
      <c r="G12017" s="161"/>
    </row>
    <row r="12018" spans="1:7" x14ac:dyDescent="0.25">
      <c r="A12018" s="154"/>
      <c r="B12018" s="154"/>
      <c r="C12018" s="140"/>
      <c r="D12018" s="140"/>
      <c r="E12018" s="140"/>
      <c r="F12018" s="161"/>
      <c r="G12018" s="161"/>
    </row>
    <row r="12019" spans="1:7" x14ac:dyDescent="0.25">
      <c r="A12019" s="154"/>
      <c r="B12019" s="154"/>
      <c r="C12019" s="140"/>
      <c r="D12019" s="140"/>
      <c r="E12019" s="140"/>
      <c r="F12019" s="161"/>
      <c r="G12019" s="161"/>
    </row>
    <row r="12020" spans="1:7" x14ac:dyDescent="0.25">
      <c r="A12020" s="154"/>
      <c r="B12020" s="154"/>
      <c r="C12020" s="140"/>
      <c r="D12020" s="140"/>
      <c r="E12020" s="140"/>
      <c r="F12020" s="161"/>
      <c r="G12020" s="161"/>
    </row>
    <row r="12021" spans="1:7" x14ac:dyDescent="0.25">
      <c r="A12021" s="154"/>
      <c r="B12021" s="154"/>
      <c r="C12021" s="140"/>
      <c r="D12021" s="140"/>
      <c r="E12021" s="140"/>
      <c r="F12021" s="161"/>
      <c r="G12021" s="161"/>
    </row>
    <row r="12022" spans="1:7" x14ac:dyDescent="0.25">
      <c r="A12022" s="154"/>
      <c r="B12022" s="154"/>
      <c r="C12022" s="154"/>
      <c r="D12022" s="140"/>
      <c r="E12022" s="140"/>
      <c r="F12022" s="161"/>
      <c r="G12022" s="161"/>
    </row>
    <row r="12023" spans="1:7" x14ac:dyDescent="0.25">
      <c r="A12023" s="154"/>
      <c r="B12023" s="154"/>
      <c r="C12023" s="140"/>
      <c r="D12023" s="140"/>
      <c r="E12023" s="140"/>
      <c r="F12023" s="161"/>
      <c r="G12023" s="161"/>
    </row>
    <row r="12024" spans="1:7" x14ac:dyDescent="0.25">
      <c r="A12024" s="154"/>
      <c r="B12024" s="154"/>
      <c r="C12024" s="154"/>
      <c r="D12024" s="140"/>
      <c r="E12024" s="140"/>
      <c r="F12024" s="161"/>
      <c r="G12024" s="161"/>
    </row>
    <row r="12025" spans="1:7" x14ac:dyDescent="0.25">
      <c r="A12025" s="154"/>
      <c r="B12025" s="154"/>
      <c r="C12025" s="154"/>
      <c r="D12025" s="140"/>
      <c r="E12025" s="140"/>
      <c r="F12025" s="161"/>
      <c r="G12025" s="161"/>
    </row>
    <row r="12026" spans="1:7" x14ac:dyDescent="0.25">
      <c r="A12026" s="154"/>
      <c r="B12026" s="154"/>
      <c r="C12026" s="140"/>
      <c r="D12026" s="140"/>
      <c r="E12026" s="140"/>
      <c r="F12026" s="161"/>
      <c r="G12026" s="161"/>
    </row>
    <row r="12027" spans="1:7" x14ac:dyDescent="0.25">
      <c r="A12027" s="154"/>
      <c r="B12027" s="154"/>
      <c r="C12027" s="140"/>
      <c r="D12027" s="140"/>
      <c r="E12027" s="140"/>
      <c r="F12027" s="161"/>
      <c r="G12027" s="161"/>
    </row>
    <row r="12028" spans="1:7" x14ac:dyDescent="0.25">
      <c r="A12028" s="154"/>
      <c r="B12028" s="154"/>
      <c r="C12028" s="154"/>
      <c r="D12028" s="140"/>
      <c r="E12028" s="140"/>
      <c r="F12028" s="161"/>
      <c r="G12028" s="161"/>
    </row>
    <row r="12029" spans="1:7" x14ac:dyDescent="0.25">
      <c r="A12029" s="154"/>
      <c r="B12029" s="154"/>
      <c r="C12029" s="154"/>
      <c r="D12029" s="140"/>
      <c r="E12029" s="140"/>
      <c r="F12029" s="161"/>
      <c r="G12029" s="161"/>
    </row>
    <row r="12030" spans="1:7" x14ac:dyDescent="0.25">
      <c r="A12030" s="154"/>
      <c r="B12030" s="154"/>
      <c r="C12030" s="140"/>
      <c r="D12030" s="140"/>
      <c r="E12030" s="140"/>
      <c r="F12030" s="161"/>
      <c r="G12030" s="161"/>
    </row>
    <row r="12031" spans="1:7" x14ac:dyDescent="0.25">
      <c r="A12031" s="154"/>
      <c r="B12031" s="154"/>
      <c r="C12031" s="140"/>
      <c r="D12031" s="140"/>
      <c r="E12031" s="140"/>
      <c r="F12031" s="161"/>
      <c r="G12031" s="161"/>
    </row>
    <row r="12032" spans="1:7" x14ac:dyDescent="0.25">
      <c r="A12032" s="154"/>
      <c r="B12032" s="154"/>
      <c r="C12032" s="154"/>
      <c r="D12032" s="140"/>
      <c r="E12032" s="140"/>
      <c r="F12032" s="161"/>
      <c r="G12032" s="161"/>
    </row>
    <row r="12033" spans="1:7" x14ac:dyDescent="0.25">
      <c r="A12033" s="154"/>
      <c r="B12033" s="154"/>
      <c r="C12033" s="154"/>
      <c r="D12033" s="140"/>
      <c r="E12033" s="140"/>
      <c r="F12033" s="161"/>
      <c r="G12033" s="161"/>
    </row>
    <row r="12034" spans="1:7" x14ac:dyDescent="0.25">
      <c r="A12034" s="154"/>
      <c r="B12034" s="154"/>
      <c r="C12034" s="140"/>
      <c r="D12034" s="140"/>
      <c r="E12034" s="140"/>
      <c r="F12034" s="161"/>
      <c r="G12034" s="161"/>
    </row>
    <row r="12035" spans="1:7" x14ac:dyDescent="0.25">
      <c r="A12035" s="154"/>
      <c r="B12035" s="154"/>
      <c r="C12035" s="140"/>
      <c r="D12035" s="140"/>
      <c r="E12035" s="140"/>
      <c r="F12035" s="161"/>
      <c r="G12035" s="161"/>
    </row>
    <row r="12036" spans="1:7" x14ac:dyDescent="0.25">
      <c r="A12036" s="154"/>
      <c r="B12036" s="154"/>
      <c r="C12036" s="154"/>
      <c r="D12036" s="140"/>
      <c r="E12036" s="140"/>
      <c r="F12036" s="161"/>
      <c r="G12036" s="161"/>
    </row>
    <row r="12037" spans="1:7" x14ac:dyDescent="0.25">
      <c r="A12037" s="154"/>
      <c r="B12037" s="154"/>
      <c r="C12037" s="154"/>
      <c r="D12037" s="140"/>
      <c r="E12037" s="140"/>
      <c r="F12037" s="161"/>
      <c r="G12037" s="161"/>
    </row>
    <row r="12038" spans="1:7" x14ac:dyDescent="0.25">
      <c r="A12038" s="154"/>
      <c r="B12038" s="154"/>
      <c r="C12038" s="140"/>
      <c r="D12038" s="140"/>
      <c r="E12038" s="140"/>
      <c r="F12038" s="161"/>
      <c r="G12038" s="161"/>
    </row>
    <row r="12039" spans="1:7" x14ac:dyDescent="0.25">
      <c r="A12039" s="154"/>
      <c r="B12039" s="154"/>
      <c r="C12039" s="140"/>
      <c r="D12039" s="140"/>
      <c r="E12039" s="140"/>
      <c r="F12039" s="161"/>
      <c r="G12039" s="161"/>
    </row>
    <row r="12040" spans="1:7" x14ac:dyDescent="0.25">
      <c r="A12040" s="154"/>
      <c r="B12040" s="154"/>
      <c r="C12040" s="140"/>
      <c r="D12040" s="140"/>
      <c r="E12040" s="140"/>
      <c r="F12040" s="161"/>
      <c r="G12040" s="161"/>
    </row>
    <row r="12041" spans="1:7" x14ac:dyDescent="0.25">
      <c r="A12041" s="154"/>
      <c r="B12041" s="154"/>
      <c r="C12041" s="154"/>
      <c r="D12041" s="140"/>
      <c r="E12041" s="140"/>
      <c r="F12041" s="161"/>
      <c r="G12041" s="161"/>
    </row>
    <row r="12042" spans="1:7" x14ac:dyDescent="0.25">
      <c r="A12042" s="154"/>
      <c r="B12042" s="154"/>
      <c r="C12042" s="140"/>
      <c r="D12042" s="140"/>
      <c r="E12042" s="140"/>
      <c r="F12042" s="161"/>
      <c r="G12042" s="161"/>
    </row>
    <row r="12043" spans="1:7" x14ac:dyDescent="0.25">
      <c r="A12043" s="154"/>
      <c r="B12043" s="154"/>
      <c r="C12043" s="140"/>
      <c r="D12043" s="140"/>
      <c r="E12043" s="140"/>
      <c r="F12043" s="161"/>
      <c r="G12043" s="161"/>
    </row>
    <row r="12044" spans="1:7" x14ac:dyDescent="0.25">
      <c r="A12044" s="154"/>
      <c r="B12044" s="154"/>
      <c r="C12044" s="140"/>
      <c r="D12044" s="140"/>
      <c r="E12044" s="140"/>
      <c r="F12044" s="161"/>
      <c r="G12044" s="161"/>
    </row>
    <row r="12045" spans="1:7" x14ac:dyDescent="0.25">
      <c r="A12045" s="154"/>
      <c r="B12045" s="154"/>
      <c r="C12045" s="154"/>
      <c r="D12045" s="140"/>
      <c r="E12045" s="140"/>
      <c r="F12045" s="161"/>
      <c r="G12045" s="161"/>
    </row>
    <row r="12046" spans="1:7" x14ac:dyDescent="0.25">
      <c r="A12046" s="154"/>
      <c r="B12046" s="154"/>
      <c r="C12046" s="140"/>
      <c r="D12046" s="140"/>
      <c r="E12046" s="140"/>
      <c r="F12046" s="161"/>
      <c r="G12046" s="161"/>
    </row>
    <row r="12047" spans="1:7" x14ac:dyDescent="0.25">
      <c r="A12047" s="154"/>
      <c r="B12047" s="154"/>
      <c r="C12047" s="140"/>
      <c r="D12047" s="140"/>
      <c r="E12047" s="140"/>
      <c r="F12047" s="161"/>
      <c r="G12047" s="161"/>
    </row>
    <row r="12048" spans="1:7" x14ac:dyDescent="0.25">
      <c r="A12048" s="154"/>
      <c r="B12048" s="154"/>
      <c r="C12048" s="140"/>
      <c r="D12048" s="140"/>
      <c r="E12048" s="140"/>
      <c r="F12048" s="161"/>
      <c r="G12048" s="161"/>
    </row>
    <row r="12049" spans="1:7" x14ac:dyDescent="0.25">
      <c r="A12049" s="154"/>
      <c r="B12049" s="154"/>
      <c r="C12049" s="140"/>
      <c r="D12049" s="140"/>
      <c r="E12049" s="140"/>
      <c r="F12049" s="161"/>
      <c r="G12049" s="161"/>
    </row>
    <row r="12050" spans="1:7" x14ac:dyDescent="0.25">
      <c r="A12050" s="154"/>
      <c r="B12050" s="154"/>
      <c r="C12050" s="140"/>
      <c r="D12050" s="140"/>
      <c r="E12050" s="140"/>
      <c r="F12050" s="161"/>
      <c r="G12050" s="161"/>
    </row>
    <row r="12051" spans="1:7" x14ac:dyDescent="0.25">
      <c r="A12051" s="154"/>
      <c r="B12051" s="154"/>
      <c r="C12051" s="140"/>
      <c r="D12051" s="140"/>
      <c r="E12051" s="140"/>
      <c r="F12051" s="161"/>
      <c r="G12051" s="161"/>
    </row>
    <row r="12052" spans="1:7" x14ac:dyDescent="0.25">
      <c r="A12052" s="154"/>
      <c r="B12052" s="154"/>
      <c r="C12052" s="140"/>
      <c r="D12052" s="140"/>
      <c r="E12052" s="140"/>
      <c r="F12052" s="161"/>
      <c r="G12052" s="161"/>
    </row>
    <row r="12053" spans="1:7" x14ac:dyDescent="0.25">
      <c r="A12053" s="154"/>
      <c r="B12053" s="154"/>
      <c r="C12053" s="140"/>
      <c r="D12053" s="140"/>
      <c r="E12053" s="140"/>
      <c r="F12053" s="161"/>
      <c r="G12053" s="161"/>
    </row>
    <row r="12054" spans="1:7" x14ac:dyDescent="0.25">
      <c r="A12054" s="154"/>
      <c r="B12054" s="154"/>
      <c r="C12054" s="140"/>
      <c r="D12054" s="140"/>
      <c r="E12054" s="140"/>
      <c r="F12054" s="161"/>
      <c r="G12054" s="161"/>
    </row>
    <row r="12055" spans="1:7" x14ac:dyDescent="0.25">
      <c r="A12055" s="154"/>
      <c r="B12055" s="154"/>
      <c r="C12055" s="140"/>
      <c r="D12055" s="140"/>
      <c r="E12055" s="140"/>
      <c r="F12055" s="161"/>
      <c r="G12055" s="161"/>
    </row>
    <row r="12056" spans="1:7" x14ac:dyDescent="0.25">
      <c r="A12056" s="154"/>
      <c r="B12056" s="154"/>
      <c r="C12056" s="140"/>
      <c r="D12056" s="140"/>
      <c r="E12056" s="140"/>
      <c r="F12056" s="161"/>
      <c r="G12056" s="161"/>
    </row>
    <row r="12057" spans="1:7" x14ac:dyDescent="0.25">
      <c r="A12057" s="154"/>
      <c r="B12057" s="154"/>
      <c r="C12057" s="140"/>
      <c r="D12057" s="140"/>
      <c r="E12057" s="140"/>
      <c r="F12057" s="161"/>
      <c r="G12057" s="161"/>
    </row>
    <row r="12058" spans="1:7" x14ac:dyDescent="0.25">
      <c r="A12058" s="154"/>
      <c r="B12058" s="154"/>
      <c r="C12058" s="140"/>
      <c r="D12058" s="140"/>
      <c r="E12058" s="140"/>
      <c r="F12058" s="161"/>
      <c r="G12058" s="161"/>
    </row>
    <row r="12059" spans="1:7" x14ac:dyDescent="0.25">
      <c r="A12059" s="154"/>
      <c r="B12059" s="154"/>
      <c r="C12059" s="140"/>
      <c r="D12059" s="140"/>
      <c r="E12059" s="140"/>
      <c r="F12059" s="161"/>
      <c r="G12059" s="161"/>
    </row>
    <row r="12060" spans="1:7" x14ac:dyDescent="0.25">
      <c r="A12060" s="154"/>
      <c r="B12060" s="154"/>
      <c r="C12060" s="140"/>
      <c r="D12060" s="140"/>
      <c r="E12060" s="140"/>
      <c r="F12060" s="161"/>
      <c r="G12060" s="161"/>
    </row>
    <row r="12061" spans="1:7" x14ac:dyDescent="0.25">
      <c r="A12061" s="154"/>
      <c r="B12061" s="154"/>
      <c r="C12061" s="140"/>
      <c r="D12061" s="140"/>
      <c r="E12061" s="140"/>
      <c r="F12061" s="161"/>
      <c r="G12061" s="161"/>
    </row>
    <row r="12062" spans="1:7" x14ac:dyDescent="0.25">
      <c r="A12062" s="154"/>
      <c r="B12062" s="154"/>
      <c r="C12062" s="140"/>
      <c r="D12062" s="140"/>
      <c r="E12062" s="140"/>
      <c r="F12062" s="161"/>
      <c r="G12062" s="161"/>
    </row>
    <row r="12063" spans="1:7" x14ac:dyDescent="0.25">
      <c r="A12063" s="154"/>
      <c r="B12063" s="154"/>
      <c r="C12063" s="154"/>
      <c r="D12063" s="140"/>
      <c r="E12063" s="140"/>
      <c r="F12063" s="161"/>
      <c r="G12063" s="161"/>
    </row>
    <row r="12064" spans="1:7" x14ac:dyDescent="0.25">
      <c r="A12064" s="154"/>
      <c r="B12064" s="154"/>
      <c r="C12064" s="140"/>
      <c r="D12064" s="140"/>
      <c r="E12064" s="140"/>
      <c r="F12064" s="161"/>
      <c r="G12064" s="161"/>
    </row>
    <row r="12065" spans="1:7" x14ac:dyDescent="0.25">
      <c r="A12065" s="154"/>
      <c r="B12065" s="154"/>
      <c r="C12065" s="154"/>
      <c r="D12065" s="140"/>
      <c r="E12065" s="140"/>
      <c r="F12065" s="161"/>
      <c r="G12065" s="161"/>
    </row>
    <row r="12066" spans="1:7" x14ac:dyDescent="0.25">
      <c r="A12066" s="154"/>
      <c r="B12066" s="154"/>
      <c r="C12066" s="140"/>
      <c r="D12066" s="140"/>
      <c r="E12066" s="140"/>
      <c r="F12066" s="161"/>
      <c r="G12066" s="161"/>
    </row>
    <row r="12067" spans="1:7" x14ac:dyDescent="0.25">
      <c r="A12067" s="154"/>
      <c r="B12067" s="154"/>
      <c r="C12067" s="140"/>
      <c r="D12067" s="140"/>
      <c r="E12067" s="140"/>
      <c r="F12067" s="161"/>
      <c r="G12067" s="161"/>
    </row>
    <row r="12068" spans="1:7" x14ac:dyDescent="0.25">
      <c r="A12068" s="154"/>
      <c r="B12068" s="154"/>
      <c r="C12068" s="154"/>
      <c r="D12068" s="140"/>
      <c r="E12068" s="140"/>
      <c r="F12068" s="161"/>
      <c r="G12068" s="161"/>
    </row>
    <row r="12069" spans="1:7" x14ac:dyDescent="0.25">
      <c r="A12069" s="154"/>
      <c r="B12069" s="154"/>
      <c r="C12069" s="154"/>
      <c r="D12069" s="140"/>
      <c r="E12069" s="140"/>
      <c r="F12069" s="161"/>
      <c r="G12069" s="161"/>
    </row>
    <row r="12070" spans="1:7" x14ac:dyDescent="0.25">
      <c r="A12070" s="154"/>
      <c r="B12070" s="154"/>
      <c r="C12070" s="140"/>
      <c r="D12070" s="140"/>
      <c r="E12070" s="140"/>
      <c r="F12070" s="161"/>
      <c r="G12070" s="161"/>
    </row>
    <row r="12071" spans="1:7" x14ac:dyDescent="0.25">
      <c r="A12071" s="154"/>
      <c r="B12071" s="154"/>
      <c r="C12071" s="140"/>
      <c r="D12071" s="140"/>
      <c r="E12071" s="140"/>
      <c r="F12071" s="161"/>
      <c r="G12071" s="161"/>
    </row>
    <row r="12072" spans="1:7" x14ac:dyDescent="0.25">
      <c r="A12072" s="154"/>
      <c r="B12072" s="154"/>
      <c r="C12072" s="140"/>
      <c r="D12072" s="140"/>
      <c r="E12072" s="140"/>
      <c r="F12072" s="161"/>
      <c r="G12072" s="161"/>
    </row>
    <row r="12073" spans="1:7" x14ac:dyDescent="0.25">
      <c r="A12073" s="154"/>
      <c r="B12073" s="154"/>
      <c r="C12073" s="140"/>
      <c r="D12073" s="140"/>
      <c r="E12073" s="140"/>
      <c r="F12073" s="161"/>
      <c r="G12073" s="161"/>
    </row>
    <row r="12074" spans="1:7" x14ac:dyDescent="0.25">
      <c r="A12074" s="154"/>
      <c r="B12074" s="154"/>
      <c r="C12074" s="140"/>
      <c r="D12074" s="140"/>
      <c r="E12074" s="140"/>
      <c r="F12074" s="161"/>
      <c r="G12074" s="161"/>
    </row>
    <row r="12075" spans="1:7" x14ac:dyDescent="0.25">
      <c r="A12075" s="154"/>
      <c r="B12075" s="154"/>
      <c r="C12075" s="140"/>
      <c r="D12075" s="140"/>
      <c r="E12075" s="140"/>
      <c r="F12075" s="161"/>
      <c r="G12075" s="161"/>
    </row>
    <row r="12076" spans="1:7" x14ac:dyDescent="0.25">
      <c r="A12076" s="154"/>
      <c r="B12076" s="154"/>
      <c r="C12076" s="140"/>
      <c r="D12076" s="140"/>
      <c r="E12076" s="140"/>
      <c r="F12076" s="161"/>
      <c r="G12076" s="161"/>
    </row>
    <row r="12077" spans="1:7" x14ac:dyDescent="0.25">
      <c r="A12077" s="154"/>
      <c r="B12077" s="154"/>
      <c r="C12077" s="140"/>
      <c r="D12077" s="140"/>
      <c r="E12077" s="140"/>
      <c r="F12077" s="161"/>
      <c r="G12077" s="161"/>
    </row>
    <row r="12078" spans="1:7" x14ac:dyDescent="0.25">
      <c r="A12078" s="154"/>
      <c r="B12078" s="154"/>
      <c r="C12078" s="140"/>
      <c r="D12078" s="140"/>
      <c r="E12078" s="140"/>
      <c r="F12078" s="161"/>
      <c r="G12078" s="161"/>
    </row>
    <row r="12079" spans="1:7" x14ac:dyDescent="0.25">
      <c r="A12079" s="154"/>
      <c r="B12079" s="154"/>
      <c r="C12079" s="140"/>
      <c r="D12079" s="140"/>
      <c r="E12079" s="140"/>
      <c r="F12079" s="161"/>
      <c r="G12079" s="161"/>
    </row>
    <row r="12080" spans="1:7" x14ac:dyDescent="0.25">
      <c r="A12080" s="154"/>
      <c r="B12080" s="154"/>
      <c r="C12080" s="154"/>
      <c r="D12080" s="140"/>
      <c r="E12080" s="140"/>
      <c r="F12080" s="161"/>
      <c r="G12080" s="161"/>
    </row>
    <row r="12081" spans="1:7" x14ac:dyDescent="0.25">
      <c r="A12081" s="154"/>
      <c r="B12081" s="154"/>
      <c r="C12081" s="140"/>
      <c r="D12081" s="140"/>
      <c r="E12081" s="140"/>
      <c r="F12081" s="161"/>
      <c r="G12081" s="161"/>
    </row>
    <row r="12082" spans="1:7" x14ac:dyDescent="0.25">
      <c r="A12082" s="154"/>
      <c r="B12082" s="154"/>
      <c r="C12082" s="154"/>
      <c r="D12082" s="140"/>
      <c r="E12082" s="140"/>
      <c r="F12082" s="161"/>
      <c r="G12082" s="161"/>
    </row>
    <row r="12083" spans="1:7" x14ac:dyDescent="0.25">
      <c r="A12083" s="154"/>
      <c r="B12083" s="154"/>
      <c r="C12083" s="140"/>
      <c r="D12083" s="140"/>
      <c r="E12083" s="140"/>
      <c r="F12083" s="161"/>
      <c r="G12083" s="161"/>
    </row>
    <row r="12084" spans="1:7" x14ac:dyDescent="0.25">
      <c r="A12084" s="154"/>
      <c r="B12084" s="154"/>
      <c r="C12084" s="140"/>
      <c r="D12084" s="140"/>
      <c r="E12084" s="140"/>
      <c r="F12084" s="161"/>
      <c r="G12084" s="161"/>
    </row>
    <row r="12085" spans="1:7" x14ac:dyDescent="0.25">
      <c r="A12085" s="154"/>
      <c r="B12085" s="154"/>
      <c r="C12085" s="140"/>
      <c r="D12085" s="140"/>
      <c r="E12085" s="140"/>
      <c r="F12085" s="161"/>
      <c r="G12085" s="161"/>
    </row>
    <row r="12086" spans="1:7" x14ac:dyDescent="0.25">
      <c r="A12086" s="154"/>
      <c r="B12086" s="154"/>
      <c r="C12086" s="140"/>
      <c r="D12086" s="140"/>
      <c r="E12086" s="140"/>
      <c r="F12086" s="161"/>
      <c r="G12086" s="161"/>
    </row>
    <row r="12087" spans="1:7" x14ac:dyDescent="0.25">
      <c r="A12087" s="154"/>
      <c r="B12087" s="154"/>
      <c r="C12087" s="140"/>
      <c r="D12087" s="140"/>
      <c r="E12087" s="140"/>
      <c r="F12087" s="161"/>
      <c r="G12087" s="161"/>
    </row>
    <row r="12088" spans="1:7" x14ac:dyDescent="0.25">
      <c r="A12088" s="154"/>
      <c r="B12088" s="154"/>
      <c r="C12088" s="140"/>
      <c r="D12088" s="140"/>
      <c r="E12088" s="140"/>
      <c r="F12088" s="161"/>
      <c r="G12088" s="161"/>
    </row>
    <row r="12089" spans="1:7" x14ac:dyDescent="0.25">
      <c r="A12089" s="154"/>
      <c r="B12089" s="154"/>
      <c r="C12089" s="140"/>
      <c r="D12089" s="140"/>
      <c r="E12089" s="140"/>
      <c r="F12089" s="161"/>
      <c r="G12089" s="161"/>
    </row>
    <row r="12090" spans="1:7" x14ac:dyDescent="0.25">
      <c r="A12090" s="154"/>
      <c r="B12090" s="154"/>
      <c r="C12090" s="140"/>
      <c r="D12090" s="140"/>
      <c r="E12090" s="140"/>
      <c r="F12090" s="161"/>
      <c r="G12090" s="161"/>
    </row>
    <row r="12091" spans="1:7" x14ac:dyDescent="0.25">
      <c r="A12091" s="154"/>
      <c r="B12091" s="154"/>
      <c r="C12091" s="140"/>
      <c r="D12091" s="140"/>
      <c r="E12091" s="140"/>
      <c r="F12091" s="161"/>
      <c r="G12091" s="161"/>
    </row>
    <row r="12092" spans="1:7" x14ac:dyDescent="0.25">
      <c r="A12092" s="154"/>
      <c r="B12092" s="154"/>
      <c r="C12092" s="140"/>
      <c r="D12092" s="140"/>
      <c r="E12092" s="140"/>
      <c r="F12092" s="161"/>
      <c r="G12092" s="161"/>
    </row>
    <row r="12093" spans="1:7" x14ac:dyDescent="0.25">
      <c r="A12093" s="154"/>
      <c r="B12093" s="154"/>
      <c r="C12093" s="154"/>
      <c r="D12093" s="140"/>
      <c r="E12093" s="140"/>
      <c r="F12093" s="161"/>
      <c r="G12093" s="161"/>
    </row>
    <row r="12094" spans="1:7" x14ac:dyDescent="0.25">
      <c r="A12094" s="154"/>
      <c r="B12094" s="154"/>
      <c r="C12094" s="140"/>
      <c r="D12094" s="140"/>
      <c r="E12094" s="140"/>
      <c r="F12094" s="161"/>
      <c r="G12094" s="161"/>
    </row>
    <row r="12095" spans="1:7" x14ac:dyDescent="0.25">
      <c r="A12095" s="154"/>
      <c r="B12095" s="154"/>
      <c r="C12095" s="140"/>
      <c r="D12095" s="140"/>
      <c r="E12095" s="140"/>
      <c r="F12095" s="161"/>
      <c r="G12095" s="161"/>
    </row>
    <row r="12096" spans="1:7" x14ac:dyDescent="0.25">
      <c r="A12096" s="154"/>
      <c r="B12096" s="154"/>
      <c r="C12096" s="140"/>
      <c r="D12096" s="140"/>
      <c r="E12096" s="140"/>
      <c r="F12096" s="161"/>
      <c r="G12096" s="161"/>
    </row>
    <row r="12097" spans="1:7" x14ac:dyDescent="0.25">
      <c r="A12097" s="154"/>
      <c r="B12097" s="154"/>
      <c r="C12097" s="140"/>
      <c r="D12097" s="140"/>
      <c r="E12097" s="140"/>
      <c r="F12097" s="161"/>
      <c r="G12097" s="161"/>
    </row>
    <row r="12098" spans="1:7" x14ac:dyDescent="0.25">
      <c r="A12098" s="154"/>
      <c r="B12098" s="154"/>
      <c r="C12098" s="140"/>
      <c r="D12098" s="140"/>
      <c r="E12098" s="140"/>
      <c r="F12098" s="161"/>
      <c r="G12098" s="161"/>
    </row>
    <row r="12099" spans="1:7" x14ac:dyDescent="0.25">
      <c r="A12099" s="154"/>
      <c r="B12099" s="154"/>
      <c r="C12099" s="140"/>
      <c r="D12099" s="140"/>
      <c r="E12099" s="140"/>
      <c r="F12099" s="161"/>
      <c r="G12099" s="161"/>
    </row>
    <row r="12100" spans="1:7" x14ac:dyDescent="0.25">
      <c r="A12100" s="154"/>
      <c r="B12100" s="154"/>
      <c r="C12100" s="140"/>
      <c r="D12100" s="140"/>
      <c r="E12100" s="140"/>
      <c r="F12100" s="161"/>
      <c r="G12100" s="161"/>
    </row>
    <row r="12101" spans="1:7" x14ac:dyDescent="0.25">
      <c r="A12101" s="154"/>
      <c r="B12101" s="154"/>
      <c r="C12101" s="140"/>
      <c r="D12101" s="140"/>
      <c r="E12101" s="140"/>
      <c r="F12101" s="161"/>
      <c r="G12101" s="161"/>
    </row>
    <row r="12102" spans="1:7" x14ac:dyDescent="0.25">
      <c r="A12102" s="154"/>
      <c r="B12102" s="154"/>
      <c r="C12102" s="140"/>
      <c r="D12102" s="140"/>
      <c r="E12102" s="140"/>
      <c r="F12102" s="161"/>
      <c r="G12102" s="161"/>
    </row>
    <row r="12103" spans="1:7" x14ac:dyDescent="0.25">
      <c r="A12103" s="154"/>
      <c r="B12103" s="154"/>
      <c r="C12103" s="140"/>
      <c r="D12103" s="140"/>
      <c r="E12103" s="140"/>
      <c r="F12103" s="161"/>
      <c r="G12103" s="161"/>
    </row>
    <row r="12104" spans="1:7" x14ac:dyDescent="0.25">
      <c r="A12104" s="154"/>
      <c r="B12104" s="154"/>
      <c r="C12104" s="140"/>
      <c r="D12104" s="140"/>
      <c r="E12104" s="140"/>
      <c r="F12104" s="161"/>
      <c r="G12104" s="161"/>
    </row>
    <row r="12105" spans="1:7" x14ac:dyDescent="0.25">
      <c r="A12105" s="154"/>
      <c r="B12105" s="154"/>
      <c r="C12105" s="140"/>
      <c r="D12105" s="140"/>
      <c r="E12105" s="140"/>
      <c r="F12105" s="161"/>
      <c r="G12105" s="161"/>
    </row>
    <row r="12106" spans="1:7" x14ac:dyDescent="0.25">
      <c r="A12106" s="154"/>
      <c r="B12106" s="154"/>
      <c r="C12106" s="140"/>
      <c r="D12106" s="140"/>
      <c r="E12106" s="140"/>
      <c r="F12106" s="161"/>
      <c r="G12106" s="161"/>
    </row>
    <row r="12107" spans="1:7" x14ac:dyDescent="0.25">
      <c r="A12107" s="154"/>
      <c r="B12107" s="154"/>
      <c r="C12107" s="154"/>
      <c r="D12107" s="140"/>
      <c r="E12107" s="140"/>
      <c r="F12107" s="161"/>
      <c r="G12107" s="161"/>
    </row>
    <row r="12108" spans="1:7" x14ac:dyDescent="0.25">
      <c r="A12108" s="154"/>
      <c r="B12108" s="154"/>
      <c r="C12108" s="140"/>
      <c r="D12108" s="140"/>
      <c r="E12108" s="140"/>
      <c r="F12108" s="161"/>
      <c r="G12108" s="161"/>
    </row>
    <row r="12109" spans="1:7" x14ac:dyDescent="0.25">
      <c r="A12109" s="154"/>
      <c r="B12109" s="154"/>
      <c r="C12109" s="140"/>
      <c r="D12109" s="140"/>
      <c r="E12109" s="140"/>
      <c r="F12109" s="161"/>
      <c r="G12109" s="161"/>
    </row>
    <row r="12110" spans="1:7" x14ac:dyDescent="0.25">
      <c r="A12110" s="154"/>
      <c r="B12110" s="154"/>
      <c r="C12110" s="140"/>
      <c r="D12110" s="140"/>
      <c r="E12110" s="140"/>
      <c r="F12110" s="161"/>
      <c r="G12110" s="161"/>
    </row>
    <row r="12111" spans="1:7" x14ac:dyDescent="0.25">
      <c r="A12111" s="154"/>
      <c r="B12111" s="154"/>
      <c r="C12111" s="140"/>
      <c r="D12111" s="140"/>
      <c r="E12111" s="140"/>
      <c r="F12111" s="161"/>
      <c r="G12111" s="161"/>
    </row>
    <row r="12112" spans="1:7" x14ac:dyDescent="0.25">
      <c r="A12112" s="154"/>
      <c r="B12112" s="154"/>
      <c r="C12112" s="140"/>
      <c r="D12112" s="140"/>
      <c r="E12112" s="140"/>
      <c r="F12112" s="161"/>
      <c r="G12112" s="161"/>
    </row>
    <row r="12113" spans="1:7" x14ac:dyDescent="0.25">
      <c r="A12113" s="154"/>
      <c r="B12113" s="154"/>
      <c r="C12113" s="140"/>
      <c r="D12113" s="140"/>
      <c r="E12113" s="140"/>
      <c r="F12113" s="161"/>
      <c r="G12113" s="161"/>
    </row>
    <row r="12114" spans="1:7" x14ac:dyDescent="0.25">
      <c r="A12114" s="154"/>
      <c r="B12114" s="154"/>
      <c r="C12114" s="140"/>
      <c r="D12114" s="140"/>
      <c r="E12114" s="140"/>
      <c r="F12114" s="161"/>
      <c r="G12114" s="161"/>
    </row>
    <row r="12115" spans="1:7" x14ac:dyDescent="0.25">
      <c r="A12115" s="154"/>
      <c r="B12115" s="154"/>
      <c r="C12115" s="140"/>
      <c r="D12115" s="140"/>
      <c r="E12115" s="140"/>
      <c r="F12115" s="161"/>
      <c r="G12115" s="161"/>
    </row>
    <row r="12116" spans="1:7" x14ac:dyDescent="0.25">
      <c r="A12116" s="154"/>
      <c r="B12116" s="154"/>
      <c r="C12116" s="140"/>
      <c r="D12116" s="140"/>
      <c r="E12116" s="140"/>
      <c r="F12116" s="161"/>
      <c r="G12116" s="161"/>
    </row>
    <row r="12117" spans="1:7" x14ac:dyDescent="0.25">
      <c r="A12117" s="154"/>
      <c r="B12117" s="154"/>
      <c r="C12117" s="140"/>
      <c r="D12117" s="140"/>
      <c r="E12117" s="140"/>
      <c r="F12117" s="161"/>
      <c r="G12117" s="161"/>
    </row>
    <row r="12118" spans="1:7" x14ac:dyDescent="0.25">
      <c r="A12118" s="154"/>
      <c r="B12118" s="154"/>
      <c r="C12118" s="140"/>
      <c r="D12118" s="140"/>
      <c r="E12118" s="140"/>
      <c r="F12118" s="161"/>
      <c r="G12118" s="161"/>
    </row>
    <row r="12119" spans="1:7" x14ac:dyDescent="0.25">
      <c r="A12119" s="154"/>
      <c r="B12119" s="154"/>
      <c r="C12119" s="140"/>
      <c r="D12119" s="140"/>
      <c r="E12119" s="140"/>
      <c r="F12119" s="161"/>
      <c r="G12119" s="161"/>
    </row>
    <row r="12120" spans="1:7" x14ac:dyDescent="0.25">
      <c r="A12120" s="154"/>
      <c r="B12120" s="154"/>
      <c r="C12120" s="140"/>
      <c r="D12120" s="140"/>
      <c r="E12120" s="140"/>
      <c r="F12120" s="161"/>
      <c r="G12120" s="161"/>
    </row>
    <row r="12121" spans="1:7" x14ac:dyDescent="0.25">
      <c r="A12121" s="154"/>
      <c r="B12121" s="154"/>
      <c r="C12121" s="140"/>
      <c r="D12121" s="140"/>
      <c r="E12121" s="140"/>
      <c r="F12121" s="161"/>
      <c r="G12121" s="161"/>
    </row>
    <row r="12122" spans="1:7" x14ac:dyDescent="0.25">
      <c r="A12122" s="154"/>
      <c r="B12122" s="154"/>
      <c r="C12122" s="140"/>
      <c r="D12122" s="140"/>
      <c r="E12122" s="140"/>
      <c r="F12122" s="161"/>
      <c r="G12122" s="161"/>
    </row>
    <row r="12123" spans="1:7" x14ac:dyDescent="0.25">
      <c r="A12123" s="154"/>
      <c r="B12123" s="154"/>
      <c r="C12123" s="140"/>
      <c r="D12123" s="140"/>
      <c r="E12123" s="140"/>
      <c r="F12123" s="161"/>
      <c r="G12123" s="161"/>
    </row>
    <row r="12124" spans="1:7" x14ac:dyDescent="0.25">
      <c r="A12124" s="154"/>
      <c r="B12124" s="154"/>
      <c r="C12124" s="154"/>
      <c r="D12124" s="140"/>
      <c r="E12124" s="140"/>
      <c r="F12124" s="161"/>
      <c r="G12124" s="161"/>
    </row>
    <row r="12125" spans="1:7" x14ac:dyDescent="0.25">
      <c r="A12125" s="154"/>
      <c r="B12125" s="154"/>
      <c r="C12125" s="140"/>
      <c r="D12125" s="140"/>
      <c r="E12125" s="140"/>
      <c r="F12125" s="161"/>
      <c r="G12125" s="161"/>
    </row>
    <row r="12126" spans="1:7" x14ac:dyDescent="0.25">
      <c r="A12126" s="154"/>
      <c r="B12126" s="154"/>
      <c r="C12126" s="140"/>
      <c r="D12126" s="140"/>
      <c r="E12126" s="140"/>
      <c r="F12126" s="161"/>
      <c r="G12126" s="161"/>
    </row>
    <row r="12127" spans="1:7" x14ac:dyDescent="0.25">
      <c r="A12127" s="154"/>
      <c r="B12127" s="154"/>
      <c r="C12127" s="140"/>
      <c r="D12127" s="140"/>
      <c r="E12127" s="140"/>
      <c r="F12127" s="161"/>
      <c r="G12127" s="161"/>
    </row>
    <row r="12128" spans="1:7" x14ac:dyDescent="0.25">
      <c r="A12128" s="154"/>
      <c r="B12128" s="154"/>
      <c r="C12128" s="140"/>
      <c r="D12128" s="140"/>
      <c r="E12128" s="140"/>
      <c r="F12128" s="161"/>
      <c r="G12128" s="161"/>
    </row>
    <row r="12129" spans="1:7" x14ac:dyDescent="0.25">
      <c r="A12129" s="154"/>
      <c r="B12129" s="154"/>
      <c r="C12129" s="140"/>
      <c r="D12129" s="140"/>
      <c r="E12129" s="140"/>
      <c r="F12129" s="161"/>
      <c r="G12129" s="161"/>
    </row>
    <row r="12130" spans="1:7" x14ac:dyDescent="0.25">
      <c r="A12130" s="154"/>
      <c r="B12130" s="154"/>
      <c r="C12130" s="140"/>
      <c r="D12130" s="140"/>
      <c r="E12130" s="140"/>
      <c r="F12130" s="161"/>
      <c r="G12130" s="161"/>
    </row>
    <row r="12131" spans="1:7" x14ac:dyDescent="0.25">
      <c r="A12131" s="154"/>
      <c r="B12131" s="154"/>
      <c r="C12131" s="140"/>
      <c r="D12131" s="140"/>
      <c r="E12131" s="140"/>
      <c r="F12131" s="161"/>
      <c r="G12131" s="161"/>
    </row>
    <row r="12132" spans="1:7" x14ac:dyDescent="0.25">
      <c r="A12132" s="154"/>
      <c r="B12132" s="154"/>
      <c r="C12132" s="140"/>
      <c r="D12132" s="140"/>
      <c r="E12132" s="140"/>
      <c r="F12132" s="161"/>
      <c r="G12132" s="161"/>
    </row>
    <row r="12133" spans="1:7" x14ac:dyDescent="0.25">
      <c r="A12133" s="154"/>
      <c r="B12133" s="154"/>
      <c r="C12133" s="140"/>
      <c r="D12133" s="140"/>
      <c r="E12133" s="140"/>
      <c r="F12133" s="161"/>
      <c r="G12133" s="161"/>
    </row>
    <row r="12134" spans="1:7" x14ac:dyDescent="0.25">
      <c r="A12134" s="154"/>
      <c r="B12134" s="154"/>
      <c r="C12134" s="154"/>
      <c r="D12134" s="140"/>
      <c r="E12134" s="140"/>
      <c r="F12134" s="161"/>
      <c r="G12134" s="161"/>
    </row>
    <row r="12135" spans="1:7" x14ac:dyDescent="0.25">
      <c r="A12135" s="154"/>
      <c r="B12135" s="154"/>
      <c r="C12135" s="140"/>
      <c r="D12135" s="140"/>
      <c r="E12135" s="140"/>
      <c r="F12135" s="161"/>
      <c r="G12135" s="161"/>
    </row>
    <row r="12136" spans="1:7" x14ac:dyDescent="0.25">
      <c r="A12136" s="154"/>
      <c r="B12136" s="154"/>
      <c r="C12136" s="140"/>
      <c r="D12136" s="140"/>
      <c r="E12136" s="140"/>
      <c r="F12136" s="161"/>
      <c r="G12136" s="161"/>
    </row>
    <row r="12137" spans="1:7" x14ac:dyDescent="0.25">
      <c r="A12137" s="154"/>
      <c r="B12137" s="154"/>
      <c r="C12137" s="140"/>
      <c r="D12137" s="140"/>
      <c r="E12137" s="140"/>
      <c r="F12137" s="161"/>
      <c r="G12137" s="161"/>
    </row>
    <row r="12138" spans="1:7" x14ac:dyDescent="0.25">
      <c r="A12138" s="154"/>
      <c r="B12138" s="154"/>
      <c r="C12138" s="140"/>
      <c r="D12138" s="140"/>
      <c r="E12138" s="140"/>
      <c r="F12138" s="161"/>
      <c r="G12138" s="161"/>
    </row>
    <row r="12139" spans="1:7" x14ac:dyDescent="0.25">
      <c r="A12139" s="154"/>
      <c r="B12139" s="154"/>
      <c r="C12139" s="140"/>
      <c r="D12139" s="140"/>
      <c r="E12139" s="140"/>
      <c r="F12139" s="161"/>
      <c r="G12139" s="161"/>
    </row>
    <row r="12140" spans="1:7" x14ac:dyDescent="0.25">
      <c r="A12140" s="154"/>
      <c r="B12140" s="154"/>
      <c r="C12140" s="154"/>
      <c r="D12140" s="140"/>
      <c r="E12140" s="140"/>
      <c r="F12140" s="161"/>
      <c r="G12140" s="161"/>
    </row>
    <row r="12141" spans="1:7" x14ac:dyDescent="0.25">
      <c r="A12141" s="154"/>
      <c r="B12141" s="154"/>
      <c r="C12141" s="140"/>
      <c r="D12141" s="140"/>
      <c r="E12141" s="140"/>
      <c r="F12141" s="161"/>
      <c r="G12141" s="161"/>
    </row>
    <row r="12142" spans="1:7" x14ac:dyDescent="0.25">
      <c r="A12142" s="154"/>
      <c r="B12142" s="154"/>
      <c r="C12142" s="140"/>
      <c r="D12142" s="140"/>
      <c r="E12142" s="140"/>
      <c r="F12142" s="161"/>
      <c r="G12142" s="161"/>
    </row>
    <row r="12143" spans="1:7" x14ac:dyDescent="0.25">
      <c r="A12143" s="154"/>
      <c r="B12143" s="154"/>
      <c r="C12143" s="140"/>
      <c r="D12143" s="140"/>
      <c r="E12143" s="140"/>
      <c r="F12143" s="161"/>
      <c r="G12143" s="161"/>
    </row>
    <row r="12144" spans="1:7" x14ac:dyDescent="0.25">
      <c r="A12144" s="154"/>
      <c r="B12144" s="154"/>
      <c r="C12144" s="140"/>
      <c r="D12144" s="140"/>
      <c r="E12144" s="140"/>
      <c r="F12144" s="161"/>
      <c r="G12144" s="161"/>
    </row>
    <row r="12145" spans="1:7" x14ac:dyDescent="0.25">
      <c r="A12145" s="154"/>
      <c r="B12145" s="154"/>
      <c r="C12145" s="154"/>
      <c r="D12145" s="140"/>
      <c r="E12145" s="140"/>
      <c r="F12145" s="161"/>
      <c r="G12145" s="161"/>
    </row>
    <row r="12146" spans="1:7" x14ac:dyDescent="0.25">
      <c r="A12146" s="154"/>
      <c r="B12146" s="154"/>
      <c r="C12146" s="140"/>
      <c r="D12146" s="140"/>
      <c r="E12146" s="140"/>
      <c r="F12146" s="161"/>
      <c r="G12146" s="161"/>
    </row>
    <row r="12147" spans="1:7" x14ac:dyDescent="0.25">
      <c r="A12147" s="154"/>
      <c r="B12147" s="154"/>
      <c r="C12147" s="140"/>
      <c r="D12147" s="140"/>
      <c r="E12147" s="140"/>
      <c r="F12147" s="161"/>
      <c r="G12147" s="161"/>
    </row>
    <row r="12148" spans="1:7" x14ac:dyDescent="0.25">
      <c r="A12148" s="154"/>
      <c r="B12148" s="154"/>
      <c r="C12148" s="140"/>
      <c r="D12148" s="140"/>
      <c r="E12148" s="140"/>
      <c r="F12148" s="161"/>
      <c r="G12148" s="161"/>
    </row>
    <row r="12149" spans="1:7" x14ac:dyDescent="0.25">
      <c r="A12149" s="154"/>
      <c r="B12149" s="154"/>
      <c r="C12149" s="140"/>
      <c r="D12149" s="140"/>
      <c r="E12149" s="140"/>
      <c r="F12149" s="161"/>
      <c r="G12149" s="161"/>
    </row>
    <row r="12150" spans="1:7" x14ac:dyDescent="0.25">
      <c r="A12150" s="154"/>
      <c r="B12150" s="154"/>
      <c r="C12150" s="140"/>
      <c r="D12150" s="140"/>
      <c r="E12150" s="140"/>
      <c r="F12150" s="161"/>
      <c r="G12150" s="161"/>
    </row>
    <row r="12151" spans="1:7" x14ac:dyDescent="0.25">
      <c r="A12151" s="154"/>
      <c r="B12151" s="154"/>
      <c r="C12151" s="140"/>
      <c r="D12151" s="140"/>
      <c r="E12151" s="140"/>
      <c r="F12151" s="161"/>
      <c r="G12151" s="161"/>
    </row>
    <row r="12152" spans="1:7" x14ac:dyDescent="0.25">
      <c r="A12152" s="154"/>
      <c r="B12152" s="154"/>
      <c r="C12152" s="140"/>
      <c r="D12152" s="140"/>
      <c r="E12152" s="140"/>
      <c r="F12152" s="161"/>
      <c r="G12152" s="161"/>
    </row>
    <row r="12153" spans="1:7" x14ac:dyDescent="0.25">
      <c r="A12153" s="154"/>
      <c r="B12153" s="154"/>
      <c r="C12153" s="140"/>
      <c r="D12153" s="140"/>
      <c r="E12153" s="140"/>
      <c r="F12153" s="161"/>
      <c r="G12153" s="161"/>
    </row>
    <row r="12154" spans="1:7" x14ac:dyDescent="0.25">
      <c r="A12154" s="154"/>
      <c r="B12154" s="154"/>
      <c r="C12154" s="140"/>
      <c r="D12154" s="140"/>
      <c r="E12154" s="140"/>
      <c r="F12154" s="161"/>
      <c r="G12154" s="161"/>
    </row>
    <row r="12155" spans="1:7" x14ac:dyDescent="0.25">
      <c r="A12155" s="154"/>
      <c r="B12155" s="154"/>
      <c r="C12155" s="140"/>
      <c r="D12155" s="140"/>
      <c r="E12155" s="140"/>
      <c r="F12155" s="161"/>
      <c r="G12155" s="161"/>
    </row>
    <row r="12156" spans="1:7" x14ac:dyDescent="0.25">
      <c r="A12156" s="154"/>
      <c r="B12156" s="154"/>
      <c r="C12156" s="140"/>
      <c r="D12156" s="140"/>
      <c r="E12156" s="140"/>
      <c r="F12156" s="161"/>
      <c r="G12156" s="161"/>
    </row>
    <row r="12157" spans="1:7" x14ac:dyDescent="0.25">
      <c r="A12157" s="154"/>
      <c r="B12157" s="154"/>
      <c r="C12157" s="154"/>
      <c r="D12157" s="140"/>
      <c r="E12157" s="140"/>
      <c r="F12157" s="161"/>
      <c r="G12157" s="161"/>
    </row>
    <row r="12158" spans="1:7" x14ac:dyDescent="0.25">
      <c r="A12158" s="154"/>
      <c r="B12158" s="154"/>
      <c r="C12158" s="140"/>
      <c r="D12158" s="140"/>
      <c r="E12158" s="140"/>
      <c r="F12158" s="161"/>
      <c r="G12158" s="161"/>
    </row>
    <row r="12159" spans="1:7" x14ac:dyDescent="0.25">
      <c r="A12159" s="154"/>
      <c r="B12159" s="154"/>
      <c r="C12159" s="154"/>
      <c r="D12159" s="140"/>
      <c r="E12159" s="140"/>
      <c r="F12159" s="161"/>
      <c r="G12159" s="161"/>
    </row>
    <row r="12160" spans="1:7" x14ac:dyDescent="0.25">
      <c r="A12160" s="154"/>
      <c r="B12160" s="154"/>
      <c r="C12160" s="140"/>
      <c r="D12160" s="140"/>
      <c r="E12160" s="140"/>
      <c r="F12160" s="161"/>
      <c r="G12160" s="161"/>
    </row>
    <row r="12161" spans="1:7" x14ac:dyDescent="0.25">
      <c r="A12161" s="154"/>
      <c r="B12161" s="154"/>
      <c r="C12161" s="154"/>
      <c r="D12161" s="140"/>
      <c r="E12161" s="140"/>
      <c r="F12161" s="161"/>
      <c r="G12161" s="161"/>
    </row>
    <row r="12162" spans="1:7" x14ac:dyDescent="0.25">
      <c r="A12162" s="154"/>
      <c r="B12162" s="154"/>
      <c r="C12162" s="140"/>
      <c r="D12162" s="140"/>
      <c r="E12162" s="140"/>
      <c r="F12162" s="161"/>
      <c r="G12162" s="161"/>
    </row>
    <row r="12163" spans="1:7" x14ac:dyDescent="0.25">
      <c r="A12163" s="154"/>
      <c r="B12163" s="154"/>
      <c r="C12163" s="154"/>
      <c r="D12163" s="140"/>
      <c r="E12163" s="140"/>
      <c r="F12163" s="161"/>
      <c r="G12163" s="161"/>
    </row>
    <row r="12164" spans="1:7" x14ac:dyDescent="0.25">
      <c r="A12164" s="154"/>
      <c r="B12164" s="154"/>
      <c r="C12164" s="140"/>
      <c r="D12164" s="140"/>
      <c r="E12164" s="140"/>
      <c r="F12164" s="161"/>
      <c r="G12164" s="161"/>
    </row>
    <row r="12165" spans="1:7" x14ac:dyDescent="0.25">
      <c r="A12165" s="154"/>
      <c r="B12165" s="154"/>
      <c r="C12165" s="140"/>
      <c r="D12165" s="140"/>
      <c r="E12165" s="140"/>
      <c r="F12165" s="161"/>
      <c r="G12165" s="161"/>
    </row>
    <row r="12166" spans="1:7" x14ac:dyDescent="0.25">
      <c r="A12166" s="154"/>
      <c r="B12166" s="154"/>
      <c r="C12166" s="140"/>
      <c r="D12166" s="140"/>
      <c r="E12166" s="140"/>
      <c r="F12166" s="161"/>
      <c r="G12166" s="161"/>
    </row>
    <row r="12167" spans="1:7" x14ac:dyDescent="0.25">
      <c r="A12167" s="154"/>
      <c r="B12167" s="154"/>
      <c r="C12167" s="140"/>
      <c r="D12167" s="140"/>
      <c r="E12167" s="140"/>
      <c r="F12167" s="161"/>
      <c r="G12167" s="161"/>
    </row>
    <row r="12168" spans="1:7" x14ac:dyDescent="0.25">
      <c r="A12168" s="154"/>
      <c r="B12168" s="154"/>
      <c r="C12168" s="140"/>
      <c r="D12168" s="140"/>
      <c r="E12168" s="140"/>
      <c r="F12168" s="161"/>
      <c r="G12168" s="161"/>
    </row>
    <row r="12169" spans="1:7" x14ac:dyDescent="0.25">
      <c r="A12169" s="154"/>
      <c r="B12169" s="154"/>
      <c r="C12169" s="154"/>
      <c r="D12169" s="140"/>
      <c r="E12169" s="140"/>
      <c r="F12169" s="161"/>
      <c r="G12169" s="161"/>
    </row>
    <row r="12170" spans="1:7" x14ac:dyDescent="0.25">
      <c r="A12170" s="154"/>
      <c r="B12170" s="154"/>
      <c r="C12170" s="154"/>
      <c r="D12170" s="140"/>
      <c r="E12170" s="140"/>
      <c r="F12170" s="161"/>
      <c r="G12170" s="161"/>
    </row>
    <row r="12171" spans="1:7" x14ac:dyDescent="0.25">
      <c r="A12171" s="154"/>
      <c r="B12171" s="154"/>
      <c r="C12171" s="154"/>
      <c r="D12171" s="140"/>
      <c r="E12171" s="140"/>
      <c r="F12171" s="161"/>
      <c r="G12171" s="161"/>
    </row>
    <row r="12172" spans="1:7" x14ac:dyDescent="0.25">
      <c r="A12172" s="154"/>
      <c r="B12172" s="154"/>
      <c r="C12172" s="154"/>
      <c r="D12172" s="140"/>
      <c r="E12172" s="140"/>
      <c r="F12172" s="161"/>
      <c r="G12172" s="161"/>
    </row>
    <row r="12173" spans="1:7" x14ac:dyDescent="0.25">
      <c r="A12173" s="154"/>
      <c r="B12173" s="154"/>
      <c r="C12173" s="154"/>
      <c r="D12173" s="140"/>
      <c r="E12173" s="140"/>
      <c r="F12173" s="161"/>
      <c r="G12173" s="161"/>
    </row>
    <row r="12174" spans="1:7" x14ac:dyDescent="0.25">
      <c r="A12174" s="154"/>
      <c r="B12174" s="154"/>
      <c r="C12174" s="154"/>
      <c r="D12174" s="140"/>
      <c r="E12174" s="140"/>
      <c r="F12174" s="161"/>
      <c r="G12174" s="161"/>
    </row>
    <row r="12175" spans="1:7" x14ac:dyDescent="0.25">
      <c r="A12175" s="154"/>
      <c r="B12175" s="154"/>
      <c r="C12175" s="154"/>
      <c r="D12175" s="140"/>
      <c r="E12175" s="140"/>
      <c r="F12175" s="161"/>
      <c r="G12175" s="161"/>
    </row>
    <row r="12176" spans="1:7" x14ac:dyDescent="0.25">
      <c r="A12176" s="154"/>
      <c r="B12176" s="154"/>
      <c r="C12176" s="140"/>
      <c r="D12176" s="140"/>
      <c r="E12176" s="140"/>
      <c r="F12176" s="161"/>
      <c r="G12176" s="161"/>
    </row>
    <row r="12177" spans="1:7" x14ac:dyDescent="0.25">
      <c r="A12177" s="154"/>
      <c r="B12177" s="154"/>
      <c r="C12177" s="140"/>
      <c r="D12177" s="140"/>
      <c r="E12177" s="140"/>
      <c r="F12177" s="161"/>
      <c r="G12177" s="161"/>
    </row>
    <row r="12178" spans="1:7" x14ac:dyDescent="0.25">
      <c r="A12178" s="154"/>
      <c r="B12178" s="154"/>
      <c r="C12178" s="140"/>
      <c r="D12178" s="140"/>
      <c r="E12178" s="140"/>
      <c r="F12178" s="161"/>
      <c r="G12178" s="161"/>
    </row>
    <row r="12179" spans="1:7" x14ac:dyDescent="0.25">
      <c r="A12179" s="154"/>
      <c r="B12179" s="154"/>
      <c r="C12179" s="154"/>
      <c r="D12179" s="140"/>
      <c r="E12179" s="140"/>
      <c r="F12179" s="161"/>
      <c r="G12179" s="161"/>
    </row>
    <row r="12180" spans="1:7" x14ac:dyDescent="0.25">
      <c r="A12180" s="154"/>
      <c r="B12180" s="154"/>
      <c r="C12180" s="154"/>
      <c r="D12180" s="140"/>
      <c r="E12180" s="140"/>
      <c r="F12180" s="161"/>
      <c r="G12180" s="161"/>
    </row>
    <row r="12181" spans="1:7" x14ac:dyDescent="0.25">
      <c r="A12181" s="154"/>
      <c r="B12181" s="154"/>
      <c r="C12181" s="140"/>
      <c r="D12181" s="140"/>
      <c r="E12181" s="140"/>
      <c r="F12181" s="161"/>
      <c r="G12181" s="161"/>
    </row>
    <row r="12182" spans="1:7" x14ac:dyDescent="0.25">
      <c r="A12182" s="154"/>
      <c r="B12182" s="154"/>
      <c r="C12182" s="140"/>
      <c r="D12182" s="140"/>
      <c r="E12182" s="140"/>
      <c r="F12182" s="161"/>
      <c r="G12182" s="161"/>
    </row>
    <row r="12183" spans="1:7" x14ac:dyDescent="0.25">
      <c r="A12183" s="154"/>
      <c r="B12183" s="154"/>
      <c r="C12183" s="140"/>
      <c r="D12183" s="140"/>
      <c r="E12183" s="140"/>
      <c r="F12183" s="161"/>
      <c r="G12183" s="161"/>
    </row>
    <row r="12184" spans="1:7" x14ac:dyDescent="0.25">
      <c r="A12184" s="154"/>
      <c r="B12184" s="154"/>
      <c r="C12184" s="140"/>
      <c r="D12184" s="140"/>
      <c r="E12184" s="140"/>
      <c r="F12184" s="161"/>
      <c r="G12184" s="161"/>
    </row>
    <row r="12185" spans="1:7" x14ac:dyDescent="0.25">
      <c r="A12185" s="154"/>
      <c r="B12185" s="154"/>
      <c r="C12185" s="140"/>
      <c r="D12185" s="140"/>
      <c r="E12185" s="140"/>
      <c r="F12185" s="161"/>
      <c r="G12185" s="161"/>
    </row>
    <row r="12186" spans="1:7" x14ac:dyDescent="0.25">
      <c r="A12186" s="154"/>
      <c r="B12186" s="154"/>
      <c r="C12186" s="140"/>
      <c r="D12186" s="140"/>
      <c r="E12186" s="140"/>
      <c r="F12186" s="161"/>
      <c r="G12186" s="161"/>
    </row>
    <row r="12187" spans="1:7" x14ac:dyDescent="0.25">
      <c r="A12187" s="154"/>
      <c r="B12187" s="154"/>
      <c r="C12187" s="140"/>
      <c r="D12187" s="140"/>
      <c r="E12187" s="140"/>
      <c r="F12187" s="161"/>
      <c r="G12187" s="161"/>
    </row>
    <row r="12188" spans="1:7" x14ac:dyDescent="0.25">
      <c r="A12188" s="154"/>
      <c r="B12188" s="154"/>
      <c r="C12188" s="140"/>
      <c r="D12188" s="140"/>
      <c r="E12188" s="140"/>
      <c r="F12188" s="161"/>
      <c r="G12188" s="161"/>
    </row>
    <row r="12189" spans="1:7" x14ac:dyDescent="0.25">
      <c r="A12189" s="154"/>
      <c r="B12189" s="154"/>
      <c r="C12189" s="140"/>
      <c r="D12189" s="140"/>
      <c r="E12189" s="140"/>
      <c r="F12189" s="161"/>
      <c r="G12189" s="161"/>
    </row>
    <row r="12190" spans="1:7" x14ac:dyDescent="0.25">
      <c r="A12190" s="154"/>
      <c r="B12190" s="154"/>
      <c r="C12190" s="154"/>
      <c r="D12190" s="140"/>
      <c r="E12190" s="140"/>
      <c r="F12190" s="161"/>
      <c r="G12190" s="161"/>
    </row>
    <row r="12191" spans="1:7" x14ac:dyDescent="0.25">
      <c r="A12191" s="154"/>
      <c r="B12191" s="154"/>
      <c r="C12191" s="140"/>
      <c r="D12191" s="140"/>
      <c r="E12191" s="140"/>
      <c r="F12191" s="161"/>
      <c r="G12191" s="161"/>
    </row>
    <row r="12192" spans="1:7" x14ac:dyDescent="0.25">
      <c r="A12192" s="154"/>
      <c r="B12192" s="154"/>
      <c r="C12192" s="154"/>
      <c r="D12192" s="140"/>
      <c r="E12192" s="140"/>
      <c r="F12192" s="161"/>
      <c r="G12192" s="161"/>
    </row>
    <row r="12193" spans="1:7" x14ac:dyDescent="0.25">
      <c r="A12193" s="154"/>
      <c r="B12193" s="154"/>
      <c r="C12193" s="140"/>
      <c r="D12193" s="140"/>
      <c r="E12193" s="140"/>
      <c r="F12193" s="161"/>
      <c r="G12193" s="161"/>
    </row>
    <row r="12194" spans="1:7" x14ac:dyDescent="0.25">
      <c r="A12194" s="154"/>
      <c r="B12194" s="154"/>
      <c r="C12194" s="154"/>
      <c r="D12194" s="140"/>
      <c r="E12194" s="140"/>
      <c r="F12194" s="161"/>
      <c r="G12194" s="161"/>
    </row>
    <row r="12195" spans="1:7" x14ac:dyDescent="0.25">
      <c r="A12195" s="154"/>
      <c r="B12195" s="154"/>
      <c r="C12195" s="140"/>
      <c r="D12195" s="140"/>
      <c r="E12195" s="140"/>
      <c r="F12195" s="161"/>
      <c r="G12195" s="161"/>
    </row>
    <row r="12196" spans="1:7" x14ac:dyDescent="0.25">
      <c r="A12196" s="154"/>
      <c r="B12196" s="154"/>
      <c r="C12196" s="140"/>
      <c r="D12196" s="140"/>
      <c r="E12196" s="140"/>
      <c r="F12196" s="161"/>
      <c r="G12196" s="161"/>
    </row>
    <row r="12197" spans="1:7" x14ac:dyDescent="0.25">
      <c r="A12197" s="154"/>
      <c r="B12197" s="154"/>
      <c r="C12197" s="140"/>
      <c r="D12197" s="140"/>
      <c r="E12197" s="140"/>
      <c r="F12197" s="161"/>
      <c r="G12197" s="161"/>
    </row>
    <row r="12198" spans="1:7" x14ac:dyDescent="0.25">
      <c r="A12198" s="154"/>
      <c r="B12198" s="154"/>
      <c r="C12198" s="140"/>
      <c r="D12198" s="140"/>
      <c r="E12198" s="140"/>
      <c r="F12198" s="161"/>
      <c r="G12198" s="161"/>
    </row>
    <row r="12199" spans="1:7" x14ac:dyDescent="0.25">
      <c r="A12199" s="154"/>
      <c r="B12199" s="154"/>
      <c r="C12199" s="140"/>
      <c r="D12199" s="140"/>
      <c r="E12199" s="140"/>
      <c r="F12199" s="161"/>
      <c r="G12199" s="161"/>
    </row>
    <row r="12200" spans="1:7" x14ac:dyDescent="0.25">
      <c r="A12200" s="154"/>
      <c r="B12200" s="154"/>
      <c r="C12200" s="140"/>
      <c r="D12200" s="140"/>
      <c r="E12200" s="140"/>
      <c r="F12200" s="161"/>
      <c r="G12200" s="161"/>
    </row>
    <row r="12201" spans="1:7" x14ac:dyDescent="0.25">
      <c r="A12201" s="154"/>
      <c r="B12201" s="154"/>
      <c r="C12201" s="140"/>
      <c r="D12201" s="140"/>
      <c r="E12201" s="140"/>
      <c r="F12201" s="161"/>
      <c r="G12201" s="161"/>
    </row>
    <row r="12202" spans="1:7" x14ac:dyDescent="0.25">
      <c r="A12202" s="154"/>
      <c r="B12202" s="154"/>
      <c r="C12202" s="140"/>
      <c r="D12202" s="140"/>
      <c r="E12202" s="140"/>
      <c r="F12202" s="161"/>
      <c r="G12202" s="161"/>
    </row>
    <row r="12203" spans="1:7" x14ac:dyDescent="0.25">
      <c r="A12203" s="154"/>
      <c r="B12203" s="154"/>
      <c r="C12203" s="140"/>
      <c r="D12203" s="140"/>
      <c r="E12203" s="140"/>
      <c r="F12203" s="161"/>
      <c r="G12203" s="161"/>
    </row>
    <row r="12204" spans="1:7" x14ac:dyDescent="0.25">
      <c r="A12204" s="154"/>
      <c r="B12204" s="154"/>
      <c r="C12204" s="140"/>
      <c r="D12204" s="140"/>
      <c r="E12204" s="140"/>
      <c r="F12204" s="161"/>
      <c r="G12204" s="161"/>
    </row>
    <row r="12205" spans="1:7" x14ac:dyDescent="0.25">
      <c r="A12205" s="154"/>
      <c r="B12205" s="154"/>
      <c r="C12205" s="140"/>
      <c r="D12205" s="140"/>
      <c r="E12205" s="140"/>
      <c r="F12205" s="161"/>
      <c r="G12205" s="161"/>
    </row>
    <row r="12206" spans="1:7" x14ac:dyDescent="0.25">
      <c r="A12206" s="154"/>
      <c r="B12206" s="154"/>
      <c r="C12206" s="140"/>
      <c r="D12206" s="140"/>
      <c r="E12206" s="140"/>
      <c r="F12206" s="161"/>
      <c r="G12206" s="161"/>
    </row>
    <row r="12207" spans="1:7" x14ac:dyDescent="0.25">
      <c r="A12207" s="154"/>
      <c r="B12207" s="154"/>
      <c r="C12207" s="140"/>
      <c r="D12207" s="140"/>
      <c r="E12207" s="140"/>
      <c r="F12207" s="161"/>
      <c r="G12207" s="161"/>
    </row>
    <row r="12208" spans="1:7" x14ac:dyDescent="0.25">
      <c r="A12208" s="154"/>
      <c r="B12208" s="154"/>
      <c r="C12208" s="140"/>
      <c r="D12208" s="140"/>
      <c r="E12208" s="140"/>
      <c r="F12208" s="161"/>
      <c r="G12208" s="161"/>
    </row>
    <row r="12209" spans="1:7" x14ac:dyDescent="0.25">
      <c r="A12209" s="154"/>
      <c r="B12209" s="154"/>
      <c r="C12209" s="140"/>
      <c r="D12209" s="140"/>
      <c r="E12209" s="140"/>
      <c r="F12209" s="161"/>
      <c r="G12209" s="161"/>
    </row>
    <row r="12210" spans="1:7" x14ac:dyDescent="0.25">
      <c r="A12210" s="154"/>
      <c r="B12210" s="154"/>
      <c r="C12210" s="140"/>
      <c r="D12210" s="140"/>
      <c r="E12210" s="140"/>
      <c r="F12210" s="161"/>
      <c r="G12210" s="161"/>
    </row>
    <row r="12211" spans="1:7" x14ac:dyDescent="0.25">
      <c r="A12211" s="154"/>
      <c r="B12211" s="154"/>
      <c r="C12211" s="154"/>
      <c r="D12211" s="140"/>
      <c r="E12211" s="140"/>
      <c r="F12211" s="161"/>
      <c r="G12211" s="161"/>
    </row>
    <row r="12212" spans="1:7" x14ac:dyDescent="0.25">
      <c r="A12212" s="154"/>
      <c r="B12212" s="154"/>
      <c r="C12212" s="140"/>
      <c r="D12212" s="140"/>
      <c r="E12212" s="140"/>
      <c r="F12212" s="161"/>
      <c r="G12212" s="161"/>
    </row>
    <row r="12213" spans="1:7" x14ac:dyDescent="0.25">
      <c r="A12213" s="154"/>
      <c r="B12213" s="154"/>
      <c r="C12213" s="140"/>
      <c r="D12213" s="140"/>
      <c r="E12213" s="140"/>
      <c r="F12213" s="161"/>
      <c r="G12213" s="161"/>
    </row>
    <row r="12214" spans="1:7" x14ac:dyDescent="0.25">
      <c r="A12214" s="154"/>
      <c r="B12214" s="154"/>
      <c r="C12214" s="140"/>
      <c r="D12214" s="140"/>
      <c r="E12214" s="140"/>
      <c r="F12214" s="161"/>
      <c r="G12214" s="161"/>
    </row>
    <row r="12215" spans="1:7" x14ac:dyDescent="0.25">
      <c r="A12215" s="154"/>
      <c r="B12215" s="154"/>
      <c r="C12215" s="140"/>
      <c r="D12215" s="140"/>
      <c r="E12215" s="140"/>
      <c r="F12215" s="161"/>
      <c r="G12215" s="161"/>
    </row>
    <row r="12216" spans="1:7" x14ac:dyDescent="0.25">
      <c r="A12216" s="154"/>
      <c r="B12216" s="154"/>
      <c r="C12216" s="140"/>
      <c r="D12216" s="140"/>
      <c r="E12216" s="140"/>
      <c r="F12216" s="161"/>
      <c r="G12216" s="161"/>
    </row>
    <row r="12217" spans="1:7" x14ac:dyDescent="0.25">
      <c r="A12217" s="154"/>
      <c r="B12217" s="154"/>
      <c r="C12217" s="140"/>
      <c r="D12217" s="140"/>
      <c r="E12217" s="140"/>
      <c r="F12217" s="161"/>
      <c r="G12217" s="161"/>
    </row>
    <row r="12218" spans="1:7" x14ac:dyDescent="0.25">
      <c r="A12218" s="154"/>
      <c r="B12218" s="154"/>
      <c r="C12218" s="140"/>
      <c r="D12218" s="140"/>
      <c r="E12218" s="140"/>
      <c r="F12218" s="161"/>
      <c r="G12218" s="161"/>
    </row>
    <row r="12219" spans="1:7" x14ac:dyDescent="0.25">
      <c r="A12219" s="154"/>
      <c r="B12219" s="154"/>
      <c r="C12219" s="140"/>
      <c r="D12219" s="140"/>
      <c r="E12219" s="140"/>
      <c r="F12219" s="161"/>
      <c r="G12219" s="161"/>
    </row>
    <row r="12220" spans="1:7" x14ac:dyDescent="0.25">
      <c r="A12220" s="154"/>
      <c r="B12220" s="154"/>
      <c r="C12220" s="140"/>
      <c r="D12220" s="140"/>
      <c r="E12220" s="140"/>
      <c r="F12220" s="161"/>
      <c r="G12220" s="161"/>
    </row>
    <row r="12221" spans="1:7" x14ac:dyDescent="0.25">
      <c r="A12221" s="154"/>
      <c r="B12221" s="154"/>
      <c r="C12221" s="140"/>
      <c r="D12221" s="140"/>
      <c r="E12221" s="140"/>
      <c r="F12221" s="161"/>
      <c r="G12221" s="161"/>
    </row>
    <row r="12222" spans="1:7" x14ac:dyDescent="0.25">
      <c r="A12222" s="154"/>
      <c r="B12222" s="154"/>
      <c r="C12222" s="140"/>
      <c r="D12222" s="140"/>
      <c r="E12222" s="140"/>
      <c r="F12222" s="161"/>
      <c r="G12222" s="161"/>
    </row>
    <row r="12223" spans="1:7" x14ac:dyDescent="0.25">
      <c r="A12223" s="154"/>
      <c r="B12223" s="154"/>
      <c r="C12223" s="140"/>
      <c r="D12223" s="140"/>
      <c r="E12223" s="140"/>
      <c r="F12223" s="161"/>
      <c r="G12223" s="161"/>
    </row>
    <row r="12224" spans="1:7" x14ac:dyDescent="0.25">
      <c r="A12224" s="154"/>
      <c r="B12224" s="154"/>
      <c r="C12224" s="154"/>
      <c r="D12224" s="140"/>
      <c r="E12224" s="140"/>
      <c r="F12224" s="161"/>
      <c r="G12224" s="161"/>
    </row>
    <row r="12225" spans="1:7" x14ac:dyDescent="0.25">
      <c r="A12225" s="154"/>
      <c r="B12225" s="154"/>
      <c r="C12225" s="154"/>
      <c r="D12225" s="140"/>
      <c r="E12225" s="140"/>
      <c r="F12225" s="161"/>
      <c r="G12225" s="161"/>
    </row>
    <row r="12226" spans="1:7" x14ac:dyDescent="0.25">
      <c r="A12226" s="154"/>
      <c r="B12226" s="154"/>
      <c r="C12226" s="154"/>
      <c r="D12226" s="140"/>
      <c r="E12226" s="140"/>
      <c r="F12226" s="161"/>
      <c r="G12226" s="161"/>
    </row>
    <row r="12227" spans="1:7" x14ac:dyDescent="0.25">
      <c r="A12227" s="154"/>
      <c r="B12227" s="154"/>
      <c r="C12227" s="154"/>
      <c r="D12227" s="140"/>
      <c r="E12227" s="140"/>
      <c r="F12227" s="161"/>
      <c r="G12227" s="161"/>
    </row>
    <row r="12228" spans="1:7" x14ac:dyDescent="0.25">
      <c r="A12228" s="154"/>
      <c r="B12228" s="154"/>
      <c r="C12228" s="140"/>
      <c r="D12228" s="140"/>
      <c r="E12228" s="140"/>
      <c r="F12228" s="161"/>
      <c r="G12228" s="161"/>
    </row>
    <row r="12229" spans="1:7" x14ac:dyDescent="0.25">
      <c r="A12229" s="154"/>
      <c r="B12229" s="154"/>
      <c r="C12229" s="140"/>
      <c r="D12229" s="140"/>
      <c r="E12229" s="140"/>
      <c r="F12229" s="161"/>
      <c r="G12229" s="161"/>
    </row>
    <row r="12230" spans="1:7" x14ac:dyDescent="0.25">
      <c r="A12230" s="154"/>
      <c r="B12230" s="154"/>
      <c r="C12230" s="140"/>
      <c r="D12230" s="140"/>
      <c r="E12230" s="140"/>
      <c r="F12230" s="161"/>
      <c r="G12230" s="161"/>
    </row>
    <row r="12231" spans="1:7" x14ac:dyDescent="0.25">
      <c r="A12231" s="154"/>
      <c r="B12231" s="154"/>
      <c r="C12231" s="154"/>
      <c r="D12231" s="140"/>
      <c r="E12231" s="140"/>
      <c r="F12231" s="161"/>
      <c r="G12231" s="161"/>
    </row>
    <row r="12232" spans="1:7" x14ac:dyDescent="0.25">
      <c r="A12232" s="154"/>
      <c r="B12232" s="154"/>
      <c r="C12232" s="140"/>
      <c r="D12232" s="140"/>
      <c r="E12232" s="140"/>
      <c r="F12232" s="161"/>
      <c r="G12232" s="161"/>
    </row>
    <row r="12233" spans="1:7" x14ac:dyDescent="0.25">
      <c r="A12233" s="154"/>
      <c r="B12233" s="154"/>
      <c r="C12233" s="140"/>
      <c r="D12233" s="140"/>
      <c r="E12233" s="140"/>
      <c r="F12233" s="161"/>
      <c r="G12233" s="161"/>
    </row>
    <row r="12234" spans="1:7" x14ac:dyDescent="0.25">
      <c r="A12234" s="154"/>
      <c r="B12234" s="154"/>
      <c r="C12234" s="140"/>
      <c r="D12234" s="140"/>
      <c r="E12234" s="140"/>
      <c r="F12234" s="161"/>
      <c r="G12234" s="161"/>
    </row>
    <row r="12235" spans="1:7" x14ac:dyDescent="0.25">
      <c r="A12235" s="154"/>
      <c r="B12235" s="154"/>
      <c r="C12235" s="140"/>
      <c r="D12235" s="140"/>
      <c r="E12235" s="140"/>
      <c r="F12235" s="161"/>
      <c r="G12235" s="161"/>
    </row>
    <row r="12236" spans="1:7" x14ac:dyDescent="0.25">
      <c r="A12236" s="154"/>
      <c r="B12236" s="154"/>
      <c r="C12236" s="140"/>
      <c r="D12236" s="140"/>
      <c r="E12236" s="140"/>
      <c r="F12236" s="161"/>
      <c r="G12236" s="161"/>
    </row>
    <row r="12237" spans="1:7" x14ac:dyDescent="0.25">
      <c r="A12237" s="154"/>
      <c r="B12237" s="154"/>
      <c r="C12237" s="140"/>
      <c r="D12237" s="140"/>
      <c r="E12237" s="140"/>
      <c r="F12237" s="161"/>
      <c r="G12237" s="161"/>
    </row>
    <row r="12238" spans="1:7" x14ac:dyDescent="0.25">
      <c r="A12238" s="154"/>
      <c r="B12238" s="154"/>
      <c r="C12238" s="140"/>
      <c r="D12238" s="140"/>
      <c r="E12238" s="140"/>
      <c r="F12238" s="161"/>
      <c r="G12238" s="161"/>
    </row>
    <row r="12239" spans="1:7" x14ac:dyDescent="0.25">
      <c r="A12239" s="154"/>
      <c r="B12239" s="154"/>
      <c r="C12239" s="140"/>
      <c r="D12239" s="140"/>
      <c r="E12239" s="140"/>
      <c r="F12239" s="161"/>
      <c r="G12239" s="161"/>
    </row>
    <row r="12240" spans="1:7" x14ac:dyDescent="0.25">
      <c r="A12240" s="154"/>
      <c r="B12240" s="154"/>
      <c r="C12240" s="140"/>
      <c r="D12240" s="140"/>
      <c r="E12240" s="140"/>
      <c r="F12240" s="161"/>
      <c r="G12240" s="161"/>
    </row>
    <row r="12241" spans="1:7" x14ac:dyDescent="0.25">
      <c r="A12241" s="154"/>
      <c r="B12241" s="154"/>
      <c r="C12241" s="140"/>
      <c r="D12241" s="140"/>
      <c r="E12241" s="140"/>
      <c r="F12241" s="161"/>
      <c r="G12241" s="161"/>
    </row>
    <row r="12242" spans="1:7" x14ac:dyDescent="0.25">
      <c r="A12242" s="154"/>
      <c r="B12242" s="154"/>
      <c r="C12242" s="140"/>
      <c r="D12242" s="140"/>
      <c r="E12242" s="140"/>
      <c r="F12242" s="161"/>
      <c r="G12242" s="161"/>
    </row>
    <row r="12243" spans="1:7" x14ac:dyDescent="0.25">
      <c r="A12243" s="154"/>
      <c r="B12243" s="154"/>
      <c r="C12243" s="140"/>
      <c r="D12243" s="140"/>
      <c r="E12243" s="140"/>
      <c r="F12243" s="161"/>
      <c r="G12243" s="161"/>
    </row>
    <row r="12244" spans="1:7" x14ac:dyDescent="0.25">
      <c r="A12244" s="154"/>
      <c r="B12244" s="154"/>
      <c r="C12244" s="140"/>
      <c r="D12244" s="140"/>
      <c r="E12244" s="140"/>
      <c r="F12244" s="161"/>
      <c r="G12244" s="161"/>
    </row>
    <row r="12245" spans="1:7" x14ac:dyDescent="0.25">
      <c r="A12245" s="154"/>
      <c r="B12245" s="154"/>
      <c r="C12245" s="140"/>
      <c r="D12245" s="140"/>
      <c r="E12245" s="140"/>
      <c r="F12245" s="161"/>
      <c r="G12245" s="161"/>
    </row>
    <row r="12246" spans="1:7" x14ac:dyDescent="0.25">
      <c r="A12246" s="154"/>
      <c r="B12246" s="154"/>
      <c r="C12246" s="140"/>
      <c r="D12246" s="140"/>
      <c r="E12246" s="140"/>
      <c r="F12246" s="161"/>
      <c r="G12246" s="161"/>
    </row>
    <row r="12247" spans="1:7" x14ac:dyDescent="0.25">
      <c r="A12247" s="154"/>
      <c r="B12247" s="154"/>
      <c r="C12247" s="154"/>
      <c r="D12247" s="140"/>
      <c r="E12247" s="140"/>
      <c r="F12247" s="161"/>
      <c r="G12247" s="161"/>
    </row>
    <row r="12248" spans="1:7" x14ac:dyDescent="0.25">
      <c r="A12248" s="154"/>
      <c r="B12248" s="154"/>
      <c r="C12248" s="140"/>
      <c r="D12248" s="140"/>
      <c r="E12248" s="140"/>
      <c r="F12248" s="161"/>
      <c r="G12248" s="161"/>
    </row>
    <row r="12249" spans="1:7" x14ac:dyDescent="0.25">
      <c r="A12249" s="154"/>
      <c r="B12249" s="154"/>
      <c r="C12249" s="140"/>
      <c r="D12249" s="140"/>
      <c r="E12249" s="140"/>
      <c r="F12249" s="161"/>
      <c r="G12249" s="161"/>
    </row>
    <row r="12250" spans="1:7" x14ac:dyDescent="0.25">
      <c r="A12250" s="154"/>
      <c r="B12250" s="154"/>
      <c r="C12250" s="140"/>
      <c r="D12250" s="140"/>
      <c r="E12250" s="140"/>
      <c r="F12250" s="161"/>
      <c r="G12250" s="161"/>
    </row>
    <row r="12251" spans="1:7" x14ac:dyDescent="0.25">
      <c r="A12251" s="154"/>
      <c r="B12251" s="154"/>
      <c r="C12251" s="140"/>
      <c r="D12251" s="140"/>
      <c r="E12251" s="140"/>
      <c r="F12251" s="161"/>
      <c r="G12251" s="161"/>
    </row>
    <row r="12252" spans="1:7" x14ac:dyDescent="0.25">
      <c r="A12252" s="154"/>
      <c r="B12252" s="154"/>
      <c r="C12252" s="140"/>
      <c r="D12252" s="140"/>
      <c r="E12252" s="140"/>
      <c r="F12252" s="161"/>
      <c r="G12252" s="161"/>
    </row>
    <row r="12253" spans="1:7" x14ac:dyDescent="0.25">
      <c r="A12253" s="154"/>
      <c r="B12253" s="154"/>
      <c r="C12253" s="140"/>
      <c r="D12253" s="140"/>
      <c r="E12253" s="140"/>
      <c r="F12253" s="161"/>
      <c r="G12253" s="161"/>
    </row>
    <row r="12254" spans="1:7" x14ac:dyDescent="0.25">
      <c r="A12254" s="154"/>
      <c r="B12254" s="154"/>
      <c r="C12254" s="140"/>
      <c r="D12254" s="140"/>
      <c r="E12254" s="140"/>
      <c r="F12254" s="161"/>
      <c r="G12254" s="161"/>
    </row>
    <row r="12255" spans="1:7" x14ac:dyDescent="0.25">
      <c r="A12255" s="154"/>
      <c r="B12255" s="154"/>
      <c r="C12255" s="140"/>
      <c r="D12255" s="140"/>
      <c r="E12255" s="140"/>
      <c r="F12255" s="161"/>
      <c r="G12255" s="161"/>
    </row>
    <row r="12256" spans="1:7" x14ac:dyDescent="0.25">
      <c r="A12256" s="154"/>
      <c r="B12256" s="154"/>
      <c r="C12256" s="154"/>
      <c r="D12256" s="140"/>
      <c r="E12256" s="140"/>
      <c r="F12256" s="161"/>
      <c r="G12256" s="161"/>
    </row>
    <row r="12257" spans="1:7" x14ac:dyDescent="0.25">
      <c r="A12257" s="154"/>
      <c r="B12257" s="154"/>
      <c r="C12257" s="154"/>
      <c r="D12257" s="140"/>
      <c r="E12257" s="140"/>
      <c r="F12257" s="161"/>
      <c r="G12257" s="161"/>
    </row>
    <row r="12258" spans="1:7" x14ac:dyDescent="0.25">
      <c r="A12258" s="154"/>
      <c r="B12258" s="154"/>
      <c r="C12258" s="140"/>
      <c r="D12258" s="140"/>
      <c r="E12258" s="140"/>
      <c r="F12258" s="161"/>
      <c r="G12258" s="161"/>
    </row>
    <row r="12259" spans="1:7" x14ac:dyDescent="0.25">
      <c r="A12259" s="154"/>
      <c r="B12259" s="154"/>
      <c r="C12259" s="140"/>
      <c r="D12259" s="140"/>
      <c r="E12259" s="140"/>
      <c r="F12259" s="161"/>
      <c r="G12259" s="161"/>
    </row>
    <row r="12260" spans="1:7" x14ac:dyDescent="0.25">
      <c r="A12260" s="154"/>
      <c r="B12260" s="154"/>
      <c r="C12260" s="154"/>
      <c r="D12260" s="140"/>
      <c r="E12260" s="140"/>
      <c r="F12260" s="161"/>
      <c r="G12260" s="161"/>
    </row>
    <row r="12261" spans="1:7" x14ac:dyDescent="0.25">
      <c r="A12261" s="154"/>
      <c r="B12261" s="154"/>
      <c r="C12261" s="140"/>
      <c r="D12261" s="140"/>
      <c r="E12261" s="140"/>
      <c r="F12261" s="161"/>
      <c r="G12261" s="161"/>
    </row>
    <row r="12262" spans="1:7" x14ac:dyDescent="0.25">
      <c r="A12262" s="154"/>
      <c r="B12262" s="154"/>
      <c r="C12262" s="140"/>
      <c r="D12262" s="140"/>
      <c r="E12262" s="140"/>
      <c r="F12262" s="161"/>
      <c r="G12262" s="161"/>
    </row>
    <row r="12263" spans="1:7" x14ac:dyDescent="0.25">
      <c r="A12263" s="154"/>
      <c r="B12263" s="154"/>
      <c r="C12263" s="154"/>
      <c r="D12263" s="140"/>
      <c r="E12263" s="140"/>
      <c r="F12263" s="161"/>
      <c r="G12263" s="161"/>
    </row>
    <row r="12264" spans="1:7" x14ac:dyDescent="0.25">
      <c r="A12264" s="154"/>
      <c r="B12264" s="154"/>
      <c r="C12264" s="140"/>
      <c r="D12264" s="140"/>
      <c r="E12264" s="140"/>
      <c r="F12264" s="161"/>
      <c r="G12264" s="161"/>
    </row>
    <row r="12265" spans="1:7" x14ac:dyDescent="0.25">
      <c r="A12265" s="154"/>
      <c r="B12265" s="154"/>
      <c r="C12265" s="154"/>
      <c r="D12265" s="140"/>
      <c r="E12265" s="140"/>
      <c r="F12265" s="161"/>
      <c r="G12265" s="161"/>
    </row>
    <row r="12266" spans="1:7" x14ac:dyDescent="0.25">
      <c r="A12266" s="154"/>
      <c r="B12266" s="154"/>
      <c r="C12266" s="140"/>
      <c r="D12266" s="140"/>
      <c r="E12266" s="140"/>
      <c r="F12266" s="161"/>
      <c r="G12266" s="161"/>
    </row>
    <row r="12267" spans="1:7" x14ac:dyDescent="0.25">
      <c r="A12267" s="154"/>
      <c r="B12267" s="154"/>
      <c r="C12267" s="154"/>
      <c r="D12267" s="140"/>
      <c r="E12267" s="140"/>
      <c r="F12267" s="161"/>
      <c r="G12267" s="161"/>
    </row>
    <row r="12268" spans="1:7" x14ac:dyDescent="0.25">
      <c r="A12268" s="154"/>
      <c r="B12268" s="154"/>
      <c r="C12268" s="154"/>
      <c r="D12268" s="140"/>
      <c r="E12268" s="140"/>
      <c r="F12268" s="161"/>
      <c r="G12268" s="161"/>
    </row>
    <row r="12269" spans="1:7" x14ac:dyDescent="0.25">
      <c r="A12269" s="154"/>
      <c r="B12269" s="154"/>
      <c r="C12269" s="140"/>
      <c r="D12269" s="140"/>
      <c r="E12269" s="140"/>
      <c r="F12269" s="161"/>
      <c r="G12269" s="161"/>
    </row>
    <row r="12270" spans="1:7" x14ac:dyDescent="0.25">
      <c r="A12270" s="154"/>
      <c r="B12270" s="154"/>
      <c r="C12270" s="154"/>
      <c r="D12270" s="140"/>
      <c r="E12270" s="140"/>
      <c r="F12270" s="161"/>
      <c r="G12270" s="161"/>
    </row>
    <row r="12271" spans="1:7" x14ac:dyDescent="0.25">
      <c r="A12271" s="154"/>
      <c r="B12271" s="154"/>
      <c r="C12271" s="154"/>
      <c r="D12271" s="140"/>
      <c r="E12271" s="140"/>
      <c r="F12271" s="161"/>
      <c r="G12271" s="161"/>
    </row>
    <row r="12272" spans="1:7" x14ac:dyDescent="0.25">
      <c r="A12272" s="154"/>
      <c r="B12272" s="154"/>
      <c r="C12272" s="140"/>
      <c r="D12272" s="140"/>
      <c r="E12272" s="140"/>
      <c r="F12272" s="161"/>
      <c r="G12272" s="161"/>
    </row>
    <row r="12273" spans="1:7" x14ac:dyDescent="0.25">
      <c r="A12273" s="154"/>
      <c r="B12273" s="154"/>
      <c r="C12273" s="154"/>
      <c r="D12273" s="140"/>
      <c r="E12273" s="140"/>
      <c r="F12273" s="161"/>
      <c r="G12273" s="161"/>
    </row>
    <row r="12274" spans="1:7" x14ac:dyDescent="0.25">
      <c r="A12274" s="154"/>
      <c r="B12274" s="154"/>
      <c r="C12274" s="140"/>
      <c r="D12274" s="140"/>
      <c r="E12274" s="140"/>
      <c r="F12274" s="161"/>
      <c r="G12274" s="161"/>
    </row>
    <row r="12275" spans="1:7" x14ac:dyDescent="0.25">
      <c r="A12275" s="154"/>
      <c r="B12275" s="154"/>
      <c r="C12275" s="154"/>
      <c r="D12275" s="140"/>
      <c r="E12275" s="140"/>
      <c r="F12275" s="161"/>
      <c r="G12275" s="161"/>
    </row>
    <row r="12276" spans="1:7" x14ac:dyDescent="0.25">
      <c r="A12276" s="154"/>
      <c r="B12276" s="154"/>
      <c r="C12276" s="154"/>
      <c r="D12276" s="140"/>
      <c r="E12276" s="140"/>
      <c r="F12276" s="161"/>
      <c r="G12276" s="161"/>
    </row>
    <row r="12277" spans="1:7" x14ac:dyDescent="0.25">
      <c r="A12277" s="154"/>
      <c r="B12277" s="154"/>
      <c r="C12277" s="140"/>
      <c r="D12277" s="140"/>
      <c r="E12277" s="140"/>
      <c r="F12277" s="161"/>
      <c r="G12277" s="161"/>
    </row>
    <row r="12278" spans="1:7" x14ac:dyDescent="0.25">
      <c r="A12278" s="154"/>
      <c r="B12278" s="154"/>
      <c r="C12278" s="154"/>
      <c r="D12278" s="140"/>
      <c r="E12278" s="140"/>
      <c r="F12278" s="161"/>
      <c r="G12278" s="161"/>
    </row>
    <row r="12279" spans="1:7" x14ac:dyDescent="0.25">
      <c r="A12279" s="154"/>
      <c r="B12279" s="154"/>
      <c r="C12279" s="154"/>
      <c r="D12279" s="140"/>
      <c r="E12279" s="140"/>
      <c r="F12279" s="161"/>
      <c r="G12279" s="161"/>
    </row>
    <row r="12280" spans="1:7" x14ac:dyDescent="0.25">
      <c r="A12280" s="154"/>
      <c r="B12280" s="154"/>
      <c r="C12280" s="154"/>
      <c r="D12280" s="140"/>
      <c r="E12280" s="140"/>
      <c r="F12280" s="161"/>
      <c r="G12280" s="161"/>
    </row>
    <row r="12281" spans="1:7" x14ac:dyDescent="0.25">
      <c r="A12281" s="154"/>
      <c r="B12281" s="154"/>
      <c r="C12281" s="154"/>
      <c r="D12281" s="140"/>
      <c r="E12281" s="140"/>
      <c r="F12281" s="161"/>
      <c r="G12281" s="161"/>
    </row>
    <row r="12282" spans="1:7" x14ac:dyDescent="0.25">
      <c r="A12282" s="154"/>
      <c r="B12282" s="154"/>
      <c r="C12282" s="140"/>
      <c r="D12282" s="140"/>
      <c r="E12282" s="140"/>
      <c r="F12282" s="161"/>
      <c r="G12282" s="161"/>
    </row>
    <row r="12283" spans="1:7" x14ac:dyDescent="0.25">
      <c r="A12283" s="154"/>
      <c r="B12283" s="154"/>
      <c r="C12283" s="140"/>
      <c r="D12283" s="140"/>
      <c r="E12283" s="140"/>
      <c r="F12283" s="161"/>
      <c r="G12283" s="161"/>
    </row>
    <row r="12284" spans="1:7" x14ac:dyDescent="0.25">
      <c r="A12284" s="154"/>
      <c r="B12284" s="154"/>
      <c r="C12284" s="154"/>
      <c r="D12284" s="140"/>
      <c r="E12284" s="140"/>
      <c r="F12284" s="161"/>
      <c r="G12284" s="161"/>
    </row>
    <row r="12285" spans="1:7" x14ac:dyDescent="0.25">
      <c r="A12285" s="154"/>
      <c r="B12285" s="154"/>
      <c r="C12285" s="140"/>
      <c r="D12285" s="140"/>
      <c r="E12285" s="140"/>
      <c r="F12285" s="161"/>
      <c r="G12285" s="161"/>
    </row>
    <row r="12286" spans="1:7" x14ac:dyDescent="0.25">
      <c r="A12286" s="154"/>
      <c r="B12286" s="154"/>
      <c r="C12286" s="140"/>
      <c r="D12286" s="140"/>
      <c r="E12286" s="140"/>
      <c r="F12286" s="161"/>
      <c r="G12286" s="161"/>
    </row>
    <row r="12287" spans="1:7" x14ac:dyDescent="0.25">
      <c r="A12287" s="154"/>
      <c r="B12287" s="154"/>
      <c r="C12287" s="154"/>
      <c r="D12287" s="140"/>
      <c r="E12287" s="140"/>
      <c r="F12287" s="161"/>
      <c r="G12287" s="161"/>
    </row>
    <row r="12288" spans="1:7" x14ac:dyDescent="0.25">
      <c r="A12288" s="154"/>
      <c r="B12288" s="154"/>
      <c r="C12288" s="140"/>
      <c r="D12288" s="140"/>
      <c r="E12288" s="140"/>
      <c r="F12288" s="161"/>
      <c r="G12288" s="161"/>
    </row>
    <row r="12289" spans="1:7" x14ac:dyDescent="0.25">
      <c r="A12289" s="154"/>
      <c r="B12289" s="154"/>
      <c r="C12289" s="140"/>
      <c r="D12289" s="140"/>
      <c r="E12289" s="140"/>
      <c r="F12289" s="161"/>
      <c r="G12289" s="161"/>
    </row>
    <row r="12290" spans="1:7" x14ac:dyDescent="0.25">
      <c r="A12290" s="154"/>
      <c r="B12290" s="154"/>
      <c r="C12290" s="140"/>
      <c r="D12290" s="140"/>
      <c r="E12290" s="140"/>
      <c r="F12290" s="161"/>
      <c r="G12290" s="161"/>
    </row>
    <row r="12291" spans="1:7" x14ac:dyDescent="0.25">
      <c r="A12291" s="154"/>
      <c r="B12291" s="154"/>
      <c r="C12291" s="154"/>
      <c r="D12291" s="140"/>
      <c r="E12291" s="140"/>
      <c r="F12291" s="161"/>
      <c r="G12291" s="161"/>
    </row>
    <row r="12292" spans="1:7" x14ac:dyDescent="0.25">
      <c r="A12292" s="154"/>
      <c r="B12292" s="154"/>
      <c r="C12292" s="140"/>
      <c r="D12292" s="140"/>
      <c r="E12292" s="140"/>
      <c r="F12292" s="161"/>
      <c r="G12292" s="161"/>
    </row>
    <row r="12293" spans="1:7" x14ac:dyDescent="0.25">
      <c r="A12293" s="154"/>
      <c r="B12293" s="154"/>
      <c r="C12293" s="140"/>
      <c r="D12293" s="140"/>
      <c r="E12293" s="140"/>
      <c r="F12293" s="161"/>
      <c r="G12293" s="161"/>
    </row>
    <row r="12294" spans="1:7" x14ac:dyDescent="0.25">
      <c r="A12294" s="154"/>
      <c r="B12294" s="154"/>
      <c r="C12294" s="140"/>
      <c r="D12294" s="140"/>
      <c r="E12294" s="140"/>
      <c r="F12294" s="161"/>
      <c r="G12294" s="161"/>
    </row>
    <row r="12295" spans="1:7" x14ac:dyDescent="0.25">
      <c r="A12295" s="154"/>
      <c r="B12295" s="154"/>
      <c r="C12295" s="140"/>
      <c r="D12295" s="140"/>
      <c r="E12295" s="140"/>
      <c r="F12295" s="161"/>
      <c r="G12295" s="161"/>
    </row>
    <row r="12296" spans="1:7" x14ac:dyDescent="0.25">
      <c r="A12296" s="154"/>
      <c r="B12296" s="154"/>
      <c r="C12296" s="140"/>
      <c r="D12296" s="140"/>
      <c r="E12296" s="140"/>
      <c r="F12296" s="161"/>
      <c r="G12296" s="161"/>
    </row>
    <row r="12297" spans="1:7" x14ac:dyDescent="0.25">
      <c r="A12297" s="154"/>
      <c r="B12297" s="154"/>
      <c r="C12297" s="140"/>
      <c r="D12297" s="140"/>
      <c r="E12297" s="140"/>
      <c r="F12297" s="161"/>
      <c r="G12297" s="161"/>
    </row>
    <row r="12298" spans="1:7" x14ac:dyDescent="0.25">
      <c r="A12298" s="154"/>
      <c r="B12298" s="154"/>
      <c r="C12298" s="140"/>
      <c r="D12298" s="140"/>
      <c r="E12298" s="140"/>
      <c r="F12298" s="161"/>
      <c r="G12298" s="161"/>
    </row>
    <row r="12299" spans="1:7" x14ac:dyDescent="0.25">
      <c r="A12299" s="154"/>
      <c r="B12299" s="154"/>
      <c r="C12299" s="140"/>
      <c r="D12299" s="140"/>
      <c r="E12299" s="140"/>
      <c r="F12299" s="161"/>
      <c r="G12299" s="161"/>
    </row>
    <row r="12300" spans="1:7" x14ac:dyDescent="0.25">
      <c r="A12300" s="154"/>
      <c r="B12300" s="154"/>
      <c r="C12300" s="140"/>
      <c r="D12300" s="140"/>
      <c r="E12300" s="140"/>
      <c r="F12300" s="161"/>
      <c r="G12300" s="161"/>
    </row>
    <row r="12301" spans="1:7" x14ac:dyDescent="0.25">
      <c r="A12301" s="154"/>
      <c r="B12301" s="154"/>
      <c r="C12301" s="154"/>
      <c r="D12301" s="140"/>
      <c r="E12301" s="140"/>
      <c r="F12301" s="161"/>
      <c r="G12301" s="161"/>
    </row>
    <row r="12302" spans="1:7" x14ac:dyDescent="0.25">
      <c r="A12302" s="154"/>
      <c r="B12302" s="154"/>
      <c r="C12302" s="140"/>
      <c r="D12302" s="140"/>
      <c r="E12302" s="140"/>
      <c r="F12302" s="161"/>
      <c r="G12302" s="161"/>
    </row>
    <row r="12303" spans="1:7" x14ac:dyDescent="0.25">
      <c r="A12303" s="154"/>
      <c r="B12303" s="154"/>
      <c r="C12303" s="154"/>
      <c r="D12303" s="140"/>
      <c r="E12303" s="140"/>
      <c r="F12303" s="161"/>
      <c r="G12303" s="161"/>
    </row>
    <row r="12304" spans="1:7" x14ac:dyDescent="0.25">
      <c r="A12304" s="154"/>
      <c r="B12304" s="154"/>
      <c r="C12304" s="140"/>
      <c r="D12304" s="140"/>
      <c r="E12304" s="140"/>
      <c r="F12304" s="161"/>
      <c r="G12304" s="161"/>
    </row>
    <row r="12305" spans="1:7" x14ac:dyDescent="0.25">
      <c r="A12305" s="154"/>
      <c r="B12305" s="154"/>
      <c r="C12305" s="140"/>
      <c r="D12305" s="140"/>
      <c r="E12305" s="140"/>
      <c r="F12305" s="161"/>
      <c r="G12305" s="161"/>
    </row>
    <row r="12306" spans="1:7" x14ac:dyDescent="0.25">
      <c r="A12306" s="154"/>
      <c r="B12306" s="154"/>
      <c r="C12306" s="140"/>
      <c r="D12306" s="140"/>
      <c r="E12306" s="140"/>
      <c r="F12306" s="161"/>
      <c r="G12306" s="161"/>
    </row>
    <row r="12307" spans="1:7" x14ac:dyDescent="0.25">
      <c r="A12307" s="154"/>
      <c r="B12307" s="154"/>
      <c r="C12307" s="140"/>
      <c r="D12307" s="140"/>
      <c r="E12307" s="140"/>
      <c r="F12307" s="161"/>
      <c r="G12307" s="161"/>
    </row>
    <row r="12308" spans="1:7" x14ac:dyDescent="0.25">
      <c r="A12308" s="154"/>
      <c r="B12308" s="154"/>
      <c r="C12308" s="140"/>
      <c r="D12308" s="140"/>
      <c r="E12308" s="140"/>
      <c r="F12308" s="161"/>
      <c r="G12308" s="161"/>
    </row>
    <row r="12309" spans="1:7" x14ac:dyDescent="0.25">
      <c r="A12309" s="154"/>
      <c r="B12309" s="154"/>
      <c r="C12309" s="140"/>
      <c r="D12309" s="140"/>
      <c r="E12309" s="140"/>
      <c r="F12309" s="161"/>
      <c r="G12309" s="161"/>
    </row>
    <row r="12310" spans="1:7" x14ac:dyDescent="0.25">
      <c r="A12310" s="154"/>
      <c r="B12310" s="154"/>
      <c r="C12310" s="140"/>
      <c r="D12310" s="140"/>
      <c r="E12310" s="140"/>
      <c r="F12310" s="161"/>
      <c r="G12310" s="161"/>
    </row>
    <row r="12311" spans="1:7" x14ac:dyDescent="0.25">
      <c r="A12311" s="154"/>
      <c r="B12311" s="154"/>
      <c r="C12311" s="140"/>
      <c r="D12311" s="140"/>
      <c r="E12311" s="140"/>
      <c r="F12311" s="161"/>
      <c r="G12311" s="161"/>
    </row>
    <row r="12312" spans="1:7" x14ac:dyDescent="0.25">
      <c r="A12312" s="154"/>
      <c r="B12312" s="154"/>
      <c r="C12312" s="140"/>
      <c r="D12312" s="140"/>
      <c r="E12312" s="140"/>
      <c r="F12312" s="161"/>
      <c r="G12312" s="161"/>
    </row>
    <row r="12313" spans="1:7" x14ac:dyDescent="0.25">
      <c r="A12313" s="154"/>
      <c r="B12313" s="154"/>
      <c r="C12313" s="140"/>
      <c r="D12313" s="140"/>
      <c r="E12313" s="140"/>
      <c r="F12313" s="161"/>
      <c r="G12313" s="161"/>
    </row>
    <row r="12314" spans="1:7" x14ac:dyDescent="0.25">
      <c r="A12314" s="154"/>
      <c r="B12314" s="154"/>
      <c r="C12314" s="140"/>
      <c r="D12314" s="140"/>
      <c r="E12314" s="140"/>
      <c r="F12314" s="161"/>
      <c r="G12314" s="161"/>
    </row>
    <row r="12315" spans="1:7" x14ac:dyDescent="0.25">
      <c r="A12315" s="154"/>
      <c r="B12315" s="154"/>
      <c r="C12315" s="140"/>
      <c r="D12315" s="140"/>
      <c r="E12315" s="140"/>
      <c r="F12315" s="161"/>
      <c r="G12315" s="161"/>
    </row>
    <row r="12316" spans="1:7" x14ac:dyDescent="0.25">
      <c r="A12316" s="154"/>
      <c r="B12316" s="154"/>
      <c r="C12316" s="140"/>
      <c r="D12316" s="140"/>
      <c r="E12316" s="140"/>
      <c r="F12316" s="161"/>
      <c r="G12316" s="161"/>
    </row>
    <row r="12317" spans="1:7" x14ac:dyDescent="0.25">
      <c r="A12317" s="154"/>
      <c r="B12317" s="154"/>
      <c r="C12317" s="140"/>
      <c r="D12317" s="140"/>
      <c r="E12317" s="140"/>
      <c r="F12317" s="161"/>
      <c r="G12317" s="161"/>
    </row>
    <row r="12318" spans="1:7" x14ac:dyDescent="0.25">
      <c r="A12318" s="154"/>
      <c r="B12318" s="154"/>
      <c r="C12318" s="140"/>
      <c r="D12318" s="140"/>
      <c r="E12318" s="140"/>
      <c r="F12318" s="161"/>
      <c r="G12318" s="161"/>
    </row>
    <row r="12319" spans="1:7" x14ac:dyDescent="0.25">
      <c r="A12319" s="154"/>
      <c r="B12319" s="154"/>
      <c r="C12319" s="140"/>
      <c r="D12319" s="140"/>
      <c r="E12319" s="140"/>
      <c r="F12319" s="161"/>
      <c r="G12319" s="161"/>
    </row>
    <row r="12320" spans="1:7" x14ac:dyDescent="0.25">
      <c r="A12320" s="154"/>
      <c r="B12320" s="154"/>
      <c r="C12320" s="140"/>
      <c r="D12320" s="140"/>
      <c r="E12320" s="140"/>
      <c r="F12320" s="161"/>
      <c r="G12320" s="161"/>
    </row>
    <row r="12321" spans="1:7" x14ac:dyDescent="0.25">
      <c r="A12321" s="154"/>
      <c r="B12321" s="154"/>
      <c r="C12321" s="140"/>
      <c r="D12321" s="140"/>
      <c r="E12321" s="140"/>
      <c r="F12321" s="161"/>
      <c r="G12321" s="161"/>
    </row>
    <row r="12322" spans="1:7" x14ac:dyDescent="0.25">
      <c r="A12322" s="154"/>
      <c r="B12322" s="154"/>
      <c r="C12322" s="140"/>
      <c r="D12322" s="140"/>
      <c r="E12322" s="140"/>
      <c r="F12322" s="161"/>
      <c r="G12322" s="161"/>
    </row>
    <row r="12323" spans="1:7" x14ac:dyDescent="0.25">
      <c r="A12323" s="154"/>
      <c r="B12323" s="154"/>
      <c r="C12323" s="140"/>
      <c r="D12323" s="140"/>
      <c r="E12323" s="140"/>
      <c r="F12323" s="161"/>
      <c r="G12323" s="161"/>
    </row>
    <row r="12324" spans="1:7" x14ac:dyDescent="0.25">
      <c r="A12324" s="154"/>
      <c r="B12324" s="154"/>
      <c r="C12324" s="140"/>
      <c r="D12324" s="140"/>
      <c r="E12324" s="140"/>
      <c r="F12324" s="161"/>
      <c r="G12324" s="161"/>
    </row>
    <row r="12325" spans="1:7" x14ac:dyDescent="0.25">
      <c r="A12325" s="154"/>
      <c r="B12325" s="154"/>
      <c r="C12325" s="140"/>
      <c r="D12325" s="140"/>
      <c r="E12325" s="140"/>
      <c r="F12325" s="161"/>
      <c r="G12325" s="161"/>
    </row>
    <row r="12326" spans="1:7" x14ac:dyDescent="0.25">
      <c r="A12326" s="154"/>
      <c r="B12326" s="154"/>
      <c r="C12326" s="140"/>
      <c r="D12326" s="140"/>
      <c r="E12326" s="140"/>
      <c r="F12326" s="161"/>
      <c r="G12326" s="161"/>
    </row>
    <row r="12327" spans="1:7" x14ac:dyDescent="0.25">
      <c r="A12327" s="154"/>
      <c r="B12327" s="154"/>
      <c r="C12327" s="140"/>
      <c r="D12327" s="140"/>
      <c r="E12327" s="140"/>
      <c r="F12327" s="161"/>
      <c r="G12327" s="161"/>
    </row>
    <row r="12328" spans="1:7" x14ac:dyDescent="0.25">
      <c r="A12328" s="154"/>
      <c r="B12328" s="154"/>
      <c r="C12328" s="140"/>
      <c r="D12328" s="140"/>
      <c r="E12328" s="140"/>
      <c r="F12328" s="161"/>
      <c r="G12328" s="161"/>
    </row>
    <row r="12329" spans="1:7" x14ac:dyDescent="0.25">
      <c r="A12329" s="154"/>
      <c r="B12329" s="154"/>
      <c r="C12329" s="140"/>
      <c r="D12329" s="140"/>
      <c r="E12329" s="140"/>
      <c r="F12329" s="161"/>
      <c r="G12329" s="161"/>
    </row>
    <row r="12330" spans="1:7" x14ac:dyDescent="0.25">
      <c r="A12330" s="154"/>
      <c r="B12330" s="154"/>
      <c r="C12330" s="140"/>
      <c r="D12330" s="140"/>
      <c r="E12330" s="140"/>
      <c r="F12330" s="161"/>
      <c r="G12330" s="161"/>
    </row>
    <row r="12331" spans="1:7" x14ac:dyDescent="0.25">
      <c r="A12331" s="154"/>
      <c r="B12331" s="154"/>
      <c r="C12331" s="140"/>
      <c r="D12331" s="140"/>
      <c r="E12331" s="140"/>
      <c r="F12331" s="161"/>
      <c r="G12331" s="161"/>
    </row>
    <row r="12332" spans="1:7" x14ac:dyDescent="0.25">
      <c r="A12332" s="154"/>
      <c r="B12332" s="154"/>
      <c r="C12332" s="140"/>
      <c r="D12332" s="140"/>
      <c r="E12332" s="140"/>
      <c r="F12332" s="161"/>
      <c r="G12332" s="161"/>
    </row>
    <row r="12333" spans="1:7" x14ac:dyDescent="0.25">
      <c r="A12333" s="154"/>
      <c r="B12333" s="154"/>
      <c r="C12333" s="140"/>
      <c r="D12333" s="140"/>
      <c r="E12333" s="140"/>
      <c r="F12333" s="161"/>
      <c r="G12333" s="161"/>
    </row>
    <row r="12334" spans="1:7" x14ac:dyDescent="0.25">
      <c r="A12334" s="154"/>
      <c r="B12334" s="154"/>
      <c r="C12334" s="140"/>
      <c r="D12334" s="140"/>
      <c r="E12334" s="140"/>
      <c r="F12334" s="161"/>
      <c r="G12334" s="161"/>
    </row>
    <row r="12335" spans="1:7" x14ac:dyDescent="0.25">
      <c r="A12335" s="154"/>
      <c r="B12335" s="154"/>
      <c r="C12335" s="140"/>
      <c r="D12335" s="140"/>
      <c r="E12335" s="140"/>
      <c r="F12335" s="161"/>
      <c r="G12335" s="161"/>
    </row>
    <row r="12336" spans="1:7" x14ac:dyDescent="0.25">
      <c r="A12336" s="154"/>
      <c r="B12336" s="154"/>
      <c r="C12336" s="140"/>
      <c r="D12336" s="140"/>
      <c r="E12336" s="140"/>
      <c r="F12336" s="161"/>
      <c r="G12336" s="161"/>
    </row>
    <row r="12337" spans="1:7" x14ac:dyDescent="0.25">
      <c r="A12337" s="154"/>
      <c r="B12337" s="154"/>
      <c r="C12337" s="140"/>
      <c r="D12337" s="140"/>
      <c r="E12337" s="140"/>
      <c r="F12337" s="161"/>
      <c r="G12337" s="161"/>
    </row>
    <row r="12338" spans="1:7" x14ac:dyDescent="0.25">
      <c r="A12338" s="154"/>
      <c r="B12338" s="154"/>
      <c r="C12338" s="140"/>
      <c r="D12338" s="140"/>
      <c r="E12338" s="140"/>
      <c r="F12338" s="161"/>
      <c r="G12338" s="161"/>
    </row>
    <row r="12339" spans="1:7" x14ac:dyDescent="0.25">
      <c r="A12339" s="154"/>
      <c r="B12339" s="154"/>
      <c r="C12339" s="140"/>
      <c r="D12339" s="140"/>
      <c r="E12339" s="140"/>
      <c r="F12339" s="161"/>
      <c r="G12339" s="161"/>
    </row>
    <row r="12340" spans="1:7" x14ac:dyDescent="0.25">
      <c r="A12340" s="154"/>
      <c r="B12340" s="154"/>
      <c r="C12340" s="140"/>
      <c r="D12340" s="140"/>
      <c r="E12340" s="140"/>
      <c r="F12340" s="161"/>
      <c r="G12340" s="161"/>
    </row>
    <row r="12341" spans="1:7" x14ac:dyDescent="0.25">
      <c r="A12341" s="154"/>
      <c r="B12341" s="154"/>
      <c r="C12341" s="140"/>
      <c r="D12341" s="140"/>
      <c r="E12341" s="140"/>
      <c r="F12341" s="161"/>
      <c r="G12341" s="161"/>
    </row>
    <row r="12342" spans="1:7" x14ac:dyDescent="0.25">
      <c r="A12342" s="154"/>
      <c r="B12342" s="154"/>
      <c r="C12342" s="140"/>
      <c r="D12342" s="140"/>
      <c r="E12342" s="140"/>
      <c r="F12342" s="161"/>
      <c r="G12342" s="161"/>
    </row>
    <row r="12343" spans="1:7" x14ac:dyDescent="0.25">
      <c r="A12343" s="154"/>
      <c r="B12343" s="154"/>
      <c r="C12343" s="140"/>
      <c r="D12343" s="140"/>
      <c r="E12343" s="140"/>
      <c r="F12343" s="161"/>
      <c r="G12343" s="161"/>
    </row>
    <row r="12344" spans="1:7" x14ac:dyDescent="0.25">
      <c r="A12344" s="154"/>
      <c r="B12344" s="154"/>
      <c r="C12344" s="140"/>
      <c r="D12344" s="140"/>
      <c r="E12344" s="140"/>
      <c r="F12344" s="161"/>
      <c r="G12344" s="161"/>
    </row>
    <row r="12345" spans="1:7" x14ac:dyDescent="0.25">
      <c r="A12345" s="154"/>
      <c r="B12345" s="154"/>
      <c r="C12345" s="140"/>
      <c r="D12345" s="140"/>
      <c r="E12345" s="140"/>
      <c r="F12345" s="161"/>
      <c r="G12345" s="161"/>
    </row>
    <row r="12346" spans="1:7" x14ac:dyDescent="0.25">
      <c r="A12346" s="154"/>
      <c r="B12346" s="154"/>
      <c r="C12346" s="140"/>
      <c r="D12346" s="140"/>
      <c r="E12346" s="140"/>
      <c r="F12346" s="161"/>
      <c r="G12346" s="161"/>
    </row>
    <row r="12347" spans="1:7" x14ac:dyDescent="0.25">
      <c r="A12347" s="154"/>
      <c r="B12347" s="154"/>
      <c r="C12347" s="154"/>
      <c r="D12347" s="140"/>
      <c r="E12347" s="140"/>
      <c r="F12347" s="161"/>
      <c r="G12347" s="161"/>
    </row>
    <row r="12348" spans="1:7" x14ac:dyDescent="0.25">
      <c r="A12348" s="154"/>
      <c r="B12348" s="154"/>
      <c r="C12348" s="140"/>
      <c r="D12348" s="140"/>
      <c r="E12348" s="140"/>
      <c r="F12348" s="161"/>
      <c r="G12348" s="161"/>
    </row>
    <row r="12349" spans="1:7" x14ac:dyDescent="0.25">
      <c r="A12349" s="154"/>
      <c r="B12349" s="154"/>
      <c r="C12349" s="154"/>
      <c r="D12349" s="140"/>
      <c r="E12349" s="140"/>
      <c r="F12349" s="161"/>
      <c r="G12349" s="161"/>
    </row>
    <row r="12350" spans="1:7" x14ac:dyDescent="0.25">
      <c r="A12350" s="154"/>
      <c r="B12350" s="154"/>
      <c r="C12350" s="140"/>
      <c r="D12350" s="140"/>
      <c r="E12350" s="140"/>
      <c r="F12350" s="161"/>
      <c r="G12350" s="161"/>
    </row>
    <row r="12351" spans="1:7" x14ac:dyDescent="0.25">
      <c r="A12351" s="154"/>
      <c r="B12351" s="154"/>
      <c r="C12351" s="140"/>
      <c r="D12351" s="140"/>
      <c r="E12351" s="140"/>
      <c r="F12351" s="161"/>
      <c r="G12351" s="161"/>
    </row>
    <row r="12352" spans="1:7" x14ac:dyDescent="0.25">
      <c r="A12352" s="154"/>
      <c r="B12352" s="154"/>
      <c r="C12352" s="154"/>
      <c r="D12352" s="140"/>
      <c r="E12352" s="140"/>
      <c r="F12352" s="161"/>
      <c r="G12352" s="161"/>
    </row>
    <row r="12353" spans="1:7" x14ac:dyDescent="0.25">
      <c r="A12353" s="154"/>
      <c r="B12353" s="154"/>
      <c r="C12353" s="140"/>
      <c r="D12353" s="140"/>
      <c r="E12353" s="140"/>
      <c r="F12353" s="161"/>
      <c r="G12353" s="161"/>
    </row>
    <row r="12354" spans="1:7" x14ac:dyDescent="0.25">
      <c r="A12354" s="154"/>
      <c r="B12354" s="154"/>
      <c r="C12354" s="140"/>
      <c r="D12354" s="140"/>
      <c r="E12354" s="140"/>
      <c r="F12354" s="161"/>
      <c r="G12354" s="161"/>
    </row>
    <row r="12355" spans="1:7" x14ac:dyDescent="0.25">
      <c r="A12355" s="154"/>
      <c r="B12355" s="154"/>
      <c r="C12355" s="140"/>
      <c r="D12355" s="140"/>
      <c r="E12355" s="140"/>
      <c r="F12355" s="161"/>
      <c r="G12355" s="161"/>
    </row>
    <row r="12356" spans="1:7" x14ac:dyDescent="0.25">
      <c r="A12356" s="154"/>
      <c r="B12356" s="154"/>
      <c r="C12356" s="140"/>
      <c r="D12356" s="140"/>
      <c r="E12356" s="140"/>
      <c r="F12356" s="161"/>
      <c r="G12356" s="161"/>
    </row>
    <row r="12357" spans="1:7" x14ac:dyDescent="0.25">
      <c r="A12357" s="154"/>
      <c r="B12357" s="154"/>
      <c r="C12357" s="154"/>
      <c r="D12357" s="140"/>
      <c r="E12357" s="140"/>
      <c r="F12357" s="161"/>
      <c r="G12357" s="161"/>
    </row>
    <row r="12358" spans="1:7" x14ac:dyDescent="0.25">
      <c r="A12358" s="154"/>
      <c r="B12358" s="154"/>
      <c r="C12358" s="140"/>
      <c r="D12358" s="140"/>
      <c r="E12358" s="140"/>
      <c r="F12358" s="161"/>
      <c r="G12358" s="161"/>
    </row>
    <row r="12359" spans="1:7" x14ac:dyDescent="0.25">
      <c r="A12359" s="154"/>
      <c r="B12359" s="154"/>
      <c r="C12359" s="140"/>
      <c r="D12359" s="140"/>
      <c r="E12359" s="140"/>
      <c r="F12359" s="161"/>
      <c r="G12359" s="161"/>
    </row>
    <row r="12360" spans="1:7" x14ac:dyDescent="0.25">
      <c r="A12360" s="154"/>
      <c r="B12360" s="154"/>
      <c r="C12360" s="140"/>
      <c r="D12360" s="140"/>
      <c r="E12360" s="140"/>
      <c r="F12360" s="161"/>
      <c r="G12360" s="161"/>
    </row>
    <row r="12361" spans="1:7" x14ac:dyDescent="0.25">
      <c r="A12361" s="154"/>
      <c r="B12361" s="154"/>
      <c r="C12361" s="140"/>
      <c r="D12361" s="140"/>
      <c r="E12361" s="140"/>
      <c r="F12361" s="161"/>
      <c r="G12361" s="161"/>
    </row>
    <row r="12362" spans="1:7" x14ac:dyDescent="0.25">
      <c r="A12362" s="154"/>
      <c r="B12362" s="154"/>
      <c r="C12362" s="140"/>
      <c r="D12362" s="140"/>
      <c r="E12362" s="140"/>
      <c r="F12362" s="161"/>
      <c r="G12362" s="161"/>
    </row>
    <row r="12363" spans="1:7" x14ac:dyDescent="0.25">
      <c r="A12363" s="154"/>
      <c r="B12363" s="154"/>
      <c r="C12363" s="140"/>
      <c r="D12363" s="140"/>
      <c r="E12363" s="140"/>
      <c r="F12363" s="161"/>
      <c r="G12363" s="161"/>
    </row>
    <row r="12364" spans="1:7" x14ac:dyDescent="0.25">
      <c r="A12364" s="154"/>
      <c r="B12364" s="154"/>
      <c r="C12364" s="140"/>
      <c r="D12364" s="140"/>
      <c r="E12364" s="140"/>
      <c r="F12364" s="161"/>
      <c r="G12364" s="161"/>
    </row>
    <row r="12365" spans="1:7" x14ac:dyDescent="0.25">
      <c r="A12365" s="154"/>
      <c r="B12365" s="154"/>
      <c r="C12365" s="140"/>
      <c r="D12365" s="140"/>
      <c r="E12365" s="140"/>
      <c r="F12365" s="161"/>
      <c r="G12365" s="161"/>
    </row>
    <row r="12366" spans="1:7" x14ac:dyDescent="0.25">
      <c r="A12366" s="154"/>
      <c r="B12366" s="154"/>
      <c r="C12366" s="140"/>
      <c r="D12366" s="140"/>
      <c r="E12366" s="140"/>
      <c r="F12366" s="161"/>
      <c r="G12366" s="161"/>
    </row>
    <row r="12367" spans="1:7" x14ac:dyDescent="0.25">
      <c r="A12367" s="154"/>
      <c r="B12367" s="154"/>
      <c r="C12367" s="140"/>
      <c r="D12367" s="140"/>
      <c r="E12367" s="140"/>
      <c r="F12367" s="161"/>
      <c r="G12367" s="161"/>
    </row>
    <row r="12368" spans="1:7" x14ac:dyDescent="0.25">
      <c r="A12368" s="154"/>
      <c r="B12368" s="154"/>
      <c r="C12368" s="140"/>
      <c r="D12368" s="140"/>
      <c r="E12368" s="140"/>
      <c r="F12368" s="161"/>
      <c r="G12368" s="161"/>
    </row>
    <row r="12369" spans="1:7" x14ac:dyDescent="0.25">
      <c r="A12369" s="154"/>
      <c r="B12369" s="154"/>
      <c r="C12369" s="140"/>
      <c r="D12369" s="140"/>
      <c r="E12369" s="140"/>
      <c r="F12369" s="161"/>
      <c r="G12369" s="161"/>
    </row>
    <row r="12370" spans="1:7" x14ac:dyDescent="0.25">
      <c r="A12370" s="154"/>
      <c r="B12370" s="154"/>
      <c r="C12370" s="154"/>
      <c r="D12370" s="140"/>
      <c r="E12370" s="140"/>
      <c r="F12370" s="161"/>
      <c r="G12370" s="161"/>
    </row>
    <row r="12371" spans="1:7" x14ac:dyDescent="0.25">
      <c r="A12371" s="154"/>
      <c r="B12371" s="154"/>
      <c r="C12371" s="140"/>
      <c r="D12371" s="140"/>
      <c r="E12371" s="140"/>
      <c r="F12371" s="161"/>
      <c r="G12371" s="161"/>
    </row>
    <row r="12372" spans="1:7" x14ac:dyDescent="0.25">
      <c r="A12372" s="154"/>
      <c r="B12372" s="154"/>
      <c r="C12372" s="140"/>
      <c r="D12372" s="140"/>
      <c r="E12372" s="140"/>
      <c r="F12372" s="161"/>
      <c r="G12372" s="161"/>
    </row>
    <row r="12373" spans="1:7" x14ac:dyDescent="0.25">
      <c r="A12373" s="154"/>
      <c r="B12373" s="154"/>
      <c r="C12373" s="140"/>
      <c r="D12373" s="140"/>
      <c r="E12373" s="140"/>
      <c r="F12373" s="161"/>
      <c r="G12373" s="161"/>
    </row>
    <row r="12374" spans="1:7" x14ac:dyDescent="0.25">
      <c r="A12374" s="154"/>
      <c r="B12374" s="154"/>
      <c r="C12374" s="140"/>
      <c r="D12374" s="140"/>
      <c r="E12374" s="140"/>
      <c r="F12374" s="161"/>
      <c r="G12374" s="161"/>
    </row>
    <row r="12375" spans="1:7" x14ac:dyDescent="0.25">
      <c r="A12375" s="154"/>
      <c r="B12375" s="154"/>
      <c r="C12375" s="140"/>
      <c r="D12375" s="140"/>
      <c r="E12375" s="140"/>
      <c r="F12375" s="161"/>
      <c r="G12375" s="161"/>
    </row>
    <row r="12376" spans="1:7" x14ac:dyDescent="0.25">
      <c r="A12376" s="154"/>
      <c r="B12376" s="154"/>
      <c r="C12376" s="140"/>
      <c r="D12376" s="140"/>
      <c r="E12376" s="140"/>
      <c r="F12376" s="161"/>
      <c r="G12376" s="161"/>
    </row>
    <row r="12377" spans="1:7" x14ac:dyDescent="0.25">
      <c r="A12377" s="154"/>
      <c r="B12377" s="154"/>
      <c r="C12377" s="154"/>
      <c r="D12377" s="140"/>
      <c r="E12377" s="140"/>
      <c r="F12377" s="161"/>
      <c r="G12377" s="161"/>
    </row>
    <row r="12378" spans="1:7" x14ac:dyDescent="0.25">
      <c r="A12378" s="154"/>
      <c r="B12378" s="154"/>
      <c r="C12378" s="154"/>
      <c r="D12378" s="140"/>
      <c r="E12378" s="140"/>
      <c r="F12378" s="161"/>
      <c r="G12378" s="161"/>
    </row>
    <row r="12379" spans="1:7" x14ac:dyDescent="0.25">
      <c r="A12379" s="154"/>
      <c r="B12379" s="154"/>
      <c r="C12379" s="140"/>
      <c r="D12379" s="140"/>
      <c r="E12379" s="140"/>
      <c r="F12379" s="161"/>
      <c r="G12379" s="161"/>
    </row>
    <row r="12380" spans="1:7" x14ac:dyDescent="0.25">
      <c r="A12380" s="154"/>
      <c r="B12380" s="154"/>
      <c r="C12380" s="140"/>
      <c r="D12380" s="140"/>
      <c r="E12380" s="140"/>
      <c r="F12380" s="161"/>
      <c r="G12380" s="161"/>
    </row>
    <row r="12381" spans="1:7" x14ac:dyDescent="0.25">
      <c r="A12381" s="154"/>
      <c r="B12381" s="154"/>
      <c r="C12381" s="154"/>
      <c r="D12381" s="140"/>
      <c r="E12381" s="140"/>
      <c r="F12381" s="161"/>
      <c r="G12381" s="161"/>
    </row>
    <row r="12382" spans="1:7" x14ac:dyDescent="0.25">
      <c r="A12382" s="154"/>
      <c r="B12382" s="154"/>
      <c r="C12382" s="154"/>
      <c r="D12382" s="140"/>
      <c r="E12382" s="140"/>
      <c r="F12382" s="161"/>
      <c r="G12382" s="161"/>
    </row>
    <row r="12383" spans="1:7" x14ac:dyDescent="0.25">
      <c r="A12383" s="154"/>
      <c r="B12383" s="154"/>
      <c r="C12383" s="140"/>
      <c r="D12383" s="140"/>
      <c r="E12383" s="140"/>
      <c r="F12383" s="161"/>
      <c r="G12383" s="161"/>
    </row>
    <row r="12384" spans="1:7" x14ac:dyDescent="0.25">
      <c r="A12384" s="154"/>
      <c r="B12384" s="154"/>
      <c r="C12384" s="154"/>
      <c r="D12384" s="140"/>
      <c r="E12384" s="140"/>
      <c r="F12384" s="161"/>
      <c r="G12384" s="161"/>
    </row>
    <row r="12385" spans="1:7" x14ac:dyDescent="0.25">
      <c r="A12385" s="154"/>
      <c r="B12385" s="154"/>
      <c r="C12385" s="140"/>
      <c r="D12385" s="140"/>
      <c r="E12385" s="140"/>
      <c r="F12385" s="161"/>
      <c r="G12385" s="161"/>
    </row>
    <row r="12386" spans="1:7" x14ac:dyDescent="0.25">
      <c r="A12386" s="154"/>
      <c r="B12386" s="154"/>
      <c r="C12386" s="140"/>
      <c r="D12386" s="140"/>
      <c r="E12386" s="140"/>
      <c r="F12386" s="161"/>
      <c r="G12386" s="161"/>
    </row>
    <row r="12387" spans="1:7" x14ac:dyDescent="0.25">
      <c r="A12387" s="154"/>
      <c r="B12387" s="154"/>
      <c r="C12387" s="140"/>
      <c r="D12387" s="140"/>
      <c r="E12387" s="140"/>
      <c r="F12387" s="161"/>
      <c r="G12387" s="161"/>
    </row>
    <row r="12388" spans="1:7" x14ac:dyDescent="0.25">
      <c r="A12388" s="154"/>
      <c r="B12388" s="154"/>
      <c r="C12388" s="140"/>
      <c r="D12388" s="140"/>
      <c r="E12388" s="140"/>
      <c r="F12388" s="161"/>
      <c r="G12388" s="161"/>
    </row>
    <row r="12389" spans="1:7" x14ac:dyDescent="0.25">
      <c r="A12389" s="154"/>
      <c r="B12389" s="154"/>
      <c r="C12389" s="140"/>
      <c r="D12389" s="140"/>
      <c r="E12389" s="140"/>
      <c r="F12389" s="161"/>
      <c r="G12389" s="161"/>
    </row>
    <row r="12390" spans="1:7" x14ac:dyDescent="0.25">
      <c r="A12390" s="154"/>
      <c r="B12390" s="154"/>
      <c r="C12390" s="140"/>
      <c r="D12390" s="140"/>
      <c r="E12390" s="140"/>
      <c r="F12390" s="161"/>
      <c r="G12390" s="161"/>
    </row>
    <row r="12391" spans="1:7" x14ac:dyDescent="0.25">
      <c r="A12391" s="154"/>
      <c r="B12391" s="154"/>
      <c r="C12391" s="140"/>
      <c r="D12391" s="140"/>
      <c r="E12391" s="140"/>
      <c r="F12391" s="161"/>
      <c r="G12391" s="161"/>
    </row>
    <row r="12392" spans="1:7" x14ac:dyDescent="0.25">
      <c r="A12392" s="154"/>
      <c r="B12392" s="154"/>
      <c r="C12392" s="140"/>
      <c r="D12392" s="140"/>
      <c r="E12392" s="140"/>
      <c r="F12392" s="161"/>
      <c r="G12392" s="161"/>
    </row>
    <row r="12393" spans="1:7" x14ac:dyDescent="0.25">
      <c r="A12393" s="154"/>
      <c r="B12393" s="154"/>
      <c r="C12393" s="140"/>
      <c r="D12393" s="140"/>
      <c r="E12393" s="140"/>
      <c r="F12393" s="161"/>
      <c r="G12393" s="161"/>
    </row>
    <row r="12394" spans="1:7" x14ac:dyDescent="0.25">
      <c r="A12394" s="154"/>
      <c r="B12394" s="154"/>
      <c r="C12394" s="140"/>
      <c r="D12394" s="140"/>
      <c r="E12394" s="140"/>
      <c r="F12394" s="161"/>
      <c r="G12394" s="161"/>
    </row>
    <row r="12395" spans="1:7" x14ac:dyDescent="0.25">
      <c r="A12395" s="154"/>
      <c r="B12395" s="154"/>
      <c r="C12395" s="140"/>
      <c r="D12395" s="140"/>
      <c r="E12395" s="140"/>
      <c r="F12395" s="161"/>
      <c r="G12395" s="161"/>
    </row>
    <row r="12396" spans="1:7" x14ac:dyDescent="0.25">
      <c r="A12396" s="154"/>
      <c r="B12396" s="154"/>
      <c r="C12396" s="140"/>
      <c r="D12396" s="140"/>
      <c r="E12396" s="140"/>
      <c r="F12396" s="161"/>
      <c r="G12396" s="161"/>
    </row>
    <row r="12397" spans="1:7" x14ac:dyDescent="0.25">
      <c r="A12397" s="154"/>
      <c r="B12397" s="154"/>
      <c r="C12397" s="140"/>
      <c r="D12397" s="140"/>
      <c r="E12397" s="140"/>
      <c r="F12397" s="161"/>
      <c r="G12397" s="161"/>
    </row>
    <row r="12398" spans="1:7" x14ac:dyDescent="0.25">
      <c r="A12398" s="154"/>
      <c r="B12398" s="154"/>
      <c r="C12398" s="140"/>
      <c r="D12398" s="140"/>
      <c r="E12398" s="140"/>
      <c r="F12398" s="161"/>
      <c r="G12398" s="161"/>
    </row>
    <row r="12399" spans="1:7" x14ac:dyDescent="0.25">
      <c r="A12399" s="154"/>
      <c r="B12399" s="154"/>
      <c r="C12399" s="140"/>
      <c r="D12399" s="140"/>
      <c r="E12399" s="140"/>
      <c r="F12399" s="161"/>
      <c r="G12399" s="161"/>
    </row>
    <row r="12400" spans="1:7" x14ac:dyDescent="0.25">
      <c r="A12400" s="154"/>
      <c r="B12400" s="154"/>
      <c r="C12400" s="140"/>
      <c r="D12400" s="140"/>
      <c r="E12400" s="140"/>
      <c r="F12400" s="161"/>
      <c r="G12400" s="161"/>
    </row>
    <row r="12401" spans="1:7" x14ac:dyDescent="0.25">
      <c r="A12401" s="154"/>
      <c r="B12401" s="154"/>
      <c r="C12401" s="140"/>
      <c r="D12401" s="140"/>
      <c r="E12401" s="140"/>
      <c r="F12401" s="161"/>
      <c r="G12401" s="161"/>
    </row>
    <row r="12402" spans="1:7" x14ac:dyDescent="0.25">
      <c r="A12402" s="154"/>
      <c r="B12402" s="154"/>
      <c r="C12402" s="140"/>
      <c r="D12402" s="140"/>
      <c r="E12402" s="140"/>
      <c r="F12402" s="161"/>
      <c r="G12402" s="161"/>
    </row>
    <row r="12403" spans="1:7" x14ac:dyDescent="0.25">
      <c r="A12403" s="154"/>
      <c r="B12403" s="154"/>
      <c r="C12403" s="140"/>
      <c r="D12403" s="140"/>
      <c r="E12403" s="140"/>
      <c r="F12403" s="161"/>
      <c r="G12403" s="161"/>
    </row>
    <row r="12404" spans="1:7" x14ac:dyDescent="0.25">
      <c r="A12404" s="154"/>
      <c r="B12404" s="154"/>
      <c r="C12404" s="154"/>
      <c r="D12404" s="140"/>
      <c r="E12404" s="140"/>
      <c r="F12404" s="161"/>
      <c r="G12404" s="161"/>
    </row>
    <row r="12405" spans="1:7" x14ac:dyDescent="0.25">
      <c r="A12405" s="154"/>
      <c r="B12405" s="154"/>
      <c r="C12405" s="140"/>
      <c r="D12405" s="140"/>
      <c r="E12405" s="140"/>
      <c r="F12405" s="161"/>
      <c r="G12405" s="161"/>
    </row>
    <row r="12406" spans="1:7" x14ac:dyDescent="0.25">
      <c r="A12406" s="154"/>
      <c r="B12406" s="154"/>
      <c r="C12406" s="140"/>
      <c r="D12406" s="140"/>
      <c r="E12406" s="140"/>
      <c r="F12406" s="161"/>
      <c r="G12406" s="161"/>
    </row>
    <row r="12407" spans="1:7" x14ac:dyDescent="0.25">
      <c r="A12407" s="154"/>
      <c r="B12407" s="154"/>
      <c r="C12407" s="154"/>
      <c r="D12407" s="140"/>
      <c r="E12407" s="140"/>
      <c r="F12407" s="161"/>
      <c r="G12407" s="161"/>
    </row>
    <row r="12408" spans="1:7" x14ac:dyDescent="0.25">
      <c r="A12408" s="154"/>
      <c r="B12408" s="154"/>
      <c r="C12408" s="140"/>
      <c r="D12408" s="140"/>
      <c r="E12408" s="140"/>
      <c r="F12408" s="161"/>
      <c r="G12408" s="161"/>
    </row>
    <row r="12409" spans="1:7" x14ac:dyDescent="0.25">
      <c r="A12409" s="154"/>
      <c r="B12409" s="154"/>
      <c r="C12409" s="140"/>
      <c r="D12409" s="140"/>
      <c r="E12409" s="140"/>
      <c r="F12409" s="161"/>
      <c r="G12409" s="161"/>
    </row>
    <row r="12410" spans="1:7" x14ac:dyDescent="0.25">
      <c r="A12410" s="154"/>
      <c r="B12410" s="154"/>
      <c r="C12410" s="140"/>
      <c r="D12410" s="140"/>
      <c r="E12410" s="140"/>
      <c r="F12410" s="161"/>
      <c r="G12410" s="161"/>
    </row>
    <row r="12411" spans="1:7" x14ac:dyDescent="0.25">
      <c r="A12411" s="154"/>
      <c r="B12411" s="154"/>
      <c r="C12411" s="140"/>
      <c r="D12411" s="140"/>
      <c r="E12411" s="140"/>
      <c r="F12411" s="161"/>
      <c r="G12411" s="161"/>
    </row>
    <row r="12412" spans="1:7" x14ac:dyDescent="0.25">
      <c r="A12412" s="154"/>
      <c r="B12412" s="154"/>
      <c r="C12412" s="140"/>
      <c r="D12412" s="140"/>
      <c r="E12412" s="140"/>
      <c r="F12412" s="161"/>
      <c r="G12412" s="161"/>
    </row>
    <row r="12413" spans="1:7" x14ac:dyDescent="0.25">
      <c r="A12413" s="154"/>
      <c r="B12413" s="154"/>
      <c r="C12413" s="140"/>
      <c r="D12413" s="140"/>
      <c r="E12413" s="140"/>
      <c r="F12413" s="161"/>
      <c r="G12413" s="161"/>
    </row>
    <row r="12414" spans="1:7" x14ac:dyDescent="0.25">
      <c r="A12414" s="154"/>
      <c r="B12414" s="154"/>
      <c r="C12414" s="140"/>
      <c r="D12414" s="140"/>
      <c r="E12414" s="140"/>
      <c r="F12414" s="161"/>
      <c r="G12414" s="161"/>
    </row>
    <row r="12415" spans="1:7" x14ac:dyDescent="0.25">
      <c r="A12415" s="154"/>
      <c r="B12415" s="154"/>
      <c r="C12415" s="154"/>
      <c r="D12415" s="140"/>
      <c r="E12415" s="140"/>
      <c r="F12415" s="161"/>
      <c r="G12415" s="161"/>
    </row>
    <row r="12416" spans="1:7" x14ac:dyDescent="0.25">
      <c r="A12416" s="154"/>
      <c r="B12416" s="154"/>
      <c r="C12416" s="140"/>
      <c r="D12416" s="140"/>
      <c r="E12416" s="140"/>
      <c r="F12416" s="161"/>
      <c r="G12416" s="161"/>
    </row>
    <row r="12417" spans="1:7" x14ac:dyDescent="0.25">
      <c r="A12417" s="154"/>
      <c r="B12417" s="154"/>
      <c r="C12417" s="140"/>
      <c r="D12417" s="140"/>
      <c r="E12417" s="140"/>
      <c r="F12417" s="161"/>
      <c r="G12417" s="161"/>
    </row>
    <row r="12418" spans="1:7" x14ac:dyDescent="0.25">
      <c r="A12418" s="154"/>
      <c r="B12418" s="154"/>
      <c r="C12418" s="140"/>
      <c r="D12418" s="140"/>
      <c r="E12418" s="140"/>
      <c r="F12418" s="161"/>
      <c r="G12418" s="161"/>
    </row>
    <row r="12419" spans="1:7" x14ac:dyDescent="0.25">
      <c r="A12419" s="154"/>
      <c r="B12419" s="154"/>
      <c r="C12419" s="154"/>
      <c r="D12419" s="140"/>
      <c r="E12419" s="140"/>
      <c r="F12419" s="161"/>
      <c r="G12419" s="161"/>
    </row>
    <row r="12420" spans="1:7" x14ac:dyDescent="0.25">
      <c r="A12420" s="154"/>
      <c r="B12420" s="154"/>
      <c r="C12420" s="140"/>
      <c r="D12420" s="140"/>
      <c r="E12420" s="140"/>
      <c r="F12420" s="161"/>
      <c r="G12420" s="161"/>
    </row>
    <row r="12421" spans="1:7" x14ac:dyDescent="0.25">
      <c r="A12421" s="154"/>
      <c r="B12421" s="154"/>
      <c r="C12421" s="140"/>
      <c r="D12421" s="140"/>
      <c r="E12421" s="140"/>
      <c r="F12421" s="161"/>
      <c r="G12421" s="161"/>
    </row>
    <row r="12422" spans="1:7" x14ac:dyDescent="0.25">
      <c r="A12422" s="154"/>
      <c r="B12422" s="154"/>
      <c r="C12422" s="140"/>
      <c r="D12422" s="140"/>
      <c r="E12422" s="140"/>
      <c r="F12422" s="161"/>
      <c r="G12422" s="161"/>
    </row>
    <row r="12423" spans="1:7" x14ac:dyDescent="0.25">
      <c r="A12423" s="154"/>
      <c r="B12423" s="154"/>
      <c r="C12423" s="140"/>
      <c r="D12423" s="140"/>
      <c r="E12423" s="140"/>
      <c r="F12423" s="161"/>
      <c r="G12423" s="161"/>
    </row>
    <row r="12424" spans="1:7" x14ac:dyDescent="0.25">
      <c r="A12424" s="154"/>
      <c r="B12424" s="154"/>
      <c r="C12424" s="140"/>
      <c r="D12424" s="140"/>
      <c r="E12424" s="140"/>
      <c r="F12424" s="161"/>
      <c r="G12424" s="161"/>
    </row>
    <row r="12425" spans="1:7" x14ac:dyDescent="0.25">
      <c r="A12425" s="154"/>
      <c r="B12425" s="154"/>
      <c r="C12425" s="140"/>
      <c r="D12425" s="140"/>
      <c r="E12425" s="140"/>
      <c r="F12425" s="161"/>
      <c r="G12425" s="161"/>
    </row>
    <row r="12426" spans="1:7" x14ac:dyDescent="0.25">
      <c r="A12426" s="154"/>
      <c r="B12426" s="154"/>
      <c r="C12426" s="140"/>
      <c r="D12426" s="140"/>
      <c r="E12426" s="140"/>
      <c r="F12426" s="161"/>
      <c r="G12426" s="161"/>
    </row>
    <row r="12427" spans="1:7" x14ac:dyDescent="0.25">
      <c r="A12427" s="154"/>
      <c r="B12427" s="154"/>
      <c r="C12427" s="154"/>
      <c r="D12427" s="140"/>
      <c r="E12427" s="140"/>
      <c r="F12427" s="161"/>
      <c r="G12427" s="161"/>
    </row>
    <row r="12428" spans="1:7" x14ac:dyDescent="0.25">
      <c r="A12428" s="154"/>
      <c r="B12428" s="154"/>
      <c r="C12428" s="140"/>
      <c r="D12428" s="140"/>
      <c r="E12428" s="140"/>
      <c r="F12428" s="161"/>
      <c r="G12428" s="161"/>
    </row>
    <row r="12429" spans="1:7" x14ac:dyDescent="0.25">
      <c r="A12429" s="154"/>
      <c r="B12429" s="154"/>
      <c r="C12429" s="140"/>
      <c r="D12429" s="140"/>
      <c r="E12429" s="140"/>
      <c r="F12429" s="161"/>
      <c r="G12429" s="161"/>
    </row>
    <row r="12430" spans="1:7" x14ac:dyDescent="0.25">
      <c r="A12430" s="154"/>
      <c r="B12430" s="154"/>
      <c r="C12430" s="140"/>
      <c r="D12430" s="140"/>
      <c r="E12430" s="140"/>
      <c r="F12430" s="161"/>
      <c r="G12430" s="161"/>
    </row>
    <row r="12431" spans="1:7" x14ac:dyDescent="0.25">
      <c r="A12431" s="154"/>
      <c r="B12431" s="154"/>
      <c r="C12431" s="140"/>
      <c r="D12431" s="140"/>
      <c r="E12431" s="140"/>
      <c r="F12431" s="161"/>
      <c r="G12431" s="161"/>
    </row>
    <row r="12432" spans="1:7" x14ac:dyDescent="0.25">
      <c r="A12432" s="154"/>
      <c r="B12432" s="154"/>
      <c r="C12432" s="140"/>
      <c r="D12432" s="140"/>
      <c r="E12432" s="140"/>
      <c r="F12432" s="161"/>
      <c r="G12432" s="161"/>
    </row>
    <row r="12433" spans="1:7" x14ac:dyDescent="0.25">
      <c r="A12433" s="154"/>
      <c r="B12433" s="154"/>
      <c r="C12433" s="140"/>
      <c r="D12433" s="140"/>
      <c r="E12433" s="140"/>
      <c r="F12433" s="161"/>
      <c r="G12433" s="161"/>
    </row>
    <row r="12434" spans="1:7" x14ac:dyDescent="0.25">
      <c r="A12434" s="154"/>
      <c r="B12434" s="154"/>
      <c r="C12434" s="140"/>
      <c r="D12434" s="140"/>
      <c r="E12434" s="140"/>
      <c r="F12434" s="161"/>
      <c r="G12434" s="161"/>
    </row>
    <row r="12435" spans="1:7" x14ac:dyDescent="0.25">
      <c r="A12435" s="154"/>
      <c r="B12435" s="154"/>
      <c r="C12435" s="140"/>
      <c r="D12435" s="140"/>
      <c r="E12435" s="140"/>
      <c r="F12435" s="161"/>
      <c r="G12435" s="161"/>
    </row>
    <row r="12436" spans="1:7" x14ac:dyDescent="0.25">
      <c r="A12436" s="154"/>
      <c r="B12436" s="154"/>
      <c r="C12436" s="140"/>
      <c r="D12436" s="140"/>
      <c r="E12436" s="140"/>
      <c r="F12436" s="161"/>
      <c r="G12436" s="161"/>
    </row>
    <row r="12437" spans="1:7" x14ac:dyDescent="0.25">
      <c r="A12437" s="154"/>
      <c r="B12437" s="154"/>
      <c r="C12437" s="140"/>
      <c r="D12437" s="140"/>
      <c r="E12437" s="140"/>
      <c r="F12437" s="161"/>
      <c r="G12437" s="161"/>
    </row>
    <row r="12438" spans="1:7" x14ac:dyDescent="0.25">
      <c r="A12438" s="154"/>
      <c r="B12438" s="154"/>
      <c r="C12438" s="140"/>
      <c r="D12438" s="140"/>
      <c r="E12438" s="140"/>
      <c r="F12438" s="161"/>
      <c r="G12438" s="161"/>
    </row>
    <row r="12439" spans="1:7" x14ac:dyDescent="0.25">
      <c r="A12439" s="154"/>
      <c r="B12439" s="154"/>
      <c r="C12439" s="154"/>
      <c r="D12439" s="140"/>
      <c r="E12439" s="140"/>
      <c r="F12439" s="161"/>
      <c r="G12439" s="161"/>
    </row>
    <row r="12440" spans="1:7" x14ac:dyDescent="0.25">
      <c r="A12440" s="154"/>
      <c r="B12440" s="154"/>
      <c r="C12440" s="140"/>
      <c r="D12440" s="140"/>
      <c r="E12440" s="140"/>
      <c r="F12440" s="161"/>
      <c r="G12440" s="161"/>
    </row>
    <row r="12441" spans="1:7" x14ac:dyDescent="0.25">
      <c r="A12441" s="154"/>
      <c r="B12441" s="154"/>
      <c r="C12441" s="140"/>
      <c r="D12441" s="140"/>
      <c r="E12441" s="140"/>
      <c r="F12441" s="161"/>
      <c r="G12441" s="161"/>
    </row>
    <row r="12442" spans="1:7" x14ac:dyDescent="0.25">
      <c r="A12442" s="154"/>
      <c r="B12442" s="154"/>
      <c r="C12442" s="140"/>
      <c r="D12442" s="140"/>
      <c r="E12442" s="140"/>
      <c r="F12442" s="161"/>
      <c r="G12442" s="161"/>
    </row>
    <row r="12443" spans="1:7" x14ac:dyDescent="0.25">
      <c r="A12443" s="154"/>
      <c r="B12443" s="154"/>
      <c r="C12443" s="140"/>
      <c r="D12443" s="140"/>
      <c r="E12443" s="140"/>
      <c r="F12443" s="161"/>
      <c r="G12443" s="161"/>
    </row>
    <row r="12444" spans="1:7" x14ac:dyDescent="0.25">
      <c r="A12444" s="154"/>
      <c r="B12444" s="154"/>
      <c r="C12444" s="140"/>
      <c r="D12444" s="140"/>
      <c r="E12444" s="140"/>
      <c r="F12444" s="161"/>
      <c r="G12444" s="161"/>
    </row>
    <row r="12445" spans="1:7" x14ac:dyDescent="0.25">
      <c r="A12445" s="154"/>
      <c r="B12445" s="154"/>
      <c r="C12445" s="140"/>
      <c r="D12445" s="140"/>
      <c r="E12445" s="140"/>
      <c r="F12445" s="161"/>
      <c r="G12445" s="161"/>
    </row>
    <row r="12446" spans="1:7" x14ac:dyDescent="0.25">
      <c r="A12446" s="154"/>
      <c r="B12446" s="154"/>
      <c r="C12446" s="140"/>
      <c r="D12446" s="140"/>
      <c r="E12446" s="140"/>
      <c r="F12446" s="161"/>
      <c r="G12446" s="161"/>
    </row>
    <row r="12447" spans="1:7" x14ac:dyDescent="0.25">
      <c r="A12447" s="154"/>
      <c r="B12447" s="154"/>
      <c r="C12447" s="140"/>
      <c r="D12447" s="140"/>
      <c r="E12447" s="140"/>
      <c r="F12447" s="161"/>
      <c r="G12447" s="161"/>
    </row>
    <row r="12448" spans="1:7" x14ac:dyDescent="0.25">
      <c r="A12448" s="154"/>
      <c r="B12448" s="154"/>
      <c r="C12448" s="140"/>
      <c r="D12448" s="140"/>
      <c r="E12448" s="140"/>
      <c r="F12448" s="161"/>
      <c r="G12448" s="161"/>
    </row>
    <row r="12449" spans="1:7" x14ac:dyDescent="0.25">
      <c r="A12449" s="154"/>
      <c r="B12449" s="154"/>
      <c r="C12449" s="140"/>
      <c r="D12449" s="140"/>
      <c r="E12449" s="140"/>
      <c r="F12449" s="161"/>
      <c r="G12449" s="161"/>
    </row>
    <row r="12450" spans="1:7" x14ac:dyDescent="0.25">
      <c r="A12450" s="154"/>
      <c r="B12450" s="154"/>
      <c r="C12450" s="140"/>
      <c r="D12450" s="140"/>
      <c r="E12450" s="140"/>
      <c r="F12450" s="161"/>
      <c r="G12450" s="161"/>
    </row>
    <row r="12451" spans="1:7" x14ac:dyDescent="0.25">
      <c r="A12451" s="154"/>
      <c r="B12451" s="154"/>
      <c r="C12451" s="140"/>
      <c r="D12451" s="140"/>
      <c r="E12451" s="140"/>
      <c r="F12451" s="161"/>
      <c r="G12451" s="161"/>
    </row>
    <row r="12452" spans="1:7" x14ac:dyDescent="0.25">
      <c r="A12452" s="154"/>
      <c r="B12452" s="154"/>
      <c r="C12452" s="140"/>
      <c r="D12452" s="140"/>
      <c r="E12452" s="140"/>
      <c r="F12452" s="161"/>
      <c r="G12452" s="161"/>
    </row>
    <row r="12453" spans="1:7" x14ac:dyDescent="0.25">
      <c r="A12453" s="154"/>
      <c r="B12453" s="154"/>
      <c r="C12453" s="140"/>
      <c r="D12453" s="140"/>
      <c r="E12453" s="140"/>
      <c r="F12453" s="161"/>
      <c r="G12453" s="161"/>
    </row>
    <row r="12454" spans="1:7" x14ac:dyDescent="0.25">
      <c r="A12454" s="154"/>
      <c r="B12454" s="154"/>
      <c r="C12454" s="140"/>
      <c r="D12454" s="140"/>
      <c r="E12454" s="140"/>
      <c r="F12454" s="161"/>
      <c r="G12454" s="161"/>
    </row>
    <row r="12455" spans="1:7" x14ac:dyDescent="0.25">
      <c r="A12455" s="154"/>
      <c r="B12455" s="154"/>
      <c r="C12455" s="140"/>
      <c r="D12455" s="140"/>
      <c r="E12455" s="140"/>
      <c r="F12455" s="161"/>
      <c r="G12455" s="161"/>
    </row>
    <row r="12456" spans="1:7" x14ac:dyDescent="0.25">
      <c r="A12456" s="154"/>
      <c r="B12456" s="154"/>
      <c r="C12456" s="140"/>
      <c r="D12456" s="140"/>
      <c r="E12456" s="140"/>
      <c r="F12456" s="161"/>
      <c r="G12456" s="161"/>
    </row>
    <row r="12457" spans="1:7" x14ac:dyDescent="0.25">
      <c r="A12457" s="154"/>
      <c r="B12457" s="154"/>
      <c r="C12457" s="140"/>
      <c r="D12457" s="140"/>
      <c r="E12457" s="140"/>
      <c r="F12457" s="161"/>
      <c r="G12457" s="161"/>
    </row>
    <row r="12458" spans="1:7" x14ac:dyDescent="0.25">
      <c r="A12458" s="154"/>
      <c r="B12458" s="154"/>
      <c r="C12458" s="140"/>
      <c r="D12458" s="140"/>
      <c r="E12458" s="140"/>
      <c r="F12458" s="161"/>
      <c r="G12458" s="161"/>
    </row>
    <row r="12459" spans="1:7" x14ac:dyDescent="0.25">
      <c r="A12459" s="154"/>
      <c r="B12459" s="154"/>
      <c r="C12459" s="140"/>
      <c r="D12459" s="140"/>
      <c r="E12459" s="140"/>
      <c r="F12459" s="161"/>
      <c r="G12459" s="161"/>
    </row>
    <row r="12460" spans="1:7" x14ac:dyDescent="0.25">
      <c r="A12460" s="154"/>
      <c r="B12460" s="154"/>
      <c r="C12460" s="140"/>
      <c r="D12460" s="140"/>
      <c r="E12460" s="140"/>
      <c r="F12460" s="161"/>
      <c r="G12460" s="161"/>
    </row>
    <row r="12461" spans="1:7" x14ac:dyDescent="0.25">
      <c r="A12461" s="154"/>
      <c r="B12461" s="154"/>
      <c r="C12461" s="140"/>
      <c r="D12461" s="140"/>
      <c r="E12461" s="140"/>
      <c r="F12461" s="161"/>
      <c r="G12461" s="161"/>
    </row>
    <row r="12462" spans="1:7" x14ac:dyDescent="0.25">
      <c r="A12462" s="154"/>
      <c r="B12462" s="154"/>
      <c r="C12462" s="140"/>
      <c r="D12462" s="140"/>
      <c r="E12462" s="140"/>
      <c r="F12462" s="161"/>
      <c r="G12462" s="161"/>
    </row>
    <row r="12463" spans="1:7" x14ac:dyDescent="0.25">
      <c r="A12463" s="154"/>
      <c r="B12463" s="154"/>
      <c r="C12463" s="140"/>
      <c r="D12463" s="140"/>
      <c r="E12463" s="140"/>
      <c r="F12463" s="161"/>
      <c r="G12463" s="161"/>
    </row>
    <row r="12464" spans="1:7" x14ac:dyDescent="0.25">
      <c r="A12464" s="154"/>
      <c r="B12464" s="154"/>
      <c r="C12464" s="140"/>
      <c r="D12464" s="140"/>
      <c r="E12464" s="140"/>
      <c r="F12464" s="161"/>
      <c r="G12464" s="161"/>
    </row>
    <row r="12465" spans="1:7" x14ac:dyDescent="0.25">
      <c r="A12465" s="154"/>
      <c r="B12465" s="154"/>
      <c r="C12465" s="140"/>
      <c r="D12465" s="140"/>
      <c r="E12465" s="140"/>
      <c r="F12465" s="161"/>
      <c r="G12465" s="161"/>
    </row>
    <row r="12466" spans="1:7" x14ac:dyDescent="0.25">
      <c r="A12466" s="154"/>
      <c r="B12466" s="154"/>
      <c r="C12466" s="140"/>
      <c r="D12466" s="140"/>
      <c r="E12466" s="140"/>
      <c r="F12466" s="161"/>
      <c r="G12466" s="161"/>
    </row>
    <row r="12467" spans="1:7" x14ac:dyDescent="0.25">
      <c r="A12467" s="154"/>
      <c r="B12467" s="154"/>
      <c r="C12467" s="140"/>
      <c r="D12467" s="140"/>
      <c r="E12467" s="140"/>
      <c r="F12467" s="161"/>
      <c r="G12467" s="161"/>
    </row>
    <row r="12468" spans="1:7" x14ac:dyDescent="0.25">
      <c r="A12468" s="154"/>
      <c r="B12468" s="154"/>
      <c r="C12468" s="140"/>
      <c r="D12468" s="140"/>
      <c r="E12468" s="140"/>
      <c r="F12468" s="161"/>
      <c r="G12468" s="161"/>
    </row>
    <row r="12469" spans="1:7" x14ac:dyDescent="0.25">
      <c r="A12469" s="154"/>
      <c r="B12469" s="154"/>
      <c r="C12469" s="140"/>
      <c r="D12469" s="140"/>
      <c r="E12469" s="140"/>
      <c r="F12469" s="161"/>
      <c r="G12469" s="161"/>
    </row>
    <row r="12470" spans="1:7" x14ac:dyDescent="0.25">
      <c r="A12470" s="154"/>
      <c r="B12470" s="154"/>
      <c r="C12470" s="140"/>
      <c r="D12470" s="140"/>
      <c r="E12470" s="140"/>
      <c r="F12470" s="161"/>
      <c r="G12470" s="161"/>
    </row>
    <row r="12471" spans="1:7" x14ac:dyDescent="0.25">
      <c r="A12471" s="154"/>
      <c r="B12471" s="154"/>
      <c r="C12471" s="140"/>
      <c r="D12471" s="140"/>
      <c r="E12471" s="140"/>
      <c r="F12471" s="161"/>
      <c r="G12471" s="161"/>
    </row>
    <row r="12472" spans="1:7" x14ac:dyDescent="0.25">
      <c r="A12472" s="154"/>
      <c r="B12472" s="154"/>
      <c r="C12472" s="140"/>
      <c r="D12472" s="140"/>
      <c r="E12472" s="140"/>
      <c r="F12472" s="161"/>
      <c r="G12472" s="161"/>
    </row>
    <row r="12473" spans="1:7" x14ac:dyDescent="0.25">
      <c r="A12473" s="154"/>
      <c r="B12473" s="154"/>
      <c r="C12473" s="140"/>
      <c r="D12473" s="140"/>
      <c r="E12473" s="140"/>
      <c r="F12473" s="161"/>
      <c r="G12473" s="161"/>
    </row>
    <row r="12474" spans="1:7" x14ac:dyDescent="0.25">
      <c r="A12474" s="154"/>
      <c r="B12474" s="154"/>
      <c r="C12474" s="140"/>
      <c r="D12474" s="140"/>
      <c r="E12474" s="140"/>
      <c r="F12474" s="161"/>
      <c r="G12474" s="161"/>
    </row>
    <row r="12475" spans="1:7" x14ac:dyDescent="0.25">
      <c r="A12475" s="154"/>
      <c r="B12475" s="154"/>
      <c r="C12475" s="140"/>
      <c r="D12475" s="140"/>
      <c r="E12475" s="140"/>
      <c r="F12475" s="161"/>
      <c r="G12475" s="161"/>
    </row>
    <row r="12476" spans="1:7" x14ac:dyDescent="0.25">
      <c r="A12476" s="154"/>
      <c r="B12476" s="154"/>
      <c r="C12476" s="154"/>
      <c r="D12476" s="140"/>
      <c r="E12476" s="140"/>
      <c r="F12476" s="161"/>
      <c r="G12476" s="161"/>
    </row>
    <row r="12477" spans="1:7" x14ac:dyDescent="0.25">
      <c r="A12477" s="154"/>
      <c r="B12477" s="154"/>
      <c r="C12477" s="140"/>
      <c r="D12477" s="140"/>
      <c r="E12477" s="140"/>
      <c r="F12477" s="161"/>
      <c r="G12477" s="161"/>
    </row>
    <row r="12478" spans="1:7" x14ac:dyDescent="0.25">
      <c r="A12478" s="154"/>
      <c r="B12478" s="154"/>
      <c r="C12478" s="140"/>
      <c r="D12478" s="140"/>
      <c r="E12478" s="140"/>
      <c r="F12478" s="161"/>
      <c r="G12478" s="161"/>
    </row>
    <row r="12479" spans="1:7" x14ac:dyDescent="0.25">
      <c r="A12479" s="154"/>
      <c r="B12479" s="154"/>
      <c r="C12479" s="140"/>
      <c r="D12479" s="140"/>
      <c r="E12479" s="140"/>
      <c r="F12479" s="161"/>
      <c r="G12479" s="161"/>
    </row>
    <row r="12480" spans="1:7" x14ac:dyDescent="0.25">
      <c r="A12480" s="154"/>
      <c r="B12480" s="154"/>
      <c r="C12480" s="140"/>
      <c r="D12480" s="140"/>
      <c r="E12480" s="140"/>
      <c r="F12480" s="161"/>
      <c r="G12480" s="161"/>
    </row>
    <row r="12481" spans="1:7" x14ac:dyDescent="0.25">
      <c r="A12481" s="154"/>
      <c r="B12481" s="154"/>
      <c r="C12481" s="140"/>
      <c r="D12481" s="140"/>
      <c r="E12481" s="140"/>
      <c r="F12481" s="161"/>
      <c r="G12481" s="161"/>
    </row>
    <row r="12482" spans="1:7" x14ac:dyDescent="0.25">
      <c r="A12482" s="154"/>
      <c r="B12482" s="154"/>
      <c r="C12482" s="140"/>
      <c r="D12482" s="140"/>
      <c r="E12482" s="140"/>
      <c r="F12482" s="161"/>
      <c r="G12482" s="161"/>
    </row>
    <row r="12483" spans="1:7" x14ac:dyDescent="0.25">
      <c r="A12483" s="154"/>
      <c r="B12483" s="154"/>
      <c r="C12483" s="140"/>
      <c r="D12483" s="140"/>
      <c r="E12483" s="140"/>
      <c r="F12483" s="161"/>
      <c r="G12483" s="161"/>
    </row>
    <row r="12484" spans="1:7" x14ac:dyDescent="0.25">
      <c r="A12484" s="154"/>
      <c r="B12484" s="154"/>
      <c r="C12484" s="140"/>
      <c r="D12484" s="140"/>
      <c r="E12484" s="140"/>
      <c r="F12484" s="161"/>
      <c r="G12484" s="161"/>
    </row>
    <row r="12485" spans="1:7" x14ac:dyDescent="0.25">
      <c r="A12485" s="154"/>
      <c r="B12485" s="154"/>
      <c r="C12485" s="140"/>
      <c r="D12485" s="140"/>
      <c r="E12485" s="140"/>
      <c r="F12485" s="161"/>
      <c r="G12485" s="161"/>
    </row>
    <row r="12486" spans="1:7" x14ac:dyDescent="0.25">
      <c r="A12486" s="154"/>
      <c r="B12486" s="154"/>
      <c r="C12486" s="140"/>
      <c r="D12486" s="140"/>
      <c r="E12486" s="140"/>
      <c r="F12486" s="161"/>
      <c r="G12486" s="161"/>
    </row>
    <row r="12487" spans="1:7" x14ac:dyDescent="0.25">
      <c r="A12487" s="154"/>
      <c r="B12487" s="154"/>
      <c r="C12487" s="140"/>
      <c r="D12487" s="140"/>
      <c r="E12487" s="140"/>
      <c r="F12487" s="161"/>
      <c r="G12487" s="161"/>
    </row>
    <row r="12488" spans="1:7" x14ac:dyDescent="0.25">
      <c r="A12488" s="154"/>
      <c r="B12488" s="154"/>
      <c r="C12488" s="140"/>
      <c r="D12488" s="140"/>
      <c r="E12488" s="140"/>
      <c r="F12488" s="161"/>
      <c r="G12488" s="161"/>
    </row>
    <row r="12489" spans="1:7" x14ac:dyDescent="0.25">
      <c r="A12489" s="154"/>
      <c r="B12489" s="154"/>
      <c r="C12489" s="140"/>
      <c r="D12489" s="140"/>
      <c r="E12489" s="140"/>
      <c r="F12489" s="161"/>
      <c r="G12489" s="161"/>
    </row>
    <row r="12490" spans="1:7" x14ac:dyDescent="0.25">
      <c r="A12490" s="154"/>
      <c r="B12490" s="154"/>
      <c r="C12490" s="140"/>
      <c r="D12490" s="140"/>
      <c r="E12490" s="140"/>
      <c r="F12490" s="161"/>
      <c r="G12490" s="161"/>
    </row>
    <row r="12491" spans="1:7" x14ac:dyDescent="0.25">
      <c r="A12491" s="154"/>
      <c r="B12491" s="154"/>
      <c r="C12491" s="154"/>
      <c r="D12491" s="140"/>
      <c r="E12491" s="140"/>
      <c r="F12491" s="161"/>
      <c r="G12491" s="161"/>
    </row>
    <row r="12492" spans="1:7" x14ac:dyDescent="0.25">
      <c r="A12492" s="154"/>
      <c r="B12492" s="154"/>
      <c r="C12492" s="140"/>
      <c r="D12492" s="140"/>
      <c r="E12492" s="140"/>
      <c r="F12492" s="161"/>
      <c r="G12492" s="161"/>
    </row>
    <row r="12493" spans="1:7" x14ac:dyDescent="0.25">
      <c r="A12493" s="154"/>
      <c r="B12493" s="154"/>
      <c r="C12493" s="140"/>
      <c r="D12493" s="140"/>
      <c r="E12493" s="140"/>
      <c r="F12493" s="161"/>
      <c r="G12493" s="161"/>
    </row>
    <row r="12494" spans="1:7" x14ac:dyDescent="0.25">
      <c r="A12494" s="154"/>
      <c r="B12494" s="154"/>
      <c r="C12494" s="140"/>
      <c r="D12494" s="140"/>
      <c r="E12494" s="140"/>
      <c r="F12494" s="161"/>
      <c r="G12494" s="161"/>
    </row>
    <row r="12495" spans="1:7" x14ac:dyDescent="0.25">
      <c r="A12495" s="154"/>
      <c r="B12495" s="154"/>
      <c r="C12495" s="154"/>
      <c r="D12495" s="140"/>
      <c r="E12495" s="140"/>
      <c r="F12495" s="161"/>
      <c r="G12495" s="161"/>
    </row>
    <row r="12496" spans="1:7" x14ac:dyDescent="0.25">
      <c r="A12496" s="154"/>
      <c r="B12496" s="154"/>
      <c r="C12496" s="154"/>
      <c r="D12496" s="140"/>
      <c r="E12496" s="140"/>
      <c r="F12496" s="161"/>
      <c r="G12496" s="161"/>
    </row>
    <row r="12497" spans="1:7" x14ac:dyDescent="0.25">
      <c r="A12497" s="154"/>
      <c r="B12497" s="154"/>
      <c r="C12497" s="140"/>
      <c r="D12497" s="140"/>
      <c r="E12497" s="140"/>
      <c r="F12497" s="161"/>
      <c r="G12497" s="161"/>
    </row>
    <row r="12498" spans="1:7" x14ac:dyDescent="0.25">
      <c r="A12498" s="154"/>
      <c r="B12498" s="154"/>
      <c r="C12498" s="154"/>
      <c r="D12498" s="140"/>
      <c r="E12498" s="140"/>
      <c r="F12498" s="161"/>
      <c r="G12498" s="161"/>
    </row>
    <row r="12499" spans="1:7" x14ac:dyDescent="0.25">
      <c r="A12499" s="154"/>
      <c r="B12499" s="154"/>
      <c r="C12499" s="154"/>
      <c r="D12499" s="140"/>
      <c r="E12499" s="140"/>
      <c r="F12499" s="161"/>
      <c r="G12499" s="161"/>
    </row>
    <row r="12500" spans="1:7" x14ac:dyDescent="0.25">
      <c r="A12500" s="154"/>
      <c r="B12500" s="154"/>
      <c r="C12500" s="154"/>
      <c r="D12500" s="140"/>
      <c r="E12500" s="140"/>
      <c r="F12500" s="161"/>
      <c r="G12500" s="161"/>
    </row>
    <row r="12501" spans="1:7" x14ac:dyDescent="0.25">
      <c r="A12501" s="154"/>
      <c r="B12501" s="154"/>
      <c r="C12501" s="154"/>
      <c r="D12501" s="140"/>
      <c r="E12501" s="140"/>
      <c r="F12501" s="161"/>
      <c r="G12501" s="161"/>
    </row>
    <row r="12502" spans="1:7" x14ac:dyDescent="0.25">
      <c r="A12502" s="154"/>
      <c r="B12502" s="154"/>
      <c r="C12502" s="154"/>
      <c r="D12502" s="140"/>
      <c r="E12502" s="140"/>
      <c r="F12502" s="161"/>
      <c r="G12502" s="161"/>
    </row>
    <row r="12503" spans="1:7" x14ac:dyDescent="0.25">
      <c r="A12503" s="154"/>
      <c r="B12503" s="154"/>
      <c r="C12503" s="140"/>
      <c r="D12503" s="140"/>
      <c r="E12503" s="140"/>
      <c r="F12503" s="161"/>
      <c r="G12503" s="161"/>
    </row>
    <row r="12504" spans="1:7" x14ac:dyDescent="0.25">
      <c r="A12504" s="154"/>
      <c r="B12504" s="154"/>
      <c r="C12504" s="140"/>
      <c r="D12504" s="140"/>
      <c r="E12504" s="140"/>
      <c r="F12504" s="161"/>
      <c r="G12504" s="161"/>
    </row>
    <row r="12505" spans="1:7" x14ac:dyDescent="0.25">
      <c r="A12505" s="154"/>
      <c r="B12505" s="154"/>
      <c r="C12505" s="140"/>
      <c r="D12505" s="140"/>
      <c r="E12505" s="140"/>
      <c r="F12505" s="161"/>
      <c r="G12505" s="161"/>
    </row>
    <row r="12506" spans="1:7" x14ac:dyDescent="0.25">
      <c r="A12506" s="154"/>
      <c r="B12506" s="154"/>
      <c r="C12506" s="154"/>
      <c r="D12506" s="140"/>
      <c r="E12506" s="140"/>
      <c r="F12506" s="161"/>
      <c r="G12506" s="161"/>
    </row>
    <row r="12507" spans="1:7" x14ac:dyDescent="0.25">
      <c r="A12507" s="154"/>
      <c r="B12507" s="154"/>
      <c r="C12507" s="154"/>
      <c r="D12507" s="140"/>
      <c r="E12507" s="140"/>
      <c r="F12507" s="161"/>
      <c r="G12507" s="161"/>
    </row>
    <row r="12508" spans="1:7" x14ac:dyDescent="0.25">
      <c r="A12508" s="154"/>
      <c r="B12508" s="154"/>
      <c r="C12508" s="154"/>
      <c r="D12508" s="140"/>
      <c r="E12508" s="140"/>
      <c r="F12508" s="161"/>
      <c r="G12508" s="161"/>
    </row>
    <row r="12509" spans="1:7" x14ac:dyDescent="0.25">
      <c r="A12509" s="154"/>
      <c r="B12509" s="154"/>
      <c r="C12509" s="140"/>
      <c r="D12509" s="140"/>
      <c r="E12509" s="140"/>
      <c r="F12509" s="161"/>
      <c r="G12509" s="161"/>
    </row>
    <row r="12510" spans="1:7" x14ac:dyDescent="0.25">
      <c r="A12510" s="154"/>
      <c r="B12510" s="154"/>
      <c r="C12510" s="154"/>
      <c r="D12510" s="140"/>
      <c r="E12510" s="140"/>
      <c r="F12510" s="161"/>
      <c r="G12510" s="161"/>
    </row>
    <row r="12511" spans="1:7" x14ac:dyDescent="0.25">
      <c r="A12511" s="154"/>
      <c r="B12511" s="154"/>
      <c r="C12511" s="154"/>
      <c r="D12511" s="140"/>
      <c r="E12511" s="140"/>
      <c r="F12511" s="161"/>
      <c r="G12511" s="161"/>
    </row>
    <row r="12512" spans="1:7" x14ac:dyDescent="0.25">
      <c r="A12512" s="154"/>
      <c r="B12512" s="154"/>
      <c r="C12512" s="140"/>
      <c r="D12512" s="140"/>
      <c r="E12512" s="140"/>
      <c r="F12512" s="161"/>
      <c r="G12512" s="161"/>
    </row>
    <row r="12513" spans="1:7" x14ac:dyDescent="0.25">
      <c r="A12513" s="154"/>
      <c r="B12513" s="154"/>
      <c r="C12513" s="154"/>
      <c r="D12513" s="140"/>
      <c r="E12513" s="140"/>
      <c r="F12513" s="161"/>
      <c r="G12513" s="161"/>
    </row>
    <row r="12514" spans="1:7" x14ac:dyDescent="0.25">
      <c r="A12514" s="154"/>
      <c r="B12514" s="154"/>
      <c r="C12514" s="140"/>
      <c r="D12514" s="140"/>
      <c r="E12514" s="140"/>
      <c r="F12514" s="161"/>
      <c r="G12514" s="161"/>
    </row>
    <row r="12515" spans="1:7" x14ac:dyDescent="0.25">
      <c r="A12515" s="154"/>
      <c r="B12515" s="154"/>
      <c r="C12515" s="140"/>
      <c r="D12515" s="140"/>
      <c r="E12515" s="140"/>
      <c r="F12515" s="161"/>
      <c r="G12515" s="161"/>
    </row>
    <row r="12516" spans="1:7" x14ac:dyDescent="0.25">
      <c r="A12516" s="154"/>
      <c r="B12516" s="154"/>
      <c r="C12516" s="140"/>
      <c r="D12516" s="140"/>
      <c r="E12516" s="140"/>
      <c r="F12516" s="161"/>
      <c r="G12516" s="161"/>
    </row>
    <row r="12517" spans="1:7" x14ac:dyDescent="0.25">
      <c r="A12517" s="154"/>
      <c r="B12517" s="154"/>
      <c r="C12517" s="140"/>
      <c r="D12517" s="140"/>
      <c r="E12517" s="140"/>
      <c r="F12517" s="161"/>
      <c r="G12517" s="161"/>
    </row>
    <row r="12518" spans="1:7" x14ac:dyDescent="0.25">
      <c r="A12518" s="154"/>
      <c r="B12518" s="154"/>
      <c r="C12518" s="140"/>
      <c r="D12518" s="140"/>
      <c r="E12518" s="140"/>
      <c r="F12518" s="161"/>
      <c r="G12518" s="161"/>
    </row>
    <row r="12519" spans="1:7" x14ac:dyDescent="0.25">
      <c r="A12519" s="154"/>
      <c r="B12519" s="154"/>
      <c r="C12519" s="140"/>
      <c r="D12519" s="140"/>
      <c r="E12519" s="140"/>
      <c r="F12519" s="161"/>
      <c r="G12519" s="161"/>
    </row>
    <row r="12520" spans="1:7" x14ac:dyDescent="0.25">
      <c r="A12520" s="154"/>
      <c r="B12520" s="154"/>
      <c r="C12520" s="140"/>
      <c r="D12520" s="140"/>
      <c r="E12520" s="140"/>
      <c r="F12520" s="161"/>
      <c r="G12520" s="161"/>
    </row>
    <row r="12521" spans="1:7" x14ac:dyDescent="0.25">
      <c r="A12521" s="154"/>
      <c r="B12521" s="154"/>
      <c r="C12521" s="140"/>
      <c r="D12521" s="140"/>
      <c r="E12521" s="140"/>
      <c r="F12521" s="161"/>
      <c r="G12521" s="161"/>
    </row>
    <row r="12522" spans="1:7" x14ac:dyDescent="0.25">
      <c r="A12522" s="154"/>
      <c r="B12522" s="154"/>
      <c r="C12522" s="140"/>
      <c r="D12522" s="140"/>
      <c r="E12522" s="140"/>
      <c r="F12522" s="161"/>
      <c r="G12522" s="161"/>
    </row>
    <row r="12523" spans="1:7" x14ac:dyDescent="0.25">
      <c r="A12523" s="154"/>
      <c r="B12523" s="154"/>
      <c r="C12523" s="140"/>
      <c r="D12523" s="140"/>
      <c r="E12523" s="140"/>
      <c r="F12523" s="161"/>
      <c r="G12523" s="161"/>
    </row>
    <row r="12524" spans="1:7" x14ac:dyDescent="0.25">
      <c r="A12524" s="154"/>
      <c r="B12524" s="154"/>
      <c r="C12524" s="140"/>
      <c r="D12524" s="140"/>
      <c r="E12524" s="140"/>
      <c r="F12524" s="161"/>
      <c r="G12524" s="161"/>
    </row>
    <row r="12525" spans="1:7" x14ac:dyDescent="0.25">
      <c r="A12525" s="154"/>
      <c r="B12525" s="154"/>
      <c r="C12525" s="140"/>
      <c r="D12525" s="140"/>
      <c r="E12525" s="140"/>
      <c r="F12525" s="161"/>
      <c r="G12525" s="161"/>
    </row>
    <row r="12526" spans="1:7" x14ac:dyDescent="0.25">
      <c r="A12526" s="154"/>
      <c r="B12526" s="154"/>
      <c r="C12526" s="140"/>
      <c r="D12526" s="140"/>
      <c r="E12526" s="140"/>
      <c r="F12526" s="161"/>
      <c r="G12526" s="161"/>
    </row>
    <row r="12527" spans="1:7" x14ac:dyDescent="0.25">
      <c r="A12527" s="154"/>
      <c r="B12527" s="154"/>
      <c r="C12527" s="140"/>
      <c r="D12527" s="140"/>
      <c r="E12527" s="140"/>
      <c r="F12527" s="161"/>
      <c r="G12527" s="161"/>
    </row>
    <row r="12528" spans="1:7" x14ac:dyDescent="0.25">
      <c r="A12528" s="154"/>
      <c r="B12528" s="154"/>
      <c r="C12528" s="140"/>
      <c r="D12528" s="140"/>
      <c r="E12528" s="140"/>
      <c r="F12528" s="161"/>
      <c r="G12528" s="161"/>
    </row>
    <row r="12529" spans="1:7" x14ac:dyDescent="0.25">
      <c r="A12529" s="154"/>
      <c r="B12529" s="154"/>
      <c r="C12529" s="140"/>
      <c r="D12529" s="140"/>
      <c r="E12529" s="140"/>
      <c r="F12529" s="161"/>
      <c r="G12529" s="161"/>
    </row>
    <row r="12530" spans="1:7" x14ac:dyDescent="0.25">
      <c r="A12530" s="154"/>
      <c r="B12530" s="154"/>
      <c r="C12530" s="140"/>
      <c r="D12530" s="140"/>
      <c r="E12530" s="140"/>
      <c r="F12530" s="161"/>
      <c r="G12530" s="161"/>
    </row>
    <row r="12531" spans="1:7" x14ac:dyDescent="0.25">
      <c r="A12531" s="154"/>
      <c r="B12531" s="154"/>
      <c r="C12531" s="140"/>
      <c r="D12531" s="140"/>
      <c r="E12531" s="140"/>
      <c r="F12531" s="161"/>
      <c r="G12531" s="161"/>
    </row>
    <row r="12532" spans="1:7" x14ac:dyDescent="0.25">
      <c r="A12532" s="154"/>
      <c r="B12532" s="154"/>
      <c r="C12532" s="140"/>
      <c r="D12532" s="140"/>
      <c r="E12532" s="140"/>
      <c r="F12532" s="161"/>
      <c r="G12532" s="161"/>
    </row>
    <row r="12533" spans="1:7" x14ac:dyDescent="0.25">
      <c r="A12533" s="154"/>
      <c r="B12533" s="154"/>
      <c r="C12533" s="140"/>
      <c r="D12533" s="140"/>
      <c r="E12533" s="140"/>
      <c r="F12533" s="161"/>
      <c r="G12533" s="161"/>
    </row>
    <row r="12534" spans="1:7" x14ac:dyDescent="0.25">
      <c r="A12534" s="154"/>
      <c r="B12534" s="154"/>
      <c r="C12534" s="154"/>
      <c r="D12534" s="140"/>
      <c r="E12534" s="140"/>
      <c r="F12534" s="161"/>
      <c r="G12534" s="161"/>
    </row>
    <row r="12535" spans="1:7" x14ac:dyDescent="0.25">
      <c r="A12535" s="154"/>
      <c r="B12535" s="154"/>
      <c r="C12535" s="140"/>
      <c r="D12535" s="140"/>
      <c r="E12535" s="140"/>
      <c r="F12535" s="161"/>
      <c r="G12535" s="161"/>
    </row>
    <row r="12536" spans="1:7" x14ac:dyDescent="0.25">
      <c r="A12536" s="154"/>
      <c r="B12536" s="154"/>
      <c r="C12536" s="140"/>
      <c r="D12536" s="140"/>
      <c r="E12536" s="140"/>
      <c r="F12536" s="161"/>
      <c r="G12536" s="161"/>
    </row>
    <row r="12537" spans="1:7" x14ac:dyDescent="0.25">
      <c r="A12537" s="154"/>
      <c r="B12537" s="154"/>
      <c r="C12537" s="140"/>
      <c r="D12537" s="140"/>
      <c r="E12537" s="140"/>
      <c r="F12537" s="161"/>
      <c r="G12537" s="161"/>
    </row>
    <row r="12538" spans="1:7" x14ac:dyDescent="0.25">
      <c r="A12538" s="154"/>
      <c r="B12538" s="154"/>
      <c r="C12538" s="140"/>
      <c r="D12538" s="140"/>
      <c r="E12538" s="140"/>
      <c r="F12538" s="161"/>
      <c r="G12538" s="161"/>
    </row>
    <row r="12539" spans="1:7" x14ac:dyDescent="0.25">
      <c r="A12539" s="154"/>
      <c r="B12539" s="154"/>
      <c r="C12539" s="140"/>
      <c r="D12539" s="140"/>
      <c r="E12539" s="140"/>
      <c r="F12539" s="161"/>
      <c r="G12539" s="161"/>
    </row>
    <row r="12540" spans="1:7" x14ac:dyDescent="0.25">
      <c r="A12540" s="154"/>
      <c r="B12540" s="154"/>
      <c r="C12540" s="140"/>
      <c r="D12540" s="140"/>
      <c r="E12540" s="140"/>
      <c r="F12540" s="161"/>
      <c r="G12540" s="161"/>
    </row>
    <row r="12541" spans="1:7" x14ac:dyDescent="0.25">
      <c r="A12541" s="154"/>
      <c r="B12541" s="154"/>
      <c r="C12541" s="140"/>
      <c r="D12541" s="140"/>
      <c r="E12541" s="140"/>
      <c r="F12541" s="161"/>
      <c r="G12541" s="161"/>
    </row>
    <row r="12542" spans="1:7" x14ac:dyDescent="0.25">
      <c r="A12542" s="154"/>
      <c r="B12542" s="154"/>
      <c r="C12542" s="140"/>
      <c r="D12542" s="140"/>
      <c r="E12542" s="140"/>
      <c r="F12542" s="161"/>
      <c r="G12542" s="161"/>
    </row>
    <row r="12543" spans="1:7" x14ac:dyDescent="0.25">
      <c r="A12543" s="154"/>
      <c r="B12543" s="154"/>
      <c r="C12543" s="140"/>
      <c r="D12543" s="140"/>
      <c r="E12543" s="140"/>
      <c r="F12543" s="161"/>
      <c r="G12543" s="161"/>
    </row>
    <row r="12544" spans="1:7" x14ac:dyDescent="0.25">
      <c r="A12544" s="154"/>
      <c r="B12544" s="154"/>
      <c r="C12544" s="140"/>
      <c r="D12544" s="140"/>
      <c r="E12544" s="140"/>
      <c r="F12544" s="161"/>
      <c r="G12544" s="161"/>
    </row>
    <row r="12545" spans="1:7" x14ac:dyDescent="0.25">
      <c r="A12545" s="154"/>
      <c r="B12545" s="154"/>
      <c r="C12545" s="140"/>
      <c r="D12545" s="140"/>
      <c r="E12545" s="140"/>
      <c r="F12545" s="161"/>
      <c r="G12545" s="161"/>
    </row>
    <row r="12546" spans="1:7" x14ac:dyDescent="0.25">
      <c r="A12546" s="154"/>
      <c r="B12546" s="154"/>
      <c r="C12546" s="140"/>
      <c r="D12546" s="140"/>
      <c r="E12546" s="140"/>
      <c r="F12546" s="161"/>
      <c r="G12546" s="161"/>
    </row>
    <row r="12547" spans="1:7" x14ac:dyDescent="0.25">
      <c r="A12547" s="154"/>
      <c r="B12547" s="154"/>
      <c r="C12547" s="140"/>
      <c r="D12547" s="140"/>
      <c r="E12547" s="140"/>
      <c r="F12547" s="161"/>
      <c r="G12547" s="161"/>
    </row>
    <row r="12548" spans="1:7" x14ac:dyDescent="0.25">
      <c r="A12548" s="154"/>
      <c r="B12548" s="154"/>
      <c r="C12548" s="140"/>
      <c r="D12548" s="140"/>
      <c r="E12548" s="140"/>
      <c r="F12548" s="161"/>
      <c r="G12548" s="161"/>
    </row>
    <row r="12549" spans="1:7" x14ac:dyDescent="0.25">
      <c r="A12549" s="154"/>
      <c r="B12549" s="154"/>
      <c r="C12549" s="140"/>
      <c r="D12549" s="140"/>
      <c r="E12549" s="140"/>
      <c r="F12549" s="161"/>
      <c r="G12549" s="161"/>
    </row>
    <row r="12550" spans="1:7" x14ac:dyDescent="0.25">
      <c r="A12550" s="154"/>
      <c r="B12550" s="154"/>
      <c r="C12550" s="140"/>
      <c r="D12550" s="140"/>
      <c r="E12550" s="140"/>
      <c r="F12550" s="161"/>
      <c r="G12550" s="161"/>
    </row>
    <row r="12551" spans="1:7" x14ac:dyDescent="0.25">
      <c r="A12551" s="154"/>
      <c r="B12551" s="154"/>
      <c r="C12551" s="140"/>
      <c r="D12551" s="140"/>
      <c r="E12551" s="140"/>
      <c r="F12551" s="161"/>
      <c r="G12551" s="161"/>
    </row>
    <row r="12552" spans="1:7" x14ac:dyDescent="0.25">
      <c r="A12552" s="154"/>
      <c r="B12552" s="154"/>
      <c r="C12552" s="140"/>
      <c r="D12552" s="140"/>
      <c r="E12552" s="140"/>
      <c r="F12552" s="161"/>
      <c r="G12552" s="161"/>
    </row>
    <row r="12553" spans="1:7" x14ac:dyDescent="0.25">
      <c r="A12553" s="154"/>
      <c r="B12553" s="154"/>
      <c r="C12553" s="140"/>
      <c r="D12553" s="140"/>
      <c r="E12553" s="140"/>
      <c r="F12553" s="161"/>
      <c r="G12553" s="161"/>
    </row>
    <row r="12554" spans="1:7" x14ac:dyDescent="0.25">
      <c r="A12554" s="154"/>
      <c r="B12554" s="154"/>
      <c r="C12554" s="140"/>
      <c r="D12554" s="140"/>
      <c r="E12554" s="140"/>
      <c r="F12554" s="161"/>
      <c r="G12554" s="161"/>
    </row>
    <row r="12555" spans="1:7" x14ac:dyDescent="0.25">
      <c r="A12555" s="154"/>
      <c r="B12555" s="154"/>
      <c r="C12555" s="140"/>
      <c r="D12555" s="140"/>
      <c r="E12555" s="140"/>
      <c r="F12555" s="161"/>
      <c r="G12555" s="161"/>
    </row>
    <row r="12556" spans="1:7" x14ac:dyDescent="0.25">
      <c r="A12556" s="154"/>
      <c r="B12556" s="154"/>
      <c r="C12556" s="140"/>
      <c r="D12556" s="140"/>
      <c r="E12556" s="140"/>
      <c r="F12556" s="161"/>
      <c r="G12556" s="161"/>
    </row>
    <row r="12557" spans="1:7" x14ac:dyDescent="0.25">
      <c r="A12557" s="154"/>
      <c r="B12557" s="154"/>
      <c r="C12557" s="140"/>
      <c r="D12557" s="140"/>
      <c r="E12557" s="140"/>
      <c r="F12557" s="161"/>
      <c r="G12557" s="161"/>
    </row>
    <row r="12558" spans="1:7" x14ac:dyDescent="0.25">
      <c r="A12558" s="154"/>
      <c r="B12558" s="154"/>
      <c r="C12558" s="154"/>
      <c r="D12558" s="140"/>
      <c r="E12558" s="140"/>
      <c r="F12558" s="161"/>
      <c r="G12558" s="161"/>
    </row>
    <row r="12559" spans="1:7" x14ac:dyDescent="0.25">
      <c r="A12559" s="154"/>
      <c r="B12559" s="154"/>
      <c r="C12559" s="140"/>
      <c r="D12559" s="140"/>
      <c r="E12559" s="140"/>
      <c r="F12559" s="161"/>
      <c r="G12559" s="161"/>
    </row>
    <row r="12560" spans="1:7" x14ac:dyDescent="0.25">
      <c r="A12560" s="154"/>
      <c r="B12560" s="154"/>
      <c r="C12560" s="140"/>
      <c r="D12560" s="140"/>
      <c r="E12560" s="140"/>
      <c r="F12560" s="161"/>
      <c r="G12560" s="161"/>
    </row>
    <row r="12561" spans="1:7" x14ac:dyDescent="0.25">
      <c r="A12561" s="154"/>
      <c r="B12561" s="154"/>
      <c r="C12561" s="140"/>
      <c r="D12561" s="140"/>
      <c r="E12561" s="140"/>
      <c r="F12561" s="161"/>
      <c r="G12561" s="161"/>
    </row>
    <row r="12562" spans="1:7" x14ac:dyDescent="0.25">
      <c r="A12562" s="154"/>
      <c r="B12562" s="154"/>
      <c r="C12562" s="140"/>
      <c r="D12562" s="140"/>
      <c r="E12562" s="140"/>
      <c r="F12562" s="161"/>
      <c r="G12562" s="161"/>
    </row>
    <row r="12563" spans="1:7" x14ac:dyDescent="0.25">
      <c r="A12563" s="154"/>
      <c r="B12563" s="154"/>
      <c r="C12563" s="140"/>
      <c r="D12563" s="140"/>
      <c r="E12563" s="140"/>
      <c r="F12563" s="161"/>
      <c r="G12563" s="161"/>
    </row>
    <row r="12564" spans="1:7" x14ac:dyDescent="0.25">
      <c r="A12564" s="154"/>
      <c r="B12564" s="154"/>
      <c r="C12564" s="140"/>
      <c r="D12564" s="140"/>
      <c r="E12564" s="140"/>
      <c r="F12564" s="161"/>
      <c r="G12564" s="161"/>
    </row>
    <row r="12565" spans="1:7" x14ac:dyDescent="0.25">
      <c r="A12565" s="154"/>
      <c r="B12565" s="154"/>
      <c r="C12565" s="140"/>
      <c r="D12565" s="140"/>
      <c r="E12565" s="140"/>
      <c r="F12565" s="161"/>
      <c r="G12565" s="161"/>
    </row>
    <row r="12566" spans="1:7" x14ac:dyDescent="0.25">
      <c r="A12566" s="154"/>
      <c r="B12566" s="154"/>
      <c r="C12566" s="140"/>
      <c r="D12566" s="140"/>
      <c r="E12566" s="140"/>
      <c r="F12566" s="161"/>
      <c r="G12566" s="161"/>
    </row>
    <row r="12567" spans="1:7" x14ac:dyDescent="0.25">
      <c r="A12567" s="154"/>
      <c r="B12567" s="154"/>
      <c r="C12567" s="140"/>
      <c r="D12567" s="140"/>
      <c r="E12567" s="140"/>
      <c r="F12567" s="161"/>
      <c r="G12567" s="161"/>
    </row>
    <row r="12568" spans="1:7" x14ac:dyDescent="0.25">
      <c r="A12568" s="154"/>
      <c r="B12568" s="154"/>
      <c r="C12568" s="140"/>
      <c r="D12568" s="140"/>
      <c r="E12568" s="140"/>
      <c r="F12568" s="161"/>
      <c r="G12568" s="161"/>
    </row>
    <row r="12569" spans="1:7" x14ac:dyDescent="0.25">
      <c r="A12569" s="154"/>
      <c r="B12569" s="154"/>
      <c r="C12569" s="140"/>
      <c r="D12569" s="140"/>
      <c r="E12569" s="140"/>
      <c r="F12569" s="161"/>
      <c r="G12569" s="161"/>
    </row>
    <row r="12570" spans="1:7" x14ac:dyDescent="0.25">
      <c r="A12570" s="154"/>
      <c r="B12570" s="154"/>
      <c r="C12570" s="140"/>
      <c r="D12570" s="140"/>
      <c r="E12570" s="140"/>
      <c r="F12570" s="161"/>
      <c r="G12570" s="161"/>
    </row>
    <row r="12571" spans="1:7" x14ac:dyDescent="0.25">
      <c r="A12571" s="154"/>
      <c r="B12571" s="154"/>
      <c r="C12571" s="140"/>
      <c r="D12571" s="140"/>
      <c r="E12571" s="140"/>
      <c r="F12571" s="161"/>
      <c r="G12571" s="161"/>
    </row>
    <row r="12572" spans="1:7" x14ac:dyDescent="0.25">
      <c r="A12572" s="154"/>
      <c r="B12572" s="154"/>
      <c r="C12572" s="140"/>
      <c r="D12572" s="140"/>
      <c r="E12572" s="140"/>
      <c r="F12572" s="161"/>
      <c r="G12572" s="161"/>
    </row>
    <row r="12573" spans="1:7" x14ac:dyDescent="0.25">
      <c r="A12573" s="154"/>
      <c r="B12573" s="154"/>
      <c r="C12573" s="140"/>
      <c r="D12573" s="140"/>
      <c r="E12573" s="140"/>
      <c r="F12573" s="161"/>
      <c r="G12573" s="161"/>
    </row>
    <row r="12574" spans="1:7" x14ac:dyDescent="0.25">
      <c r="A12574" s="154"/>
      <c r="B12574" s="154"/>
      <c r="C12574" s="140"/>
      <c r="D12574" s="140"/>
      <c r="E12574" s="140"/>
      <c r="F12574" s="161"/>
      <c r="G12574" s="161"/>
    </row>
    <row r="12575" spans="1:7" x14ac:dyDescent="0.25">
      <c r="A12575" s="154"/>
      <c r="B12575" s="154"/>
      <c r="C12575" s="140"/>
      <c r="D12575" s="140"/>
      <c r="E12575" s="140"/>
      <c r="F12575" s="161"/>
      <c r="G12575" s="161"/>
    </row>
    <row r="12576" spans="1:7" x14ac:dyDescent="0.25">
      <c r="A12576" s="154"/>
      <c r="B12576" s="154"/>
      <c r="C12576" s="140"/>
      <c r="D12576" s="140"/>
      <c r="E12576" s="140"/>
      <c r="F12576" s="161"/>
      <c r="G12576" s="161"/>
    </row>
    <row r="12577" spans="1:7" x14ac:dyDescent="0.25">
      <c r="A12577" s="154"/>
      <c r="B12577" s="154"/>
      <c r="C12577" s="140"/>
      <c r="D12577" s="140"/>
      <c r="E12577" s="140"/>
      <c r="F12577" s="161"/>
      <c r="G12577" s="161"/>
    </row>
    <row r="12578" spans="1:7" x14ac:dyDescent="0.25">
      <c r="A12578" s="154"/>
      <c r="B12578" s="154"/>
      <c r="C12578" s="154"/>
      <c r="D12578" s="140"/>
      <c r="E12578" s="140"/>
      <c r="F12578" s="161"/>
      <c r="G12578" s="161"/>
    </row>
    <row r="12579" spans="1:7" x14ac:dyDescent="0.25">
      <c r="A12579" s="154"/>
      <c r="B12579" s="154"/>
      <c r="C12579" s="154"/>
      <c r="D12579" s="140"/>
      <c r="E12579" s="140"/>
      <c r="F12579" s="161"/>
      <c r="G12579" s="161"/>
    </row>
    <row r="12580" spans="1:7" x14ac:dyDescent="0.25">
      <c r="A12580" s="154"/>
      <c r="B12580" s="154"/>
      <c r="C12580" s="140"/>
      <c r="D12580" s="140"/>
      <c r="E12580" s="140"/>
      <c r="F12580" s="161"/>
      <c r="G12580" s="161"/>
    </row>
    <row r="12581" spans="1:7" x14ac:dyDescent="0.25">
      <c r="A12581" s="154"/>
      <c r="B12581" s="154"/>
      <c r="C12581" s="140"/>
      <c r="D12581" s="140"/>
      <c r="E12581" s="140"/>
      <c r="F12581" s="161"/>
      <c r="G12581" s="161"/>
    </row>
    <row r="12582" spans="1:7" x14ac:dyDescent="0.25">
      <c r="A12582" s="154"/>
      <c r="B12582" s="154"/>
      <c r="C12582" s="140"/>
      <c r="D12582" s="140"/>
      <c r="E12582" s="140"/>
      <c r="F12582" s="161"/>
      <c r="G12582" s="161"/>
    </row>
    <row r="12583" spans="1:7" x14ac:dyDescent="0.25">
      <c r="A12583" s="154"/>
      <c r="B12583" s="154"/>
      <c r="C12583" s="140"/>
      <c r="D12583" s="140"/>
      <c r="E12583" s="140"/>
      <c r="F12583" s="161"/>
      <c r="G12583" s="161"/>
    </row>
    <row r="12584" spans="1:7" x14ac:dyDescent="0.25">
      <c r="A12584" s="154"/>
      <c r="B12584" s="154"/>
      <c r="C12584" s="140"/>
      <c r="D12584" s="140"/>
      <c r="E12584" s="140"/>
      <c r="F12584" s="161"/>
      <c r="G12584" s="161"/>
    </row>
    <row r="12585" spans="1:7" x14ac:dyDescent="0.25">
      <c r="A12585" s="154"/>
      <c r="B12585" s="154"/>
      <c r="C12585" s="140"/>
      <c r="D12585" s="140"/>
      <c r="E12585" s="140"/>
      <c r="F12585" s="161"/>
      <c r="G12585" s="161"/>
    </row>
    <row r="12586" spans="1:7" x14ac:dyDescent="0.25">
      <c r="A12586" s="154"/>
      <c r="B12586" s="154"/>
      <c r="C12586" s="140"/>
      <c r="D12586" s="140"/>
      <c r="E12586" s="140"/>
      <c r="F12586" s="161"/>
      <c r="G12586" s="161"/>
    </row>
    <row r="12587" spans="1:7" x14ac:dyDescent="0.25">
      <c r="A12587" s="154"/>
      <c r="B12587" s="154"/>
      <c r="C12587" s="140"/>
      <c r="D12587" s="140"/>
      <c r="E12587" s="140"/>
      <c r="F12587" s="161"/>
      <c r="G12587" s="161"/>
    </row>
    <row r="12588" spans="1:7" x14ac:dyDescent="0.25">
      <c r="A12588" s="154"/>
      <c r="B12588" s="154"/>
      <c r="C12588" s="140"/>
      <c r="D12588" s="140"/>
      <c r="E12588" s="140"/>
      <c r="F12588" s="161"/>
      <c r="G12588" s="161"/>
    </row>
    <row r="12589" spans="1:7" x14ac:dyDescent="0.25">
      <c r="A12589" s="154"/>
      <c r="B12589" s="154"/>
      <c r="C12589" s="140"/>
      <c r="D12589" s="140"/>
      <c r="E12589" s="140"/>
      <c r="F12589" s="161"/>
      <c r="G12589" s="161"/>
    </row>
    <row r="12590" spans="1:7" x14ac:dyDescent="0.25">
      <c r="A12590" s="154"/>
      <c r="B12590" s="154"/>
      <c r="C12590" s="140"/>
      <c r="D12590" s="140"/>
      <c r="E12590" s="140"/>
      <c r="F12590" s="161"/>
      <c r="G12590" s="161"/>
    </row>
    <row r="12591" spans="1:7" x14ac:dyDescent="0.25">
      <c r="A12591" s="154"/>
      <c r="B12591" s="154"/>
      <c r="C12591" s="140"/>
      <c r="D12591" s="140"/>
      <c r="E12591" s="140"/>
      <c r="F12591" s="161"/>
      <c r="G12591" s="161"/>
    </row>
    <row r="12592" spans="1:7" x14ac:dyDescent="0.25">
      <c r="A12592" s="154"/>
      <c r="B12592" s="154"/>
      <c r="C12592" s="154"/>
      <c r="D12592" s="140"/>
      <c r="E12592" s="140"/>
      <c r="F12592" s="161"/>
      <c r="G12592" s="161"/>
    </row>
    <row r="12593" spans="1:7" x14ac:dyDescent="0.25">
      <c r="A12593" s="154"/>
      <c r="B12593" s="154"/>
      <c r="C12593" s="140"/>
      <c r="D12593" s="140"/>
      <c r="E12593" s="140"/>
      <c r="F12593" s="161"/>
      <c r="G12593" s="161"/>
    </row>
    <row r="12594" spans="1:7" x14ac:dyDescent="0.25">
      <c r="A12594" s="154"/>
      <c r="B12594" s="154"/>
      <c r="C12594" s="154"/>
      <c r="D12594" s="140"/>
      <c r="E12594" s="140"/>
      <c r="F12594" s="161"/>
      <c r="G12594" s="161"/>
    </row>
    <row r="12595" spans="1:7" x14ac:dyDescent="0.25">
      <c r="A12595" s="154"/>
      <c r="B12595" s="154"/>
      <c r="C12595" s="140"/>
      <c r="D12595" s="140"/>
      <c r="E12595" s="140"/>
      <c r="F12595" s="161"/>
      <c r="G12595" s="161"/>
    </row>
    <row r="12596" spans="1:7" x14ac:dyDescent="0.25">
      <c r="A12596" s="154"/>
      <c r="B12596" s="154"/>
      <c r="C12596" s="140"/>
      <c r="D12596" s="140"/>
      <c r="E12596" s="140"/>
      <c r="F12596" s="161"/>
      <c r="G12596" s="161"/>
    </row>
    <row r="12597" spans="1:7" x14ac:dyDescent="0.25">
      <c r="A12597" s="154"/>
      <c r="B12597" s="154"/>
      <c r="C12597" s="140"/>
      <c r="D12597" s="140"/>
      <c r="E12597" s="140"/>
      <c r="F12597" s="161"/>
      <c r="G12597" s="161"/>
    </row>
    <row r="12598" spans="1:7" x14ac:dyDescent="0.25">
      <c r="A12598" s="154"/>
      <c r="B12598" s="154"/>
      <c r="C12598" s="140"/>
      <c r="D12598" s="140"/>
      <c r="E12598" s="140"/>
      <c r="F12598" s="161"/>
      <c r="G12598" s="161"/>
    </row>
    <row r="12599" spans="1:7" x14ac:dyDescent="0.25">
      <c r="A12599" s="154"/>
      <c r="B12599" s="154"/>
      <c r="C12599" s="140"/>
      <c r="D12599" s="140"/>
      <c r="E12599" s="140"/>
      <c r="F12599" s="161"/>
      <c r="G12599" s="161"/>
    </row>
    <row r="12600" spans="1:7" x14ac:dyDescent="0.25">
      <c r="A12600" s="154"/>
      <c r="B12600" s="154"/>
      <c r="C12600" s="154"/>
      <c r="D12600" s="140"/>
      <c r="E12600" s="140"/>
      <c r="F12600" s="161"/>
      <c r="G12600" s="161"/>
    </row>
    <row r="12601" spans="1:7" x14ac:dyDescent="0.25">
      <c r="A12601" s="154"/>
      <c r="B12601" s="154"/>
      <c r="C12601" s="140"/>
      <c r="D12601" s="140"/>
      <c r="E12601" s="140"/>
      <c r="F12601" s="161"/>
      <c r="G12601" s="161"/>
    </row>
    <row r="12602" spans="1:7" x14ac:dyDescent="0.25">
      <c r="A12602" s="154"/>
      <c r="B12602" s="154"/>
      <c r="C12602" s="140"/>
      <c r="D12602" s="140"/>
      <c r="E12602" s="140"/>
      <c r="F12602" s="161"/>
      <c r="G12602" s="161"/>
    </row>
    <row r="12603" spans="1:7" x14ac:dyDescent="0.25">
      <c r="A12603" s="154"/>
      <c r="B12603" s="154"/>
      <c r="C12603" s="140"/>
      <c r="D12603" s="140"/>
      <c r="E12603" s="140"/>
      <c r="F12603" s="161"/>
      <c r="G12603" s="161"/>
    </row>
    <row r="12604" spans="1:7" x14ac:dyDescent="0.25">
      <c r="A12604" s="154"/>
      <c r="B12604" s="154"/>
      <c r="C12604" s="140"/>
      <c r="D12604" s="140"/>
      <c r="E12604" s="140"/>
      <c r="F12604" s="161"/>
      <c r="G12604" s="161"/>
    </row>
    <row r="12605" spans="1:7" x14ac:dyDescent="0.25">
      <c r="A12605" s="154"/>
      <c r="B12605" s="154"/>
      <c r="C12605" s="140"/>
      <c r="D12605" s="140"/>
      <c r="E12605" s="140"/>
      <c r="F12605" s="161"/>
      <c r="G12605" s="161"/>
    </row>
    <row r="12606" spans="1:7" x14ac:dyDescent="0.25">
      <c r="A12606" s="154"/>
      <c r="B12606" s="154"/>
      <c r="C12606" s="140"/>
      <c r="D12606" s="140"/>
      <c r="E12606" s="140"/>
      <c r="F12606" s="161"/>
      <c r="G12606" s="161"/>
    </row>
    <row r="12607" spans="1:7" x14ac:dyDescent="0.25">
      <c r="A12607" s="154"/>
      <c r="B12607" s="154"/>
      <c r="C12607" s="140"/>
      <c r="D12607" s="140"/>
      <c r="E12607" s="140"/>
      <c r="F12607" s="161"/>
      <c r="G12607" s="161"/>
    </row>
    <row r="12608" spans="1:7" x14ac:dyDescent="0.25">
      <c r="A12608" s="154"/>
      <c r="B12608" s="154"/>
      <c r="C12608" s="140"/>
      <c r="D12608" s="140"/>
      <c r="E12608" s="140"/>
      <c r="F12608" s="161"/>
      <c r="G12608" s="161"/>
    </row>
    <row r="12609" spans="1:7" x14ac:dyDescent="0.25">
      <c r="A12609" s="154"/>
      <c r="B12609" s="154"/>
      <c r="C12609" s="140"/>
      <c r="D12609" s="140"/>
      <c r="E12609" s="140"/>
      <c r="F12609" s="161"/>
      <c r="G12609" s="161"/>
    </row>
    <row r="12610" spans="1:7" x14ac:dyDescent="0.25">
      <c r="A12610" s="154"/>
      <c r="B12610" s="154"/>
      <c r="C12610" s="140"/>
      <c r="D12610" s="140"/>
      <c r="E12610" s="140"/>
      <c r="F12610" s="161"/>
      <c r="G12610" s="161"/>
    </row>
    <row r="12611" spans="1:7" x14ac:dyDescent="0.25">
      <c r="A12611" s="154"/>
      <c r="B12611" s="154"/>
      <c r="C12611" s="154"/>
      <c r="D12611" s="140"/>
      <c r="E12611" s="140"/>
      <c r="F12611" s="161"/>
      <c r="G12611" s="161"/>
    </row>
    <row r="12612" spans="1:7" x14ac:dyDescent="0.25">
      <c r="A12612" s="154"/>
      <c r="B12612" s="154"/>
      <c r="C12612" s="140"/>
      <c r="D12612" s="140"/>
      <c r="E12612" s="140"/>
      <c r="F12612" s="161"/>
      <c r="G12612" s="161"/>
    </row>
    <row r="12613" spans="1:7" x14ac:dyDescent="0.25">
      <c r="A12613" s="154"/>
      <c r="B12613" s="154"/>
      <c r="C12613" s="140"/>
      <c r="D12613" s="140"/>
      <c r="E12613" s="140"/>
      <c r="F12613" s="161"/>
      <c r="G12613" s="161"/>
    </row>
    <row r="12614" spans="1:7" x14ac:dyDescent="0.25">
      <c r="A12614" s="154"/>
      <c r="B12614" s="154"/>
      <c r="C12614" s="140"/>
      <c r="D12614" s="140"/>
      <c r="E12614" s="140"/>
      <c r="F12614" s="161"/>
      <c r="G12614" s="161"/>
    </row>
    <row r="12615" spans="1:7" x14ac:dyDescent="0.25">
      <c r="A12615" s="154"/>
      <c r="B12615" s="154"/>
      <c r="C12615" s="140"/>
      <c r="D12615" s="140"/>
      <c r="E12615" s="140"/>
      <c r="F12615" s="161"/>
      <c r="G12615" s="161"/>
    </row>
    <row r="12616" spans="1:7" x14ac:dyDescent="0.25">
      <c r="A12616" s="154"/>
      <c r="B12616" s="154"/>
      <c r="C12616" s="154"/>
      <c r="D12616" s="140"/>
      <c r="E12616" s="140"/>
      <c r="F12616" s="161"/>
      <c r="G12616" s="161"/>
    </row>
    <row r="12617" spans="1:7" x14ac:dyDescent="0.25">
      <c r="A12617" s="154"/>
      <c r="B12617" s="154"/>
      <c r="C12617" s="140"/>
      <c r="D12617" s="140"/>
      <c r="E12617" s="140"/>
      <c r="F12617" s="161"/>
      <c r="G12617" s="161"/>
    </row>
    <row r="12618" spans="1:7" x14ac:dyDescent="0.25">
      <c r="A12618" s="154"/>
      <c r="B12618" s="154"/>
      <c r="C12618" s="140"/>
      <c r="D12618" s="140"/>
      <c r="E12618" s="140"/>
      <c r="F12618" s="161"/>
      <c r="G12618" s="161"/>
    </row>
    <row r="12619" spans="1:7" x14ac:dyDescent="0.25">
      <c r="A12619" s="154"/>
      <c r="B12619" s="154"/>
      <c r="C12619" s="140"/>
      <c r="D12619" s="140"/>
      <c r="E12619" s="140"/>
      <c r="F12619" s="161"/>
      <c r="G12619" s="161"/>
    </row>
    <row r="12620" spans="1:7" x14ac:dyDescent="0.25">
      <c r="A12620" s="154"/>
      <c r="B12620" s="154"/>
      <c r="C12620" s="140"/>
      <c r="D12620" s="140"/>
      <c r="E12620" s="140"/>
      <c r="F12620" s="161"/>
      <c r="G12620" s="161"/>
    </row>
    <row r="12621" spans="1:7" x14ac:dyDescent="0.25">
      <c r="A12621" s="154"/>
      <c r="B12621" s="154"/>
      <c r="C12621" s="140"/>
      <c r="D12621" s="140"/>
      <c r="E12621" s="140"/>
      <c r="F12621" s="161"/>
      <c r="G12621" s="161"/>
    </row>
    <row r="12622" spans="1:7" x14ac:dyDescent="0.25">
      <c r="A12622" s="154"/>
      <c r="B12622" s="154"/>
      <c r="C12622" s="140"/>
      <c r="D12622" s="140"/>
      <c r="E12622" s="140"/>
      <c r="F12622" s="161"/>
      <c r="G12622" s="161"/>
    </row>
    <row r="12623" spans="1:7" x14ac:dyDescent="0.25">
      <c r="A12623" s="154"/>
      <c r="B12623" s="154"/>
      <c r="C12623" s="140"/>
      <c r="D12623" s="140"/>
      <c r="E12623" s="140"/>
      <c r="F12623" s="161"/>
      <c r="G12623" s="161"/>
    </row>
    <row r="12624" spans="1:7" x14ac:dyDescent="0.25">
      <c r="A12624" s="154"/>
      <c r="B12624" s="154"/>
      <c r="C12624" s="140"/>
      <c r="D12624" s="140"/>
      <c r="E12624" s="140"/>
      <c r="F12624" s="161"/>
      <c r="G12624" s="161"/>
    </row>
    <row r="12625" spans="1:7" x14ac:dyDescent="0.25">
      <c r="A12625" s="154"/>
      <c r="B12625" s="154"/>
      <c r="C12625" s="140"/>
      <c r="D12625" s="140"/>
      <c r="E12625" s="140"/>
      <c r="F12625" s="161"/>
      <c r="G12625" s="161"/>
    </row>
    <row r="12626" spans="1:7" x14ac:dyDescent="0.25">
      <c r="A12626" s="154"/>
      <c r="B12626" s="154"/>
      <c r="C12626" s="140"/>
      <c r="D12626" s="140"/>
      <c r="E12626" s="140"/>
      <c r="F12626" s="161"/>
      <c r="G12626" s="161"/>
    </row>
    <row r="12627" spans="1:7" x14ac:dyDescent="0.25">
      <c r="A12627" s="154"/>
      <c r="B12627" s="154"/>
      <c r="C12627" s="140"/>
      <c r="D12627" s="140"/>
      <c r="E12627" s="140"/>
      <c r="F12627" s="161"/>
      <c r="G12627" s="161"/>
    </row>
    <row r="12628" spans="1:7" x14ac:dyDescent="0.25">
      <c r="A12628" s="154"/>
      <c r="B12628" s="154"/>
      <c r="C12628" s="140"/>
      <c r="D12628" s="140"/>
      <c r="E12628" s="140"/>
      <c r="F12628" s="161"/>
      <c r="G12628" s="161"/>
    </row>
    <row r="12629" spans="1:7" x14ac:dyDescent="0.25">
      <c r="A12629" s="154"/>
      <c r="B12629" s="154"/>
      <c r="C12629" s="140"/>
      <c r="D12629" s="140"/>
      <c r="E12629" s="140"/>
      <c r="F12629" s="161"/>
      <c r="G12629" s="161"/>
    </row>
    <row r="12630" spans="1:7" x14ac:dyDescent="0.25">
      <c r="A12630" s="154"/>
      <c r="B12630" s="154"/>
      <c r="C12630" s="140"/>
      <c r="D12630" s="140"/>
      <c r="E12630" s="140"/>
      <c r="F12630" s="161"/>
      <c r="G12630" s="161"/>
    </row>
    <row r="12631" spans="1:7" x14ac:dyDescent="0.25">
      <c r="A12631" s="154"/>
      <c r="B12631" s="154"/>
      <c r="C12631" s="140"/>
      <c r="D12631" s="140"/>
      <c r="E12631" s="140"/>
      <c r="F12631" s="161"/>
      <c r="G12631" s="161"/>
    </row>
    <row r="12632" spans="1:7" x14ac:dyDescent="0.25">
      <c r="A12632" s="154"/>
      <c r="B12632" s="154"/>
      <c r="C12632" s="140"/>
      <c r="D12632" s="140"/>
      <c r="E12632" s="140"/>
      <c r="F12632" s="161"/>
      <c r="G12632" s="161"/>
    </row>
    <row r="12633" spans="1:7" x14ac:dyDescent="0.25">
      <c r="A12633" s="154"/>
      <c r="B12633" s="154"/>
      <c r="C12633" s="140"/>
      <c r="D12633" s="140"/>
      <c r="E12633" s="140"/>
      <c r="F12633" s="161"/>
      <c r="G12633" s="161"/>
    </row>
    <row r="12634" spans="1:7" x14ac:dyDescent="0.25">
      <c r="A12634" s="154"/>
      <c r="B12634" s="154"/>
      <c r="C12634" s="140"/>
      <c r="D12634" s="140"/>
      <c r="E12634" s="140"/>
      <c r="F12634" s="161"/>
      <c r="G12634" s="161"/>
    </row>
    <row r="12635" spans="1:7" x14ac:dyDescent="0.25">
      <c r="A12635" s="154"/>
      <c r="B12635" s="154"/>
      <c r="C12635" s="140"/>
      <c r="D12635" s="140"/>
      <c r="E12635" s="140"/>
      <c r="F12635" s="161"/>
      <c r="G12635" s="161"/>
    </row>
    <row r="12636" spans="1:7" x14ac:dyDescent="0.25">
      <c r="A12636" s="154"/>
      <c r="B12636" s="154"/>
      <c r="C12636" s="140"/>
      <c r="D12636" s="140"/>
      <c r="E12636" s="140"/>
      <c r="F12636" s="161"/>
      <c r="G12636" s="161"/>
    </row>
    <row r="12637" spans="1:7" x14ac:dyDescent="0.25">
      <c r="A12637" s="154"/>
      <c r="B12637" s="154"/>
      <c r="C12637" s="140"/>
      <c r="D12637" s="140"/>
      <c r="E12637" s="140"/>
      <c r="F12637" s="161"/>
      <c r="G12637" s="161"/>
    </row>
    <row r="12638" spans="1:7" x14ac:dyDescent="0.25">
      <c r="A12638" s="154"/>
      <c r="B12638" s="154"/>
      <c r="C12638" s="140"/>
      <c r="D12638" s="140"/>
      <c r="E12638" s="140"/>
      <c r="F12638" s="161"/>
      <c r="G12638" s="161"/>
    </row>
    <row r="12639" spans="1:7" x14ac:dyDescent="0.25">
      <c r="A12639" s="154"/>
      <c r="B12639" s="154"/>
      <c r="C12639" s="140"/>
      <c r="D12639" s="140"/>
      <c r="E12639" s="140"/>
      <c r="F12639" s="161"/>
      <c r="G12639" s="161"/>
    </row>
    <row r="12640" spans="1:7" x14ac:dyDescent="0.25">
      <c r="A12640" s="154"/>
      <c r="B12640" s="154"/>
      <c r="C12640" s="140"/>
      <c r="D12640" s="140"/>
      <c r="E12640" s="140"/>
      <c r="F12640" s="161"/>
      <c r="G12640" s="161"/>
    </row>
    <row r="12641" spans="1:7" x14ac:dyDescent="0.25">
      <c r="A12641" s="154"/>
      <c r="B12641" s="154"/>
      <c r="C12641" s="140"/>
      <c r="D12641" s="140"/>
      <c r="E12641" s="140"/>
      <c r="F12641" s="161"/>
      <c r="G12641" s="161"/>
    </row>
    <row r="12642" spans="1:7" x14ac:dyDescent="0.25">
      <c r="A12642" s="154"/>
      <c r="B12642" s="154"/>
      <c r="C12642" s="140"/>
      <c r="D12642" s="140"/>
      <c r="E12642" s="140"/>
      <c r="F12642" s="161"/>
      <c r="G12642" s="161"/>
    </row>
    <row r="12643" spans="1:7" x14ac:dyDescent="0.25">
      <c r="A12643" s="154"/>
      <c r="B12643" s="154"/>
      <c r="C12643" s="140"/>
      <c r="D12643" s="140"/>
      <c r="E12643" s="140"/>
      <c r="F12643" s="161"/>
      <c r="G12643" s="161"/>
    </row>
    <row r="12644" spans="1:7" x14ac:dyDescent="0.25">
      <c r="A12644" s="154"/>
      <c r="B12644" s="154"/>
      <c r="C12644" s="140"/>
      <c r="D12644" s="140"/>
      <c r="E12644" s="140"/>
      <c r="F12644" s="161"/>
      <c r="G12644" s="161"/>
    </row>
    <row r="12645" spans="1:7" x14ac:dyDescent="0.25">
      <c r="A12645" s="154"/>
      <c r="B12645" s="154"/>
      <c r="C12645" s="140"/>
      <c r="D12645" s="140"/>
      <c r="E12645" s="140"/>
      <c r="F12645" s="161"/>
      <c r="G12645" s="161"/>
    </row>
    <row r="12646" spans="1:7" x14ac:dyDescent="0.25">
      <c r="A12646" s="154"/>
      <c r="B12646" s="154"/>
      <c r="C12646" s="140"/>
      <c r="D12646" s="140"/>
      <c r="E12646" s="140"/>
      <c r="F12646" s="161"/>
      <c r="G12646" s="161"/>
    </row>
    <row r="12647" spans="1:7" x14ac:dyDescent="0.25">
      <c r="A12647" s="154"/>
      <c r="B12647" s="154"/>
      <c r="C12647" s="140"/>
      <c r="D12647" s="140"/>
      <c r="E12647" s="140"/>
      <c r="F12647" s="161"/>
      <c r="G12647" s="161"/>
    </row>
    <row r="12648" spans="1:7" x14ac:dyDescent="0.25">
      <c r="A12648" s="154"/>
      <c r="B12648" s="154"/>
      <c r="C12648" s="140"/>
      <c r="D12648" s="140"/>
      <c r="E12648" s="140"/>
      <c r="F12648" s="161"/>
      <c r="G12648" s="161"/>
    </row>
    <row r="12649" spans="1:7" x14ac:dyDescent="0.25">
      <c r="A12649" s="154"/>
      <c r="B12649" s="154"/>
      <c r="C12649" s="140"/>
      <c r="D12649" s="140"/>
      <c r="E12649" s="140"/>
      <c r="F12649" s="161"/>
      <c r="G12649" s="161"/>
    </row>
    <row r="12650" spans="1:7" x14ac:dyDescent="0.25">
      <c r="A12650" s="154"/>
      <c r="B12650" s="154"/>
      <c r="C12650" s="140"/>
      <c r="D12650" s="140"/>
      <c r="E12650" s="140"/>
      <c r="F12650" s="161"/>
      <c r="G12650" s="161"/>
    </row>
    <row r="12651" spans="1:7" x14ac:dyDescent="0.25">
      <c r="A12651" s="154"/>
      <c r="B12651" s="154"/>
      <c r="C12651" s="140"/>
      <c r="D12651" s="140"/>
      <c r="E12651" s="140"/>
      <c r="F12651" s="161"/>
      <c r="G12651" s="161"/>
    </row>
    <row r="12652" spans="1:7" x14ac:dyDescent="0.25">
      <c r="A12652" s="154"/>
      <c r="B12652" s="154"/>
      <c r="C12652" s="140"/>
      <c r="D12652" s="140"/>
      <c r="E12652" s="140"/>
      <c r="F12652" s="161"/>
      <c r="G12652" s="161"/>
    </row>
    <row r="12653" spans="1:7" x14ac:dyDescent="0.25">
      <c r="A12653" s="154"/>
      <c r="B12653" s="154"/>
      <c r="C12653" s="140"/>
      <c r="D12653" s="140"/>
      <c r="E12653" s="140"/>
      <c r="F12653" s="161"/>
      <c r="G12653" s="161"/>
    </row>
    <row r="12654" spans="1:7" x14ac:dyDescent="0.25">
      <c r="A12654" s="154"/>
      <c r="B12654" s="154"/>
      <c r="C12654" s="140"/>
      <c r="D12654" s="140"/>
      <c r="E12654" s="140"/>
      <c r="F12654" s="161"/>
      <c r="G12654" s="161"/>
    </row>
    <row r="12655" spans="1:7" x14ac:dyDescent="0.25">
      <c r="A12655" s="154"/>
      <c r="B12655" s="154"/>
      <c r="C12655" s="140"/>
      <c r="D12655" s="140"/>
      <c r="E12655" s="140"/>
      <c r="F12655" s="161"/>
      <c r="G12655" s="161"/>
    </row>
    <row r="12656" spans="1:7" x14ac:dyDescent="0.25">
      <c r="A12656" s="154"/>
      <c r="B12656" s="154"/>
      <c r="C12656" s="140"/>
      <c r="D12656" s="140"/>
      <c r="E12656" s="140"/>
      <c r="F12656" s="161"/>
      <c r="G12656" s="161"/>
    </row>
    <row r="12657" spans="1:7" x14ac:dyDescent="0.25">
      <c r="A12657" s="154"/>
      <c r="B12657" s="154"/>
      <c r="C12657" s="140"/>
      <c r="D12657" s="140"/>
      <c r="E12657" s="140"/>
      <c r="F12657" s="161"/>
      <c r="G12657" s="161"/>
    </row>
    <row r="12658" spans="1:7" x14ac:dyDescent="0.25">
      <c r="A12658" s="154"/>
      <c r="B12658" s="154"/>
      <c r="C12658" s="140"/>
      <c r="D12658" s="140"/>
      <c r="E12658" s="140"/>
      <c r="F12658" s="161"/>
      <c r="G12658" s="161"/>
    </row>
    <row r="12659" spans="1:7" x14ac:dyDescent="0.25">
      <c r="A12659" s="154"/>
      <c r="B12659" s="154"/>
      <c r="C12659" s="140"/>
      <c r="D12659" s="140"/>
      <c r="E12659" s="140"/>
      <c r="F12659" s="161"/>
      <c r="G12659" s="161"/>
    </row>
    <row r="12660" spans="1:7" x14ac:dyDescent="0.25">
      <c r="A12660" s="154"/>
      <c r="B12660" s="154"/>
      <c r="C12660" s="140"/>
      <c r="D12660" s="140"/>
      <c r="E12660" s="140"/>
      <c r="F12660" s="161"/>
      <c r="G12660" s="161"/>
    </row>
    <row r="12661" spans="1:7" x14ac:dyDescent="0.25">
      <c r="A12661" s="154"/>
      <c r="B12661" s="154"/>
      <c r="C12661" s="140"/>
      <c r="D12661" s="140"/>
      <c r="E12661" s="140"/>
      <c r="F12661" s="161"/>
      <c r="G12661" s="161"/>
    </row>
    <row r="12662" spans="1:7" x14ac:dyDescent="0.25">
      <c r="A12662" s="154"/>
      <c r="B12662" s="154"/>
      <c r="C12662" s="140"/>
      <c r="D12662" s="140"/>
      <c r="E12662" s="140"/>
      <c r="F12662" s="161"/>
      <c r="G12662" s="161"/>
    </row>
    <row r="12663" spans="1:7" x14ac:dyDescent="0.25">
      <c r="A12663" s="154"/>
      <c r="B12663" s="154"/>
      <c r="C12663" s="140"/>
      <c r="D12663" s="140"/>
      <c r="E12663" s="140"/>
      <c r="F12663" s="161"/>
      <c r="G12663" s="161"/>
    </row>
    <row r="12664" spans="1:7" x14ac:dyDescent="0.25">
      <c r="A12664" s="154"/>
      <c r="B12664" s="154"/>
      <c r="C12664" s="140"/>
      <c r="D12664" s="140"/>
      <c r="E12664" s="140"/>
      <c r="F12664" s="161"/>
      <c r="G12664" s="161"/>
    </row>
    <row r="12665" spans="1:7" x14ac:dyDescent="0.25">
      <c r="A12665" s="154"/>
      <c r="B12665" s="154"/>
      <c r="C12665" s="140"/>
      <c r="D12665" s="140"/>
      <c r="E12665" s="140"/>
      <c r="F12665" s="161"/>
      <c r="G12665" s="161"/>
    </row>
    <row r="12666" spans="1:7" x14ac:dyDescent="0.25">
      <c r="A12666" s="154"/>
      <c r="B12666" s="154"/>
      <c r="C12666" s="140"/>
      <c r="D12666" s="140"/>
      <c r="E12666" s="140"/>
      <c r="F12666" s="161"/>
      <c r="G12666" s="161"/>
    </row>
    <row r="12667" spans="1:7" x14ac:dyDescent="0.25">
      <c r="A12667" s="154"/>
      <c r="B12667" s="154"/>
      <c r="C12667" s="140"/>
      <c r="D12667" s="140"/>
      <c r="E12667" s="140"/>
      <c r="F12667" s="161"/>
      <c r="G12667" s="161"/>
    </row>
    <row r="12668" spans="1:7" x14ac:dyDescent="0.25">
      <c r="A12668" s="154"/>
      <c r="B12668" s="154"/>
      <c r="C12668" s="140"/>
      <c r="D12668" s="140"/>
      <c r="E12668" s="140"/>
      <c r="F12668" s="161"/>
      <c r="G12668" s="161"/>
    </row>
    <row r="12669" spans="1:7" x14ac:dyDescent="0.25">
      <c r="A12669" s="154"/>
      <c r="B12669" s="154"/>
      <c r="C12669" s="140"/>
      <c r="D12669" s="140"/>
      <c r="E12669" s="140"/>
      <c r="F12669" s="161"/>
      <c r="G12669" s="161"/>
    </row>
    <row r="12670" spans="1:7" x14ac:dyDescent="0.25">
      <c r="A12670" s="154"/>
      <c r="B12670" s="154"/>
      <c r="C12670" s="140"/>
      <c r="D12670" s="140"/>
      <c r="E12670" s="140"/>
      <c r="F12670" s="161"/>
      <c r="G12670" s="161"/>
    </row>
    <row r="12671" spans="1:7" x14ac:dyDescent="0.25">
      <c r="A12671" s="154"/>
      <c r="B12671" s="154"/>
      <c r="C12671" s="140"/>
      <c r="D12671" s="140"/>
      <c r="E12671" s="140"/>
      <c r="F12671" s="161"/>
      <c r="G12671" s="161"/>
    </row>
    <row r="12672" spans="1:7" x14ac:dyDescent="0.25">
      <c r="A12672" s="154"/>
      <c r="B12672" s="154"/>
      <c r="C12672" s="140"/>
      <c r="D12672" s="140"/>
      <c r="E12672" s="140"/>
      <c r="F12672" s="161"/>
      <c r="G12672" s="161"/>
    </row>
    <row r="12673" spans="1:7" x14ac:dyDescent="0.25">
      <c r="A12673" s="154"/>
      <c r="B12673" s="154"/>
      <c r="C12673" s="140"/>
      <c r="D12673" s="140"/>
      <c r="E12673" s="140"/>
      <c r="F12673" s="161"/>
      <c r="G12673" s="161"/>
    </row>
    <row r="12674" spans="1:7" x14ac:dyDescent="0.25">
      <c r="A12674" s="154"/>
      <c r="B12674" s="154"/>
      <c r="C12674" s="140"/>
      <c r="D12674" s="140"/>
      <c r="E12674" s="140"/>
      <c r="F12674" s="161"/>
      <c r="G12674" s="161"/>
    </row>
    <row r="12675" spans="1:7" x14ac:dyDescent="0.25">
      <c r="A12675" s="154"/>
      <c r="B12675" s="154"/>
      <c r="C12675" s="140"/>
      <c r="D12675" s="140"/>
      <c r="E12675" s="140"/>
      <c r="F12675" s="161"/>
      <c r="G12675" s="161"/>
    </row>
    <row r="12676" spans="1:7" x14ac:dyDescent="0.25">
      <c r="A12676" s="154"/>
      <c r="B12676" s="154"/>
      <c r="C12676" s="154"/>
      <c r="D12676" s="140"/>
      <c r="E12676" s="140"/>
      <c r="F12676" s="161"/>
      <c r="G12676" s="161"/>
    </row>
    <row r="12677" spans="1:7" x14ac:dyDescent="0.25">
      <c r="A12677" s="154"/>
      <c r="B12677" s="154"/>
      <c r="C12677" s="154"/>
      <c r="D12677" s="140"/>
      <c r="E12677" s="140"/>
      <c r="F12677" s="161"/>
      <c r="G12677" s="161"/>
    </row>
    <row r="12678" spans="1:7" x14ac:dyDescent="0.25">
      <c r="A12678" s="154"/>
      <c r="B12678" s="154"/>
      <c r="C12678" s="140"/>
      <c r="D12678" s="140"/>
      <c r="E12678" s="140"/>
      <c r="F12678" s="161"/>
      <c r="G12678" s="161"/>
    </row>
    <row r="12679" spans="1:7" x14ac:dyDescent="0.25">
      <c r="A12679" s="154"/>
      <c r="B12679" s="154"/>
      <c r="C12679" s="140"/>
      <c r="D12679" s="140"/>
      <c r="E12679" s="140"/>
      <c r="F12679" s="161"/>
      <c r="G12679" s="161"/>
    </row>
    <row r="12680" spans="1:7" x14ac:dyDescent="0.25">
      <c r="A12680" s="154"/>
      <c r="B12680" s="154"/>
      <c r="C12680" s="154"/>
      <c r="D12680" s="140"/>
      <c r="E12680" s="140"/>
      <c r="F12680" s="161"/>
      <c r="G12680" s="161"/>
    </row>
    <row r="12681" spans="1:7" x14ac:dyDescent="0.25">
      <c r="A12681" s="154"/>
      <c r="B12681" s="154"/>
      <c r="C12681" s="154"/>
      <c r="D12681" s="140"/>
      <c r="E12681" s="140"/>
      <c r="F12681" s="161"/>
      <c r="G12681" s="161"/>
    </row>
    <row r="12682" spans="1:7" x14ac:dyDescent="0.25">
      <c r="A12682" s="154"/>
      <c r="B12682" s="154"/>
      <c r="C12682" s="140"/>
      <c r="D12682" s="140"/>
      <c r="E12682" s="140"/>
      <c r="F12682" s="161"/>
      <c r="G12682" s="161"/>
    </row>
    <row r="12683" spans="1:7" x14ac:dyDescent="0.25">
      <c r="A12683" s="154"/>
      <c r="B12683" s="154"/>
      <c r="C12683" s="154"/>
      <c r="D12683" s="140"/>
      <c r="E12683" s="140"/>
      <c r="F12683" s="161"/>
      <c r="G12683" s="161"/>
    </row>
    <row r="12684" spans="1:7" x14ac:dyDescent="0.25">
      <c r="A12684" s="154"/>
      <c r="B12684" s="154"/>
      <c r="C12684" s="140"/>
      <c r="D12684" s="140"/>
      <c r="E12684" s="140"/>
      <c r="F12684" s="161"/>
      <c r="G12684" s="161"/>
    </row>
    <row r="12685" spans="1:7" x14ac:dyDescent="0.25">
      <c r="A12685" s="154"/>
      <c r="B12685" s="154"/>
      <c r="C12685" s="140"/>
      <c r="D12685" s="140"/>
      <c r="E12685" s="140"/>
      <c r="F12685" s="161"/>
      <c r="G12685" s="161"/>
    </row>
    <row r="12686" spans="1:7" x14ac:dyDescent="0.25">
      <c r="A12686" s="154"/>
      <c r="B12686" s="154"/>
      <c r="C12686" s="140"/>
      <c r="D12686" s="140"/>
      <c r="E12686" s="140"/>
      <c r="F12686" s="161"/>
      <c r="G12686" s="161"/>
    </row>
    <row r="12687" spans="1:7" x14ac:dyDescent="0.25">
      <c r="A12687" s="154"/>
      <c r="B12687" s="154"/>
      <c r="C12687" s="140"/>
      <c r="D12687" s="140"/>
      <c r="E12687" s="140"/>
      <c r="F12687" s="161"/>
      <c r="G12687" s="161"/>
    </row>
    <row r="12688" spans="1:7" x14ac:dyDescent="0.25">
      <c r="A12688" s="154"/>
      <c r="B12688" s="154"/>
      <c r="C12688" s="140"/>
      <c r="D12688" s="140"/>
      <c r="E12688" s="140"/>
      <c r="F12688" s="161"/>
      <c r="G12688" s="161"/>
    </row>
    <row r="12689" spans="1:7" x14ac:dyDescent="0.25">
      <c r="A12689" s="154"/>
      <c r="B12689" s="154"/>
      <c r="C12689" s="140"/>
      <c r="D12689" s="140"/>
      <c r="E12689" s="140"/>
      <c r="F12689" s="161"/>
      <c r="G12689" s="161"/>
    </row>
    <row r="12690" spans="1:7" x14ac:dyDescent="0.25">
      <c r="A12690" s="154"/>
      <c r="B12690" s="154"/>
      <c r="C12690" s="140"/>
      <c r="D12690" s="140"/>
      <c r="E12690" s="140"/>
      <c r="F12690" s="161"/>
      <c r="G12690" s="161"/>
    </row>
    <row r="12691" spans="1:7" x14ac:dyDescent="0.25">
      <c r="A12691" s="154"/>
      <c r="B12691" s="154"/>
      <c r="C12691" s="140"/>
      <c r="D12691" s="140"/>
      <c r="E12691" s="140"/>
      <c r="F12691" s="161"/>
      <c r="G12691" s="161"/>
    </row>
    <row r="12692" spans="1:7" x14ac:dyDescent="0.25">
      <c r="A12692" s="154"/>
      <c r="B12692" s="154"/>
      <c r="C12692" s="140"/>
      <c r="D12692" s="140"/>
      <c r="E12692" s="140"/>
      <c r="F12692" s="161"/>
      <c r="G12692" s="161"/>
    </row>
    <row r="12693" spans="1:7" x14ac:dyDescent="0.25">
      <c r="A12693" s="154"/>
      <c r="B12693" s="154"/>
      <c r="C12693" s="140"/>
      <c r="D12693" s="140"/>
      <c r="E12693" s="140"/>
      <c r="F12693" s="161"/>
      <c r="G12693" s="161"/>
    </row>
    <row r="12694" spans="1:7" x14ac:dyDescent="0.25">
      <c r="A12694" s="154"/>
      <c r="B12694" s="154"/>
      <c r="C12694" s="140"/>
      <c r="D12694" s="140"/>
      <c r="E12694" s="140"/>
      <c r="F12694" s="161"/>
      <c r="G12694" s="161"/>
    </row>
    <row r="12695" spans="1:7" x14ac:dyDescent="0.25">
      <c r="A12695" s="154"/>
      <c r="B12695" s="154"/>
      <c r="C12695" s="140"/>
      <c r="D12695" s="140"/>
      <c r="E12695" s="140"/>
      <c r="F12695" s="161"/>
      <c r="G12695" s="161"/>
    </row>
    <row r="12696" spans="1:7" x14ac:dyDescent="0.25">
      <c r="A12696" s="154"/>
      <c r="B12696" s="154"/>
      <c r="C12696" s="140"/>
      <c r="D12696" s="140"/>
      <c r="E12696" s="140"/>
      <c r="F12696" s="161"/>
      <c r="G12696" s="161"/>
    </row>
    <row r="12697" spans="1:7" x14ac:dyDescent="0.25">
      <c r="A12697" s="154"/>
      <c r="B12697" s="154"/>
      <c r="C12697" s="140"/>
      <c r="D12697" s="140"/>
      <c r="E12697" s="140"/>
      <c r="F12697" s="161"/>
      <c r="G12697" s="161"/>
    </row>
    <row r="12698" spans="1:7" x14ac:dyDescent="0.25">
      <c r="A12698" s="154"/>
      <c r="B12698" s="154"/>
      <c r="C12698" s="140"/>
      <c r="D12698" s="140"/>
      <c r="E12698" s="140"/>
      <c r="F12698" s="161"/>
      <c r="G12698" s="161"/>
    </row>
    <row r="12699" spans="1:7" x14ac:dyDescent="0.25">
      <c r="A12699" s="154"/>
      <c r="B12699" s="154"/>
      <c r="C12699" s="140"/>
      <c r="D12699" s="140"/>
      <c r="E12699" s="140"/>
      <c r="F12699" s="161"/>
      <c r="G12699" s="161"/>
    </row>
    <row r="12700" spans="1:7" x14ac:dyDescent="0.25">
      <c r="A12700" s="154"/>
      <c r="B12700" s="154"/>
      <c r="C12700" s="140"/>
      <c r="D12700" s="140"/>
      <c r="E12700" s="140"/>
      <c r="F12700" s="161"/>
      <c r="G12700" s="161"/>
    </row>
    <row r="12701" spans="1:7" x14ac:dyDescent="0.25">
      <c r="A12701" s="154"/>
      <c r="B12701" s="154"/>
      <c r="C12701" s="154"/>
      <c r="D12701" s="140"/>
      <c r="E12701" s="140"/>
      <c r="F12701" s="161"/>
      <c r="G12701" s="161"/>
    </row>
    <row r="12702" spans="1:7" x14ac:dyDescent="0.25">
      <c r="A12702" s="154"/>
      <c r="B12702" s="154"/>
      <c r="C12702" s="154"/>
      <c r="D12702" s="140"/>
      <c r="E12702" s="140"/>
      <c r="F12702" s="161"/>
      <c r="G12702" s="161"/>
    </row>
    <row r="12703" spans="1:7" x14ac:dyDescent="0.25">
      <c r="A12703" s="154"/>
      <c r="B12703" s="154"/>
      <c r="C12703" s="140"/>
      <c r="D12703" s="140"/>
      <c r="E12703" s="140"/>
      <c r="F12703" s="161"/>
      <c r="G12703" s="161"/>
    </row>
    <row r="12704" spans="1:7" x14ac:dyDescent="0.25">
      <c r="A12704" s="154"/>
      <c r="B12704" s="154"/>
      <c r="C12704" s="140"/>
      <c r="D12704" s="140"/>
      <c r="E12704" s="140"/>
      <c r="F12704" s="161"/>
      <c r="G12704" s="161"/>
    </row>
    <row r="12705" spans="1:7" x14ac:dyDescent="0.25">
      <c r="A12705" s="154"/>
      <c r="B12705" s="154"/>
      <c r="C12705" s="140"/>
      <c r="D12705" s="140"/>
      <c r="E12705" s="140"/>
      <c r="F12705" s="161"/>
      <c r="G12705" s="161"/>
    </row>
    <row r="12706" spans="1:7" x14ac:dyDescent="0.25">
      <c r="A12706" s="154"/>
      <c r="B12706" s="154"/>
      <c r="C12706" s="140"/>
      <c r="D12706" s="140"/>
      <c r="E12706" s="140"/>
      <c r="F12706" s="161"/>
      <c r="G12706" s="161"/>
    </row>
    <row r="12707" spans="1:7" x14ac:dyDescent="0.25">
      <c r="A12707" s="154"/>
      <c r="B12707" s="154"/>
      <c r="C12707" s="154"/>
      <c r="D12707" s="140"/>
      <c r="E12707" s="140"/>
      <c r="F12707" s="161"/>
      <c r="G12707" s="161"/>
    </row>
    <row r="12708" spans="1:7" x14ac:dyDescent="0.25">
      <c r="A12708" s="154"/>
      <c r="B12708" s="154"/>
      <c r="C12708" s="140"/>
      <c r="D12708" s="140"/>
      <c r="E12708" s="140"/>
      <c r="F12708" s="161"/>
      <c r="G12708" s="161"/>
    </row>
    <row r="12709" spans="1:7" x14ac:dyDescent="0.25">
      <c r="A12709" s="154"/>
      <c r="B12709" s="154"/>
      <c r="C12709" s="154"/>
      <c r="D12709" s="140"/>
      <c r="E12709" s="140"/>
      <c r="F12709" s="161"/>
      <c r="G12709" s="161"/>
    </row>
    <row r="12710" spans="1:7" x14ac:dyDescent="0.25">
      <c r="A12710" s="154"/>
      <c r="B12710" s="154"/>
      <c r="C12710" s="140"/>
      <c r="D12710" s="140"/>
      <c r="E12710" s="140"/>
      <c r="F12710" s="161"/>
      <c r="G12710" s="161"/>
    </row>
    <row r="12711" spans="1:7" x14ac:dyDescent="0.25">
      <c r="A12711" s="154"/>
      <c r="B12711" s="154"/>
      <c r="C12711" s="154"/>
      <c r="D12711" s="140"/>
      <c r="E12711" s="140"/>
      <c r="F12711" s="161"/>
      <c r="G12711" s="161"/>
    </row>
    <row r="12712" spans="1:7" x14ac:dyDescent="0.25">
      <c r="A12712" s="154"/>
      <c r="B12712" s="154"/>
      <c r="C12712" s="140"/>
      <c r="D12712" s="140"/>
      <c r="E12712" s="140"/>
      <c r="F12712" s="161"/>
      <c r="G12712" s="161"/>
    </row>
    <row r="12713" spans="1:7" x14ac:dyDescent="0.25">
      <c r="A12713" s="154"/>
      <c r="B12713" s="154"/>
      <c r="C12713" s="140"/>
      <c r="D12713" s="140"/>
      <c r="E12713" s="140"/>
      <c r="F12713" s="161"/>
      <c r="G12713" s="161"/>
    </row>
    <row r="12714" spans="1:7" x14ac:dyDescent="0.25">
      <c r="A12714" s="154"/>
      <c r="B12714" s="154"/>
      <c r="C12714" s="140"/>
      <c r="D12714" s="140"/>
      <c r="E12714" s="140"/>
      <c r="F12714" s="161"/>
      <c r="G12714" s="161"/>
    </row>
    <row r="12715" spans="1:7" x14ac:dyDescent="0.25">
      <c r="A12715" s="154"/>
      <c r="B12715" s="154"/>
      <c r="C12715" s="140"/>
      <c r="D12715" s="140"/>
      <c r="E12715" s="140"/>
      <c r="F12715" s="161"/>
      <c r="G12715" s="161"/>
    </row>
    <row r="12716" spans="1:7" x14ac:dyDescent="0.25">
      <c r="A12716" s="154"/>
      <c r="B12716" s="154"/>
      <c r="C12716" s="140"/>
      <c r="D12716" s="140"/>
      <c r="E12716" s="140"/>
      <c r="F12716" s="161"/>
      <c r="G12716" s="161"/>
    </row>
    <row r="12717" spans="1:7" x14ac:dyDescent="0.25">
      <c r="A12717" s="154"/>
      <c r="B12717" s="154"/>
      <c r="C12717" s="140"/>
      <c r="D12717" s="140"/>
      <c r="E12717" s="140"/>
      <c r="F12717" s="161"/>
      <c r="G12717" s="161"/>
    </row>
    <row r="12718" spans="1:7" x14ac:dyDescent="0.25">
      <c r="A12718" s="154"/>
      <c r="B12718" s="154"/>
      <c r="C12718" s="140"/>
      <c r="D12718" s="140"/>
      <c r="E12718" s="140"/>
      <c r="F12718" s="161"/>
      <c r="G12718" s="161"/>
    </row>
    <row r="12719" spans="1:7" x14ac:dyDescent="0.25">
      <c r="A12719" s="154"/>
      <c r="B12719" s="154"/>
      <c r="C12719" s="140"/>
      <c r="D12719" s="140"/>
      <c r="E12719" s="140"/>
      <c r="F12719" s="161"/>
      <c r="G12719" s="161"/>
    </row>
    <row r="12720" spans="1:7" x14ac:dyDescent="0.25">
      <c r="A12720" s="154"/>
      <c r="B12720" s="154"/>
      <c r="C12720" s="140"/>
      <c r="D12720" s="140"/>
      <c r="E12720" s="140"/>
      <c r="F12720" s="161"/>
      <c r="G12720" s="161"/>
    </row>
    <row r="12721" spans="1:7" x14ac:dyDescent="0.25">
      <c r="A12721" s="154"/>
      <c r="B12721" s="154"/>
      <c r="C12721" s="140"/>
      <c r="D12721" s="140"/>
      <c r="E12721" s="140"/>
      <c r="F12721" s="161"/>
      <c r="G12721" s="161"/>
    </row>
    <row r="12722" spans="1:7" x14ac:dyDescent="0.25">
      <c r="A12722" s="154"/>
      <c r="B12722" s="154"/>
      <c r="C12722" s="140"/>
      <c r="D12722" s="140"/>
      <c r="E12722" s="140"/>
      <c r="F12722" s="161"/>
      <c r="G12722" s="161"/>
    </row>
    <row r="12723" spans="1:7" x14ac:dyDescent="0.25">
      <c r="A12723" s="154"/>
      <c r="B12723" s="154"/>
      <c r="C12723" s="140"/>
      <c r="D12723" s="140"/>
      <c r="E12723" s="140"/>
      <c r="F12723" s="161"/>
      <c r="G12723" s="161"/>
    </row>
    <row r="12724" spans="1:7" x14ac:dyDescent="0.25">
      <c r="A12724" s="154"/>
      <c r="B12724" s="154"/>
      <c r="C12724" s="140"/>
      <c r="D12724" s="140"/>
      <c r="E12724" s="140"/>
      <c r="F12724" s="161"/>
      <c r="G12724" s="161"/>
    </row>
    <row r="12725" spans="1:7" x14ac:dyDescent="0.25">
      <c r="A12725" s="154"/>
      <c r="B12725" s="154"/>
      <c r="C12725" s="140"/>
      <c r="D12725" s="140"/>
      <c r="E12725" s="140"/>
      <c r="F12725" s="161"/>
      <c r="G12725" s="161"/>
    </row>
    <row r="12726" spans="1:7" x14ac:dyDescent="0.25">
      <c r="A12726" s="154"/>
      <c r="B12726" s="154"/>
      <c r="C12726" s="140"/>
      <c r="D12726" s="140"/>
      <c r="E12726" s="140"/>
      <c r="F12726" s="161"/>
      <c r="G12726" s="161"/>
    </row>
    <row r="12727" spans="1:7" x14ac:dyDescent="0.25">
      <c r="A12727" s="154"/>
      <c r="B12727" s="154"/>
      <c r="C12727" s="140"/>
      <c r="D12727" s="140"/>
      <c r="E12727" s="140"/>
      <c r="F12727" s="161"/>
      <c r="G12727" s="161"/>
    </row>
    <row r="12728" spans="1:7" x14ac:dyDescent="0.25">
      <c r="A12728" s="154"/>
      <c r="B12728" s="154"/>
      <c r="C12728" s="154"/>
      <c r="D12728" s="140"/>
      <c r="E12728" s="140"/>
      <c r="F12728" s="161"/>
      <c r="G12728" s="161"/>
    </row>
    <row r="12729" spans="1:7" x14ac:dyDescent="0.25">
      <c r="A12729" s="154"/>
      <c r="B12729" s="154"/>
      <c r="C12729" s="140"/>
      <c r="D12729" s="140"/>
      <c r="E12729" s="140"/>
      <c r="F12729" s="161"/>
      <c r="G12729" s="161"/>
    </row>
    <row r="12730" spans="1:7" x14ac:dyDescent="0.25">
      <c r="A12730" s="154"/>
      <c r="B12730" s="154"/>
      <c r="C12730" s="140"/>
      <c r="D12730" s="140"/>
      <c r="E12730" s="140"/>
      <c r="F12730" s="161"/>
      <c r="G12730" s="161"/>
    </row>
    <row r="12731" spans="1:7" x14ac:dyDescent="0.25">
      <c r="A12731" s="154"/>
      <c r="B12731" s="154"/>
      <c r="C12731" s="140"/>
      <c r="D12731" s="140"/>
      <c r="E12731" s="140"/>
      <c r="F12731" s="161"/>
      <c r="G12731" s="161"/>
    </row>
    <row r="12732" spans="1:7" x14ac:dyDescent="0.25">
      <c r="A12732" s="154"/>
      <c r="B12732" s="154"/>
      <c r="C12732" s="140"/>
      <c r="D12732" s="140"/>
      <c r="E12732" s="140"/>
      <c r="F12732" s="161"/>
      <c r="G12732" s="161"/>
    </row>
    <row r="12733" spans="1:7" x14ac:dyDescent="0.25">
      <c r="A12733" s="154"/>
      <c r="B12733" s="154"/>
      <c r="C12733" s="140"/>
      <c r="D12733" s="140"/>
      <c r="E12733" s="140"/>
      <c r="F12733" s="161"/>
      <c r="G12733" s="161"/>
    </row>
    <row r="12734" spans="1:7" x14ac:dyDescent="0.25">
      <c r="A12734" s="154"/>
      <c r="B12734" s="154"/>
      <c r="C12734" s="140"/>
      <c r="D12734" s="140"/>
      <c r="E12734" s="140"/>
      <c r="F12734" s="161"/>
      <c r="G12734" s="161"/>
    </row>
    <row r="12735" spans="1:7" x14ac:dyDescent="0.25">
      <c r="A12735" s="154"/>
      <c r="B12735" s="154"/>
      <c r="C12735" s="140"/>
      <c r="D12735" s="140"/>
      <c r="E12735" s="140"/>
      <c r="F12735" s="161"/>
      <c r="G12735" s="161"/>
    </row>
    <row r="12736" spans="1:7" x14ac:dyDescent="0.25">
      <c r="A12736" s="154"/>
      <c r="B12736" s="154"/>
      <c r="C12736" s="140"/>
      <c r="D12736" s="140"/>
      <c r="E12736" s="140"/>
      <c r="F12736" s="161"/>
      <c r="G12736" s="161"/>
    </row>
    <row r="12737" spans="1:7" x14ac:dyDescent="0.25">
      <c r="A12737" s="154"/>
      <c r="B12737" s="154"/>
      <c r="C12737" s="140"/>
      <c r="D12737" s="140"/>
      <c r="E12737" s="140"/>
      <c r="F12737" s="161"/>
      <c r="G12737" s="161"/>
    </row>
    <row r="12738" spans="1:7" x14ac:dyDescent="0.25">
      <c r="A12738" s="154"/>
      <c r="B12738" s="154"/>
      <c r="C12738" s="140"/>
      <c r="D12738" s="140"/>
      <c r="E12738" s="140"/>
      <c r="F12738" s="161"/>
      <c r="G12738" s="161"/>
    </row>
    <row r="12739" spans="1:7" x14ac:dyDescent="0.25">
      <c r="A12739" s="154"/>
      <c r="B12739" s="154"/>
      <c r="C12739" s="140"/>
      <c r="D12739" s="140"/>
      <c r="E12739" s="140"/>
      <c r="F12739" s="161"/>
      <c r="G12739" s="161"/>
    </row>
    <row r="12740" spans="1:7" x14ac:dyDescent="0.25">
      <c r="A12740" s="154"/>
      <c r="B12740" s="154"/>
      <c r="C12740" s="140"/>
      <c r="D12740" s="140"/>
      <c r="E12740" s="140"/>
      <c r="F12740" s="161"/>
      <c r="G12740" s="161"/>
    </row>
    <row r="12741" spans="1:7" x14ac:dyDescent="0.25">
      <c r="A12741" s="154"/>
      <c r="B12741" s="154"/>
      <c r="C12741" s="140"/>
      <c r="D12741" s="140"/>
      <c r="E12741" s="140"/>
      <c r="F12741" s="161"/>
      <c r="G12741" s="161"/>
    </row>
    <row r="12742" spans="1:7" x14ac:dyDescent="0.25">
      <c r="A12742" s="154"/>
      <c r="B12742" s="154"/>
      <c r="C12742" s="140"/>
      <c r="D12742" s="140"/>
      <c r="E12742" s="140"/>
      <c r="F12742" s="161"/>
      <c r="G12742" s="161"/>
    </row>
    <row r="12743" spans="1:7" x14ac:dyDescent="0.25">
      <c r="A12743" s="154"/>
      <c r="B12743" s="154"/>
      <c r="C12743" s="140"/>
      <c r="D12743" s="140"/>
      <c r="E12743" s="140"/>
      <c r="F12743" s="161"/>
      <c r="G12743" s="161"/>
    </row>
    <row r="12744" spans="1:7" x14ac:dyDescent="0.25">
      <c r="A12744" s="154"/>
      <c r="B12744" s="154"/>
      <c r="C12744" s="140"/>
      <c r="D12744" s="140"/>
      <c r="E12744" s="140"/>
      <c r="F12744" s="161"/>
      <c r="G12744" s="161"/>
    </row>
    <row r="12745" spans="1:7" x14ac:dyDescent="0.25">
      <c r="A12745" s="154"/>
      <c r="B12745" s="154"/>
      <c r="C12745" s="140"/>
      <c r="D12745" s="140"/>
      <c r="E12745" s="140"/>
      <c r="F12745" s="161"/>
      <c r="G12745" s="161"/>
    </row>
    <row r="12746" spans="1:7" x14ac:dyDescent="0.25">
      <c r="A12746" s="154"/>
      <c r="B12746" s="154"/>
      <c r="C12746" s="140"/>
      <c r="D12746" s="140"/>
      <c r="E12746" s="140"/>
      <c r="F12746" s="161"/>
      <c r="G12746" s="161"/>
    </row>
    <row r="12747" spans="1:7" x14ac:dyDescent="0.25">
      <c r="A12747" s="154"/>
      <c r="B12747" s="154"/>
      <c r="C12747" s="140"/>
      <c r="D12747" s="140"/>
      <c r="E12747" s="140"/>
      <c r="F12747" s="161"/>
      <c r="G12747" s="161"/>
    </row>
    <row r="12748" spans="1:7" x14ac:dyDescent="0.25">
      <c r="A12748" s="154"/>
      <c r="B12748" s="154"/>
      <c r="C12748" s="140"/>
      <c r="D12748" s="140"/>
      <c r="E12748" s="140"/>
      <c r="F12748" s="161"/>
      <c r="G12748" s="161"/>
    </row>
    <row r="12749" spans="1:7" x14ac:dyDescent="0.25">
      <c r="A12749" s="154"/>
      <c r="B12749" s="154"/>
      <c r="C12749" s="140"/>
      <c r="D12749" s="140"/>
      <c r="E12749" s="140"/>
      <c r="F12749" s="161"/>
      <c r="G12749" s="161"/>
    </row>
  </sheetData>
  <autoFilter ref="B6:G12749" xr:uid="{00000000-0009-0000-0000-000012000000}"/>
  <dataValidations count="1">
    <dataValidation type="list" allowBlank="1" showInputMessage="1" showErrorMessage="1" sqref="F5" xr:uid="{00000000-0002-0000-1200-000000000000}">
      <formula1>$E$46:$E$47</formula1>
    </dataValidation>
  </dataValidations>
  <printOptions horizontalCentered="1"/>
  <pageMargins left="0.27559055119999998" right="0.27559055119999998" top="0.29527559060000003" bottom="0.29527559060000003" header="0.1181102362" footer="0.1181102362"/>
  <pageSetup paperSize="9" scale="10" orientation="landscape" r:id="rId1"/>
  <headerFooter>
    <oddFooter>&amp;L&amp;"Helvetica,Regular"&amp;K000000&amp;T&amp;C&amp;"Calibri,Regular"&amp;K000000CONFIDENCIAL&amp;R&amp;"Helvetica,Regular"&amp;K000000XINFINITY INVEST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1000000}">
          <x14:formula1>
            <xm:f>Config!$F$9:$F$26</xm:f>
          </x14:formula1>
          <xm:sqref>C7:C512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731B95-F25F-4FA4-8A99-AFE6FEA7FD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20</vt:i4>
      </vt:variant>
      <vt:variant>
        <vt:lpstr>Intervalos Nomeados</vt:lpstr>
      </vt:variant>
      <vt:variant>
        <vt:i4>4</vt:i4>
      </vt:variant>
    </vt:vector>
  </HeadingPairs>
  <TitlesOfParts>
    <vt:vector size="24" baseType="lpstr">
      <vt:lpstr>Config</vt:lpstr>
      <vt:lpstr>DRE</vt:lpstr>
      <vt:lpstr>Pagamentos</vt:lpstr>
      <vt:lpstr>Recebimentos</vt:lpstr>
      <vt:lpstr>FC 180</vt:lpstr>
      <vt:lpstr>Fluxo Semanal 42</vt:lpstr>
      <vt:lpstr>Fluxo Semanal 43</vt:lpstr>
      <vt:lpstr>Fluxo Semanal 44 </vt:lpstr>
      <vt:lpstr>Fluxo Semanal 45</vt:lpstr>
      <vt:lpstr>Fluxo Semanal 46</vt:lpstr>
      <vt:lpstr>Fluxo Semanal 49</vt:lpstr>
      <vt:lpstr>Fluxo Semanal 50</vt:lpstr>
      <vt:lpstr>Fluxo Semanal 51</vt:lpstr>
      <vt:lpstr>MTJ</vt:lpstr>
      <vt:lpstr>HL</vt:lpstr>
      <vt:lpstr>SEMANA 05</vt:lpstr>
      <vt:lpstr>SEMANA 04</vt:lpstr>
      <vt:lpstr>Planilha1</vt:lpstr>
      <vt:lpstr>C. a Pagar</vt:lpstr>
      <vt:lpstr>C. a Receber</vt:lpstr>
      <vt:lpstr>'C. a Pagar'!Print_Area</vt:lpstr>
      <vt:lpstr>'C. a Receber'!Print_Area</vt:lpstr>
      <vt:lpstr>Pagamentos!Print_Area</vt:lpstr>
      <vt:lpstr>Recebimentos!Print_Area</vt:lpstr>
    </vt:vector>
  </TitlesOfParts>
  <Manager>LCC</Manager>
  <Company>MULTIVERDE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GESTÃO DIA A DIA</dc:title>
  <dc:creator>Luis Carlos Cruz</dc:creator>
  <cp:keywords>GESTÃO DIA A DIA</cp:keywords>
  <cp:lastModifiedBy>Mauricio Torolho</cp:lastModifiedBy>
  <cp:lastPrinted>2026-02-27T14:29:25Z</cp:lastPrinted>
  <dcterms:created xsi:type="dcterms:W3CDTF">2018-02-02T10:54:00Z</dcterms:created>
  <dcterms:modified xsi:type="dcterms:W3CDTF">2026-03-06T19:25:23Z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1046-11.2.0.11341</vt:lpwstr>
  </property>
  <property fmtid="{D5CDD505-2E9C-101B-9397-08002B2CF9AE}" pid="3" name="ICV">
    <vt:lpwstr>4D635545ACF3405F91375A5BECADA653</vt:lpwstr>
  </property>
</Properties>
</file>